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EstaPasta_de_trabalho" defaultThemeVersion="124226"/>
  <bookViews>
    <workbookView xWindow="-120" yWindow="-120" windowWidth="19440" windowHeight="13140"/>
  </bookViews>
  <sheets>
    <sheet name="ORC" sheetId="10" r:id="rId1"/>
    <sheet name="QUA" sheetId="1" state="hidden" r:id="rId2"/>
    <sheet name="CRONOGRAMA" sheetId="6" r:id="rId3"/>
    <sheet name="SINAPI SETEMBRO-2019" sheetId="3" state="hidden" r:id="rId4"/>
    <sheet name="SETOP AGOSTO-2019" sheetId="7" state="hidden" r:id="rId5"/>
    <sheet name="COTAÇÃO" sheetId="9" state="hidden" r:id="rId6"/>
  </sheets>
  <externalReferences>
    <externalReference r:id="rId7"/>
  </externalReferences>
  <definedNames>
    <definedName name="_xlnm.Print_Area" localSheetId="5">COTAÇÃO!$A$1:$H$91</definedName>
    <definedName name="_xlnm.Print_Area" localSheetId="2">CRONOGRAMA!$A$1:$M$35</definedName>
    <definedName name="_xlnm.Print_Area" localSheetId="0">ORC!$A$1:$P$620</definedName>
    <definedName name="_xlnm.Print_Area" localSheetId="1">QUA!$A$1:$P$617</definedName>
    <definedName name="SET">[1]SETOP!$A$1:$D$2763</definedName>
    <definedName name="SETOP">'SETOP AGOSTO-2019'!$B$3:$F$1048576</definedName>
    <definedName name="SINAPI">'SINAPI SETEMBRO-2019'!$B$2:$E$1048576</definedName>
    <definedName name="_xlnm.Print_Titles" localSheetId="0">ORC!$12:$12</definedName>
    <definedName name="_xlnm.Print_Titles" localSheetId="1">QUA!$12:$12</definedName>
  </definedNames>
  <calcPr calcId="145621"/>
</workbook>
</file>

<file path=xl/calcChain.xml><?xml version="1.0" encoding="utf-8"?>
<calcChain xmlns="http://schemas.openxmlformats.org/spreadsheetml/2006/main">
  <c r="I612" i="10" l="1"/>
  <c r="K612" i="10" s="1"/>
  <c r="H612" i="10"/>
  <c r="B612" i="10"/>
  <c r="I611" i="10"/>
  <c r="K611" i="10" s="1"/>
  <c r="H611" i="10"/>
  <c r="B611" i="10"/>
  <c r="K610" i="10"/>
  <c r="I604" i="10"/>
  <c r="K604" i="10" s="1"/>
  <c r="H604" i="10"/>
  <c r="B604" i="10"/>
  <c r="I603" i="10"/>
  <c r="K603" i="10" s="1"/>
  <c r="H603" i="10"/>
  <c r="B603" i="10"/>
  <c r="K602" i="10"/>
  <c r="I596" i="10"/>
  <c r="K596" i="10" s="1"/>
  <c r="H596" i="10"/>
  <c r="B596" i="10"/>
  <c r="I595" i="10"/>
  <c r="K595" i="10" s="1"/>
  <c r="H595" i="10"/>
  <c r="B595" i="10"/>
  <c r="K594" i="10"/>
  <c r="I588" i="10"/>
  <c r="K588" i="10" s="1"/>
  <c r="H588" i="10"/>
  <c r="B588" i="10"/>
  <c r="I587" i="10"/>
  <c r="K587" i="10" s="1"/>
  <c r="H587" i="10"/>
  <c r="B587" i="10"/>
  <c r="K586" i="10"/>
  <c r="I580" i="10"/>
  <c r="K580" i="10" s="1"/>
  <c r="B580" i="10"/>
  <c r="I579" i="10"/>
  <c r="K579" i="10" s="1"/>
  <c r="B579" i="10"/>
  <c r="I578" i="10"/>
  <c r="K578" i="10" s="1"/>
  <c r="B578" i="10"/>
  <c r="I577" i="10"/>
  <c r="K577" i="10" s="1"/>
  <c r="B577" i="10"/>
  <c r="K576" i="10"/>
  <c r="I570" i="10"/>
  <c r="K570" i="10" s="1"/>
  <c r="B570" i="10"/>
  <c r="I569" i="10"/>
  <c r="K569" i="10" s="1"/>
  <c r="B569" i="10"/>
  <c r="I568" i="10"/>
  <c r="K568" i="10" s="1"/>
  <c r="B568" i="10"/>
  <c r="I567" i="10"/>
  <c r="K567" i="10" s="1"/>
  <c r="B567" i="10"/>
  <c r="K566" i="10"/>
  <c r="A551" i="10"/>
  <c r="M550" i="10"/>
  <c r="O550" i="10" s="1"/>
  <c r="J550" i="10"/>
  <c r="M549" i="10"/>
  <c r="O549" i="10" s="1"/>
  <c r="J549" i="10"/>
  <c r="M548" i="10"/>
  <c r="O548" i="10" s="1"/>
  <c r="J548" i="10"/>
  <c r="M547" i="10"/>
  <c r="O547" i="10" s="1"/>
  <c r="J547" i="10"/>
  <c r="B547" i="10"/>
  <c r="M546" i="10"/>
  <c r="O546" i="10" s="1"/>
  <c r="J546" i="10"/>
  <c r="B546" i="10"/>
  <c r="M545" i="10"/>
  <c r="N545" i="10" s="1"/>
  <c r="P545" i="10" s="1"/>
  <c r="J545" i="10"/>
  <c r="B545" i="10"/>
  <c r="M544" i="10"/>
  <c r="O544" i="10" s="1"/>
  <c r="J544" i="10"/>
  <c r="B544" i="10"/>
  <c r="M543" i="10"/>
  <c r="O543" i="10" s="1"/>
  <c r="J543" i="10"/>
  <c r="B543" i="10"/>
  <c r="M542" i="10"/>
  <c r="O542" i="10" s="1"/>
  <c r="J542" i="10"/>
  <c r="B542" i="10"/>
  <c r="M541" i="10"/>
  <c r="N541" i="10" s="1"/>
  <c r="P541" i="10" s="1"/>
  <c r="J541" i="10"/>
  <c r="B541" i="10"/>
  <c r="M540" i="10"/>
  <c r="O540" i="10" s="1"/>
  <c r="J540" i="10"/>
  <c r="B540" i="10"/>
  <c r="M539" i="10"/>
  <c r="O539" i="10" s="1"/>
  <c r="J539" i="10"/>
  <c r="B539" i="10"/>
  <c r="M538" i="10"/>
  <c r="O538" i="10" s="1"/>
  <c r="J538" i="10"/>
  <c r="B538" i="10"/>
  <c r="M537" i="10"/>
  <c r="N537" i="10" s="1"/>
  <c r="P537" i="10" s="1"/>
  <c r="J537" i="10"/>
  <c r="B537" i="10"/>
  <c r="M536" i="10"/>
  <c r="O536" i="10" s="1"/>
  <c r="J536" i="10"/>
  <c r="B536" i="10"/>
  <c r="M535" i="10"/>
  <c r="O535" i="10" s="1"/>
  <c r="J535" i="10"/>
  <c r="B535" i="10"/>
  <c r="M534" i="10"/>
  <c r="O534" i="10" s="1"/>
  <c r="J534" i="10"/>
  <c r="B534" i="10"/>
  <c r="M533" i="10"/>
  <c r="N533" i="10" s="1"/>
  <c r="P533" i="10" s="1"/>
  <c r="J533" i="10"/>
  <c r="B533" i="10"/>
  <c r="M532" i="10"/>
  <c r="O532" i="10" s="1"/>
  <c r="J532" i="10"/>
  <c r="B532" i="10"/>
  <c r="M531" i="10"/>
  <c r="O531" i="10" s="1"/>
  <c r="J531" i="10"/>
  <c r="M530" i="10"/>
  <c r="O530" i="10" s="1"/>
  <c r="J530" i="10"/>
  <c r="M529" i="10"/>
  <c r="O529" i="10" s="1"/>
  <c r="J529" i="10"/>
  <c r="M528" i="10"/>
  <c r="N528" i="10" s="1"/>
  <c r="P528" i="10" s="1"/>
  <c r="J528" i="10"/>
  <c r="B528" i="10"/>
  <c r="M527" i="10"/>
  <c r="O527" i="10" s="1"/>
  <c r="J527" i="10"/>
  <c r="B527" i="10"/>
  <c r="M526" i="10"/>
  <c r="O526" i="10" s="1"/>
  <c r="J526" i="10"/>
  <c r="M525" i="10"/>
  <c r="O525" i="10" s="1"/>
  <c r="J525" i="10"/>
  <c r="B525" i="10"/>
  <c r="M524" i="10"/>
  <c r="O524" i="10" s="1"/>
  <c r="J524" i="10"/>
  <c r="B524" i="10"/>
  <c r="M523" i="10"/>
  <c r="N523" i="10" s="1"/>
  <c r="P523" i="10" s="1"/>
  <c r="J523" i="10"/>
  <c r="B523" i="10"/>
  <c r="M522" i="10"/>
  <c r="O522" i="10" s="1"/>
  <c r="J522" i="10"/>
  <c r="B522" i="10"/>
  <c r="M521" i="10"/>
  <c r="N521" i="10" s="1"/>
  <c r="P521" i="10" s="1"/>
  <c r="J521" i="10"/>
  <c r="B521" i="10"/>
  <c r="M520" i="10"/>
  <c r="J520" i="10"/>
  <c r="B520" i="10"/>
  <c r="M519" i="10"/>
  <c r="N519" i="10" s="1"/>
  <c r="P519" i="10" s="1"/>
  <c r="J519" i="10"/>
  <c r="B519" i="10"/>
  <c r="M518" i="10"/>
  <c r="N518" i="10" s="1"/>
  <c r="P518" i="10" s="1"/>
  <c r="J518" i="10"/>
  <c r="B518" i="10"/>
  <c r="M517" i="10"/>
  <c r="N517" i="10" s="1"/>
  <c r="P517" i="10" s="1"/>
  <c r="J517" i="10"/>
  <c r="B517" i="10"/>
  <c r="M516" i="10"/>
  <c r="J516" i="10"/>
  <c r="B516" i="10"/>
  <c r="M515" i="10"/>
  <c r="N515" i="10" s="1"/>
  <c r="P515" i="10" s="1"/>
  <c r="J515" i="10"/>
  <c r="B515" i="10"/>
  <c r="M514" i="10"/>
  <c r="J514" i="10"/>
  <c r="B514" i="10"/>
  <c r="M513" i="10"/>
  <c r="J513" i="10"/>
  <c r="B513" i="10"/>
  <c r="M512" i="10"/>
  <c r="J512" i="10"/>
  <c r="B512" i="10"/>
  <c r="M511" i="10"/>
  <c r="J511" i="10"/>
  <c r="B511" i="10"/>
  <c r="M510" i="10"/>
  <c r="J510" i="10"/>
  <c r="B510" i="10"/>
  <c r="M509" i="10"/>
  <c r="J509" i="10"/>
  <c r="B509" i="10"/>
  <c r="M508" i="10"/>
  <c r="J508" i="10"/>
  <c r="B508" i="10"/>
  <c r="M507" i="10"/>
  <c r="J507" i="10"/>
  <c r="B507" i="10"/>
  <c r="M506" i="10"/>
  <c r="J506" i="10"/>
  <c r="B506" i="10"/>
  <c r="M505" i="10"/>
  <c r="J505" i="10"/>
  <c r="M504" i="10"/>
  <c r="O504" i="10" s="1"/>
  <c r="J504" i="10"/>
  <c r="B504" i="10"/>
  <c r="M503" i="10"/>
  <c r="N503" i="10" s="1"/>
  <c r="P503" i="10" s="1"/>
  <c r="J503" i="10"/>
  <c r="B503" i="10"/>
  <c r="M502" i="10"/>
  <c r="O502" i="10" s="1"/>
  <c r="J502" i="10"/>
  <c r="B502" i="10"/>
  <c r="M501" i="10"/>
  <c r="O501" i="10" s="1"/>
  <c r="J501" i="10"/>
  <c r="B501" i="10"/>
  <c r="M500" i="10"/>
  <c r="N500" i="10" s="1"/>
  <c r="P500" i="10" s="1"/>
  <c r="J500" i="10"/>
  <c r="B500" i="10"/>
  <c r="M499" i="10"/>
  <c r="O499" i="10" s="1"/>
  <c r="J499" i="10"/>
  <c r="B499" i="10"/>
  <c r="M498" i="10"/>
  <c r="J498" i="10"/>
  <c r="B498" i="10"/>
  <c r="A496" i="10"/>
  <c r="O495" i="10"/>
  <c r="N495" i="10"/>
  <c r="P495" i="10" s="1"/>
  <c r="M494" i="10"/>
  <c r="N494" i="10" s="1"/>
  <c r="P494" i="10" s="1"/>
  <c r="J494" i="10"/>
  <c r="B494" i="10"/>
  <c r="M493" i="10"/>
  <c r="N493" i="10" s="1"/>
  <c r="P493" i="10" s="1"/>
  <c r="J493" i="10"/>
  <c r="B493" i="10"/>
  <c r="M492" i="10"/>
  <c r="O492" i="10" s="1"/>
  <c r="J492" i="10"/>
  <c r="B492" i="10"/>
  <c r="M491" i="10"/>
  <c r="O491" i="10" s="1"/>
  <c r="J491" i="10"/>
  <c r="B491" i="10"/>
  <c r="M490" i="10"/>
  <c r="N490" i="10" s="1"/>
  <c r="P490" i="10" s="1"/>
  <c r="J490" i="10"/>
  <c r="B490" i="10"/>
  <c r="M489" i="10"/>
  <c r="N489" i="10" s="1"/>
  <c r="P489" i="10" s="1"/>
  <c r="J489" i="10"/>
  <c r="B489" i="10"/>
  <c r="M488" i="10"/>
  <c r="O488" i="10" s="1"/>
  <c r="J488" i="10"/>
  <c r="B488" i="10"/>
  <c r="M487" i="10"/>
  <c r="N487" i="10" s="1"/>
  <c r="P487" i="10" s="1"/>
  <c r="J487" i="10"/>
  <c r="B487" i="10"/>
  <c r="M486" i="10"/>
  <c r="N486" i="10" s="1"/>
  <c r="P486" i="10" s="1"/>
  <c r="J486" i="10"/>
  <c r="B486" i="10"/>
  <c r="M485" i="10"/>
  <c r="O485" i="10" s="1"/>
  <c r="J485" i="10"/>
  <c r="B485" i="10"/>
  <c r="M484" i="10"/>
  <c r="O484" i="10" s="1"/>
  <c r="J484" i="10"/>
  <c r="B484" i="10"/>
  <c r="O483" i="10"/>
  <c r="N483" i="10"/>
  <c r="P483" i="10" s="1"/>
  <c r="O482" i="10"/>
  <c r="N482" i="10"/>
  <c r="P482" i="10" s="1"/>
  <c r="J482" i="10"/>
  <c r="M481" i="10"/>
  <c r="K481" i="10"/>
  <c r="J481" i="10"/>
  <c r="B481" i="10"/>
  <c r="E480" i="10"/>
  <c r="K477" i="10" s="1"/>
  <c r="M477" i="10"/>
  <c r="J477" i="10"/>
  <c r="B477" i="10"/>
  <c r="E476" i="10"/>
  <c r="K473" i="10" s="1"/>
  <c r="M473" i="10"/>
  <c r="N473" i="10" s="1"/>
  <c r="J473" i="10"/>
  <c r="B473" i="10"/>
  <c r="E472" i="10"/>
  <c r="K469" i="10" s="1"/>
  <c r="M469" i="10"/>
  <c r="J469" i="10"/>
  <c r="B469" i="10"/>
  <c r="E467" i="10"/>
  <c r="E464" i="10"/>
  <c r="E461" i="10"/>
  <c r="E458" i="10"/>
  <c r="E455" i="10"/>
  <c r="M452" i="10"/>
  <c r="N452" i="10" s="1"/>
  <c r="J452" i="10"/>
  <c r="B452" i="10"/>
  <c r="E450" i="10"/>
  <c r="E447" i="10"/>
  <c r="E444" i="10"/>
  <c r="M441" i="10"/>
  <c r="J441" i="10"/>
  <c r="B441" i="10"/>
  <c r="E439" i="10"/>
  <c r="E436" i="10"/>
  <c r="E433" i="10"/>
  <c r="M430" i="10"/>
  <c r="J430" i="10"/>
  <c r="B430" i="10"/>
  <c r="E429" i="10"/>
  <c r="M426" i="10"/>
  <c r="O426" i="10" s="1"/>
  <c r="J426" i="10"/>
  <c r="B426" i="10"/>
  <c r="M425" i="10"/>
  <c r="N425" i="10" s="1"/>
  <c r="P425" i="10" s="1"/>
  <c r="J425" i="10"/>
  <c r="B425" i="10"/>
  <c r="E424" i="10"/>
  <c r="E420" i="10"/>
  <c r="M416" i="10"/>
  <c r="J416" i="10"/>
  <c r="B416" i="10"/>
  <c r="E415" i="10"/>
  <c r="K412" i="10" s="1"/>
  <c r="M412" i="10"/>
  <c r="N412" i="10" s="1"/>
  <c r="J412" i="10"/>
  <c r="B412" i="10"/>
  <c r="M410" i="10"/>
  <c r="N410" i="10" s="1"/>
  <c r="K410" i="10"/>
  <c r="J410" i="10"/>
  <c r="B410" i="10"/>
  <c r="M404" i="10"/>
  <c r="N404" i="10" s="1"/>
  <c r="J404" i="10"/>
  <c r="B404" i="10"/>
  <c r="E400" i="10"/>
  <c r="E403" i="10" s="1"/>
  <c r="K399" i="10" s="1"/>
  <c r="M399" i="10"/>
  <c r="N399" i="10" s="1"/>
  <c r="J399" i="10"/>
  <c r="B399" i="10"/>
  <c r="M394" i="10"/>
  <c r="N394" i="10" s="1"/>
  <c r="J394" i="10"/>
  <c r="B394" i="10"/>
  <c r="M393" i="10"/>
  <c r="O393" i="10" s="1"/>
  <c r="J393" i="10"/>
  <c r="B393" i="10"/>
  <c r="O392" i="10"/>
  <c r="N392" i="10"/>
  <c r="P392" i="10" s="1"/>
  <c r="M391" i="10"/>
  <c r="O391" i="10" s="1"/>
  <c r="J391" i="10"/>
  <c r="B391" i="10"/>
  <c r="M390" i="10"/>
  <c r="O390" i="10" s="1"/>
  <c r="J390" i="10"/>
  <c r="B390" i="10"/>
  <c r="M384" i="10"/>
  <c r="J384" i="10"/>
  <c r="B384" i="10"/>
  <c r="M378" i="10"/>
  <c r="N378" i="10" s="1"/>
  <c r="J378" i="10"/>
  <c r="B378" i="10"/>
  <c r="E375" i="10"/>
  <c r="E377" i="10" s="1"/>
  <c r="K374" i="10" s="1"/>
  <c r="M374" i="10"/>
  <c r="N374" i="10" s="1"/>
  <c r="J374" i="10"/>
  <c r="B374" i="10"/>
  <c r="E369" i="10"/>
  <c r="E372" i="10" s="1"/>
  <c r="E366" i="10"/>
  <c r="E368" i="10" s="1"/>
  <c r="M365" i="10"/>
  <c r="J365" i="10"/>
  <c r="B365" i="10"/>
  <c r="E363" i="10"/>
  <c r="E362" i="10"/>
  <c r="M361" i="10"/>
  <c r="N361" i="10" s="1"/>
  <c r="J361" i="10"/>
  <c r="B361" i="10"/>
  <c r="E358" i="10"/>
  <c r="E360" i="10" s="1"/>
  <c r="K357" i="10" s="1"/>
  <c r="M357" i="10"/>
  <c r="N357" i="10" s="1"/>
  <c r="J357" i="10"/>
  <c r="B357" i="10"/>
  <c r="E354" i="10"/>
  <c r="E356" i="10" s="1"/>
  <c r="K353" i="10" s="1"/>
  <c r="M353" i="10"/>
  <c r="N353" i="10" s="1"/>
  <c r="J353" i="10"/>
  <c r="B353" i="10"/>
  <c r="M351" i="10"/>
  <c r="N351" i="10" s="1"/>
  <c r="K351" i="10"/>
  <c r="J351" i="10"/>
  <c r="B351" i="10"/>
  <c r="M349" i="10"/>
  <c r="N349" i="10" s="1"/>
  <c r="P349" i="10" s="1"/>
  <c r="J349" i="10"/>
  <c r="B349" i="10"/>
  <c r="M348" i="10"/>
  <c r="N348" i="10" s="1"/>
  <c r="P348" i="10" s="1"/>
  <c r="J348" i="10"/>
  <c r="B348" i="10"/>
  <c r="M347" i="10"/>
  <c r="K347" i="10"/>
  <c r="J347" i="10"/>
  <c r="B347" i="10"/>
  <c r="M346" i="10"/>
  <c r="K346" i="10"/>
  <c r="J346" i="10"/>
  <c r="B346" i="10"/>
  <c r="M345" i="10"/>
  <c r="J345" i="10"/>
  <c r="B345" i="10"/>
  <c r="M344" i="10"/>
  <c r="O344" i="10" s="1"/>
  <c r="J344" i="10"/>
  <c r="B344" i="10"/>
  <c r="M343" i="10"/>
  <c r="K343" i="10"/>
  <c r="J343" i="10"/>
  <c r="B343" i="10"/>
  <c r="M342" i="10"/>
  <c r="N342" i="10" s="1"/>
  <c r="P342" i="10" s="1"/>
  <c r="J342" i="10"/>
  <c r="B342" i="10"/>
  <c r="M341" i="10"/>
  <c r="N341" i="10" s="1"/>
  <c r="P341" i="10" s="1"/>
  <c r="J341" i="10"/>
  <c r="B341" i="10"/>
  <c r="M340" i="10"/>
  <c r="O340" i="10" s="1"/>
  <c r="J340" i="10"/>
  <c r="B340" i="10"/>
  <c r="N339" i="10"/>
  <c r="K339" i="10"/>
  <c r="M338" i="10"/>
  <c r="K338" i="10"/>
  <c r="J338" i="10"/>
  <c r="B338" i="10"/>
  <c r="M337" i="10"/>
  <c r="O337" i="10" s="1"/>
  <c r="J337" i="10"/>
  <c r="B337" i="10"/>
  <c r="A334" i="10"/>
  <c r="F333" i="10"/>
  <c r="K330" i="10" s="1"/>
  <c r="M330" i="10"/>
  <c r="N330" i="10" s="1"/>
  <c r="J330" i="10"/>
  <c r="B330" i="10"/>
  <c r="N328" i="10"/>
  <c r="K328" i="10"/>
  <c r="O328" i="10" s="1"/>
  <c r="M325" i="10"/>
  <c r="O325" i="10" s="1"/>
  <c r="J325" i="10"/>
  <c r="B325" i="10"/>
  <c r="M322" i="10"/>
  <c r="N322" i="10" s="1"/>
  <c r="K322" i="10"/>
  <c r="J322" i="10"/>
  <c r="B322" i="10"/>
  <c r="F320" i="10"/>
  <c r="F321" i="10" s="1"/>
  <c r="K317" i="10" s="1"/>
  <c r="M317" i="10"/>
  <c r="N317" i="10" s="1"/>
  <c r="J317" i="10"/>
  <c r="B317" i="10"/>
  <c r="F315" i="10"/>
  <c r="F316" i="10" s="1"/>
  <c r="K312" i="10" s="1"/>
  <c r="M312" i="10"/>
  <c r="N312" i="10" s="1"/>
  <c r="J312" i="10"/>
  <c r="B312" i="10"/>
  <c r="F310" i="10"/>
  <c r="F311" i="10" s="1"/>
  <c r="K308" i="10" s="1"/>
  <c r="M308" i="10"/>
  <c r="N308" i="10" s="1"/>
  <c r="J308" i="10"/>
  <c r="B308" i="10"/>
  <c r="M304" i="10"/>
  <c r="N304" i="10" s="1"/>
  <c r="J304" i="10"/>
  <c r="B304" i="10"/>
  <c r="F302" i="10"/>
  <c r="F306" i="10" s="1"/>
  <c r="F301" i="10"/>
  <c r="F305" i="10" s="1"/>
  <c r="M300" i="10"/>
  <c r="N300" i="10" s="1"/>
  <c r="J300" i="10"/>
  <c r="B300" i="10"/>
  <c r="F298" i="10"/>
  <c r="F299" i="10" s="1"/>
  <c r="K296" i="10" s="1"/>
  <c r="M296" i="10"/>
  <c r="N296" i="10" s="1"/>
  <c r="J296" i="10"/>
  <c r="B296" i="10"/>
  <c r="F292" i="10"/>
  <c r="F295" i="10" s="1"/>
  <c r="K291" i="10" s="1"/>
  <c r="M291" i="10"/>
  <c r="N291" i="10" s="1"/>
  <c r="J291" i="10"/>
  <c r="B291" i="10"/>
  <c r="F288" i="10"/>
  <c r="F289" i="10" s="1"/>
  <c r="K286" i="10" s="1"/>
  <c r="M286" i="10"/>
  <c r="N286" i="10" s="1"/>
  <c r="J286" i="10"/>
  <c r="B286" i="10"/>
  <c r="F282" i="10"/>
  <c r="F285" i="10" s="1"/>
  <c r="K281" i="10" s="1"/>
  <c r="M281" i="10"/>
  <c r="N281" i="10" s="1"/>
  <c r="J281" i="10"/>
  <c r="B281" i="10"/>
  <c r="A278" i="10"/>
  <c r="M276" i="10"/>
  <c r="N276" i="10" s="1"/>
  <c r="K276" i="10"/>
  <c r="J276" i="10"/>
  <c r="B276" i="10"/>
  <c r="M274" i="10"/>
  <c r="N274" i="10" s="1"/>
  <c r="K274" i="10"/>
  <c r="J274" i="10"/>
  <c r="B274" i="10"/>
  <c r="K273" i="10"/>
  <c r="J273" i="10"/>
  <c r="M271" i="10"/>
  <c r="K271" i="10"/>
  <c r="J271" i="10"/>
  <c r="B271" i="10"/>
  <c r="M269" i="10"/>
  <c r="N269" i="10" s="1"/>
  <c r="K269" i="10"/>
  <c r="J269" i="10"/>
  <c r="B269" i="10"/>
  <c r="K268" i="10"/>
  <c r="J268" i="10"/>
  <c r="M266" i="10"/>
  <c r="K266" i="10"/>
  <c r="J266" i="10"/>
  <c r="B266" i="10"/>
  <c r="K264" i="10"/>
  <c r="B264" i="10"/>
  <c r="K262" i="10"/>
  <c r="B262" i="10"/>
  <c r="K260" i="10"/>
  <c r="B260" i="10"/>
  <c r="M258" i="10"/>
  <c r="K258" i="10"/>
  <c r="J258" i="10"/>
  <c r="B258" i="10"/>
  <c r="M255" i="10"/>
  <c r="N255" i="10" s="1"/>
  <c r="K255" i="10"/>
  <c r="J255" i="10"/>
  <c r="B255" i="10"/>
  <c r="F254" i="10"/>
  <c r="B253" i="10"/>
  <c r="F252" i="10"/>
  <c r="K251" i="10" s="1"/>
  <c r="M251" i="10"/>
  <c r="N251" i="10" s="1"/>
  <c r="J251" i="10"/>
  <c r="B251" i="10"/>
  <c r="F250" i="10"/>
  <c r="K249" i="10" s="1"/>
  <c r="M249" i="10"/>
  <c r="N249" i="10" s="1"/>
  <c r="J249" i="10"/>
  <c r="B249" i="10"/>
  <c r="A246" i="10"/>
  <c r="M244" i="10"/>
  <c r="N244" i="10" s="1"/>
  <c r="K244" i="10"/>
  <c r="J244" i="10"/>
  <c r="B244" i="10"/>
  <c r="M242" i="10"/>
  <c r="N242" i="10" s="1"/>
  <c r="K242" i="10"/>
  <c r="J242" i="10"/>
  <c r="B242" i="10"/>
  <c r="F241" i="10"/>
  <c r="K240" i="10" s="1"/>
  <c r="M240" i="10"/>
  <c r="N240" i="10" s="1"/>
  <c r="J240" i="10"/>
  <c r="B240" i="10"/>
  <c r="M238" i="10"/>
  <c r="N238" i="10" s="1"/>
  <c r="K238" i="10"/>
  <c r="J238" i="10"/>
  <c r="B238" i="10"/>
  <c r="M236" i="10"/>
  <c r="N236" i="10" s="1"/>
  <c r="K236" i="10"/>
  <c r="J236" i="10"/>
  <c r="B236" i="10"/>
  <c r="M234" i="10"/>
  <c r="N234" i="10" s="1"/>
  <c r="K234" i="10"/>
  <c r="J234" i="10"/>
  <c r="B234" i="10"/>
  <c r="M232" i="10"/>
  <c r="K232" i="10"/>
  <c r="J232" i="10"/>
  <c r="B232" i="10"/>
  <c r="F230" i="10"/>
  <c r="F229" i="10"/>
  <c r="M228" i="10"/>
  <c r="N228" i="10" s="1"/>
  <c r="J228" i="10"/>
  <c r="B228" i="10"/>
  <c r="F227" i="10"/>
  <c r="K223" i="10" s="1"/>
  <c r="M223" i="10"/>
  <c r="N223" i="10" s="1"/>
  <c r="J223" i="10"/>
  <c r="B223" i="10"/>
  <c r="F222" i="10"/>
  <c r="K219" i="10" s="1"/>
  <c r="M219" i="10"/>
  <c r="N219" i="10" s="1"/>
  <c r="J219" i="10"/>
  <c r="B219" i="10"/>
  <c r="F218" i="10"/>
  <c r="M215" i="10"/>
  <c r="O215" i="10" s="1"/>
  <c r="J215" i="10"/>
  <c r="B215" i="10"/>
  <c r="A213" i="10"/>
  <c r="F212" i="10"/>
  <c r="K207" i="10" s="1"/>
  <c r="M207" i="10"/>
  <c r="N207" i="10" s="1"/>
  <c r="J207" i="10"/>
  <c r="B207" i="10"/>
  <c r="M205" i="10"/>
  <c r="N205" i="10" s="1"/>
  <c r="K205" i="10"/>
  <c r="J205" i="10"/>
  <c r="B205" i="10"/>
  <c r="F204" i="10"/>
  <c r="K203" i="10" s="1"/>
  <c r="M203" i="10"/>
  <c r="N203" i="10" s="1"/>
  <c r="J203" i="10"/>
  <c r="B203" i="10"/>
  <c r="B201" i="10"/>
  <c r="F196" i="10"/>
  <c r="F198" i="10" s="1"/>
  <c r="F200" i="10" s="1"/>
  <c r="K195" i="10" s="1"/>
  <c r="M195" i="10"/>
  <c r="N195" i="10" s="1"/>
  <c r="J195" i="10"/>
  <c r="B195" i="10"/>
  <c r="F190" i="10"/>
  <c r="F192" i="10" s="1"/>
  <c r="F194" i="10" s="1"/>
  <c r="K189" i="10" s="1"/>
  <c r="M189" i="10"/>
  <c r="N189" i="10" s="1"/>
  <c r="J189" i="10"/>
  <c r="B189" i="10"/>
  <c r="K187" i="10"/>
  <c r="B187" i="10"/>
  <c r="M185" i="10"/>
  <c r="N185" i="10" s="1"/>
  <c r="K185" i="10"/>
  <c r="J185" i="10"/>
  <c r="B185" i="10"/>
  <c r="A183" i="10"/>
  <c r="M181" i="10"/>
  <c r="N181" i="10" s="1"/>
  <c r="K181" i="10"/>
  <c r="J181" i="10"/>
  <c r="B181" i="10"/>
  <c r="M179" i="10"/>
  <c r="N179" i="10" s="1"/>
  <c r="K179" i="10"/>
  <c r="J179" i="10"/>
  <c r="B179" i="10"/>
  <c r="F178" i="10"/>
  <c r="K175" i="10" s="1"/>
  <c r="M175" i="10"/>
  <c r="N175" i="10" s="1"/>
  <c r="J175" i="10"/>
  <c r="B175" i="10"/>
  <c r="F174" i="10"/>
  <c r="K171" i="10" s="1"/>
  <c r="M171" i="10"/>
  <c r="N171" i="10" s="1"/>
  <c r="J171" i="10"/>
  <c r="B171" i="10"/>
  <c r="F170" i="10"/>
  <c r="K167" i="10" s="1"/>
  <c r="M167" i="10"/>
  <c r="N167" i="10" s="1"/>
  <c r="J167" i="10"/>
  <c r="B167" i="10"/>
  <c r="A164" i="10"/>
  <c r="F162" i="10"/>
  <c r="F161" i="10"/>
  <c r="M158" i="10"/>
  <c r="N158" i="10" s="1"/>
  <c r="J158" i="10"/>
  <c r="B158" i="10"/>
  <c r="F156" i="10"/>
  <c r="F155" i="10"/>
  <c r="M152" i="10"/>
  <c r="N152" i="10" s="1"/>
  <c r="J152" i="10"/>
  <c r="B152" i="10"/>
  <c r="F149" i="10"/>
  <c r="F150" i="10" s="1"/>
  <c r="F146" i="10"/>
  <c r="F145" i="10"/>
  <c r="M142" i="10"/>
  <c r="N142" i="10" s="1"/>
  <c r="P142" i="10" s="1"/>
  <c r="J142" i="10"/>
  <c r="B142" i="10"/>
  <c r="F139" i="10"/>
  <c r="F140" i="10" s="1"/>
  <c r="F136" i="10"/>
  <c r="F135" i="10"/>
  <c r="M132" i="10"/>
  <c r="N132" i="10" s="1"/>
  <c r="J132" i="10"/>
  <c r="B132" i="10"/>
  <c r="M127" i="10"/>
  <c r="N127" i="10" s="1"/>
  <c r="J127" i="10"/>
  <c r="B127" i="10"/>
  <c r="F124" i="10"/>
  <c r="F129" i="10" s="1"/>
  <c r="M122" i="10"/>
  <c r="N122" i="10" s="1"/>
  <c r="J122" i="10"/>
  <c r="B122" i="10"/>
  <c r="F120" i="10"/>
  <c r="F121" i="10" s="1"/>
  <c r="K117" i="10" s="1"/>
  <c r="M117" i="10"/>
  <c r="N117" i="10" s="1"/>
  <c r="J117" i="10"/>
  <c r="B117" i="10"/>
  <c r="F116" i="10"/>
  <c r="K113" i="10" s="1"/>
  <c r="M113" i="10"/>
  <c r="N113" i="10" s="1"/>
  <c r="J113" i="10"/>
  <c r="B113" i="10"/>
  <c r="F112" i="10"/>
  <c r="K109" i="10" s="1"/>
  <c r="M109" i="10"/>
  <c r="N109" i="10" s="1"/>
  <c r="J109" i="10"/>
  <c r="B109" i="10"/>
  <c r="M106" i="10"/>
  <c r="N106" i="10" s="1"/>
  <c r="K106" i="10"/>
  <c r="J106" i="10"/>
  <c r="B106" i="10"/>
  <c r="F105" i="10"/>
  <c r="K102" i="10" s="1"/>
  <c r="M102" i="10"/>
  <c r="N102" i="10" s="1"/>
  <c r="J102" i="10"/>
  <c r="B102" i="10"/>
  <c r="M100" i="10"/>
  <c r="N100" i="10" s="1"/>
  <c r="K100" i="10"/>
  <c r="J100" i="10"/>
  <c r="B100" i="10"/>
  <c r="A97" i="10"/>
  <c r="F96" i="10"/>
  <c r="K93" i="10" s="1"/>
  <c r="M93" i="10"/>
  <c r="N93" i="10" s="1"/>
  <c r="J93" i="10"/>
  <c r="B93" i="10"/>
  <c r="F91" i="10"/>
  <c r="K88" i="10" s="1"/>
  <c r="M88" i="10"/>
  <c r="N88" i="10" s="1"/>
  <c r="J88" i="10"/>
  <c r="B88" i="10"/>
  <c r="F87" i="10"/>
  <c r="K84" i="10" s="1"/>
  <c r="M84" i="10"/>
  <c r="N84" i="10" s="1"/>
  <c r="J84" i="10"/>
  <c r="B84" i="10"/>
  <c r="M81" i="10"/>
  <c r="N81" i="10" s="1"/>
  <c r="K81" i="10"/>
  <c r="J81" i="10"/>
  <c r="B81" i="10"/>
  <c r="M79" i="10"/>
  <c r="N79" i="10" s="1"/>
  <c r="J79" i="10"/>
  <c r="B79" i="10"/>
  <c r="M71" i="10"/>
  <c r="N71" i="10" s="1"/>
  <c r="J71" i="10"/>
  <c r="B71" i="10"/>
  <c r="F67" i="10"/>
  <c r="F69" i="10" s="1"/>
  <c r="M63" i="10"/>
  <c r="N63" i="10" s="1"/>
  <c r="J63" i="10"/>
  <c r="B63" i="10"/>
  <c r="F62" i="10"/>
  <c r="K61" i="10" s="1"/>
  <c r="M61" i="10"/>
  <c r="N61" i="10" s="1"/>
  <c r="J61" i="10"/>
  <c r="B61" i="10"/>
  <c r="M59" i="10"/>
  <c r="K59" i="10"/>
  <c r="J59" i="10"/>
  <c r="B59" i="10"/>
  <c r="F58" i="10"/>
  <c r="K55" i="10" s="1"/>
  <c r="M55" i="10"/>
  <c r="N55" i="10" s="1"/>
  <c r="J55" i="10"/>
  <c r="B55" i="10"/>
  <c r="F54" i="10"/>
  <c r="K51" i="10" s="1"/>
  <c r="M51" i="10"/>
  <c r="N51" i="10" s="1"/>
  <c r="J51" i="10"/>
  <c r="B51" i="10"/>
  <c r="F49" i="10"/>
  <c r="K46" i="10" s="1"/>
  <c r="M46" i="10"/>
  <c r="N46" i="10" s="1"/>
  <c r="J46" i="10"/>
  <c r="B46" i="10"/>
  <c r="F41" i="10"/>
  <c r="F43" i="10" s="1"/>
  <c r="F45" i="10" s="1"/>
  <c r="K38" i="10" s="1"/>
  <c r="M38" i="10"/>
  <c r="N38" i="10" s="1"/>
  <c r="J38" i="10"/>
  <c r="B38" i="10"/>
  <c r="F33" i="10"/>
  <c r="F35" i="10" s="1"/>
  <c r="F37" i="10" s="1"/>
  <c r="K30" i="10" s="1"/>
  <c r="M30" i="10"/>
  <c r="N30" i="10" s="1"/>
  <c r="J30" i="10"/>
  <c r="B30" i="10"/>
  <c r="F29" i="10"/>
  <c r="K26" i="10" s="1"/>
  <c r="M26" i="10"/>
  <c r="N26" i="10" s="1"/>
  <c r="J26" i="10"/>
  <c r="B26" i="10"/>
  <c r="A19" i="10"/>
  <c r="M17" i="10"/>
  <c r="N17" i="10" s="1"/>
  <c r="K17" i="10"/>
  <c r="J17" i="10"/>
  <c r="B17" i="10"/>
  <c r="M15" i="10"/>
  <c r="K15" i="10"/>
  <c r="J15" i="10"/>
  <c r="B15" i="10"/>
  <c r="E364" i="10" l="1"/>
  <c r="O330" i="10"/>
  <c r="O343" i="10"/>
  <c r="P339" i="10"/>
  <c r="O240" i="10"/>
  <c r="O481" i="10"/>
  <c r="O189" i="10"/>
  <c r="O338" i="10"/>
  <c r="O347" i="10"/>
  <c r="M591" i="10"/>
  <c r="P203" i="10"/>
  <c r="F137" i="10"/>
  <c r="F141" i="10" s="1"/>
  <c r="K132" i="10" s="1"/>
  <c r="O132" i="10" s="1"/>
  <c r="O15" i="10"/>
  <c r="O17" i="10"/>
  <c r="P399" i="10"/>
  <c r="N484" i="10"/>
  <c r="P484" i="10" s="1"/>
  <c r="N491" i="10"/>
  <c r="P491" i="10" s="1"/>
  <c r="O251" i="10"/>
  <c r="O500" i="10"/>
  <c r="O88" i="10"/>
  <c r="O106" i="10"/>
  <c r="O167" i="10"/>
  <c r="O175" i="10"/>
  <c r="O249" i="10"/>
  <c r="O238" i="10"/>
  <c r="O242" i="10"/>
  <c r="O291" i="10"/>
  <c r="N393" i="10"/>
  <c r="P393" i="10" s="1"/>
  <c r="O374" i="10"/>
  <c r="O61" i="10"/>
  <c r="O179" i="10"/>
  <c r="O223" i="10"/>
  <c r="O255" i="10"/>
  <c r="O296" i="10"/>
  <c r="O425" i="10"/>
  <c r="O207" i="10"/>
  <c r="O503" i="10"/>
  <c r="O519" i="10"/>
  <c r="N527" i="10"/>
  <c r="P527" i="10" s="1"/>
  <c r="O30" i="10"/>
  <c r="O46" i="10"/>
  <c r="O55" i="10"/>
  <c r="P81" i="10"/>
  <c r="O102" i="10"/>
  <c r="O142" i="10"/>
  <c r="O286" i="10"/>
  <c r="O317" i="10"/>
  <c r="F147" i="10"/>
  <c r="F151" i="10" s="1"/>
  <c r="F157" i="10"/>
  <c r="K152" i="10" s="1"/>
  <c r="O152" i="10" s="1"/>
  <c r="O171" i="10"/>
  <c r="O185" i="10"/>
  <c r="N325" i="10"/>
  <c r="P325" i="10" s="1"/>
  <c r="P100" i="10"/>
  <c r="O203" i="10"/>
  <c r="O281" i="10"/>
  <c r="N340" i="10"/>
  <c r="P340" i="10" s="1"/>
  <c r="O322" i="10"/>
  <c r="O339" i="10"/>
  <c r="O26" i="10"/>
  <c r="O38" i="10"/>
  <c r="O51" i="10"/>
  <c r="O181" i="10"/>
  <c r="O236" i="10"/>
  <c r="P240" i="10"/>
  <c r="O244" i="10"/>
  <c r="O269" i="10"/>
  <c r="O276" i="10"/>
  <c r="O312" i="10"/>
  <c r="O84" i="10"/>
  <c r="O93" i="10"/>
  <c r="O195" i="10"/>
  <c r="O219" i="10"/>
  <c r="F123" i="10"/>
  <c r="F128" i="10" s="1"/>
  <c r="F163" i="10"/>
  <c r="K158" i="10" s="1"/>
  <c r="P158" i="10" s="1"/>
  <c r="O205" i="10"/>
  <c r="F231" i="10"/>
  <c r="K228" i="10" s="1"/>
  <c r="O228" i="10" s="1"/>
  <c r="P234" i="10"/>
  <c r="O274" i="10"/>
  <c r="O308" i="10"/>
  <c r="O341" i="10"/>
  <c r="E373" i="10"/>
  <c r="E382" i="10" s="1"/>
  <c r="N390" i="10"/>
  <c r="P390" i="10" s="1"/>
  <c r="N488" i="10"/>
  <c r="P488" i="10" s="1"/>
  <c r="N492" i="10"/>
  <c r="P492" i="10" s="1"/>
  <c r="N504" i="10"/>
  <c r="P504" i="10" s="1"/>
  <c r="O528" i="10"/>
  <c r="O533" i="10"/>
  <c r="N548" i="10"/>
  <c r="P548" i="10" s="1"/>
  <c r="O349" i="10"/>
  <c r="N501" i="10"/>
  <c r="P501" i="10" s="1"/>
  <c r="O353" i="10"/>
  <c r="O541" i="10"/>
  <c r="P351" i="10"/>
  <c r="N416" i="10"/>
  <c r="O487" i="10"/>
  <c r="O489" i="10"/>
  <c r="O493" i="10"/>
  <c r="O523" i="10"/>
  <c r="K416" i="10"/>
  <c r="O416" i="10" s="1"/>
  <c r="N499" i="10"/>
  <c r="P499" i="10" s="1"/>
  <c r="N502" i="10"/>
  <c r="P502" i="10" s="1"/>
  <c r="O521" i="10"/>
  <c r="N526" i="10"/>
  <c r="P526" i="10" s="1"/>
  <c r="N530" i="10"/>
  <c r="P530" i="10" s="1"/>
  <c r="O537" i="10"/>
  <c r="N550" i="10"/>
  <c r="P550" i="10" s="1"/>
  <c r="M573" i="10"/>
  <c r="M187" i="10" s="1"/>
  <c r="N187" i="10" s="1"/>
  <c r="P187" i="10" s="1"/>
  <c r="E468" i="10"/>
  <c r="K452" i="10" s="1"/>
  <c r="O452" i="10" s="1"/>
  <c r="N481" i="10"/>
  <c r="P481" i="10" s="1"/>
  <c r="O545" i="10"/>
  <c r="O477" i="10"/>
  <c r="O473" i="10"/>
  <c r="P473" i="10"/>
  <c r="O469" i="10"/>
  <c r="E451" i="10"/>
  <c r="K441" i="10" s="1"/>
  <c r="O441" i="10" s="1"/>
  <c r="E440" i="10"/>
  <c r="K430" i="10" s="1"/>
  <c r="O430" i="10" s="1"/>
  <c r="P412" i="10"/>
  <c r="P410" i="10"/>
  <c r="P374" i="10"/>
  <c r="O357" i="10"/>
  <c r="P357" i="10"/>
  <c r="O351" i="10"/>
  <c r="P330" i="10"/>
  <c r="P328" i="10"/>
  <c r="P322" i="10"/>
  <c r="P312" i="10"/>
  <c r="P308" i="10"/>
  <c r="P296" i="10"/>
  <c r="P291" i="10"/>
  <c r="F303" i="10"/>
  <c r="K300" i="10" s="1"/>
  <c r="O300" i="10" s="1"/>
  <c r="P286" i="10"/>
  <c r="P281" i="10"/>
  <c r="P276" i="10"/>
  <c r="P274" i="10"/>
  <c r="O271" i="10"/>
  <c r="P269" i="10"/>
  <c r="O266" i="10"/>
  <c r="O258" i="10"/>
  <c r="P255" i="10"/>
  <c r="P251" i="10"/>
  <c r="P249" i="10"/>
  <c r="P244" i="10"/>
  <c r="P242" i="10"/>
  <c r="P238" i="10"/>
  <c r="P236" i="10"/>
  <c r="O234" i="10"/>
  <c r="O232" i="10"/>
  <c r="P223" i="10"/>
  <c r="P219" i="10"/>
  <c r="P207" i="10"/>
  <c r="P205" i="10"/>
  <c r="P189" i="10"/>
  <c r="P195" i="10"/>
  <c r="P185" i="10"/>
  <c r="P181" i="10"/>
  <c r="P179" i="10"/>
  <c r="P171" i="10"/>
  <c r="P106" i="10"/>
  <c r="O100" i="10"/>
  <c r="P93" i="10"/>
  <c r="P88" i="10"/>
  <c r="P84" i="10"/>
  <c r="P61" i="10"/>
  <c r="O59" i="10"/>
  <c r="P51" i="10"/>
  <c r="F64" i="10"/>
  <c r="F72" i="10" s="1"/>
  <c r="F74" i="10" s="1"/>
  <c r="P38" i="10"/>
  <c r="P30" i="10"/>
  <c r="P26" i="10"/>
  <c r="P17" i="10"/>
  <c r="P46" i="10"/>
  <c r="P55" i="10"/>
  <c r="F130" i="10"/>
  <c r="F131" i="10" s="1"/>
  <c r="K127" i="10" s="1"/>
  <c r="O127" i="10" s="1"/>
  <c r="P317" i="10"/>
  <c r="P109" i="10"/>
  <c r="O109" i="10"/>
  <c r="P152" i="10"/>
  <c r="P117" i="10"/>
  <c r="O117" i="10"/>
  <c r="F307" i="10"/>
  <c r="K304" i="10" s="1"/>
  <c r="O304" i="10" s="1"/>
  <c r="P102" i="10"/>
  <c r="P113" i="10"/>
  <c r="O113" i="10"/>
  <c r="P167" i="10"/>
  <c r="P175" i="10"/>
  <c r="N258" i="10"/>
  <c r="P258" i="10" s="1"/>
  <c r="N338" i="10"/>
  <c r="P338" i="10" s="1"/>
  <c r="N266" i="10"/>
  <c r="P266" i="10" s="1"/>
  <c r="N271" i="10"/>
  <c r="P271" i="10" s="1"/>
  <c r="N337" i="10"/>
  <c r="P337" i="10" s="1"/>
  <c r="F80" i="10"/>
  <c r="K79" i="10" s="1"/>
  <c r="N215" i="10"/>
  <c r="P215" i="10" s="1"/>
  <c r="N15" i="10"/>
  <c r="P15" i="10" s="1"/>
  <c r="N59" i="10"/>
  <c r="P59" i="10" s="1"/>
  <c r="F75" i="10"/>
  <c r="F77" i="10" s="1"/>
  <c r="O81" i="10"/>
  <c r="N232" i="10"/>
  <c r="P232" i="10" s="1"/>
  <c r="O342" i="10"/>
  <c r="N344" i="10"/>
  <c r="P344" i="10" s="1"/>
  <c r="N343" i="10"/>
  <c r="P343" i="10" s="1"/>
  <c r="O399" i="10"/>
  <c r="E385" i="10"/>
  <c r="E387" i="10" s="1"/>
  <c r="E379" i="10"/>
  <c r="E381" i="10" s="1"/>
  <c r="K361" i="10"/>
  <c r="O361" i="10" s="1"/>
  <c r="N347" i="10"/>
  <c r="P347" i="10" s="1"/>
  <c r="N346" i="10"/>
  <c r="P346" i="10" s="1"/>
  <c r="O346" i="10"/>
  <c r="P353" i="10"/>
  <c r="O412" i="10"/>
  <c r="N345" i="10"/>
  <c r="P345" i="10" s="1"/>
  <c r="O345" i="10"/>
  <c r="O348" i="10"/>
  <c r="E395" i="10"/>
  <c r="O410" i="10"/>
  <c r="N430" i="10"/>
  <c r="N441" i="10"/>
  <c r="N426" i="10"/>
  <c r="P426" i="10" s="1"/>
  <c r="N469" i="10"/>
  <c r="P469" i="10" s="1"/>
  <c r="N365" i="10"/>
  <c r="N384" i="10"/>
  <c r="N391" i="10"/>
  <c r="P391" i="10" s="1"/>
  <c r="N477" i="10"/>
  <c r="P477" i="10" s="1"/>
  <c r="O486" i="10"/>
  <c r="O490" i="10"/>
  <c r="O494" i="10"/>
  <c r="N512" i="10"/>
  <c r="P512" i="10" s="1"/>
  <c r="O512" i="10"/>
  <c r="N485" i="10"/>
  <c r="P485" i="10" s="1"/>
  <c r="N507" i="10"/>
  <c r="P507" i="10" s="1"/>
  <c r="O507" i="10"/>
  <c r="N510" i="10"/>
  <c r="P510" i="10" s="1"/>
  <c r="O510" i="10"/>
  <c r="N505" i="10"/>
  <c r="P505" i="10" s="1"/>
  <c r="O505" i="10"/>
  <c r="N513" i="10"/>
  <c r="P513" i="10" s="1"/>
  <c r="O513" i="10"/>
  <c r="N508" i="10"/>
  <c r="P508" i="10" s="1"/>
  <c r="O508" i="10"/>
  <c r="N516" i="10"/>
  <c r="P516" i="10" s="1"/>
  <c r="O516" i="10"/>
  <c r="N511" i="10"/>
  <c r="P511" i="10" s="1"/>
  <c r="O511" i="10"/>
  <c r="N506" i="10"/>
  <c r="P506" i="10" s="1"/>
  <c r="O506" i="10"/>
  <c r="N514" i="10"/>
  <c r="P514" i="10" s="1"/>
  <c r="O514" i="10"/>
  <c r="O498" i="10"/>
  <c r="N498" i="10"/>
  <c r="P498" i="10" s="1"/>
  <c r="N509" i="10"/>
  <c r="P509" i="10" s="1"/>
  <c r="O509" i="10"/>
  <c r="O520" i="10"/>
  <c r="N520" i="10"/>
  <c r="P520" i="10" s="1"/>
  <c r="O518" i="10"/>
  <c r="M563" i="10"/>
  <c r="M201" i="10" s="1"/>
  <c r="M607" i="10"/>
  <c r="M264" i="10" s="1"/>
  <c r="N264" i="10" s="1"/>
  <c r="P264" i="10" s="1"/>
  <c r="M599" i="10"/>
  <c r="M262" i="10" s="1"/>
  <c r="N262" i="10" s="1"/>
  <c r="P262" i="10" s="1"/>
  <c r="O515" i="10"/>
  <c r="O517" i="10"/>
  <c r="M583" i="10"/>
  <c r="M253" i="10" s="1"/>
  <c r="N522" i="10"/>
  <c r="P522" i="10" s="1"/>
  <c r="N529" i="10"/>
  <c r="P529" i="10" s="1"/>
  <c r="N532" i="10"/>
  <c r="P532" i="10" s="1"/>
  <c r="N536" i="10"/>
  <c r="P536" i="10" s="1"/>
  <c r="N540" i="10"/>
  <c r="P540" i="10" s="1"/>
  <c r="N544" i="10"/>
  <c r="P544" i="10" s="1"/>
  <c r="N525" i="10"/>
  <c r="P525" i="10" s="1"/>
  <c r="N531" i="10"/>
  <c r="P531" i="10" s="1"/>
  <c r="N535" i="10"/>
  <c r="P535" i="10" s="1"/>
  <c r="N539" i="10"/>
  <c r="P539" i="10" s="1"/>
  <c r="N543" i="10"/>
  <c r="P543" i="10" s="1"/>
  <c r="N547" i="10"/>
  <c r="P547" i="10" s="1"/>
  <c r="N524" i="10"/>
  <c r="P524" i="10" s="1"/>
  <c r="N534" i="10"/>
  <c r="P534" i="10" s="1"/>
  <c r="N538" i="10"/>
  <c r="P538" i="10" s="1"/>
  <c r="N542" i="10"/>
  <c r="P542" i="10" s="1"/>
  <c r="N546" i="10"/>
  <c r="P546" i="10" s="1"/>
  <c r="N549" i="10"/>
  <c r="P549" i="10" s="1"/>
  <c r="I609" i="1"/>
  <c r="I608" i="1"/>
  <c r="I601" i="1"/>
  <c r="I600" i="1"/>
  <c r="I593" i="1"/>
  <c r="I592" i="1"/>
  <c r="I585" i="1"/>
  <c r="I584" i="1"/>
  <c r="I577" i="1"/>
  <c r="I576" i="1"/>
  <c r="I575" i="1"/>
  <c r="I574" i="1"/>
  <c r="B609" i="1"/>
  <c r="B608" i="1"/>
  <c r="B601" i="1"/>
  <c r="B600" i="1"/>
  <c r="B593" i="1"/>
  <c r="B592" i="1"/>
  <c r="B585" i="1"/>
  <c r="B584" i="1"/>
  <c r="B577" i="1"/>
  <c r="B576" i="1"/>
  <c r="B575" i="1"/>
  <c r="B574" i="1"/>
  <c r="B565" i="1"/>
  <c r="B566" i="1"/>
  <c r="B567" i="1"/>
  <c r="B564" i="1"/>
  <c r="B546" i="1"/>
  <c r="I565" i="1"/>
  <c r="I566" i="1"/>
  <c r="I567" i="1"/>
  <c r="I564" i="1"/>
  <c r="M550" i="1"/>
  <c r="O550" i="1" s="1"/>
  <c r="J485" i="1"/>
  <c r="J486" i="1"/>
  <c r="J487" i="1"/>
  <c r="J488" i="1"/>
  <c r="J489" i="1"/>
  <c r="J490" i="1"/>
  <c r="J491" i="1"/>
  <c r="J492" i="1"/>
  <c r="J493" i="1"/>
  <c r="J494" i="1"/>
  <c r="J481" i="1"/>
  <c r="J416" i="1"/>
  <c r="J410" i="1"/>
  <c r="J394" i="1"/>
  <c r="J393" i="1"/>
  <c r="J361" i="1"/>
  <c r="J341" i="1"/>
  <c r="J342" i="1"/>
  <c r="J343" i="1"/>
  <c r="J344" i="1"/>
  <c r="J345" i="1"/>
  <c r="J346" i="1"/>
  <c r="J347" i="1"/>
  <c r="J348" i="1"/>
  <c r="J349" i="1"/>
  <c r="B341" i="1"/>
  <c r="B342" i="1"/>
  <c r="B343" i="1"/>
  <c r="B344" i="1"/>
  <c r="B345" i="1"/>
  <c r="B346" i="1"/>
  <c r="B347" i="1"/>
  <c r="B348" i="1"/>
  <c r="B349" i="1"/>
  <c r="B338" i="1"/>
  <c r="B340" i="1"/>
  <c r="M340" i="1"/>
  <c r="M342" i="1"/>
  <c r="M341" i="1"/>
  <c r="M391" i="1"/>
  <c r="M404" i="1"/>
  <c r="M426" i="1"/>
  <c r="M469" i="1"/>
  <c r="M494" i="1"/>
  <c r="P430" i="10" l="1"/>
  <c r="F125" i="10"/>
  <c r="F126" i="10" s="1"/>
  <c r="K122" i="10" s="1"/>
  <c r="O122" i="10" s="1"/>
  <c r="O183" i="10"/>
  <c r="M260" i="10"/>
  <c r="O260" i="10" s="1"/>
  <c r="N260" i="10"/>
  <c r="P260" i="10" s="1"/>
  <c r="E388" i="10"/>
  <c r="E389" i="10" s="1"/>
  <c r="K384" i="10" s="1"/>
  <c r="O384" i="10" s="1"/>
  <c r="K365" i="10"/>
  <c r="O365" i="10" s="1"/>
  <c r="O19" i="10"/>
  <c r="O158" i="10"/>
  <c r="P441" i="10"/>
  <c r="P416" i="10"/>
  <c r="P132" i="10"/>
  <c r="P452" i="10"/>
  <c r="O187" i="10"/>
  <c r="P19" i="10"/>
  <c r="P127" i="10"/>
  <c r="F78" i="10"/>
  <c r="K71" i="10" s="1"/>
  <c r="O71" i="10" s="1"/>
  <c r="P361" i="10"/>
  <c r="O334" i="10"/>
  <c r="O246" i="10"/>
  <c r="P300" i="10"/>
  <c r="F66" i="10"/>
  <c r="F70" i="10" s="1"/>
  <c r="K63" i="10" s="1"/>
  <c r="O63" i="10" s="1"/>
  <c r="P228" i="10"/>
  <c r="P246" i="10" s="1"/>
  <c r="E383" i="10"/>
  <c r="K378" i="10" s="1"/>
  <c r="O378" i="10" s="1"/>
  <c r="P304" i="10"/>
  <c r="P122" i="10"/>
  <c r="N550" i="1"/>
  <c r="P550" i="1" s="1"/>
  <c r="O201" i="10"/>
  <c r="N201" i="10"/>
  <c r="P201" i="10" s="1"/>
  <c r="P213" i="10" s="1"/>
  <c r="P183" i="10"/>
  <c r="O262" i="10"/>
  <c r="P79" i="10"/>
  <c r="O79" i="10"/>
  <c r="O253" i="10"/>
  <c r="N253" i="10"/>
  <c r="P253" i="10" s="1"/>
  <c r="E405" i="10"/>
  <c r="E408" i="10" s="1"/>
  <c r="K404" i="10" s="1"/>
  <c r="E398" i="10"/>
  <c r="K394" i="10" s="1"/>
  <c r="O264" i="10"/>
  <c r="P365" i="10"/>
  <c r="P551" i="10"/>
  <c r="O551" i="10"/>
  <c r="M308" i="1"/>
  <c r="F204" i="1"/>
  <c r="M513" i="1"/>
  <c r="O513" i="1" s="1"/>
  <c r="J513" i="1"/>
  <c r="B513" i="1"/>
  <c r="B517" i="1"/>
  <c r="B516" i="1"/>
  <c r="B515" i="1"/>
  <c r="B514" i="1"/>
  <c r="B512" i="1"/>
  <c r="B511" i="1"/>
  <c r="B510" i="1"/>
  <c r="O164" i="10" l="1"/>
  <c r="P278" i="10"/>
  <c r="P71" i="10"/>
  <c r="P164" i="10"/>
  <c r="P63" i="10"/>
  <c r="O97" i="10"/>
  <c r="P334" i="10"/>
  <c r="O213" i="10"/>
  <c r="O278" i="10"/>
  <c r="P378" i="10"/>
  <c r="P384" i="10"/>
  <c r="O394" i="10"/>
  <c r="P394" i="10"/>
  <c r="O404" i="10"/>
  <c r="P404" i="10"/>
  <c r="N513" i="1"/>
  <c r="P513" i="1" s="1"/>
  <c r="B541" i="1"/>
  <c r="M540" i="1"/>
  <c r="N540" i="1" s="1"/>
  <c r="P540" i="1" s="1"/>
  <c r="J540" i="1"/>
  <c r="B540" i="1"/>
  <c r="M542" i="1"/>
  <c r="O542" i="1" s="1"/>
  <c r="J542" i="1"/>
  <c r="B542" i="1"/>
  <c r="O496" i="10" l="1"/>
  <c r="P552" i="10" s="1"/>
  <c r="P553" i="10" s="1"/>
  <c r="P97" i="10"/>
  <c r="P496" i="10"/>
  <c r="O540" i="1"/>
  <c r="N542" i="1"/>
  <c r="P542" i="1" s="1"/>
  <c r="M525" i="1"/>
  <c r="N525" i="1" s="1"/>
  <c r="P525" i="1" s="1"/>
  <c r="M526" i="1"/>
  <c r="O526" i="1" s="1"/>
  <c r="M527" i="1"/>
  <c r="O527" i="1" s="1"/>
  <c r="M528" i="1"/>
  <c r="N528" i="1" s="1"/>
  <c r="P528" i="1" s="1"/>
  <c r="M529" i="1"/>
  <c r="O529" i="1" s="1"/>
  <c r="M530" i="1"/>
  <c r="N530" i="1" s="1"/>
  <c r="P530" i="1" s="1"/>
  <c r="M531" i="1"/>
  <c r="N531" i="1" s="1"/>
  <c r="P531" i="1" s="1"/>
  <c r="M532" i="1"/>
  <c r="O532" i="1" s="1"/>
  <c r="M533" i="1"/>
  <c r="N533" i="1" s="1"/>
  <c r="P533" i="1" s="1"/>
  <c r="M534" i="1"/>
  <c r="N534" i="1" s="1"/>
  <c r="P534" i="1" s="1"/>
  <c r="M535" i="1"/>
  <c r="O535" i="1" s="1"/>
  <c r="M536" i="1"/>
  <c r="O536" i="1" s="1"/>
  <c r="M537" i="1"/>
  <c r="N537" i="1" s="1"/>
  <c r="P537" i="1" s="1"/>
  <c r="M538" i="1"/>
  <c r="O538" i="1" s="1"/>
  <c r="M541" i="1"/>
  <c r="O541" i="1" s="1"/>
  <c r="M539" i="1"/>
  <c r="O539" i="1" s="1"/>
  <c r="M543" i="1"/>
  <c r="N543" i="1" s="1"/>
  <c r="P543" i="1" s="1"/>
  <c r="M544" i="1"/>
  <c r="O544" i="1" s="1"/>
  <c r="M545" i="1"/>
  <c r="O545" i="1" s="1"/>
  <c r="M546" i="1"/>
  <c r="N546" i="1" s="1"/>
  <c r="P546" i="1" s="1"/>
  <c r="M547" i="1"/>
  <c r="O547" i="1" s="1"/>
  <c r="M548" i="1"/>
  <c r="O548" i="1" s="1"/>
  <c r="M549" i="1"/>
  <c r="N549" i="1" s="1"/>
  <c r="P549" i="1" s="1"/>
  <c r="J539" i="1"/>
  <c r="J543" i="1"/>
  <c r="J544" i="1"/>
  <c r="J545" i="1"/>
  <c r="J546" i="1"/>
  <c r="J547" i="1"/>
  <c r="J548" i="1"/>
  <c r="J549" i="1"/>
  <c r="J550" i="1"/>
  <c r="J525" i="1"/>
  <c r="J526" i="1"/>
  <c r="J527" i="1"/>
  <c r="J528" i="1"/>
  <c r="J529" i="1"/>
  <c r="J530" i="1"/>
  <c r="J531" i="1"/>
  <c r="J532" i="1"/>
  <c r="J533" i="1"/>
  <c r="J534" i="1"/>
  <c r="J535" i="1"/>
  <c r="J536" i="1"/>
  <c r="J537" i="1"/>
  <c r="J538" i="1"/>
  <c r="J541" i="1"/>
  <c r="B525" i="1"/>
  <c r="B527" i="1"/>
  <c r="B528" i="1"/>
  <c r="B532" i="1"/>
  <c r="B533" i="1"/>
  <c r="B534" i="1"/>
  <c r="B535" i="1"/>
  <c r="B536" i="1"/>
  <c r="B537" i="1"/>
  <c r="B538" i="1"/>
  <c r="B539" i="1"/>
  <c r="B543" i="1"/>
  <c r="B544" i="1"/>
  <c r="B545" i="1"/>
  <c r="B547" i="1"/>
  <c r="M516" i="1"/>
  <c r="N516" i="1" s="1"/>
  <c r="P516" i="1" s="1"/>
  <c r="M517" i="1"/>
  <c r="O517" i="1" s="1"/>
  <c r="M518" i="1"/>
  <c r="O518" i="1" s="1"/>
  <c r="M519" i="1"/>
  <c r="N519" i="1" s="1"/>
  <c r="P519" i="1" s="1"/>
  <c r="M520" i="1"/>
  <c r="N520" i="1" s="1"/>
  <c r="P520" i="1" s="1"/>
  <c r="M521" i="1"/>
  <c r="O521" i="1" s="1"/>
  <c r="M522" i="1"/>
  <c r="N522" i="1" s="1"/>
  <c r="P522" i="1" s="1"/>
  <c r="M523" i="1"/>
  <c r="N523" i="1" s="1"/>
  <c r="P523" i="1" s="1"/>
  <c r="M524" i="1"/>
  <c r="O524" i="1" s="1"/>
  <c r="J516" i="1"/>
  <c r="J517" i="1"/>
  <c r="J518" i="1"/>
  <c r="J519" i="1"/>
  <c r="J520" i="1"/>
  <c r="J521" i="1"/>
  <c r="J522" i="1"/>
  <c r="J523" i="1"/>
  <c r="J524" i="1"/>
  <c r="B519" i="1"/>
  <c r="B520" i="1"/>
  <c r="B521" i="1"/>
  <c r="B522" i="1"/>
  <c r="B523" i="1"/>
  <c r="B524" i="1"/>
  <c r="B518" i="1"/>
  <c r="A551" i="1"/>
  <c r="M511" i="1"/>
  <c r="N511" i="1" s="1"/>
  <c r="P511" i="1" s="1"/>
  <c r="M512" i="1"/>
  <c r="O512" i="1" s="1"/>
  <c r="M514" i="1"/>
  <c r="N514" i="1" s="1"/>
  <c r="P514" i="1" s="1"/>
  <c r="M515" i="1"/>
  <c r="N515" i="1" s="1"/>
  <c r="P515" i="1" s="1"/>
  <c r="J511" i="1"/>
  <c r="J512" i="1"/>
  <c r="J514" i="1"/>
  <c r="J515" i="1"/>
  <c r="J503" i="1"/>
  <c r="M503" i="1"/>
  <c r="O503" i="1" s="1"/>
  <c r="J504" i="1"/>
  <c r="M504" i="1"/>
  <c r="N504" i="1" s="1"/>
  <c r="P504" i="1" s="1"/>
  <c r="J505" i="1"/>
  <c r="M505" i="1"/>
  <c r="N505" i="1" s="1"/>
  <c r="P505" i="1" s="1"/>
  <c r="J506" i="1"/>
  <c r="M506" i="1"/>
  <c r="O506" i="1" s="1"/>
  <c r="J507" i="1"/>
  <c r="M507" i="1"/>
  <c r="N507" i="1" s="1"/>
  <c r="P507" i="1" s="1"/>
  <c r="J508" i="1"/>
  <c r="M508" i="1"/>
  <c r="N508" i="1" s="1"/>
  <c r="P508" i="1" s="1"/>
  <c r="J509" i="1"/>
  <c r="M509" i="1"/>
  <c r="O509" i="1" s="1"/>
  <c r="J510" i="1"/>
  <c r="M510" i="1"/>
  <c r="O510" i="1" s="1"/>
  <c r="B503" i="1"/>
  <c r="B504" i="1"/>
  <c r="B506" i="1"/>
  <c r="B507" i="1"/>
  <c r="B508" i="1"/>
  <c r="B509" i="1"/>
  <c r="M499" i="1"/>
  <c r="N499" i="1" s="1"/>
  <c r="P499" i="1" s="1"/>
  <c r="M500" i="1"/>
  <c r="O500" i="1" s="1"/>
  <c r="M501" i="1"/>
  <c r="N501" i="1" s="1"/>
  <c r="P501" i="1" s="1"/>
  <c r="M502" i="1"/>
  <c r="N502" i="1" s="1"/>
  <c r="P502" i="1" s="1"/>
  <c r="M498" i="1"/>
  <c r="N498" i="1" s="1"/>
  <c r="P498" i="1" s="1"/>
  <c r="J499" i="1"/>
  <c r="J500" i="1"/>
  <c r="J501" i="1"/>
  <c r="J502" i="1"/>
  <c r="J498" i="1"/>
  <c r="B499" i="1"/>
  <c r="B500" i="1"/>
  <c r="B501" i="1"/>
  <c r="B502" i="1"/>
  <c r="B498" i="1"/>
  <c r="P555" i="10" l="1"/>
  <c r="P554" i="10" s="1"/>
  <c r="N527" i="1"/>
  <c r="P527" i="1" s="1"/>
  <c r="N510" i="1"/>
  <c r="P510" i="1" s="1"/>
  <c r="N524" i="1"/>
  <c r="P524" i="1" s="1"/>
  <c r="N536" i="1"/>
  <c r="P536" i="1" s="1"/>
  <c r="N541" i="1"/>
  <c r="P541" i="1" s="1"/>
  <c r="N529" i="1"/>
  <c r="P529" i="1" s="1"/>
  <c r="N526" i="1"/>
  <c r="P526" i="1" s="1"/>
  <c r="N512" i="1"/>
  <c r="P512" i="1" s="1"/>
  <c r="N545" i="1"/>
  <c r="P545" i="1" s="1"/>
  <c r="O522" i="1"/>
  <c r="N517" i="1"/>
  <c r="P517" i="1" s="1"/>
  <c r="N548" i="1"/>
  <c r="P548" i="1" s="1"/>
  <c r="N547" i="1"/>
  <c r="P547" i="1" s="1"/>
  <c r="O507" i="1"/>
  <c r="N539" i="1"/>
  <c r="P539" i="1" s="1"/>
  <c r="O519" i="1"/>
  <c r="N532" i="1"/>
  <c r="P532" i="1" s="1"/>
  <c r="N544" i="1"/>
  <c r="P544" i="1" s="1"/>
  <c r="O533" i="1"/>
  <c r="N538" i="1"/>
  <c r="P538" i="1" s="1"/>
  <c r="O530" i="1"/>
  <c r="N521" i="1"/>
  <c r="P521" i="1" s="1"/>
  <c r="N535" i="1"/>
  <c r="P535" i="1" s="1"/>
  <c r="O549" i="1"/>
  <c r="O546" i="1"/>
  <c r="O543" i="1"/>
  <c r="O537" i="1"/>
  <c r="O534" i="1"/>
  <c r="O531" i="1"/>
  <c r="O528" i="1"/>
  <c r="O525" i="1"/>
  <c r="O504" i="1"/>
  <c r="O514" i="1"/>
  <c r="N506" i="1"/>
  <c r="P506" i="1" s="1"/>
  <c r="N518" i="1"/>
  <c r="P518" i="1" s="1"/>
  <c r="O523" i="1"/>
  <c r="O520" i="1"/>
  <c r="O516" i="1"/>
  <c r="N509" i="1"/>
  <c r="P509" i="1" s="1"/>
  <c r="N503" i="1"/>
  <c r="P503" i="1" s="1"/>
  <c r="O515" i="1"/>
  <c r="O511" i="1"/>
  <c r="O508" i="1"/>
  <c r="O505" i="1"/>
  <c r="O501" i="1"/>
  <c r="O502" i="1"/>
  <c r="O499" i="1"/>
  <c r="N500" i="1"/>
  <c r="P500" i="1" s="1"/>
  <c r="O498" i="1"/>
  <c r="C10" i="6"/>
  <c r="O551" i="1" l="1"/>
  <c r="P551" i="1"/>
  <c r="K563" i="1"/>
  <c r="K564" i="1"/>
  <c r="K565" i="1"/>
  <c r="K566" i="1"/>
  <c r="K567" i="1"/>
  <c r="K573" i="1"/>
  <c r="K574" i="1"/>
  <c r="K575" i="1"/>
  <c r="K576" i="1"/>
  <c r="K577" i="1"/>
  <c r="K583" i="1"/>
  <c r="H584" i="1"/>
  <c r="K584" i="1"/>
  <c r="H585" i="1"/>
  <c r="K585" i="1"/>
  <c r="M570" i="1" l="1"/>
  <c r="M560" i="1"/>
  <c r="M580" i="1"/>
  <c r="K322" i="1"/>
  <c r="M322" i="1"/>
  <c r="N322" i="1" s="1"/>
  <c r="J322" i="1"/>
  <c r="B322" i="1"/>
  <c r="F333" i="1"/>
  <c r="K328" i="1"/>
  <c r="O328" i="1" s="1"/>
  <c r="A334" i="1"/>
  <c r="F310" i="1"/>
  <c r="F311" i="1" s="1"/>
  <c r="K308" i="1" s="1"/>
  <c r="F320" i="1"/>
  <c r="F321" i="1" s="1"/>
  <c r="K317" i="1" s="1"/>
  <c r="F315" i="1"/>
  <c r="F316" i="1" s="1"/>
  <c r="K312" i="1" s="1"/>
  <c r="M317" i="1"/>
  <c r="M312" i="1"/>
  <c r="J304" i="1"/>
  <c r="J308" i="1"/>
  <c r="J312" i="1"/>
  <c r="J317" i="1"/>
  <c r="J330" i="1"/>
  <c r="B308" i="1"/>
  <c r="B317" i="1"/>
  <c r="B312" i="1"/>
  <c r="N308" i="1"/>
  <c r="O322" i="1" l="1"/>
  <c r="P322" i="1"/>
  <c r="N328" i="1"/>
  <c r="P328" i="1" s="1"/>
  <c r="O317" i="1"/>
  <c r="O308" i="1"/>
  <c r="O312" i="1"/>
  <c r="P308" i="1"/>
  <c r="N317" i="1"/>
  <c r="P317" i="1" s="1"/>
  <c r="N312" i="1"/>
  <c r="P312" i="1" s="1"/>
  <c r="M304" i="1" l="1"/>
  <c r="N304" i="1" s="1"/>
  <c r="B304" i="1"/>
  <c r="F302" i="1"/>
  <c r="F301" i="1"/>
  <c r="F305" i="1" s="1"/>
  <c r="M300" i="1"/>
  <c r="N300" i="1" s="1"/>
  <c r="J300" i="1"/>
  <c r="B300" i="1"/>
  <c r="F292" i="1"/>
  <c r="F282" i="1"/>
  <c r="F285" i="1" s="1"/>
  <c r="K281" i="1" s="1"/>
  <c r="F298" i="1"/>
  <c r="F299" i="1" s="1"/>
  <c r="K296" i="1" s="1"/>
  <c r="M296" i="1"/>
  <c r="N296" i="1" s="1"/>
  <c r="J296" i="1"/>
  <c r="B296" i="1"/>
  <c r="F295" i="1"/>
  <c r="K291" i="1" s="1"/>
  <c r="M291" i="1"/>
  <c r="N291" i="1" s="1"/>
  <c r="P291" i="1" s="1"/>
  <c r="J291" i="1"/>
  <c r="B291" i="1"/>
  <c r="F288" i="1"/>
  <c r="F289" i="1" s="1"/>
  <c r="K286" i="1" s="1"/>
  <c r="M286" i="1"/>
  <c r="N286" i="1" s="1"/>
  <c r="J286" i="1"/>
  <c r="B286" i="1"/>
  <c r="M330" i="1"/>
  <c r="N330" i="1" s="1"/>
  <c r="B330" i="1"/>
  <c r="H35" i="9"/>
  <c r="M281" i="1"/>
  <c r="N281" i="1" s="1"/>
  <c r="J281" i="1"/>
  <c r="B281" i="1"/>
  <c r="O494" i="1"/>
  <c r="M488" i="1"/>
  <c r="O488" i="1" s="1"/>
  <c r="M487" i="1"/>
  <c r="O487" i="1" s="1"/>
  <c r="M481" i="1"/>
  <c r="B481" i="1"/>
  <c r="B487" i="1"/>
  <c r="B488" i="1"/>
  <c r="B494" i="1"/>
  <c r="M410" i="1"/>
  <c r="M416" i="1"/>
  <c r="B416" i="1"/>
  <c r="B410" i="1"/>
  <c r="M394" i="1"/>
  <c r="B394" i="1"/>
  <c r="M393" i="1"/>
  <c r="O393" i="1" s="1"/>
  <c r="B393" i="1"/>
  <c r="M361" i="1"/>
  <c r="B361" i="1"/>
  <c r="M349" i="1"/>
  <c r="N349" i="1" s="1"/>
  <c r="P349" i="1" s="1"/>
  <c r="M348" i="1"/>
  <c r="N348" i="1" s="1"/>
  <c r="P348" i="1" s="1"/>
  <c r="N341" i="1"/>
  <c r="P341" i="1" s="1"/>
  <c r="O342" i="1"/>
  <c r="M343" i="1"/>
  <c r="N343" i="1" s="1"/>
  <c r="M344" i="1"/>
  <c r="N344" i="1" s="1"/>
  <c r="P344" i="1" s="1"/>
  <c r="M345" i="1"/>
  <c r="O345" i="1" s="1"/>
  <c r="F303" i="1" l="1"/>
  <c r="K300" i="1" s="1"/>
  <c r="O300" i="1" s="1"/>
  <c r="F306" i="1"/>
  <c r="F307" i="1" s="1"/>
  <c r="K304" i="1" s="1"/>
  <c r="O296" i="1"/>
  <c r="O291" i="1"/>
  <c r="P296" i="1"/>
  <c r="O286" i="1"/>
  <c r="P286" i="1"/>
  <c r="P281" i="1"/>
  <c r="O281" i="1"/>
  <c r="N342" i="1"/>
  <c r="P342" i="1" s="1"/>
  <c r="N494" i="1"/>
  <c r="P494" i="1" s="1"/>
  <c r="N488" i="1"/>
  <c r="P488" i="1" s="1"/>
  <c r="N487" i="1"/>
  <c r="P487" i="1" s="1"/>
  <c r="N481" i="1"/>
  <c r="N410" i="1"/>
  <c r="N416" i="1"/>
  <c r="N394" i="1"/>
  <c r="N393" i="1"/>
  <c r="P393" i="1" s="1"/>
  <c r="N361" i="1"/>
  <c r="O349" i="1"/>
  <c r="O348" i="1"/>
  <c r="N345" i="1"/>
  <c r="P345" i="1" s="1"/>
  <c r="O344" i="1"/>
  <c r="O341" i="1"/>
  <c r="P300" i="1" l="1"/>
  <c r="O304" i="1"/>
  <c r="P304" i="1"/>
  <c r="K330" i="1"/>
  <c r="O330" i="1" l="1"/>
  <c r="P330" i="1"/>
  <c r="M325" i="1" l="1"/>
  <c r="N325" i="1" s="1"/>
  <c r="P325" i="1" s="1"/>
  <c r="J325" i="1"/>
  <c r="B325" i="1"/>
  <c r="A496" i="1"/>
  <c r="M493" i="1"/>
  <c r="M492" i="1"/>
  <c r="N492" i="1" s="1"/>
  <c r="P492" i="1" s="1"/>
  <c r="M491" i="1"/>
  <c r="M490" i="1"/>
  <c r="M489" i="1"/>
  <c r="M486" i="1"/>
  <c r="M485" i="1"/>
  <c r="O485" i="1" s="1"/>
  <c r="M484" i="1"/>
  <c r="O484" i="1" s="1"/>
  <c r="M477" i="1"/>
  <c r="M473" i="1"/>
  <c r="N473" i="1" s="1"/>
  <c r="M452" i="1"/>
  <c r="M441" i="1"/>
  <c r="M430" i="1"/>
  <c r="N430" i="1" s="1"/>
  <c r="N426" i="1"/>
  <c r="P426" i="1" s="1"/>
  <c r="M425" i="1"/>
  <c r="O425" i="1" s="1"/>
  <c r="M412" i="1"/>
  <c r="N412" i="1" s="1"/>
  <c r="N404" i="1"/>
  <c r="M399" i="1"/>
  <c r="O391" i="1"/>
  <c r="M390" i="1"/>
  <c r="O390" i="1" s="1"/>
  <c r="M384" i="1"/>
  <c r="M378" i="1"/>
  <c r="N378" i="1" s="1"/>
  <c r="M374" i="1"/>
  <c r="M365" i="1"/>
  <c r="N365" i="1" s="1"/>
  <c r="M357" i="1"/>
  <c r="N357" i="1" s="1"/>
  <c r="M353" i="1"/>
  <c r="M351" i="1"/>
  <c r="M347" i="1"/>
  <c r="M346" i="1"/>
  <c r="O340" i="1"/>
  <c r="M338" i="1"/>
  <c r="N338" i="1" s="1"/>
  <c r="M337" i="1"/>
  <c r="J484" i="1"/>
  <c r="J482" i="1"/>
  <c r="J477" i="1"/>
  <c r="J473" i="1"/>
  <c r="J469" i="1"/>
  <c r="J452" i="1"/>
  <c r="J441" i="1"/>
  <c r="J430" i="1"/>
  <c r="J426" i="1"/>
  <c r="J425" i="1"/>
  <c r="J412" i="1"/>
  <c r="J404" i="1"/>
  <c r="J399" i="1"/>
  <c r="J391" i="1"/>
  <c r="J390" i="1"/>
  <c r="J384" i="1"/>
  <c r="J378" i="1"/>
  <c r="J374" i="1"/>
  <c r="J365" i="1"/>
  <c r="J357" i="1"/>
  <c r="J353" i="1"/>
  <c r="J351" i="1"/>
  <c r="J340" i="1"/>
  <c r="J338" i="1"/>
  <c r="J337" i="1"/>
  <c r="B493" i="1"/>
  <c r="B492" i="1"/>
  <c r="B491" i="1"/>
  <c r="B490" i="1"/>
  <c r="B489" i="1"/>
  <c r="B486" i="1"/>
  <c r="B485" i="1"/>
  <c r="B484" i="1"/>
  <c r="B477" i="1"/>
  <c r="B473" i="1"/>
  <c r="B469" i="1"/>
  <c r="B452" i="1"/>
  <c r="B441" i="1"/>
  <c r="B430" i="1"/>
  <c r="B426" i="1"/>
  <c r="B425" i="1"/>
  <c r="B412" i="1"/>
  <c r="B404" i="1"/>
  <c r="B399" i="1"/>
  <c r="B391" i="1"/>
  <c r="B390" i="1"/>
  <c r="B384" i="1"/>
  <c r="B378" i="1"/>
  <c r="B374" i="1"/>
  <c r="B365" i="1"/>
  <c r="B357" i="1"/>
  <c r="B353" i="1"/>
  <c r="B351" i="1"/>
  <c r="B337" i="1"/>
  <c r="XET495" i="1"/>
  <c r="XES495" i="1"/>
  <c r="XEU495" i="1" s="1"/>
  <c r="XED495" i="1"/>
  <c r="XEC495" i="1"/>
  <c r="XEE495" i="1" s="1"/>
  <c r="XDN495" i="1"/>
  <c r="XDM495" i="1"/>
  <c r="XDO495" i="1" s="1"/>
  <c r="XCX495" i="1"/>
  <c r="XCW495" i="1"/>
  <c r="XCY495" i="1" s="1"/>
  <c r="XCH495" i="1"/>
  <c r="XCG495" i="1"/>
  <c r="XCI495" i="1" s="1"/>
  <c r="XBR495" i="1"/>
  <c r="XBQ495" i="1"/>
  <c r="XBS495" i="1" s="1"/>
  <c r="XBB495" i="1"/>
  <c r="XBA495" i="1"/>
  <c r="XBC495" i="1" s="1"/>
  <c r="XAL495" i="1"/>
  <c r="XAK495" i="1"/>
  <c r="XAM495" i="1" s="1"/>
  <c r="WZV495" i="1"/>
  <c r="WZU495" i="1"/>
  <c r="WZW495" i="1" s="1"/>
  <c r="WZF495" i="1"/>
  <c r="WZE495" i="1"/>
  <c r="WZG495" i="1" s="1"/>
  <c r="WYP495" i="1"/>
  <c r="WYO495" i="1"/>
  <c r="WYQ495" i="1" s="1"/>
  <c r="WXZ495" i="1"/>
  <c r="WXY495" i="1"/>
  <c r="WYA495" i="1" s="1"/>
  <c r="WXJ495" i="1"/>
  <c r="WXI495" i="1"/>
  <c r="WXK495" i="1" s="1"/>
  <c r="WWT495" i="1"/>
  <c r="WWS495" i="1"/>
  <c r="WWU495" i="1" s="1"/>
  <c r="WWD495" i="1"/>
  <c r="WWC495" i="1"/>
  <c r="WWE495" i="1" s="1"/>
  <c r="WVN495" i="1"/>
  <c r="WVM495" i="1"/>
  <c r="WVO495" i="1" s="1"/>
  <c r="WUX495" i="1"/>
  <c r="WUW495" i="1"/>
  <c r="WUY495" i="1" s="1"/>
  <c r="WUH495" i="1"/>
  <c r="WUG495" i="1"/>
  <c r="WUI495" i="1" s="1"/>
  <c r="WTR495" i="1"/>
  <c r="WTQ495" i="1"/>
  <c r="WTS495" i="1" s="1"/>
  <c r="WTB495" i="1"/>
  <c r="WTA495" i="1"/>
  <c r="WTC495" i="1" s="1"/>
  <c r="WSL495" i="1"/>
  <c r="WSK495" i="1"/>
  <c r="WSM495" i="1" s="1"/>
  <c r="WRV495" i="1"/>
  <c r="WRU495" i="1"/>
  <c r="WRW495" i="1" s="1"/>
  <c r="WRF495" i="1"/>
  <c r="WRE495" i="1"/>
  <c r="WRG495" i="1" s="1"/>
  <c r="WQP495" i="1"/>
  <c r="WQO495" i="1"/>
  <c r="WQQ495" i="1" s="1"/>
  <c r="WPZ495" i="1"/>
  <c r="WPY495" i="1"/>
  <c r="WQA495" i="1" s="1"/>
  <c r="WPJ495" i="1"/>
  <c r="WPI495" i="1"/>
  <c r="WPK495" i="1" s="1"/>
  <c r="WOT495" i="1"/>
  <c r="WOS495" i="1"/>
  <c r="WOU495" i="1" s="1"/>
  <c r="WOD495" i="1"/>
  <c r="WOC495" i="1"/>
  <c r="WOE495" i="1" s="1"/>
  <c r="WNN495" i="1"/>
  <c r="WNM495" i="1"/>
  <c r="WNO495" i="1" s="1"/>
  <c r="WMX495" i="1"/>
  <c r="WMW495" i="1"/>
  <c r="WMY495" i="1" s="1"/>
  <c r="WMH495" i="1"/>
  <c r="WMG495" i="1"/>
  <c r="WMI495" i="1" s="1"/>
  <c r="WLR495" i="1"/>
  <c r="WLQ495" i="1"/>
  <c r="WLS495" i="1" s="1"/>
  <c r="WLB495" i="1"/>
  <c r="WLA495" i="1"/>
  <c r="WLC495" i="1" s="1"/>
  <c r="WKL495" i="1"/>
  <c r="WKK495" i="1"/>
  <c r="WKM495" i="1" s="1"/>
  <c r="WJV495" i="1"/>
  <c r="WJU495" i="1"/>
  <c r="WJW495" i="1" s="1"/>
  <c r="WJF495" i="1"/>
  <c r="WJE495" i="1"/>
  <c r="WJG495" i="1" s="1"/>
  <c r="WIP495" i="1"/>
  <c r="WIO495" i="1"/>
  <c r="WIQ495" i="1" s="1"/>
  <c r="WHZ495" i="1"/>
  <c r="WHY495" i="1"/>
  <c r="WIA495" i="1" s="1"/>
  <c r="WHJ495" i="1"/>
  <c r="WHI495" i="1"/>
  <c r="WHK495" i="1" s="1"/>
  <c r="WGT495" i="1"/>
  <c r="WGS495" i="1"/>
  <c r="WGU495" i="1" s="1"/>
  <c r="WGD495" i="1"/>
  <c r="WGC495" i="1"/>
  <c r="WGE495" i="1" s="1"/>
  <c r="WFN495" i="1"/>
  <c r="WFM495" i="1"/>
  <c r="WFO495" i="1" s="1"/>
  <c r="WEX495" i="1"/>
  <c r="WEW495" i="1"/>
  <c r="WEY495" i="1" s="1"/>
  <c r="WEH495" i="1"/>
  <c r="WEG495" i="1"/>
  <c r="WEI495" i="1" s="1"/>
  <c r="WDR495" i="1"/>
  <c r="WDQ495" i="1"/>
  <c r="WDS495" i="1" s="1"/>
  <c r="WDB495" i="1"/>
  <c r="WDA495" i="1"/>
  <c r="WDC495" i="1" s="1"/>
  <c r="WCL495" i="1"/>
  <c r="WCK495" i="1"/>
  <c r="WCM495" i="1" s="1"/>
  <c r="WBV495" i="1"/>
  <c r="WBU495" i="1"/>
  <c r="WBW495" i="1" s="1"/>
  <c r="WBF495" i="1"/>
  <c r="WBE495" i="1"/>
  <c r="WBG495" i="1" s="1"/>
  <c r="WAP495" i="1"/>
  <c r="WAO495" i="1"/>
  <c r="WAQ495" i="1" s="1"/>
  <c r="VZZ495" i="1"/>
  <c r="VZY495" i="1"/>
  <c r="WAA495" i="1" s="1"/>
  <c r="VZJ495" i="1"/>
  <c r="VZI495" i="1"/>
  <c r="VZK495" i="1" s="1"/>
  <c r="VYT495" i="1"/>
  <c r="VYS495" i="1"/>
  <c r="VYU495" i="1" s="1"/>
  <c r="VYD495" i="1"/>
  <c r="VYC495" i="1"/>
  <c r="VYE495" i="1" s="1"/>
  <c r="VXN495" i="1"/>
  <c r="VXM495" i="1"/>
  <c r="VXO495" i="1" s="1"/>
  <c r="VWX495" i="1"/>
  <c r="VWW495" i="1"/>
  <c r="VWY495" i="1" s="1"/>
  <c r="VWH495" i="1"/>
  <c r="VWG495" i="1"/>
  <c r="VWI495" i="1" s="1"/>
  <c r="VVR495" i="1"/>
  <c r="VVQ495" i="1"/>
  <c r="VVS495" i="1" s="1"/>
  <c r="VVB495" i="1"/>
  <c r="VVA495" i="1"/>
  <c r="VVC495" i="1" s="1"/>
  <c r="VUL495" i="1"/>
  <c r="VUK495" i="1"/>
  <c r="VUM495" i="1" s="1"/>
  <c r="VTV495" i="1"/>
  <c r="VTU495" i="1"/>
  <c r="VTW495" i="1" s="1"/>
  <c r="VTF495" i="1"/>
  <c r="VTE495" i="1"/>
  <c r="VTG495" i="1" s="1"/>
  <c r="VSP495" i="1"/>
  <c r="VSO495" i="1"/>
  <c r="VSQ495" i="1" s="1"/>
  <c r="VRZ495" i="1"/>
  <c r="VRY495" i="1"/>
  <c r="VSA495" i="1" s="1"/>
  <c r="VRJ495" i="1"/>
  <c r="VRI495" i="1"/>
  <c r="VRK495" i="1" s="1"/>
  <c r="VQT495" i="1"/>
  <c r="VQS495" i="1"/>
  <c r="VQU495" i="1" s="1"/>
  <c r="VQD495" i="1"/>
  <c r="VQC495" i="1"/>
  <c r="VQE495" i="1" s="1"/>
  <c r="VPN495" i="1"/>
  <c r="VPM495" i="1"/>
  <c r="VPO495" i="1" s="1"/>
  <c r="VOX495" i="1"/>
  <c r="VOW495" i="1"/>
  <c r="VOY495" i="1" s="1"/>
  <c r="VOH495" i="1"/>
  <c r="VOG495" i="1"/>
  <c r="VOI495" i="1" s="1"/>
  <c r="VNR495" i="1"/>
  <c r="VNQ495" i="1"/>
  <c r="VNS495" i="1" s="1"/>
  <c r="VNB495" i="1"/>
  <c r="VNA495" i="1"/>
  <c r="VNC495" i="1" s="1"/>
  <c r="VML495" i="1"/>
  <c r="VMK495" i="1"/>
  <c r="VMM495" i="1" s="1"/>
  <c r="VLV495" i="1"/>
  <c r="VLU495" i="1"/>
  <c r="VLW495" i="1" s="1"/>
  <c r="VLF495" i="1"/>
  <c r="VLE495" i="1"/>
  <c r="VLG495" i="1" s="1"/>
  <c r="VKP495" i="1"/>
  <c r="VKO495" i="1"/>
  <c r="VKQ495" i="1" s="1"/>
  <c r="VJZ495" i="1"/>
  <c r="VJY495" i="1"/>
  <c r="VKA495" i="1" s="1"/>
  <c r="VJJ495" i="1"/>
  <c r="VJI495" i="1"/>
  <c r="VJK495" i="1" s="1"/>
  <c r="VIT495" i="1"/>
  <c r="VIS495" i="1"/>
  <c r="VIU495" i="1" s="1"/>
  <c r="VID495" i="1"/>
  <c r="VIC495" i="1"/>
  <c r="VIE495" i="1" s="1"/>
  <c r="VHN495" i="1"/>
  <c r="VHM495" i="1"/>
  <c r="VHO495" i="1" s="1"/>
  <c r="VGX495" i="1"/>
  <c r="VGW495" i="1"/>
  <c r="VGY495" i="1" s="1"/>
  <c r="VGH495" i="1"/>
  <c r="VGG495" i="1"/>
  <c r="VGI495" i="1" s="1"/>
  <c r="VFR495" i="1"/>
  <c r="VFQ495" i="1"/>
  <c r="VFS495" i="1" s="1"/>
  <c r="VFB495" i="1"/>
  <c r="VFA495" i="1"/>
  <c r="VFC495" i="1" s="1"/>
  <c r="VEL495" i="1"/>
  <c r="VEK495" i="1"/>
  <c r="VEM495" i="1" s="1"/>
  <c r="VDV495" i="1"/>
  <c r="VDU495" i="1"/>
  <c r="VDW495" i="1" s="1"/>
  <c r="VDF495" i="1"/>
  <c r="VDE495" i="1"/>
  <c r="VDG495" i="1" s="1"/>
  <c r="VCP495" i="1"/>
  <c r="VCO495" i="1"/>
  <c r="VCQ495" i="1" s="1"/>
  <c r="VBZ495" i="1"/>
  <c r="VBY495" i="1"/>
  <c r="VCA495" i="1" s="1"/>
  <c r="VBJ495" i="1"/>
  <c r="VBI495" i="1"/>
  <c r="VBK495" i="1" s="1"/>
  <c r="VAT495" i="1"/>
  <c r="VAS495" i="1"/>
  <c r="VAU495" i="1" s="1"/>
  <c r="VAD495" i="1"/>
  <c r="VAC495" i="1"/>
  <c r="VAE495" i="1" s="1"/>
  <c r="UZN495" i="1"/>
  <c r="UZM495" i="1"/>
  <c r="UZO495" i="1" s="1"/>
  <c r="UYX495" i="1"/>
  <c r="UYW495" i="1"/>
  <c r="UYY495" i="1" s="1"/>
  <c r="UYH495" i="1"/>
  <c r="UYG495" i="1"/>
  <c r="UYI495" i="1" s="1"/>
  <c r="UXR495" i="1"/>
  <c r="UXQ495" i="1"/>
  <c r="UXS495" i="1" s="1"/>
  <c r="UXB495" i="1"/>
  <c r="UXA495" i="1"/>
  <c r="UXC495" i="1" s="1"/>
  <c r="UWL495" i="1"/>
  <c r="UWK495" i="1"/>
  <c r="UWM495" i="1" s="1"/>
  <c r="UVV495" i="1"/>
  <c r="UVU495" i="1"/>
  <c r="UVW495" i="1" s="1"/>
  <c r="UVF495" i="1"/>
  <c r="UVE495" i="1"/>
  <c r="UVG495" i="1" s="1"/>
  <c r="UUP495" i="1"/>
  <c r="UUO495" i="1"/>
  <c r="UUQ495" i="1" s="1"/>
  <c r="UTZ495" i="1"/>
  <c r="UTY495" i="1"/>
  <c r="UUA495" i="1" s="1"/>
  <c r="UTJ495" i="1"/>
  <c r="UTI495" i="1"/>
  <c r="UTK495" i="1" s="1"/>
  <c r="UST495" i="1"/>
  <c r="USS495" i="1"/>
  <c r="USU495" i="1" s="1"/>
  <c r="USD495" i="1"/>
  <c r="USC495" i="1"/>
  <c r="USE495" i="1" s="1"/>
  <c r="URN495" i="1"/>
  <c r="URM495" i="1"/>
  <c r="URO495" i="1" s="1"/>
  <c r="UQX495" i="1"/>
  <c r="UQW495" i="1"/>
  <c r="UQY495" i="1" s="1"/>
  <c r="UQH495" i="1"/>
  <c r="UQG495" i="1"/>
  <c r="UQI495" i="1" s="1"/>
  <c r="UPR495" i="1"/>
  <c r="UPQ495" i="1"/>
  <c r="UPS495" i="1" s="1"/>
  <c r="UPB495" i="1"/>
  <c r="UPA495" i="1"/>
  <c r="UPC495" i="1" s="1"/>
  <c r="UOL495" i="1"/>
  <c r="UOK495" i="1"/>
  <c r="UOM495" i="1" s="1"/>
  <c r="UNV495" i="1"/>
  <c r="UNU495" i="1"/>
  <c r="UNW495" i="1" s="1"/>
  <c r="UNF495" i="1"/>
  <c r="UNE495" i="1"/>
  <c r="UNG495" i="1" s="1"/>
  <c r="UMP495" i="1"/>
  <c r="UMO495" i="1"/>
  <c r="UMQ495" i="1" s="1"/>
  <c r="ULZ495" i="1"/>
  <c r="ULY495" i="1"/>
  <c r="UMA495" i="1" s="1"/>
  <c r="ULJ495" i="1"/>
  <c r="ULI495" i="1"/>
  <c r="ULK495" i="1" s="1"/>
  <c r="UKT495" i="1"/>
  <c r="UKS495" i="1"/>
  <c r="UKU495" i="1" s="1"/>
  <c r="UKD495" i="1"/>
  <c r="UKC495" i="1"/>
  <c r="UKE495" i="1" s="1"/>
  <c r="UJN495" i="1"/>
  <c r="UJM495" i="1"/>
  <c r="UJO495" i="1" s="1"/>
  <c r="UIX495" i="1"/>
  <c r="UIW495" i="1"/>
  <c r="UIY495" i="1" s="1"/>
  <c r="UIH495" i="1"/>
  <c r="UIG495" i="1"/>
  <c r="UII495" i="1" s="1"/>
  <c r="UHR495" i="1"/>
  <c r="UHQ495" i="1"/>
  <c r="UHS495" i="1" s="1"/>
  <c r="UHB495" i="1"/>
  <c r="UHA495" i="1"/>
  <c r="UHC495" i="1" s="1"/>
  <c r="UGL495" i="1"/>
  <c r="UGK495" i="1"/>
  <c r="UGM495" i="1" s="1"/>
  <c r="UFV495" i="1"/>
  <c r="UFU495" i="1"/>
  <c r="UFW495" i="1" s="1"/>
  <c r="UFF495" i="1"/>
  <c r="UFE495" i="1"/>
  <c r="UFG495" i="1" s="1"/>
  <c r="UEP495" i="1"/>
  <c r="UEO495" i="1"/>
  <c r="UEQ495" i="1" s="1"/>
  <c r="UDZ495" i="1"/>
  <c r="UDY495" i="1"/>
  <c r="UEA495" i="1" s="1"/>
  <c r="UDJ495" i="1"/>
  <c r="UDI495" i="1"/>
  <c r="UDK495" i="1" s="1"/>
  <c r="UCT495" i="1"/>
  <c r="UCS495" i="1"/>
  <c r="UCU495" i="1" s="1"/>
  <c r="UCD495" i="1"/>
  <c r="UCC495" i="1"/>
  <c r="UCE495" i="1" s="1"/>
  <c r="UBN495" i="1"/>
  <c r="UBM495" i="1"/>
  <c r="UBO495" i="1" s="1"/>
  <c r="UAX495" i="1"/>
  <c r="UAW495" i="1"/>
  <c r="UAY495" i="1" s="1"/>
  <c r="UAH495" i="1"/>
  <c r="UAG495" i="1"/>
  <c r="UAI495" i="1" s="1"/>
  <c r="TZR495" i="1"/>
  <c r="TZQ495" i="1"/>
  <c r="TZS495" i="1" s="1"/>
  <c r="TZB495" i="1"/>
  <c r="TZA495" i="1"/>
  <c r="TZC495" i="1" s="1"/>
  <c r="TYL495" i="1"/>
  <c r="TYK495" i="1"/>
  <c r="TYM495" i="1" s="1"/>
  <c r="TXV495" i="1"/>
  <c r="TXU495" i="1"/>
  <c r="TXW495" i="1" s="1"/>
  <c r="TXF495" i="1"/>
  <c r="TXE495" i="1"/>
  <c r="TXG495" i="1" s="1"/>
  <c r="TWP495" i="1"/>
  <c r="TWO495" i="1"/>
  <c r="TWQ495" i="1" s="1"/>
  <c r="TVZ495" i="1"/>
  <c r="TVY495" i="1"/>
  <c r="TWA495" i="1" s="1"/>
  <c r="TVJ495" i="1"/>
  <c r="TVI495" i="1"/>
  <c r="TVK495" i="1" s="1"/>
  <c r="TUT495" i="1"/>
  <c r="TUS495" i="1"/>
  <c r="TUU495" i="1" s="1"/>
  <c r="TUD495" i="1"/>
  <c r="TUC495" i="1"/>
  <c r="TUE495" i="1" s="1"/>
  <c r="TTN495" i="1"/>
  <c r="TTM495" i="1"/>
  <c r="TTO495" i="1" s="1"/>
  <c r="TSX495" i="1"/>
  <c r="TSW495" i="1"/>
  <c r="TSY495" i="1" s="1"/>
  <c r="TSH495" i="1"/>
  <c r="TSG495" i="1"/>
  <c r="TSI495" i="1" s="1"/>
  <c r="TRR495" i="1"/>
  <c r="TRQ495" i="1"/>
  <c r="TRS495" i="1" s="1"/>
  <c r="TRB495" i="1"/>
  <c r="TRA495" i="1"/>
  <c r="TRC495" i="1" s="1"/>
  <c r="TQL495" i="1"/>
  <c r="TQK495" i="1"/>
  <c r="TQM495" i="1" s="1"/>
  <c r="TPV495" i="1"/>
  <c r="TPU495" i="1"/>
  <c r="TPW495" i="1" s="1"/>
  <c r="TPF495" i="1"/>
  <c r="TPE495" i="1"/>
  <c r="TPG495" i="1" s="1"/>
  <c r="TOP495" i="1"/>
  <c r="TOO495" i="1"/>
  <c r="TOQ495" i="1" s="1"/>
  <c r="TNZ495" i="1"/>
  <c r="TNY495" i="1"/>
  <c r="TOA495" i="1" s="1"/>
  <c r="TNJ495" i="1"/>
  <c r="TNI495" i="1"/>
  <c r="TNK495" i="1" s="1"/>
  <c r="TMT495" i="1"/>
  <c r="TMS495" i="1"/>
  <c r="TMU495" i="1" s="1"/>
  <c r="TMD495" i="1"/>
  <c r="TMC495" i="1"/>
  <c r="TME495" i="1" s="1"/>
  <c r="TLN495" i="1"/>
  <c r="TLM495" i="1"/>
  <c r="TLO495" i="1" s="1"/>
  <c r="TKX495" i="1"/>
  <c r="TKW495" i="1"/>
  <c r="TKY495" i="1" s="1"/>
  <c r="TKH495" i="1"/>
  <c r="TKG495" i="1"/>
  <c r="TKI495" i="1" s="1"/>
  <c r="TJR495" i="1"/>
  <c r="TJQ495" i="1"/>
  <c r="TJS495" i="1" s="1"/>
  <c r="TJB495" i="1"/>
  <c r="TJA495" i="1"/>
  <c r="TJC495" i="1" s="1"/>
  <c r="TIL495" i="1"/>
  <c r="TIK495" i="1"/>
  <c r="TIM495" i="1" s="1"/>
  <c r="THV495" i="1"/>
  <c r="THU495" i="1"/>
  <c r="THW495" i="1" s="1"/>
  <c r="THF495" i="1"/>
  <c r="THE495" i="1"/>
  <c r="THG495" i="1" s="1"/>
  <c r="TGP495" i="1"/>
  <c r="TGO495" i="1"/>
  <c r="TGQ495" i="1" s="1"/>
  <c r="TFZ495" i="1"/>
  <c r="TFY495" i="1"/>
  <c r="TGA495" i="1" s="1"/>
  <c r="TFJ495" i="1"/>
  <c r="TFI495" i="1"/>
  <c r="TFK495" i="1" s="1"/>
  <c r="TET495" i="1"/>
  <c r="TES495" i="1"/>
  <c r="TEU495" i="1" s="1"/>
  <c r="TED495" i="1"/>
  <c r="TEC495" i="1"/>
  <c r="TEE495" i="1" s="1"/>
  <c r="TDN495" i="1"/>
  <c r="TDM495" i="1"/>
  <c r="TDO495" i="1" s="1"/>
  <c r="TCX495" i="1"/>
  <c r="TCW495" i="1"/>
  <c r="TCY495" i="1" s="1"/>
  <c r="TCH495" i="1"/>
  <c r="TCG495" i="1"/>
  <c r="TCI495" i="1" s="1"/>
  <c r="TBR495" i="1"/>
  <c r="TBQ495" i="1"/>
  <c r="TBS495" i="1" s="1"/>
  <c r="TBB495" i="1"/>
  <c r="TBA495" i="1"/>
  <c r="TBC495" i="1" s="1"/>
  <c r="TAL495" i="1"/>
  <c r="TAK495" i="1"/>
  <c r="TAM495" i="1" s="1"/>
  <c r="SZV495" i="1"/>
  <c r="SZU495" i="1"/>
  <c r="SZW495" i="1" s="1"/>
  <c r="SZF495" i="1"/>
  <c r="SZE495" i="1"/>
  <c r="SZG495" i="1" s="1"/>
  <c r="SYP495" i="1"/>
  <c r="SYO495" i="1"/>
  <c r="SYQ495" i="1" s="1"/>
  <c r="SXZ495" i="1"/>
  <c r="SXY495" i="1"/>
  <c r="SYA495" i="1" s="1"/>
  <c r="SXJ495" i="1"/>
  <c r="SXI495" i="1"/>
  <c r="SXK495" i="1" s="1"/>
  <c r="SWT495" i="1"/>
  <c r="SWS495" i="1"/>
  <c r="SWU495" i="1" s="1"/>
  <c r="SWD495" i="1"/>
  <c r="SWC495" i="1"/>
  <c r="SWE495" i="1" s="1"/>
  <c r="SVN495" i="1"/>
  <c r="SVM495" i="1"/>
  <c r="SVO495" i="1" s="1"/>
  <c r="SUX495" i="1"/>
  <c r="SUW495" i="1"/>
  <c r="SUY495" i="1" s="1"/>
  <c r="SUH495" i="1"/>
  <c r="SUG495" i="1"/>
  <c r="SUI495" i="1" s="1"/>
  <c r="STR495" i="1"/>
  <c r="STQ495" i="1"/>
  <c r="STS495" i="1" s="1"/>
  <c r="STB495" i="1"/>
  <c r="STA495" i="1"/>
  <c r="STC495" i="1" s="1"/>
  <c r="SSL495" i="1"/>
  <c r="SSK495" i="1"/>
  <c r="SSM495" i="1" s="1"/>
  <c r="SRV495" i="1"/>
  <c r="SRU495" i="1"/>
  <c r="SRW495" i="1" s="1"/>
  <c r="SRF495" i="1"/>
  <c r="SRE495" i="1"/>
  <c r="SRG495" i="1" s="1"/>
  <c r="SQP495" i="1"/>
  <c r="SQO495" i="1"/>
  <c r="SQQ495" i="1" s="1"/>
  <c r="SPZ495" i="1"/>
  <c r="SPY495" i="1"/>
  <c r="SQA495" i="1" s="1"/>
  <c r="SPJ495" i="1"/>
  <c r="SPI495" i="1"/>
  <c r="SPK495" i="1" s="1"/>
  <c r="SOT495" i="1"/>
  <c r="SOS495" i="1"/>
  <c r="SOU495" i="1" s="1"/>
  <c r="SOD495" i="1"/>
  <c r="SOC495" i="1"/>
  <c r="SOE495" i="1" s="1"/>
  <c r="SNN495" i="1"/>
  <c r="SNM495" i="1"/>
  <c r="SNO495" i="1" s="1"/>
  <c r="SMX495" i="1"/>
  <c r="SMW495" i="1"/>
  <c r="SMY495" i="1" s="1"/>
  <c r="SMH495" i="1"/>
  <c r="SMG495" i="1"/>
  <c r="SMI495" i="1" s="1"/>
  <c r="SLR495" i="1"/>
  <c r="SLQ495" i="1"/>
  <c r="SLS495" i="1" s="1"/>
  <c r="SLB495" i="1"/>
  <c r="SLA495" i="1"/>
  <c r="SLC495" i="1" s="1"/>
  <c r="SKL495" i="1"/>
  <c r="SKK495" i="1"/>
  <c r="SKM495" i="1" s="1"/>
  <c r="SJV495" i="1"/>
  <c r="SJU495" i="1"/>
  <c r="SJW495" i="1" s="1"/>
  <c r="SJF495" i="1"/>
  <c r="SJE495" i="1"/>
  <c r="SJG495" i="1" s="1"/>
  <c r="SIP495" i="1"/>
  <c r="SIO495" i="1"/>
  <c r="SIQ495" i="1" s="1"/>
  <c r="SHZ495" i="1"/>
  <c r="SHY495" i="1"/>
  <c r="SIA495" i="1" s="1"/>
  <c r="SHJ495" i="1"/>
  <c r="SHI495" i="1"/>
  <c r="SHK495" i="1" s="1"/>
  <c r="SGT495" i="1"/>
  <c r="SGS495" i="1"/>
  <c r="SGU495" i="1" s="1"/>
  <c r="SGD495" i="1"/>
  <c r="SGC495" i="1"/>
  <c r="SGE495" i="1" s="1"/>
  <c r="SFN495" i="1"/>
  <c r="SFM495" i="1"/>
  <c r="SFO495" i="1" s="1"/>
  <c r="SEX495" i="1"/>
  <c r="SEW495" i="1"/>
  <c r="SEY495" i="1" s="1"/>
  <c r="SEH495" i="1"/>
  <c r="SEG495" i="1"/>
  <c r="SEI495" i="1" s="1"/>
  <c r="SDR495" i="1"/>
  <c r="SDQ495" i="1"/>
  <c r="SDS495" i="1" s="1"/>
  <c r="SDB495" i="1"/>
  <c r="SDA495" i="1"/>
  <c r="SDC495" i="1" s="1"/>
  <c r="SCL495" i="1"/>
  <c r="SCK495" i="1"/>
  <c r="SCM495" i="1" s="1"/>
  <c r="SBV495" i="1"/>
  <c r="SBU495" i="1"/>
  <c r="SBW495" i="1" s="1"/>
  <c r="SBF495" i="1"/>
  <c r="SBE495" i="1"/>
  <c r="SBG495" i="1" s="1"/>
  <c r="SAP495" i="1"/>
  <c r="SAO495" i="1"/>
  <c r="SAQ495" i="1" s="1"/>
  <c r="RZZ495" i="1"/>
  <c r="RZY495" i="1"/>
  <c r="SAA495" i="1" s="1"/>
  <c r="RZJ495" i="1"/>
  <c r="RZI495" i="1"/>
  <c r="RZK495" i="1" s="1"/>
  <c r="RYT495" i="1"/>
  <c r="RYS495" i="1"/>
  <c r="RYU495" i="1" s="1"/>
  <c r="RYD495" i="1"/>
  <c r="RYC495" i="1"/>
  <c r="RYE495" i="1" s="1"/>
  <c r="RXN495" i="1"/>
  <c r="RXM495" i="1"/>
  <c r="RXO495" i="1" s="1"/>
  <c r="RWX495" i="1"/>
  <c r="RWW495" i="1"/>
  <c r="RWY495" i="1" s="1"/>
  <c r="RWH495" i="1"/>
  <c r="RWG495" i="1"/>
  <c r="RWI495" i="1" s="1"/>
  <c r="RVR495" i="1"/>
  <c r="RVQ495" i="1"/>
  <c r="RVS495" i="1" s="1"/>
  <c r="RVB495" i="1"/>
  <c r="RVA495" i="1"/>
  <c r="RVC495" i="1" s="1"/>
  <c r="RUL495" i="1"/>
  <c r="RUK495" i="1"/>
  <c r="RUM495" i="1" s="1"/>
  <c r="RTV495" i="1"/>
  <c r="RTU495" i="1"/>
  <c r="RTW495" i="1" s="1"/>
  <c r="RTF495" i="1"/>
  <c r="RTE495" i="1"/>
  <c r="RTG495" i="1" s="1"/>
  <c r="RSP495" i="1"/>
  <c r="RSO495" i="1"/>
  <c r="RSQ495" i="1" s="1"/>
  <c r="RRZ495" i="1"/>
  <c r="RRY495" i="1"/>
  <c r="RSA495" i="1" s="1"/>
  <c r="RRJ495" i="1"/>
  <c r="RRI495" i="1"/>
  <c r="RRK495" i="1" s="1"/>
  <c r="RQT495" i="1"/>
  <c r="RQS495" i="1"/>
  <c r="RQU495" i="1" s="1"/>
  <c r="RQD495" i="1"/>
  <c r="RQC495" i="1"/>
  <c r="RQE495" i="1" s="1"/>
  <c r="RPN495" i="1"/>
  <c r="RPM495" i="1"/>
  <c r="RPO495" i="1" s="1"/>
  <c r="ROX495" i="1"/>
  <c r="ROW495" i="1"/>
  <c r="ROY495" i="1" s="1"/>
  <c r="ROH495" i="1"/>
  <c r="ROG495" i="1"/>
  <c r="ROI495" i="1" s="1"/>
  <c r="RNR495" i="1"/>
  <c r="RNQ495" i="1"/>
  <c r="RNS495" i="1" s="1"/>
  <c r="RNB495" i="1"/>
  <c r="RNA495" i="1"/>
  <c r="RNC495" i="1" s="1"/>
  <c r="RML495" i="1"/>
  <c r="RMK495" i="1"/>
  <c r="RMM495" i="1" s="1"/>
  <c r="RLV495" i="1"/>
  <c r="RLU495" i="1"/>
  <c r="RLW495" i="1" s="1"/>
  <c r="RLF495" i="1"/>
  <c r="RLE495" i="1"/>
  <c r="RLG495" i="1" s="1"/>
  <c r="RKP495" i="1"/>
  <c r="RKO495" i="1"/>
  <c r="RKQ495" i="1" s="1"/>
  <c r="RJZ495" i="1"/>
  <c r="RJY495" i="1"/>
  <c r="RKA495" i="1" s="1"/>
  <c r="RJJ495" i="1"/>
  <c r="RJI495" i="1"/>
  <c r="RJK495" i="1" s="1"/>
  <c r="RIT495" i="1"/>
  <c r="RIS495" i="1"/>
  <c r="RIU495" i="1" s="1"/>
  <c r="RID495" i="1"/>
  <c r="RIC495" i="1"/>
  <c r="RIE495" i="1" s="1"/>
  <c r="RHN495" i="1"/>
  <c r="RHM495" i="1"/>
  <c r="RHO495" i="1" s="1"/>
  <c r="RGX495" i="1"/>
  <c r="RGW495" i="1"/>
  <c r="RGY495" i="1" s="1"/>
  <c r="RGH495" i="1"/>
  <c r="RGG495" i="1"/>
  <c r="RGI495" i="1" s="1"/>
  <c r="RFR495" i="1"/>
  <c r="RFQ495" i="1"/>
  <c r="RFS495" i="1" s="1"/>
  <c r="RFB495" i="1"/>
  <c r="RFA495" i="1"/>
  <c r="RFC495" i="1" s="1"/>
  <c r="REL495" i="1"/>
  <c r="REK495" i="1"/>
  <c r="REM495" i="1" s="1"/>
  <c r="RDV495" i="1"/>
  <c r="RDU495" i="1"/>
  <c r="RDW495" i="1" s="1"/>
  <c r="RDF495" i="1"/>
  <c r="RDE495" i="1"/>
  <c r="RDG495" i="1" s="1"/>
  <c r="RCP495" i="1"/>
  <c r="RCO495" i="1"/>
  <c r="RCQ495" i="1" s="1"/>
  <c r="RBZ495" i="1"/>
  <c r="RBY495" i="1"/>
  <c r="RCA495" i="1" s="1"/>
  <c r="RBJ495" i="1"/>
  <c r="RBI495" i="1"/>
  <c r="RBK495" i="1" s="1"/>
  <c r="RAT495" i="1"/>
  <c r="RAS495" i="1"/>
  <c r="RAU495" i="1" s="1"/>
  <c r="RAD495" i="1"/>
  <c r="RAC495" i="1"/>
  <c r="RAE495" i="1" s="1"/>
  <c r="QZN495" i="1"/>
  <c r="QZM495" i="1"/>
  <c r="QZO495" i="1" s="1"/>
  <c r="QYX495" i="1"/>
  <c r="QYW495" i="1"/>
  <c r="QYY495" i="1" s="1"/>
  <c r="QYH495" i="1"/>
  <c r="QYG495" i="1"/>
  <c r="QYI495" i="1" s="1"/>
  <c r="QXR495" i="1"/>
  <c r="QXQ495" i="1"/>
  <c r="QXS495" i="1" s="1"/>
  <c r="QXB495" i="1"/>
  <c r="QXA495" i="1"/>
  <c r="QXC495" i="1" s="1"/>
  <c r="QWL495" i="1"/>
  <c r="QWK495" i="1"/>
  <c r="QWM495" i="1" s="1"/>
  <c r="QVV495" i="1"/>
  <c r="QVU495" i="1"/>
  <c r="QVW495" i="1" s="1"/>
  <c r="QVF495" i="1"/>
  <c r="QVE495" i="1"/>
  <c r="QVG495" i="1" s="1"/>
  <c r="QUP495" i="1"/>
  <c r="QUO495" i="1"/>
  <c r="QUQ495" i="1" s="1"/>
  <c r="QTZ495" i="1"/>
  <c r="QTY495" i="1"/>
  <c r="QUA495" i="1" s="1"/>
  <c r="QTJ495" i="1"/>
  <c r="QTI495" i="1"/>
  <c r="QTK495" i="1" s="1"/>
  <c r="QST495" i="1"/>
  <c r="QSS495" i="1"/>
  <c r="QSU495" i="1" s="1"/>
  <c r="QSD495" i="1"/>
  <c r="QSC495" i="1"/>
  <c r="QSE495" i="1" s="1"/>
  <c r="QRN495" i="1"/>
  <c r="QRM495" i="1"/>
  <c r="QRO495" i="1" s="1"/>
  <c r="QQX495" i="1"/>
  <c r="QQW495" i="1"/>
  <c r="QQY495" i="1" s="1"/>
  <c r="QQH495" i="1"/>
  <c r="QQG495" i="1"/>
  <c r="QQI495" i="1" s="1"/>
  <c r="QPR495" i="1"/>
  <c r="QPQ495" i="1"/>
  <c r="QPS495" i="1" s="1"/>
  <c r="QPB495" i="1"/>
  <c r="QPA495" i="1"/>
  <c r="QPC495" i="1" s="1"/>
  <c r="QOL495" i="1"/>
  <c r="QOK495" i="1"/>
  <c r="QOM495" i="1" s="1"/>
  <c r="QNV495" i="1"/>
  <c r="QNU495" i="1"/>
  <c r="QNW495" i="1" s="1"/>
  <c r="QNF495" i="1"/>
  <c r="QNE495" i="1"/>
  <c r="QNG495" i="1" s="1"/>
  <c r="QMP495" i="1"/>
  <c r="QMO495" i="1"/>
  <c r="QMQ495" i="1" s="1"/>
  <c r="QLZ495" i="1"/>
  <c r="QLY495" i="1"/>
  <c r="QMA495" i="1" s="1"/>
  <c r="QLJ495" i="1"/>
  <c r="QLI495" i="1"/>
  <c r="QLK495" i="1" s="1"/>
  <c r="QKT495" i="1"/>
  <c r="QKS495" i="1"/>
  <c r="QKU495" i="1" s="1"/>
  <c r="QKD495" i="1"/>
  <c r="QKC495" i="1"/>
  <c r="QKE495" i="1" s="1"/>
  <c r="QJN495" i="1"/>
  <c r="QJM495" i="1"/>
  <c r="QJO495" i="1" s="1"/>
  <c r="QIX495" i="1"/>
  <c r="QIW495" i="1"/>
  <c r="QIY495" i="1" s="1"/>
  <c r="QIH495" i="1"/>
  <c r="QIG495" i="1"/>
  <c r="QII495" i="1" s="1"/>
  <c r="QHR495" i="1"/>
  <c r="QHQ495" i="1"/>
  <c r="QHS495" i="1" s="1"/>
  <c r="QHB495" i="1"/>
  <c r="QHA495" i="1"/>
  <c r="QHC495" i="1" s="1"/>
  <c r="QGL495" i="1"/>
  <c r="QGK495" i="1"/>
  <c r="QGM495" i="1" s="1"/>
  <c r="QFV495" i="1"/>
  <c r="QFU495" i="1"/>
  <c r="QFW495" i="1" s="1"/>
  <c r="QFF495" i="1"/>
  <c r="QFE495" i="1"/>
  <c r="QFG495" i="1" s="1"/>
  <c r="QEP495" i="1"/>
  <c r="QEO495" i="1"/>
  <c r="QEQ495" i="1" s="1"/>
  <c r="QDZ495" i="1"/>
  <c r="QDY495" i="1"/>
  <c r="QEA495" i="1" s="1"/>
  <c r="QDJ495" i="1"/>
  <c r="QDI495" i="1"/>
  <c r="QDK495" i="1" s="1"/>
  <c r="QCT495" i="1"/>
  <c r="QCS495" i="1"/>
  <c r="QCU495" i="1" s="1"/>
  <c r="QCD495" i="1"/>
  <c r="QCC495" i="1"/>
  <c r="QCE495" i="1" s="1"/>
  <c r="QBN495" i="1"/>
  <c r="QBM495" i="1"/>
  <c r="QBO495" i="1" s="1"/>
  <c r="QAX495" i="1"/>
  <c r="QAW495" i="1"/>
  <c r="QAY495" i="1" s="1"/>
  <c r="QAH495" i="1"/>
  <c r="QAG495" i="1"/>
  <c r="QAI495" i="1" s="1"/>
  <c r="PZR495" i="1"/>
  <c r="PZQ495" i="1"/>
  <c r="PZS495" i="1" s="1"/>
  <c r="PZB495" i="1"/>
  <c r="PZA495" i="1"/>
  <c r="PZC495" i="1" s="1"/>
  <c r="PYL495" i="1"/>
  <c r="PYK495" i="1"/>
  <c r="PYM495" i="1" s="1"/>
  <c r="PXV495" i="1"/>
  <c r="PXU495" i="1"/>
  <c r="PXW495" i="1" s="1"/>
  <c r="PXF495" i="1"/>
  <c r="PXE495" i="1"/>
  <c r="PXG495" i="1" s="1"/>
  <c r="PWP495" i="1"/>
  <c r="PWO495" i="1"/>
  <c r="PWQ495" i="1" s="1"/>
  <c r="PVZ495" i="1"/>
  <c r="PVY495" i="1"/>
  <c r="PWA495" i="1" s="1"/>
  <c r="PVJ495" i="1"/>
  <c r="PVI495" i="1"/>
  <c r="PVK495" i="1" s="1"/>
  <c r="PUT495" i="1"/>
  <c r="PUS495" i="1"/>
  <c r="PUU495" i="1" s="1"/>
  <c r="PUD495" i="1"/>
  <c r="PUC495" i="1"/>
  <c r="PUE495" i="1" s="1"/>
  <c r="PTN495" i="1"/>
  <c r="PTM495" i="1"/>
  <c r="PTO495" i="1" s="1"/>
  <c r="PSX495" i="1"/>
  <c r="PSW495" i="1"/>
  <c r="PSY495" i="1" s="1"/>
  <c r="PSH495" i="1"/>
  <c r="PSG495" i="1"/>
  <c r="PSI495" i="1" s="1"/>
  <c r="PRR495" i="1"/>
  <c r="PRQ495" i="1"/>
  <c r="PRS495" i="1" s="1"/>
  <c r="PRB495" i="1"/>
  <c r="PRA495" i="1"/>
  <c r="PRC495" i="1" s="1"/>
  <c r="PQL495" i="1"/>
  <c r="PQK495" i="1"/>
  <c r="PQM495" i="1" s="1"/>
  <c r="PPV495" i="1"/>
  <c r="PPU495" i="1"/>
  <c r="PPW495" i="1" s="1"/>
  <c r="PPF495" i="1"/>
  <c r="PPE495" i="1"/>
  <c r="PPG495" i="1" s="1"/>
  <c r="POP495" i="1"/>
  <c r="POO495" i="1"/>
  <c r="POQ495" i="1" s="1"/>
  <c r="PNZ495" i="1"/>
  <c r="PNY495" i="1"/>
  <c r="POA495" i="1" s="1"/>
  <c r="PNJ495" i="1"/>
  <c r="PNI495" i="1"/>
  <c r="PNK495" i="1" s="1"/>
  <c r="PMT495" i="1"/>
  <c r="PMS495" i="1"/>
  <c r="PMU495" i="1" s="1"/>
  <c r="PMD495" i="1"/>
  <c r="PMC495" i="1"/>
  <c r="PME495" i="1" s="1"/>
  <c r="PLN495" i="1"/>
  <c r="PLM495" i="1"/>
  <c r="PLO495" i="1" s="1"/>
  <c r="PKX495" i="1"/>
  <c r="PKW495" i="1"/>
  <c r="PKY495" i="1" s="1"/>
  <c r="PKH495" i="1"/>
  <c r="PKG495" i="1"/>
  <c r="PKI495" i="1" s="1"/>
  <c r="PJR495" i="1"/>
  <c r="PJQ495" i="1"/>
  <c r="PJS495" i="1" s="1"/>
  <c r="PJB495" i="1"/>
  <c r="PJA495" i="1"/>
  <c r="PJC495" i="1" s="1"/>
  <c r="PIL495" i="1"/>
  <c r="PIK495" i="1"/>
  <c r="PIM495" i="1" s="1"/>
  <c r="PHV495" i="1"/>
  <c r="PHU495" i="1"/>
  <c r="PHW495" i="1" s="1"/>
  <c r="PHF495" i="1"/>
  <c r="PHE495" i="1"/>
  <c r="PHG495" i="1" s="1"/>
  <c r="PGP495" i="1"/>
  <c r="PGO495" i="1"/>
  <c r="PGQ495" i="1" s="1"/>
  <c r="PFZ495" i="1"/>
  <c r="PFY495" i="1"/>
  <c r="PGA495" i="1" s="1"/>
  <c r="PFJ495" i="1"/>
  <c r="PFI495" i="1"/>
  <c r="PFK495" i="1" s="1"/>
  <c r="PET495" i="1"/>
  <c r="PES495" i="1"/>
  <c r="PEU495" i="1" s="1"/>
  <c r="PED495" i="1"/>
  <c r="PEC495" i="1"/>
  <c r="PEE495" i="1" s="1"/>
  <c r="PDN495" i="1"/>
  <c r="PDM495" i="1"/>
  <c r="PDO495" i="1" s="1"/>
  <c r="PCX495" i="1"/>
  <c r="PCW495" i="1"/>
  <c r="PCY495" i="1" s="1"/>
  <c r="PCH495" i="1"/>
  <c r="PCG495" i="1"/>
  <c r="PCI495" i="1" s="1"/>
  <c r="PBR495" i="1"/>
  <c r="PBQ495" i="1"/>
  <c r="PBS495" i="1" s="1"/>
  <c r="PBB495" i="1"/>
  <c r="PBA495" i="1"/>
  <c r="PBC495" i="1" s="1"/>
  <c r="PAL495" i="1"/>
  <c r="PAK495" i="1"/>
  <c r="PAM495" i="1" s="1"/>
  <c r="OZV495" i="1"/>
  <c r="OZU495" i="1"/>
  <c r="OZW495" i="1" s="1"/>
  <c r="OZF495" i="1"/>
  <c r="OZE495" i="1"/>
  <c r="OZG495" i="1" s="1"/>
  <c r="OYP495" i="1"/>
  <c r="OYO495" i="1"/>
  <c r="OYQ495" i="1" s="1"/>
  <c r="OXZ495" i="1"/>
  <c r="OXY495" i="1"/>
  <c r="OYA495" i="1" s="1"/>
  <c r="OXJ495" i="1"/>
  <c r="OXI495" i="1"/>
  <c r="OXK495" i="1" s="1"/>
  <c r="OWT495" i="1"/>
  <c r="OWS495" i="1"/>
  <c r="OWU495" i="1" s="1"/>
  <c r="OWD495" i="1"/>
  <c r="OWC495" i="1"/>
  <c r="OWE495" i="1" s="1"/>
  <c r="OVN495" i="1"/>
  <c r="OVM495" i="1"/>
  <c r="OVO495" i="1" s="1"/>
  <c r="OUX495" i="1"/>
  <c r="OUW495" i="1"/>
  <c r="OUY495" i="1" s="1"/>
  <c r="OUH495" i="1"/>
  <c r="OUG495" i="1"/>
  <c r="OUI495" i="1" s="1"/>
  <c r="OTR495" i="1"/>
  <c r="OTQ495" i="1"/>
  <c r="OTS495" i="1" s="1"/>
  <c r="OTB495" i="1"/>
  <c r="OTA495" i="1"/>
  <c r="OTC495" i="1" s="1"/>
  <c r="OSL495" i="1"/>
  <c r="OSK495" i="1"/>
  <c r="OSM495" i="1" s="1"/>
  <c r="ORV495" i="1"/>
  <c r="ORU495" i="1"/>
  <c r="ORW495" i="1" s="1"/>
  <c r="ORF495" i="1"/>
  <c r="ORE495" i="1"/>
  <c r="ORG495" i="1" s="1"/>
  <c r="OQP495" i="1"/>
  <c r="OQO495" i="1"/>
  <c r="OQQ495" i="1" s="1"/>
  <c r="OPZ495" i="1"/>
  <c r="OPY495" i="1"/>
  <c r="OQA495" i="1" s="1"/>
  <c r="OPJ495" i="1"/>
  <c r="OPI495" i="1"/>
  <c r="OPK495" i="1" s="1"/>
  <c r="OOT495" i="1"/>
  <c r="OOS495" i="1"/>
  <c r="OOU495" i="1" s="1"/>
  <c r="OOD495" i="1"/>
  <c r="OOC495" i="1"/>
  <c r="OOE495" i="1" s="1"/>
  <c r="ONN495" i="1"/>
  <c r="ONM495" i="1"/>
  <c r="ONO495" i="1" s="1"/>
  <c r="OMX495" i="1"/>
  <c r="OMW495" i="1"/>
  <c r="OMY495" i="1" s="1"/>
  <c r="OMH495" i="1"/>
  <c r="OMG495" i="1"/>
  <c r="OMI495" i="1" s="1"/>
  <c r="OLR495" i="1"/>
  <c r="OLQ495" i="1"/>
  <c r="OLS495" i="1" s="1"/>
  <c r="OLB495" i="1"/>
  <c r="OLA495" i="1"/>
  <c r="OLC495" i="1" s="1"/>
  <c r="OKL495" i="1"/>
  <c r="OKK495" i="1"/>
  <c r="OKM495" i="1" s="1"/>
  <c r="OJV495" i="1"/>
  <c r="OJU495" i="1"/>
  <c r="OJW495" i="1" s="1"/>
  <c r="OJF495" i="1"/>
  <c r="OJE495" i="1"/>
  <c r="OJG495" i="1" s="1"/>
  <c r="OIP495" i="1"/>
  <c r="OIO495" i="1"/>
  <c r="OIQ495" i="1" s="1"/>
  <c r="OHZ495" i="1"/>
  <c r="OHY495" i="1"/>
  <c r="OIA495" i="1" s="1"/>
  <c r="OHJ495" i="1"/>
  <c r="OHI495" i="1"/>
  <c r="OHK495" i="1" s="1"/>
  <c r="OGT495" i="1"/>
  <c r="OGS495" i="1"/>
  <c r="OGU495" i="1" s="1"/>
  <c r="OGD495" i="1"/>
  <c r="OGC495" i="1"/>
  <c r="OGE495" i="1" s="1"/>
  <c r="OFN495" i="1"/>
  <c r="OFM495" i="1"/>
  <c r="OFO495" i="1" s="1"/>
  <c r="OEX495" i="1"/>
  <c r="OEW495" i="1"/>
  <c r="OEY495" i="1" s="1"/>
  <c r="OEH495" i="1"/>
  <c r="OEG495" i="1"/>
  <c r="OEI495" i="1" s="1"/>
  <c r="ODR495" i="1"/>
  <c r="ODQ495" i="1"/>
  <c r="ODS495" i="1" s="1"/>
  <c r="ODB495" i="1"/>
  <c r="ODA495" i="1"/>
  <c r="ODC495" i="1" s="1"/>
  <c r="OCL495" i="1"/>
  <c r="OCK495" i="1"/>
  <c r="OCM495" i="1" s="1"/>
  <c r="OBV495" i="1"/>
  <c r="OBU495" i="1"/>
  <c r="OBW495" i="1" s="1"/>
  <c r="OBF495" i="1"/>
  <c r="OBE495" i="1"/>
  <c r="OBG495" i="1" s="1"/>
  <c r="OAP495" i="1"/>
  <c r="OAO495" i="1"/>
  <c r="OAQ495" i="1" s="1"/>
  <c r="NZZ495" i="1"/>
  <c r="NZY495" i="1"/>
  <c r="OAA495" i="1" s="1"/>
  <c r="NZJ495" i="1"/>
  <c r="NZI495" i="1"/>
  <c r="NZK495" i="1" s="1"/>
  <c r="NYT495" i="1"/>
  <c r="NYS495" i="1"/>
  <c r="NYU495" i="1" s="1"/>
  <c r="NYD495" i="1"/>
  <c r="NYC495" i="1"/>
  <c r="NYE495" i="1" s="1"/>
  <c r="NXN495" i="1"/>
  <c r="NXM495" i="1"/>
  <c r="NXO495" i="1" s="1"/>
  <c r="NWX495" i="1"/>
  <c r="NWW495" i="1"/>
  <c r="NWY495" i="1" s="1"/>
  <c r="NWH495" i="1"/>
  <c r="NWG495" i="1"/>
  <c r="NWI495" i="1" s="1"/>
  <c r="NVR495" i="1"/>
  <c r="NVQ495" i="1"/>
  <c r="NVS495" i="1" s="1"/>
  <c r="NVB495" i="1"/>
  <c r="NVA495" i="1"/>
  <c r="NVC495" i="1" s="1"/>
  <c r="NUL495" i="1"/>
  <c r="NUK495" i="1"/>
  <c r="NUM495" i="1" s="1"/>
  <c r="NTV495" i="1"/>
  <c r="NTU495" i="1"/>
  <c r="NTW495" i="1" s="1"/>
  <c r="NTF495" i="1"/>
  <c r="NTE495" i="1"/>
  <c r="NTG495" i="1" s="1"/>
  <c r="NSP495" i="1"/>
  <c r="NSO495" i="1"/>
  <c r="NSQ495" i="1" s="1"/>
  <c r="NRZ495" i="1"/>
  <c r="NRY495" i="1"/>
  <c r="NSA495" i="1" s="1"/>
  <c r="NRJ495" i="1"/>
  <c r="NRI495" i="1"/>
  <c r="NRK495" i="1" s="1"/>
  <c r="NQT495" i="1"/>
  <c r="NQS495" i="1"/>
  <c r="NQU495" i="1" s="1"/>
  <c r="NQD495" i="1"/>
  <c r="NQC495" i="1"/>
  <c r="NQE495" i="1" s="1"/>
  <c r="NPN495" i="1"/>
  <c r="NPM495" i="1"/>
  <c r="NPO495" i="1" s="1"/>
  <c r="NOX495" i="1"/>
  <c r="NOW495" i="1"/>
  <c r="NOY495" i="1" s="1"/>
  <c r="NOH495" i="1"/>
  <c r="NOG495" i="1"/>
  <c r="NOI495" i="1" s="1"/>
  <c r="NNR495" i="1"/>
  <c r="NNQ495" i="1"/>
  <c r="NNS495" i="1" s="1"/>
  <c r="NNB495" i="1"/>
  <c r="NNA495" i="1"/>
  <c r="NNC495" i="1" s="1"/>
  <c r="NML495" i="1"/>
  <c r="NMK495" i="1"/>
  <c r="NMM495" i="1" s="1"/>
  <c r="NLV495" i="1"/>
  <c r="NLU495" i="1"/>
  <c r="NLW495" i="1" s="1"/>
  <c r="NLF495" i="1"/>
  <c r="NLE495" i="1"/>
  <c r="NLG495" i="1" s="1"/>
  <c r="NKP495" i="1"/>
  <c r="NKO495" i="1"/>
  <c r="NKQ495" i="1" s="1"/>
  <c r="NJZ495" i="1"/>
  <c r="NJY495" i="1"/>
  <c r="NKA495" i="1" s="1"/>
  <c r="NJJ495" i="1"/>
  <c r="NJI495" i="1"/>
  <c r="NJK495" i="1" s="1"/>
  <c r="NIT495" i="1"/>
  <c r="NIS495" i="1"/>
  <c r="NIU495" i="1" s="1"/>
  <c r="NID495" i="1"/>
  <c r="NIC495" i="1"/>
  <c r="NIE495" i="1" s="1"/>
  <c r="NHN495" i="1"/>
  <c r="NHM495" i="1"/>
  <c r="NHO495" i="1" s="1"/>
  <c r="NGX495" i="1"/>
  <c r="NGW495" i="1"/>
  <c r="NGY495" i="1" s="1"/>
  <c r="NGH495" i="1"/>
  <c r="NGG495" i="1"/>
  <c r="NGI495" i="1" s="1"/>
  <c r="NFR495" i="1"/>
  <c r="NFQ495" i="1"/>
  <c r="NFS495" i="1" s="1"/>
  <c r="NFB495" i="1"/>
  <c r="NFA495" i="1"/>
  <c r="NFC495" i="1" s="1"/>
  <c r="NEL495" i="1"/>
  <c r="NEK495" i="1"/>
  <c r="NEM495" i="1" s="1"/>
  <c r="NDV495" i="1"/>
  <c r="NDU495" i="1"/>
  <c r="NDW495" i="1" s="1"/>
  <c r="NDF495" i="1"/>
  <c r="NDE495" i="1"/>
  <c r="NDG495" i="1" s="1"/>
  <c r="NCP495" i="1"/>
  <c r="NCO495" i="1"/>
  <c r="NCQ495" i="1" s="1"/>
  <c r="NBZ495" i="1"/>
  <c r="NBY495" i="1"/>
  <c r="NCA495" i="1" s="1"/>
  <c r="NBJ495" i="1"/>
  <c r="NBI495" i="1"/>
  <c r="NBK495" i="1" s="1"/>
  <c r="NAT495" i="1"/>
  <c r="NAS495" i="1"/>
  <c r="NAU495" i="1" s="1"/>
  <c r="NAD495" i="1"/>
  <c r="NAC495" i="1"/>
  <c r="NAE495" i="1" s="1"/>
  <c r="MZN495" i="1"/>
  <c r="MZM495" i="1"/>
  <c r="MZO495" i="1" s="1"/>
  <c r="MYX495" i="1"/>
  <c r="MYW495" i="1"/>
  <c r="MYY495" i="1" s="1"/>
  <c r="MYH495" i="1"/>
  <c r="MYG495" i="1"/>
  <c r="MYI495" i="1" s="1"/>
  <c r="MXR495" i="1"/>
  <c r="MXQ495" i="1"/>
  <c r="MXS495" i="1" s="1"/>
  <c r="MXB495" i="1"/>
  <c r="MXA495" i="1"/>
  <c r="MXC495" i="1" s="1"/>
  <c r="MWL495" i="1"/>
  <c r="MWK495" i="1"/>
  <c r="MWM495" i="1" s="1"/>
  <c r="MVV495" i="1"/>
  <c r="MVU495" i="1"/>
  <c r="MVW495" i="1" s="1"/>
  <c r="MVF495" i="1"/>
  <c r="MVE495" i="1"/>
  <c r="MVG495" i="1" s="1"/>
  <c r="MUP495" i="1"/>
  <c r="MUO495" i="1"/>
  <c r="MUQ495" i="1" s="1"/>
  <c r="MTZ495" i="1"/>
  <c r="MTY495" i="1"/>
  <c r="MUA495" i="1" s="1"/>
  <c r="MTJ495" i="1"/>
  <c r="MTI495" i="1"/>
  <c r="MTK495" i="1" s="1"/>
  <c r="MST495" i="1"/>
  <c r="MSS495" i="1"/>
  <c r="MSU495" i="1" s="1"/>
  <c r="MSD495" i="1"/>
  <c r="MSC495" i="1"/>
  <c r="MSE495" i="1" s="1"/>
  <c r="MRN495" i="1"/>
  <c r="MRM495" i="1"/>
  <c r="MRO495" i="1" s="1"/>
  <c r="MQX495" i="1"/>
  <c r="MQW495" i="1"/>
  <c r="MQY495" i="1" s="1"/>
  <c r="MQH495" i="1"/>
  <c r="MQG495" i="1"/>
  <c r="MQI495" i="1" s="1"/>
  <c r="MPR495" i="1"/>
  <c r="MPQ495" i="1"/>
  <c r="MPS495" i="1" s="1"/>
  <c r="MPB495" i="1"/>
  <c r="MPA495" i="1"/>
  <c r="MPC495" i="1" s="1"/>
  <c r="MOL495" i="1"/>
  <c r="MOK495" i="1"/>
  <c r="MOM495" i="1" s="1"/>
  <c r="MNV495" i="1"/>
  <c r="MNU495" i="1"/>
  <c r="MNW495" i="1" s="1"/>
  <c r="MNF495" i="1"/>
  <c r="MNE495" i="1"/>
  <c r="MNG495" i="1" s="1"/>
  <c r="MMP495" i="1"/>
  <c r="MMO495" i="1"/>
  <c r="MMQ495" i="1" s="1"/>
  <c r="MLZ495" i="1"/>
  <c r="MLY495" i="1"/>
  <c r="MMA495" i="1" s="1"/>
  <c r="MLJ495" i="1"/>
  <c r="MLI495" i="1"/>
  <c r="MLK495" i="1" s="1"/>
  <c r="MKT495" i="1"/>
  <c r="MKS495" i="1"/>
  <c r="MKU495" i="1" s="1"/>
  <c r="MKD495" i="1"/>
  <c r="MKC495" i="1"/>
  <c r="MKE495" i="1" s="1"/>
  <c r="MJN495" i="1"/>
  <c r="MJM495" i="1"/>
  <c r="MJO495" i="1" s="1"/>
  <c r="MIX495" i="1"/>
  <c r="MIW495" i="1"/>
  <c r="MIY495" i="1" s="1"/>
  <c r="MIH495" i="1"/>
  <c r="MIG495" i="1"/>
  <c r="MII495" i="1" s="1"/>
  <c r="MHR495" i="1"/>
  <c r="MHQ495" i="1"/>
  <c r="MHS495" i="1" s="1"/>
  <c r="MHB495" i="1"/>
  <c r="MHA495" i="1"/>
  <c r="MHC495" i="1" s="1"/>
  <c r="MGL495" i="1"/>
  <c r="MGK495" i="1"/>
  <c r="MGM495" i="1" s="1"/>
  <c r="MFV495" i="1"/>
  <c r="MFU495" i="1"/>
  <c r="MFW495" i="1" s="1"/>
  <c r="MFF495" i="1"/>
  <c r="MFE495" i="1"/>
  <c r="MFG495" i="1" s="1"/>
  <c r="MEP495" i="1"/>
  <c r="MEO495" i="1"/>
  <c r="MEQ495" i="1" s="1"/>
  <c r="MDZ495" i="1"/>
  <c r="MDY495" i="1"/>
  <c r="MEA495" i="1" s="1"/>
  <c r="MDJ495" i="1"/>
  <c r="MDI495" i="1"/>
  <c r="MDK495" i="1" s="1"/>
  <c r="MCT495" i="1"/>
  <c r="MCS495" i="1"/>
  <c r="MCU495" i="1" s="1"/>
  <c r="MCD495" i="1"/>
  <c r="MCC495" i="1"/>
  <c r="MCE495" i="1" s="1"/>
  <c r="MBN495" i="1"/>
  <c r="MBM495" i="1"/>
  <c r="MBO495" i="1" s="1"/>
  <c r="MAX495" i="1"/>
  <c r="MAW495" i="1"/>
  <c r="MAY495" i="1" s="1"/>
  <c r="MAH495" i="1"/>
  <c r="MAG495" i="1"/>
  <c r="MAI495" i="1" s="1"/>
  <c r="LZR495" i="1"/>
  <c r="LZQ495" i="1"/>
  <c r="LZS495" i="1" s="1"/>
  <c r="LZB495" i="1"/>
  <c r="LZA495" i="1"/>
  <c r="LZC495" i="1" s="1"/>
  <c r="LYL495" i="1"/>
  <c r="LYK495" i="1"/>
  <c r="LYM495" i="1" s="1"/>
  <c r="LXV495" i="1"/>
  <c r="LXU495" i="1"/>
  <c r="LXW495" i="1" s="1"/>
  <c r="LXF495" i="1"/>
  <c r="LXE495" i="1"/>
  <c r="LXG495" i="1" s="1"/>
  <c r="LWP495" i="1"/>
  <c r="LWO495" i="1"/>
  <c r="LWQ495" i="1" s="1"/>
  <c r="LVZ495" i="1"/>
  <c r="LVY495" i="1"/>
  <c r="LWA495" i="1" s="1"/>
  <c r="LVJ495" i="1"/>
  <c r="LVI495" i="1"/>
  <c r="LVK495" i="1" s="1"/>
  <c r="LUT495" i="1"/>
  <c r="LUS495" i="1"/>
  <c r="LUU495" i="1" s="1"/>
  <c r="LUD495" i="1"/>
  <c r="LUC495" i="1"/>
  <c r="LUE495" i="1" s="1"/>
  <c r="LTN495" i="1"/>
  <c r="LTM495" i="1"/>
  <c r="LTO495" i="1" s="1"/>
  <c r="LSX495" i="1"/>
  <c r="LSW495" i="1"/>
  <c r="LSY495" i="1" s="1"/>
  <c r="LSH495" i="1"/>
  <c r="LSG495" i="1"/>
  <c r="LSI495" i="1" s="1"/>
  <c r="LRR495" i="1"/>
  <c r="LRQ495" i="1"/>
  <c r="LRS495" i="1" s="1"/>
  <c r="LRB495" i="1"/>
  <c r="LRA495" i="1"/>
  <c r="LRC495" i="1" s="1"/>
  <c r="LQL495" i="1"/>
  <c r="LQK495" i="1"/>
  <c r="LQM495" i="1" s="1"/>
  <c r="LPV495" i="1"/>
  <c r="LPU495" i="1"/>
  <c r="LPW495" i="1" s="1"/>
  <c r="LPF495" i="1"/>
  <c r="LPE495" i="1"/>
  <c r="LPG495" i="1" s="1"/>
  <c r="LOP495" i="1"/>
  <c r="LOO495" i="1"/>
  <c r="LOQ495" i="1" s="1"/>
  <c r="LNZ495" i="1"/>
  <c r="LNY495" i="1"/>
  <c r="LOA495" i="1" s="1"/>
  <c r="LNJ495" i="1"/>
  <c r="LNI495" i="1"/>
  <c r="LNK495" i="1" s="1"/>
  <c r="LMT495" i="1"/>
  <c r="LMS495" i="1"/>
  <c r="LMU495" i="1" s="1"/>
  <c r="LMD495" i="1"/>
  <c r="LMC495" i="1"/>
  <c r="LME495" i="1" s="1"/>
  <c r="LLN495" i="1"/>
  <c r="LLM495" i="1"/>
  <c r="LLO495" i="1" s="1"/>
  <c r="LKX495" i="1"/>
  <c r="LKW495" i="1"/>
  <c r="LKY495" i="1" s="1"/>
  <c r="LKH495" i="1"/>
  <c r="LKG495" i="1"/>
  <c r="LKI495" i="1" s="1"/>
  <c r="LJR495" i="1"/>
  <c r="LJQ495" i="1"/>
  <c r="LJS495" i="1" s="1"/>
  <c r="LJB495" i="1"/>
  <c r="LJA495" i="1"/>
  <c r="LJC495" i="1" s="1"/>
  <c r="LIL495" i="1"/>
  <c r="LIK495" i="1"/>
  <c r="LIM495" i="1" s="1"/>
  <c r="LHV495" i="1"/>
  <c r="LHU495" i="1"/>
  <c r="LHW495" i="1" s="1"/>
  <c r="LHF495" i="1"/>
  <c r="LHE495" i="1"/>
  <c r="LHG495" i="1" s="1"/>
  <c r="LGP495" i="1"/>
  <c r="LGO495" i="1"/>
  <c r="LGQ495" i="1" s="1"/>
  <c r="LFZ495" i="1"/>
  <c r="LFY495" i="1"/>
  <c r="LGA495" i="1" s="1"/>
  <c r="LFJ495" i="1"/>
  <c r="LFI495" i="1"/>
  <c r="LFK495" i="1" s="1"/>
  <c r="LET495" i="1"/>
  <c r="LES495" i="1"/>
  <c r="LEU495" i="1" s="1"/>
  <c r="LED495" i="1"/>
  <c r="LEC495" i="1"/>
  <c r="LEE495" i="1" s="1"/>
  <c r="LDN495" i="1"/>
  <c r="LDM495" i="1"/>
  <c r="LDO495" i="1" s="1"/>
  <c r="LCX495" i="1"/>
  <c r="LCW495" i="1"/>
  <c r="LCY495" i="1" s="1"/>
  <c r="LCH495" i="1"/>
  <c r="LCG495" i="1"/>
  <c r="LCI495" i="1" s="1"/>
  <c r="LBR495" i="1"/>
  <c r="LBQ495" i="1"/>
  <c r="LBS495" i="1" s="1"/>
  <c r="LBB495" i="1"/>
  <c r="LBA495" i="1"/>
  <c r="LBC495" i="1" s="1"/>
  <c r="LAL495" i="1"/>
  <c r="LAK495" i="1"/>
  <c r="LAM495" i="1" s="1"/>
  <c r="KZV495" i="1"/>
  <c r="KZU495" i="1"/>
  <c r="KZW495" i="1" s="1"/>
  <c r="KZF495" i="1"/>
  <c r="KZE495" i="1"/>
  <c r="KZG495" i="1" s="1"/>
  <c r="KYP495" i="1"/>
  <c r="KYO495" i="1"/>
  <c r="KYQ495" i="1" s="1"/>
  <c r="KXZ495" i="1"/>
  <c r="KXY495" i="1"/>
  <c r="KYA495" i="1" s="1"/>
  <c r="KXJ495" i="1"/>
  <c r="KXI495" i="1"/>
  <c r="KXK495" i="1" s="1"/>
  <c r="KWT495" i="1"/>
  <c r="KWS495" i="1"/>
  <c r="KWU495" i="1" s="1"/>
  <c r="KWD495" i="1"/>
  <c r="KWC495" i="1"/>
  <c r="KWE495" i="1" s="1"/>
  <c r="KVN495" i="1"/>
  <c r="KVM495" i="1"/>
  <c r="KVO495" i="1" s="1"/>
  <c r="KUX495" i="1"/>
  <c r="KUW495" i="1"/>
  <c r="KUY495" i="1" s="1"/>
  <c r="KUH495" i="1"/>
  <c r="KUG495" i="1"/>
  <c r="KUI495" i="1" s="1"/>
  <c r="KTR495" i="1"/>
  <c r="KTQ495" i="1"/>
  <c r="KTS495" i="1" s="1"/>
  <c r="KTB495" i="1"/>
  <c r="KTA495" i="1"/>
  <c r="KTC495" i="1" s="1"/>
  <c r="KSL495" i="1"/>
  <c r="KSK495" i="1"/>
  <c r="KSM495" i="1" s="1"/>
  <c r="KRV495" i="1"/>
  <c r="KRU495" i="1"/>
  <c r="KRW495" i="1" s="1"/>
  <c r="KRF495" i="1"/>
  <c r="KRE495" i="1"/>
  <c r="KRG495" i="1" s="1"/>
  <c r="KQP495" i="1"/>
  <c r="KQO495" i="1"/>
  <c r="KQQ495" i="1" s="1"/>
  <c r="KPZ495" i="1"/>
  <c r="KPY495" i="1"/>
  <c r="KQA495" i="1" s="1"/>
  <c r="KPJ495" i="1"/>
  <c r="KPI495" i="1"/>
  <c r="KPK495" i="1" s="1"/>
  <c r="KOT495" i="1"/>
  <c r="KOS495" i="1"/>
  <c r="KOU495" i="1" s="1"/>
  <c r="KOD495" i="1"/>
  <c r="KOC495" i="1"/>
  <c r="KOE495" i="1" s="1"/>
  <c r="KNN495" i="1"/>
  <c r="KNM495" i="1"/>
  <c r="KNO495" i="1" s="1"/>
  <c r="KMX495" i="1"/>
  <c r="KMW495" i="1"/>
  <c r="KMY495" i="1" s="1"/>
  <c r="KMH495" i="1"/>
  <c r="KMG495" i="1"/>
  <c r="KMI495" i="1" s="1"/>
  <c r="KLR495" i="1"/>
  <c r="KLQ495" i="1"/>
  <c r="KLS495" i="1" s="1"/>
  <c r="KLB495" i="1"/>
  <c r="KLA495" i="1"/>
  <c r="KLC495" i="1" s="1"/>
  <c r="KKL495" i="1"/>
  <c r="KKK495" i="1"/>
  <c r="KKM495" i="1" s="1"/>
  <c r="KJV495" i="1"/>
  <c r="KJU495" i="1"/>
  <c r="KJW495" i="1" s="1"/>
  <c r="KJF495" i="1"/>
  <c r="KJE495" i="1"/>
  <c r="KJG495" i="1" s="1"/>
  <c r="KIP495" i="1"/>
  <c r="KIO495" i="1"/>
  <c r="KIQ495" i="1" s="1"/>
  <c r="KHZ495" i="1"/>
  <c r="KHY495" i="1"/>
  <c r="KIA495" i="1" s="1"/>
  <c r="KHJ495" i="1"/>
  <c r="KHI495" i="1"/>
  <c r="KHK495" i="1" s="1"/>
  <c r="KGT495" i="1"/>
  <c r="KGS495" i="1"/>
  <c r="KGU495" i="1" s="1"/>
  <c r="KGD495" i="1"/>
  <c r="KGC495" i="1"/>
  <c r="KGE495" i="1" s="1"/>
  <c r="KFN495" i="1"/>
  <c r="KFM495" i="1"/>
  <c r="KFO495" i="1" s="1"/>
  <c r="KEX495" i="1"/>
  <c r="KEW495" i="1"/>
  <c r="KEY495" i="1" s="1"/>
  <c r="KEH495" i="1"/>
  <c r="KEG495" i="1"/>
  <c r="KEI495" i="1" s="1"/>
  <c r="KDR495" i="1"/>
  <c r="KDQ495" i="1"/>
  <c r="KDS495" i="1" s="1"/>
  <c r="KDB495" i="1"/>
  <c r="KDA495" i="1"/>
  <c r="KDC495" i="1" s="1"/>
  <c r="KCL495" i="1"/>
  <c r="KCK495" i="1"/>
  <c r="KCM495" i="1" s="1"/>
  <c r="KBV495" i="1"/>
  <c r="KBU495" i="1"/>
  <c r="KBW495" i="1" s="1"/>
  <c r="KBF495" i="1"/>
  <c r="KBE495" i="1"/>
  <c r="KBG495" i="1" s="1"/>
  <c r="KAP495" i="1"/>
  <c r="KAO495" i="1"/>
  <c r="KAQ495" i="1" s="1"/>
  <c r="JZZ495" i="1"/>
  <c r="JZY495" i="1"/>
  <c r="KAA495" i="1" s="1"/>
  <c r="JZJ495" i="1"/>
  <c r="JZI495" i="1"/>
  <c r="JZK495" i="1" s="1"/>
  <c r="JYT495" i="1"/>
  <c r="JYS495" i="1"/>
  <c r="JYU495" i="1" s="1"/>
  <c r="JYD495" i="1"/>
  <c r="JYC495" i="1"/>
  <c r="JYE495" i="1" s="1"/>
  <c r="JXN495" i="1"/>
  <c r="JXM495" i="1"/>
  <c r="JXO495" i="1" s="1"/>
  <c r="JWX495" i="1"/>
  <c r="JWW495" i="1"/>
  <c r="JWY495" i="1" s="1"/>
  <c r="JWH495" i="1"/>
  <c r="JWG495" i="1"/>
  <c r="JWI495" i="1" s="1"/>
  <c r="JVR495" i="1"/>
  <c r="JVQ495" i="1"/>
  <c r="JVS495" i="1" s="1"/>
  <c r="JVB495" i="1"/>
  <c r="JVA495" i="1"/>
  <c r="JVC495" i="1" s="1"/>
  <c r="JUL495" i="1"/>
  <c r="JUK495" i="1"/>
  <c r="JUM495" i="1" s="1"/>
  <c r="JTV495" i="1"/>
  <c r="JTU495" i="1"/>
  <c r="JTW495" i="1" s="1"/>
  <c r="JTF495" i="1"/>
  <c r="JTE495" i="1"/>
  <c r="JTG495" i="1" s="1"/>
  <c r="JSP495" i="1"/>
  <c r="JSO495" i="1"/>
  <c r="JSQ495" i="1" s="1"/>
  <c r="JRZ495" i="1"/>
  <c r="JRY495" i="1"/>
  <c r="JSA495" i="1" s="1"/>
  <c r="JRJ495" i="1"/>
  <c r="JRI495" i="1"/>
  <c r="JRK495" i="1" s="1"/>
  <c r="JQT495" i="1"/>
  <c r="JQS495" i="1"/>
  <c r="JQU495" i="1" s="1"/>
  <c r="JQD495" i="1"/>
  <c r="JQC495" i="1"/>
  <c r="JQE495" i="1" s="1"/>
  <c r="JPN495" i="1"/>
  <c r="JPM495" i="1"/>
  <c r="JPO495" i="1" s="1"/>
  <c r="JOX495" i="1"/>
  <c r="JOW495" i="1"/>
  <c r="JOY495" i="1" s="1"/>
  <c r="JOH495" i="1"/>
  <c r="JOG495" i="1"/>
  <c r="JOI495" i="1" s="1"/>
  <c r="JNR495" i="1"/>
  <c r="JNQ495" i="1"/>
  <c r="JNS495" i="1" s="1"/>
  <c r="JNB495" i="1"/>
  <c r="JNA495" i="1"/>
  <c r="JNC495" i="1" s="1"/>
  <c r="JML495" i="1"/>
  <c r="JMK495" i="1"/>
  <c r="JMM495" i="1" s="1"/>
  <c r="JLV495" i="1"/>
  <c r="JLU495" i="1"/>
  <c r="JLW495" i="1" s="1"/>
  <c r="JLF495" i="1"/>
  <c r="JLE495" i="1"/>
  <c r="JLG495" i="1" s="1"/>
  <c r="JKP495" i="1"/>
  <c r="JKO495" i="1"/>
  <c r="JKQ495" i="1" s="1"/>
  <c r="JJZ495" i="1"/>
  <c r="JJY495" i="1"/>
  <c r="JKA495" i="1" s="1"/>
  <c r="JJJ495" i="1"/>
  <c r="JJI495" i="1"/>
  <c r="JJK495" i="1" s="1"/>
  <c r="JIT495" i="1"/>
  <c r="JIS495" i="1"/>
  <c r="JIU495" i="1" s="1"/>
  <c r="JID495" i="1"/>
  <c r="JIC495" i="1"/>
  <c r="JIE495" i="1" s="1"/>
  <c r="JHN495" i="1"/>
  <c r="JHM495" i="1"/>
  <c r="JHO495" i="1" s="1"/>
  <c r="JGX495" i="1"/>
  <c r="JGW495" i="1"/>
  <c r="JGY495" i="1" s="1"/>
  <c r="JGH495" i="1"/>
  <c r="JGG495" i="1"/>
  <c r="JGI495" i="1" s="1"/>
  <c r="JFR495" i="1"/>
  <c r="JFQ495" i="1"/>
  <c r="JFS495" i="1" s="1"/>
  <c r="JFB495" i="1"/>
  <c r="JFA495" i="1"/>
  <c r="JFC495" i="1" s="1"/>
  <c r="JEL495" i="1"/>
  <c r="JEK495" i="1"/>
  <c r="JEM495" i="1" s="1"/>
  <c r="JDV495" i="1"/>
  <c r="JDU495" i="1"/>
  <c r="JDW495" i="1" s="1"/>
  <c r="JDF495" i="1"/>
  <c r="JDE495" i="1"/>
  <c r="JDG495" i="1" s="1"/>
  <c r="JCP495" i="1"/>
  <c r="JCO495" i="1"/>
  <c r="JCQ495" i="1" s="1"/>
  <c r="JBZ495" i="1"/>
  <c r="JBY495" i="1"/>
  <c r="JCA495" i="1" s="1"/>
  <c r="JBJ495" i="1"/>
  <c r="JBI495" i="1"/>
  <c r="JBK495" i="1" s="1"/>
  <c r="JAT495" i="1"/>
  <c r="JAS495" i="1"/>
  <c r="JAU495" i="1" s="1"/>
  <c r="JAD495" i="1"/>
  <c r="JAC495" i="1"/>
  <c r="JAE495" i="1" s="1"/>
  <c r="IZN495" i="1"/>
  <c r="IZM495" i="1"/>
  <c r="IZO495" i="1" s="1"/>
  <c r="IYX495" i="1"/>
  <c r="IYW495" i="1"/>
  <c r="IYY495" i="1" s="1"/>
  <c r="IYH495" i="1"/>
  <c r="IYG495" i="1"/>
  <c r="IYI495" i="1" s="1"/>
  <c r="IXR495" i="1"/>
  <c r="IXQ495" i="1"/>
  <c r="IXS495" i="1" s="1"/>
  <c r="IXB495" i="1"/>
  <c r="IXA495" i="1"/>
  <c r="IXC495" i="1" s="1"/>
  <c r="IWL495" i="1"/>
  <c r="IWK495" i="1"/>
  <c r="IWM495" i="1" s="1"/>
  <c r="IVV495" i="1"/>
  <c r="IVU495" i="1"/>
  <c r="IVW495" i="1" s="1"/>
  <c r="IVF495" i="1"/>
  <c r="IVE495" i="1"/>
  <c r="IVG495" i="1" s="1"/>
  <c r="IUP495" i="1"/>
  <c r="IUO495" i="1"/>
  <c r="IUQ495" i="1" s="1"/>
  <c r="ITZ495" i="1"/>
  <c r="ITY495" i="1"/>
  <c r="IUA495" i="1" s="1"/>
  <c r="ITJ495" i="1"/>
  <c r="ITI495" i="1"/>
  <c r="ITK495" i="1" s="1"/>
  <c r="IST495" i="1"/>
  <c r="ISS495" i="1"/>
  <c r="ISU495" i="1" s="1"/>
  <c r="ISD495" i="1"/>
  <c r="ISC495" i="1"/>
  <c r="ISE495" i="1" s="1"/>
  <c r="IRN495" i="1"/>
  <c r="IRM495" i="1"/>
  <c r="IRO495" i="1" s="1"/>
  <c r="IQX495" i="1"/>
  <c r="IQW495" i="1"/>
  <c r="IQY495" i="1" s="1"/>
  <c r="IQH495" i="1"/>
  <c r="IQG495" i="1"/>
  <c r="IQI495" i="1" s="1"/>
  <c r="IPR495" i="1"/>
  <c r="IPQ495" i="1"/>
  <c r="IPS495" i="1" s="1"/>
  <c r="IPB495" i="1"/>
  <c r="IPA495" i="1"/>
  <c r="IPC495" i="1" s="1"/>
  <c r="IOL495" i="1"/>
  <c r="IOK495" i="1"/>
  <c r="IOM495" i="1" s="1"/>
  <c r="INV495" i="1"/>
  <c r="INU495" i="1"/>
  <c r="INW495" i="1" s="1"/>
  <c r="INF495" i="1"/>
  <c r="INE495" i="1"/>
  <c r="ING495" i="1" s="1"/>
  <c r="IMP495" i="1"/>
  <c r="IMO495" i="1"/>
  <c r="IMQ495" i="1" s="1"/>
  <c r="ILZ495" i="1"/>
  <c r="ILY495" i="1"/>
  <c r="IMA495" i="1" s="1"/>
  <c r="ILJ495" i="1"/>
  <c r="ILI495" i="1"/>
  <c r="ILK495" i="1" s="1"/>
  <c r="IKT495" i="1"/>
  <c r="IKS495" i="1"/>
  <c r="IKU495" i="1" s="1"/>
  <c r="IKD495" i="1"/>
  <c r="IKC495" i="1"/>
  <c r="IKE495" i="1" s="1"/>
  <c r="IJN495" i="1"/>
  <c r="IJM495" i="1"/>
  <c r="IJO495" i="1" s="1"/>
  <c r="IIX495" i="1"/>
  <c r="IIW495" i="1"/>
  <c r="IIY495" i="1" s="1"/>
  <c r="IIH495" i="1"/>
  <c r="IIG495" i="1"/>
  <c r="III495" i="1" s="1"/>
  <c r="IHR495" i="1"/>
  <c r="IHQ495" i="1"/>
  <c r="IHS495" i="1" s="1"/>
  <c r="IHB495" i="1"/>
  <c r="IHA495" i="1"/>
  <c r="IHC495" i="1" s="1"/>
  <c r="IGL495" i="1"/>
  <c r="IGK495" i="1"/>
  <c r="IGM495" i="1" s="1"/>
  <c r="IFV495" i="1"/>
  <c r="IFU495" i="1"/>
  <c r="IFW495" i="1" s="1"/>
  <c r="IFF495" i="1"/>
  <c r="IFE495" i="1"/>
  <c r="IFG495" i="1" s="1"/>
  <c r="IEP495" i="1"/>
  <c r="IEO495" i="1"/>
  <c r="IEQ495" i="1" s="1"/>
  <c r="IDZ495" i="1"/>
  <c r="IDY495" i="1"/>
  <c r="IEA495" i="1" s="1"/>
  <c r="IDJ495" i="1"/>
  <c r="IDI495" i="1"/>
  <c r="IDK495" i="1" s="1"/>
  <c r="ICT495" i="1"/>
  <c r="ICS495" i="1"/>
  <c r="ICU495" i="1" s="1"/>
  <c r="ICD495" i="1"/>
  <c r="ICC495" i="1"/>
  <c r="ICE495" i="1" s="1"/>
  <c r="IBN495" i="1"/>
  <c r="IBM495" i="1"/>
  <c r="IBO495" i="1" s="1"/>
  <c r="IAX495" i="1"/>
  <c r="IAW495" i="1"/>
  <c r="IAY495" i="1" s="1"/>
  <c r="IAH495" i="1"/>
  <c r="IAG495" i="1"/>
  <c r="IAI495" i="1" s="1"/>
  <c r="HZR495" i="1"/>
  <c r="HZQ495" i="1"/>
  <c r="HZS495" i="1" s="1"/>
  <c r="HZB495" i="1"/>
  <c r="HZA495" i="1"/>
  <c r="HZC495" i="1" s="1"/>
  <c r="HYL495" i="1"/>
  <c r="HYK495" i="1"/>
  <c r="HYM495" i="1" s="1"/>
  <c r="HXV495" i="1"/>
  <c r="HXU495" i="1"/>
  <c r="HXW495" i="1" s="1"/>
  <c r="HXF495" i="1"/>
  <c r="HXE495" i="1"/>
  <c r="HXG495" i="1" s="1"/>
  <c r="HWP495" i="1"/>
  <c r="HWO495" i="1"/>
  <c r="HWQ495" i="1" s="1"/>
  <c r="HVZ495" i="1"/>
  <c r="HVY495" i="1"/>
  <c r="HWA495" i="1" s="1"/>
  <c r="HVJ495" i="1"/>
  <c r="HVI495" i="1"/>
  <c r="HVK495" i="1" s="1"/>
  <c r="HUT495" i="1"/>
  <c r="HUS495" i="1"/>
  <c r="HUU495" i="1" s="1"/>
  <c r="HUD495" i="1"/>
  <c r="HUC495" i="1"/>
  <c r="HUE495" i="1" s="1"/>
  <c r="HTN495" i="1"/>
  <c r="HTM495" i="1"/>
  <c r="HTO495" i="1" s="1"/>
  <c r="HSX495" i="1"/>
  <c r="HSW495" i="1"/>
  <c r="HSY495" i="1" s="1"/>
  <c r="HSH495" i="1"/>
  <c r="HSG495" i="1"/>
  <c r="HSI495" i="1" s="1"/>
  <c r="HRR495" i="1"/>
  <c r="HRQ495" i="1"/>
  <c r="HRS495" i="1" s="1"/>
  <c r="HRB495" i="1"/>
  <c r="HRA495" i="1"/>
  <c r="HRC495" i="1" s="1"/>
  <c r="HQL495" i="1"/>
  <c r="HQK495" i="1"/>
  <c r="HQM495" i="1" s="1"/>
  <c r="HPV495" i="1"/>
  <c r="HPU495" i="1"/>
  <c r="HPW495" i="1" s="1"/>
  <c r="HPF495" i="1"/>
  <c r="HPE495" i="1"/>
  <c r="HPG495" i="1" s="1"/>
  <c r="HOP495" i="1"/>
  <c r="HOO495" i="1"/>
  <c r="HOQ495" i="1" s="1"/>
  <c r="HNZ495" i="1"/>
  <c r="HNY495" i="1"/>
  <c r="HOA495" i="1" s="1"/>
  <c r="HNJ495" i="1"/>
  <c r="HNI495" i="1"/>
  <c r="HNK495" i="1" s="1"/>
  <c r="HMT495" i="1"/>
  <c r="HMS495" i="1"/>
  <c r="HMU495" i="1" s="1"/>
  <c r="HMD495" i="1"/>
  <c r="HMC495" i="1"/>
  <c r="HME495" i="1" s="1"/>
  <c r="HLN495" i="1"/>
  <c r="HLM495" i="1"/>
  <c r="HLO495" i="1" s="1"/>
  <c r="HKX495" i="1"/>
  <c r="HKW495" i="1"/>
  <c r="HKY495" i="1" s="1"/>
  <c r="HKH495" i="1"/>
  <c r="HKG495" i="1"/>
  <c r="HKI495" i="1" s="1"/>
  <c r="HJR495" i="1"/>
  <c r="HJQ495" i="1"/>
  <c r="HJS495" i="1" s="1"/>
  <c r="HJB495" i="1"/>
  <c r="HJA495" i="1"/>
  <c r="HJC495" i="1" s="1"/>
  <c r="HIL495" i="1"/>
  <c r="HIK495" i="1"/>
  <c r="HIM495" i="1" s="1"/>
  <c r="HHV495" i="1"/>
  <c r="HHU495" i="1"/>
  <c r="HHW495" i="1" s="1"/>
  <c r="HHF495" i="1"/>
  <c r="HHE495" i="1"/>
  <c r="HHG495" i="1" s="1"/>
  <c r="HGP495" i="1"/>
  <c r="HGO495" i="1"/>
  <c r="HGQ495" i="1" s="1"/>
  <c r="HFZ495" i="1"/>
  <c r="HFY495" i="1"/>
  <c r="HGA495" i="1" s="1"/>
  <c r="HFJ495" i="1"/>
  <c r="HFI495" i="1"/>
  <c r="HFK495" i="1" s="1"/>
  <c r="HET495" i="1"/>
  <c r="HES495" i="1"/>
  <c r="HEU495" i="1" s="1"/>
  <c r="HED495" i="1"/>
  <c r="HEC495" i="1"/>
  <c r="HEE495" i="1" s="1"/>
  <c r="HDN495" i="1"/>
  <c r="HDM495" i="1"/>
  <c r="HDO495" i="1" s="1"/>
  <c r="HCX495" i="1"/>
  <c r="HCW495" i="1"/>
  <c r="HCY495" i="1" s="1"/>
  <c r="HCH495" i="1"/>
  <c r="HCG495" i="1"/>
  <c r="HCI495" i="1" s="1"/>
  <c r="HBR495" i="1"/>
  <c r="HBQ495" i="1"/>
  <c r="HBS495" i="1" s="1"/>
  <c r="HBB495" i="1"/>
  <c r="HBA495" i="1"/>
  <c r="HBC495" i="1" s="1"/>
  <c r="HAL495" i="1"/>
  <c r="HAK495" i="1"/>
  <c r="HAM495" i="1" s="1"/>
  <c r="GZV495" i="1"/>
  <c r="GZU495" i="1"/>
  <c r="GZW495" i="1" s="1"/>
  <c r="GZF495" i="1"/>
  <c r="GZE495" i="1"/>
  <c r="GZG495" i="1" s="1"/>
  <c r="GYP495" i="1"/>
  <c r="GYO495" i="1"/>
  <c r="GYQ495" i="1" s="1"/>
  <c r="GXZ495" i="1"/>
  <c r="GXY495" i="1"/>
  <c r="GYA495" i="1" s="1"/>
  <c r="GXJ495" i="1"/>
  <c r="GXI495" i="1"/>
  <c r="GXK495" i="1" s="1"/>
  <c r="GWT495" i="1"/>
  <c r="GWS495" i="1"/>
  <c r="GWU495" i="1" s="1"/>
  <c r="GWD495" i="1"/>
  <c r="GWC495" i="1"/>
  <c r="GWE495" i="1" s="1"/>
  <c r="GVN495" i="1"/>
  <c r="GVM495" i="1"/>
  <c r="GVO495" i="1" s="1"/>
  <c r="GUX495" i="1"/>
  <c r="GUW495" i="1"/>
  <c r="GUY495" i="1" s="1"/>
  <c r="GUH495" i="1"/>
  <c r="GUG495" i="1"/>
  <c r="GUI495" i="1" s="1"/>
  <c r="GTR495" i="1"/>
  <c r="GTQ495" i="1"/>
  <c r="GTS495" i="1" s="1"/>
  <c r="GTB495" i="1"/>
  <c r="GTA495" i="1"/>
  <c r="GTC495" i="1" s="1"/>
  <c r="GSL495" i="1"/>
  <c r="GSK495" i="1"/>
  <c r="GSM495" i="1" s="1"/>
  <c r="GRV495" i="1"/>
  <c r="GRU495" i="1"/>
  <c r="GRW495" i="1" s="1"/>
  <c r="GRF495" i="1"/>
  <c r="GRE495" i="1"/>
  <c r="GRG495" i="1" s="1"/>
  <c r="GQP495" i="1"/>
  <c r="GQO495" i="1"/>
  <c r="GQQ495" i="1" s="1"/>
  <c r="GPZ495" i="1"/>
  <c r="GPY495" i="1"/>
  <c r="GQA495" i="1" s="1"/>
  <c r="GPJ495" i="1"/>
  <c r="GPI495" i="1"/>
  <c r="GPK495" i="1" s="1"/>
  <c r="GOT495" i="1"/>
  <c r="GOS495" i="1"/>
  <c r="GOU495" i="1" s="1"/>
  <c r="GOD495" i="1"/>
  <c r="GOC495" i="1"/>
  <c r="GOE495" i="1" s="1"/>
  <c r="GNN495" i="1"/>
  <c r="GNM495" i="1"/>
  <c r="GNO495" i="1" s="1"/>
  <c r="GMX495" i="1"/>
  <c r="GMW495" i="1"/>
  <c r="GMY495" i="1" s="1"/>
  <c r="GMH495" i="1"/>
  <c r="GMG495" i="1"/>
  <c r="GMI495" i="1" s="1"/>
  <c r="GLR495" i="1"/>
  <c r="GLQ495" i="1"/>
  <c r="GLS495" i="1" s="1"/>
  <c r="GLB495" i="1"/>
  <c r="GLA495" i="1"/>
  <c r="GLC495" i="1" s="1"/>
  <c r="GKL495" i="1"/>
  <c r="GKK495" i="1"/>
  <c r="GKM495" i="1" s="1"/>
  <c r="GJV495" i="1"/>
  <c r="GJU495" i="1"/>
  <c r="GJW495" i="1" s="1"/>
  <c r="GJF495" i="1"/>
  <c r="GJE495" i="1"/>
  <c r="GJG495" i="1" s="1"/>
  <c r="GIP495" i="1"/>
  <c r="GIO495" i="1"/>
  <c r="GIQ495" i="1" s="1"/>
  <c r="GHZ495" i="1"/>
  <c r="GHY495" i="1"/>
  <c r="GIA495" i="1" s="1"/>
  <c r="GHJ495" i="1"/>
  <c r="GHI495" i="1"/>
  <c r="GHK495" i="1" s="1"/>
  <c r="GGT495" i="1"/>
  <c r="GGS495" i="1"/>
  <c r="GGU495" i="1" s="1"/>
  <c r="GGD495" i="1"/>
  <c r="GGC495" i="1"/>
  <c r="GGE495" i="1" s="1"/>
  <c r="GFN495" i="1"/>
  <c r="GFM495" i="1"/>
  <c r="GFO495" i="1" s="1"/>
  <c r="GEX495" i="1"/>
  <c r="GEW495" i="1"/>
  <c r="GEY495" i="1" s="1"/>
  <c r="GEH495" i="1"/>
  <c r="GEG495" i="1"/>
  <c r="GEI495" i="1" s="1"/>
  <c r="GDR495" i="1"/>
  <c r="GDQ495" i="1"/>
  <c r="GDS495" i="1" s="1"/>
  <c r="GDB495" i="1"/>
  <c r="GDA495" i="1"/>
  <c r="GDC495" i="1" s="1"/>
  <c r="GCL495" i="1"/>
  <c r="GCK495" i="1"/>
  <c r="GCM495" i="1" s="1"/>
  <c r="GBV495" i="1"/>
  <c r="GBU495" i="1"/>
  <c r="GBW495" i="1" s="1"/>
  <c r="GBF495" i="1"/>
  <c r="GBE495" i="1"/>
  <c r="GBG495" i="1" s="1"/>
  <c r="GAP495" i="1"/>
  <c r="GAO495" i="1"/>
  <c r="GAQ495" i="1" s="1"/>
  <c r="FZZ495" i="1"/>
  <c r="FZY495" i="1"/>
  <c r="GAA495" i="1" s="1"/>
  <c r="FZJ495" i="1"/>
  <c r="FZI495" i="1"/>
  <c r="FZK495" i="1" s="1"/>
  <c r="FYT495" i="1"/>
  <c r="FYS495" i="1"/>
  <c r="FYU495" i="1" s="1"/>
  <c r="FYD495" i="1"/>
  <c r="FYC495" i="1"/>
  <c r="FYE495" i="1" s="1"/>
  <c r="FXN495" i="1"/>
  <c r="FXM495" i="1"/>
  <c r="FXO495" i="1" s="1"/>
  <c r="FWX495" i="1"/>
  <c r="FWW495" i="1"/>
  <c r="FWY495" i="1" s="1"/>
  <c r="FWH495" i="1"/>
  <c r="FWG495" i="1"/>
  <c r="FWI495" i="1" s="1"/>
  <c r="FVR495" i="1"/>
  <c r="FVQ495" i="1"/>
  <c r="FVS495" i="1" s="1"/>
  <c r="FVB495" i="1"/>
  <c r="FVA495" i="1"/>
  <c r="FVC495" i="1" s="1"/>
  <c r="FUL495" i="1"/>
  <c r="FUK495" i="1"/>
  <c r="FUM495" i="1" s="1"/>
  <c r="FTV495" i="1"/>
  <c r="FTU495" i="1"/>
  <c r="FTW495" i="1" s="1"/>
  <c r="FTF495" i="1"/>
  <c r="FTE495" i="1"/>
  <c r="FTG495" i="1" s="1"/>
  <c r="FSP495" i="1"/>
  <c r="FSO495" i="1"/>
  <c r="FSQ495" i="1" s="1"/>
  <c r="FRZ495" i="1"/>
  <c r="FRY495" i="1"/>
  <c r="FSA495" i="1" s="1"/>
  <c r="FRJ495" i="1"/>
  <c r="FRI495" i="1"/>
  <c r="FRK495" i="1" s="1"/>
  <c r="FQT495" i="1"/>
  <c r="FQS495" i="1"/>
  <c r="FQU495" i="1" s="1"/>
  <c r="FQD495" i="1"/>
  <c r="FQC495" i="1"/>
  <c r="FQE495" i="1" s="1"/>
  <c r="FPN495" i="1"/>
  <c r="FPM495" i="1"/>
  <c r="FPO495" i="1" s="1"/>
  <c r="FOX495" i="1"/>
  <c r="FOW495" i="1"/>
  <c r="FOY495" i="1" s="1"/>
  <c r="FOH495" i="1"/>
  <c r="FOG495" i="1"/>
  <c r="FOI495" i="1" s="1"/>
  <c r="FNR495" i="1"/>
  <c r="FNQ495" i="1"/>
  <c r="FNS495" i="1" s="1"/>
  <c r="FNB495" i="1"/>
  <c r="FNA495" i="1"/>
  <c r="FNC495" i="1" s="1"/>
  <c r="FML495" i="1"/>
  <c r="FMK495" i="1"/>
  <c r="FMM495" i="1" s="1"/>
  <c r="FLV495" i="1"/>
  <c r="FLU495" i="1"/>
  <c r="FLW495" i="1" s="1"/>
  <c r="FLF495" i="1"/>
  <c r="FLE495" i="1"/>
  <c r="FLG495" i="1" s="1"/>
  <c r="FKP495" i="1"/>
  <c r="FKO495" i="1"/>
  <c r="FKQ495" i="1" s="1"/>
  <c r="FJZ495" i="1"/>
  <c r="FJY495" i="1"/>
  <c r="FKA495" i="1" s="1"/>
  <c r="FJJ495" i="1"/>
  <c r="FJI495" i="1"/>
  <c r="FJK495" i="1" s="1"/>
  <c r="FIT495" i="1"/>
  <c r="FIS495" i="1"/>
  <c r="FIU495" i="1" s="1"/>
  <c r="FID495" i="1"/>
  <c r="FIC495" i="1"/>
  <c r="FIE495" i="1" s="1"/>
  <c r="FHN495" i="1"/>
  <c r="FHM495" i="1"/>
  <c r="FHO495" i="1" s="1"/>
  <c r="FGX495" i="1"/>
  <c r="FGW495" i="1"/>
  <c r="FGY495" i="1" s="1"/>
  <c r="FGH495" i="1"/>
  <c r="FGG495" i="1"/>
  <c r="FGI495" i="1" s="1"/>
  <c r="FFR495" i="1"/>
  <c r="FFQ495" i="1"/>
  <c r="FFS495" i="1" s="1"/>
  <c r="FFB495" i="1"/>
  <c r="FFA495" i="1"/>
  <c r="FFC495" i="1" s="1"/>
  <c r="FEL495" i="1"/>
  <c r="FEK495" i="1"/>
  <c r="FEM495" i="1" s="1"/>
  <c r="FDV495" i="1"/>
  <c r="FDU495" i="1"/>
  <c r="FDW495" i="1" s="1"/>
  <c r="FDF495" i="1"/>
  <c r="FDE495" i="1"/>
  <c r="FDG495" i="1" s="1"/>
  <c r="FCP495" i="1"/>
  <c r="FCO495" i="1"/>
  <c r="FCQ495" i="1" s="1"/>
  <c r="FBZ495" i="1"/>
  <c r="FBY495" i="1"/>
  <c r="FCA495" i="1" s="1"/>
  <c r="FBJ495" i="1"/>
  <c r="FBI495" i="1"/>
  <c r="FBK495" i="1" s="1"/>
  <c r="FAT495" i="1"/>
  <c r="FAS495" i="1"/>
  <c r="FAU495" i="1" s="1"/>
  <c r="FAD495" i="1"/>
  <c r="FAC495" i="1"/>
  <c r="FAE495" i="1" s="1"/>
  <c r="EZN495" i="1"/>
  <c r="EZM495" i="1"/>
  <c r="EZO495" i="1" s="1"/>
  <c r="EYX495" i="1"/>
  <c r="EYW495" i="1"/>
  <c r="EYY495" i="1" s="1"/>
  <c r="EYH495" i="1"/>
  <c r="EYG495" i="1"/>
  <c r="EYI495" i="1" s="1"/>
  <c r="EXR495" i="1"/>
  <c r="EXQ495" i="1"/>
  <c r="EXS495" i="1" s="1"/>
  <c r="EXB495" i="1"/>
  <c r="EXA495" i="1"/>
  <c r="EXC495" i="1" s="1"/>
  <c r="EWL495" i="1"/>
  <c r="EWK495" i="1"/>
  <c r="EWM495" i="1" s="1"/>
  <c r="EVV495" i="1"/>
  <c r="EVU495" i="1"/>
  <c r="EVW495" i="1" s="1"/>
  <c r="EVF495" i="1"/>
  <c r="EVE495" i="1"/>
  <c r="EVG495" i="1" s="1"/>
  <c r="EUP495" i="1"/>
  <c r="EUO495" i="1"/>
  <c r="EUQ495" i="1" s="1"/>
  <c r="ETZ495" i="1"/>
  <c r="ETY495" i="1"/>
  <c r="EUA495" i="1" s="1"/>
  <c r="ETJ495" i="1"/>
  <c r="ETI495" i="1"/>
  <c r="ETK495" i="1" s="1"/>
  <c r="EST495" i="1"/>
  <c r="ESS495" i="1"/>
  <c r="ESU495" i="1" s="1"/>
  <c r="ESD495" i="1"/>
  <c r="ESC495" i="1"/>
  <c r="ESE495" i="1" s="1"/>
  <c r="ERN495" i="1"/>
  <c r="ERM495" i="1"/>
  <c r="ERO495" i="1" s="1"/>
  <c r="EQX495" i="1"/>
  <c r="EQW495" i="1"/>
  <c r="EQY495" i="1" s="1"/>
  <c r="EQH495" i="1"/>
  <c r="EQG495" i="1"/>
  <c r="EQI495" i="1" s="1"/>
  <c r="EPR495" i="1"/>
  <c r="EPQ495" i="1"/>
  <c r="EPS495" i="1" s="1"/>
  <c r="EPB495" i="1"/>
  <c r="EPA495" i="1"/>
  <c r="EPC495" i="1" s="1"/>
  <c r="EOL495" i="1"/>
  <c r="EOK495" i="1"/>
  <c r="EOM495" i="1" s="1"/>
  <c r="ENV495" i="1"/>
  <c r="ENU495" i="1"/>
  <c r="ENW495" i="1" s="1"/>
  <c r="ENF495" i="1"/>
  <c r="ENE495" i="1"/>
  <c r="ENG495" i="1" s="1"/>
  <c r="EMP495" i="1"/>
  <c r="EMO495" i="1"/>
  <c r="EMQ495" i="1" s="1"/>
  <c r="ELZ495" i="1"/>
  <c r="ELY495" i="1"/>
  <c r="EMA495" i="1" s="1"/>
  <c r="ELJ495" i="1"/>
  <c r="ELI495" i="1"/>
  <c r="ELK495" i="1" s="1"/>
  <c r="EKT495" i="1"/>
  <c r="EKS495" i="1"/>
  <c r="EKU495" i="1" s="1"/>
  <c r="EKD495" i="1"/>
  <c r="EKC495" i="1"/>
  <c r="EKE495" i="1" s="1"/>
  <c r="EJN495" i="1"/>
  <c r="EJM495" i="1"/>
  <c r="EJO495" i="1" s="1"/>
  <c r="EIX495" i="1"/>
  <c r="EIW495" i="1"/>
  <c r="EIY495" i="1" s="1"/>
  <c r="EIH495" i="1"/>
  <c r="EIG495" i="1"/>
  <c r="EII495" i="1" s="1"/>
  <c r="EHR495" i="1"/>
  <c r="EHQ495" i="1"/>
  <c r="EHS495" i="1" s="1"/>
  <c r="EHB495" i="1"/>
  <c r="EHA495" i="1"/>
  <c r="EHC495" i="1" s="1"/>
  <c r="EGL495" i="1"/>
  <c r="EGK495" i="1"/>
  <c r="EGM495" i="1" s="1"/>
  <c r="EFV495" i="1"/>
  <c r="EFU495" i="1"/>
  <c r="EFW495" i="1" s="1"/>
  <c r="EFF495" i="1"/>
  <c r="EFE495" i="1"/>
  <c r="EFG495" i="1" s="1"/>
  <c r="EEP495" i="1"/>
  <c r="EEO495" i="1"/>
  <c r="EEQ495" i="1" s="1"/>
  <c r="EDZ495" i="1"/>
  <c r="EDY495" i="1"/>
  <c r="EEA495" i="1" s="1"/>
  <c r="EDJ495" i="1"/>
  <c r="EDI495" i="1"/>
  <c r="EDK495" i="1" s="1"/>
  <c r="ECT495" i="1"/>
  <c r="ECS495" i="1"/>
  <c r="ECU495" i="1" s="1"/>
  <c r="ECD495" i="1"/>
  <c r="ECC495" i="1"/>
  <c r="ECE495" i="1" s="1"/>
  <c r="EBN495" i="1"/>
  <c r="EBM495" i="1"/>
  <c r="EBO495" i="1" s="1"/>
  <c r="EAX495" i="1"/>
  <c r="EAW495" i="1"/>
  <c r="EAY495" i="1" s="1"/>
  <c r="EAH495" i="1"/>
  <c r="EAG495" i="1"/>
  <c r="EAI495" i="1" s="1"/>
  <c r="DZR495" i="1"/>
  <c r="DZQ495" i="1"/>
  <c r="DZS495" i="1" s="1"/>
  <c r="DZB495" i="1"/>
  <c r="DZA495" i="1"/>
  <c r="DZC495" i="1" s="1"/>
  <c r="DYL495" i="1"/>
  <c r="DYK495" i="1"/>
  <c r="DYM495" i="1" s="1"/>
  <c r="DXV495" i="1"/>
  <c r="DXU495" i="1"/>
  <c r="DXW495" i="1" s="1"/>
  <c r="DXF495" i="1"/>
  <c r="DXE495" i="1"/>
  <c r="DXG495" i="1" s="1"/>
  <c r="DWP495" i="1"/>
  <c r="DWO495" i="1"/>
  <c r="DWQ495" i="1" s="1"/>
  <c r="DVZ495" i="1"/>
  <c r="DVY495" i="1"/>
  <c r="DWA495" i="1" s="1"/>
  <c r="DVJ495" i="1"/>
  <c r="DVI495" i="1"/>
  <c r="DVK495" i="1" s="1"/>
  <c r="DUT495" i="1"/>
  <c r="DUS495" i="1"/>
  <c r="DUU495" i="1" s="1"/>
  <c r="DUD495" i="1"/>
  <c r="DUC495" i="1"/>
  <c r="DUE495" i="1" s="1"/>
  <c r="DTN495" i="1"/>
  <c r="DTM495" i="1"/>
  <c r="DTO495" i="1" s="1"/>
  <c r="DSX495" i="1"/>
  <c r="DSW495" i="1"/>
  <c r="DSY495" i="1" s="1"/>
  <c r="DSH495" i="1"/>
  <c r="DSG495" i="1"/>
  <c r="DSI495" i="1" s="1"/>
  <c r="DRR495" i="1"/>
  <c r="DRQ495" i="1"/>
  <c r="DRS495" i="1" s="1"/>
  <c r="DRB495" i="1"/>
  <c r="DRA495" i="1"/>
  <c r="DRC495" i="1" s="1"/>
  <c r="DQL495" i="1"/>
  <c r="DQK495" i="1"/>
  <c r="DQM495" i="1" s="1"/>
  <c r="DPV495" i="1"/>
  <c r="DPU495" i="1"/>
  <c r="DPW495" i="1" s="1"/>
  <c r="DPF495" i="1"/>
  <c r="DPE495" i="1"/>
  <c r="DPG495" i="1" s="1"/>
  <c r="DOP495" i="1"/>
  <c r="DOO495" i="1"/>
  <c r="DOQ495" i="1" s="1"/>
  <c r="DNZ495" i="1"/>
  <c r="DNY495" i="1"/>
  <c r="DOA495" i="1" s="1"/>
  <c r="DNJ495" i="1"/>
  <c r="DNI495" i="1"/>
  <c r="DNK495" i="1" s="1"/>
  <c r="DMT495" i="1"/>
  <c r="DMS495" i="1"/>
  <c r="DMU495" i="1" s="1"/>
  <c r="DMD495" i="1"/>
  <c r="DMC495" i="1"/>
  <c r="DME495" i="1" s="1"/>
  <c r="DLN495" i="1"/>
  <c r="DLM495" i="1"/>
  <c r="DLO495" i="1" s="1"/>
  <c r="DKX495" i="1"/>
  <c r="DKW495" i="1"/>
  <c r="DKY495" i="1" s="1"/>
  <c r="DKH495" i="1"/>
  <c r="DKG495" i="1"/>
  <c r="DKI495" i="1" s="1"/>
  <c r="DJR495" i="1"/>
  <c r="DJQ495" i="1"/>
  <c r="DJS495" i="1" s="1"/>
  <c r="DJB495" i="1"/>
  <c r="DJA495" i="1"/>
  <c r="DJC495" i="1" s="1"/>
  <c r="DIL495" i="1"/>
  <c r="DIK495" i="1"/>
  <c r="DIM495" i="1" s="1"/>
  <c r="DHV495" i="1"/>
  <c r="DHU495" i="1"/>
  <c r="DHW495" i="1" s="1"/>
  <c r="DHF495" i="1"/>
  <c r="DHE495" i="1"/>
  <c r="DHG495" i="1" s="1"/>
  <c r="DGP495" i="1"/>
  <c r="DGO495" i="1"/>
  <c r="DGQ495" i="1" s="1"/>
  <c r="DFZ495" i="1"/>
  <c r="DFY495" i="1"/>
  <c r="DGA495" i="1" s="1"/>
  <c r="DFJ495" i="1"/>
  <c r="DFI495" i="1"/>
  <c r="DFK495" i="1" s="1"/>
  <c r="DET495" i="1"/>
  <c r="DES495" i="1"/>
  <c r="DEU495" i="1" s="1"/>
  <c r="DED495" i="1"/>
  <c r="DEC495" i="1"/>
  <c r="DEE495" i="1" s="1"/>
  <c r="DDN495" i="1"/>
  <c r="DDM495" i="1"/>
  <c r="DDO495" i="1" s="1"/>
  <c r="DCX495" i="1"/>
  <c r="DCW495" i="1"/>
  <c r="DCY495" i="1" s="1"/>
  <c r="DCH495" i="1"/>
  <c r="DCG495" i="1"/>
  <c r="DCI495" i="1" s="1"/>
  <c r="DBR495" i="1"/>
  <c r="DBQ495" i="1"/>
  <c r="DBS495" i="1" s="1"/>
  <c r="DBB495" i="1"/>
  <c r="DBA495" i="1"/>
  <c r="DBC495" i="1" s="1"/>
  <c r="DAL495" i="1"/>
  <c r="DAK495" i="1"/>
  <c r="DAM495" i="1" s="1"/>
  <c r="CZV495" i="1"/>
  <c r="CZU495" i="1"/>
  <c r="CZW495" i="1" s="1"/>
  <c r="CZF495" i="1"/>
  <c r="CZE495" i="1"/>
  <c r="CZG495" i="1" s="1"/>
  <c r="CYP495" i="1"/>
  <c r="CYO495" i="1"/>
  <c r="CYQ495" i="1" s="1"/>
  <c r="CXZ495" i="1"/>
  <c r="CXY495" i="1"/>
  <c r="CYA495" i="1" s="1"/>
  <c r="CXJ495" i="1"/>
  <c r="CXI495" i="1"/>
  <c r="CXK495" i="1" s="1"/>
  <c r="CWT495" i="1"/>
  <c r="CWS495" i="1"/>
  <c r="CWU495" i="1" s="1"/>
  <c r="CWD495" i="1"/>
  <c r="CWC495" i="1"/>
  <c r="CWE495" i="1" s="1"/>
  <c r="CVN495" i="1"/>
  <c r="CVM495" i="1"/>
  <c r="CVO495" i="1" s="1"/>
  <c r="CUX495" i="1"/>
  <c r="CUW495" i="1"/>
  <c r="CUY495" i="1" s="1"/>
  <c r="CUH495" i="1"/>
  <c r="CUG495" i="1"/>
  <c r="CUI495" i="1" s="1"/>
  <c r="CTR495" i="1"/>
  <c r="CTQ495" i="1"/>
  <c r="CTS495" i="1" s="1"/>
  <c r="CTB495" i="1"/>
  <c r="CTA495" i="1"/>
  <c r="CTC495" i="1" s="1"/>
  <c r="CSL495" i="1"/>
  <c r="CSK495" i="1"/>
  <c r="CSM495" i="1" s="1"/>
  <c r="CRV495" i="1"/>
  <c r="CRU495" i="1"/>
  <c r="CRW495" i="1" s="1"/>
  <c r="CRF495" i="1"/>
  <c r="CRE495" i="1"/>
  <c r="CRG495" i="1" s="1"/>
  <c r="CQP495" i="1"/>
  <c r="CQO495" i="1"/>
  <c r="CQQ495" i="1" s="1"/>
  <c r="CPZ495" i="1"/>
  <c r="CPY495" i="1"/>
  <c r="CQA495" i="1" s="1"/>
  <c r="CPJ495" i="1"/>
  <c r="CPI495" i="1"/>
  <c r="CPK495" i="1" s="1"/>
  <c r="COT495" i="1"/>
  <c r="COS495" i="1"/>
  <c r="COU495" i="1" s="1"/>
  <c r="COD495" i="1"/>
  <c r="COC495" i="1"/>
  <c r="COE495" i="1" s="1"/>
  <c r="CNN495" i="1"/>
  <c r="CNM495" i="1"/>
  <c r="CNO495" i="1" s="1"/>
  <c r="CMX495" i="1"/>
  <c r="CMW495" i="1"/>
  <c r="CMY495" i="1" s="1"/>
  <c r="CMH495" i="1"/>
  <c r="CMG495" i="1"/>
  <c r="CMI495" i="1" s="1"/>
  <c r="CLR495" i="1"/>
  <c r="CLQ495" i="1"/>
  <c r="CLS495" i="1" s="1"/>
  <c r="CLB495" i="1"/>
  <c r="CLA495" i="1"/>
  <c r="CLC495" i="1" s="1"/>
  <c r="CKL495" i="1"/>
  <c r="CKK495" i="1"/>
  <c r="CKM495" i="1" s="1"/>
  <c r="CJV495" i="1"/>
  <c r="CJU495" i="1"/>
  <c r="CJW495" i="1" s="1"/>
  <c r="CJF495" i="1"/>
  <c r="CJE495" i="1"/>
  <c r="CJG495" i="1" s="1"/>
  <c r="CIP495" i="1"/>
  <c r="CIO495" i="1"/>
  <c r="CIQ495" i="1" s="1"/>
  <c r="CHZ495" i="1"/>
  <c r="CHY495" i="1"/>
  <c r="CIA495" i="1" s="1"/>
  <c r="CHJ495" i="1"/>
  <c r="CHI495" i="1"/>
  <c r="CHK495" i="1" s="1"/>
  <c r="CGT495" i="1"/>
  <c r="CGS495" i="1"/>
  <c r="CGU495" i="1" s="1"/>
  <c r="CGD495" i="1"/>
  <c r="CGC495" i="1"/>
  <c r="CGE495" i="1" s="1"/>
  <c r="CFN495" i="1"/>
  <c r="CFM495" i="1"/>
  <c r="CFO495" i="1" s="1"/>
  <c r="CEX495" i="1"/>
  <c r="CEW495" i="1"/>
  <c r="CEY495" i="1" s="1"/>
  <c r="CEH495" i="1"/>
  <c r="CEG495" i="1"/>
  <c r="CEI495" i="1" s="1"/>
  <c r="CDR495" i="1"/>
  <c r="CDQ495" i="1"/>
  <c r="CDS495" i="1" s="1"/>
  <c r="CDB495" i="1"/>
  <c r="CDA495" i="1"/>
  <c r="CDC495" i="1" s="1"/>
  <c r="CCL495" i="1"/>
  <c r="CCK495" i="1"/>
  <c r="CCM495" i="1" s="1"/>
  <c r="CBV495" i="1"/>
  <c r="CBU495" i="1"/>
  <c r="CBW495" i="1" s="1"/>
  <c r="CBF495" i="1"/>
  <c r="CBE495" i="1"/>
  <c r="CBG495" i="1" s="1"/>
  <c r="CAP495" i="1"/>
  <c r="CAO495" i="1"/>
  <c r="CAQ495" i="1" s="1"/>
  <c r="BZZ495" i="1"/>
  <c r="BZY495" i="1"/>
  <c r="CAA495" i="1" s="1"/>
  <c r="BZJ495" i="1"/>
  <c r="BZI495" i="1"/>
  <c r="BZK495" i="1" s="1"/>
  <c r="BYT495" i="1"/>
  <c r="BYS495" i="1"/>
  <c r="BYU495" i="1" s="1"/>
  <c r="BYD495" i="1"/>
  <c r="BYC495" i="1"/>
  <c r="BYE495" i="1" s="1"/>
  <c r="BXN495" i="1"/>
  <c r="BXM495" i="1"/>
  <c r="BXO495" i="1" s="1"/>
  <c r="BWX495" i="1"/>
  <c r="BWW495" i="1"/>
  <c r="BWY495" i="1" s="1"/>
  <c r="BWH495" i="1"/>
  <c r="BWG495" i="1"/>
  <c r="BWI495" i="1" s="1"/>
  <c r="BVR495" i="1"/>
  <c r="BVQ495" i="1"/>
  <c r="BVS495" i="1" s="1"/>
  <c r="BVB495" i="1"/>
  <c r="BVA495" i="1"/>
  <c r="BVC495" i="1" s="1"/>
  <c r="BUL495" i="1"/>
  <c r="BUK495" i="1"/>
  <c r="BUM495" i="1" s="1"/>
  <c r="BTV495" i="1"/>
  <c r="BTU495" i="1"/>
  <c r="BTW495" i="1" s="1"/>
  <c r="BTF495" i="1"/>
  <c r="BTE495" i="1"/>
  <c r="BTG495" i="1" s="1"/>
  <c r="BSP495" i="1"/>
  <c r="BSO495" i="1"/>
  <c r="BSQ495" i="1" s="1"/>
  <c r="BRZ495" i="1"/>
  <c r="BRY495" i="1"/>
  <c r="BSA495" i="1" s="1"/>
  <c r="BRJ495" i="1"/>
  <c r="BRI495" i="1"/>
  <c r="BRK495" i="1" s="1"/>
  <c r="BQT495" i="1"/>
  <c r="BQS495" i="1"/>
  <c r="BQU495" i="1" s="1"/>
  <c r="BQD495" i="1"/>
  <c r="BQC495" i="1"/>
  <c r="BQE495" i="1" s="1"/>
  <c r="BPN495" i="1"/>
  <c r="BPM495" i="1"/>
  <c r="BPO495" i="1" s="1"/>
  <c r="BOX495" i="1"/>
  <c r="BOW495" i="1"/>
  <c r="BOY495" i="1" s="1"/>
  <c r="BOH495" i="1"/>
  <c r="BOG495" i="1"/>
  <c r="BOI495" i="1" s="1"/>
  <c r="BNR495" i="1"/>
  <c r="BNQ495" i="1"/>
  <c r="BNS495" i="1" s="1"/>
  <c r="BNB495" i="1"/>
  <c r="BNA495" i="1"/>
  <c r="BNC495" i="1" s="1"/>
  <c r="BML495" i="1"/>
  <c r="BMK495" i="1"/>
  <c r="BMM495" i="1" s="1"/>
  <c r="BLV495" i="1"/>
  <c r="BLU495" i="1"/>
  <c r="BLW495" i="1" s="1"/>
  <c r="BLF495" i="1"/>
  <c r="BLE495" i="1"/>
  <c r="BLG495" i="1" s="1"/>
  <c r="BKP495" i="1"/>
  <c r="BKO495" i="1"/>
  <c r="BKQ495" i="1" s="1"/>
  <c r="BJZ495" i="1"/>
  <c r="BJY495" i="1"/>
  <c r="BKA495" i="1" s="1"/>
  <c r="BJJ495" i="1"/>
  <c r="BJI495" i="1"/>
  <c r="BJK495" i="1" s="1"/>
  <c r="BIT495" i="1"/>
  <c r="BIS495" i="1"/>
  <c r="BIU495" i="1" s="1"/>
  <c r="BID495" i="1"/>
  <c r="BIC495" i="1"/>
  <c r="BIE495" i="1" s="1"/>
  <c r="BHN495" i="1"/>
  <c r="BHM495" i="1"/>
  <c r="BHO495" i="1" s="1"/>
  <c r="BGX495" i="1"/>
  <c r="BGW495" i="1"/>
  <c r="BGY495" i="1" s="1"/>
  <c r="BGH495" i="1"/>
  <c r="BGG495" i="1"/>
  <c r="BGI495" i="1" s="1"/>
  <c r="BFR495" i="1"/>
  <c r="BFQ495" i="1"/>
  <c r="BFS495" i="1" s="1"/>
  <c r="BFB495" i="1"/>
  <c r="BFA495" i="1"/>
  <c r="BFC495" i="1" s="1"/>
  <c r="BEL495" i="1"/>
  <c r="BEK495" i="1"/>
  <c r="BEM495" i="1" s="1"/>
  <c r="BDV495" i="1"/>
  <c r="BDU495" i="1"/>
  <c r="BDW495" i="1" s="1"/>
  <c r="BDF495" i="1"/>
  <c r="BDE495" i="1"/>
  <c r="BDG495" i="1" s="1"/>
  <c r="BCP495" i="1"/>
  <c r="BCO495" i="1"/>
  <c r="BCQ495" i="1" s="1"/>
  <c r="BBZ495" i="1"/>
  <c r="BBY495" i="1"/>
  <c r="BCA495" i="1" s="1"/>
  <c r="BBJ495" i="1"/>
  <c r="BBI495" i="1"/>
  <c r="BBK495" i="1" s="1"/>
  <c r="BAT495" i="1"/>
  <c r="BAS495" i="1"/>
  <c r="BAU495" i="1" s="1"/>
  <c r="BAD495" i="1"/>
  <c r="BAC495" i="1"/>
  <c r="BAE495" i="1" s="1"/>
  <c r="AZN495" i="1"/>
  <c r="AZM495" i="1"/>
  <c r="AZO495" i="1" s="1"/>
  <c r="AYX495" i="1"/>
  <c r="AYW495" i="1"/>
  <c r="AYY495" i="1" s="1"/>
  <c r="AYH495" i="1"/>
  <c r="AYG495" i="1"/>
  <c r="AYI495" i="1" s="1"/>
  <c r="AXR495" i="1"/>
  <c r="AXQ495" i="1"/>
  <c r="AXS495" i="1" s="1"/>
  <c r="AXB495" i="1"/>
  <c r="AXA495" i="1"/>
  <c r="AXC495" i="1" s="1"/>
  <c r="AWL495" i="1"/>
  <c r="AWK495" i="1"/>
  <c r="AWM495" i="1" s="1"/>
  <c r="AVV495" i="1"/>
  <c r="AVU495" i="1"/>
  <c r="AVW495" i="1" s="1"/>
  <c r="AVF495" i="1"/>
  <c r="AVE495" i="1"/>
  <c r="AVG495" i="1" s="1"/>
  <c r="AUP495" i="1"/>
  <c r="AUO495" i="1"/>
  <c r="AUQ495" i="1" s="1"/>
  <c r="ATZ495" i="1"/>
  <c r="ATY495" i="1"/>
  <c r="AUA495" i="1" s="1"/>
  <c r="ATJ495" i="1"/>
  <c r="ATI495" i="1"/>
  <c r="ATK495" i="1" s="1"/>
  <c r="AST495" i="1"/>
  <c r="ASS495" i="1"/>
  <c r="ASU495" i="1" s="1"/>
  <c r="ASD495" i="1"/>
  <c r="ASC495" i="1"/>
  <c r="ASE495" i="1" s="1"/>
  <c r="ARN495" i="1"/>
  <c r="ARM495" i="1"/>
  <c r="ARO495" i="1" s="1"/>
  <c r="AQX495" i="1"/>
  <c r="AQW495" i="1"/>
  <c r="AQY495" i="1" s="1"/>
  <c r="AQH495" i="1"/>
  <c r="AQG495" i="1"/>
  <c r="AQI495" i="1" s="1"/>
  <c r="APR495" i="1"/>
  <c r="APQ495" i="1"/>
  <c r="APS495" i="1" s="1"/>
  <c r="APB495" i="1"/>
  <c r="APA495" i="1"/>
  <c r="APC495" i="1" s="1"/>
  <c r="AOL495" i="1"/>
  <c r="AOK495" i="1"/>
  <c r="AOM495" i="1" s="1"/>
  <c r="ANV495" i="1"/>
  <c r="ANU495" i="1"/>
  <c r="ANW495" i="1" s="1"/>
  <c r="ANF495" i="1"/>
  <c r="ANE495" i="1"/>
  <c r="ANG495" i="1" s="1"/>
  <c r="AMP495" i="1"/>
  <c r="AMO495" i="1"/>
  <c r="AMQ495" i="1" s="1"/>
  <c r="ALZ495" i="1"/>
  <c r="ALY495" i="1"/>
  <c r="AMA495" i="1" s="1"/>
  <c r="ALJ495" i="1"/>
  <c r="ALI495" i="1"/>
  <c r="ALK495" i="1" s="1"/>
  <c r="AKT495" i="1"/>
  <c r="AKS495" i="1"/>
  <c r="AKU495" i="1" s="1"/>
  <c r="AKD495" i="1"/>
  <c r="AKC495" i="1"/>
  <c r="AKE495" i="1" s="1"/>
  <c r="AJN495" i="1"/>
  <c r="AJM495" i="1"/>
  <c r="AJO495" i="1" s="1"/>
  <c r="AIX495" i="1"/>
  <c r="AIW495" i="1"/>
  <c r="AIY495" i="1" s="1"/>
  <c r="AIH495" i="1"/>
  <c r="AIG495" i="1"/>
  <c r="AII495" i="1" s="1"/>
  <c r="AHR495" i="1"/>
  <c r="AHQ495" i="1"/>
  <c r="AHS495" i="1" s="1"/>
  <c r="AHB495" i="1"/>
  <c r="AHA495" i="1"/>
  <c r="AHC495" i="1" s="1"/>
  <c r="AGL495" i="1"/>
  <c r="AGK495" i="1"/>
  <c r="AGM495" i="1" s="1"/>
  <c r="AFV495" i="1"/>
  <c r="AFU495" i="1"/>
  <c r="AFW495" i="1" s="1"/>
  <c r="AFF495" i="1"/>
  <c r="AFE495" i="1"/>
  <c r="AFG495" i="1" s="1"/>
  <c r="AEP495" i="1"/>
  <c r="AEO495" i="1"/>
  <c r="AEQ495" i="1" s="1"/>
  <c r="ADZ495" i="1"/>
  <c r="ADY495" i="1"/>
  <c r="AEA495" i="1" s="1"/>
  <c r="ADJ495" i="1"/>
  <c r="ADI495" i="1"/>
  <c r="ADK495" i="1" s="1"/>
  <c r="ACT495" i="1"/>
  <c r="ACS495" i="1"/>
  <c r="ACU495" i="1" s="1"/>
  <c r="ACD495" i="1"/>
  <c r="ACC495" i="1"/>
  <c r="ACE495" i="1" s="1"/>
  <c r="ABN495" i="1"/>
  <c r="ABM495" i="1"/>
  <c r="ABO495" i="1" s="1"/>
  <c r="AAX495" i="1"/>
  <c r="AAW495" i="1"/>
  <c r="AAY495" i="1" s="1"/>
  <c r="AAH495" i="1"/>
  <c r="AAG495" i="1"/>
  <c r="AAI495" i="1" s="1"/>
  <c r="ZR495" i="1"/>
  <c r="ZQ495" i="1"/>
  <c r="ZS495" i="1" s="1"/>
  <c r="ZB495" i="1"/>
  <c r="ZA495" i="1"/>
  <c r="ZC495" i="1" s="1"/>
  <c r="YL495" i="1"/>
  <c r="YK495" i="1"/>
  <c r="YM495" i="1" s="1"/>
  <c r="XV495" i="1"/>
  <c r="XU495" i="1"/>
  <c r="XW495" i="1" s="1"/>
  <c r="XF495" i="1"/>
  <c r="XE495" i="1"/>
  <c r="XG495" i="1" s="1"/>
  <c r="WP495" i="1"/>
  <c r="WO495" i="1"/>
  <c r="WQ495" i="1" s="1"/>
  <c r="VZ495" i="1"/>
  <c r="VY495" i="1"/>
  <c r="WA495" i="1" s="1"/>
  <c r="VJ495" i="1"/>
  <c r="VI495" i="1"/>
  <c r="VK495" i="1" s="1"/>
  <c r="UT495" i="1"/>
  <c r="US495" i="1"/>
  <c r="UU495" i="1" s="1"/>
  <c r="UD495" i="1"/>
  <c r="UC495" i="1"/>
  <c r="UE495" i="1" s="1"/>
  <c r="TN495" i="1"/>
  <c r="TM495" i="1"/>
  <c r="TO495" i="1" s="1"/>
  <c r="SX495" i="1"/>
  <c r="SW495" i="1"/>
  <c r="SY495" i="1" s="1"/>
  <c r="SH495" i="1"/>
  <c r="SG495" i="1"/>
  <c r="SI495" i="1" s="1"/>
  <c r="RR495" i="1"/>
  <c r="RQ495" i="1"/>
  <c r="RS495" i="1" s="1"/>
  <c r="RB495" i="1"/>
  <c r="RA495" i="1"/>
  <c r="RC495" i="1" s="1"/>
  <c r="QL495" i="1"/>
  <c r="QK495" i="1"/>
  <c r="QM495" i="1" s="1"/>
  <c r="PV495" i="1"/>
  <c r="PU495" i="1"/>
  <c r="PW495" i="1" s="1"/>
  <c r="PF495" i="1"/>
  <c r="PE495" i="1"/>
  <c r="PG495" i="1" s="1"/>
  <c r="OP495" i="1"/>
  <c r="OO495" i="1"/>
  <c r="OQ495" i="1" s="1"/>
  <c r="NZ495" i="1"/>
  <c r="NY495" i="1"/>
  <c r="OA495" i="1" s="1"/>
  <c r="NJ495" i="1"/>
  <c r="NI495" i="1"/>
  <c r="NK495" i="1" s="1"/>
  <c r="MT495" i="1"/>
  <c r="MS495" i="1"/>
  <c r="MU495" i="1" s="1"/>
  <c r="MD495" i="1"/>
  <c r="MC495" i="1"/>
  <c r="ME495" i="1" s="1"/>
  <c r="LN495" i="1"/>
  <c r="LM495" i="1"/>
  <c r="LO495" i="1" s="1"/>
  <c r="KX495" i="1"/>
  <c r="KW495" i="1"/>
  <c r="KY495" i="1" s="1"/>
  <c r="KH495" i="1"/>
  <c r="KG495" i="1"/>
  <c r="KI495" i="1" s="1"/>
  <c r="JR495" i="1"/>
  <c r="JQ495" i="1"/>
  <c r="JS495" i="1" s="1"/>
  <c r="JB495" i="1"/>
  <c r="JA495" i="1"/>
  <c r="JC495" i="1" s="1"/>
  <c r="IL495" i="1"/>
  <c r="IK495" i="1"/>
  <c r="IM495" i="1" s="1"/>
  <c r="HV495" i="1"/>
  <c r="HU495" i="1"/>
  <c r="HW495" i="1" s="1"/>
  <c r="HF495" i="1"/>
  <c r="HE495" i="1"/>
  <c r="HG495" i="1" s="1"/>
  <c r="GP495" i="1"/>
  <c r="GO495" i="1"/>
  <c r="GQ495" i="1" s="1"/>
  <c r="FZ495" i="1"/>
  <c r="FY495" i="1"/>
  <c r="GA495" i="1" s="1"/>
  <c r="FJ495" i="1"/>
  <c r="FI495" i="1"/>
  <c r="FK495" i="1" s="1"/>
  <c r="ET495" i="1"/>
  <c r="ES495" i="1"/>
  <c r="EU495" i="1" s="1"/>
  <c r="ED495" i="1"/>
  <c r="EC495" i="1"/>
  <c r="EE495" i="1" s="1"/>
  <c r="DN495" i="1"/>
  <c r="DM495" i="1"/>
  <c r="DO495" i="1" s="1"/>
  <c r="CX495" i="1"/>
  <c r="CW495" i="1"/>
  <c r="CY495" i="1" s="1"/>
  <c r="CH495" i="1"/>
  <c r="CG495" i="1"/>
  <c r="CI495" i="1" s="1"/>
  <c r="O495" i="1"/>
  <c r="N495" i="1"/>
  <c r="P495" i="1" s="1"/>
  <c r="O483" i="1"/>
  <c r="N483" i="1"/>
  <c r="P483" i="1" s="1"/>
  <c r="O482" i="1"/>
  <c r="N482" i="1"/>
  <c r="P482" i="1" s="1"/>
  <c r="K481" i="1"/>
  <c r="E480" i="1"/>
  <c r="K477" i="1" s="1"/>
  <c r="E476" i="1"/>
  <c r="K473" i="1" s="1"/>
  <c r="E472" i="1"/>
  <c r="K469" i="1" s="1"/>
  <c r="E467" i="1"/>
  <c r="E464" i="1"/>
  <c r="E461" i="1"/>
  <c r="E458" i="1"/>
  <c r="E455" i="1"/>
  <c r="E450" i="1"/>
  <c r="E447" i="1"/>
  <c r="E444" i="1"/>
  <c r="E439" i="1"/>
  <c r="E436" i="1"/>
  <c r="E433" i="1"/>
  <c r="E429" i="1"/>
  <c r="E424" i="1"/>
  <c r="E420" i="1"/>
  <c r="K416" i="1" s="1"/>
  <c r="E415" i="1"/>
  <c r="K412" i="1" s="1"/>
  <c r="K410" i="1"/>
  <c r="E400" i="1"/>
  <c r="E403" i="1" s="1"/>
  <c r="K399" i="1" s="1"/>
  <c r="O392" i="1"/>
  <c r="Q392" i="1" s="1"/>
  <c r="N392" i="1"/>
  <c r="P392" i="1" s="1"/>
  <c r="E375" i="1"/>
  <c r="E377" i="1" s="1"/>
  <c r="K374" i="1" s="1"/>
  <c r="E369" i="1"/>
  <c r="E366" i="1"/>
  <c r="E368" i="1" s="1"/>
  <c r="E363" i="1"/>
  <c r="E362" i="1"/>
  <c r="E358" i="1"/>
  <c r="E360" i="1" s="1"/>
  <c r="K357" i="1" s="1"/>
  <c r="E354" i="1"/>
  <c r="E356" i="1" s="1"/>
  <c r="K353" i="1" s="1"/>
  <c r="K351" i="1"/>
  <c r="K347" i="1"/>
  <c r="K346" i="1"/>
  <c r="XFC345" i="1"/>
  <c r="XFB345" i="1"/>
  <c r="XFD345" i="1" s="1"/>
  <c r="XEM345" i="1"/>
  <c r="XEL345" i="1"/>
  <c r="XEN345" i="1" s="1"/>
  <c r="XDW345" i="1"/>
  <c r="XDV345" i="1"/>
  <c r="XDX345" i="1" s="1"/>
  <c r="XDG345" i="1"/>
  <c r="XDF345" i="1"/>
  <c r="XDH345" i="1" s="1"/>
  <c r="XCQ345" i="1"/>
  <c r="XCP345" i="1"/>
  <c r="XCR345" i="1" s="1"/>
  <c r="XCA345" i="1"/>
  <c r="XBZ345" i="1"/>
  <c r="XCB345" i="1" s="1"/>
  <c r="XBK345" i="1"/>
  <c r="XBJ345" i="1"/>
  <c r="XBL345" i="1" s="1"/>
  <c r="XAU345" i="1"/>
  <c r="XAT345" i="1"/>
  <c r="XAV345" i="1" s="1"/>
  <c r="XAE345" i="1"/>
  <c r="XAD345" i="1"/>
  <c r="XAF345" i="1" s="1"/>
  <c r="WZO345" i="1"/>
  <c r="WZN345" i="1"/>
  <c r="WZP345" i="1" s="1"/>
  <c r="WYY345" i="1"/>
  <c r="WYX345" i="1"/>
  <c r="WYZ345" i="1" s="1"/>
  <c r="WYI345" i="1"/>
  <c r="WYH345" i="1"/>
  <c r="WYJ345" i="1" s="1"/>
  <c r="WXS345" i="1"/>
  <c r="WXR345" i="1"/>
  <c r="WXT345" i="1" s="1"/>
  <c r="WXC345" i="1"/>
  <c r="WXB345" i="1"/>
  <c r="WXD345" i="1" s="1"/>
  <c r="WWM345" i="1"/>
  <c r="WWL345" i="1"/>
  <c r="WWN345" i="1" s="1"/>
  <c r="WVW345" i="1"/>
  <c r="WVV345" i="1"/>
  <c r="WVX345" i="1" s="1"/>
  <c r="WVG345" i="1"/>
  <c r="WVF345" i="1"/>
  <c r="WVH345" i="1" s="1"/>
  <c r="WUQ345" i="1"/>
  <c r="WUP345" i="1"/>
  <c r="WUR345" i="1" s="1"/>
  <c r="WUA345" i="1"/>
  <c r="WTZ345" i="1"/>
  <c r="WUB345" i="1" s="1"/>
  <c r="WTK345" i="1"/>
  <c r="WTJ345" i="1"/>
  <c r="WTL345" i="1" s="1"/>
  <c r="WSU345" i="1"/>
  <c r="WST345" i="1"/>
  <c r="WSV345" i="1" s="1"/>
  <c r="WSE345" i="1"/>
  <c r="WSD345" i="1"/>
  <c r="WSF345" i="1" s="1"/>
  <c r="WRO345" i="1"/>
  <c r="WRN345" i="1"/>
  <c r="WRP345" i="1" s="1"/>
  <c r="WQY345" i="1"/>
  <c r="WQX345" i="1"/>
  <c r="WQZ345" i="1" s="1"/>
  <c r="WQI345" i="1"/>
  <c r="WQH345" i="1"/>
  <c r="WQJ345" i="1" s="1"/>
  <c r="WPS345" i="1"/>
  <c r="WPR345" i="1"/>
  <c r="WPT345" i="1" s="1"/>
  <c r="WPC345" i="1"/>
  <c r="WPB345" i="1"/>
  <c r="WPD345" i="1" s="1"/>
  <c r="WOM345" i="1"/>
  <c r="WOL345" i="1"/>
  <c r="WON345" i="1" s="1"/>
  <c r="WNW345" i="1"/>
  <c r="WNV345" i="1"/>
  <c r="WNX345" i="1" s="1"/>
  <c r="WNG345" i="1"/>
  <c r="WNF345" i="1"/>
  <c r="WNH345" i="1" s="1"/>
  <c r="WMQ345" i="1"/>
  <c r="WMP345" i="1"/>
  <c r="WMR345" i="1" s="1"/>
  <c r="WMA345" i="1"/>
  <c r="WLZ345" i="1"/>
  <c r="WMB345" i="1" s="1"/>
  <c r="WLK345" i="1"/>
  <c r="WLJ345" i="1"/>
  <c r="WLL345" i="1" s="1"/>
  <c r="WKU345" i="1"/>
  <c r="WKT345" i="1"/>
  <c r="WKV345" i="1" s="1"/>
  <c r="WKE345" i="1"/>
  <c r="WKD345" i="1"/>
  <c r="WKF345" i="1" s="1"/>
  <c r="WJO345" i="1"/>
  <c r="WJN345" i="1"/>
  <c r="WJP345" i="1" s="1"/>
  <c r="WIY345" i="1"/>
  <c r="WIX345" i="1"/>
  <c r="WIZ345" i="1" s="1"/>
  <c r="WII345" i="1"/>
  <c r="WIH345" i="1"/>
  <c r="WIJ345" i="1" s="1"/>
  <c r="WHS345" i="1"/>
  <c r="WHR345" i="1"/>
  <c r="WHT345" i="1" s="1"/>
  <c r="WHC345" i="1"/>
  <c r="WHB345" i="1"/>
  <c r="WHD345" i="1" s="1"/>
  <c r="WGM345" i="1"/>
  <c r="WGL345" i="1"/>
  <c r="WGN345" i="1" s="1"/>
  <c r="WFW345" i="1"/>
  <c r="WFV345" i="1"/>
  <c r="WFX345" i="1" s="1"/>
  <c r="WFG345" i="1"/>
  <c r="WFF345" i="1"/>
  <c r="WFH345" i="1" s="1"/>
  <c r="WEQ345" i="1"/>
  <c r="WEP345" i="1"/>
  <c r="WER345" i="1" s="1"/>
  <c r="WEA345" i="1"/>
  <c r="WDZ345" i="1"/>
  <c r="WEB345" i="1" s="1"/>
  <c r="WDK345" i="1"/>
  <c r="WDJ345" i="1"/>
  <c r="WDL345" i="1" s="1"/>
  <c r="WCU345" i="1"/>
  <c r="WCT345" i="1"/>
  <c r="WCV345" i="1" s="1"/>
  <c r="WCE345" i="1"/>
  <c r="WCD345" i="1"/>
  <c r="WCF345" i="1" s="1"/>
  <c r="WBO345" i="1"/>
  <c r="WBN345" i="1"/>
  <c r="WBP345" i="1" s="1"/>
  <c r="WAY345" i="1"/>
  <c r="WAX345" i="1"/>
  <c r="WAZ345" i="1" s="1"/>
  <c r="WAI345" i="1"/>
  <c r="WAH345" i="1"/>
  <c r="WAJ345" i="1" s="1"/>
  <c r="VZS345" i="1"/>
  <c r="VZR345" i="1"/>
  <c r="VZT345" i="1" s="1"/>
  <c r="VZC345" i="1"/>
  <c r="VZB345" i="1"/>
  <c r="VZD345" i="1" s="1"/>
  <c r="VYM345" i="1"/>
  <c r="VYL345" i="1"/>
  <c r="VYN345" i="1" s="1"/>
  <c r="VXW345" i="1"/>
  <c r="VXV345" i="1"/>
  <c r="VXX345" i="1" s="1"/>
  <c r="VXG345" i="1"/>
  <c r="VXF345" i="1"/>
  <c r="VXH345" i="1" s="1"/>
  <c r="VWQ345" i="1"/>
  <c r="VWP345" i="1"/>
  <c r="VWR345" i="1" s="1"/>
  <c r="VWA345" i="1"/>
  <c r="VVZ345" i="1"/>
  <c r="VWB345" i="1" s="1"/>
  <c r="VVK345" i="1"/>
  <c r="VVJ345" i="1"/>
  <c r="VVL345" i="1" s="1"/>
  <c r="VUU345" i="1"/>
  <c r="VUT345" i="1"/>
  <c r="VUV345" i="1" s="1"/>
  <c r="VUE345" i="1"/>
  <c r="VUD345" i="1"/>
  <c r="VUF345" i="1" s="1"/>
  <c r="VTO345" i="1"/>
  <c r="VTN345" i="1"/>
  <c r="VTP345" i="1" s="1"/>
  <c r="VSY345" i="1"/>
  <c r="VSX345" i="1"/>
  <c r="VSZ345" i="1" s="1"/>
  <c r="VSI345" i="1"/>
  <c r="VSH345" i="1"/>
  <c r="VSJ345" i="1" s="1"/>
  <c r="VRS345" i="1"/>
  <c r="VRR345" i="1"/>
  <c r="VRT345" i="1" s="1"/>
  <c r="VRC345" i="1"/>
  <c r="VRB345" i="1"/>
  <c r="VRD345" i="1" s="1"/>
  <c r="VQM345" i="1"/>
  <c r="VQL345" i="1"/>
  <c r="VQN345" i="1" s="1"/>
  <c r="VPW345" i="1"/>
  <c r="VPV345" i="1"/>
  <c r="VPX345" i="1" s="1"/>
  <c r="VPG345" i="1"/>
  <c r="VPF345" i="1"/>
  <c r="VPH345" i="1" s="1"/>
  <c r="VOQ345" i="1"/>
  <c r="VOP345" i="1"/>
  <c r="VOR345" i="1" s="1"/>
  <c r="VOA345" i="1"/>
  <c r="VNZ345" i="1"/>
  <c r="VOB345" i="1" s="1"/>
  <c r="VNK345" i="1"/>
  <c r="VNJ345" i="1"/>
  <c r="VNL345" i="1" s="1"/>
  <c r="VMU345" i="1"/>
  <c r="VMT345" i="1"/>
  <c r="VMV345" i="1" s="1"/>
  <c r="VME345" i="1"/>
  <c r="VMD345" i="1"/>
  <c r="VMF345" i="1" s="1"/>
  <c r="VLO345" i="1"/>
  <c r="VLN345" i="1"/>
  <c r="VLP345" i="1" s="1"/>
  <c r="VKY345" i="1"/>
  <c r="VKX345" i="1"/>
  <c r="VKZ345" i="1" s="1"/>
  <c r="VKI345" i="1"/>
  <c r="VKH345" i="1"/>
  <c r="VKJ345" i="1" s="1"/>
  <c r="VJS345" i="1"/>
  <c r="VJR345" i="1"/>
  <c r="VJT345" i="1" s="1"/>
  <c r="VJC345" i="1"/>
  <c r="VJB345" i="1"/>
  <c r="VJD345" i="1" s="1"/>
  <c r="VIM345" i="1"/>
  <c r="VIL345" i="1"/>
  <c r="VIN345" i="1" s="1"/>
  <c r="VHW345" i="1"/>
  <c r="VHV345" i="1"/>
  <c r="VHX345" i="1" s="1"/>
  <c r="VHG345" i="1"/>
  <c r="VHF345" i="1"/>
  <c r="VHH345" i="1" s="1"/>
  <c r="VGQ345" i="1"/>
  <c r="VGP345" i="1"/>
  <c r="VGR345" i="1" s="1"/>
  <c r="VGA345" i="1"/>
  <c r="VFZ345" i="1"/>
  <c r="VGB345" i="1" s="1"/>
  <c r="VFK345" i="1"/>
  <c r="VFJ345" i="1"/>
  <c r="VFL345" i="1" s="1"/>
  <c r="VEU345" i="1"/>
  <c r="VET345" i="1"/>
  <c r="VEV345" i="1" s="1"/>
  <c r="VEE345" i="1"/>
  <c r="VED345" i="1"/>
  <c r="VEF345" i="1" s="1"/>
  <c r="VDO345" i="1"/>
  <c r="VDN345" i="1"/>
  <c r="VDP345" i="1" s="1"/>
  <c r="VCY345" i="1"/>
  <c r="VCX345" i="1"/>
  <c r="VCZ345" i="1" s="1"/>
  <c r="VCI345" i="1"/>
  <c r="VCH345" i="1"/>
  <c r="VCJ345" i="1" s="1"/>
  <c r="VBS345" i="1"/>
  <c r="VBR345" i="1"/>
  <c r="VBT345" i="1" s="1"/>
  <c r="VBC345" i="1"/>
  <c r="VBB345" i="1"/>
  <c r="VBD345" i="1" s="1"/>
  <c r="VAM345" i="1"/>
  <c r="VAL345" i="1"/>
  <c r="VAN345" i="1" s="1"/>
  <c r="UZW345" i="1"/>
  <c r="UZV345" i="1"/>
  <c r="UZX345" i="1" s="1"/>
  <c r="UZG345" i="1"/>
  <c r="UZF345" i="1"/>
  <c r="UZH345" i="1" s="1"/>
  <c r="UYQ345" i="1"/>
  <c r="UYP345" i="1"/>
  <c r="UYR345" i="1" s="1"/>
  <c r="UYA345" i="1"/>
  <c r="UXZ345" i="1"/>
  <c r="UYB345" i="1" s="1"/>
  <c r="UXK345" i="1"/>
  <c r="UXJ345" i="1"/>
  <c r="UXL345" i="1" s="1"/>
  <c r="UWU345" i="1"/>
  <c r="UWT345" i="1"/>
  <c r="UWV345" i="1" s="1"/>
  <c r="UWE345" i="1"/>
  <c r="UWD345" i="1"/>
  <c r="UWF345" i="1" s="1"/>
  <c r="UVO345" i="1"/>
  <c r="UVN345" i="1"/>
  <c r="UVP345" i="1" s="1"/>
  <c r="UUY345" i="1"/>
  <c r="UUX345" i="1"/>
  <c r="UUZ345" i="1" s="1"/>
  <c r="UUI345" i="1"/>
  <c r="UUH345" i="1"/>
  <c r="UUJ345" i="1" s="1"/>
  <c r="UTS345" i="1"/>
  <c r="UTR345" i="1"/>
  <c r="UTT345" i="1" s="1"/>
  <c r="UTC345" i="1"/>
  <c r="UTB345" i="1"/>
  <c r="UTD345" i="1" s="1"/>
  <c r="USM345" i="1"/>
  <c r="USL345" i="1"/>
  <c r="USN345" i="1" s="1"/>
  <c r="URW345" i="1"/>
  <c r="URV345" i="1"/>
  <c r="URX345" i="1" s="1"/>
  <c r="URG345" i="1"/>
  <c r="URF345" i="1"/>
  <c r="URH345" i="1" s="1"/>
  <c r="UQQ345" i="1"/>
  <c r="UQP345" i="1"/>
  <c r="UQR345" i="1" s="1"/>
  <c r="UQA345" i="1"/>
  <c r="UPZ345" i="1"/>
  <c r="UQB345" i="1" s="1"/>
  <c r="UPK345" i="1"/>
  <c r="UPJ345" i="1"/>
  <c r="UPL345" i="1" s="1"/>
  <c r="UOU345" i="1"/>
  <c r="UOT345" i="1"/>
  <c r="UOV345" i="1" s="1"/>
  <c r="UOE345" i="1"/>
  <c r="UOD345" i="1"/>
  <c r="UOF345" i="1" s="1"/>
  <c r="UNO345" i="1"/>
  <c r="UNN345" i="1"/>
  <c r="UNP345" i="1" s="1"/>
  <c r="UMY345" i="1"/>
  <c r="UMX345" i="1"/>
  <c r="UMZ345" i="1" s="1"/>
  <c r="UMI345" i="1"/>
  <c r="UMH345" i="1"/>
  <c r="UMJ345" i="1" s="1"/>
  <c r="ULS345" i="1"/>
  <c r="ULR345" i="1"/>
  <c r="ULT345" i="1" s="1"/>
  <c r="ULC345" i="1"/>
  <c r="ULB345" i="1"/>
  <c r="ULD345" i="1" s="1"/>
  <c r="UKM345" i="1"/>
  <c r="UKL345" i="1"/>
  <c r="UKN345" i="1" s="1"/>
  <c r="UJW345" i="1"/>
  <c r="UJV345" i="1"/>
  <c r="UJX345" i="1" s="1"/>
  <c r="UJG345" i="1"/>
  <c r="UJF345" i="1"/>
  <c r="UJH345" i="1" s="1"/>
  <c r="UIQ345" i="1"/>
  <c r="UIP345" i="1"/>
  <c r="UIR345" i="1" s="1"/>
  <c r="UIA345" i="1"/>
  <c r="UHZ345" i="1"/>
  <c r="UIB345" i="1" s="1"/>
  <c r="UHK345" i="1"/>
  <c r="UHJ345" i="1"/>
  <c r="UHL345" i="1" s="1"/>
  <c r="UGU345" i="1"/>
  <c r="UGT345" i="1"/>
  <c r="UGV345" i="1" s="1"/>
  <c r="UGE345" i="1"/>
  <c r="UGD345" i="1"/>
  <c r="UGF345" i="1" s="1"/>
  <c r="UFO345" i="1"/>
  <c r="UFN345" i="1"/>
  <c r="UFP345" i="1" s="1"/>
  <c r="UEY345" i="1"/>
  <c r="UEX345" i="1"/>
  <c r="UEZ345" i="1" s="1"/>
  <c r="UEI345" i="1"/>
  <c r="UEH345" i="1"/>
  <c r="UEJ345" i="1" s="1"/>
  <c r="UDS345" i="1"/>
  <c r="UDR345" i="1"/>
  <c r="UDT345" i="1" s="1"/>
  <c r="UDC345" i="1"/>
  <c r="UDB345" i="1"/>
  <c r="UDD345" i="1" s="1"/>
  <c r="UCM345" i="1"/>
  <c r="UCL345" i="1"/>
  <c r="UCN345" i="1" s="1"/>
  <c r="UBW345" i="1"/>
  <c r="UBV345" i="1"/>
  <c r="UBX345" i="1" s="1"/>
  <c r="UBG345" i="1"/>
  <c r="UBF345" i="1"/>
  <c r="UBH345" i="1" s="1"/>
  <c r="UAQ345" i="1"/>
  <c r="UAP345" i="1"/>
  <c r="UAR345" i="1" s="1"/>
  <c r="UAA345" i="1"/>
  <c r="TZZ345" i="1"/>
  <c r="UAB345" i="1" s="1"/>
  <c r="TZK345" i="1"/>
  <c r="TZJ345" i="1"/>
  <c r="TZL345" i="1" s="1"/>
  <c r="TYU345" i="1"/>
  <c r="TYT345" i="1"/>
  <c r="TYV345" i="1" s="1"/>
  <c r="TYE345" i="1"/>
  <c r="TYD345" i="1"/>
  <c r="TYF345" i="1" s="1"/>
  <c r="TXO345" i="1"/>
  <c r="TXN345" i="1"/>
  <c r="TXP345" i="1" s="1"/>
  <c r="TWY345" i="1"/>
  <c r="TWX345" i="1"/>
  <c r="TWZ345" i="1" s="1"/>
  <c r="TWI345" i="1"/>
  <c r="TWH345" i="1"/>
  <c r="TWJ345" i="1" s="1"/>
  <c r="TVS345" i="1"/>
  <c r="TVR345" i="1"/>
  <c r="TVT345" i="1" s="1"/>
  <c r="TVC345" i="1"/>
  <c r="TVB345" i="1"/>
  <c r="TVD345" i="1" s="1"/>
  <c r="TUM345" i="1"/>
  <c r="TUL345" i="1"/>
  <c r="TUN345" i="1" s="1"/>
  <c r="TTW345" i="1"/>
  <c r="TTV345" i="1"/>
  <c r="TTX345" i="1" s="1"/>
  <c r="TTG345" i="1"/>
  <c r="TTF345" i="1"/>
  <c r="TTH345" i="1" s="1"/>
  <c r="TSQ345" i="1"/>
  <c r="TSP345" i="1"/>
  <c r="TSR345" i="1" s="1"/>
  <c r="TSA345" i="1"/>
  <c r="TRZ345" i="1"/>
  <c r="TSB345" i="1" s="1"/>
  <c r="TRK345" i="1"/>
  <c r="TRJ345" i="1"/>
  <c r="TRL345" i="1" s="1"/>
  <c r="TQU345" i="1"/>
  <c r="TQT345" i="1"/>
  <c r="TQV345" i="1" s="1"/>
  <c r="TQE345" i="1"/>
  <c r="TQD345" i="1"/>
  <c r="TQF345" i="1" s="1"/>
  <c r="TPO345" i="1"/>
  <c r="TPN345" i="1"/>
  <c r="TPP345" i="1" s="1"/>
  <c r="TOY345" i="1"/>
  <c r="TOX345" i="1"/>
  <c r="TOZ345" i="1" s="1"/>
  <c r="TOI345" i="1"/>
  <c r="TOH345" i="1"/>
  <c r="TOJ345" i="1" s="1"/>
  <c r="TNS345" i="1"/>
  <c r="TNR345" i="1"/>
  <c r="TNT345" i="1" s="1"/>
  <c r="TNC345" i="1"/>
  <c r="TNB345" i="1"/>
  <c r="TND345" i="1" s="1"/>
  <c r="TMM345" i="1"/>
  <c r="TML345" i="1"/>
  <c r="TMN345" i="1" s="1"/>
  <c r="TLW345" i="1"/>
  <c r="TLV345" i="1"/>
  <c r="TLX345" i="1" s="1"/>
  <c r="TLG345" i="1"/>
  <c r="TLF345" i="1"/>
  <c r="TLH345" i="1" s="1"/>
  <c r="TKQ345" i="1"/>
  <c r="TKP345" i="1"/>
  <c r="TKR345" i="1" s="1"/>
  <c r="TKA345" i="1"/>
  <c r="TJZ345" i="1"/>
  <c r="TKB345" i="1" s="1"/>
  <c r="TJK345" i="1"/>
  <c r="TJJ345" i="1"/>
  <c r="TJL345" i="1" s="1"/>
  <c r="TIU345" i="1"/>
  <c r="TIT345" i="1"/>
  <c r="TIV345" i="1" s="1"/>
  <c r="TIE345" i="1"/>
  <c r="TID345" i="1"/>
  <c r="TIF345" i="1" s="1"/>
  <c r="THO345" i="1"/>
  <c r="THN345" i="1"/>
  <c r="THP345" i="1" s="1"/>
  <c r="TGY345" i="1"/>
  <c r="TGX345" i="1"/>
  <c r="TGZ345" i="1" s="1"/>
  <c r="TGI345" i="1"/>
  <c r="TGH345" i="1"/>
  <c r="TGJ345" i="1" s="1"/>
  <c r="TFS345" i="1"/>
  <c r="TFR345" i="1"/>
  <c r="TFT345" i="1" s="1"/>
  <c r="TFC345" i="1"/>
  <c r="TFB345" i="1"/>
  <c r="TFD345" i="1" s="1"/>
  <c r="TEM345" i="1"/>
  <c r="TEL345" i="1"/>
  <c r="TEN345" i="1" s="1"/>
  <c r="TDW345" i="1"/>
  <c r="TDV345" i="1"/>
  <c r="TDX345" i="1" s="1"/>
  <c r="TDG345" i="1"/>
  <c r="TDF345" i="1"/>
  <c r="TDH345" i="1" s="1"/>
  <c r="TCQ345" i="1"/>
  <c r="TCP345" i="1"/>
  <c r="TCR345" i="1" s="1"/>
  <c r="TCA345" i="1"/>
  <c r="TBZ345" i="1"/>
  <c r="TCB345" i="1" s="1"/>
  <c r="TBK345" i="1"/>
  <c r="TBJ345" i="1"/>
  <c r="TBL345" i="1" s="1"/>
  <c r="TAU345" i="1"/>
  <c r="TAT345" i="1"/>
  <c r="TAV345" i="1" s="1"/>
  <c r="TAE345" i="1"/>
  <c r="TAD345" i="1"/>
  <c r="TAF345" i="1" s="1"/>
  <c r="SZO345" i="1"/>
  <c r="SZN345" i="1"/>
  <c r="SZP345" i="1" s="1"/>
  <c r="SYY345" i="1"/>
  <c r="SYX345" i="1"/>
  <c r="SYZ345" i="1" s="1"/>
  <c r="SYI345" i="1"/>
  <c r="SYH345" i="1"/>
  <c r="SYJ345" i="1" s="1"/>
  <c r="SXS345" i="1"/>
  <c r="SXR345" i="1"/>
  <c r="SXT345" i="1" s="1"/>
  <c r="SXC345" i="1"/>
  <c r="SXB345" i="1"/>
  <c r="SXD345" i="1" s="1"/>
  <c r="SWM345" i="1"/>
  <c r="SWL345" i="1"/>
  <c r="SWN345" i="1" s="1"/>
  <c r="SVW345" i="1"/>
  <c r="SVV345" i="1"/>
  <c r="SVX345" i="1" s="1"/>
  <c r="SVG345" i="1"/>
  <c r="SVF345" i="1"/>
  <c r="SVH345" i="1" s="1"/>
  <c r="SUQ345" i="1"/>
  <c r="SUP345" i="1"/>
  <c r="SUR345" i="1" s="1"/>
  <c r="SUA345" i="1"/>
  <c r="STZ345" i="1"/>
  <c r="SUB345" i="1" s="1"/>
  <c r="STK345" i="1"/>
  <c r="STJ345" i="1"/>
  <c r="STL345" i="1" s="1"/>
  <c r="SSU345" i="1"/>
  <c r="SST345" i="1"/>
  <c r="SSV345" i="1" s="1"/>
  <c r="SSE345" i="1"/>
  <c r="SSD345" i="1"/>
  <c r="SSF345" i="1" s="1"/>
  <c r="SRO345" i="1"/>
  <c r="SRN345" i="1"/>
  <c r="SRP345" i="1" s="1"/>
  <c r="SQY345" i="1"/>
  <c r="SQX345" i="1"/>
  <c r="SQZ345" i="1" s="1"/>
  <c r="SQI345" i="1"/>
  <c r="SQH345" i="1"/>
  <c r="SQJ345" i="1" s="1"/>
  <c r="SPS345" i="1"/>
  <c r="SPR345" i="1"/>
  <c r="SPT345" i="1" s="1"/>
  <c r="SPC345" i="1"/>
  <c r="SPB345" i="1"/>
  <c r="SPD345" i="1" s="1"/>
  <c r="SOM345" i="1"/>
  <c r="SOL345" i="1"/>
  <c r="SON345" i="1" s="1"/>
  <c r="SNW345" i="1"/>
  <c r="SNV345" i="1"/>
  <c r="SNX345" i="1" s="1"/>
  <c r="SNG345" i="1"/>
  <c r="SNF345" i="1"/>
  <c r="SNH345" i="1" s="1"/>
  <c r="SMQ345" i="1"/>
  <c r="SMP345" i="1"/>
  <c r="SMR345" i="1" s="1"/>
  <c r="SMA345" i="1"/>
  <c r="SLZ345" i="1"/>
  <c r="SMB345" i="1" s="1"/>
  <c r="SLK345" i="1"/>
  <c r="SLJ345" i="1"/>
  <c r="SLL345" i="1" s="1"/>
  <c r="SKU345" i="1"/>
  <c r="SKT345" i="1"/>
  <c r="SKV345" i="1" s="1"/>
  <c r="SKE345" i="1"/>
  <c r="SKD345" i="1"/>
  <c r="SKF345" i="1" s="1"/>
  <c r="SJO345" i="1"/>
  <c r="SJN345" i="1"/>
  <c r="SJP345" i="1" s="1"/>
  <c r="SIY345" i="1"/>
  <c r="SIX345" i="1"/>
  <c r="SIZ345" i="1" s="1"/>
  <c r="SII345" i="1"/>
  <c r="SIH345" i="1"/>
  <c r="SIJ345" i="1" s="1"/>
  <c r="SHS345" i="1"/>
  <c r="SHR345" i="1"/>
  <c r="SHT345" i="1" s="1"/>
  <c r="SHC345" i="1"/>
  <c r="SHB345" i="1"/>
  <c r="SHD345" i="1" s="1"/>
  <c r="SGM345" i="1"/>
  <c r="SGL345" i="1"/>
  <c r="SGN345" i="1" s="1"/>
  <c r="SFW345" i="1"/>
  <c r="SFV345" i="1"/>
  <c r="SFX345" i="1" s="1"/>
  <c r="SFG345" i="1"/>
  <c r="SFF345" i="1"/>
  <c r="SFH345" i="1" s="1"/>
  <c r="SEQ345" i="1"/>
  <c r="SEP345" i="1"/>
  <c r="SER345" i="1" s="1"/>
  <c r="SEA345" i="1"/>
  <c r="SDZ345" i="1"/>
  <c r="SEB345" i="1" s="1"/>
  <c r="SDK345" i="1"/>
  <c r="SDJ345" i="1"/>
  <c r="SDL345" i="1" s="1"/>
  <c r="SCU345" i="1"/>
  <c r="SCT345" i="1"/>
  <c r="SCV345" i="1" s="1"/>
  <c r="SCE345" i="1"/>
  <c r="SCD345" i="1"/>
  <c r="SCF345" i="1" s="1"/>
  <c r="SBO345" i="1"/>
  <c r="SBN345" i="1"/>
  <c r="SBP345" i="1" s="1"/>
  <c r="SAY345" i="1"/>
  <c r="SAX345" i="1"/>
  <c r="SAZ345" i="1" s="1"/>
  <c r="SAI345" i="1"/>
  <c r="SAH345" i="1"/>
  <c r="SAJ345" i="1" s="1"/>
  <c r="RZS345" i="1"/>
  <c r="RZR345" i="1"/>
  <c r="RZT345" i="1" s="1"/>
  <c r="RZC345" i="1"/>
  <c r="RZB345" i="1"/>
  <c r="RZD345" i="1" s="1"/>
  <c r="RYM345" i="1"/>
  <c r="RYL345" i="1"/>
  <c r="RYN345" i="1" s="1"/>
  <c r="RXW345" i="1"/>
  <c r="RXV345" i="1"/>
  <c r="RXX345" i="1" s="1"/>
  <c r="RXG345" i="1"/>
  <c r="RXF345" i="1"/>
  <c r="RXH345" i="1" s="1"/>
  <c r="RWQ345" i="1"/>
  <c r="RWP345" i="1"/>
  <c r="RWR345" i="1" s="1"/>
  <c r="RWA345" i="1"/>
  <c r="RVZ345" i="1"/>
  <c r="RWB345" i="1" s="1"/>
  <c r="RVK345" i="1"/>
  <c r="RVJ345" i="1"/>
  <c r="RVL345" i="1" s="1"/>
  <c r="RUU345" i="1"/>
  <c r="RUT345" i="1"/>
  <c r="RUV345" i="1" s="1"/>
  <c r="RUE345" i="1"/>
  <c r="RUD345" i="1"/>
  <c r="RUF345" i="1" s="1"/>
  <c r="RTO345" i="1"/>
  <c r="RTN345" i="1"/>
  <c r="RTP345" i="1" s="1"/>
  <c r="RSY345" i="1"/>
  <c r="RSX345" i="1"/>
  <c r="RSZ345" i="1" s="1"/>
  <c r="RSI345" i="1"/>
  <c r="RSH345" i="1"/>
  <c r="RSJ345" i="1" s="1"/>
  <c r="RRS345" i="1"/>
  <c r="RRR345" i="1"/>
  <c r="RRT345" i="1" s="1"/>
  <c r="RRC345" i="1"/>
  <c r="RRB345" i="1"/>
  <c r="RRD345" i="1" s="1"/>
  <c r="RQM345" i="1"/>
  <c r="RQL345" i="1"/>
  <c r="RQN345" i="1" s="1"/>
  <c r="RPW345" i="1"/>
  <c r="RPV345" i="1"/>
  <c r="RPX345" i="1" s="1"/>
  <c r="RPG345" i="1"/>
  <c r="RPF345" i="1"/>
  <c r="RPH345" i="1" s="1"/>
  <c r="ROQ345" i="1"/>
  <c r="ROP345" i="1"/>
  <c r="ROR345" i="1" s="1"/>
  <c r="ROA345" i="1"/>
  <c r="RNZ345" i="1"/>
  <c r="ROB345" i="1" s="1"/>
  <c r="RNK345" i="1"/>
  <c r="RNJ345" i="1"/>
  <c r="RNL345" i="1" s="1"/>
  <c r="RMU345" i="1"/>
  <c r="RMT345" i="1"/>
  <c r="RMV345" i="1" s="1"/>
  <c r="RME345" i="1"/>
  <c r="RMD345" i="1"/>
  <c r="RMF345" i="1" s="1"/>
  <c r="RLO345" i="1"/>
  <c r="RLN345" i="1"/>
  <c r="RLP345" i="1" s="1"/>
  <c r="RKY345" i="1"/>
  <c r="RKX345" i="1"/>
  <c r="RKZ345" i="1" s="1"/>
  <c r="RKI345" i="1"/>
  <c r="RKH345" i="1"/>
  <c r="RKJ345" i="1" s="1"/>
  <c r="RJS345" i="1"/>
  <c r="RJR345" i="1"/>
  <c r="RJT345" i="1" s="1"/>
  <c r="RJC345" i="1"/>
  <c r="RJB345" i="1"/>
  <c r="RJD345" i="1" s="1"/>
  <c r="RIM345" i="1"/>
  <c r="RIL345" i="1"/>
  <c r="RIN345" i="1" s="1"/>
  <c r="RHW345" i="1"/>
  <c r="RHV345" i="1"/>
  <c r="RHX345" i="1" s="1"/>
  <c r="RHG345" i="1"/>
  <c r="RHF345" i="1"/>
  <c r="RHH345" i="1" s="1"/>
  <c r="RGQ345" i="1"/>
  <c r="RGP345" i="1"/>
  <c r="RGR345" i="1" s="1"/>
  <c r="RGA345" i="1"/>
  <c r="RFZ345" i="1"/>
  <c r="RGB345" i="1" s="1"/>
  <c r="RFK345" i="1"/>
  <c r="RFJ345" i="1"/>
  <c r="RFL345" i="1" s="1"/>
  <c r="REU345" i="1"/>
  <c r="RET345" i="1"/>
  <c r="REV345" i="1" s="1"/>
  <c r="REE345" i="1"/>
  <c r="RED345" i="1"/>
  <c r="REF345" i="1" s="1"/>
  <c r="RDO345" i="1"/>
  <c r="RDN345" i="1"/>
  <c r="RDP345" i="1" s="1"/>
  <c r="RCY345" i="1"/>
  <c r="RCX345" i="1"/>
  <c r="RCZ345" i="1" s="1"/>
  <c r="RCI345" i="1"/>
  <c r="RCH345" i="1"/>
  <c r="RCJ345" i="1" s="1"/>
  <c r="RBS345" i="1"/>
  <c r="RBR345" i="1"/>
  <c r="RBT345" i="1" s="1"/>
  <c r="RBC345" i="1"/>
  <c r="RBB345" i="1"/>
  <c r="RBD345" i="1" s="1"/>
  <c r="RAM345" i="1"/>
  <c r="RAL345" i="1"/>
  <c r="RAN345" i="1" s="1"/>
  <c r="QZW345" i="1"/>
  <c r="QZV345" i="1"/>
  <c r="QZX345" i="1" s="1"/>
  <c r="QZG345" i="1"/>
  <c r="QZF345" i="1"/>
  <c r="QZH345" i="1" s="1"/>
  <c r="QYQ345" i="1"/>
  <c r="QYP345" i="1"/>
  <c r="QYR345" i="1" s="1"/>
  <c r="QYA345" i="1"/>
  <c r="QXZ345" i="1"/>
  <c r="QYB345" i="1" s="1"/>
  <c r="QXK345" i="1"/>
  <c r="QXJ345" i="1"/>
  <c r="QXL345" i="1" s="1"/>
  <c r="QWU345" i="1"/>
  <c r="QWT345" i="1"/>
  <c r="QWV345" i="1" s="1"/>
  <c r="QWE345" i="1"/>
  <c r="QWD345" i="1"/>
  <c r="QWF345" i="1" s="1"/>
  <c r="QVO345" i="1"/>
  <c r="QVN345" i="1"/>
  <c r="QVP345" i="1" s="1"/>
  <c r="QUY345" i="1"/>
  <c r="QUX345" i="1"/>
  <c r="QUZ345" i="1" s="1"/>
  <c r="QUI345" i="1"/>
  <c r="QUH345" i="1"/>
  <c r="QUJ345" i="1" s="1"/>
  <c r="QTS345" i="1"/>
  <c r="QTR345" i="1"/>
  <c r="QTT345" i="1" s="1"/>
  <c r="QTC345" i="1"/>
  <c r="QTB345" i="1"/>
  <c r="QTD345" i="1" s="1"/>
  <c r="QSM345" i="1"/>
  <c r="QSL345" i="1"/>
  <c r="QSN345" i="1" s="1"/>
  <c r="QRW345" i="1"/>
  <c r="QRV345" i="1"/>
  <c r="QRX345" i="1" s="1"/>
  <c r="QRG345" i="1"/>
  <c r="QRF345" i="1"/>
  <c r="QRH345" i="1" s="1"/>
  <c r="QQQ345" i="1"/>
  <c r="QQP345" i="1"/>
  <c r="QQR345" i="1" s="1"/>
  <c r="QQA345" i="1"/>
  <c r="QPZ345" i="1"/>
  <c r="QQB345" i="1" s="1"/>
  <c r="QPK345" i="1"/>
  <c r="QPJ345" i="1"/>
  <c r="QPL345" i="1" s="1"/>
  <c r="QOU345" i="1"/>
  <c r="QOT345" i="1"/>
  <c r="QOV345" i="1" s="1"/>
  <c r="QOE345" i="1"/>
  <c r="QOD345" i="1"/>
  <c r="QOF345" i="1" s="1"/>
  <c r="QNO345" i="1"/>
  <c r="QNN345" i="1"/>
  <c r="QNP345" i="1" s="1"/>
  <c r="QMY345" i="1"/>
  <c r="QMX345" i="1"/>
  <c r="QMZ345" i="1" s="1"/>
  <c r="QMI345" i="1"/>
  <c r="QMH345" i="1"/>
  <c r="QMJ345" i="1" s="1"/>
  <c r="QLS345" i="1"/>
  <c r="QLR345" i="1"/>
  <c r="QLT345" i="1" s="1"/>
  <c r="QLC345" i="1"/>
  <c r="QLB345" i="1"/>
  <c r="QLD345" i="1" s="1"/>
  <c r="QKM345" i="1"/>
  <c r="QKL345" i="1"/>
  <c r="QKN345" i="1" s="1"/>
  <c r="QJW345" i="1"/>
  <c r="QJV345" i="1"/>
  <c r="QJX345" i="1" s="1"/>
  <c r="QJG345" i="1"/>
  <c r="QJF345" i="1"/>
  <c r="QJH345" i="1" s="1"/>
  <c r="QIQ345" i="1"/>
  <c r="QIP345" i="1"/>
  <c r="QIR345" i="1" s="1"/>
  <c r="QIA345" i="1"/>
  <c r="QHZ345" i="1"/>
  <c r="QIB345" i="1" s="1"/>
  <c r="QHK345" i="1"/>
  <c r="QHJ345" i="1"/>
  <c r="QHL345" i="1" s="1"/>
  <c r="QGU345" i="1"/>
  <c r="QGT345" i="1"/>
  <c r="QGV345" i="1" s="1"/>
  <c r="QGE345" i="1"/>
  <c r="QGD345" i="1"/>
  <c r="QGF345" i="1" s="1"/>
  <c r="QFO345" i="1"/>
  <c r="QFN345" i="1"/>
  <c r="QFP345" i="1" s="1"/>
  <c r="QEY345" i="1"/>
  <c r="QEX345" i="1"/>
  <c r="QEZ345" i="1" s="1"/>
  <c r="QEI345" i="1"/>
  <c r="QEH345" i="1"/>
  <c r="QEJ345" i="1" s="1"/>
  <c r="QDS345" i="1"/>
  <c r="QDR345" i="1"/>
  <c r="QDT345" i="1" s="1"/>
  <c r="QDC345" i="1"/>
  <c r="QDB345" i="1"/>
  <c r="QDD345" i="1" s="1"/>
  <c r="QCM345" i="1"/>
  <c r="QCL345" i="1"/>
  <c r="QCN345" i="1" s="1"/>
  <c r="QBW345" i="1"/>
  <c r="QBV345" i="1"/>
  <c r="QBX345" i="1" s="1"/>
  <c r="QBG345" i="1"/>
  <c r="QBF345" i="1"/>
  <c r="QBH345" i="1" s="1"/>
  <c r="QAQ345" i="1"/>
  <c r="QAP345" i="1"/>
  <c r="QAR345" i="1" s="1"/>
  <c r="QAA345" i="1"/>
  <c r="PZZ345" i="1"/>
  <c r="QAB345" i="1" s="1"/>
  <c r="PZK345" i="1"/>
  <c r="PZJ345" i="1"/>
  <c r="PZL345" i="1" s="1"/>
  <c r="PYU345" i="1"/>
  <c r="PYT345" i="1"/>
  <c r="PYV345" i="1" s="1"/>
  <c r="PYE345" i="1"/>
  <c r="PYD345" i="1"/>
  <c r="PYF345" i="1" s="1"/>
  <c r="PXO345" i="1"/>
  <c r="PXN345" i="1"/>
  <c r="PXP345" i="1" s="1"/>
  <c r="PWY345" i="1"/>
  <c r="PWX345" i="1"/>
  <c r="PWZ345" i="1" s="1"/>
  <c r="PWI345" i="1"/>
  <c r="PWH345" i="1"/>
  <c r="PWJ345" i="1" s="1"/>
  <c r="PVS345" i="1"/>
  <c r="PVR345" i="1"/>
  <c r="PVT345" i="1" s="1"/>
  <c r="PVC345" i="1"/>
  <c r="PVB345" i="1"/>
  <c r="PVD345" i="1" s="1"/>
  <c r="PUM345" i="1"/>
  <c r="PUL345" i="1"/>
  <c r="PUN345" i="1" s="1"/>
  <c r="PTW345" i="1"/>
  <c r="PTV345" i="1"/>
  <c r="PTX345" i="1" s="1"/>
  <c r="PTG345" i="1"/>
  <c r="PTF345" i="1"/>
  <c r="PTH345" i="1" s="1"/>
  <c r="PSQ345" i="1"/>
  <c r="PSP345" i="1"/>
  <c r="PSR345" i="1" s="1"/>
  <c r="PSA345" i="1"/>
  <c r="PRZ345" i="1"/>
  <c r="PSB345" i="1" s="1"/>
  <c r="PRK345" i="1"/>
  <c r="PRJ345" i="1"/>
  <c r="PRL345" i="1" s="1"/>
  <c r="PQU345" i="1"/>
  <c r="PQT345" i="1"/>
  <c r="PQV345" i="1" s="1"/>
  <c r="PQE345" i="1"/>
  <c r="PQD345" i="1"/>
  <c r="PQF345" i="1" s="1"/>
  <c r="PPO345" i="1"/>
  <c r="PPN345" i="1"/>
  <c r="PPP345" i="1" s="1"/>
  <c r="POY345" i="1"/>
  <c r="POX345" i="1"/>
  <c r="POZ345" i="1" s="1"/>
  <c r="POI345" i="1"/>
  <c r="POH345" i="1"/>
  <c r="POJ345" i="1" s="1"/>
  <c r="PNS345" i="1"/>
  <c r="PNR345" i="1"/>
  <c r="PNT345" i="1" s="1"/>
  <c r="PNC345" i="1"/>
  <c r="PNB345" i="1"/>
  <c r="PND345" i="1" s="1"/>
  <c r="PMM345" i="1"/>
  <c r="PML345" i="1"/>
  <c r="PMN345" i="1" s="1"/>
  <c r="PLW345" i="1"/>
  <c r="PLV345" i="1"/>
  <c r="PLX345" i="1" s="1"/>
  <c r="PLG345" i="1"/>
  <c r="PLF345" i="1"/>
  <c r="PLH345" i="1" s="1"/>
  <c r="PKQ345" i="1"/>
  <c r="PKP345" i="1"/>
  <c r="PKR345" i="1" s="1"/>
  <c r="PKA345" i="1"/>
  <c r="PJZ345" i="1"/>
  <c r="PKB345" i="1" s="1"/>
  <c r="PJK345" i="1"/>
  <c r="PJJ345" i="1"/>
  <c r="PJL345" i="1" s="1"/>
  <c r="PIU345" i="1"/>
  <c r="PIT345" i="1"/>
  <c r="PIV345" i="1" s="1"/>
  <c r="PIE345" i="1"/>
  <c r="PID345" i="1"/>
  <c r="PIF345" i="1" s="1"/>
  <c r="PHO345" i="1"/>
  <c r="PHN345" i="1"/>
  <c r="PHP345" i="1" s="1"/>
  <c r="PGY345" i="1"/>
  <c r="PGX345" i="1"/>
  <c r="PGZ345" i="1" s="1"/>
  <c r="PGI345" i="1"/>
  <c r="PGH345" i="1"/>
  <c r="PGJ345" i="1" s="1"/>
  <c r="PFS345" i="1"/>
  <c r="PFR345" i="1"/>
  <c r="PFT345" i="1" s="1"/>
  <c r="PFC345" i="1"/>
  <c r="PFB345" i="1"/>
  <c r="PFD345" i="1" s="1"/>
  <c r="PEM345" i="1"/>
  <c r="PEL345" i="1"/>
  <c r="PEN345" i="1" s="1"/>
  <c r="PDW345" i="1"/>
  <c r="PDV345" i="1"/>
  <c r="PDX345" i="1" s="1"/>
  <c r="PDG345" i="1"/>
  <c r="PDF345" i="1"/>
  <c r="PDH345" i="1" s="1"/>
  <c r="PCQ345" i="1"/>
  <c r="PCP345" i="1"/>
  <c r="PCR345" i="1" s="1"/>
  <c r="PCA345" i="1"/>
  <c r="PBZ345" i="1"/>
  <c r="PCB345" i="1" s="1"/>
  <c r="PBK345" i="1"/>
  <c r="PBJ345" i="1"/>
  <c r="PBL345" i="1" s="1"/>
  <c r="PAU345" i="1"/>
  <c r="PAT345" i="1"/>
  <c r="PAV345" i="1" s="1"/>
  <c r="PAE345" i="1"/>
  <c r="PAD345" i="1"/>
  <c r="PAF345" i="1" s="1"/>
  <c r="OZO345" i="1"/>
  <c r="OZN345" i="1"/>
  <c r="OZP345" i="1" s="1"/>
  <c r="OYY345" i="1"/>
  <c r="OYX345" i="1"/>
  <c r="OYZ345" i="1" s="1"/>
  <c r="OYI345" i="1"/>
  <c r="OYH345" i="1"/>
  <c r="OYJ345" i="1" s="1"/>
  <c r="OXS345" i="1"/>
  <c r="OXR345" i="1"/>
  <c r="OXT345" i="1" s="1"/>
  <c r="OXC345" i="1"/>
  <c r="OXB345" i="1"/>
  <c r="OXD345" i="1" s="1"/>
  <c r="OWM345" i="1"/>
  <c r="OWL345" i="1"/>
  <c r="OWN345" i="1" s="1"/>
  <c r="OVW345" i="1"/>
  <c r="OVV345" i="1"/>
  <c r="OVX345" i="1" s="1"/>
  <c r="OVG345" i="1"/>
  <c r="OVF345" i="1"/>
  <c r="OVH345" i="1" s="1"/>
  <c r="OUQ345" i="1"/>
  <c r="OUP345" i="1"/>
  <c r="OUR345" i="1" s="1"/>
  <c r="OUA345" i="1"/>
  <c r="OTZ345" i="1"/>
  <c r="OUB345" i="1" s="1"/>
  <c r="OTK345" i="1"/>
  <c r="OTJ345" i="1"/>
  <c r="OTL345" i="1" s="1"/>
  <c r="OSU345" i="1"/>
  <c r="OST345" i="1"/>
  <c r="OSV345" i="1" s="1"/>
  <c r="OSE345" i="1"/>
  <c r="OSD345" i="1"/>
  <c r="OSF345" i="1" s="1"/>
  <c r="ORO345" i="1"/>
  <c r="ORN345" i="1"/>
  <c r="ORP345" i="1" s="1"/>
  <c r="OQY345" i="1"/>
  <c r="OQX345" i="1"/>
  <c r="OQZ345" i="1" s="1"/>
  <c r="OQI345" i="1"/>
  <c r="OQH345" i="1"/>
  <c r="OQJ345" i="1" s="1"/>
  <c r="OPS345" i="1"/>
  <c r="OPR345" i="1"/>
  <c r="OPT345" i="1" s="1"/>
  <c r="OPC345" i="1"/>
  <c r="OPB345" i="1"/>
  <c r="OPD345" i="1" s="1"/>
  <c r="OOM345" i="1"/>
  <c r="OOL345" i="1"/>
  <c r="OON345" i="1" s="1"/>
  <c r="ONW345" i="1"/>
  <c r="ONV345" i="1"/>
  <c r="ONX345" i="1" s="1"/>
  <c r="ONG345" i="1"/>
  <c r="ONF345" i="1"/>
  <c r="ONH345" i="1" s="1"/>
  <c r="OMQ345" i="1"/>
  <c r="OMP345" i="1"/>
  <c r="OMR345" i="1" s="1"/>
  <c r="OMA345" i="1"/>
  <c r="OLZ345" i="1"/>
  <c r="OMB345" i="1" s="1"/>
  <c r="OLK345" i="1"/>
  <c r="OLJ345" i="1"/>
  <c r="OLL345" i="1" s="1"/>
  <c r="OKU345" i="1"/>
  <c r="OKT345" i="1"/>
  <c r="OKV345" i="1" s="1"/>
  <c r="OKE345" i="1"/>
  <c r="OKD345" i="1"/>
  <c r="OKF345" i="1" s="1"/>
  <c r="OJO345" i="1"/>
  <c r="OJN345" i="1"/>
  <c r="OJP345" i="1" s="1"/>
  <c r="OIY345" i="1"/>
  <c r="OIX345" i="1"/>
  <c r="OIZ345" i="1" s="1"/>
  <c r="OII345" i="1"/>
  <c r="OIH345" i="1"/>
  <c r="OIJ345" i="1" s="1"/>
  <c r="OHS345" i="1"/>
  <c r="OHR345" i="1"/>
  <c r="OHT345" i="1" s="1"/>
  <c r="OHC345" i="1"/>
  <c r="OHB345" i="1"/>
  <c r="OHD345" i="1" s="1"/>
  <c r="OGM345" i="1"/>
  <c r="OGL345" i="1"/>
  <c r="OGN345" i="1" s="1"/>
  <c r="OFW345" i="1"/>
  <c r="OFV345" i="1"/>
  <c r="OFX345" i="1" s="1"/>
  <c r="OFG345" i="1"/>
  <c r="OFF345" i="1"/>
  <c r="OFH345" i="1" s="1"/>
  <c r="OEQ345" i="1"/>
  <c r="OEP345" i="1"/>
  <c r="OER345" i="1" s="1"/>
  <c r="OEA345" i="1"/>
  <c r="ODZ345" i="1"/>
  <c r="OEB345" i="1" s="1"/>
  <c r="ODK345" i="1"/>
  <c r="ODJ345" i="1"/>
  <c r="ODL345" i="1" s="1"/>
  <c r="OCU345" i="1"/>
  <c r="OCT345" i="1"/>
  <c r="OCV345" i="1" s="1"/>
  <c r="OCE345" i="1"/>
  <c r="OCD345" i="1"/>
  <c r="OCF345" i="1" s="1"/>
  <c r="OBO345" i="1"/>
  <c r="OBN345" i="1"/>
  <c r="OBP345" i="1" s="1"/>
  <c r="OAY345" i="1"/>
  <c r="OAX345" i="1"/>
  <c r="OAZ345" i="1" s="1"/>
  <c r="OAI345" i="1"/>
  <c r="OAH345" i="1"/>
  <c r="OAJ345" i="1" s="1"/>
  <c r="NZS345" i="1"/>
  <c r="NZR345" i="1"/>
  <c r="NZT345" i="1" s="1"/>
  <c r="NZC345" i="1"/>
  <c r="NZB345" i="1"/>
  <c r="NZD345" i="1" s="1"/>
  <c r="NYM345" i="1"/>
  <c r="NYL345" i="1"/>
  <c r="NYN345" i="1" s="1"/>
  <c r="NXW345" i="1"/>
  <c r="NXV345" i="1"/>
  <c r="NXX345" i="1" s="1"/>
  <c r="NXG345" i="1"/>
  <c r="NXF345" i="1"/>
  <c r="NXH345" i="1" s="1"/>
  <c r="NWQ345" i="1"/>
  <c r="NWP345" i="1"/>
  <c r="NWR345" i="1" s="1"/>
  <c r="NWA345" i="1"/>
  <c r="NVZ345" i="1"/>
  <c r="NWB345" i="1" s="1"/>
  <c r="NVK345" i="1"/>
  <c r="NVJ345" i="1"/>
  <c r="NVL345" i="1" s="1"/>
  <c r="NUU345" i="1"/>
  <c r="NUT345" i="1"/>
  <c r="NUV345" i="1" s="1"/>
  <c r="NUE345" i="1"/>
  <c r="NUD345" i="1"/>
  <c r="NUF345" i="1" s="1"/>
  <c r="NTO345" i="1"/>
  <c r="NTN345" i="1"/>
  <c r="NTP345" i="1" s="1"/>
  <c r="NSY345" i="1"/>
  <c r="NSX345" i="1"/>
  <c r="NSZ345" i="1" s="1"/>
  <c r="NSI345" i="1"/>
  <c r="NSH345" i="1"/>
  <c r="NSJ345" i="1" s="1"/>
  <c r="NRS345" i="1"/>
  <c r="NRR345" i="1"/>
  <c r="NRT345" i="1" s="1"/>
  <c r="NRC345" i="1"/>
  <c r="NRB345" i="1"/>
  <c r="NRD345" i="1" s="1"/>
  <c r="NQM345" i="1"/>
  <c r="NQL345" i="1"/>
  <c r="NQN345" i="1" s="1"/>
  <c r="NPW345" i="1"/>
  <c r="NPV345" i="1"/>
  <c r="NPX345" i="1" s="1"/>
  <c r="NPG345" i="1"/>
  <c r="NPF345" i="1"/>
  <c r="NPH345" i="1" s="1"/>
  <c r="NOQ345" i="1"/>
  <c r="NOP345" i="1"/>
  <c r="NOR345" i="1" s="1"/>
  <c r="NOA345" i="1"/>
  <c r="NNZ345" i="1"/>
  <c r="NOB345" i="1" s="1"/>
  <c r="NNK345" i="1"/>
  <c r="NNJ345" i="1"/>
  <c r="NNL345" i="1" s="1"/>
  <c r="NMU345" i="1"/>
  <c r="NMT345" i="1"/>
  <c r="NMV345" i="1" s="1"/>
  <c r="NME345" i="1"/>
  <c r="NMD345" i="1"/>
  <c r="NMF345" i="1" s="1"/>
  <c r="NLO345" i="1"/>
  <c r="NLN345" i="1"/>
  <c r="NLP345" i="1" s="1"/>
  <c r="NKY345" i="1"/>
  <c r="NKX345" i="1"/>
  <c r="NKZ345" i="1" s="1"/>
  <c r="NKI345" i="1"/>
  <c r="NKH345" i="1"/>
  <c r="NKJ345" i="1" s="1"/>
  <c r="NJS345" i="1"/>
  <c r="NJR345" i="1"/>
  <c r="NJT345" i="1" s="1"/>
  <c r="NJC345" i="1"/>
  <c r="NJB345" i="1"/>
  <c r="NJD345" i="1" s="1"/>
  <c r="NIM345" i="1"/>
  <c r="NIL345" i="1"/>
  <c r="NIN345" i="1" s="1"/>
  <c r="NHW345" i="1"/>
  <c r="NHV345" i="1"/>
  <c r="NHX345" i="1" s="1"/>
  <c r="NHG345" i="1"/>
  <c r="NHF345" i="1"/>
  <c r="NHH345" i="1" s="1"/>
  <c r="NGQ345" i="1"/>
  <c r="NGP345" i="1"/>
  <c r="NGR345" i="1" s="1"/>
  <c r="NGA345" i="1"/>
  <c r="NFZ345" i="1"/>
  <c r="NGB345" i="1" s="1"/>
  <c r="NFK345" i="1"/>
  <c r="NFJ345" i="1"/>
  <c r="NFL345" i="1" s="1"/>
  <c r="NEU345" i="1"/>
  <c r="NET345" i="1"/>
  <c r="NEV345" i="1" s="1"/>
  <c r="NEE345" i="1"/>
  <c r="NED345" i="1"/>
  <c r="NEF345" i="1" s="1"/>
  <c r="NDO345" i="1"/>
  <c r="NDN345" i="1"/>
  <c r="NDP345" i="1" s="1"/>
  <c r="NCY345" i="1"/>
  <c r="NCX345" i="1"/>
  <c r="NCZ345" i="1" s="1"/>
  <c r="NCI345" i="1"/>
  <c r="NCH345" i="1"/>
  <c r="NCJ345" i="1" s="1"/>
  <c r="NBS345" i="1"/>
  <c r="NBR345" i="1"/>
  <c r="NBT345" i="1" s="1"/>
  <c r="NBC345" i="1"/>
  <c r="NBB345" i="1"/>
  <c r="NBD345" i="1" s="1"/>
  <c r="NAM345" i="1"/>
  <c r="NAL345" i="1"/>
  <c r="NAN345" i="1" s="1"/>
  <c r="MZW345" i="1"/>
  <c r="MZV345" i="1"/>
  <c r="MZX345" i="1" s="1"/>
  <c r="MZG345" i="1"/>
  <c r="MZF345" i="1"/>
  <c r="MZH345" i="1" s="1"/>
  <c r="MYQ345" i="1"/>
  <c r="MYP345" i="1"/>
  <c r="MYR345" i="1" s="1"/>
  <c r="MYA345" i="1"/>
  <c r="MXZ345" i="1"/>
  <c r="MYB345" i="1" s="1"/>
  <c r="MXK345" i="1"/>
  <c r="MXJ345" i="1"/>
  <c r="MXL345" i="1" s="1"/>
  <c r="MWU345" i="1"/>
  <c r="MWT345" i="1"/>
  <c r="MWV345" i="1" s="1"/>
  <c r="MWE345" i="1"/>
  <c r="MWD345" i="1"/>
  <c r="MWF345" i="1" s="1"/>
  <c r="MVO345" i="1"/>
  <c r="MVN345" i="1"/>
  <c r="MVP345" i="1" s="1"/>
  <c r="MUY345" i="1"/>
  <c r="MUX345" i="1"/>
  <c r="MUZ345" i="1" s="1"/>
  <c r="MUI345" i="1"/>
  <c r="MUH345" i="1"/>
  <c r="MUJ345" i="1" s="1"/>
  <c r="MTS345" i="1"/>
  <c r="MTR345" i="1"/>
  <c r="MTT345" i="1" s="1"/>
  <c r="MTC345" i="1"/>
  <c r="MTB345" i="1"/>
  <c r="MTD345" i="1" s="1"/>
  <c r="MSM345" i="1"/>
  <c r="MSL345" i="1"/>
  <c r="MSN345" i="1" s="1"/>
  <c r="MRW345" i="1"/>
  <c r="MRV345" i="1"/>
  <c r="MRX345" i="1" s="1"/>
  <c r="MRG345" i="1"/>
  <c r="MRF345" i="1"/>
  <c r="MRH345" i="1" s="1"/>
  <c r="MQQ345" i="1"/>
  <c r="MQP345" i="1"/>
  <c r="MQR345" i="1" s="1"/>
  <c r="MQA345" i="1"/>
  <c r="MPZ345" i="1"/>
  <c r="MQB345" i="1" s="1"/>
  <c r="MPK345" i="1"/>
  <c r="MPJ345" i="1"/>
  <c r="MPL345" i="1" s="1"/>
  <c r="MOU345" i="1"/>
  <c r="MOT345" i="1"/>
  <c r="MOV345" i="1" s="1"/>
  <c r="MOE345" i="1"/>
  <c r="MOD345" i="1"/>
  <c r="MOF345" i="1" s="1"/>
  <c r="MNO345" i="1"/>
  <c r="MNN345" i="1"/>
  <c r="MNP345" i="1" s="1"/>
  <c r="MMY345" i="1"/>
  <c r="MMX345" i="1"/>
  <c r="MMZ345" i="1" s="1"/>
  <c r="MMI345" i="1"/>
  <c r="MMH345" i="1"/>
  <c r="MMJ345" i="1" s="1"/>
  <c r="MLS345" i="1"/>
  <c r="MLR345" i="1"/>
  <c r="MLT345" i="1" s="1"/>
  <c r="MLC345" i="1"/>
  <c r="MLB345" i="1"/>
  <c r="MLD345" i="1" s="1"/>
  <c r="MKM345" i="1"/>
  <c r="MKL345" i="1"/>
  <c r="MKN345" i="1" s="1"/>
  <c r="MJW345" i="1"/>
  <c r="MJV345" i="1"/>
  <c r="MJX345" i="1" s="1"/>
  <c r="MJG345" i="1"/>
  <c r="MJF345" i="1"/>
  <c r="MJH345" i="1" s="1"/>
  <c r="MIQ345" i="1"/>
  <c r="MIP345" i="1"/>
  <c r="MIR345" i="1" s="1"/>
  <c r="MIA345" i="1"/>
  <c r="MHZ345" i="1"/>
  <c r="MIB345" i="1" s="1"/>
  <c r="MHK345" i="1"/>
  <c r="MHJ345" i="1"/>
  <c r="MHL345" i="1" s="1"/>
  <c r="MGU345" i="1"/>
  <c r="MGT345" i="1"/>
  <c r="MGV345" i="1" s="1"/>
  <c r="MGE345" i="1"/>
  <c r="MGD345" i="1"/>
  <c r="MGF345" i="1" s="1"/>
  <c r="MFO345" i="1"/>
  <c r="MFN345" i="1"/>
  <c r="MFP345" i="1" s="1"/>
  <c r="MEY345" i="1"/>
  <c r="MEX345" i="1"/>
  <c r="MEZ345" i="1" s="1"/>
  <c r="MEI345" i="1"/>
  <c r="MEH345" i="1"/>
  <c r="MEJ345" i="1" s="1"/>
  <c r="MDS345" i="1"/>
  <c r="MDR345" i="1"/>
  <c r="MDT345" i="1" s="1"/>
  <c r="MDC345" i="1"/>
  <c r="MDB345" i="1"/>
  <c r="MDD345" i="1" s="1"/>
  <c r="MCM345" i="1"/>
  <c r="MCL345" i="1"/>
  <c r="MCN345" i="1" s="1"/>
  <c r="MBW345" i="1"/>
  <c r="MBV345" i="1"/>
  <c r="MBX345" i="1" s="1"/>
  <c r="MBG345" i="1"/>
  <c r="MBF345" i="1"/>
  <c r="MBH345" i="1" s="1"/>
  <c r="MAQ345" i="1"/>
  <c r="MAP345" i="1"/>
  <c r="MAR345" i="1" s="1"/>
  <c r="MAA345" i="1"/>
  <c r="LZZ345" i="1"/>
  <c r="MAB345" i="1" s="1"/>
  <c r="LZK345" i="1"/>
  <c r="LZJ345" i="1"/>
  <c r="LZL345" i="1" s="1"/>
  <c r="LYU345" i="1"/>
  <c r="LYT345" i="1"/>
  <c r="LYV345" i="1" s="1"/>
  <c r="LYE345" i="1"/>
  <c r="LYD345" i="1"/>
  <c r="LYF345" i="1" s="1"/>
  <c r="LXO345" i="1"/>
  <c r="LXN345" i="1"/>
  <c r="LXP345" i="1" s="1"/>
  <c r="LWY345" i="1"/>
  <c r="LWX345" i="1"/>
  <c r="LWZ345" i="1" s="1"/>
  <c r="LWI345" i="1"/>
  <c r="LWH345" i="1"/>
  <c r="LWJ345" i="1" s="1"/>
  <c r="LVS345" i="1"/>
  <c r="LVR345" i="1"/>
  <c r="LVT345" i="1" s="1"/>
  <c r="LVC345" i="1"/>
  <c r="LVB345" i="1"/>
  <c r="LVD345" i="1" s="1"/>
  <c r="LUM345" i="1"/>
  <c r="LUL345" i="1"/>
  <c r="LUN345" i="1" s="1"/>
  <c r="LTW345" i="1"/>
  <c r="LTV345" i="1"/>
  <c r="LTX345" i="1" s="1"/>
  <c r="LTG345" i="1"/>
  <c r="LTF345" i="1"/>
  <c r="LTH345" i="1" s="1"/>
  <c r="LSQ345" i="1"/>
  <c r="LSP345" i="1"/>
  <c r="LSR345" i="1" s="1"/>
  <c r="LSA345" i="1"/>
  <c r="LRZ345" i="1"/>
  <c r="LSB345" i="1" s="1"/>
  <c r="LRK345" i="1"/>
  <c r="LRJ345" i="1"/>
  <c r="LRL345" i="1" s="1"/>
  <c r="LQU345" i="1"/>
  <c r="LQT345" i="1"/>
  <c r="LQV345" i="1" s="1"/>
  <c r="LQE345" i="1"/>
  <c r="LQD345" i="1"/>
  <c r="LQF345" i="1" s="1"/>
  <c r="LPO345" i="1"/>
  <c r="LPN345" i="1"/>
  <c r="LPP345" i="1" s="1"/>
  <c r="LOY345" i="1"/>
  <c r="LOX345" i="1"/>
  <c r="LOZ345" i="1" s="1"/>
  <c r="LOI345" i="1"/>
  <c r="LOH345" i="1"/>
  <c r="LOJ345" i="1" s="1"/>
  <c r="LNS345" i="1"/>
  <c r="LNR345" i="1"/>
  <c r="LNT345" i="1" s="1"/>
  <c r="LNC345" i="1"/>
  <c r="LNB345" i="1"/>
  <c r="LND345" i="1" s="1"/>
  <c r="LMM345" i="1"/>
  <c r="LML345" i="1"/>
  <c r="LMN345" i="1" s="1"/>
  <c r="LLW345" i="1"/>
  <c r="LLV345" i="1"/>
  <c r="LLX345" i="1" s="1"/>
  <c r="LLG345" i="1"/>
  <c r="LLF345" i="1"/>
  <c r="LLH345" i="1" s="1"/>
  <c r="LKQ345" i="1"/>
  <c r="LKP345" i="1"/>
  <c r="LKR345" i="1" s="1"/>
  <c r="LKA345" i="1"/>
  <c r="LJZ345" i="1"/>
  <c r="LKB345" i="1" s="1"/>
  <c r="LJK345" i="1"/>
  <c r="LJJ345" i="1"/>
  <c r="LJL345" i="1" s="1"/>
  <c r="LIU345" i="1"/>
  <c r="LIT345" i="1"/>
  <c r="LIV345" i="1" s="1"/>
  <c r="LIE345" i="1"/>
  <c r="LID345" i="1"/>
  <c r="LIF345" i="1" s="1"/>
  <c r="LHO345" i="1"/>
  <c r="LHN345" i="1"/>
  <c r="LHP345" i="1" s="1"/>
  <c r="LGY345" i="1"/>
  <c r="LGX345" i="1"/>
  <c r="LGZ345" i="1" s="1"/>
  <c r="LGI345" i="1"/>
  <c r="LGH345" i="1"/>
  <c r="LGJ345" i="1" s="1"/>
  <c r="LFS345" i="1"/>
  <c r="LFR345" i="1"/>
  <c r="LFT345" i="1" s="1"/>
  <c r="LFC345" i="1"/>
  <c r="LFB345" i="1"/>
  <c r="LFD345" i="1" s="1"/>
  <c r="LEM345" i="1"/>
  <c r="LEL345" i="1"/>
  <c r="LEN345" i="1" s="1"/>
  <c r="LDW345" i="1"/>
  <c r="LDV345" i="1"/>
  <c r="LDX345" i="1" s="1"/>
  <c r="LDG345" i="1"/>
  <c r="LDF345" i="1"/>
  <c r="LDH345" i="1" s="1"/>
  <c r="LCQ345" i="1"/>
  <c r="LCP345" i="1"/>
  <c r="LCR345" i="1" s="1"/>
  <c r="LCA345" i="1"/>
  <c r="LBZ345" i="1"/>
  <c r="LCB345" i="1" s="1"/>
  <c r="LBK345" i="1"/>
  <c r="LBJ345" i="1"/>
  <c r="LBL345" i="1" s="1"/>
  <c r="LAU345" i="1"/>
  <c r="LAT345" i="1"/>
  <c r="LAV345" i="1" s="1"/>
  <c r="LAE345" i="1"/>
  <c r="LAD345" i="1"/>
  <c r="LAF345" i="1" s="1"/>
  <c r="KZO345" i="1"/>
  <c r="KZN345" i="1"/>
  <c r="KZP345" i="1" s="1"/>
  <c r="KYY345" i="1"/>
  <c r="KYX345" i="1"/>
  <c r="KYZ345" i="1" s="1"/>
  <c r="KYI345" i="1"/>
  <c r="KYH345" i="1"/>
  <c r="KYJ345" i="1" s="1"/>
  <c r="KXS345" i="1"/>
  <c r="KXR345" i="1"/>
  <c r="KXT345" i="1" s="1"/>
  <c r="KXC345" i="1"/>
  <c r="KXB345" i="1"/>
  <c r="KXD345" i="1" s="1"/>
  <c r="KWM345" i="1"/>
  <c r="KWL345" i="1"/>
  <c r="KWN345" i="1" s="1"/>
  <c r="KVW345" i="1"/>
  <c r="KVV345" i="1"/>
  <c r="KVX345" i="1" s="1"/>
  <c r="KVG345" i="1"/>
  <c r="KVF345" i="1"/>
  <c r="KVH345" i="1" s="1"/>
  <c r="KUQ345" i="1"/>
  <c r="KUP345" i="1"/>
  <c r="KUR345" i="1" s="1"/>
  <c r="KUA345" i="1"/>
  <c r="KTZ345" i="1"/>
  <c r="KUB345" i="1" s="1"/>
  <c r="KTK345" i="1"/>
  <c r="KTJ345" i="1"/>
  <c r="KTL345" i="1" s="1"/>
  <c r="KSU345" i="1"/>
  <c r="KST345" i="1"/>
  <c r="KSV345" i="1" s="1"/>
  <c r="KSE345" i="1"/>
  <c r="KSD345" i="1"/>
  <c r="KSF345" i="1" s="1"/>
  <c r="KRO345" i="1"/>
  <c r="KRN345" i="1"/>
  <c r="KRP345" i="1" s="1"/>
  <c r="KQY345" i="1"/>
  <c r="KQX345" i="1"/>
  <c r="KQZ345" i="1" s="1"/>
  <c r="KQI345" i="1"/>
  <c r="KQH345" i="1"/>
  <c r="KQJ345" i="1" s="1"/>
  <c r="KPS345" i="1"/>
  <c r="KPR345" i="1"/>
  <c r="KPT345" i="1" s="1"/>
  <c r="KPC345" i="1"/>
  <c r="KPB345" i="1"/>
  <c r="KPD345" i="1" s="1"/>
  <c r="KOM345" i="1"/>
  <c r="KOL345" i="1"/>
  <c r="KON345" i="1" s="1"/>
  <c r="KNW345" i="1"/>
  <c r="KNV345" i="1"/>
  <c r="KNX345" i="1" s="1"/>
  <c r="KNG345" i="1"/>
  <c r="KNF345" i="1"/>
  <c r="KNH345" i="1" s="1"/>
  <c r="KMQ345" i="1"/>
  <c r="KMP345" i="1"/>
  <c r="KMR345" i="1" s="1"/>
  <c r="KMA345" i="1"/>
  <c r="KLZ345" i="1"/>
  <c r="KMB345" i="1" s="1"/>
  <c r="KLK345" i="1"/>
  <c r="KLJ345" i="1"/>
  <c r="KLL345" i="1" s="1"/>
  <c r="KKU345" i="1"/>
  <c r="KKT345" i="1"/>
  <c r="KKV345" i="1" s="1"/>
  <c r="KKE345" i="1"/>
  <c r="KKD345" i="1"/>
  <c r="KKF345" i="1" s="1"/>
  <c r="KJO345" i="1"/>
  <c r="KJN345" i="1"/>
  <c r="KJP345" i="1" s="1"/>
  <c r="KIY345" i="1"/>
  <c r="KIX345" i="1"/>
  <c r="KIZ345" i="1" s="1"/>
  <c r="KII345" i="1"/>
  <c r="KIH345" i="1"/>
  <c r="KIJ345" i="1" s="1"/>
  <c r="KHS345" i="1"/>
  <c r="KHR345" i="1"/>
  <c r="KHT345" i="1" s="1"/>
  <c r="KHC345" i="1"/>
  <c r="KHB345" i="1"/>
  <c r="KHD345" i="1" s="1"/>
  <c r="KGM345" i="1"/>
  <c r="KGL345" i="1"/>
  <c r="KGN345" i="1" s="1"/>
  <c r="KFW345" i="1"/>
  <c r="KFV345" i="1"/>
  <c r="KFX345" i="1" s="1"/>
  <c r="KFG345" i="1"/>
  <c r="KFF345" i="1"/>
  <c r="KFH345" i="1" s="1"/>
  <c r="KEQ345" i="1"/>
  <c r="KEP345" i="1"/>
  <c r="KER345" i="1" s="1"/>
  <c r="KEA345" i="1"/>
  <c r="KDZ345" i="1"/>
  <c r="KEB345" i="1" s="1"/>
  <c r="KDK345" i="1"/>
  <c r="KDJ345" i="1"/>
  <c r="KDL345" i="1" s="1"/>
  <c r="KCU345" i="1"/>
  <c r="KCT345" i="1"/>
  <c r="KCV345" i="1" s="1"/>
  <c r="KCE345" i="1"/>
  <c r="KCD345" i="1"/>
  <c r="KCF345" i="1" s="1"/>
  <c r="KBO345" i="1"/>
  <c r="KBN345" i="1"/>
  <c r="KBP345" i="1" s="1"/>
  <c r="KAY345" i="1"/>
  <c r="KAX345" i="1"/>
  <c r="KAZ345" i="1" s="1"/>
  <c r="KAI345" i="1"/>
  <c r="KAH345" i="1"/>
  <c r="KAJ345" i="1" s="1"/>
  <c r="JZS345" i="1"/>
  <c r="JZR345" i="1"/>
  <c r="JZT345" i="1" s="1"/>
  <c r="JZC345" i="1"/>
  <c r="JZB345" i="1"/>
  <c r="JZD345" i="1" s="1"/>
  <c r="JYM345" i="1"/>
  <c r="JYL345" i="1"/>
  <c r="JYN345" i="1" s="1"/>
  <c r="JXW345" i="1"/>
  <c r="JXV345" i="1"/>
  <c r="JXX345" i="1" s="1"/>
  <c r="JXG345" i="1"/>
  <c r="JXF345" i="1"/>
  <c r="JXH345" i="1" s="1"/>
  <c r="JWQ345" i="1"/>
  <c r="JWP345" i="1"/>
  <c r="JWR345" i="1" s="1"/>
  <c r="JWA345" i="1"/>
  <c r="JVZ345" i="1"/>
  <c r="JWB345" i="1" s="1"/>
  <c r="JVK345" i="1"/>
  <c r="JVJ345" i="1"/>
  <c r="JVL345" i="1" s="1"/>
  <c r="JUU345" i="1"/>
  <c r="JUT345" i="1"/>
  <c r="JUV345" i="1" s="1"/>
  <c r="JUE345" i="1"/>
  <c r="JUD345" i="1"/>
  <c r="JUF345" i="1" s="1"/>
  <c r="JTO345" i="1"/>
  <c r="JTN345" i="1"/>
  <c r="JTP345" i="1" s="1"/>
  <c r="JSY345" i="1"/>
  <c r="JSX345" i="1"/>
  <c r="JSZ345" i="1" s="1"/>
  <c r="JSI345" i="1"/>
  <c r="JSH345" i="1"/>
  <c r="JSJ345" i="1" s="1"/>
  <c r="JRS345" i="1"/>
  <c r="JRR345" i="1"/>
  <c r="JRT345" i="1" s="1"/>
  <c r="JRC345" i="1"/>
  <c r="JRB345" i="1"/>
  <c r="JRD345" i="1" s="1"/>
  <c r="JQM345" i="1"/>
  <c r="JQL345" i="1"/>
  <c r="JQN345" i="1" s="1"/>
  <c r="JPW345" i="1"/>
  <c r="JPV345" i="1"/>
  <c r="JPX345" i="1" s="1"/>
  <c r="JPG345" i="1"/>
  <c r="JPF345" i="1"/>
  <c r="JPH345" i="1" s="1"/>
  <c r="JOQ345" i="1"/>
  <c r="JOP345" i="1"/>
  <c r="JOR345" i="1" s="1"/>
  <c r="JOA345" i="1"/>
  <c r="JNZ345" i="1"/>
  <c r="JOB345" i="1" s="1"/>
  <c r="JNK345" i="1"/>
  <c r="JNJ345" i="1"/>
  <c r="JNL345" i="1" s="1"/>
  <c r="JMU345" i="1"/>
  <c r="JMT345" i="1"/>
  <c r="JMV345" i="1" s="1"/>
  <c r="JME345" i="1"/>
  <c r="JMD345" i="1"/>
  <c r="JMF345" i="1" s="1"/>
  <c r="JLO345" i="1"/>
  <c r="JLN345" i="1"/>
  <c r="JLP345" i="1" s="1"/>
  <c r="JKY345" i="1"/>
  <c r="JKX345" i="1"/>
  <c r="JKZ345" i="1" s="1"/>
  <c r="JKI345" i="1"/>
  <c r="JKH345" i="1"/>
  <c r="JKJ345" i="1" s="1"/>
  <c r="JJS345" i="1"/>
  <c r="JJR345" i="1"/>
  <c r="JJT345" i="1" s="1"/>
  <c r="JJC345" i="1"/>
  <c r="JJB345" i="1"/>
  <c r="JJD345" i="1" s="1"/>
  <c r="JIM345" i="1"/>
  <c r="JIL345" i="1"/>
  <c r="JIN345" i="1" s="1"/>
  <c r="JHW345" i="1"/>
  <c r="JHV345" i="1"/>
  <c r="JHX345" i="1" s="1"/>
  <c r="JHG345" i="1"/>
  <c r="JHF345" i="1"/>
  <c r="JHH345" i="1" s="1"/>
  <c r="JGQ345" i="1"/>
  <c r="JGP345" i="1"/>
  <c r="JGR345" i="1" s="1"/>
  <c r="JGA345" i="1"/>
  <c r="JFZ345" i="1"/>
  <c r="JGB345" i="1" s="1"/>
  <c r="JFK345" i="1"/>
  <c r="JFJ345" i="1"/>
  <c r="JFL345" i="1" s="1"/>
  <c r="JEU345" i="1"/>
  <c r="JET345" i="1"/>
  <c r="JEV345" i="1" s="1"/>
  <c r="JEE345" i="1"/>
  <c r="JED345" i="1"/>
  <c r="JEF345" i="1" s="1"/>
  <c r="JDO345" i="1"/>
  <c r="JDN345" i="1"/>
  <c r="JDP345" i="1" s="1"/>
  <c r="JCY345" i="1"/>
  <c r="JCX345" i="1"/>
  <c r="JCZ345" i="1" s="1"/>
  <c r="JCI345" i="1"/>
  <c r="JCH345" i="1"/>
  <c r="JCJ345" i="1" s="1"/>
  <c r="JBS345" i="1"/>
  <c r="JBR345" i="1"/>
  <c r="JBT345" i="1" s="1"/>
  <c r="JBC345" i="1"/>
  <c r="JBB345" i="1"/>
  <c r="JBD345" i="1" s="1"/>
  <c r="JAM345" i="1"/>
  <c r="JAL345" i="1"/>
  <c r="JAN345" i="1" s="1"/>
  <c r="IZW345" i="1"/>
  <c r="IZV345" i="1"/>
  <c r="IZX345" i="1" s="1"/>
  <c r="IZG345" i="1"/>
  <c r="IZF345" i="1"/>
  <c r="IZH345" i="1" s="1"/>
  <c r="IYQ345" i="1"/>
  <c r="IYP345" i="1"/>
  <c r="IYR345" i="1" s="1"/>
  <c r="IYA345" i="1"/>
  <c r="IXZ345" i="1"/>
  <c r="IYB345" i="1" s="1"/>
  <c r="IXK345" i="1"/>
  <c r="IXJ345" i="1"/>
  <c r="IXL345" i="1" s="1"/>
  <c r="IWU345" i="1"/>
  <c r="IWT345" i="1"/>
  <c r="IWV345" i="1" s="1"/>
  <c r="IWE345" i="1"/>
  <c r="IWD345" i="1"/>
  <c r="IWF345" i="1" s="1"/>
  <c r="IVO345" i="1"/>
  <c r="IVN345" i="1"/>
  <c r="IVP345" i="1" s="1"/>
  <c r="IUY345" i="1"/>
  <c r="IUX345" i="1"/>
  <c r="IUZ345" i="1" s="1"/>
  <c r="IUI345" i="1"/>
  <c r="IUH345" i="1"/>
  <c r="IUJ345" i="1" s="1"/>
  <c r="ITS345" i="1"/>
  <c r="ITR345" i="1"/>
  <c r="ITT345" i="1" s="1"/>
  <c r="ITC345" i="1"/>
  <c r="ITB345" i="1"/>
  <c r="ITD345" i="1" s="1"/>
  <c r="ISM345" i="1"/>
  <c r="ISL345" i="1"/>
  <c r="ISN345" i="1" s="1"/>
  <c r="IRW345" i="1"/>
  <c r="IRV345" i="1"/>
  <c r="IRX345" i="1" s="1"/>
  <c r="IRG345" i="1"/>
  <c r="IRF345" i="1"/>
  <c r="IRH345" i="1" s="1"/>
  <c r="IQQ345" i="1"/>
  <c r="IQP345" i="1"/>
  <c r="IQR345" i="1" s="1"/>
  <c r="IQA345" i="1"/>
  <c r="IPZ345" i="1"/>
  <c r="IQB345" i="1" s="1"/>
  <c r="IPK345" i="1"/>
  <c r="IPJ345" i="1"/>
  <c r="IPL345" i="1" s="1"/>
  <c r="IOU345" i="1"/>
  <c r="IOT345" i="1"/>
  <c r="IOV345" i="1" s="1"/>
  <c r="IOE345" i="1"/>
  <c r="IOD345" i="1"/>
  <c r="IOF345" i="1" s="1"/>
  <c r="INO345" i="1"/>
  <c r="INN345" i="1"/>
  <c r="INP345" i="1" s="1"/>
  <c r="IMY345" i="1"/>
  <c r="IMX345" i="1"/>
  <c r="IMZ345" i="1" s="1"/>
  <c r="IMI345" i="1"/>
  <c r="IMH345" i="1"/>
  <c r="IMJ345" i="1" s="1"/>
  <c r="ILS345" i="1"/>
  <c r="ILR345" i="1"/>
  <c r="ILT345" i="1" s="1"/>
  <c r="ILC345" i="1"/>
  <c r="ILB345" i="1"/>
  <c r="ILD345" i="1" s="1"/>
  <c r="IKM345" i="1"/>
  <c r="IKL345" i="1"/>
  <c r="IKN345" i="1" s="1"/>
  <c r="IJW345" i="1"/>
  <c r="IJV345" i="1"/>
  <c r="IJX345" i="1" s="1"/>
  <c r="IJG345" i="1"/>
  <c r="IJF345" i="1"/>
  <c r="IJH345" i="1" s="1"/>
  <c r="IIQ345" i="1"/>
  <c r="IIP345" i="1"/>
  <c r="IIR345" i="1" s="1"/>
  <c r="IIA345" i="1"/>
  <c r="IHZ345" i="1"/>
  <c r="IIB345" i="1" s="1"/>
  <c r="IHK345" i="1"/>
  <c r="IHJ345" i="1"/>
  <c r="IHL345" i="1" s="1"/>
  <c r="IGU345" i="1"/>
  <c r="IGT345" i="1"/>
  <c r="IGV345" i="1" s="1"/>
  <c r="IGE345" i="1"/>
  <c r="IGD345" i="1"/>
  <c r="IGF345" i="1" s="1"/>
  <c r="IFO345" i="1"/>
  <c r="IFN345" i="1"/>
  <c r="IFP345" i="1" s="1"/>
  <c r="IEY345" i="1"/>
  <c r="IEX345" i="1"/>
  <c r="IEZ345" i="1" s="1"/>
  <c r="IEI345" i="1"/>
  <c r="IEH345" i="1"/>
  <c r="IEJ345" i="1" s="1"/>
  <c r="IDS345" i="1"/>
  <c r="IDR345" i="1"/>
  <c r="IDT345" i="1" s="1"/>
  <c r="IDC345" i="1"/>
  <c r="IDB345" i="1"/>
  <c r="IDD345" i="1" s="1"/>
  <c r="ICM345" i="1"/>
  <c r="ICL345" i="1"/>
  <c r="ICN345" i="1" s="1"/>
  <c r="IBW345" i="1"/>
  <c r="IBV345" i="1"/>
  <c r="IBX345" i="1" s="1"/>
  <c r="IBG345" i="1"/>
  <c r="IBF345" i="1"/>
  <c r="IBH345" i="1" s="1"/>
  <c r="IAQ345" i="1"/>
  <c r="IAP345" i="1"/>
  <c r="IAR345" i="1" s="1"/>
  <c r="IAA345" i="1"/>
  <c r="HZZ345" i="1"/>
  <c r="IAB345" i="1" s="1"/>
  <c r="HZK345" i="1"/>
  <c r="HZJ345" i="1"/>
  <c r="HZL345" i="1" s="1"/>
  <c r="HYU345" i="1"/>
  <c r="HYT345" i="1"/>
  <c r="HYV345" i="1" s="1"/>
  <c r="HYE345" i="1"/>
  <c r="HYD345" i="1"/>
  <c r="HYF345" i="1" s="1"/>
  <c r="HXO345" i="1"/>
  <c r="HXN345" i="1"/>
  <c r="HXP345" i="1" s="1"/>
  <c r="HWY345" i="1"/>
  <c r="HWX345" i="1"/>
  <c r="HWZ345" i="1" s="1"/>
  <c r="HWI345" i="1"/>
  <c r="HWH345" i="1"/>
  <c r="HWJ345" i="1" s="1"/>
  <c r="HVS345" i="1"/>
  <c r="HVR345" i="1"/>
  <c r="HVT345" i="1" s="1"/>
  <c r="HVC345" i="1"/>
  <c r="HVB345" i="1"/>
  <c r="HVD345" i="1" s="1"/>
  <c r="HUM345" i="1"/>
  <c r="HUL345" i="1"/>
  <c r="HUN345" i="1" s="1"/>
  <c r="HTW345" i="1"/>
  <c r="HTV345" i="1"/>
  <c r="HTX345" i="1" s="1"/>
  <c r="HTG345" i="1"/>
  <c r="HTF345" i="1"/>
  <c r="HTH345" i="1" s="1"/>
  <c r="HSQ345" i="1"/>
  <c r="HSP345" i="1"/>
  <c r="HSR345" i="1" s="1"/>
  <c r="HSA345" i="1"/>
  <c r="HRZ345" i="1"/>
  <c r="HSB345" i="1" s="1"/>
  <c r="HRK345" i="1"/>
  <c r="HRJ345" i="1"/>
  <c r="HRL345" i="1" s="1"/>
  <c r="HQU345" i="1"/>
  <c r="HQT345" i="1"/>
  <c r="HQV345" i="1" s="1"/>
  <c r="HQE345" i="1"/>
  <c r="HQD345" i="1"/>
  <c r="HQF345" i="1" s="1"/>
  <c r="HPO345" i="1"/>
  <c r="HPN345" i="1"/>
  <c r="HPP345" i="1" s="1"/>
  <c r="HOY345" i="1"/>
  <c r="HOX345" i="1"/>
  <c r="HOZ345" i="1" s="1"/>
  <c r="HOI345" i="1"/>
  <c r="HOH345" i="1"/>
  <c r="HOJ345" i="1" s="1"/>
  <c r="HNS345" i="1"/>
  <c r="HNR345" i="1"/>
  <c r="HNT345" i="1" s="1"/>
  <c r="HNC345" i="1"/>
  <c r="HNB345" i="1"/>
  <c r="HND345" i="1" s="1"/>
  <c r="HMM345" i="1"/>
  <c r="HML345" i="1"/>
  <c r="HMN345" i="1" s="1"/>
  <c r="HLW345" i="1"/>
  <c r="HLV345" i="1"/>
  <c r="HLX345" i="1" s="1"/>
  <c r="HLG345" i="1"/>
  <c r="HLF345" i="1"/>
  <c r="HLH345" i="1" s="1"/>
  <c r="HKQ345" i="1"/>
  <c r="HKP345" i="1"/>
  <c r="HKR345" i="1" s="1"/>
  <c r="HKA345" i="1"/>
  <c r="HJZ345" i="1"/>
  <c r="HKB345" i="1" s="1"/>
  <c r="HJK345" i="1"/>
  <c r="HJJ345" i="1"/>
  <c r="HJL345" i="1" s="1"/>
  <c r="HIU345" i="1"/>
  <c r="HIT345" i="1"/>
  <c r="HIV345" i="1" s="1"/>
  <c r="HIE345" i="1"/>
  <c r="HID345" i="1"/>
  <c r="HIF345" i="1" s="1"/>
  <c r="HHO345" i="1"/>
  <c r="HHN345" i="1"/>
  <c r="HHP345" i="1" s="1"/>
  <c r="HGY345" i="1"/>
  <c r="HGX345" i="1"/>
  <c r="HGZ345" i="1" s="1"/>
  <c r="HGI345" i="1"/>
  <c r="HGH345" i="1"/>
  <c r="HGJ345" i="1" s="1"/>
  <c r="HFS345" i="1"/>
  <c r="HFR345" i="1"/>
  <c r="HFT345" i="1" s="1"/>
  <c r="HFC345" i="1"/>
  <c r="HFB345" i="1"/>
  <c r="HFD345" i="1" s="1"/>
  <c r="HEM345" i="1"/>
  <c r="HEL345" i="1"/>
  <c r="HEN345" i="1" s="1"/>
  <c r="HDW345" i="1"/>
  <c r="HDV345" i="1"/>
  <c r="HDX345" i="1" s="1"/>
  <c r="HDG345" i="1"/>
  <c r="HDF345" i="1"/>
  <c r="HDH345" i="1" s="1"/>
  <c r="HCQ345" i="1"/>
  <c r="HCP345" i="1"/>
  <c r="HCR345" i="1" s="1"/>
  <c r="HCA345" i="1"/>
  <c r="HBZ345" i="1"/>
  <c r="HCB345" i="1" s="1"/>
  <c r="HBK345" i="1"/>
  <c r="HBJ345" i="1"/>
  <c r="HBL345" i="1" s="1"/>
  <c r="HAU345" i="1"/>
  <c r="HAT345" i="1"/>
  <c r="HAV345" i="1" s="1"/>
  <c r="HAE345" i="1"/>
  <c r="HAD345" i="1"/>
  <c r="HAF345" i="1" s="1"/>
  <c r="GZO345" i="1"/>
  <c r="GZN345" i="1"/>
  <c r="GZP345" i="1" s="1"/>
  <c r="GYY345" i="1"/>
  <c r="GYX345" i="1"/>
  <c r="GYZ345" i="1" s="1"/>
  <c r="GYI345" i="1"/>
  <c r="GYH345" i="1"/>
  <c r="GYJ345" i="1" s="1"/>
  <c r="GXS345" i="1"/>
  <c r="GXR345" i="1"/>
  <c r="GXT345" i="1" s="1"/>
  <c r="GXC345" i="1"/>
  <c r="GXB345" i="1"/>
  <c r="GXD345" i="1" s="1"/>
  <c r="GWM345" i="1"/>
  <c r="GWL345" i="1"/>
  <c r="GWN345" i="1" s="1"/>
  <c r="GVW345" i="1"/>
  <c r="GVV345" i="1"/>
  <c r="GVX345" i="1" s="1"/>
  <c r="GVG345" i="1"/>
  <c r="GVF345" i="1"/>
  <c r="GVH345" i="1" s="1"/>
  <c r="GUQ345" i="1"/>
  <c r="GUP345" i="1"/>
  <c r="GUR345" i="1" s="1"/>
  <c r="GUA345" i="1"/>
  <c r="GTZ345" i="1"/>
  <c r="GUB345" i="1" s="1"/>
  <c r="GTK345" i="1"/>
  <c r="GTJ345" i="1"/>
  <c r="GTL345" i="1" s="1"/>
  <c r="GSU345" i="1"/>
  <c r="GST345" i="1"/>
  <c r="GSV345" i="1" s="1"/>
  <c r="GSE345" i="1"/>
  <c r="GSD345" i="1"/>
  <c r="GSF345" i="1" s="1"/>
  <c r="GRO345" i="1"/>
  <c r="GRN345" i="1"/>
  <c r="GRP345" i="1" s="1"/>
  <c r="GQY345" i="1"/>
  <c r="GQX345" i="1"/>
  <c r="GQZ345" i="1" s="1"/>
  <c r="GQI345" i="1"/>
  <c r="GQH345" i="1"/>
  <c r="GQJ345" i="1" s="1"/>
  <c r="GPS345" i="1"/>
  <c r="GPR345" i="1"/>
  <c r="GPT345" i="1" s="1"/>
  <c r="GPC345" i="1"/>
  <c r="GPB345" i="1"/>
  <c r="GPD345" i="1" s="1"/>
  <c r="GOM345" i="1"/>
  <c r="GOL345" i="1"/>
  <c r="GON345" i="1" s="1"/>
  <c r="GNW345" i="1"/>
  <c r="GNV345" i="1"/>
  <c r="GNX345" i="1" s="1"/>
  <c r="GNG345" i="1"/>
  <c r="GNF345" i="1"/>
  <c r="GNH345" i="1" s="1"/>
  <c r="GMQ345" i="1"/>
  <c r="GMP345" i="1"/>
  <c r="GMR345" i="1" s="1"/>
  <c r="GMA345" i="1"/>
  <c r="GLZ345" i="1"/>
  <c r="GMB345" i="1" s="1"/>
  <c r="GLK345" i="1"/>
  <c r="GLJ345" i="1"/>
  <c r="GLL345" i="1" s="1"/>
  <c r="GKU345" i="1"/>
  <c r="GKT345" i="1"/>
  <c r="GKV345" i="1" s="1"/>
  <c r="GKE345" i="1"/>
  <c r="GKD345" i="1"/>
  <c r="GKF345" i="1" s="1"/>
  <c r="GJO345" i="1"/>
  <c r="GJN345" i="1"/>
  <c r="GJP345" i="1" s="1"/>
  <c r="GIY345" i="1"/>
  <c r="GIX345" i="1"/>
  <c r="GIZ345" i="1" s="1"/>
  <c r="GII345" i="1"/>
  <c r="GIH345" i="1"/>
  <c r="GIJ345" i="1" s="1"/>
  <c r="GHS345" i="1"/>
  <c r="GHR345" i="1"/>
  <c r="GHT345" i="1" s="1"/>
  <c r="GHC345" i="1"/>
  <c r="GHB345" i="1"/>
  <c r="GHD345" i="1" s="1"/>
  <c r="GGM345" i="1"/>
  <c r="GGL345" i="1"/>
  <c r="GGN345" i="1" s="1"/>
  <c r="GFW345" i="1"/>
  <c r="GFV345" i="1"/>
  <c r="GFX345" i="1" s="1"/>
  <c r="GFG345" i="1"/>
  <c r="GFF345" i="1"/>
  <c r="GFH345" i="1" s="1"/>
  <c r="GEQ345" i="1"/>
  <c r="GEP345" i="1"/>
  <c r="GER345" i="1" s="1"/>
  <c r="GEA345" i="1"/>
  <c r="GDZ345" i="1"/>
  <c r="GEB345" i="1" s="1"/>
  <c r="GDK345" i="1"/>
  <c r="GDJ345" i="1"/>
  <c r="GDL345" i="1" s="1"/>
  <c r="GCU345" i="1"/>
  <c r="GCT345" i="1"/>
  <c r="GCV345" i="1" s="1"/>
  <c r="GCE345" i="1"/>
  <c r="GCD345" i="1"/>
  <c r="GCF345" i="1" s="1"/>
  <c r="GBO345" i="1"/>
  <c r="GBN345" i="1"/>
  <c r="GBP345" i="1" s="1"/>
  <c r="GAY345" i="1"/>
  <c r="GAX345" i="1"/>
  <c r="GAZ345" i="1" s="1"/>
  <c r="GAI345" i="1"/>
  <c r="GAH345" i="1"/>
  <c r="GAJ345" i="1" s="1"/>
  <c r="FZS345" i="1"/>
  <c r="FZR345" i="1"/>
  <c r="FZT345" i="1" s="1"/>
  <c r="FZC345" i="1"/>
  <c r="FZB345" i="1"/>
  <c r="FZD345" i="1" s="1"/>
  <c r="FYM345" i="1"/>
  <c r="FYL345" i="1"/>
  <c r="FYN345" i="1" s="1"/>
  <c r="FXW345" i="1"/>
  <c r="FXV345" i="1"/>
  <c r="FXX345" i="1" s="1"/>
  <c r="FXG345" i="1"/>
  <c r="FXF345" i="1"/>
  <c r="FXH345" i="1" s="1"/>
  <c r="FWQ345" i="1"/>
  <c r="FWP345" i="1"/>
  <c r="FWR345" i="1" s="1"/>
  <c r="FWA345" i="1"/>
  <c r="FVZ345" i="1"/>
  <c r="FWB345" i="1" s="1"/>
  <c r="FVK345" i="1"/>
  <c r="FVJ345" i="1"/>
  <c r="FVL345" i="1" s="1"/>
  <c r="FUU345" i="1"/>
  <c r="FUT345" i="1"/>
  <c r="FUV345" i="1" s="1"/>
  <c r="FUE345" i="1"/>
  <c r="FUD345" i="1"/>
  <c r="FUF345" i="1" s="1"/>
  <c r="FTO345" i="1"/>
  <c r="FTN345" i="1"/>
  <c r="FTP345" i="1" s="1"/>
  <c r="FSY345" i="1"/>
  <c r="FSX345" i="1"/>
  <c r="FSZ345" i="1" s="1"/>
  <c r="FSI345" i="1"/>
  <c r="FSH345" i="1"/>
  <c r="FSJ345" i="1" s="1"/>
  <c r="FRS345" i="1"/>
  <c r="FRR345" i="1"/>
  <c r="FRT345" i="1" s="1"/>
  <c r="FRC345" i="1"/>
  <c r="FRB345" i="1"/>
  <c r="FRD345" i="1" s="1"/>
  <c r="FQM345" i="1"/>
  <c r="FQL345" i="1"/>
  <c r="FQN345" i="1" s="1"/>
  <c r="FPW345" i="1"/>
  <c r="FPV345" i="1"/>
  <c r="FPX345" i="1" s="1"/>
  <c r="FPG345" i="1"/>
  <c r="FPF345" i="1"/>
  <c r="FPH345" i="1" s="1"/>
  <c r="FOQ345" i="1"/>
  <c r="FOP345" i="1"/>
  <c r="FOR345" i="1" s="1"/>
  <c r="FOA345" i="1"/>
  <c r="FNZ345" i="1"/>
  <c r="FOB345" i="1" s="1"/>
  <c r="FNK345" i="1"/>
  <c r="FNJ345" i="1"/>
  <c r="FNL345" i="1" s="1"/>
  <c r="FMU345" i="1"/>
  <c r="FMT345" i="1"/>
  <c r="FMV345" i="1" s="1"/>
  <c r="FME345" i="1"/>
  <c r="FMD345" i="1"/>
  <c r="FMF345" i="1" s="1"/>
  <c r="FLO345" i="1"/>
  <c r="FLN345" i="1"/>
  <c r="FLP345" i="1" s="1"/>
  <c r="FKY345" i="1"/>
  <c r="FKX345" i="1"/>
  <c r="FKZ345" i="1" s="1"/>
  <c r="FKI345" i="1"/>
  <c r="FKH345" i="1"/>
  <c r="FKJ345" i="1" s="1"/>
  <c r="FJS345" i="1"/>
  <c r="FJR345" i="1"/>
  <c r="FJT345" i="1" s="1"/>
  <c r="FJC345" i="1"/>
  <c r="FJB345" i="1"/>
  <c r="FJD345" i="1" s="1"/>
  <c r="FIM345" i="1"/>
  <c r="FIL345" i="1"/>
  <c r="FIN345" i="1" s="1"/>
  <c r="FHW345" i="1"/>
  <c r="FHV345" i="1"/>
  <c r="FHX345" i="1" s="1"/>
  <c r="FHG345" i="1"/>
  <c r="FHF345" i="1"/>
  <c r="FHH345" i="1" s="1"/>
  <c r="FGQ345" i="1"/>
  <c r="FGP345" i="1"/>
  <c r="FGR345" i="1" s="1"/>
  <c r="FGA345" i="1"/>
  <c r="FFZ345" i="1"/>
  <c r="FGB345" i="1" s="1"/>
  <c r="FFK345" i="1"/>
  <c r="FFJ345" i="1"/>
  <c r="FFL345" i="1" s="1"/>
  <c r="FEU345" i="1"/>
  <c r="FET345" i="1"/>
  <c r="FEV345" i="1" s="1"/>
  <c r="FEE345" i="1"/>
  <c r="FED345" i="1"/>
  <c r="FEF345" i="1" s="1"/>
  <c r="FDO345" i="1"/>
  <c r="FDN345" i="1"/>
  <c r="FDP345" i="1" s="1"/>
  <c r="FCY345" i="1"/>
  <c r="FCX345" i="1"/>
  <c r="FCZ345" i="1" s="1"/>
  <c r="FCI345" i="1"/>
  <c r="FCH345" i="1"/>
  <c r="FCJ345" i="1" s="1"/>
  <c r="FBS345" i="1"/>
  <c r="FBR345" i="1"/>
  <c r="FBT345" i="1" s="1"/>
  <c r="FBC345" i="1"/>
  <c r="FBB345" i="1"/>
  <c r="FBD345" i="1" s="1"/>
  <c r="FAM345" i="1"/>
  <c r="FAL345" i="1"/>
  <c r="FAN345" i="1" s="1"/>
  <c r="EZW345" i="1"/>
  <c r="EZV345" i="1"/>
  <c r="EZX345" i="1" s="1"/>
  <c r="EZG345" i="1"/>
  <c r="EZF345" i="1"/>
  <c r="EZH345" i="1" s="1"/>
  <c r="EYQ345" i="1"/>
  <c r="EYP345" i="1"/>
  <c r="EYR345" i="1" s="1"/>
  <c r="EYA345" i="1"/>
  <c r="EXZ345" i="1"/>
  <c r="EYB345" i="1" s="1"/>
  <c r="EXK345" i="1"/>
  <c r="EXJ345" i="1"/>
  <c r="EXL345" i="1" s="1"/>
  <c r="EWU345" i="1"/>
  <c r="EWT345" i="1"/>
  <c r="EWV345" i="1" s="1"/>
  <c r="EWE345" i="1"/>
  <c r="EWD345" i="1"/>
  <c r="EWF345" i="1" s="1"/>
  <c r="EVO345" i="1"/>
  <c r="EVN345" i="1"/>
  <c r="EVP345" i="1" s="1"/>
  <c r="EUY345" i="1"/>
  <c r="EUX345" i="1"/>
  <c r="EUZ345" i="1" s="1"/>
  <c r="EUI345" i="1"/>
  <c r="EUH345" i="1"/>
  <c r="EUJ345" i="1" s="1"/>
  <c r="ETS345" i="1"/>
  <c r="ETR345" i="1"/>
  <c r="ETT345" i="1" s="1"/>
  <c r="ETC345" i="1"/>
  <c r="ETB345" i="1"/>
  <c r="ETD345" i="1" s="1"/>
  <c r="ESM345" i="1"/>
  <c r="ESL345" i="1"/>
  <c r="ESN345" i="1" s="1"/>
  <c r="ERW345" i="1"/>
  <c r="ERV345" i="1"/>
  <c r="ERX345" i="1" s="1"/>
  <c r="ERG345" i="1"/>
  <c r="ERF345" i="1"/>
  <c r="ERH345" i="1" s="1"/>
  <c r="EQQ345" i="1"/>
  <c r="EQP345" i="1"/>
  <c r="EQR345" i="1" s="1"/>
  <c r="EQA345" i="1"/>
  <c r="EPZ345" i="1"/>
  <c r="EQB345" i="1" s="1"/>
  <c r="EPK345" i="1"/>
  <c r="EPJ345" i="1"/>
  <c r="EPL345" i="1" s="1"/>
  <c r="EOU345" i="1"/>
  <c r="EOT345" i="1"/>
  <c r="EOV345" i="1" s="1"/>
  <c r="EOE345" i="1"/>
  <c r="EOD345" i="1"/>
  <c r="EOF345" i="1" s="1"/>
  <c r="ENO345" i="1"/>
  <c r="ENN345" i="1"/>
  <c r="ENP345" i="1" s="1"/>
  <c r="EMY345" i="1"/>
  <c r="EMX345" i="1"/>
  <c r="EMZ345" i="1" s="1"/>
  <c r="EMI345" i="1"/>
  <c r="EMH345" i="1"/>
  <c r="EMJ345" i="1" s="1"/>
  <c r="ELS345" i="1"/>
  <c r="ELR345" i="1"/>
  <c r="ELT345" i="1" s="1"/>
  <c r="ELC345" i="1"/>
  <c r="ELB345" i="1"/>
  <c r="ELD345" i="1" s="1"/>
  <c r="EKM345" i="1"/>
  <c r="EKL345" i="1"/>
  <c r="EKN345" i="1" s="1"/>
  <c r="EJW345" i="1"/>
  <c r="EJV345" i="1"/>
  <c r="EJX345" i="1" s="1"/>
  <c r="EJG345" i="1"/>
  <c r="EJF345" i="1"/>
  <c r="EJH345" i="1" s="1"/>
  <c r="EIQ345" i="1"/>
  <c r="EIP345" i="1"/>
  <c r="EIR345" i="1" s="1"/>
  <c r="EIA345" i="1"/>
  <c r="EHZ345" i="1"/>
  <c r="EIB345" i="1" s="1"/>
  <c r="EHK345" i="1"/>
  <c r="EHJ345" i="1"/>
  <c r="EHL345" i="1" s="1"/>
  <c r="EGU345" i="1"/>
  <c r="EGT345" i="1"/>
  <c r="EGV345" i="1" s="1"/>
  <c r="EGE345" i="1"/>
  <c r="EGD345" i="1"/>
  <c r="EGF345" i="1" s="1"/>
  <c r="EFO345" i="1"/>
  <c r="EFN345" i="1"/>
  <c r="EFP345" i="1" s="1"/>
  <c r="EEY345" i="1"/>
  <c r="EEX345" i="1"/>
  <c r="EEZ345" i="1" s="1"/>
  <c r="EEI345" i="1"/>
  <c r="EEH345" i="1"/>
  <c r="EEJ345" i="1" s="1"/>
  <c r="EDS345" i="1"/>
  <c r="EDR345" i="1"/>
  <c r="EDT345" i="1" s="1"/>
  <c r="EDC345" i="1"/>
  <c r="EDB345" i="1"/>
  <c r="EDD345" i="1" s="1"/>
  <c r="ECM345" i="1"/>
  <c r="ECL345" i="1"/>
  <c r="ECN345" i="1" s="1"/>
  <c r="EBW345" i="1"/>
  <c r="EBV345" i="1"/>
  <c r="EBX345" i="1" s="1"/>
  <c r="EBG345" i="1"/>
  <c r="EBF345" i="1"/>
  <c r="EBH345" i="1" s="1"/>
  <c r="EAQ345" i="1"/>
  <c r="EAP345" i="1"/>
  <c r="EAR345" i="1" s="1"/>
  <c r="EAA345" i="1"/>
  <c r="DZZ345" i="1"/>
  <c r="EAB345" i="1" s="1"/>
  <c r="DZK345" i="1"/>
  <c r="DZJ345" i="1"/>
  <c r="DZL345" i="1" s="1"/>
  <c r="DYU345" i="1"/>
  <c r="DYT345" i="1"/>
  <c r="DYV345" i="1" s="1"/>
  <c r="DYE345" i="1"/>
  <c r="DYD345" i="1"/>
  <c r="DYF345" i="1" s="1"/>
  <c r="DXO345" i="1"/>
  <c r="DXN345" i="1"/>
  <c r="DXP345" i="1" s="1"/>
  <c r="DWY345" i="1"/>
  <c r="DWX345" i="1"/>
  <c r="DWZ345" i="1" s="1"/>
  <c r="DWI345" i="1"/>
  <c r="DWH345" i="1"/>
  <c r="DWJ345" i="1" s="1"/>
  <c r="DVS345" i="1"/>
  <c r="DVR345" i="1"/>
  <c r="DVT345" i="1" s="1"/>
  <c r="DVC345" i="1"/>
  <c r="DVB345" i="1"/>
  <c r="DVD345" i="1" s="1"/>
  <c r="DUM345" i="1"/>
  <c r="DUL345" i="1"/>
  <c r="DUN345" i="1" s="1"/>
  <c r="DTW345" i="1"/>
  <c r="DTV345" i="1"/>
  <c r="DTX345" i="1" s="1"/>
  <c r="DTG345" i="1"/>
  <c r="DTF345" i="1"/>
  <c r="DTH345" i="1" s="1"/>
  <c r="DSQ345" i="1"/>
  <c r="DSP345" i="1"/>
  <c r="DSR345" i="1" s="1"/>
  <c r="DSA345" i="1"/>
  <c r="DRZ345" i="1"/>
  <c r="DSB345" i="1" s="1"/>
  <c r="DRK345" i="1"/>
  <c r="DRJ345" i="1"/>
  <c r="DRL345" i="1" s="1"/>
  <c r="DQU345" i="1"/>
  <c r="DQT345" i="1"/>
  <c r="DQV345" i="1" s="1"/>
  <c r="DQE345" i="1"/>
  <c r="DQD345" i="1"/>
  <c r="DQF345" i="1" s="1"/>
  <c r="DPO345" i="1"/>
  <c r="DPN345" i="1"/>
  <c r="DPP345" i="1" s="1"/>
  <c r="DOY345" i="1"/>
  <c r="DOX345" i="1"/>
  <c r="DOZ345" i="1" s="1"/>
  <c r="DOI345" i="1"/>
  <c r="DOH345" i="1"/>
  <c r="DOJ345" i="1" s="1"/>
  <c r="DNS345" i="1"/>
  <c r="DNR345" i="1"/>
  <c r="DNT345" i="1" s="1"/>
  <c r="DNC345" i="1"/>
  <c r="DNB345" i="1"/>
  <c r="DND345" i="1" s="1"/>
  <c r="DMM345" i="1"/>
  <c r="DML345" i="1"/>
  <c r="DMN345" i="1" s="1"/>
  <c r="DLW345" i="1"/>
  <c r="DLV345" i="1"/>
  <c r="DLX345" i="1" s="1"/>
  <c r="DLG345" i="1"/>
  <c r="DLF345" i="1"/>
  <c r="DLH345" i="1" s="1"/>
  <c r="DKQ345" i="1"/>
  <c r="DKP345" i="1"/>
  <c r="DKR345" i="1" s="1"/>
  <c r="DKA345" i="1"/>
  <c r="DJZ345" i="1"/>
  <c r="DKB345" i="1" s="1"/>
  <c r="DJK345" i="1"/>
  <c r="DJJ345" i="1"/>
  <c r="DJL345" i="1" s="1"/>
  <c r="DIU345" i="1"/>
  <c r="DIT345" i="1"/>
  <c r="DIV345" i="1" s="1"/>
  <c r="DIE345" i="1"/>
  <c r="DID345" i="1"/>
  <c r="DIF345" i="1" s="1"/>
  <c r="DHO345" i="1"/>
  <c r="DHN345" i="1"/>
  <c r="DHP345" i="1" s="1"/>
  <c r="DGY345" i="1"/>
  <c r="DGX345" i="1"/>
  <c r="DGZ345" i="1" s="1"/>
  <c r="DGI345" i="1"/>
  <c r="DGH345" i="1"/>
  <c r="DGJ345" i="1" s="1"/>
  <c r="DFS345" i="1"/>
  <c r="DFR345" i="1"/>
  <c r="DFT345" i="1" s="1"/>
  <c r="DFC345" i="1"/>
  <c r="DFB345" i="1"/>
  <c r="DFD345" i="1" s="1"/>
  <c r="DEM345" i="1"/>
  <c r="DEL345" i="1"/>
  <c r="DEN345" i="1" s="1"/>
  <c r="DDW345" i="1"/>
  <c r="DDV345" i="1"/>
  <c r="DDX345" i="1" s="1"/>
  <c r="DDG345" i="1"/>
  <c r="DDF345" i="1"/>
  <c r="DDH345" i="1" s="1"/>
  <c r="DCQ345" i="1"/>
  <c r="DCP345" i="1"/>
  <c r="DCR345" i="1" s="1"/>
  <c r="DCA345" i="1"/>
  <c r="DBZ345" i="1"/>
  <c r="DCB345" i="1" s="1"/>
  <c r="DBK345" i="1"/>
  <c r="DBJ345" i="1"/>
  <c r="DBL345" i="1" s="1"/>
  <c r="DAU345" i="1"/>
  <c r="DAT345" i="1"/>
  <c r="DAV345" i="1" s="1"/>
  <c r="DAE345" i="1"/>
  <c r="DAD345" i="1"/>
  <c r="DAF345" i="1" s="1"/>
  <c r="CZO345" i="1"/>
  <c r="CZN345" i="1"/>
  <c r="CZP345" i="1" s="1"/>
  <c r="CYY345" i="1"/>
  <c r="CYX345" i="1"/>
  <c r="CYZ345" i="1" s="1"/>
  <c r="CYI345" i="1"/>
  <c r="CYH345" i="1"/>
  <c r="CYJ345" i="1" s="1"/>
  <c r="CXS345" i="1"/>
  <c r="CXR345" i="1"/>
  <c r="CXT345" i="1" s="1"/>
  <c r="CXC345" i="1"/>
  <c r="CXB345" i="1"/>
  <c r="CXD345" i="1" s="1"/>
  <c r="CWM345" i="1"/>
  <c r="CWL345" i="1"/>
  <c r="CWN345" i="1" s="1"/>
  <c r="CVW345" i="1"/>
  <c r="CVV345" i="1"/>
  <c r="CVX345" i="1" s="1"/>
  <c r="CVG345" i="1"/>
  <c r="CVF345" i="1"/>
  <c r="CVH345" i="1" s="1"/>
  <c r="CUQ345" i="1"/>
  <c r="CUP345" i="1"/>
  <c r="CUR345" i="1" s="1"/>
  <c r="CUA345" i="1"/>
  <c r="CTZ345" i="1"/>
  <c r="CUB345" i="1" s="1"/>
  <c r="CTK345" i="1"/>
  <c r="CTJ345" i="1"/>
  <c r="CTL345" i="1" s="1"/>
  <c r="CSU345" i="1"/>
  <c r="CST345" i="1"/>
  <c r="CSV345" i="1" s="1"/>
  <c r="CSE345" i="1"/>
  <c r="CSD345" i="1"/>
  <c r="CSF345" i="1" s="1"/>
  <c r="CRO345" i="1"/>
  <c r="CRN345" i="1"/>
  <c r="CRP345" i="1" s="1"/>
  <c r="CQY345" i="1"/>
  <c r="CQX345" i="1"/>
  <c r="CQZ345" i="1" s="1"/>
  <c r="CQI345" i="1"/>
  <c r="CQH345" i="1"/>
  <c r="CQJ345" i="1" s="1"/>
  <c r="CPS345" i="1"/>
  <c r="CPR345" i="1"/>
  <c r="CPT345" i="1" s="1"/>
  <c r="CPC345" i="1"/>
  <c r="CPB345" i="1"/>
  <c r="CPD345" i="1" s="1"/>
  <c r="COM345" i="1"/>
  <c r="COL345" i="1"/>
  <c r="CON345" i="1" s="1"/>
  <c r="CNW345" i="1"/>
  <c r="CNV345" i="1"/>
  <c r="CNX345" i="1" s="1"/>
  <c r="CNG345" i="1"/>
  <c r="CNF345" i="1"/>
  <c r="CNH345" i="1" s="1"/>
  <c r="CMQ345" i="1"/>
  <c r="CMP345" i="1"/>
  <c r="CMR345" i="1" s="1"/>
  <c r="CMA345" i="1"/>
  <c r="CLZ345" i="1"/>
  <c r="CMB345" i="1" s="1"/>
  <c r="CLK345" i="1"/>
  <c r="CLJ345" i="1"/>
  <c r="CLL345" i="1" s="1"/>
  <c r="CKU345" i="1"/>
  <c r="CKT345" i="1"/>
  <c r="CKV345" i="1" s="1"/>
  <c r="CKE345" i="1"/>
  <c r="CKD345" i="1"/>
  <c r="CKF345" i="1" s="1"/>
  <c r="CJO345" i="1"/>
  <c r="CJN345" i="1"/>
  <c r="CJP345" i="1" s="1"/>
  <c r="CIY345" i="1"/>
  <c r="CIX345" i="1"/>
  <c r="CIZ345" i="1" s="1"/>
  <c r="CII345" i="1"/>
  <c r="CIH345" i="1"/>
  <c r="CIJ345" i="1" s="1"/>
  <c r="CHS345" i="1"/>
  <c r="CHR345" i="1"/>
  <c r="CHT345" i="1" s="1"/>
  <c r="CHC345" i="1"/>
  <c r="CHB345" i="1"/>
  <c r="CHD345" i="1" s="1"/>
  <c r="CGM345" i="1"/>
  <c r="CGL345" i="1"/>
  <c r="CGN345" i="1" s="1"/>
  <c r="CFW345" i="1"/>
  <c r="CFV345" i="1"/>
  <c r="CFX345" i="1" s="1"/>
  <c r="CFG345" i="1"/>
  <c r="CFF345" i="1"/>
  <c r="CFH345" i="1" s="1"/>
  <c r="CEQ345" i="1"/>
  <c r="CEP345" i="1"/>
  <c r="CER345" i="1" s="1"/>
  <c r="CEA345" i="1"/>
  <c r="CDZ345" i="1"/>
  <c r="CEB345" i="1" s="1"/>
  <c r="CDK345" i="1"/>
  <c r="CDJ345" i="1"/>
  <c r="CDL345" i="1" s="1"/>
  <c r="CCU345" i="1"/>
  <c r="CCT345" i="1"/>
  <c r="CCV345" i="1" s="1"/>
  <c r="CCE345" i="1"/>
  <c r="CCD345" i="1"/>
  <c r="CCF345" i="1" s="1"/>
  <c r="CBO345" i="1"/>
  <c r="CBN345" i="1"/>
  <c r="CBP345" i="1" s="1"/>
  <c r="CAY345" i="1"/>
  <c r="CAX345" i="1"/>
  <c r="CAZ345" i="1" s="1"/>
  <c r="CAI345" i="1"/>
  <c r="CAH345" i="1"/>
  <c r="CAJ345" i="1" s="1"/>
  <c r="BZS345" i="1"/>
  <c r="BZR345" i="1"/>
  <c r="BZT345" i="1" s="1"/>
  <c r="BZC345" i="1"/>
  <c r="BZB345" i="1"/>
  <c r="BZD345" i="1" s="1"/>
  <c r="BYM345" i="1"/>
  <c r="BYL345" i="1"/>
  <c r="BYN345" i="1" s="1"/>
  <c r="BXW345" i="1"/>
  <c r="BXV345" i="1"/>
  <c r="BXX345" i="1" s="1"/>
  <c r="BXG345" i="1"/>
  <c r="BXF345" i="1"/>
  <c r="BXH345" i="1" s="1"/>
  <c r="BWQ345" i="1"/>
  <c r="BWP345" i="1"/>
  <c r="BWR345" i="1" s="1"/>
  <c r="BWA345" i="1"/>
  <c r="BVZ345" i="1"/>
  <c r="BWB345" i="1" s="1"/>
  <c r="BVK345" i="1"/>
  <c r="BVJ345" i="1"/>
  <c r="BVL345" i="1" s="1"/>
  <c r="BUU345" i="1"/>
  <c r="BUT345" i="1"/>
  <c r="BUV345" i="1" s="1"/>
  <c r="BUE345" i="1"/>
  <c r="BUD345" i="1"/>
  <c r="BUF345" i="1" s="1"/>
  <c r="BTO345" i="1"/>
  <c r="BTN345" i="1"/>
  <c r="BTP345" i="1" s="1"/>
  <c r="BSY345" i="1"/>
  <c r="BSX345" i="1"/>
  <c r="BSZ345" i="1" s="1"/>
  <c r="BSI345" i="1"/>
  <c r="BSH345" i="1"/>
  <c r="BSJ345" i="1" s="1"/>
  <c r="BRS345" i="1"/>
  <c r="BRR345" i="1"/>
  <c r="BRT345" i="1" s="1"/>
  <c r="BRC345" i="1"/>
  <c r="BRB345" i="1"/>
  <c r="BRD345" i="1" s="1"/>
  <c r="BQM345" i="1"/>
  <c r="BQL345" i="1"/>
  <c r="BQN345" i="1" s="1"/>
  <c r="BPW345" i="1"/>
  <c r="BPV345" i="1"/>
  <c r="BPX345" i="1" s="1"/>
  <c r="BPG345" i="1"/>
  <c r="BPF345" i="1"/>
  <c r="BPH345" i="1" s="1"/>
  <c r="BOQ345" i="1"/>
  <c r="BOP345" i="1"/>
  <c r="BOR345" i="1" s="1"/>
  <c r="BOA345" i="1"/>
  <c r="BNZ345" i="1"/>
  <c r="BOB345" i="1" s="1"/>
  <c r="BNK345" i="1"/>
  <c r="BNJ345" i="1"/>
  <c r="BNL345" i="1" s="1"/>
  <c r="BMU345" i="1"/>
  <c r="BMT345" i="1"/>
  <c r="BMV345" i="1" s="1"/>
  <c r="BME345" i="1"/>
  <c r="BMD345" i="1"/>
  <c r="BMF345" i="1" s="1"/>
  <c r="BLO345" i="1"/>
  <c r="BLN345" i="1"/>
  <c r="BLP345" i="1" s="1"/>
  <c r="BKY345" i="1"/>
  <c r="BKX345" i="1"/>
  <c r="BKZ345" i="1" s="1"/>
  <c r="BKI345" i="1"/>
  <c r="BKH345" i="1"/>
  <c r="BKJ345" i="1" s="1"/>
  <c r="BJS345" i="1"/>
  <c r="BJR345" i="1"/>
  <c r="BJT345" i="1" s="1"/>
  <c r="BJC345" i="1"/>
  <c r="BJB345" i="1"/>
  <c r="BJD345" i="1" s="1"/>
  <c r="BIM345" i="1"/>
  <c r="BIL345" i="1"/>
  <c r="BIN345" i="1" s="1"/>
  <c r="BHW345" i="1"/>
  <c r="BHV345" i="1"/>
  <c r="BHX345" i="1" s="1"/>
  <c r="BHG345" i="1"/>
  <c r="BHF345" i="1"/>
  <c r="BHH345" i="1" s="1"/>
  <c r="BGQ345" i="1"/>
  <c r="BGP345" i="1"/>
  <c r="BGR345" i="1" s="1"/>
  <c r="BGA345" i="1"/>
  <c r="BFZ345" i="1"/>
  <c r="BGB345" i="1" s="1"/>
  <c r="BFK345" i="1"/>
  <c r="BFJ345" i="1"/>
  <c r="BFL345" i="1" s="1"/>
  <c r="BEU345" i="1"/>
  <c r="BET345" i="1"/>
  <c r="BEV345" i="1" s="1"/>
  <c r="BEE345" i="1"/>
  <c r="BED345" i="1"/>
  <c r="BEF345" i="1" s="1"/>
  <c r="BDO345" i="1"/>
  <c r="BDN345" i="1"/>
  <c r="BDP345" i="1" s="1"/>
  <c r="BCY345" i="1"/>
  <c r="BCX345" i="1"/>
  <c r="BCZ345" i="1" s="1"/>
  <c r="BCI345" i="1"/>
  <c r="BCH345" i="1"/>
  <c r="BCJ345" i="1" s="1"/>
  <c r="BBS345" i="1"/>
  <c r="BBR345" i="1"/>
  <c r="BBT345" i="1" s="1"/>
  <c r="BBC345" i="1"/>
  <c r="BBB345" i="1"/>
  <c r="BBD345" i="1" s="1"/>
  <c r="BAM345" i="1"/>
  <c r="BAL345" i="1"/>
  <c r="BAN345" i="1" s="1"/>
  <c r="AZW345" i="1"/>
  <c r="AZV345" i="1"/>
  <c r="AZX345" i="1" s="1"/>
  <c r="AZG345" i="1"/>
  <c r="AZF345" i="1"/>
  <c r="AZH345" i="1" s="1"/>
  <c r="AYQ345" i="1"/>
  <c r="AYP345" i="1"/>
  <c r="AYR345" i="1" s="1"/>
  <c r="AYA345" i="1"/>
  <c r="AXZ345" i="1"/>
  <c r="AYB345" i="1" s="1"/>
  <c r="AXK345" i="1"/>
  <c r="AXJ345" i="1"/>
  <c r="AXL345" i="1" s="1"/>
  <c r="AWU345" i="1"/>
  <c r="AWT345" i="1"/>
  <c r="AWV345" i="1" s="1"/>
  <c r="AWE345" i="1"/>
  <c r="AWD345" i="1"/>
  <c r="AWF345" i="1" s="1"/>
  <c r="AVO345" i="1"/>
  <c r="AVN345" i="1"/>
  <c r="AVP345" i="1" s="1"/>
  <c r="AUY345" i="1"/>
  <c r="AUX345" i="1"/>
  <c r="AUZ345" i="1" s="1"/>
  <c r="AUI345" i="1"/>
  <c r="AUH345" i="1"/>
  <c r="AUJ345" i="1" s="1"/>
  <c r="ATS345" i="1"/>
  <c r="ATR345" i="1"/>
  <c r="ATT345" i="1" s="1"/>
  <c r="ATC345" i="1"/>
  <c r="ATB345" i="1"/>
  <c r="ATD345" i="1" s="1"/>
  <c r="ASM345" i="1"/>
  <c r="ASL345" i="1"/>
  <c r="ASN345" i="1" s="1"/>
  <c r="ARW345" i="1"/>
  <c r="ARV345" i="1"/>
  <c r="ARX345" i="1" s="1"/>
  <c r="ARG345" i="1"/>
  <c r="ARF345" i="1"/>
  <c r="ARH345" i="1" s="1"/>
  <c r="AQQ345" i="1"/>
  <c r="AQP345" i="1"/>
  <c r="AQR345" i="1" s="1"/>
  <c r="AQA345" i="1"/>
  <c r="APZ345" i="1"/>
  <c r="AQB345" i="1" s="1"/>
  <c r="APK345" i="1"/>
  <c r="APJ345" i="1"/>
  <c r="APL345" i="1" s="1"/>
  <c r="AOU345" i="1"/>
  <c r="AOT345" i="1"/>
  <c r="AOV345" i="1" s="1"/>
  <c r="AOE345" i="1"/>
  <c r="AOD345" i="1"/>
  <c r="AOF345" i="1" s="1"/>
  <c r="ANO345" i="1"/>
  <c r="ANN345" i="1"/>
  <c r="ANP345" i="1" s="1"/>
  <c r="AMY345" i="1"/>
  <c r="AMX345" i="1"/>
  <c r="AMZ345" i="1" s="1"/>
  <c r="AMI345" i="1"/>
  <c r="AMH345" i="1"/>
  <c r="AMJ345" i="1" s="1"/>
  <c r="ALS345" i="1"/>
  <c r="ALR345" i="1"/>
  <c r="ALT345" i="1" s="1"/>
  <c r="ALC345" i="1"/>
  <c r="ALB345" i="1"/>
  <c r="ALD345" i="1" s="1"/>
  <c r="AKM345" i="1"/>
  <c r="AKL345" i="1"/>
  <c r="AKN345" i="1" s="1"/>
  <c r="AJW345" i="1"/>
  <c r="AJV345" i="1"/>
  <c r="AJX345" i="1" s="1"/>
  <c r="AJG345" i="1"/>
  <c r="AJF345" i="1"/>
  <c r="AJH345" i="1" s="1"/>
  <c r="AIQ345" i="1"/>
  <c r="AIP345" i="1"/>
  <c r="AIR345" i="1" s="1"/>
  <c r="AIA345" i="1"/>
  <c r="AHZ345" i="1"/>
  <c r="AIB345" i="1" s="1"/>
  <c r="AHK345" i="1"/>
  <c r="AHJ345" i="1"/>
  <c r="AHL345" i="1" s="1"/>
  <c r="AGU345" i="1"/>
  <c r="AGT345" i="1"/>
  <c r="AGV345" i="1" s="1"/>
  <c r="AGE345" i="1"/>
  <c r="AGD345" i="1"/>
  <c r="AGF345" i="1" s="1"/>
  <c r="AFO345" i="1"/>
  <c r="AFN345" i="1"/>
  <c r="AFP345" i="1" s="1"/>
  <c r="AEY345" i="1"/>
  <c r="AEX345" i="1"/>
  <c r="AEZ345" i="1" s="1"/>
  <c r="AEI345" i="1"/>
  <c r="AEH345" i="1"/>
  <c r="AEJ345" i="1" s="1"/>
  <c r="ADS345" i="1"/>
  <c r="ADR345" i="1"/>
  <c r="ADT345" i="1" s="1"/>
  <c r="ADC345" i="1"/>
  <c r="ADB345" i="1"/>
  <c r="ADD345" i="1" s="1"/>
  <c r="ACM345" i="1"/>
  <c r="ACL345" i="1"/>
  <c r="ACN345" i="1" s="1"/>
  <c r="ABW345" i="1"/>
  <c r="ABV345" i="1"/>
  <c r="ABX345" i="1" s="1"/>
  <c r="ABG345" i="1"/>
  <c r="ABF345" i="1"/>
  <c r="ABH345" i="1" s="1"/>
  <c r="AAQ345" i="1"/>
  <c r="AAP345" i="1"/>
  <c r="AAR345" i="1" s="1"/>
  <c r="AAA345" i="1"/>
  <c r="ZZ345" i="1"/>
  <c r="AAB345" i="1" s="1"/>
  <c r="ZK345" i="1"/>
  <c r="ZJ345" i="1"/>
  <c r="ZL345" i="1" s="1"/>
  <c r="YU345" i="1"/>
  <c r="YT345" i="1"/>
  <c r="YV345" i="1" s="1"/>
  <c r="YE345" i="1"/>
  <c r="YD345" i="1"/>
  <c r="YF345" i="1" s="1"/>
  <c r="XO345" i="1"/>
  <c r="XN345" i="1"/>
  <c r="XP345" i="1" s="1"/>
  <c r="WY345" i="1"/>
  <c r="WX345" i="1"/>
  <c r="WZ345" i="1" s="1"/>
  <c r="WI345" i="1"/>
  <c r="WH345" i="1"/>
  <c r="WJ345" i="1" s="1"/>
  <c r="VS345" i="1"/>
  <c r="VR345" i="1"/>
  <c r="VT345" i="1" s="1"/>
  <c r="VC345" i="1"/>
  <c r="VB345" i="1"/>
  <c r="VD345" i="1" s="1"/>
  <c r="UM345" i="1"/>
  <c r="UL345" i="1"/>
  <c r="UN345" i="1" s="1"/>
  <c r="TW345" i="1"/>
  <c r="TV345" i="1"/>
  <c r="TX345" i="1" s="1"/>
  <c r="TG345" i="1"/>
  <c r="TF345" i="1"/>
  <c r="TH345" i="1" s="1"/>
  <c r="SQ345" i="1"/>
  <c r="SP345" i="1"/>
  <c r="SR345" i="1" s="1"/>
  <c r="SA345" i="1"/>
  <c r="RZ345" i="1"/>
  <c r="SB345" i="1" s="1"/>
  <c r="RK345" i="1"/>
  <c r="RJ345" i="1"/>
  <c r="RL345" i="1" s="1"/>
  <c r="QU345" i="1"/>
  <c r="QT345" i="1"/>
  <c r="QV345" i="1" s="1"/>
  <c r="QE345" i="1"/>
  <c r="QD345" i="1"/>
  <c r="QF345" i="1" s="1"/>
  <c r="PO345" i="1"/>
  <c r="PN345" i="1"/>
  <c r="PP345" i="1" s="1"/>
  <c r="OY345" i="1"/>
  <c r="OX345" i="1"/>
  <c r="OZ345" i="1" s="1"/>
  <c r="OI345" i="1"/>
  <c r="OH345" i="1"/>
  <c r="OJ345" i="1" s="1"/>
  <c r="NS345" i="1"/>
  <c r="NR345" i="1"/>
  <c r="NT345" i="1" s="1"/>
  <c r="NC345" i="1"/>
  <c r="NB345" i="1"/>
  <c r="ND345" i="1" s="1"/>
  <c r="MM345" i="1"/>
  <c r="ML345" i="1"/>
  <c r="MN345" i="1" s="1"/>
  <c r="LW345" i="1"/>
  <c r="LV345" i="1"/>
  <c r="LX345" i="1" s="1"/>
  <c r="LG345" i="1"/>
  <c r="LF345" i="1"/>
  <c r="LH345" i="1" s="1"/>
  <c r="KQ345" i="1"/>
  <c r="KP345" i="1"/>
  <c r="KR345" i="1" s="1"/>
  <c r="KA345" i="1"/>
  <c r="JZ345" i="1"/>
  <c r="KB345" i="1" s="1"/>
  <c r="JK345" i="1"/>
  <c r="JJ345" i="1"/>
  <c r="JL345" i="1" s="1"/>
  <c r="IU345" i="1"/>
  <c r="IT345" i="1"/>
  <c r="IV345" i="1" s="1"/>
  <c r="IE345" i="1"/>
  <c r="ID345" i="1"/>
  <c r="IF345" i="1" s="1"/>
  <c r="HO345" i="1"/>
  <c r="HN345" i="1"/>
  <c r="HP345" i="1" s="1"/>
  <c r="GY345" i="1"/>
  <c r="GX345" i="1"/>
  <c r="GZ345" i="1" s="1"/>
  <c r="GI345" i="1"/>
  <c r="GH345" i="1"/>
  <c r="GJ345" i="1" s="1"/>
  <c r="FS345" i="1"/>
  <c r="FR345" i="1"/>
  <c r="FT345" i="1" s="1"/>
  <c r="FC345" i="1"/>
  <c r="FB345" i="1"/>
  <c r="FD345" i="1" s="1"/>
  <c r="EM345" i="1"/>
  <c r="EL345" i="1"/>
  <c r="EN345" i="1" s="1"/>
  <c r="DW345" i="1"/>
  <c r="DV345" i="1"/>
  <c r="DX345" i="1" s="1"/>
  <c r="DG345" i="1"/>
  <c r="DF345" i="1"/>
  <c r="DH345" i="1" s="1"/>
  <c r="CQ345" i="1"/>
  <c r="CP345" i="1"/>
  <c r="CR345" i="1" s="1"/>
  <c r="XFC344" i="1"/>
  <c r="XFB344" i="1"/>
  <c r="XFD344" i="1" s="1"/>
  <c r="XEM344" i="1"/>
  <c r="XEL344" i="1"/>
  <c r="XEN344" i="1" s="1"/>
  <c r="XDW344" i="1"/>
  <c r="XDV344" i="1"/>
  <c r="XDX344" i="1" s="1"/>
  <c r="XDG344" i="1"/>
  <c r="XDF344" i="1"/>
  <c r="XDH344" i="1" s="1"/>
  <c r="XCQ344" i="1"/>
  <c r="XCP344" i="1"/>
  <c r="XCR344" i="1" s="1"/>
  <c r="XCA344" i="1"/>
  <c r="XBZ344" i="1"/>
  <c r="XCB344" i="1" s="1"/>
  <c r="XBK344" i="1"/>
  <c r="XBJ344" i="1"/>
  <c r="XBL344" i="1" s="1"/>
  <c r="XAU344" i="1"/>
  <c r="XAT344" i="1"/>
  <c r="XAV344" i="1" s="1"/>
  <c r="XAE344" i="1"/>
  <c r="XAD344" i="1"/>
  <c r="XAF344" i="1" s="1"/>
  <c r="WZO344" i="1"/>
  <c r="WZN344" i="1"/>
  <c r="WZP344" i="1" s="1"/>
  <c r="WYY344" i="1"/>
  <c r="WYX344" i="1"/>
  <c r="WYZ344" i="1" s="1"/>
  <c r="WYI344" i="1"/>
  <c r="WYH344" i="1"/>
  <c r="WYJ344" i="1" s="1"/>
  <c r="WXS344" i="1"/>
  <c r="WXR344" i="1"/>
  <c r="WXT344" i="1" s="1"/>
  <c r="WXC344" i="1"/>
  <c r="WXB344" i="1"/>
  <c r="WXD344" i="1" s="1"/>
  <c r="WWM344" i="1"/>
  <c r="WWL344" i="1"/>
  <c r="WWN344" i="1" s="1"/>
  <c r="WVW344" i="1"/>
  <c r="WVV344" i="1"/>
  <c r="WVX344" i="1" s="1"/>
  <c r="WVG344" i="1"/>
  <c r="WVF344" i="1"/>
  <c r="WVH344" i="1" s="1"/>
  <c r="WUQ344" i="1"/>
  <c r="WUP344" i="1"/>
  <c r="WUR344" i="1" s="1"/>
  <c r="WUA344" i="1"/>
  <c r="WTZ344" i="1"/>
  <c r="WUB344" i="1" s="1"/>
  <c r="WTK344" i="1"/>
  <c r="WTJ344" i="1"/>
  <c r="WTL344" i="1" s="1"/>
  <c r="WSU344" i="1"/>
  <c r="WST344" i="1"/>
  <c r="WSV344" i="1" s="1"/>
  <c r="WSE344" i="1"/>
  <c r="WSD344" i="1"/>
  <c r="WSF344" i="1" s="1"/>
  <c r="WRO344" i="1"/>
  <c r="WRN344" i="1"/>
  <c r="WRP344" i="1" s="1"/>
  <c r="WQY344" i="1"/>
  <c r="WQX344" i="1"/>
  <c r="WQZ344" i="1" s="1"/>
  <c r="WQI344" i="1"/>
  <c r="WQH344" i="1"/>
  <c r="WQJ344" i="1" s="1"/>
  <c r="WPS344" i="1"/>
  <c r="WPR344" i="1"/>
  <c r="WPT344" i="1" s="1"/>
  <c r="WPC344" i="1"/>
  <c r="WPB344" i="1"/>
  <c r="WPD344" i="1" s="1"/>
  <c r="WOM344" i="1"/>
  <c r="WOL344" i="1"/>
  <c r="WON344" i="1" s="1"/>
  <c r="WNW344" i="1"/>
  <c r="WNV344" i="1"/>
  <c r="WNX344" i="1" s="1"/>
  <c r="WNG344" i="1"/>
  <c r="WNF344" i="1"/>
  <c r="WNH344" i="1" s="1"/>
  <c r="WMQ344" i="1"/>
  <c r="WMP344" i="1"/>
  <c r="WMR344" i="1" s="1"/>
  <c r="WMA344" i="1"/>
  <c r="WLZ344" i="1"/>
  <c r="WMB344" i="1" s="1"/>
  <c r="WLK344" i="1"/>
  <c r="WLJ344" i="1"/>
  <c r="WLL344" i="1" s="1"/>
  <c r="WKU344" i="1"/>
  <c r="WKT344" i="1"/>
  <c r="WKV344" i="1" s="1"/>
  <c r="WKE344" i="1"/>
  <c r="WKD344" i="1"/>
  <c r="WKF344" i="1" s="1"/>
  <c r="WJO344" i="1"/>
  <c r="WJN344" i="1"/>
  <c r="WJP344" i="1" s="1"/>
  <c r="WIY344" i="1"/>
  <c r="WIX344" i="1"/>
  <c r="WIZ344" i="1" s="1"/>
  <c r="WII344" i="1"/>
  <c r="WIH344" i="1"/>
  <c r="WIJ344" i="1" s="1"/>
  <c r="WHS344" i="1"/>
  <c r="WHR344" i="1"/>
  <c r="WHT344" i="1" s="1"/>
  <c r="WHC344" i="1"/>
  <c r="WHB344" i="1"/>
  <c r="WHD344" i="1" s="1"/>
  <c r="WGM344" i="1"/>
  <c r="WGL344" i="1"/>
  <c r="WGN344" i="1" s="1"/>
  <c r="WFW344" i="1"/>
  <c r="WFV344" i="1"/>
  <c r="WFX344" i="1" s="1"/>
  <c r="WFG344" i="1"/>
  <c r="WFF344" i="1"/>
  <c r="WFH344" i="1" s="1"/>
  <c r="WEQ344" i="1"/>
  <c r="WEP344" i="1"/>
  <c r="WER344" i="1" s="1"/>
  <c r="WEA344" i="1"/>
  <c r="WDZ344" i="1"/>
  <c r="WEB344" i="1" s="1"/>
  <c r="WDK344" i="1"/>
  <c r="WDJ344" i="1"/>
  <c r="WDL344" i="1" s="1"/>
  <c r="WCU344" i="1"/>
  <c r="WCT344" i="1"/>
  <c r="WCV344" i="1" s="1"/>
  <c r="WCE344" i="1"/>
  <c r="WCD344" i="1"/>
  <c r="WCF344" i="1" s="1"/>
  <c r="WBO344" i="1"/>
  <c r="WBN344" i="1"/>
  <c r="WBP344" i="1" s="1"/>
  <c r="WAY344" i="1"/>
  <c r="WAX344" i="1"/>
  <c r="WAZ344" i="1" s="1"/>
  <c r="WAI344" i="1"/>
  <c r="WAH344" i="1"/>
  <c r="WAJ344" i="1" s="1"/>
  <c r="VZS344" i="1"/>
  <c r="VZR344" i="1"/>
  <c r="VZT344" i="1" s="1"/>
  <c r="VZC344" i="1"/>
  <c r="VZB344" i="1"/>
  <c r="VZD344" i="1" s="1"/>
  <c r="VYM344" i="1"/>
  <c r="VYL344" i="1"/>
  <c r="VYN344" i="1" s="1"/>
  <c r="VXW344" i="1"/>
  <c r="VXV344" i="1"/>
  <c r="VXX344" i="1" s="1"/>
  <c r="VXG344" i="1"/>
  <c r="VXF344" i="1"/>
  <c r="VXH344" i="1" s="1"/>
  <c r="VWQ344" i="1"/>
  <c r="VWP344" i="1"/>
  <c r="VWR344" i="1" s="1"/>
  <c r="VWA344" i="1"/>
  <c r="VVZ344" i="1"/>
  <c r="VWB344" i="1" s="1"/>
  <c r="VVK344" i="1"/>
  <c r="VVJ344" i="1"/>
  <c r="VVL344" i="1" s="1"/>
  <c r="VUU344" i="1"/>
  <c r="VUT344" i="1"/>
  <c r="VUV344" i="1" s="1"/>
  <c r="VUE344" i="1"/>
  <c r="VUD344" i="1"/>
  <c r="VUF344" i="1" s="1"/>
  <c r="VTO344" i="1"/>
  <c r="VTN344" i="1"/>
  <c r="VTP344" i="1" s="1"/>
  <c r="VSY344" i="1"/>
  <c r="VSX344" i="1"/>
  <c r="VSZ344" i="1" s="1"/>
  <c r="VSI344" i="1"/>
  <c r="VSH344" i="1"/>
  <c r="VSJ344" i="1" s="1"/>
  <c r="VRS344" i="1"/>
  <c r="VRR344" i="1"/>
  <c r="VRT344" i="1" s="1"/>
  <c r="VRC344" i="1"/>
  <c r="VRB344" i="1"/>
  <c r="VRD344" i="1" s="1"/>
  <c r="VQM344" i="1"/>
  <c r="VQL344" i="1"/>
  <c r="VQN344" i="1" s="1"/>
  <c r="VPW344" i="1"/>
  <c r="VPV344" i="1"/>
  <c r="VPX344" i="1" s="1"/>
  <c r="VPG344" i="1"/>
  <c r="VPF344" i="1"/>
  <c r="VPH344" i="1" s="1"/>
  <c r="VOQ344" i="1"/>
  <c r="VOP344" i="1"/>
  <c r="VOR344" i="1" s="1"/>
  <c r="VOA344" i="1"/>
  <c r="VNZ344" i="1"/>
  <c r="VOB344" i="1" s="1"/>
  <c r="VNK344" i="1"/>
  <c r="VNJ344" i="1"/>
  <c r="VNL344" i="1" s="1"/>
  <c r="VMU344" i="1"/>
  <c r="VMT344" i="1"/>
  <c r="VMV344" i="1" s="1"/>
  <c r="VME344" i="1"/>
  <c r="VMD344" i="1"/>
  <c r="VMF344" i="1" s="1"/>
  <c r="VLO344" i="1"/>
  <c r="VLN344" i="1"/>
  <c r="VLP344" i="1" s="1"/>
  <c r="VKY344" i="1"/>
  <c r="VKX344" i="1"/>
  <c r="VKZ344" i="1" s="1"/>
  <c r="VKI344" i="1"/>
  <c r="VKH344" i="1"/>
  <c r="VKJ344" i="1" s="1"/>
  <c r="VJS344" i="1"/>
  <c r="VJR344" i="1"/>
  <c r="VJT344" i="1" s="1"/>
  <c r="VJC344" i="1"/>
  <c r="VJB344" i="1"/>
  <c r="VJD344" i="1" s="1"/>
  <c r="VIM344" i="1"/>
  <c r="VIL344" i="1"/>
  <c r="VIN344" i="1" s="1"/>
  <c r="VHW344" i="1"/>
  <c r="VHV344" i="1"/>
  <c r="VHX344" i="1" s="1"/>
  <c r="VHG344" i="1"/>
  <c r="VHF344" i="1"/>
  <c r="VHH344" i="1" s="1"/>
  <c r="VGQ344" i="1"/>
  <c r="VGP344" i="1"/>
  <c r="VGR344" i="1" s="1"/>
  <c r="VGA344" i="1"/>
  <c r="VFZ344" i="1"/>
  <c r="VGB344" i="1" s="1"/>
  <c r="VFK344" i="1"/>
  <c r="VFJ344" i="1"/>
  <c r="VFL344" i="1" s="1"/>
  <c r="VEU344" i="1"/>
  <c r="VET344" i="1"/>
  <c r="VEV344" i="1" s="1"/>
  <c r="VEE344" i="1"/>
  <c r="VED344" i="1"/>
  <c r="VEF344" i="1" s="1"/>
  <c r="VDO344" i="1"/>
  <c r="VDN344" i="1"/>
  <c r="VDP344" i="1" s="1"/>
  <c r="VCY344" i="1"/>
  <c r="VCX344" i="1"/>
  <c r="VCZ344" i="1" s="1"/>
  <c r="VCI344" i="1"/>
  <c r="VCH344" i="1"/>
  <c r="VCJ344" i="1" s="1"/>
  <c r="VBS344" i="1"/>
  <c r="VBR344" i="1"/>
  <c r="VBT344" i="1" s="1"/>
  <c r="VBC344" i="1"/>
  <c r="VBB344" i="1"/>
  <c r="VBD344" i="1" s="1"/>
  <c r="VAM344" i="1"/>
  <c r="VAL344" i="1"/>
  <c r="VAN344" i="1" s="1"/>
  <c r="UZW344" i="1"/>
  <c r="UZV344" i="1"/>
  <c r="UZX344" i="1" s="1"/>
  <c r="UZG344" i="1"/>
  <c r="UZF344" i="1"/>
  <c r="UZH344" i="1" s="1"/>
  <c r="UYQ344" i="1"/>
  <c r="UYP344" i="1"/>
  <c r="UYR344" i="1" s="1"/>
  <c r="UYA344" i="1"/>
  <c r="UXZ344" i="1"/>
  <c r="UYB344" i="1" s="1"/>
  <c r="UXK344" i="1"/>
  <c r="UXJ344" i="1"/>
  <c r="UXL344" i="1" s="1"/>
  <c r="UWU344" i="1"/>
  <c r="UWT344" i="1"/>
  <c r="UWV344" i="1" s="1"/>
  <c r="UWE344" i="1"/>
  <c r="UWD344" i="1"/>
  <c r="UWF344" i="1" s="1"/>
  <c r="UVO344" i="1"/>
  <c r="UVN344" i="1"/>
  <c r="UVP344" i="1" s="1"/>
  <c r="UUY344" i="1"/>
  <c r="UUX344" i="1"/>
  <c r="UUZ344" i="1" s="1"/>
  <c r="UUI344" i="1"/>
  <c r="UUH344" i="1"/>
  <c r="UUJ344" i="1" s="1"/>
  <c r="UTS344" i="1"/>
  <c r="UTR344" i="1"/>
  <c r="UTT344" i="1" s="1"/>
  <c r="UTC344" i="1"/>
  <c r="UTB344" i="1"/>
  <c r="UTD344" i="1" s="1"/>
  <c r="USM344" i="1"/>
  <c r="USL344" i="1"/>
  <c r="USN344" i="1" s="1"/>
  <c r="URW344" i="1"/>
  <c r="URV344" i="1"/>
  <c r="URX344" i="1" s="1"/>
  <c r="URG344" i="1"/>
  <c r="URF344" i="1"/>
  <c r="URH344" i="1" s="1"/>
  <c r="UQQ344" i="1"/>
  <c r="UQP344" i="1"/>
  <c r="UQR344" i="1" s="1"/>
  <c r="UQA344" i="1"/>
  <c r="UPZ344" i="1"/>
  <c r="UQB344" i="1" s="1"/>
  <c r="UPK344" i="1"/>
  <c r="UPJ344" i="1"/>
  <c r="UPL344" i="1" s="1"/>
  <c r="UOU344" i="1"/>
  <c r="UOT344" i="1"/>
  <c r="UOV344" i="1" s="1"/>
  <c r="UOE344" i="1"/>
  <c r="UOD344" i="1"/>
  <c r="UOF344" i="1" s="1"/>
  <c r="UNO344" i="1"/>
  <c r="UNN344" i="1"/>
  <c r="UNP344" i="1" s="1"/>
  <c r="UMY344" i="1"/>
  <c r="UMX344" i="1"/>
  <c r="UMZ344" i="1" s="1"/>
  <c r="UMI344" i="1"/>
  <c r="UMH344" i="1"/>
  <c r="UMJ344" i="1" s="1"/>
  <c r="ULS344" i="1"/>
  <c r="ULR344" i="1"/>
  <c r="ULT344" i="1" s="1"/>
  <c r="ULC344" i="1"/>
  <c r="ULB344" i="1"/>
  <c r="ULD344" i="1" s="1"/>
  <c r="UKM344" i="1"/>
  <c r="UKL344" i="1"/>
  <c r="UKN344" i="1" s="1"/>
  <c r="UJW344" i="1"/>
  <c r="UJV344" i="1"/>
  <c r="UJX344" i="1" s="1"/>
  <c r="UJG344" i="1"/>
  <c r="UJF344" i="1"/>
  <c r="UJH344" i="1" s="1"/>
  <c r="UIQ344" i="1"/>
  <c r="UIP344" i="1"/>
  <c r="UIR344" i="1" s="1"/>
  <c r="UIA344" i="1"/>
  <c r="UHZ344" i="1"/>
  <c r="UIB344" i="1" s="1"/>
  <c r="UHK344" i="1"/>
  <c r="UHJ344" i="1"/>
  <c r="UHL344" i="1" s="1"/>
  <c r="UGU344" i="1"/>
  <c r="UGT344" i="1"/>
  <c r="UGV344" i="1" s="1"/>
  <c r="UGE344" i="1"/>
  <c r="UGD344" i="1"/>
  <c r="UGF344" i="1" s="1"/>
  <c r="UFO344" i="1"/>
  <c r="UFN344" i="1"/>
  <c r="UFP344" i="1" s="1"/>
  <c r="UEY344" i="1"/>
  <c r="UEX344" i="1"/>
  <c r="UEZ344" i="1" s="1"/>
  <c r="UEI344" i="1"/>
  <c r="UEH344" i="1"/>
  <c r="UEJ344" i="1" s="1"/>
  <c r="UDS344" i="1"/>
  <c r="UDR344" i="1"/>
  <c r="UDT344" i="1" s="1"/>
  <c r="UDC344" i="1"/>
  <c r="UDB344" i="1"/>
  <c r="UDD344" i="1" s="1"/>
  <c r="UCM344" i="1"/>
  <c r="UCL344" i="1"/>
  <c r="UCN344" i="1" s="1"/>
  <c r="UBW344" i="1"/>
  <c r="UBV344" i="1"/>
  <c r="UBX344" i="1" s="1"/>
  <c r="UBG344" i="1"/>
  <c r="UBF344" i="1"/>
  <c r="UBH344" i="1" s="1"/>
  <c r="UAQ344" i="1"/>
  <c r="UAP344" i="1"/>
  <c r="UAR344" i="1" s="1"/>
  <c r="UAA344" i="1"/>
  <c r="TZZ344" i="1"/>
  <c r="UAB344" i="1" s="1"/>
  <c r="TZK344" i="1"/>
  <c r="TZJ344" i="1"/>
  <c r="TZL344" i="1" s="1"/>
  <c r="TYU344" i="1"/>
  <c r="TYT344" i="1"/>
  <c r="TYV344" i="1" s="1"/>
  <c r="TYE344" i="1"/>
  <c r="TYD344" i="1"/>
  <c r="TYF344" i="1" s="1"/>
  <c r="TXO344" i="1"/>
  <c r="TXN344" i="1"/>
  <c r="TXP344" i="1" s="1"/>
  <c r="TWY344" i="1"/>
  <c r="TWX344" i="1"/>
  <c r="TWZ344" i="1" s="1"/>
  <c r="TWI344" i="1"/>
  <c r="TWH344" i="1"/>
  <c r="TWJ344" i="1" s="1"/>
  <c r="TVS344" i="1"/>
  <c r="TVR344" i="1"/>
  <c r="TVT344" i="1" s="1"/>
  <c r="TVC344" i="1"/>
  <c r="TVB344" i="1"/>
  <c r="TVD344" i="1" s="1"/>
  <c r="TUM344" i="1"/>
  <c r="TUL344" i="1"/>
  <c r="TUN344" i="1" s="1"/>
  <c r="TTW344" i="1"/>
  <c r="TTV344" i="1"/>
  <c r="TTX344" i="1" s="1"/>
  <c r="TTG344" i="1"/>
  <c r="TTF344" i="1"/>
  <c r="TTH344" i="1" s="1"/>
  <c r="TSQ344" i="1"/>
  <c r="TSP344" i="1"/>
  <c r="TSR344" i="1" s="1"/>
  <c r="TSA344" i="1"/>
  <c r="TRZ344" i="1"/>
  <c r="TSB344" i="1" s="1"/>
  <c r="TRK344" i="1"/>
  <c r="TRJ344" i="1"/>
  <c r="TRL344" i="1" s="1"/>
  <c r="TQU344" i="1"/>
  <c r="TQT344" i="1"/>
  <c r="TQV344" i="1" s="1"/>
  <c r="TQE344" i="1"/>
  <c r="TQD344" i="1"/>
  <c r="TQF344" i="1" s="1"/>
  <c r="TPO344" i="1"/>
  <c r="TPN344" i="1"/>
  <c r="TPP344" i="1" s="1"/>
  <c r="TOY344" i="1"/>
  <c r="TOX344" i="1"/>
  <c r="TOZ344" i="1" s="1"/>
  <c r="TOI344" i="1"/>
  <c r="TOH344" i="1"/>
  <c r="TOJ344" i="1" s="1"/>
  <c r="TNS344" i="1"/>
  <c r="TNR344" i="1"/>
  <c r="TNT344" i="1" s="1"/>
  <c r="TNC344" i="1"/>
  <c r="TNB344" i="1"/>
  <c r="TND344" i="1" s="1"/>
  <c r="TMM344" i="1"/>
  <c r="TML344" i="1"/>
  <c r="TMN344" i="1" s="1"/>
  <c r="TLW344" i="1"/>
  <c r="TLV344" i="1"/>
  <c r="TLX344" i="1" s="1"/>
  <c r="TLG344" i="1"/>
  <c r="TLF344" i="1"/>
  <c r="TLH344" i="1" s="1"/>
  <c r="TKQ344" i="1"/>
  <c r="TKP344" i="1"/>
  <c r="TKR344" i="1" s="1"/>
  <c r="TKA344" i="1"/>
  <c r="TJZ344" i="1"/>
  <c r="TKB344" i="1" s="1"/>
  <c r="TJK344" i="1"/>
  <c r="TJJ344" i="1"/>
  <c r="TJL344" i="1" s="1"/>
  <c r="TIU344" i="1"/>
  <c r="TIT344" i="1"/>
  <c r="TIV344" i="1" s="1"/>
  <c r="TIE344" i="1"/>
  <c r="TID344" i="1"/>
  <c r="TIF344" i="1" s="1"/>
  <c r="THO344" i="1"/>
  <c r="THN344" i="1"/>
  <c r="THP344" i="1" s="1"/>
  <c r="TGY344" i="1"/>
  <c r="TGX344" i="1"/>
  <c r="TGZ344" i="1" s="1"/>
  <c r="TGI344" i="1"/>
  <c r="TGH344" i="1"/>
  <c r="TGJ344" i="1" s="1"/>
  <c r="TFS344" i="1"/>
  <c r="TFR344" i="1"/>
  <c r="TFT344" i="1" s="1"/>
  <c r="TFC344" i="1"/>
  <c r="TFB344" i="1"/>
  <c r="TFD344" i="1" s="1"/>
  <c r="TEM344" i="1"/>
  <c r="TEL344" i="1"/>
  <c r="TEN344" i="1" s="1"/>
  <c r="TDW344" i="1"/>
  <c r="TDV344" i="1"/>
  <c r="TDX344" i="1" s="1"/>
  <c r="TDG344" i="1"/>
  <c r="TDF344" i="1"/>
  <c r="TDH344" i="1" s="1"/>
  <c r="TCQ344" i="1"/>
  <c r="TCP344" i="1"/>
  <c r="TCR344" i="1" s="1"/>
  <c r="TCA344" i="1"/>
  <c r="TBZ344" i="1"/>
  <c r="TCB344" i="1" s="1"/>
  <c r="TBK344" i="1"/>
  <c r="TBJ344" i="1"/>
  <c r="TBL344" i="1" s="1"/>
  <c r="TAU344" i="1"/>
  <c r="TAT344" i="1"/>
  <c r="TAV344" i="1" s="1"/>
  <c r="TAE344" i="1"/>
  <c r="TAD344" i="1"/>
  <c r="TAF344" i="1" s="1"/>
  <c r="SZO344" i="1"/>
  <c r="SZN344" i="1"/>
  <c r="SZP344" i="1" s="1"/>
  <c r="SYY344" i="1"/>
  <c r="SYX344" i="1"/>
  <c r="SYZ344" i="1" s="1"/>
  <c r="SYI344" i="1"/>
  <c r="SYH344" i="1"/>
  <c r="SYJ344" i="1" s="1"/>
  <c r="SXS344" i="1"/>
  <c r="SXR344" i="1"/>
  <c r="SXT344" i="1" s="1"/>
  <c r="SXC344" i="1"/>
  <c r="SXB344" i="1"/>
  <c r="SXD344" i="1" s="1"/>
  <c r="SWM344" i="1"/>
  <c r="SWL344" i="1"/>
  <c r="SWN344" i="1" s="1"/>
  <c r="SVW344" i="1"/>
  <c r="SVV344" i="1"/>
  <c r="SVX344" i="1" s="1"/>
  <c r="SVG344" i="1"/>
  <c r="SVF344" i="1"/>
  <c r="SVH344" i="1" s="1"/>
  <c r="SUQ344" i="1"/>
  <c r="SUP344" i="1"/>
  <c r="SUR344" i="1" s="1"/>
  <c r="SUA344" i="1"/>
  <c r="STZ344" i="1"/>
  <c r="SUB344" i="1" s="1"/>
  <c r="STK344" i="1"/>
  <c r="STJ344" i="1"/>
  <c r="STL344" i="1" s="1"/>
  <c r="SSU344" i="1"/>
  <c r="SST344" i="1"/>
  <c r="SSV344" i="1" s="1"/>
  <c r="SSE344" i="1"/>
  <c r="SSD344" i="1"/>
  <c r="SSF344" i="1" s="1"/>
  <c r="SRO344" i="1"/>
  <c r="SRN344" i="1"/>
  <c r="SRP344" i="1" s="1"/>
  <c r="SQY344" i="1"/>
  <c r="SQX344" i="1"/>
  <c r="SQZ344" i="1" s="1"/>
  <c r="SQI344" i="1"/>
  <c r="SQH344" i="1"/>
  <c r="SQJ344" i="1" s="1"/>
  <c r="SPS344" i="1"/>
  <c r="SPR344" i="1"/>
  <c r="SPT344" i="1" s="1"/>
  <c r="SPC344" i="1"/>
  <c r="SPB344" i="1"/>
  <c r="SPD344" i="1" s="1"/>
  <c r="SOM344" i="1"/>
  <c r="SOL344" i="1"/>
  <c r="SON344" i="1" s="1"/>
  <c r="SNW344" i="1"/>
  <c r="SNV344" i="1"/>
  <c r="SNX344" i="1" s="1"/>
  <c r="SNG344" i="1"/>
  <c r="SNF344" i="1"/>
  <c r="SNH344" i="1" s="1"/>
  <c r="SMQ344" i="1"/>
  <c r="SMP344" i="1"/>
  <c r="SMR344" i="1" s="1"/>
  <c r="SMA344" i="1"/>
  <c r="SLZ344" i="1"/>
  <c r="SMB344" i="1" s="1"/>
  <c r="SLK344" i="1"/>
  <c r="SLJ344" i="1"/>
  <c r="SLL344" i="1" s="1"/>
  <c r="SKU344" i="1"/>
  <c r="SKT344" i="1"/>
  <c r="SKV344" i="1" s="1"/>
  <c r="SKE344" i="1"/>
  <c r="SKD344" i="1"/>
  <c r="SKF344" i="1" s="1"/>
  <c r="SJO344" i="1"/>
  <c r="SJN344" i="1"/>
  <c r="SJP344" i="1" s="1"/>
  <c r="SIY344" i="1"/>
  <c r="SIX344" i="1"/>
  <c r="SIZ344" i="1" s="1"/>
  <c r="SII344" i="1"/>
  <c r="SIH344" i="1"/>
  <c r="SIJ344" i="1" s="1"/>
  <c r="SHS344" i="1"/>
  <c r="SHR344" i="1"/>
  <c r="SHT344" i="1" s="1"/>
  <c r="SHC344" i="1"/>
  <c r="SHB344" i="1"/>
  <c r="SHD344" i="1" s="1"/>
  <c r="SGM344" i="1"/>
  <c r="SGL344" i="1"/>
  <c r="SGN344" i="1" s="1"/>
  <c r="SFW344" i="1"/>
  <c r="SFV344" i="1"/>
  <c r="SFX344" i="1" s="1"/>
  <c r="SFG344" i="1"/>
  <c r="SFF344" i="1"/>
  <c r="SFH344" i="1" s="1"/>
  <c r="SEQ344" i="1"/>
  <c r="SEP344" i="1"/>
  <c r="SER344" i="1" s="1"/>
  <c r="SEA344" i="1"/>
  <c r="SDZ344" i="1"/>
  <c r="SEB344" i="1" s="1"/>
  <c r="SDK344" i="1"/>
  <c r="SDJ344" i="1"/>
  <c r="SDL344" i="1" s="1"/>
  <c r="SCU344" i="1"/>
  <c r="SCT344" i="1"/>
  <c r="SCV344" i="1" s="1"/>
  <c r="SCE344" i="1"/>
  <c r="SCD344" i="1"/>
  <c r="SCF344" i="1" s="1"/>
  <c r="SBO344" i="1"/>
  <c r="SBN344" i="1"/>
  <c r="SBP344" i="1" s="1"/>
  <c r="SAY344" i="1"/>
  <c r="SAX344" i="1"/>
  <c r="SAZ344" i="1" s="1"/>
  <c r="SAI344" i="1"/>
  <c r="SAH344" i="1"/>
  <c r="SAJ344" i="1" s="1"/>
  <c r="RZS344" i="1"/>
  <c r="RZR344" i="1"/>
  <c r="RZT344" i="1" s="1"/>
  <c r="RZC344" i="1"/>
  <c r="RZB344" i="1"/>
  <c r="RZD344" i="1" s="1"/>
  <c r="RYM344" i="1"/>
  <c r="RYL344" i="1"/>
  <c r="RYN344" i="1" s="1"/>
  <c r="RXW344" i="1"/>
  <c r="RXV344" i="1"/>
  <c r="RXX344" i="1" s="1"/>
  <c r="RXG344" i="1"/>
  <c r="RXF344" i="1"/>
  <c r="RXH344" i="1" s="1"/>
  <c r="RWQ344" i="1"/>
  <c r="RWP344" i="1"/>
  <c r="RWR344" i="1" s="1"/>
  <c r="RWA344" i="1"/>
  <c r="RVZ344" i="1"/>
  <c r="RWB344" i="1" s="1"/>
  <c r="RVK344" i="1"/>
  <c r="RVJ344" i="1"/>
  <c r="RVL344" i="1" s="1"/>
  <c r="RUU344" i="1"/>
  <c r="RUT344" i="1"/>
  <c r="RUV344" i="1" s="1"/>
  <c r="RUE344" i="1"/>
  <c r="RUD344" i="1"/>
  <c r="RUF344" i="1" s="1"/>
  <c r="RTO344" i="1"/>
  <c r="RTN344" i="1"/>
  <c r="RTP344" i="1" s="1"/>
  <c r="RSY344" i="1"/>
  <c r="RSX344" i="1"/>
  <c r="RSZ344" i="1" s="1"/>
  <c r="RSI344" i="1"/>
  <c r="RSH344" i="1"/>
  <c r="RSJ344" i="1" s="1"/>
  <c r="RRS344" i="1"/>
  <c r="RRR344" i="1"/>
  <c r="RRT344" i="1" s="1"/>
  <c r="RRC344" i="1"/>
  <c r="RRB344" i="1"/>
  <c r="RRD344" i="1" s="1"/>
  <c r="RQM344" i="1"/>
  <c r="RQL344" i="1"/>
  <c r="RQN344" i="1" s="1"/>
  <c r="RPW344" i="1"/>
  <c r="RPV344" i="1"/>
  <c r="RPX344" i="1" s="1"/>
  <c r="RPG344" i="1"/>
  <c r="RPF344" i="1"/>
  <c r="RPH344" i="1" s="1"/>
  <c r="ROQ344" i="1"/>
  <c r="ROP344" i="1"/>
  <c r="ROR344" i="1" s="1"/>
  <c r="ROA344" i="1"/>
  <c r="RNZ344" i="1"/>
  <c r="ROB344" i="1" s="1"/>
  <c r="RNK344" i="1"/>
  <c r="RNJ344" i="1"/>
  <c r="RNL344" i="1" s="1"/>
  <c r="RMU344" i="1"/>
  <c r="RMT344" i="1"/>
  <c r="RMV344" i="1" s="1"/>
  <c r="RME344" i="1"/>
  <c r="RMD344" i="1"/>
  <c r="RMF344" i="1" s="1"/>
  <c r="RLO344" i="1"/>
  <c r="RLN344" i="1"/>
  <c r="RLP344" i="1" s="1"/>
  <c r="RKY344" i="1"/>
  <c r="RKX344" i="1"/>
  <c r="RKZ344" i="1" s="1"/>
  <c r="RKI344" i="1"/>
  <c r="RKH344" i="1"/>
  <c r="RKJ344" i="1" s="1"/>
  <c r="RJS344" i="1"/>
  <c r="RJR344" i="1"/>
  <c r="RJT344" i="1" s="1"/>
  <c r="RJC344" i="1"/>
  <c r="RJB344" i="1"/>
  <c r="RJD344" i="1" s="1"/>
  <c r="RIM344" i="1"/>
  <c r="RIL344" i="1"/>
  <c r="RIN344" i="1" s="1"/>
  <c r="RHW344" i="1"/>
  <c r="RHV344" i="1"/>
  <c r="RHX344" i="1" s="1"/>
  <c r="RHG344" i="1"/>
  <c r="RHF344" i="1"/>
  <c r="RHH344" i="1" s="1"/>
  <c r="RGQ344" i="1"/>
  <c r="RGP344" i="1"/>
  <c r="RGR344" i="1" s="1"/>
  <c r="RGA344" i="1"/>
  <c r="RFZ344" i="1"/>
  <c r="RGB344" i="1" s="1"/>
  <c r="RFK344" i="1"/>
  <c r="RFJ344" i="1"/>
  <c r="RFL344" i="1" s="1"/>
  <c r="REU344" i="1"/>
  <c r="RET344" i="1"/>
  <c r="REV344" i="1" s="1"/>
  <c r="REE344" i="1"/>
  <c r="RED344" i="1"/>
  <c r="REF344" i="1" s="1"/>
  <c r="RDO344" i="1"/>
  <c r="RDN344" i="1"/>
  <c r="RDP344" i="1" s="1"/>
  <c r="RCY344" i="1"/>
  <c r="RCX344" i="1"/>
  <c r="RCZ344" i="1" s="1"/>
  <c r="RCI344" i="1"/>
  <c r="RCH344" i="1"/>
  <c r="RCJ344" i="1" s="1"/>
  <c r="RBS344" i="1"/>
  <c r="RBR344" i="1"/>
  <c r="RBT344" i="1" s="1"/>
  <c r="RBC344" i="1"/>
  <c r="RBB344" i="1"/>
  <c r="RBD344" i="1" s="1"/>
  <c r="RAM344" i="1"/>
  <c r="RAL344" i="1"/>
  <c r="RAN344" i="1" s="1"/>
  <c r="QZW344" i="1"/>
  <c r="QZV344" i="1"/>
  <c r="QZX344" i="1" s="1"/>
  <c r="QZG344" i="1"/>
  <c r="QZF344" i="1"/>
  <c r="QZH344" i="1" s="1"/>
  <c r="QYQ344" i="1"/>
  <c r="QYP344" i="1"/>
  <c r="QYR344" i="1" s="1"/>
  <c r="QYA344" i="1"/>
  <c r="QXZ344" i="1"/>
  <c r="QYB344" i="1" s="1"/>
  <c r="QXK344" i="1"/>
  <c r="QXJ344" i="1"/>
  <c r="QXL344" i="1" s="1"/>
  <c r="QWU344" i="1"/>
  <c r="QWT344" i="1"/>
  <c r="QWV344" i="1" s="1"/>
  <c r="QWE344" i="1"/>
  <c r="QWD344" i="1"/>
  <c r="QWF344" i="1" s="1"/>
  <c r="QVO344" i="1"/>
  <c r="QVN344" i="1"/>
  <c r="QVP344" i="1" s="1"/>
  <c r="QUY344" i="1"/>
  <c r="QUX344" i="1"/>
  <c r="QUZ344" i="1" s="1"/>
  <c r="QUI344" i="1"/>
  <c r="QUH344" i="1"/>
  <c r="QUJ344" i="1" s="1"/>
  <c r="QTS344" i="1"/>
  <c r="QTR344" i="1"/>
  <c r="QTT344" i="1" s="1"/>
  <c r="QTC344" i="1"/>
  <c r="QTB344" i="1"/>
  <c r="QTD344" i="1" s="1"/>
  <c r="QSM344" i="1"/>
  <c r="QSL344" i="1"/>
  <c r="QSN344" i="1" s="1"/>
  <c r="QRW344" i="1"/>
  <c r="QRV344" i="1"/>
  <c r="QRX344" i="1" s="1"/>
  <c r="QRG344" i="1"/>
  <c r="QRF344" i="1"/>
  <c r="QRH344" i="1" s="1"/>
  <c r="QQQ344" i="1"/>
  <c r="QQP344" i="1"/>
  <c r="QQR344" i="1" s="1"/>
  <c r="QQA344" i="1"/>
  <c r="QPZ344" i="1"/>
  <c r="QQB344" i="1" s="1"/>
  <c r="QPK344" i="1"/>
  <c r="QPJ344" i="1"/>
  <c r="QPL344" i="1" s="1"/>
  <c r="QOU344" i="1"/>
  <c r="QOT344" i="1"/>
  <c r="QOV344" i="1" s="1"/>
  <c r="QOE344" i="1"/>
  <c r="QOD344" i="1"/>
  <c r="QOF344" i="1" s="1"/>
  <c r="QNO344" i="1"/>
  <c r="QNN344" i="1"/>
  <c r="QNP344" i="1" s="1"/>
  <c r="QMY344" i="1"/>
  <c r="QMX344" i="1"/>
  <c r="QMZ344" i="1" s="1"/>
  <c r="QMI344" i="1"/>
  <c r="QMH344" i="1"/>
  <c r="QMJ344" i="1" s="1"/>
  <c r="QLS344" i="1"/>
  <c r="QLR344" i="1"/>
  <c r="QLT344" i="1" s="1"/>
  <c r="QLC344" i="1"/>
  <c r="QLB344" i="1"/>
  <c r="QLD344" i="1" s="1"/>
  <c r="QKM344" i="1"/>
  <c r="QKL344" i="1"/>
  <c r="QKN344" i="1" s="1"/>
  <c r="QJW344" i="1"/>
  <c r="QJV344" i="1"/>
  <c r="QJX344" i="1" s="1"/>
  <c r="QJG344" i="1"/>
  <c r="QJF344" i="1"/>
  <c r="QJH344" i="1" s="1"/>
  <c r="QIQ344" i="1"/>
  <c r="QIP344" i="1"/>
  <c r="QIR344" i="1" s="1"/>
  <c r="QIA344" i="1"/>
  <c r="QHZ344" i="1"/>
  <c r="QIB344" i="1" s="1"/>
  <c r="QHK344" i="1"/>
  <c r="QHJ344" i="1"/>
  <c r="QHL344" i="1" s="1"/>
  <c r="QGU344" i="1"/>
  <c r="QGT344" i="1"/>
  <c r="QGV344" i="1" s="1"/>
  <c r="QGE344" i="1"/>
  <c r="QGD344" i="1"/>
  <c r="QGF344" i="1" s="1"/>
  <c r="QFO344" i="1"/>
  <c r="QFN344" i="1"/>
  <c r="QFP344" i="1" s="1"/>
  <c r="QEY344" i="1"/>
  <c r="QEX344" i="1"/>
  <c r="QEZ344" i="1" s="1"/>
  <c r="QEI344" i="1"/>
  <c r="QEH344" i="1"/>
  <c r="QEJ344" i="1" s="1"/>
  <c r="QDS344" i="1"/>
  <c r="QDR344" i="1"/>
  <c r="QDT344" i="1" s="1"/>
  <c r="QDC344" i="1"/>
  <c r="QDB344" i="1"/>
  <c r="QDD344" i="1" s="1"/>
  <c r="QCM344" i="1"/>
  <c r="QCL344" i="1"/>
  <c r="QCN344" i="1" s="1"/>
  <c r="QBW344" i="1"/>
  <c r="QBV344" i="1"/>
  <c r="QBX344" i="1" s="1"/>
  <c r="QBG344" i="1"/>
  <c r="QBF344" i="1"/>
  <c r="QBH344" i="1" s="1"/>
  <c r="QAQ344" i="1"/>
  <c r="QAP344" i="1"/>
  <c r="QAR344" i="1" s="1"/>
  <c r="QAA344" i="1"/>
  <c r="PZZ344" i="1"/>
  <c r="QAB344" i="1" s="1"/>
  <c r="PZK344" i="1"/>
  <c r="PZJ344" i="1"/>
  <c r="PZL344" i="1" s="1"/>
  <c r="PYU344" i="1"/>
  <c r="PYT344" i="1"/>
  <c r="PYV344" i="1" s="1"/>
  <c r="PYE344" i="1"/>
  <c r="PYD344" i="1"/>
  <c r="PYF344" i="1" s="1"/>
  <c r="PXO344" i="1"/>
  <c r="PXN344" i="1"/>
  <c r="PXP344" i="1" s="1"/>
  <c r="PWY344" i="1"/>
  <c r="PWX344" i="1"/>
  <c r="PWZ344" i="1" s="1"/>
  <c r="PWI344" i="1"/>
  <c r="PWH344" i="1"/>
  <c r="PWJ344" i="1" s="1"/>
  <c r="PVS344" i="1"/>
  <c r="PVR344" i="1"/>
  <c r="PVT344" i="1" s="1"/>
  <c r="PVC344" i="1"/>
  <c r="PVB344" i="1"/>
  <c r="PVD344" i="1" s="1"/>
  <c r="PUM344" i="1"/>
  <c r="PUL344" i="1"/>
  <c r="PUN344" i="1" s="1"/>
  <c r="PTW344" i="1"/>
  <c r="PTV344" i="1"/>
  <c r="PTX344" i="1" s="1"/>
  <c r="PTG344" i="1"/>
  <c r="PTF344" i="1"/>
  <c r="PTH344" i="1" s="1"/>
  <c r="PSQ344" i="1"/>
  <c r="PSP344" i="1"/>
  <c r="PSR344" i="1" s="1"/>
  <c r="PSA344" i="1"/>
  <c r="PRZ344" i="1"/>
  <c r="PSB344" i="1" s="1"/>
  <c r="PRK344" i="1"/>
  <c r="PRJ344" i="1"/>
  <c r="PRL344" i="1" s="1"/>
  <c r="PQU344" i="1"/>
  <c r="PQT344" i="1"/>
  <c r="PQV344" i="1" s="1"/>
  <c r="PQE344" i="1"/>
  <c r="PQD344" i="1"/>
  <c r="PQF344" i="1" s="1"/>
  <c r="PPO344" i="1"/>
  <c r="PPN344" i="1"/>
  <c r="PPP344" i="1" s="1"/>
  <c r="POY344" i="1"/>
  <c r="POX344" i="1"/>
  <c r="POZ344" i="1" s="1"/>
  <c r="POI344" i="1"/>
  <c r="POH344" i="1"/>
  <c r="POJ344" i="1" s="1"/>
  <c r="PNS344" i="1"/>
  <c r="PNR344" i="1"/>
  <c r="PNT344" i="1" s="1"/>
  <c r="PNC344" i="1"/>
  <c r="PNB344" i="1"/>
  <c r="PND344" i="1" s="1"/>
  <c r="PMM344" i="1"/>
  <c r="PML344" i="1"/>
  <c r="PMN344" i="1" s="1"/>
  <c r="PLW344" i="1"/>
  <c r="PLV344" i="1"/>
  <c r="PLX344" i="1" s="1"/>
  <c r="PLG344" i="1"/>
  <c r="PLF344" i="1"/>
  <c r="PLH344" i="1" s="1"/>
  <c r="PKQ344" i="1"/>
  <c r="PKP344" i="1"/>
  <c r="PKR344" i="1" s="1"/>
  <c r="PKA344" i="1"/>
  <c r="PJZ344" i="1"/>
  <c r="PKB344" i="1" s="1"/>
  <c r="PJK344" i="1"/>
  <c r="PJJ344" i="1"/>
  <c r="PJL344" i="1" s="1"/>
  <c r="PIU344" i="1"/>
  <c r="PIT344" i="1"/>
  <c r="PIV344" i="1" s="1"/>
  <c r="PIE344" i="1"/>
  <c r="PID344" i="1"/>
  <c r="PIF344" i="1" s="1"/>
  <c r="PHO344" i="1"/>
  <c r="PHN344" i="1"/>
  <c r="PHP344" i="1" s="1"/>
  <c r="PGY344" i="1"/>
  <c r="PGX344" i="1"/>
  <c r="PGZ344" i="1" s="1"/>
  <c r="PGI344" i="1"/>
  <c r="PGH344" i="1"/>
  <c r="PGJ344" i="1" s="1"/>
  <c r="PFS344" i="1"/>
  <c r="PFR344" i="1"/>
  <c r="PFT344" i="1" s="1"/>
  <c r="PFC344" i="1"/>
  <c r="PFB344" i="1"/>
  <c r="PFD344" i="1" s="1"/>
  <c r="PEM344" i="1"/>
  <c r="PEL344" i="1"/>
  <c r="PEN344" i="1" s="1"/>
  <c r="PDW344" i="1"/>
  <c r="PDV344" i="1"/>
  <c r="PDX344" i="1" s="1"/>
  <c r="PDG344" i="1"/>
  <c r="PDF344" i="1"/>
  <c r="PDH344" i="1" s="1"/>
  <c r="PCQ344" i="1"/>
  <c r="PCP344" i="1"/>
  <c r="PCR344" i="1" s="1"/>
  <c r="PCA344" i="1"/>
  <c r="PBZ344" i="1"/>
  <c r="PCB344" i="1" s="1"/>
  <c r="PBK344" i="1"/>
  <c r="PBJ344" i="1"/>
  <c r="PBL344" i="1" s="1"/>
  <c r="PAU344" i="1"/>
  <c r="PAT344" i="1"/>
  <c r="PAV344" i="1" s="1"/>
  <c r="PAE344" i="1"/>
  <c r="PAD344" i="1"/>
  <c r="PAF344" i="1" s="1"/>
  <c r="OZO344" i="1"/>
  <c r="OZN344" i="1"/>
  <c r="OZP344" i="1" s="1"/>
  <c r="OYY344" i="1"/>
  <c r="OYX344" i="1"/>
  <c r="OYZ344" i="1" s="1"/>
  <c r="OYI344" i="1"/>
  <c r="OYH344" i="1"/>
  <c r="OYJ344" i="1" s="1"/>
  <c r="OXS344" i="1"/>
  <c r="OXR344" i="1"/>
  <c r="OXT344" i="1" s="1"/>
  <c r="OXC344" i="1"/>
  <c r="OXB344" i="1"/>
  <c r="OXD344" i="1" s="1"/>
  <c r="OWM344" i="1"/>
  <c r="OWL344" i="1"/>
  <c r="OWN344" i="1" s="1"/>
  <c r="OVW344" i="1"/>
  <c r="OVV344" i="1"/>
  <c r="OVX344" i="1" s="1"/>
  <c r="OVG344" i="1"/>
  <c r="OVF344" i="1"/>
  <c r="OVH344" i="1" s="1"/>
  <c r="OUQ344" i="1"/>
  <c r="OUP344" i="1"/>
  <c r="OUR344" i="1" s="1"/>
  <c r="OUA344" i="1"/>
  <c r="OTZ344" i="1"/>
  <c r="OUB344" i="1" s="1"/>
  <c r="OTK344" i="1"/>
  <c r="OTJ344" i="1"/>
  <c r="OTL344" i="1" s="1"/>
  <c r="OSU344" i="1"/>
  <c r="OST344" i="1"/>
  <c r="OSV344" i="1" s="1"/>
  <c r="OSE344" i="1"/>
  <c r="OSD344" i="1"/>
  <c r="OSF344" i="1" s="1"/>
  <c r="ORO344" i="1"/>
  <c r="ORN344" i="1"/>
  <c r="ORP344" i="1" s="1"/>
  <c r="OQY344" i="1"/>
  <c r="OQX344" i="1"/>
  <c r="OQZ344" i="1" s="1"/>
  <c r="OQI344" i="1"/>
  <c r="OQH344" i="1"/>
  <c r="OQJ344" i="1" s="1"/>
  <c r="OPS344" i="1"/>
  <c r="OPR344" i="1"/>
  <c r="OPT344" i="1" s="1"/>
  <c r="OPC344" i="1"/>
  <c r="OPB344" i="1"/>
  <c r="OPD344" i="1" s="1"/>
  <c r="OOM344" i="1"/>
  <c r="OOL344" i="1"/>
  <c r="OON344" i="1" s="1"/>
  <c r="ONW344" i="1"/>
  <c r="ONV344" i="1"/>
  <c r="ONX344" i="1" s="1"/>
  <c r="ONG344" i="1"/>
  <c r="ONF344" i="1"/>
  <c r="ONH344" i="1" s="1"/>
  <c r="OMQ344" i="1"/>
  <c r="OMP344" i="1"/>
  <c r="OMR344" i="1" s="1"/>
  <c r="OMA344" i="1"/>
  <c r="OLZ344" i="1"/>
  <c r="OMB344" i="1" s="1"/>
  <c r="OLK344" i="1"/>
  <c r="OLJ344" i="1"/>
  <c r="OLL344" i="1" s="1"/>
  <c r="OKU344" i="1"/>
  <c r="OKT344" i="1"/>
  <c r="OKV344" i="1" s="1"/>
  <c r="OKE344" i="1"/>
  <c r="OKD344" i="1"/>
  <c r="OKF344" i="1" s="1"/>
  <c r="OJO344" i="1"/>
  <c r="OJN344" i="1"/>
  <c r="OJP344" i="1" s="1"/>
  <c r="OIY344" i="1"/>
  <c r="OIX344" i="1"/>
  <c r="OIZ344" i="1" s="1"/>
  <c r="OII344" i="1"/>
  <c r="OIH344" i="1"/>
  <c r="OIJ344" i="1" s="1"/>
  <c r="OHS344" i="1"/>
  <c r="OHR344" i="1"/>
  <c r="OHT344" i="1" s="1"/>
  <c r="OHC344" i="1"/>
  <c r="OHB344" i="1"/>
  <c r="OHD344" i="1" s="1"/>
  <c r="OGM344" i="1"/>
  <c r="OGL344" i="1"/>
  <c r="OGN344" i="1" s="1"/>
  <c r="OFW344" i="1"/>
  <c r="OFV344" i="1"/>
  <c r="OFX344" i="1" s="1"/>
  <c r="OFG344" i="1"/>
  <c r="OFF344" i="1"/>
  <c r="OFH344" i="1" s="1"/>
  <c r="OEQ344" i="1"/>
  <c r="OEP344" i="1"/>
  <c r="OER344" i="1" s="1"/>
  <c r="OEA344" i="1"/>
  <c r="ODZ344" i="1"/>
  <c r="OEB344" i="1" s="1"/>
  <c r="ODK344" i="1"/>
  <c r="ODJ344" i="1"/>
  <c r="ODL344" i="1" s="1"/>
  <c r="OCU344" i="1"/>
  <c r="OCT344" i="1"/>
  <c r="OCV344" i="1" s="1"/>
  <c r="OCE344" i="1"/>
  <c r="OCD344" i="1"/>
  <c r="OCF344" i="1" s="1"/>
  <c r="OBO344" i="1"/>
  <c r="OBN344" i="1"/>
  <c r="OBP344" i="1" s="1"/>
  <c r="OAY344" i="1"/>
  <c r="OAX344" i="1"/>
  <c r="OAZ344" i="1" s="1"/>
  <c r="OAI344" i="1"/>
  <c r="OAH344" i="1"/>
  <c r="OAJ344" i="1" s="1"/>
  <c r="NZS344" i="1"/>
  <c r="NZR344" i="1"/>
  <c r="NZT344" i="1" s="1"/>
  <c r="NZC344" i="1"/>
  <c r="NZB344" i="1"/>
  <c r="NZD344" i="1" s="1"/>
  <c r="NYM344" i="1"/>
  <c r="NYL344" i="1"/>
  <c r="NYN344" i="1" s="1"/>
  <c r="NXW344" i="1"/>
  <c r="NXV344" i="1"/>
  <c r="NXX344" i="1" s="1"/>
  <c r="NXG344" i="1"/>
  <c r="NXF344" i="1"/>
  <c r="NXH344" i="1" s="1"/>
  <c r="NWQ344" i="1"/>
  <c r="NWP344" i="1"/>
  <c r="NWR344" i="1" s="1"/>
  <c r="NWA344" i="1"/>
  <c r="NVZ344" i="1"/>
  <c r="NWB344" i="1" s="1"/>
  <c r="NVK344" i="1"/>
  <c r="NVJ344" i="1"/>
  <c r="NVL344" i="1" s="1"/>
  <c r="NUU344" i="1"/>
  <c r="NUT344" i="1"/>
  <c r="NUV344" i="1" s="1"/>
  <c r="NUE344" i="1"/>
  <c r="NUD344" i="1"/>
  <c r="NUF344" i="1" s="1"/>
  <c r="NTO344" i="1"/>
  <c r="NTN344" i="1"/>
  <c r="NTP344" i="1" s="1"/>
  <c r="NSY344" i="1"/>
  <c r="NSX344" i="1"/>
  <c r="NSZ344" i="1" s="1"/>
  <c r="NSI344" i="1"/>
  <c r="NSH344" i="1"/>
  <c r="NSJ344" i="1" s="1"/>
  <c r="NRS344" i="1"/>
  <c r="NRR344" i="1"/>
  <c r="NRT344" i="1" s="1"/>
  <c r="NRC344" i="1"/>
  <c r="NRB344" i="1"/>
  <c r="NRD344" i="1" s="1"/>
  <c r="NQM344" i="1"/>
  <c r="NQL344" i="1"/>
  <c r="NQN344" i="1" s="1"/>
  <c r="NPW344" i="1"/>
  <c r="NPV344" i="1"/>
  <c r="NPX344" i="1" s="1"/>
  <c r="NPG344" i="1"/>
  <c r="NPF344" i="1"/>
  <c r="NPH344" i="1" s="1"/>
  <c r="NOQ344" i="1"/>
  <c r="NOP344" i="1"/>
  <c r="NOR344" i="1" s="1"/>
  <c r="NOA344" i="1"/>
  <c r="NNZ344" i="1"/>
  <c r="NOB344" i="1" s="1"/>
  <c r="NNK344" i="1"/>
  <c r="NNJ344" i="1"/>
  <c r="NNL344" i="1" s="1"/>
  <c r="NMU344" i="1"/>
  <c r="NMT344" i="1"/>
  <c r="NMV344" i="1" s="1"/>
  <c r="NME344" i="1"/>
  <c r="NMD344" i="1"/>
  <c r="NMF344" i="1" s="1"/>
  <c r="NLO344" i="1"/>
  <c r="NLN344" i="1"/>
  <c r="NLP344" i="1" s="1"/>
  <c r="NKY344" i="1"/>
  <c r="NKX344" i="1"/>
  <c r="NKZ344" i="1" s="1"/>
  <c r="NKI344" i="1"/>
  <c r="NKH344" i="1"/>
  <c r="NKJ344" i="1" s="1"/>
  <c r="NJS344" i="1"/>
  <c r="NJR344" i="1"/>
  <c r="NJT344" i="1" s="1"/>
  <c r="NJC344" i="1"/>
  <c r="NJB344" i="1"/>
  <c r="NJD344" i="1" s="1"/>
  <c r="NIM344" i="1"/>
  <c r="NIL344" i="1"/>
  <c r="NIN344" i="1" s="1"/>
  <c r="NHW344" i="1"/>
  <c r="NHV344" i="1"/>
  <c r="NHX344" i="1" s="1"/>
  <c r="NHG344" i="1"/>
  <c r="NHF344" i="1"/>
  <c r="NHH344" i="1" s="1"/>
  <c r="NGQ344" i="1"/>
  <c r="NGP344" i="1"/>
  <c r="NGR344" i="1" s="1"/>
  <c r="NGA344" i="1"/>
  <c r="NFZ344" i="1"/>
  <c r="NGB344" i="1" s="1"/>
  <c r="NFK344" i="1"/>
  <c r="NFJ344" i="1"/>
  <c r="NFL344" i="1" s="1"/>
  <c r="NEU344" i="1"/>
  <c r="NET344" i="1"/>
  <c r="NEV344" i="1" s="1"/>
  <c r="NEE344" i="1"/>
  <c r="NED344" i="1"/>
  <c r="NEF344" i="1" s="1"/>
  <c r="NDO344" i="1"/>
  <c r="NDN344" i="1"/>
  <c r="NDP344" i="1" s="1"/>
  <c r="NCY344" i="1"/>
  <c r="NCX344" i="1"/>
  <c r="NCZ344" i="1" s="1"/>
  <c r="NCI344" i="1"/>
  <c r="NCH344" i="1"/>
  <c r="NCJ344" i="1" s="1"/>
  <c r="NBS344" i="1"/>
  <c r="NBR344" i="1"/>
  <c r="NBT344" i="1" s="1"/>
  <c r="NBC344" i="1"/>
  <c r="NBB344" i="1"/>
  <c r="NBD344" i="1" s="1"/>
  <c r="NAM344" i="1"/>
  <c r="NAL344" i="1"/>
  <c r="NAN344" i="1" s="1"/>
  <c r="MZW344" i="1"/>
  <c r="MZV344" i="1"/>
  <c r="MZX344" i="1" s="1"/>
  <c r="MZG344" i="1"/>
  <c r="MZF344" i="1"/>
  <c r="MZH344" i="1" s="1"/>
  <c r="MYQ344" i="1"/>
  <c r="MYP344" i="1"/>
  <c r="MYR344" i="1" s="1"/>
  <c r="MYA344" i="1"/>
  <c r="MXZ344" i="1"/>
  <c r="MYB344" i="1" s="1"/>
  <c r="MXK344" i="1"/>
  <c r="MXJ344" i="1"/>
  <c r="MXL344" i="1" s="1"/>
  <c r="MWU344" i="1"/>
  <c r="MWT344" i="1"/>
  <c r="MWV344" i="1" s="1"/>
  <c r="MWE344" i="1"/>
  <c r="MWD344" i="1"/>
  <c r="MWF344" i="1" s="1"/>
  <c r="MVO344" i="1"/>
  <c r="MVN344" i="1"/>
  <c r="MVP344" i="1" s="1"/>
  <c r="MUY344" i="1"/>
  <c r="MUX344" i="1"/>
  <c r="MUZ344" i="1" s="1"/>
  <c r="MUI344" i="1"/>
  <c r="MUH344" i="1"/>
  <c r="MUJ344" i="1" s="1"/>
  <c r="MTS344" i="1"/>
  <c r="MTR344" i="1"/>
  <c r="MTT344" i="1" s="1"/>
  <c r="MTC344" i="1"/>
  <c r="MTB344" i="1"/>
  <c r="MTD344" i="1" s="1"/>
  <c r="MSM344" i="1"/>
  <c r="MSL344" i="1"/>
  <c r="MSN344" i="1" s="1"/>
  <c r="MRW344" i="1"/>
  <c r="MRV344" i="1"/>
  <c r="MRX344" i="1" s="1"/>
  <c r="MRG344" i="1"/>
  <c r="MRF344" i="1"/>
  <c r="MRH344" i="1" s="1"/>
  <c r="MQQ344" i="1"/>
  <c r="MQP344" i="1"/>
  <c r="MQR344" i="1" s="1"/>
  <c r="MQA344" i="1"/>
  <c r="MPZ344" i="1"/>
  <c r="MQB344" i="1" s="1"/>
  <c r="MPK344" i="1"/>
  <c r="MPJ344" i="1"/>
  <c r="MPL344" i="1" s="1"/>
  <c r="MOU344" i="1"/>
  <c r="MOT344" i="1"/>
  <c r="MOV344" i="1" s="1"/>
  <c r="MOE344" i="1"/>
  <c r="MOD344" i="1"/>
  <c r="MOF344" i="1" s="1"/>
  <c r="MNO344" i="1"/>
  <c r="MNN344" i="1"/>
  <c r="MNP344" i="1" s="1"/>
  <c r="MMY344" i="1"/>
  <c r="MMX344" i="1"/>
  <c r="MMZ344" i="1" s="1"/>
  <c r="MMI344" i="1"/>
  <c r="MMH344" i="1"/>
  <c r="MMJ344" i="1" s="1"/>
  <c r="MLS344" i="1"/>
  <c r="MLR344" i="1"/>
  <c r="MLT344" i="1" s="1"/>
  <c r="MLC344" i="1"/>
  <c r="MLB344" i="1"/>
  <c r="MLD344" i="1" s="1"/>
  <c r="MKM344" i="1"/>
  <c r="MKL344" i="1"/>
  <c r="MKN344" i="1" s="1"/>
  <c r="MJW344" i="1"/>
  <c r="MJV344" i="1"/>
  <c r="MJX344" i="1" s="1"/>
  <c r="MJG344" i="1"/>
  <c r="MJF344" i="1"/>
  <c r="MJH344" i="1" s="1"/>
  <c r="MIQ344" i="1"/>
  <c r="MIP344" i="1"/>
  <c r="MIR344" i="1" s="1"/>
  <c r="MIA344" i="1"/>
  <c r="MHZ344" i="1"/>
  <c r="MIB344" i="1" s="1"/>
  <c r="MHK344" i="1"/>
  <c r="MHJ344" i="1"/>
  <c r="MHL344" i="1" s="1"/>
  <c r="MGU344" i="1"/>
  <c r="MGT344" i="1"/>
  <c r="MGV344" i="1" s="1"/>
  <c r="MGE344" i="1"/>
  <c r="MGD344" i="1"/>
  <c r="MGF344" i="1" s="1"/>
  <c r="MFO344" i="1"/>
  <c r="MFN344" i="1"/>
  <c r="MFP344" i="1" s="1"/>
  <c r="MEY344" i="1"/>
  <c r="MEX344" i="1"/>
  <c r="MEZ344" i="1" s="1"/>
  <c r="MEI344" i="1"/>
  <c r="MEH344" i="1"/>
  <c r="MEJ344" i="1" s="1"/>
  <c r="MDS344" i="1"/>
  <c r="MDR344" i="1"/>
  <c r="MDT344" i="1" s="1"/>
  <c r="MDC344" i="1"/>
  <c r="MDB344" i="1"/>
  <c r="MDD344" i="1" s="1"/>
  <c r="MCM344" i="1"/>
  <c r="MCL344" i="1"/>
  <c r="MCN344" i="1" s="1"/>
  <c r="MBW344" i="1"/>
  <c r="MBV344" i="1"/>
  <c r="MBX344" i="1" s="1"/>
  <c r="MBG344" i="1"/>
  <c r="MBF344" i="1"/>
  <c r="MBH344" i="1" s="1"/>
  <c r="MAQ344" i="1"/>
  <c r="MAP344" i="1"/>
  <c r="MAR344" i="1" s="1"/>
  <c r="MAA344" i="1"/>
  <c r="LZZ344" i="1"/>
  <c r="MAB344" i="1" s="1"/>
  <c r="LZK344" i="1"/>
  <c r="LZJ344" i="1"/>
  <c r="LZL344" i="1" s="1"/>
  <c r="LYU344" i="1"/>
  <c r="LYT344" i="1"/>
  <c r="LYV344" i="1" s="1"/>
  <c r="LYE344" i="1"/>
  <c r="LYD344" i="1"/>
  <c r="LYF344" i="1" s="1"/>
  <c r="LXO344" i="1"/>
  <c r="LXN344" i="1"/>
  <c r="LXP344" i="1" s="1"/>
  <c r="LWY344" i="1"/>
  <c r="LWX344" i="1"/>
  <c r="LWZ344" i="1" s="1"/>
  <c r="LWI344" i="1"/>
  <c r="LWH344" i="1"/>
  <c r="LWJ344" i="1" s="1"/>
  <c r="LVS344" i="1"/>
  <c r="LVR344" i="1"/>
  <c r="LVT344" i="1" s="1"/>
  <c r="LVC344" i="1"/>
  <c r="LVB344" i="1"/>
  <c r="LVD344" i="1" s="1"/>
  <c r="LUM344" i="1"/>
  <c r="LUL344" i="1"/>
  <c r="LUN344" i="1" s="1"/>
  <c r="LTW344" i="1"/>
  <c r="LTV344" i="1"/>
  <c r="LTX344" i="1" s="1"/>
  <c r="LTG344" i="1"/>
  <c r="LTF344" i="1"/>
  <c r="LTH344" i="1" s="1"/>
  <c r="LSQ344" i="1"/>
  <c r="LSP344" i="1"/>
  <c r="LSR344" i="1" s="1"/>
  <c r="LSA344" i="1"/>
  <c r="LRZ344" i="1"/>
  <c r="LSB344" i="1" s="1"/>
  <c r="LRK344" i="1"/>
  <c r="LRJ344" i="1"/>
  <c r="LRL344" i="1" s="1"/>
  <c r="LQU344" i="1"/>
  <c r="LQT344" i="1"/>
  <c r="LQV344" i="1" s="1"/>
  <c r="LQE344" i="1"/>
  <c r="LQD344" i="1"/>
  <c r="LQF344" i="1" s="1"/>
  <c r="LPO344" i="1"/>
  <c r="LPN344" i="1"/>
  <c r="LPP344" i="1" s="1"/>
  <c r="LOY344" i="1"/>
  <c r="LOX344" i="1"/>
  <c r="LOZ344" i="1" s="1"/>
  <c r="LOI344" i="1"/>
  <c r="LOH344" i="1"/>
  <c r="LOJ344" i="1" s="1"/>
  <c r="LNS344" i="1"/>
  <c r="LNR344" i="1"/>
  <c r="LNT344" i="1" s="1"/>
  <c r="LNC344" i="1"/>
  <c r="LNB344" i="1"/>
  <c r="LND344" i="1" s="1"/>
  <c r="LMM344" i="1"/>
  <c r="LML344" i="1"/>
  <c r="LMN344" i="1" s="1"/>
  <c r="LLW344" i="1"/>
  <c r="LLV344" i="1"/>
  <c r="LLX344" i="1" s="1"/>
  <c r="LLG344" i="1"/>
  <c r="LLF344" i="1"/>
  <c r="LLH344" i="1" s="1"/>
  <c r="LKQ344" i="1"/>
  <c r="LKP344" i="1"/>
  <c r="LKR344" i="1" s="1"/>
  <c r="LKA344" i="1"/>
  <c r="LJZ344" i="1"/>
  <c r="LKB344" i="1" s="1"/>
  <c r="LJK344" i="1"/>
  <c r="LJJ344" i="1"/>
  <c r="LJL344" i="1" s="1"/>
  <c r="LIU344" i="1"/>
  <c r="LIT344" i="1"/>
  <c r="LIV344" i="1" s="1"/>
  <c r="LIE344" i="1"/>
  <c r="LID344" i="1"/>
  <c r="LIF344" i="1" s="1"/>
  <c r="LHO344" i="1"/>
  <c r="LHN344" i="1"/>
  <c r="LHP344" i="1" s="1"/>
  <c r="LGY344" i="1"/>
  <c r="LGX344" i="1"/>
  <c r="LGZ344" i="1" s="1"/>
  <c r="LGI344" i="1"/>
  <c r="LGH344" i="1"/>
  <c r="LGJ344" i="1" s="1"/>
  <c r="LFS344" i="1"/>
  <c r="LFR344" i="1"/>
  <c r="LFT344" i="1" s="1"/>
  <c r="LFC344" i="1"/>
  <c r="LFB344" i="1"/>
  <c r="LFD344" i="1" s="1"/>
  <c r="LEM344" i="1"/>
  <c r="LEL344" i="1"/>
  <c r="LEN344" i="1" s="1"/>
  <c r="LDW344" i="1"/>
  <c r="LDV344" i="1"/>
  <c r="LDX344" i="1" s="1"/>
  <c r="LDG344" i="1"/>
  <c r="LDF344" i="1"/>
  <c r="LDH344" i="1" s="1"/>
  <c r="LCQ344" i="1"/>
  <c r="LCP344" i="1"/>
  <c r="LCR344" i="1" s="1"/>
  <c r="LCA344" i="1"/>
  <c r="LBZ344" i="1"/>
  <c r="LCB344" i="1" s="1"/>
  <c r="LBK344" i="1"/>
  <c r="LBJ344" i="1"/>
  <c r="LBL344" i="1" s="1"/>
  <c r="LAU344" i="1"/>
  <c r="LAT344" i="1"/>
  <c r="LAV344" i="1" s="1"/>
  <c r="LAE344" i="1"/>
  <c r="LAD344" i="1"/>
  <c r="LAF344" i="1" s="1"/>
  <c r="KZO344" i="1"/>
  <c r="KZN344" i="1"/>
  <c r="KZP344" i="1" s="1"/>
  <c r="KYY344" i="1"/>
  <c r="KYX344" i="1"/>
  <c r="KYZ344" i="1" s="1"/>
  <c r="KYI344" i="1"/>
  <c r="KYH344" i="1"/>
  <c r="KYJ344" i="1" s="1"/>
  <c r="KXS344" i="1"/>
  <c r="KXR344" i="1"/>
  <c r="KXT344" i="1" s="1"/>
  <c r="KXC344" i="1"/>
  <c r="KXB344" i="1"/>
  <c r="KXD344" i="1" s="1"/>
  <c r="KWM344" i="1"/>
  <c r="KWL344" i="1"/>
  <c r="KWN344" i="1" s="1"/>
  <c r="KVW344" i="1"/>
  <c r="KVV344" i="1"/>
  <c r="KVX344" i="1" s="1"/>
  <c r="KVG344" i="1"/>
  <c r="KVF344" i="1"/>
  <c r="KVH344" i="1" s="1"/>
  <c r="KUQ344" i="1"/>
  <c r="KUP344" i="1"/>
  <c r="KUR344" i="1" s="1"/>
  <c r="KUA344" i="1"/>
  <c r="KTZ344" i="1"/>
  <c r="KUB344" i="1" s="1"/>
  <c r="KTK344" i="1"/>
  <c r="KTJ344" i="1"/>
  <c r="KTL344" i="1" s="1"/>
  <c r="KSU344" i="1"/>
  <c r="KST344" i="1"/>
  <c r="KSV344" i="1" s="1"/>
  <c r="KSE344" i="1"/>
  <c r="KSD344" i="1"/>
  <c r="KSF344" i="1" s="1"/>
  <c r="KRO344" i="1"/>
  <c r="KRN344" i="1"/>
  <c r="KRP344" i="1" s="1"/>
  <c r="KQY344" i="1"/>
  <c r="KQX344" i="1"/>
  <c r="KQZ344" i="1" s="1"/>
  <c r="KQI344" i="1"/>
  <c r="KQH344" i="1"/>
  <c r="KQJ344" i="1" s="1"/>
  <c r="KPS344" i="1"/>
  <c r="KPR344" i="1"/>
  <c r="KPT344" i="1" s="1"/>
  <c r="KPC344" i="1"/>
  <c r="KPB344" i="1"/>
  <c r="KPD344" i="1" s="1"/>
  <c r="KOM344" i="1"/>
  <c r="KOL344" i="1"/>
  <c r="KON344" i="1" s="1"/>
  <c r="KNW344" i="1"/>
  <c r="KNV344" i="1"/>
  <c r="KNX344" i="1" s="1"/>
  <c r="KNG344" i="1"/>
  <c r="KNF344" i="1"/>
  <c r="KNH344" i="1" s="1"/>
  <c r="KMQ344" i="1"/>
  <c r="KMP344" i="1"/>
  <c r="KMR344" i="1" s="1"/>
  <c r="KMA344" i="1"/>
  <c r="KLZ344" i="1"/>
  <c r="KMB344" i="1" s="1"/>
  <c r="KLK344" i="1"/>
  <c r="KLJ344" i="1"/>
  <c r="KLL344" i="1" s="1"/>
  <c r="KKU344" i="1"/>
  <c r="KKT344" i="1"/>
  <c r="KKV344" i="1" s="1"/>
  <c r="KKE344" i="1"/>
  <c r="KKD344" i="1"/>
  <c r="KKF344" i="1" s="1"/>
  <c r="KJO344" i="1"/>
  <c r="KJN344" i="1"/>
  <c r="KJP344" i="1" s="1"/>
  <c r="KIY344" i="1"/>
  <c r="KIX344" i="1"/>
  <c r="KIZ344" i="1" s="1"/>
  <c r="KII344" i="1"/>
  <c r="KIH344" i="1"/>
  <c r="KIJ344" i="1" s="1"/>
  <c r="KHS344" i="1"/>
  <c r="KHR344" i="1"/>
  <c r="KHT344" i="1" s="1"/>
  <c r="KHC344" i="1"/>
  <c r="KHB344" i="1"/>
  <c r="KHD344" i="1" s="1"/>
  <c r="KGM344" i="1"/>
  <c r="KGL344" i="1"/>
  <c r="KGN344" i="1" s="1"/>
  <c r="KFW344" i="1"/>
  <c r="KFV344" i="1"/>
  <c r="KFX344" i="1" s="1"/>
  <c r="KFG344" i="1"/>
  <c r="KFF344" i="1"/>
  <c r="KFH344" i="1" s="1"/>
  <c r="KEQ344" i="1"/>
  <c r="KEP344" i="1"/>
  <c r="KER344" i="1" s="1"/>
  <c r="KEA344" i="1"/>
  <c r="KDZ344" i="1"/>
  <c r="KEB344" i="1" s="1"/>
  <c r="KDK344" i="1"/>
  <c r="KDJ344" i="1"/>
  <c r="KDL344" i="1" s="1"/>
  <c r="KCU344" i="1"/>
  <c r="KCT344" i="1"/>
  <c r="KCV344" i="1" s="1"/>
  <c r="KCE344" i="1"/>
  <c r="KCD344" i="1"/>
  <c r="KCF344" i="1" s="1"/>
  <c r="KBO344" i="1"/>
  <c r="KBN344" i="1"/>
  <c r="KBP344" i="1" s="1"/>
  <c r="KAY344" i="1"/>
  <c r="KAX344" i="1"/>
  <c r="KAZ344" i="1" s="1"/>
  <c r="KAI344" i="1"/>
  <c r="KAH344" i="1"/>
  <c r="KAJ344" i="1" s="1"/>
  <c r="JZS344" i="1"/>
  <c r="JZR344" i="1"/>
  <c r="JZT344" i="1" s="1"/>
  <c r="JZC344" i="1"/>
  <c r="JZB344" i="1"/>
  <c r="JZD344" i="1" s="1"/>
  <c r="JYM344" i="1"/>
  <c r="JYL344" i="1"/>
  <c r="JYN344" i="1" s="1"/>
  <c r="JXW344" i="1"/>
  <c r="JXV344" i="1"/>
  <c r="JXX344" i="1" s="1"/>
  <c r="JXG344" i="1"/>
  <c r="JXF344" i="1"/>
  <c r="JXH344" i="1" s="1"/>
  <c r="JWQ344" i="1"/>
  <c r="JWP344" i="1"/>
  <c r="JWR344" i="1" s="1"/>
  <c r="JWA344" i="1"/>
  <c r="JVZ344" i="1"/>
  <c r="JWB344" i="1" s="1"/>
  <c r="JVK344" i="1"/>
  <c r="JVJ344" i="1"/>
  <c r="JVL344" i="1" s="1"/>
  <c r="JUU344" i="1"/>
  <c r="JUT344" i="1"/>
  <c r="JUV344" i="1" s="1"/>
  <c r="JUE344" i="1"/>
  <c r="JUD344" i="1"/>
  <c r="JUF344" i="1" s="1"/>
  <c r="JTO344" i="1"/>
  <c r="JTN344" i="1"/>
  <c r="JTP344" i="1" s="1"/>
  <c r="JSY344" i="1"/>
  <c r="JSX344" i="1"/>
  <c r="JSZ344" i="1" s="1"/>
  <c r="JSI344" i="1"/>
  <c r="JSH344" i="1"/>
  <c r="JSJ344" i="1" s="1"/>
  <c r="JRS344" i="1"/>
  <c r="JRR344" i="1"/>
  <c r="JRT344" i="1" s="1"/>
  <c r="JRC344" i="1"/>
  <c r="JRB344" i="1"/>
  <c r="JRD344" i="1" s="1"/>
  <c r="JQM344" i="1"/>
  <c r="JQL344" i="1"/>
  <c r="JQN344" i="1" s="1"/>
  <c r="JPW344" i="1"/>
  <c r="JPV344" i="1"/>
  <c r="JPX344" i="1" s="1"/>
  <c r="JPG344" i="1"/>
  <c r="JPF344" i="1"/>
  <c r="JPH344" i="1" s="1"/>
  <c r="JOQ344" i="1"/>
  <c r="JOP344" i="1"/>
  <c r="JOR344" i="1" s="1"/>
  <c r="JOA344" i="1"/>
  <c r="JNZ344" i="1"/>
  <c r="JOB344" i="1" s="1"/>
  <c r="JNK344" i="1"/>
  <c r="JNJ344" i="1"/>
  <c r="JNL344" i="1" s="1"/>
  <c r="JMU344" i="1"/>
  <c r="JMT344" i="1"/>
  <c r="JMV344" i="1" s="1"/>
  <c r="JME344" i="1"/>
  <c r="JMD344" i="1"/>
  <c r="JMF344" i="1" s="1"/>
  <c r="JLO344" i="1"/>
  <c r="JLN344" i="1"/>
  <c r="JLP344" i="1" s="1"/>
  <c r="JKY344" i="1"/>
  <c r="JKX344" i="1"/>
  <c r="JKZ344" i="1" s="1"/>
  <c r="JKI344" i="1"/>
  <c r="JKH344" i="1"/>
  <c r="JKJ344" i="1" s="1"/>
  <c r="JJS344" i="1"/>
  <c r="JJR344" i="1"/>
  <c r="JJT344" i="1" s="1"/>
  <c r="JJC344" i="1"/>
  <c r="JJB344" i="1"/>
  <c r="JJD344" i="1" s="1"/>
  <c r="JIM344" i="1"/>
  <c r="JIL344" i="1"/>
  <c r="JIN344" i="1" s="1"/>
  <c r="JHW344" i="1"/>
  <c r="JHV344" i="1"/>
  <c r="JHX344" i="1" s="1"/>
  <c r="JHG344" i="1"/>
  <c r="JHF344" i="1"/>
  <c r="JHH344" i="1" s="1"/>
  <c r="JGQ344" i="1"/>
  <c r="JGP344" i="1"/>
  <c r="JGR344" i="1" s="1"/>
  <c r="JGA344" i="1"/>
  <c r="JFZ344" i="1"/>
  <c r="JGB344" i="1" s="1"/>
  <c r="JFK344" i="1"/>
  <c r="JFJ344" i="1"/>
  <c r="JFL344" i="1" s="1"/>
  <c r="JEU344" i="1"/>
  <c r="JET344" i="1"/>
  <c r="JEV344" i="1" s="1"/>
  <c r="JEE344" i="1"/>
  <c r="JED344" i="1"/>
  <c r="JEF344" i="1" s="1"/>
  <c r="JDO344" i="1"/>
  <c r="JDN344" i="1"/>
  <c r="JDP344" i="1" s="1"/>
  <c r="JCY344" i="1"/>
  <c r="JCX344" i="1"/>
  <c r="JCZ344" i="1" s="1"/>
  <c r="JCI344" i="1"/>
  <c r="JCH344" i="1"/>
  <c r="JCJ344" i="1" s="1"/>
  <c r="JBS344" i="1"/>
  <c r="JBR344" i="1"/>
  <c r="JBT344" i="1" s="1"/>
  <c r="JBC344" i="1"/>
  <c r="JBB344" i="1"/>
  <c r="JBD344" i="1" s="1"/>
  <c r="JAM344" i="1"/>
  <c r="JAL344" i="1"/>
  <c r="JAN344" i="1" s="1"/>
  <c r="IZW344" i="1"/>
  <c r="IZV344" i="1"/>
  <c r="IZX344" i="1" s="1"/>
  <c r="IZG344" i="1"/>
  <c r="IZF344" i="1"/>
  <c r="IZH344" i="1" s="1"/>
  <c r="IYQ344" i="1"/>
  <c r="IYP344" i="1"/>
  <c r="IYR344" i="1" s="1"/>
  <c r="IYA344" i="1"/>
  <c r="IXZ344" i="1"/>
  <c r="IYB344" i="1" s="1"/>
  <c r="IXK344" i="1"/>
  <c r="IXJ344" i="1"/>
  <c r="IXL344" i="1" s="1"/>
  <c r="IWU344" i="1"/>
  <c r="IWT344" i="1"/>
  <c r="IWV344" i="1" s="1"/>
  <c r="IWE344" i="1"/>
  <c r="IWD344" i="1"/>
  <c r="IWF344" i="1" s="1"/>
  <c r="IVO344" i="1"/>
  <c r="IVN344" i="1"/>
  <c r="IVP344" i="1" s="1"/>
  <c r="IUY344" i="1"/>
  <c r="IUX344" i="1"/>
  <c r="IUZ344" i="1" s="1"/>
  <c r="IUI344" i="1"/>
  <c r="IUH344" i="1"/>
  <c r="IUJ344" i="1" s="1"/>
  <c r="ITS344" i="1"/>
  <c r="ITR344" i="1"/>
  <c r="ITT344" i="1" s="1"/>
  <c r="ITC344" i="1"/>
  <c r="ITB344" i="1"/>
  <c r="ITD344" i="1" s="1"/>
  <c r="ISM344" i="1"/>
  <c r="ISL344" i="1"/>
  <c r="ISN344" i="1" s="1"/>
  <c r="IRW344" i="1"/>
  <c r="IRV344" i="1"/>
  <c r="IRX344" i="1" s="1"/>
  <c r="IRG344" i="1"/>
  <c r="IRF344" i="1"/>
  <c r="IRH344" i="1" s="1"/>
  <c r="IQQ344" i="1"/>
  <c r="IQP344" i="1"/>
  <c r="IQR344" i="1" s="1"/>
  <c r="IQA344" i="1"/>
  <c r="IPZ344" i="1"/>
  <c r="IQB344" i="1" s="1"/>
  <c r="IPK344" i="1"/>
  <c r="IPJ344" i="1"/>
  <c r="IPL344" i="1" s="1"/>
  <c r="IOU344" i="1"/>
  <c r="IOT344" i="1"/>
  <c r="IOV344" i="1" s="1"/>
  <c r="IOE344" i="1"/>
  <c r="IOD344" i="1"/>
  <c r="IOF344" i="1" s="1"/>
  <c r="INO344" i="1"/>
  <c r="INN344" i="1"/>
  <c r="INP344" i="1" s="1"/>
  <c r="IMY344" i="1"/>
  <c r="IMX344" i="1"/>
  <c r="IMZ344" i="1" s="1"/>
  <c r="IMI344" i="1"/>
  <c r="IMH344" i="1"/>
  <c r="IMJ344" i="1" s="1"/>
  <c r="ILS344" i="1"/>
  <c r="ILR344" i="1"/>
  <c r="ILT344" i="1" s="1"/>
  <c r="ILC344" i="1"/>
  <c r="ILB344" i="1"/>
  <c r="ILD344" i="1" s="1"/>
  <c r="IKM344" i="1"/>
  <c r="IKL344" i="1"/>
  <c r="IKN344" i="1" s="1"/>
  <c r="IJW344" i="1"/>
  <c r="IJV344" i="1"/>
  <c r="IJX344" i="1" s="1"/>
  <c r="IJG344" i="1"/>
  <c r="IJF344" i="1"/>
  <c r="IJH344" i="1" s="1"/>
  <c r="IIQ344" i="1"/>
  <c r="IIP344" i="1"/>
  <c r="IIR344" i="1" s="1"/>
  <c r="IIA344" i="1"/>
  <c r="IHZ344" i="1"/>
  <c r="IIB344" i="1" s="1"/>
  <c r="IHK344" i="1"/>
  <c r="IHJ344" i="1"/>
  <c r="IHL344" i="1" s="1"/>
  <c r="IGU344" i="1"/>
  <c r="IGT344" i="1"/>
  <c r="IGV344" i="1" s="1"/>
  <c r="IGE344" i="1"/>
  <c r="IGD344" i="1"/>
  <c r="IGF344" i="1" s="1"/>
  <c r="IFO344" i="1"/>
  <c r="IFN344" i="1"/>
  <c r="IFP344" i="1" s="1"/>
  <c r="IEY344" i="1"/>
  <c r="IEX344" i="1"/>
  <c r="IEZ344" i="1" s="1"/>
  <c r="IEI344" i="1"/>
  <c r="IEH344" i="1"/>
  <c r="IEJ344" i="1" s="1"/>
  <c r="IDS344" i="1"/>
  <c r="IDR344" i="1"/>
  <c r="IDT344" i="1" s="1"/>
  <c r="IDC344" i="1"/>
  <c r="IDB344" i="1"/>
  <c r="IDD344" i="1" s="1"/>
  <c r="ICM344" i="1"/>
  <c r="ICL344" i="1"/>
  <c r="ICN344" i="1" s="1"/>
  <c r="IBW344" i="1"/>
  <c r="IBV344" i="1"/>
  <c r="IBX344" i="1" s="1"/>
  <c r="IBG344" i="1"/>
  <c r="IBF344" i="1"/>
  <c r="IBH344" i="1" s="1"/>
  <c r="IAQ344" i="1"/>
  <c r="IAP344" i="1"/>
  <c r="IAR344" i="1" s="1"/>
  <c r="IAA344" i="1"/>
  <c r="HZZ344" i="1"/>
  <c r="IAB344" i="1" s="1"/>
  <c r="HZK344" i="1"/>
  <c r="HZJ344" i="1"/>
  <c r="HZL344" i="1" s="1"/>
  <c r="HYU344" i="1"/>
  <c r="HYT344" i="1"/>
  <c r="HYV344" i="1" s="1"/>
  <c r="HYE344" i="1"/>
  <c r="HYD344" i="1"/>
  <c r="HYF344" i="1" s="1"/>
  <c r="HXO344" i="1"/>
  <c r="HXN344" i="1"/>
  <c r="HXP344" i="1" s="1"/>
  <c r="HWY344" i="1"/>
  <c r="HWX344" i="1"/>
  <c r="HWZ344" i="1" s="1"/>
  <c r="HWI344" i="1"/>
  <c r="HWH344" i="1"/>
  <c r="HWJ344" i="1" s="1"/>
  <c r="HVS344" i="1"/>
  <c r="HVR344" i="1"/>
  <c r="HVT344" i="1" s="1"/>
  <c r="HVC344" i="1"/>
  <c r="HVB344" i="1"/>
  <c r="HVD344" i="1" s="1"/>
  <c r="HUM344" i="1"/>
  <c r="HUL344" i="1"/>
  <c r="HUN344" i="1" s="1"/>
  <c r="HTW344" i="1"/>
  <c r="HTV344" i="1"/>
  <c r="HTX344" i="1" s="1"/>
  <c r="HTG344" i="1"/>
  <c r="HTF344" i="1"/>
  <c r="HTH344" i="1" s="1"/>
  <c r="HSQ344" i="1"/>
  <c r="HSP344" i="1"/>
  <c r="HSR344" i="1" s="1"/>
  <c r="HSA344" i="1"/>
  <c r="HRZ344" i="1"/>
  <c r="HSB344" i="1" s="1"/>
  <c r="HRK344" i="1"/>
  <c r="HRJ344" i="1"/>
  <c r="HRL344" i="1" s="1"/>
  <c r="HQU344" i="1"/>
  <c r="HQT344" i="1"/>
  <c r="HQV344" i="1" s="1"/>
  <c r="HQE344" i="1"/>
  <c r="HQD344" i="1"/>
  <c r="HQF344" i="1" s="1"/>
  <c r="HPO344" i="1"/>
  <c r="HPN344" i="1"/>
  <c r="HPP344" i="1" s="1"/>
  <c r="HOY344" i="1"/>
  <c r="HOX344" i="1"/>
  <c r="HOZ344" i="1" s="1"/>
  <c r="HOI344" i="1"/>
  <c r="HOH344" i="1"/>
  <c r="HOJ344" i="1" s="1"/>
  <c r="HNS344" i="1"/>
  <c r="HNR344" i="1"/>
  <c r="HNT344" i="1" s="1"/>
  <c r="HNC344" i="1"/>
  <c r="HNB344" i="1"/>
  <c r="HND344" i="1" s="1"/>
  <c r="HMM344" i="1"/>
  <c r="HML344" i="1"/>
  <c r="HMN344" i="1" s="1"/>
  <c r="HLW344" i="1"/>
  <c r="HLV344" i="1"/>
  <c r="HLX344" i="1" s="1"/>
  <c r="HLG344" i="1"/>
  <c r="HLF344" i="1"/>
  <c r="HLH344" i="1" s="1"/>
  <c r="HKQ344" i="1"/>
  <c r="HKP344" i="1"/>
  <c r="HKR344" i="1" s="1"/>
  <c r="HKA344" i="1"/>
  <c r="HJZ344" i="1"/>
  <c r="HKB344" i="1" s="1"/>
  <c r="HJK344" i="1"/>
  <c r="HJJ344" i="1"/>
  <c r="HJL344" i="1" s="1"/>
  <c r="HIU344" i="1"/>
  <c r="HIT344" i="1"/>
  <c r="HIV344" i="1" s="1"/>
  <c r="HIE344" i="1"/>
  <c r="HID344" i="1"/>
  <c r="HIF344" i="1" s="1"/>
  <c r="HHO344" i="1"/>
  <c r="HHN344" i="1"/>
  <c r="HHP344" i="1" s="1"/>
  <c r="HGY344" i="1"/>
  <c r="HGX344" i="1"/>
  <c r="HGZ344" i="1" s="1"/>
  <c r="HGI344" i="1"/>
  <c r="HGH344" i="1"/>
  <c r="HGJ344" i="1" s="1"/>
  <c r="HFS344" i="1"/>
  <c r="HFR344" i="1"/>
  <c r="HFT344" i="1" s="1"/>
  <c r="HFC344" i="1"/>
  <c r="HFB344" i="1"/>
  <c r="HFD344" i="1" s="1"/>
  <c r="HEM344" i="1"/>
  <c r="HEL344" i="1"/>
  <c r="HEN344" i="1" s="1"/>
  <c r="HDW344" i="1"/>
  <c r="HDV344" i="1"/>
  <c r="HDX344" i="1" s="1"/>
  <c r="HDG344" i="1"/>
  <c r="HDF344" i="1"/>
  <c r="HDH344" i="1" s="1"/>
  <c r="HCQ344" i="1"/>
  <c r="HCP344" i="1"/>
  <c r="HCR344" i="1" s="1"/>
  <c r="HCA344" i="1"/>
  <c r="HBZ344" i="1"/>
  <c r="HCB344" i="1" s="1"/>
  <c r="HBK344" i="1"/>
  <c r="HBJ344" i="1"/>
  <c r="HBL344" i="1" s="1"/>
  <c r="HAU344" i="1"/>
  <c r="HAT344" i="1"/>
  <c r="HAV344" i="1" s="1"/>
  <c r="HAE344" i="1"/>
  <c r="HAD344" i="1"/>
  <c r="HAF344" i="1" s="1"/>
  <c r="GZO344" i="1"/>
  <c r="GZN344" i="1"/>
  <c r="GZP344" i="1" s="1"/>
  <c r="GYY344" i="1"/>
  <c r="GYX344" i="1"/>
  <c r="GYZ344" i="1" s="1"/>
  <c r="GYI344" i="1"/>
  <c r="GYH344" i="1"/>
  <c r="GYJ344" i="1" s="1"/>
  <c r="GXS344" i="1"/>
  <c r="GXR344" i="1"/>
  <c r="GXT344" i="1" s="1"/>
  <c r="GXC344" i="1"/>
  <c r="GXB344" i="1"/>
  <c r="GXD344" i="1" s="1"/>
  <c r="GWM344" i="1"/>
  <c r="GWL344" i="1"/>
  <c r="GWN344" i="1" s="1"/>
  <c r="GVW344" i="1"/>
  <c r="GVV344" i="1"/>
  <c r="GVX344" i="1" s="1"/>
  <c r="GVG344" i="1"/>
  <c r="GVF344" i="1"/>
  <c r="GVH344" i="1" s="1"/>
  <c r="GUQ344" i="1"/>
  <c r="GUP344" i="1"/>
  <c r="GUR344" i="1" s="1"/>
  <c r="GUA344" i="1"/>
  <c r="GTZ344" i="1"/>
  <c r="GUB344" i="1" s="1"/>
  <c r="GTK344" i="1"/>
  <c r="GTJ344" i="1"/>
  <c r="GTL344" i="1" s="1"/>
  <c r="GSU344" i="1"/>
  <c r="GST344" i="1"/>
  <c r="GSV344" i="1" s="1"/>
  <c r="GSE344" i="1"/>
  <c r="GSD344" i="1"/>
  <c r="GSF344" i="1" s="1"/>
  <c r="GRO344" i="1"/>
  <c r="GRN344" i="1"/>
  <c r="GRP344" i="1" s="1"/>
  <c r="GQY344" i="1"/>
  <c r="GQX344" i="1"/>
  <c r="GQZ344" i="1" s="1"/>
  <c r="GQI344" i="1"/>
  <c r="GQH344" i="1"/>
  <c r="GQJ344" i="1" s="1"/>
  <c r="GPS344" i="1"/>
  <c r="GPR344" i="1"/>
  <c r="GPT344" i="1" s="1"/>
  <c r="GPC344" i="1"/>
  <c r="GPB344" i="1"/>
  <c r="GPD344" i="1" s="1"/>
  <c r="GOM344" i="1"/>
  <c r="GOL344" i="1"/>
  <c r="GON344" i="1" s="1"/>
  <c r="GNW344" i="1"/>
  <c r="GNV344" i="1"/>
  <c r="GNX344" i="1" s="1"/>
  <c r="GNG344" i="1"/>
  <c r="GNF344" i="1"/>
  <c r="GNH344" i="1" s="1"/>
  <c r="GMQ344" i="1"/>
  <c r="GMP344" i="1"/>
  <c r="GMR344" i="1" s="1"/>
  <c r="GMA344" i="1"/>
  <c r="GLZ344" i="1"/>
  <c r="GMB344" i="1" s="1"/>
  <c r="GLK344" i="1"/>
  <c r="GLJ344" i="1"/>
  <c r="GLL344" i="1" s="1"/>
  <c r="GKU344" i="1"/>
  <c r="GKT344" i="1"/>
  <c r="GKV344" i="1" s="1"/>
  <c r="GKE344" i="1"/>
  <c r="GKD344" i="1"/>
  <c r="GKF344" i="1" s="1"/>
  <c r="GJO344" i="1"/>
  <c r="GJN344" i="1"/>
  <c r="GJP344" i="1" s="1"/>
  <c r="GIY344" i="1"/>
  <c r="GIX344" i="1"/>
  <c r="GIZ344" i="1" s="1"/>
  <c r="GII344" i="1"/>
  <c r="GIH344" i="1"/>
  <c r="GIJ344" i="1" s="1"/>
  <c r="GHS344" i="1"/>
  <c r="GHR344" i="1"/>
  <c r="GHT344" i="1" s="1"/>
  <c r="GHC344" i="1"/>
  <c r="GHB344" i="1"/>
  <c r="GHD344" i="1" s="1"/>
  <c r="GGM344" i="1"/>
  <c r="GGL344" i="1"/>
  <c r="GGN344" i="1" s="1"/>
  <c r="GFW344" i="1"/>
  <c r="GFV344" i="1"/>
  <c r="GFX344" i="1" s="1"/>
  <c r="GFG344" i="1"/>
  <c r="GFF344" i="1"/>
  <c r="GFH344" i="1" s="1"/>
  <c r="GEQ344" i="1"/>
  <c r="GEP344" i="1"/>
  <c r="GER344" i="1" s="1"/>
  <c r="GEA344" i="1"/>
  <c r="GDZ344" i="1"/>
  <c r="GEB344" i="1" s="1"/>
  <c r="GDK344" i="1"/>
  <c r="GDJ344" i="1"/>
  <c r="GDL344" i="1" s="1"/>
  <c r="GCU344" i="1"/>
  <c r="GCT344" i="1"/>
  <c r="GCV344" i="1" s="1"/>
  <c r="GCE344" i="1"/>
  <c r="GCD344" i="1"/>
  <c r="GCF344" i="1" s="1"/>
  <c r="GBO344" i="1"/>
  <c r="GBN344" i="1"/>
  <c r="GBP344" i="1" s="1"/>
  <c r="GAY344" i="1"/>
  <c r="GAX344" i="1"/>
  <c r="GAZ344" i="1" s="1"/>
  <c r="GAI344" i="1"/>
  <c r="GAH344" i="1"/>
  <c r="GAJ344" i="1" s="1"/>
  <c r="FZS344" i="1"/>
  <c r="FZR344" i="1"/>
  <c r="FZT344" i="1" s="1"/>
  <c r="FZC344" i="1"/>
  <c r="FZB344" i="1"/>
  <c r="FZD344" i="1" s="1"/>
  <c r="FYM344" i="1"/>
  <c r="FYL344" i="1"/>
  <c r="FYN344" i="1" s="1"/>
  <c r="FXW344" i="1"/>
  <c r="FXV344" i="1"/>
  <c r="FXX344" i="1" s="1"/>
  <c r="FXG344" i="1"/>
  <c r="FXF344" i="1"/>
  <c r="FXH344" i="1" s="1"/>
  <c r="FWQ344" i="1"/>
  <c r="FWP344" i="1"/>
  <c r="FWR344" i="1" s="1"/>
  <c r="FWA344" i="1"/>
  <c r="FVZ344" i="1"/>
  <c r="FWB344" i="1" s="1"/>
  <c r="FVK344" i="1"/>
  <c r="FVJ344" i="1"/>
  <c r="FVL344" i="1" s="1"/>
  <c r="FUU344" i="1"/>
  <c r="FUT344" i="1"/>
  <c r="FUV344" i="1" s="1"/>
  <c r="FUE344" i="1"/>
  <c r="FUD344" i="1"/>
  <c r="FUF344" i="1" s="1"/>
  <c r="FTO344" i="1"/>
  <c r="FTN344" i="1"/>
  <c r="FTP344" i="1" s="1"/>
  <c r="FSY344" i="1"/>
  <c r="FSX344" i="1"/>
  <c r="FSZ344" i="1" s="1"/>
  <c r="FSI344" i="1"/>
  <c r="FSH344" i="1"/>
  <c r="FSJ344" i="1" s="1"/>
  <c r="FRS344" i="1"/>
  <c r="FRR344" i="1"/>
  <c r="FRT344" i="1" s="1"/>
  <c r="FRC344" i="1"/>
  <c r="FRB344" i="1"/>
  <c r="FRD344" i="1" s="1"/>
  <c r="FQM344" i="1"/>
  <c r="FQL344" i="1"/>
  <c r="FQN344" i="1" s="1"/>
  <c r="FPW344" i="1"/>
  <c r="FPV344" i="1"/>
  <c r="FPX344" i="1" s="1"/>
  <c r="FPG344" i="1"/>
  <c r="FPF344" i="1"/>
  <c r="FPH344" i="1" s="1"/>
  <c r="FOQ344" i="1"/>
  <c r="FOP344" i="1"/>
  <c r="FOR344" i="1" s="1"/>
  <c r="FOA344" i="1"/>
  <c r="FNZ344" i="1"/>
  <c r="FOB344" i="1" s="1"/>
  <c r="FNK344" i="1"/>
  <c r="FNJ344" i="1"/>
  <c r="FNL344" i="1" s="1"/>
  <c r="FMU344" i="1"/>
  <c r="FMT344" i="1"/>
  <c r="FMV344" i="1" s="1"/>
  <c r="FME344" i="1"/>
  <c r="FMD344" i="1"/>
  <c r="FMF344" i="1" s="1"/>
  <c r="FLO344" i="1"/>
  <c r="FLN344" i="1"/>
  <c r="FLP344" i="1" s="1"/>
  <c r="FKY344" i="1"/>
  <c r="FKX344" i="1"/>
  <c r="FKZ344" i="1" s="1"/>
  <c r="FKI344" i="1"/>
  <c r="FKH344" i="1"/>
  <c r="FKJ344" i="1" s="1"/>
  <c r="FJS344" i="1"/>
  <c r="FJR344" i="1"/>
  <c r="FJT344" i="1" s="1"/>
  <c r="FJC344" i="1"/>
  <c r="FJB344" i="1"/>
  <c r="FJD344" i="1" s="1"/>
  <c r="FIM344" i="1"/>
  <c r="FIL344" i="1"/>
  <c r="FIN344" i="1" s="1"/>
  <c r="FHW344" i="1"/>
  <c r="FHV344" i="1"/>
  <c r="FHX344" i="1" s="1"/>
  <c r="FHG344" i="1"/>
  <c r="FHF344" i="1"/>
  <c r="FHH344" i="1" s="1"/>
  <c r="FGQ344" i="1"/>
  <c r="FGP344" i="1"/>
  <c r="FGR344" i="1" s="1"/>
  <c r="FGA344" i="1"/>
  <c r="FFZ344" i="1"/>
  <c r="FGB344" i="1" s="1"/>
  <c r="FFK344" i="1"/>
  <c r="FFJ344" i="1"/>
  <c r="FFL344" i="1" s="1"/>
  <c r="FEU344" i="1"/>
  <c r="FET344" i="1"/>
  <c r="FEV344" i="1" s="1"/>
  <c r="FEE344" i="1"/>
  <c r="FED344" i="1"/>
  <c r="FEF344" i="1" s="1"/>
  <c r="FDO344" i="1"/>
  <c r="FDN344" i="1"/>
  <c r="FDP344" i="1" s="1"/>
  <c r="FCY344" i="1"/>
  <c r="FCX344" i="1"/>
  <c r="FCZ344" i="1" s="1"/>
  <c r="FCI344" i="1"/>
  <c r="FCH344" i="1"/>
  <c r="FCJ344" i="1" s="1"/>
  <c r="FBS344" i="1"/>
  <c r="FBR344" i="1"/>
  <c r="FBT344" i="1" s="1"/>
  <c r="FBC344" i="1"/>
  <c r="FBB344" i="1"/>
  <c r="FBD344" i="1" s="1"/>
  <c r="FAM344" i="1"/>
  <c r="FAL344" i="1"/>
  <c r="FAN344" i="1" s="1"/>
  <c r="EZW344" i="1"/>
  <c r="EZV344" i="1"/>
  <c r="EZX344" i="1" s="1"/>
  <c r="EZG344" i="1"/>
  <c r="EZF344" i="1"/>
  <c r="EZH344" i="1" s="1"/>
  <c r="EYQ344" i="1"/>
  <c r="EYP344" i="1"/>
  <c r="EYR344" i="1" s="1"/>
  <c r="EYA344" i="1"/>
  <c r="EXZ344" i="1"/>
  <c r="EYB344" i="1" s="1"/>
  <c r="EXK344" i="1"/>
  <c r="EXJ344" i="1"/>
  <c r="EXL344" i="1" s="1"/>
  <c r="EWU344" i="1"/>
  <c r="EWT344" i="1"/>
  <c r="EWV344" i="1" s="1"/>
  <c r="EWE344" i="1"/>
  <c r="EWD344" i="1"/>
  <c r="EWF344" i="1" s="1"/>
  <c r="EVO344" i="1"/>
  <c r="EVN344" i="1"/>
  <c r="EVP344" i="1" s="1"/>
  <c r="EUY344" i="1"/>
  <c r="EUX344" i="1"/>
  <c r="EUZ344" i="1" s="1"/>
  <c r="EUI344" i="1"/>
  <c r="EUH344" i="1"/>
  <c r="EUJ344" i="1" s="1"/>
  <c r="ETS344" i="1"/>
  <c r="ETR344" i="1"/>
  <c r="ETT344" i="1" s="1"/>
  <c r="ETC344" i="1"/>
  <c r="ETB344" i="1"/>
  <c r="ETD344" i="1" s="1"/>
  <c r="ESM344" i="1"/>
  <c r="ESL344" i="1"/>
  <c r="ESN344" i="1" s="1"/>
  <c r="ERW344" i="1"/>
  <c r="ERV344" i="1"/>
  <c r="ERX344" i="1" s="1"/>
  <c r="ERG344" i="1"/>
  <c r="ERF344" i="1"/>
  <c r="ERH344" i="1" s="1"/>
  <c r="EQQ344" i="1"/>
  <c r="EQP344" i="1"/>
  <c r="EQR344" i="1" s="1"/>
  <c r="EQA344" i="1"/>
  <c r="EPZ344" i="1"/>
  <c r="EQB344" i="1" s="1"/>
  <c r="EPK344" i="1"/>
  <c r="EPJ344" i="1"/>
  <c r="EPL344" i="1" s="1"/>
  <c r="EOU344" i="1"/>
  <c r="EOT344" i="1"/>
  <c r="EOV344" i="1" s="1"/>
  <c r="EOE344" i="1"/>
  <c r="EOD344" i="1"/>
  <c r="EOF344" i="1" s="1"/>
  <c r="ENO344" i="1"/>
  <c r="ENN344" i="1"/>
  <c r="ENP344" i="1" s="1"/>
  <c r="EMY344" i="1"/>
  <c r="EMX344" i="1"/>
  <c r="EMZ344" i="1" s="1"/>
  <c r="EMI344" i="1"/>
  <c r="EMH344" i="1"/>
  <c r="EMJ344" i="1" s="1"/>
  <c r="ELS344" i="1"/>
  <c r="ELR344" i="1"/>
  <c r="ELT344" i="1" s="1"/>
  <c r="ELC344" i="1"/>
  <c r="ELB344" i="1"/>
  <c r="ELD344" i="1" s="1"/>
  <c r="EKM344" i="1"/>
  <c r="EKL344" i="1"/>
  <c r="EKN344" i="1" s="1"/>
  <c r="EJW344" i="1"/>
  <c r="EJV344" i="1"/>
  <c r="EJX344" i="1" s="1"/>
  <c r="EJG344" i="1"/>
  <c r="EJF344" i="1"/>
  <c r="EJH344" i="1" s="1"/>
  <c r="EIQ344" i="1"/>
  <c r="EIP344" i="1"/>
  <c r="EIR344" i="1" s="1"/>
  <c r="EIA344" i="1"/>
  <c r="EHZ344" i="1"/>
  <c r="EIB344" i="1" s="1"/>
  <c r="EHK344" i="1"/>
  <c r="EHJ344" i="1"/>
  <c r="EHL344" i="1" s="1"/>
  <c r="EGU344" i="1"/>
  <c r="EGT344" i="1"/>
  <c r="EGV344" i="1" s="1"/>
  <c r="EGE344" i="1"/>
  <c r="EGD344" i="1"/>
  <c r="EGF344" i="1" s="1"/>
  <c r="EFO344" i="1"/>
  <c r="EFN344" i="1"/>
  <c r="EFP344" i="1" s="1"/>
  <c r="EEY344" i="1"/>
  <c r="EEX344" i="1"/>
  <c r="EEZ344" i="1" s="1"/>
  <c r="EEI344" i="1"/>
  <c r="EEH344" i="1"/>
  <c r="EEJ344" i="1" s="1"/>
  <c r="EDS344" i="1"/>
  <c r="EDR344" i="1"/>
  <c r="EDT344" i="1" s="1"/>
  <c r="EDC344" i="1"/>
  <c r="EDB344" i="1"/>
  <c r="EDD344" i="1" s="1"/>
  <c r="ECM344" i="1"/>
  <c r="ECL344" i="1"/>
  <c r="ECN344" i="1" s="1"/>
  <c r="EBW344" i="1"/>
  <c r="EBV344" i="1"/>
  <c r="EBX344" i="1" s="1"/>
  <c r="EBG344" i="1"/>
  <c r="EBF344" i="1"/>
  <c r="EBH344" i="1" s="1"/>
  <c r="EAQ344" i="1"/>
  <c r="EAP344" i="1"/>
  <c r="EAR344" i="1" s="1"/>
  <c r="EAA344" i="1"/>
  <c r="DZZ344" i="1"/>
  <c r="EAB344" i="1" s="1"/>
  <c r="DZK344" i="1"/>
  <c r="DZJ344" i="1"/>
  <c r="DZL344" i="1" s="1"/>
  <c r="DYU344" i="1"/>
  <c r="DYT344" i="1"/>
  <c r="DYV344" i="1" s="1"/>
  <c r="DYE344" i="1"/>
  <c r="DYD344" i="1"/>
  <c r="DYF344" i="1" s="1"/>
  <c r="DXO344" i="1"/>
  <c r="DXN344" i="1"/>
  <c r="DXP344" i="1" s="1"/>
  <c r="DWY344" i="1"/>
  <c r="DWX344" i="1"/>
  <c r="DWZ344" i="1" s="1"/>
  <c r="DWI344" i="1"/>
  <c r="DWH344" i="1"/>
  <c r="DWJ344" i="1" s="1"/>
  <c r="DVS344" i="1"/>
  <c r="DVR344" i="1"/>
  <c r="DVT344" i="1" s="1"/>
  <c r="DVC344" i="1"/>
  <c r="DVB344" i="1"/>
  <c r="DVD344" i="1" s="1"/>
  <c r="DUM344" i="1"/>
  <c r="DUL344" i="1"/>
  <c r="DUN344" i="1" s="1"/>
  <c r="DTW344" i="1"/>
  <c r="DTV344" i="1"/>
  <c r="DTX344" i="1" s="1"/>
  <c r="DTG344" i="1"/>
  <c r="DTF344" i="1"/>
  <c r="DTH344" i="1" s="1"/>
  <c r="DSQ344" i="1"/>
  <c r="DSP344" i="1"/>
  <c r="DSR344" i="1" s="1"/>
  <c r="DSA344" i="1"/>
  <c r="DRZ344" i="1"/>
  <c r="DSB344" i="1" s="1"/>
  <c r="DRK344" i="1"/>
  <c r="DRJ344" i="1"/>
  <c r="DRL344" i="1" s="1"/>
  <c r="DQU344" i="1"/>
  <c r="DQT344" i="1"/>
  <c r="DQV344" i="1" s="1"/>
  <c r="DQE344" i="1"/>
  <c r="DQD344" i="1"/>
  <c r="DQF344" i="1" s="1"/>
  <c r="DPO344" i="1"/>
  <c r="DPN344" i="1"/>
  <c r="DPP344" i="1" s="1"/>
  <c r="DOY344" i="1"/>
  <c r="DOX344" i="1"/>
  <c r="DOZ344" i="1" s="1"/>
  <c r="DOI344" i="1"/>
  <c r="DOH344" i="1"/>
  <c r="DOJ344" i="1" s="1"/>
  <c r="DNS344" i="1"/>
  <c r="DNR344" i="1"/>
  <c r="DNT344" i="1" s="1"/>
  <c r="DNC344" i="1"/>
  <c r="DNB344" i="1"/>
  <c r="DND344" i="1" s="1"/>
  <c r="DMM344" i="1"/>
  <c r="DML344" i="1"/>
  <c r="DMN344" i="1" s="1"/>
  <c r="DLW344" i="1"/>
  <c r="DLV344" i="1"/>
  <c r="DLX344" i="1" s="1"/>
  <c r="DLG344" i="1"/>
  <c r="DLF344" i="1"/>
  <c r="DLH344" i="1" s="1"/>
  <c r="DKQ344" i="1"/>
  <c r="DKP344" i="1"/>
  <c r="DKR344" i="1" s="1"/>
  <c r="DKA344" i="1"/>
  <c r="DJZ344" i="1"/>
  <c r="DKB344" i="1" s="1"/>
  <c r="DJK344" i="1"/>
  <c r="DJJ344" i="1"/>
  <c r="DJL344" i="1" s="1"/>
  <c r="DIU344" i="1"/>
  <c r="DIT344" i="1"/>
  <c r="DIV344" i="1" s="1"/>
  <c r="DIE344" i="1"/>
  <c r="DID344" i="1"/>
  <c r="DIF344" i="1" s="1"/>
  <c r="DHO344" i="1"/>
  <c r="DHN344" i="1"/>
  <c r="DHP344" i="1" s="1"/>
  <c r="DGY344" i="1"/>
  <c r="DGX344" i="1"/>
  <c r="DGZ344" i="1" s="1"/>
  <c r="DGI344" i="1"/>
  <c r="DGH344" i="1"/>
  <c r="DGJ344" i="1" s="1"/>
  <c r="DFS344" i="1"/>
  <c r="DFR344" i="1"/>
  <c r="DFT344" i="1" s="1"/>
  <c r="DFC344" i="1"/>
  <c r="DFB344" i="1"/>
  <c r="DFD344" i="1" s="1"/>
  <c r="DEM344" i="1"/>
  <c r="DEL344" i="1"/>
  <c r="DEN344" i="1" s="1"/>
  <c r="DDW344" i="1"/>
  <c r="DDV344" i="1"/>
  <c r="DDX344" i="1" s="1"/>
  <c r="DDG344" i="1"/>
  <c r="DDF344" i="1"/>
  <c r="DDH344" i="1" s="1"/>
  <c r="DCQ344" i="1"/>
  <c r="DCP344" i="1"/>
  <c r="DCR344" i="1" s="1"/>
  <c r="DCA344" i="1"/>
  <c r="DBZ344" i="1"/>
  <c r="DCB344" i="1" s="1"/>
  <c r="DBK344" i="1"/>
  <c r="DBJ344" i="1"/>
  <c r="DBL344" i="1" s="1"/>
  <c r="DAU344" i="1"/>
  <c r="DAT344" i="1"/>
  <c r="DAV344" i="1" s="1"/>
  <c r="DAE344" i="1"/>
  <c r="DAD344" i="1"/>
  <c r="DAF344" i="1" s="1"/>
  <c r="CZO344" i="1"/>
  <c r="CZN344" i="1"/>
  <c r="CZP344" i="1" s="1"/>
  <c r="CYY344" i="1"/>
  <c r="CYX344" i="1"/>
  <c r="CYZ344" i="1" s="1"/>
  <c r="CYI344" i="1"/>
  <c r="CYH344" i="1"/>
  <c r="CYJ344" i="1" s="1"/>
  <c r="CXS344" i="1"/>
  <c r="CXR344" i="1"/>
  <c r="CXT344" i="1" s="1"/>
  <c r="CXC344" i="1"/>
  <c r="CXB344" i="1"/>
  <c r="CXD344" i="1" s="1"/>
  <c r="CWM344" i="1"/>
  <c r="CWL344" i="1"/>
  <c r="CWN344" i="1" s="1"/>
  <c r="CVW344" i="1"/>
  <c r="CVV344" i="1"/>
  <c r="CVX344" i="1" s="1"/>
  <c r="CVG344" i="1"/>
  <c r="CVF344" i="1"/>
  <c r="CVH344" i="1" s="1"/>
  <c r="CUQ344" i="1"/>
  <c r="CUP344" i="1"/>
  <c r="CUR344" i="1" s="1"/>
  <c r="CUA344" i="1"/>
  <c r="CTZ344" i="1"/>
  <c r="CUB344" i="1" s="1"/>
  <c r="CTK344" i="1"/>
  <c r="CTJ344" i="1"/>
  <c r="CTL344" i="1" s="1"/>
  <c r="CSU344" i="1"/>
  <c r="CST344" i="1"/>
  <c r="CSV344" i="1" s="1"/>
  <c r="CSE344" i="1"/>
  <c r="CSD344" i="1"/>
  <c r="CSF344" i="1" s="1"/>
  <c r="CRO344" i="1"/>
  <c r="CRN344" i="1"/>
  <c r="CRP344" i="1" s="1"/>
  <c r="CQY344" i="1"/>
  <c r="CQX344" i="1"/>
  <c r="CQZ344" i="1" s="1"/>
  <c r="CQI344" i="1"/>
  <c r="CQH344" i="1"/>
  <c r="CQJ344" i="1" s="1"/>
  <c r="CPS344" i="1"/>
  <c r="CPR344" i="1"/>
  <c r="CPT344" i="1" s="1"/>
  <c r="CPC344" i="1"/>
  <c r="CPB344" i="1"/>
  <c r="CPD344" i="1" s="1"/>
  <c r="COM344" i="1"/>
  <c r="COL344" i="1"/>
  <c r="CON344" i="1" s="1"/>
  <c r="CNW344" i="1"/>
  <c r="CNV344" i="1"/>
  <c r="CNX344" i="1" s="1"/>
  <c r="CNG344" i="1"/>
  <c r="CNF344" i="1"/>
  <c r="CNH344" i="1" s="1"/>
  <c r="CMQ344" i="1"/>
  <c r="CMP344" i="1"/>
  <c r="CMR344" i="1" s="1"/>
  <c r="CMA344" i="1"/>
  <c r="CLZ344" i="1"/>
  <c r="CMB344" i="1" s="1"/>
  <c r="CLK344" i="1"/>
  <c r="CLJ344" i="1"/>
  <c r="CLL344" i="1" s="1"/>
  <c r="CKU344" i="1"/>
  <c r="CKT344" i="1"/>
  <c r="CKV344" i="1" s="1"/>
  <c r="CKE344" i="1"/>
  <c r="CKD344" i="1"/>
  <c r="CKF344" i="1" s="1"/>
  <c r="CJO344" i="1"/>
  <c r="CJN344" i="1"/>
  <c r="CJP344" i="1" s="1"/>
  <c r="CIY344" i="1"/>
  <c r="CIX344" i="1"/>
  <c r="CIZ344" i="1" s="1"/>
  <c r="CII344" i="1"/>
  <c r="CIH344" i="1"/>
  <c r="CIJ344" i="1" s="1"/>
  <c r="CHS344" i="1"/>
  <c r="CHR344" i="1"/>
  <c r="CHT344" i="1" s="1"/>
  <c r="CHC344" i="1"/>
  <c r="CHB344" i="1"/>
  <c r="CHD344" i="1" s="1"/>
  <c r="CGM344" i="1"/>
  <c r="CGL344" i="1"/>
  <c r="CGN344" i="1" s="1"/>
  <c r="CFW344" i="1"/>
  <c r="CFV344" i="1"/>
  <c r="CFX344" i="1" s="1"/>
  <c r="CFG344" i="1"/>
  <c r="CFF344" i="1"/>
  <c r="CFH344" i="1" s="1"/>
  <c r="CEQ344" i="1"/>
  <c r="CEP344" i="1"/>
  <c r="CER344" i="1" s="1"/>
  <c r="CEA344" i="1"/>
  <c r="CDZ344" i="1"/>
  <c r="CEB344" i="1" s="1"/>
  <c r="CDK344" i="1"/>
  <c r="CDJ344" i="1"/>
  <c r="CDL344" i="1" s="1"/>
  <c r="CCU344" i="1"/>
  <c r="CCT344" i="1"/>
  <c r="CCV344" i="1" s="1"/>
  <c r="CCE344" i="1"/>
  <c r="CCD344" i="1"/>
  <c r="CCF344" i="1" s="1"/>
  <c r="CBO344" i="1"/>
  <c r="CBN344" i="1"/>
  <c r="CBP344" i="1" s="1"/>
  <c r="CAY344" i="1"/>
  <c r="CAX344" i="1"/>
  <c r="CAZ344" i="1" s="1"/>
  <c r="CAI344" i="1"/>
  <c r="CAH344" i="1"/>
  <c r="CAJ344" i="1" s="1"/>
  <c r="BZS344" i="1"/>
  <c r="BZR344" i="1"/>
  <c r="BZT344" i="1" s="1"/>
  <c r="BZC344" i="1"/>
  <c r="BZB344" i="1"/>
  <c r="BZD344" i="1" s="1"/>
  <c r="BYM344" i="1"/>
  <c r="BYL344" i="1"/>
  <c r="BYN344" i="1" s="1"/>
  <c r="BXW344" i="1"/>
  <c r="BXV344" i="1"/>
  <c r="BXX344" i="1" s="1"/>
  <c r="BXG344" i="1"/>
  <c r="BXF344" i="1"/>
  <c r="BXH344" i="1" s="1"/>
  <c r="BWQ344" i="1"/>
  <c r="BWP344" i="1"/>
  <c r="BWR344" i="1" s="1"/>
  <c r="BWA344" i="1"/>
  <c r="BVZ344" i="1"/>
  <c r="BWB344" i="1" s="1"/>
  <c r="BVK344" i="1"/>
  <c r="BVJ344" i="1"/>
  <c r="BVL344" i="1" s="1"/>
  <c r="BUU344" i="1"/>
  <c r="BUT344" i="1"/>
  <c r="BUV344" i="1" s="1"/>
  <c r="BUE344" i="1"/>
  <c r="BUD344" i="1"/>
  <c r="BUF344" i="1" s="1"/>
  <c r="BTO344" i="1"/>
  <c r="BTN344" i="1"/>
  <c r="BTP344" i="1" s="1"/>
  <c r="BSY344" i="1"/>
  <c r="BSX344" i="1"/>
  <c r="BSZ344" i="1" s="1"/>
  <c r="BSI344" i="1"/>
  <c r="BSH344" i="1"/>
  <c r="BSJ344" i="1" s="1"/>
  <c r="BRS344" i="1"/>
  <c r="BRR344" i="1"/>
  <c r="BRT344" i="1" s="1"/>
  <c r="BRC344" i="1"/>
  <c r="BRB344" i="1"/>
  <c r="BRD344" i="1" s="1"/>
  <c r="BQM344" i="1"/>
  <c r="BQL344" i="1"/>
  <c r="BQN344" i="1" s="1"/>
  <c r="BPW344" i="1"/>
  <c r="BPV344" i="1"/>
  <c r="BPX344" i="1" s="1"/>
  <c r="BPG344" i="1"/>
  <c r="BPF344" i="1"/>
  <c r="BPH344" i="1" s="1"/>
  <c r="BOQ344" i="1"/>
  <c r="BOP344" i="1"/>
  <c r="BOR344" i="1" s="1"/>
  <c r="BOA344" i="1"/>
  <c r="BNZ344" i="1"/>
  <c r="BOB344" i="1" s="1"/>
  <c r="BNK344" i="1"/>
  <c r="BNJ344" i="1"/>
  <c r="BNL344" i="1" s="1"/>
  <c r="BMU344" i="1"/>
  <c r="BMT344" i="1"/>
  <c r="BMV344" i="1" s="1"/>
  <c r="BME344" i="1"/>
  <c r="BMD344" i="1"/>
  <c r="BMF344" i="1" s="1"/>
  <c r="BLO344" i="1"/>
  <c r="BLN344" i="1"/>
  <c r="BLP344" i="1" s="1"/>
  <c r="BKY344" i="1"/>
  <c r="BKX344" i="1"/>
  <c r="BKZ344" i="1" s="1"/>
  <c r="BKI344" i="1"/>
  <c r="BKH344" i="1"/>
  <c r="BKJ344" i="1" s="1"/>
  <c r="BJS344" i="1"/>
  <c r="BJR344" i="1"/>
  <c r="BJT344" i="1" s="1"/>
  <c r="BJC344" i="1"/>
  <c r="BJB344" i="1"/>
  <c r="BJD344" i="1" s="1"/>
  <c r="BIM344" i="1"/>
  <c r="BIL344" i="1"/>
  <c r="BIN344" i="1" s="1"/>
  <c r="BHW344" i="1"/>
  <c r="BHV344" i="1"/>
  <c r="BHX344" i="1" s="1"/>
  <c r="BHG344" i="1"/>
  <c r="BHF344" i="1"/>
  <c r="BHH344" i="1" s="1"/>
  <c r="BGQ344" i="1"/>
  <c r="BGP344" i="1"/>
  <c r="BGR344" i="1" s="1"/>
  <c r="BGA344" i="1"/>
  <c r="BFZ344" i="1"/>
  <c r="BGB344" i="1" s="1"/>
  <c r="BFK344" i="1"/>
  <c r="BFJ344" i="1"/>
  <c r="BFL344" i="1" s="1"/>
  <c r="BEU344" i="1"/>
  <c r="BET344" i="1"/>
  <c r="BEV344" i="1" s="1"/>
  <c r="BEE344" i="1"/>
  <c r="BED344" i="1"/>
  <c r="BEF344" i="1" s="1"/>
  <c r="BDO344" i="1"/>
  <c r="BDN344" i="1"/>
  <c r="BDP344" i="1" s="1"/>
  <c r="BCY344" i="1"/>
  <c r="BCX344" i="1"/>
  <c r="BCZ344" i="1" s="1"/>
  <c r="BCI344" i="1"/>
  <c r="BCH344" i="1"/>
  <c r="BCJ344" i="1" s="1"/>
  <c r="BBS344" i="1"/>
  <c r="BBR344" i="1"/>
  <c r="BBT344" i="1" s="1"/>
  <c r="BBC344" i="1"/>
  <c r="BBB344" i="1"/>
  <c r="BBD344" i="1" s="1"/>
  <c r="BAM344" i="1"/>
  <c r="BAL344" i="1"/>
  <c r="BAN344" i="1" s="1"/>
  <c r="AZW344" i="1"/>
  <c r="AZV344" i="1"/>
  <c r="AZX344" i="1" s="1"/>
  <c r="AZG344" i="1"/>
  <c r="AZF344" i="1"/>
  <c r="AZH344" i="1" s="1"/>
  <c r="AYQ344" i="1"/>
  <c r="AYP344" i="1"/>
  <c r="AYR344" i="1" s="1"/>
  <c r="AYA344" i="1"/>
  <c r="AXZ344" i="1"/>
  <c r="AYB344" i="1" s="1"/>
  <c r="AXK344" i="1"/>
  <c r="AXJ344" i="1"/>
  <c r="AXL344" i="1" s="1"/>
  <c r="AWU344" i="1"/>
  <c r="AWT344" i="1"/>
  <c r="AWV344" i="1" s="1"/>
  <c r="AWE344" i="1"/>
  <c r="AWD344" i="1"/>
  <c r="AWF344" i="1" s="1"/>
  <c r="AVO344" i="1"/>
  <c r="AVN344" i="1"/>
  <c r="AVP344" i="1" s="1"/>
  <c r="AUY344" i="1"/>
  <c r="AUX344" i="1"/>
  <c r="AUZ344" i="1" s="1"/>
  <c r="AUI344" i="1"/>
  <c r="AUH344" i="1"/>
  <c r="AUJ344" i="1" s="1"/>
  <c r="ATS344" i="1"/>
  <c r="ATR344" i="1"/>
  <c r="ATT344" i="1" s="1"/>
  <c r="ATC344" i="1"/>
  <c r="ATB344" i="1"/>
  <c r="ATD344" i="1" s="1"/>
  <c r="ASM344" i="1"/>
  <c r="ASL344" i="1"/>
  <c r="ASN344" i="1" s="1"/>
  <c r="ARW344" i="1"/>
  <c r="ARV344" i="1"/>
  <c r="ARX344" i="1" s="1"/>
  <c r="ARG344" i="1"/>
  <c r="ARF344" i="1"/>
  <c r="ARH344" i="1" s="1"/>
  <c r="AQQ344" i="1"/>
  <c r="AQP344" i="1"/>
  <c r="AQR344" i="1" s="1"/>
  <c r="AQA344" i="1"/>
  <c r="APZ344" i="1"/>
  <c r="AQB344" i="1" s="1"/>
  <c r="APK344" i="1"/>
  <c r="APJ344" i="1"/>
  <c r="APL344" i="1" s="1"/>
  <c r="AOU344" i="1"/>
  <c r="AOT344" i="1"/>
  <c r="AOV344" i="1" s="1"/>
  <c r="AOE344" i="1"/>
  <c r="AOD344" i="1"/>
  <c r="AOF344" i="1" s="1"/>
  <c r="ANO344" i="1"/>
  <c r="ANN344" i="1"/>
  <c r="ANP344" i="1" s="1"/>
  <c r="AMY344" i="1"/>
  <c r="AMX344" i="1"/>
  <c r="AMZ344" i="1" s="1"/>
  <c r="AMI344" i="1"/>
  <c r="AMH344" i="1"/>
  <c r="AMJ344" i="1" s="1"/>
  <c r="ALS344" i="1"/>
  <c r="ALR344" i="1"/>
  <c r="ALT344" i="1" s="1"/>
  <c r="ALC344" i="1"/>
  <c r="ALB344" i="1"/>
  <c r="ALD344" i="1" s="1"/>
  <c r="AKM344" i="1"/>
  <c r="AKL344" i="1"/>
  <c r="AKN344" i="1" s="1"/>
  <c r="AJW344" i="1"/>
  <c r="AJV344" i="1"/>
  <c r="AJX344" i="1" s="1"/>
  <c r="AJG344" i="1"/>
  <c r="AJF344" i="1"/>
  <c r="AJH344" i="1" s="1"/>
  <c r="AIQ344" i="1"/>
  <c r="AIP344" i="1"/>
  <c r="AIR344" i="1" s="1"/>
  <c r="AIA344" i="1"/>
  <c r="AHZ344" i="1"/>
  <c r="AIB344" i="1" s="1"/>
  <c r="AHK344" i="1"/>
  <c r="AHJ344" i="1"/>
  <c r="AHL344" i="1" s="1"/>
  <c r="AGU344" i="1"/>
  <c r="AGT344" i="1"/>
  <c r="AGV344" i="1" s="1"/>
  <c r="AGE344" i="1"/>
  <c r="AGD344" i="1"/>
  <c r="AGF344" i="1" s="1"/>
  <c r="AFO344" i="1"/>
  <c r="AFN344" i="1"/>
  <c r="AFP344" i="1" s="1"/>
  <c r="AEY344" i="1"/>
  <c r="AEX344" i="1"/>
  <c r="AEZ344" i="1" s="1"/>
  <c r="AEI344" i="1"/>
  <c r="AEH344" i="1"/>
  <c r="AEJ344" i="1" s="1"/>
  <c r="ADS344" i="1"/>
  <c r="ADR344" i="1"/>
  <c r="ADT344" i="1" s="1"/>
  <c r="ADC344" i="1"/>
  <c r="ADB344" i="1"/>
  <c r="ADD344" i="1" s="1"/>
  <c r="ACM344" i="1"/>
  <c r="ACL344" i="1"/>
  <c r="ACN344" i="1" s="1"/>
  <c r="ABW344" i="1"/>
  <c r="ABV344" i="1"/>
  <c r="ABX344" i="1" s="1"/>
  <c r="ABG344" i="1"/>
  <c r="ABF344" i="1"/>
  <c r="ABH344" i="1" s="1"/>
  <c r="AAQ344" i="1"/>
  <c r="AAP344" i="1"/>
  <c r="AAR344" i="1" s="1"/>
  <c r="AAA344" i="1"/>
  <c r="ZZ344" i="1"/>
  <c r="AAB344" i="1" s="1"/>
  <c r="ZK344" i="1"/>
  <c r="ZJ344" i="1"/>
  <c r="ZL344" i="1" s="1"/>
  <c r="YU344" i="1"/>
  <c r="YT344" i="1"/>
  <c r="YV344" i="1" s="1"/>
  <c r="YE344" i="1"/>
  <c r="YD344" i="1"/>
  <c r="YF344" i="1" s="1"/>
  <c r="XO344" i="1"/>
  <c r="XN344" i="1"/>
  <c r="XP344" i="1" s="1"/>
  <c r="WY344" i="1"/>
  <c r="WX344" i="1"/>
  <c r="WZ344" i="1" s="1"/>
  <c r="WI344" i="1"/>
  <c r="WH344" i="1"/>
  <c r="WJ344" i="1" s="1"/>
  <c r="VS344" i="1"/>
  <c r="VR344" i="1"/>
  <c r="VT344" i="1" s="1"/>
  <c r="VC344" i="1"/>
  <c r="VB344" i="1"/>
  <c r="VD344" i="1" s="1"/>
  <c r="UM344" i="1"/>
  <c r="UL344" i="1"/>
  <c r="UN344" i="1" s="1"/>
  <c r="TW344" i="1"/>
  <c r="TV344" i="1"/>
  <c r="TX344" i="1" s="1"/>
  <c r="TG344" i="1"/>
  <c r="TF344" i="1"/>
  <c r="TH344" i="1" s="1"/>
  <c r="SQ344" i="1"/>
  <c r="SP344" i="1"/>
  <c r="SR344" i="1" s="1"/>
  <c r="SA344" i="1"/>
  <c r="RZ344" i="1"/>
  <c r="SB344" i="1" s="1"/>
  <c r="RK344" i="1"/>
  <c r="RJ344" i="1"/>
  <c r="RL344" i="1" s="1"/>
  <c r="QU344" i="1"/>
  <c r="QT344" i="1"/>
  <c r="QV344" i="1" s="1"/>
  <c r="QE344" i="1"/>
  <c r="QD344" i="1"/>
  <c r="QF344" i="1" s="1"/>
  <c r="PO344" i="1"/>
  <c r="PN344" i="1"/>
  <c r="PP344" i="1" s="1"/>
  <c r="OY344" i="1"/>
  <c r="OX344" i="1"/>
  <c r="OZ344" i="1" s="1"/>
  <c r="OI344" i="1"/>
  <c r="OH344" i="1"/>
  <c r="OJ344" i="1" s="1"/>
  <c r="NS344" i="1"/>
  <c r="NR344" i="1"/>
  <c r="NT344" i="1" s="1"/>
  <c r="NC344" i="1"/>
  <c r="NB344" i="1"/>
  <c r="ND344" i="1" s="1"/>
  <c r="MM344" i="1"/>
  <c r="ML344" i="1"/>
  <c r="MN344" i="1" s="1"/>
  <c r="LW344" i="1"/>
  <c r="LV344" i="1"/>
  <c r="LX344" i="1" s="1"/>
  <c r="LG344" i="1"/>
  <c r="LF344" i="1"/>
  <c r="LH344" i="1" s="1"/>
  <c r="KQ344" i="1"/>
  <c r="KP344" i="1"/>
  <c r="KR344" i="1" s="1"/>
  <c r="KA344" i="1"/>
  <c r="JZ344" i="1"/>
  <c r="KB344" i="1" s="1"/>
  <c r="JK344" i="1"/>
  <c r="JJ344" i="1"/>
  <c r="JL344" i="1" s="1"/>
  <c r="IU344" i="1"/>
  <c r="IT344" i="1"/>
  <c r="IV344" i="1" s="1"/>
  <c r="IE344" i="1"/>
  <c r="ID344" i="1"/>
  <c r="IF344" i="1" s="1"/>
  <c r="HO344" i="1"/>
  <c r="HN344" i="1"/>
  <c r="HP344" i="1" s="1"/>
  <c r="GY344" i="1"/>
  <c r="GX344" i="1"/>
  <c r="GZ344" i="1" s="1"/>
  <c r="GI344" i="1"/>
  <c r="GH344" i="1"/>
  <c r="GJ344" i="1" s="1"/>
  <c r="FS344" i="1"/>
  <c r="FR344" i="1"/>
  <c r="FT344" i="1" s="1"/>
  <c r="FC344" i="1"/>
  <c r="FB344" i="1"/>
  <c r="FD344" i="1" s="1"/>
  <c r="EM344" i="1"/>
  <c r="EL344" i="1"/>
  <c r="EN344" i="1" s="1"/>
  <c r="DW344" i="1"/>
  <c r="DV344" i="1"/>
  <c r="DX344" i="1" s="1"/>
  <c r="DG344" i="1"/>
  <c r="DF344" i="1"/>
  <c r="DH344" i="1" s="1"/>
  <c r="CQ344" i="1"/>
  <c r="CP344" i="1"/>
  <c r="CR344" i="1" s="1"/>
  <c r="K343" i="1"/>
  <c r="XEZ339" i="1"/>
  <c r="XEY339" i="1"/>
  <c r="XFA339" i="1" s="1"/>
  <c r="XEJ339" i="1"/>
  <c r="XEI339" i="1"/>
  <c r="XEK339" i="1" s="1"/>
  <c r="XDT339" i="1"/>
  <c r="XDS339" i="1"/>
  <c r="XDU339" i="1" s="1"/>
  <c r="XDD339" i="1"/>
  <c r="XDC339" i="1"/>
  <c r="XDE339" i="1" s="1"/>
  <c r="XCN339" i="1"/>
  <c r="XCM339" i="1"/>
  <c r="XCO339" i="1" s="1"/>
  <c r="XBX339" i="1"/>
  <c r="XBW339" i="1"/>
  <c r="XBY339" i="1" s="1"/>
  <c r="XBH339" i="1"/>
  <c r="XBG339" i="1"/>
  <c r="XBI339" i="1" s="1"/>
  <c r="XAR339" i="1"/>
  <c r="XAQ339" i="1"/>
  <c r="XAS339" i="1" s="1"/>
  <c r="XAB339" i="1"/>
  <c r="XAA339" i="1"/>
  <c r="XAC339" i="1" s="1"/>
  <c r="WZL339" i="1"/>
  <c r="WZK339" i="1"/>
  <c r="WZM339" i="1" s="1"/>
  <c r="WYV339" i="1"/>
  <c r="WYU339" i="1"/>
  <c r="WYW339" i="1" s="1"/>
  <c r="WYF339" i="1"/>
  <c r="WYE339" i="1"/>
  <c r="WYG339" i="1" s="1"/>
  <c r="WXP339" i="1"/>
  <c r="WXO339" i="1"/>
  <c r="WXQ339" i="1" s="1"/>
  <c r="WWZ339" i="1"/>
  <c r="WWY339" i="1"/>
  <c r="WXA339" i="1" s="1"/>
  <c r="WWJ339" i="1"/>
  <c r="WWI339" i="1"/>
  <c r="WWK339" i="1" s="1"/>
  <c r="WVT339" i="1"/>
  <c r="WVS339" i="1"/>
  <c r="WVU339" i="1" s="1"/>
  <c r="WVD339" i="1"/>
  <c r="WVC339" i="1"/>
  <c r="WVE339" i="1" s="1"/>
  <c r="WUN339" i="1"/>
  <c r="WUM339" i="1"/>
  <c r="WUO339" i="1" s="1"/>
  <c r="WTX339" i="1"/>
  <c r="WTW339" i="1"/>
  <c r="WTY339" i="1" s="1"/>
  <c r="WTH339" i="1"/>
  <c r="WTG339" i="1"/>
  <c r="WTI339" i="1" s="1"/>
  <c r="WSR339" i="1"/>
  <c r="WSQ339" i="1"/>
  <c r="WSS339" i="1" s="1"/>
  <c r="WSB339" i="1"/>
  <c r="WSA339" i="1"/>
  <c r="WSC339" i="1" s="1"/>
  <c r="WRL339" i="1"/>
  <c r="WRK339" i="1"/>
  <c r="WRM339" i="1" s="1"/>
  <c r="WQV339" i="1"/>
  <c r="WQU339" i="1"/>
  <c r="WQW339" i="1" s="1"/>
  <c r="WQF339" i="1"/>
  <c r="WQE339" i="1"/>
  <c r="WQG339" i="1" s="1"/>
  <c r="WPP339" i="1"/>
  <c r="WPO339" i="1"/>
  <c r="WPQ339" i="1" s="1"/>
  <c r="WOZ339" i="1"/>
  <c r="WOY339" i="1"/>
  <c r="WPA339" i="1" s="1"/>
  <c r="WOJ339" i="1"/>
  <c r="WOI339" i="1"/>
  <c r="WOK339" i="1" s="1"/>
  <c r="WNT339" i="1"/>
  <c r="WNS339" i="1"/>
  <c r="WNU339" i="1" s="1"/>
  <c r="WND339" i="1"/>
  <c r="WNC339" i="1"/>
  <c r="WNE339" i="1" s="1"/>
  <c r="WMN339" i="1"/>
  <c r="WMM339" i="1"/>
  <c r="WMO339" i="1" s="1"/>
  <c r="WLX339" i="1"/>
  <c r="WLW339" i="1"/>
  <c r="WLY339" i="1" s="1"/>
  <c r="WLH339" i="1"/>
  <c r="WLG339" i="1"/>
  <c r="WLI339" i="1" s="1"/>
  <c r="WKR339" i="1"/>
  <c r="WKQ339" i="1"/>
  <c r="WKS339" i="1" s="1"/>
  <c r="WKB339" i="1"/>
  <c r="WKA339" i="1"/>
  <c r="WKC339" i="1" s="1"/>
  <c r="WJL339" i="1"/>
  <c r="WJK339" i="1"/>
  <c r="WJM339" i="1" s="1"/>
  <c r="WIV339" i="1"/>
  <c r="WIU339" i="1"/>
  <c r="WIW339" i="1" s="1"/>
  <c r="WIF339" i="1"/>
  <c r="WIE339" i="1"/>
  <c r="WIG339" i="1" s="1"/>
  <c r="WHP339" i="1"/>
  <c r="WHO339" i="1"/>
  <c r="WHQ339" i="1" s="1"/>
  <c r="WGZ339" i="1"/>
  <c r="WGY339" i="1"/>
  <c r="WHA339" i="1" s="1"/>
  <c r="WGJ339" i="1"/>
  <c r="WGI339" i="1"/>
  <c r="WGK339" i="1" s="1"/>
  <c r="WFT339" i="1"/>
  <c r="WFS339" i="1"/>
  <c r="WFU339" i="1" s="1"/>
  <c r="WFD339" i="1"/>
  <c r="WFC339" i="1"/>
  <c r="WFE339" i="1" s="1"/>
  <c r="WEN339" i="1"/>
  <c r="WEM339" i="1"/>
  <c r="WEO339" i="1" s="1"/>
  <c r="WDX339" i="1"/>
  <c r="WDW339" i="1"/>
  <c r="WDY339" i="1" s="1"/>
  <c r="WDH339" i="1"/>
  <c r="WDG339" i="1"/>
  <c r="WDI339" i="1" s="1"/>
  <c r="WCR339" i="1"/>
  <c r="WCQ339" i="1"/>
  <c r="WCS339" i="1" s="1"/>
  <c r="WCB339" i="1"/>
  <c r="WCA339" i="1"/>
  <c r="WCC339" i="1" s="1"/>
  <c r="WBL339" i="1"/>
  <c r="WBK339" i="1"/>
  <c r="WBM339" i="1" s="1"/>
  <c r="WAV339" i="1"/>
  <c r="WAU339" i="1"/>
  <c r="WAW339" i="1" s="1"/>
  <c r="WAF339" i="1"/>
  <c r="WAE339" i="1"/>
  <c r="WAG339" i="1" s="1"/>
  <c r="VZP339" i="1"/>
  <c r="VZO339" i="1"/>
  <c r="VZQ339" i="1" s="1"/>
  <c r="VYZ339" i="1"/>
  <c r="VYY339" i="1"/>
  <c r="VZA339" i="1" s="1"/>
  <c r="VYJ339" i="1"/>
  <c r="VYI339" i="1"/>
  <c r="VYK339" i="1" s="1"/>
  <c r="VXT339" i="1"/>
  <c r="VXS339" i="1"/>
  <c r="VXU339" i="1" s="1"/>
  <c r="VXD339" i="1"/>
  <c r="VXC339" i="1"/>
  <c r="VXE339" i="1" s="1"/>
  <c r="VWN339" i="1"/>
  <c r="VWM339" i="1"/>
  <c r="VWO339" i="1" s="1"/>
  <c r="VVX339" i="1"/>
  <c r="VVW339" i="1"/>
  <c r="VVY339" i="1" s="1"/>
  <c r="VVH339" i="1"/>
  <c r="VVG339" i="1"/>
  <c r="VVI339" i="1" s="1"/>
  <c r="VUR339" i="1"/>
  <c r="VUQ339" i="1"/>
  <c r="VUS339" i="1" s="1"/>
  <c r="VUB339" i="1"/>
  <c r="VUA339" i="1"/>
  <c r="VUC339" i="1" s="1"/>
  <c r="VTL339" i="1"/>
  <c r="VTK339" i="1"/>
  <c r="VTM339" i="1" s="1"/>
  <c r="VSV339" i="1"/>
  <c r="VSU339" i="1"/>
  <c r="VSW339" i="1" s="1"/>
  <c r="VSF339" i="1"/>
  <c r="VSE339" i="1"/>
  <c r="VSG339" i="1" s="1"/>
  <c r="VRP339" i="1"/>
  <c r="VRO339" i="1"/>
  <c r="VRQ339" i="1" s="1"/>
  <c r="VQZ339" i="1"/>
  <c r="VQY339" i="1"/>
  <c r="VRA339" i="1" s="1"/>
  <c r="VQJ339" i="1"/>
  <c r="VQI339" i="1"/>
  <c r="VQK339" i="1" s="1"/>
  <c r="VPT339" i="1"/>
  <c r="VPS339" i="1"/>
  <c r="VPU339" i="1" s="1"/>
  <c r="VPD339" i="1"/>
  <c r="VPC339" i="1"/>
  <c r="VPE339" i="1" s="1"/>
  <c r="VON339" i="1"/>
  <c r="VOM339" i="1"/>
  <c r="VOO339" i="1" s="1"/>
  <c r="VNX339" i="1"/>
  <c r="VNW339" i="1"/>
  <c r="VNY339" i="1" s="1"/>
  <c r="VNH339" i="1"/>
  <c r="VNG339" i="1"/>
  <c r="VNI339" i="1" s="1"/>
  <c r="VMR339" i="1"/>
  <c r="VMQ339" i="1"/>
  <c r="VMS339" i="1" s="1"/>
  <c r="VMB339" i="1"/>
  <c r="VMA339" i="1"/>
  <c r="VMC339" i="1" s="1"/>
  <c r="VLL339" i="1"/>
  <c r="VLK339" i="1"/>
  <c r="VLM339" i="1" s="1"/>
  <c r="VKV339" i="1"/>
  <c r="VKU339" i="1"/>
  <c r="VKW339" i="1" s="1"/>
  <c r="VKF339" i="1"/>
  <c r="VKE339" i="1"/>
  <c r="VKG339" i="1" s="1"/>
  <c r="VJP339" i="1"/>
  <c r="VJO339" i="1"/>
  <c r="VJQ339" i="1" s="1"/>
  <c r="VIZ339" i="1"/>
  <c r="VIY339" i="1"/>
  <c r="VJA339" i="1" s="1"/>
  <c r="VIJ339" i="1"/>
  <c r="VII339" i="1"/>
  <c r="VIK339" i="1" s="1"/>
  <c r="VHT339" i="1"/>
  <c r="VHS339" i="1"/>
  <c r="VHU339" i="1" s="1"/>
  <c r="VHD339" i="1"/>
  <c r="VHC339" i="1"/>
  <c r="VHE339" i="1" s="1"/>
  <c r="VGN339" i="1"/>
  <c r="VGM339" i="1"/>
  <c r="VGO339" i="1" s="1"/>
  <c r="VFX339" i="1"/>
  <c r="VFW339" i="1"/>
  <c r="VFY339" i="1" s="1"/>
  <c r="VFH339" i="1"/>
  <c r="VFG339" i="1"/>
  <c r="VFI339" i="1" s="1"/>
  <c r="VER339" i="1"/>
  <c r="VEQ339" i="1"/>
  <c r="VES339" i="1" s="1"/>
  <c r="VEB339" i="1"/>
  <c r="VEA339" i="1"/>
  <c r="VEC339" i="1" s="1"/>
  <c r="VDL339" i="1"/>
  <c r="VDK339" i="1"/>
  <c r="VDM339" i="1" s="1"/>
  <c r="VCV339" i="1"/>
  <c r="VCU339" i="1"/>
  <c r="VCW339" i="1" s="1"/>
  <c r="VCF339" i="1"/>
  <c r="VCE339" i="1"/>
  <c r="VCG339" i="1" s="1"/>
  <c r="VBP339" i="1"/>
  <c r="VBO339" i="1"/>
  <c r="VBQ339" i="1" s="1"/>
  <c r="VAZ339" i="1"/>
  <c r="VAY339" i="1"/>
  <c r="VBA339" i="1" s="1"/>
  <c r="VAJ339" i="1"/>
  <c r="VAI339" i="1"/>
  <c r="VAK339" i="1" s="1"/>
  <c r="UZT339" i="1"/>
  <c r="UZS339" i="1"/>
  <c r="UZU339" i="1" s="1"/>
  <c r="UZD339" i="1"/>
  <c r="UZC339" i="1"/>
  <c r="UZE339" i="1" s="1"/>
  <c r="UYN339" i="1"/>
  <c r="UYM339" i="1"/>
  <c r="UYO339" i="1" s="1"/>
  <c r="UXX339" i="1"/>
  <c r="UXW339" i="1"/>
  <c r="UXY339" i="1" s="1"/>
  <c r="UXH339" i="1"/>
  <c r="UXG339" i="1"/>
  <c r="UXI339" i="1" s="1"/>
  <c r="UWR339" i="1"/>
  <c r="UWQ339" i="1"/>
  <c r="UWS339" i="1" s="1"/>
  <c r="UWB339" i="1"/>
  <c r="UWA339" i="1"/>
  <c r="UWC339" i="1" s="1"/>
  <c r="UVL339" i="1"/>
  <c r="UVK339" i="1"/>
  <c r="UVM339" i="1" s="1"/>
  <c r="UUV339" i="1"/>
  <c r="UUU339" i="1"/>
  <c r="UUW339" i="1" s="1"/>
  <c r="UUF339" i="1"/>
  <c r="UUE339" i="1"/>
  <c r="UUG339" i="1" s="1"/>
  <c r="UTP339" i="1"/>
  <c r="UTO339" i="1"/>
  <c r="UTQ339" i="1" s="1"/>
  <c r="USZ339" i="1"/>
  <c r="USY339" i="1"/>
  <c r="UTA339" i="1" s="1"/>
  <c r="USJ339" i="1"/>
  <c r="USI339" i="1"/>
  <c r="USK339" i="1" s="1"/>
  <c r="URT339" i="1"/>
  <c r="URS339" i="1"/>
  <c r="URU339" i="1" s="1"/>
  <c r="URD339" i="1"/>
  <c r="URC339" i="1"/>
  <c r="URE339" i="1" s="1"/>
  <c r="UQN339" i="1"/>
  <c r="UQM339" i="1"/>
  <c r="UQO339" i="1" s="1"/>
  <c r="UPX339" i="1"/>
  <c r="UPW339" i="1"/>
  <c r="UPY339" i="1" s="1"/>
  <c r="UPH339" i="1"/>
  <c r="UPG339" i="1"/>
  <c r="UPI339" i="1" s="1"/>
  <c r="UOR339" i="1"/>
  <c r="UOQ339" i="1"/>
  <c r="UOS339" i="1" s="1"/>
  <c r="UOB339" i="1"/>
  <c r="UOA339" i="1"/>
  <c r="UOC339" i="1" s="1"/>
  <c r="UNL339" i="1"/>
  <c r="UNK339" i="1"/>
  <c r="UNM339" i="1" s="1"/>
  <c r="UMV339" i="1"/>
  <c r="UMU339" i="1"/>
  <c r="UMW339" i="1" s="1"/>
  <c r="UMF339" i="1"/>
  <c r="UME339" i="1"/>
  <c r="UMG339" i="1" s="1"/>
  <c r="ULP339" i="1"/>
  <c r="ULO339" i="1"/>
  <c r="ULQ339" i="1" s="1"/>
  <c r="UKZ339" i="1"/>
  <c r="UKY339" i="1"/>
  <c r="ULA339" i="1" s="1"/>
  <c r="UKJ339" i="1"/>
  <c r="UKI339" i="1"/>
  <c r="UKK339" i="1" s="1"/>
  <c r="UJT339" i="1"/>
  <c r="UJS339" i="1"/>
  <c r="UJU339" i="1" s="1"/>
  <c r="UJD339" i="1"/>
  <c r="UJC339" i="1"/>
  <c r="UJE339" i="1" s="1"/>
  <c r="UIN339" i="1"/>
  <c r="UIM339" i="1"/>
  <c r="UIO339" i="1" s="1"/>
  <c r="UHX339" i="1"/>
  <c r="UHW339" i="1"/>
  <c r="UHY339" i="1" s="1"/>
  <c r="UHH339" i="1"/>
  <c r="UHG339" i="1"/>
  <c r="UHI339" i="1" s="1"/>
  <c r="UGR339" i="1"/>
  <c r="UGQ339" i="1"/>
  <c r="UGS339" i="1" s="1"/>
  <c r="UGB339" i="1"/>
  <c r="UGA339" i="1"/>
  <c r="UGC339" i="1" s="1"/>
  <c r="UFL339" i="1"/>
  <c r="UFK339" i="1"/>
  <c r="UFM339" i="1" s="1"/>
  <c r="UEV339" i="1"/>
  <c r="UEU339" i="1"/>
  <c r="UEW339" i="1" s="1"/>
  <c r="UEF339" i="1"/>
  <c r="UEE339" i="1"/>
  <c r="UEG339" i="1" s="1"/>
  <c r="UDP339" i="1"/>
  <c r="UDO339" i="1"/>
  <c r="UDQ339" i="1" s="1"/>
  <c r="UCZ339" i="1"/>
  <c r="UCY339" i="1"/>
  <c r="UDA339" i="1" s="1"/>
  <c r="UCJ339" i="1"/>
  <c r="UCI339" i="1"/>
  <c r="UCK339" i="1" s="1"/>
  <c r="UBT339" i="1"/>
  <c r="UBS339" i="1"/>
  <c r="UBU339" i="1" s="1"/>
  <c r="UBD339" i="1"/>
  <c r="UBC339" i="1"/>
  <c r="UBE339" i="1" s="1"/>
  <c r="UAN339" i="1"/>
  <c r="UAM339" i="1"/>
  <c r="UAO339" i="1" s="1"/>
  <c r="TZX339" i="1"/>
  <c r="TZW339" i="1"/>
  <c r="TZY339" i="1" s="1"/>
  <c r="TZH339" i="1"/>
  <c r="TZG339" i="1"/>
  <c r="TZI339" i="1" s="1"/>
  <c r="TYR339" i="1"/>
  <c r="TYQ339" i="1"/>
  <c r="TYS339" i="1" s="1"/>
  <c r="TYB339" i="1"/>
  <c r="TYA339" i="1"/>
  <c r="TYC339" i="1" s="1"/>
  <c r="TXL339" i="1"/>
  <c r="TXK339" i="1"/>
  <c r="TXM339" i="1" s="1"/>
  <c r="TWV339" i="1"/>
  <c r="TWU339" i="1"/>
  <c r="TWW339" i="1" s="1"/>
  <c r="TWF339" i="1"/>
  <c r="TWE339" i="1"/>
  <c r="TWG339" i="1" s="1"/>
  <c r="TVP339" i="1"/>
  <c r="TVO339" i="1"/>
  <c r="TVQ339" i="1" s="1"/>
  <c r="TUZ339" i="1"/>
  <c r="TUY339" i="1"/>
  <c r="TVA339" i="1" s="1"/>
  <c r="TUJ339" i="1"/>
  <c r="TUI339" i="1"/>
  <c r="TUK339" i="1" s="1"/>
  <c r="TTT339" i="1"/>
  <c r="TTS339" i="1"/>
  <c r="TTU339" i="1" s="1"/>
  <c r="TTD339" i="1"/>
  <c r="TTC339" i="1"/>
  <c r="TTE339" i="1" s="1"/>
  <c r="TSN339" i="1"/>
  <c r="TSM339" i="1"/>
  <c r="TSO339" i="1" s="1"/>
  <c r="TRX339" i="1"/>
  <c r="TRW339" i="1"/>
  <c r="TRY339" i="1" s="1"/>
  <c r="TRH339" i="1"/>
  <c r="TRG339" i="1"/>
  <c r="TRI339" i="1" s="1"/>
  <c r="TQR339" i="1"/>
  <c r="TQQ339" i="1"/>
  <c r="TQS339" i="1" s="1"/>
  <c r="TQB339" i="1"/>
  <c r="TQA339" i="1"/>
  <c r="TQC339" i="1" s="1"/>
  <c r="TPL339" i="1"/>
  <c r="TPK339" i="1"/>
  <c r="TPM339" i="1" s="1"/>
  <c r="TOV339" i="1"/>
  <c r="TOU339" i="1"/>
  <c r="TOW339" i="1" s="1"/>
  <c r="TOF339" i="1"/>
  <c r="TOE339" i="1"/>
  <c r="TOG339" i="1" s="1"/>
  <c r="TNP339" i="1"/>
  <c r="TNO339" i="1"/>
  <c r="TNQ339" i="1" s="1"/>
  <c r="TMZ339" i="1"/>
  <c r="TMY339" i="1"/>
  <c r="TNA339" i="1" s="1"/>
  <c r="TMJ339" i="1"/>
  <c r="TMI339" i="1"/>
  <c r="TMK339" i="1" s="1"/>
  <c r="TLT339" i="1"/>
  <c r="TLS339" i="1"/>
  <c r="TLU339" i="1" s="1"/>
  <c r="TLD339" i="1"/>
  <c r="TLC339" i="1"/>
  <c r="TLE339" i="1" s="1"/>
  <c r="TKN339" i="1"/>
  <c r="TKM339" i="1"/>
  <c r="TKO339" i="1" s="1"/>
  <c r="TJX339" i="1"/>
  <c r="TJW339" i="1"/>
  <c r="TJY339" i="1" s="1"/>
  <c r="TJH339" i="1"/>
  <c r="TJG339" i="1"/>
  <c r="TJI339" i="1" s="1"/>
  <c r="TIR339" i="1"/>
  <c r="TIQ339" i="1"/>
  <c r="TIS339" i="1" s="1"/>
  <c r="TIB339" i="1"/>
  <c r="TIA339" i="1"/>
  <c r="TIC339" i="1" s="1"/>
  <c r="THL339" i="1"/>
  <c r="THK339" i="1"/>
  <c r="THM339" i="1" s="1"/>
  <c r="TGV339" i="1"/>
  <c r="TGU339" i="1"/>
  <c r="TGW339" i="1" s="1"/>
  <c r="TGF339" i="1"/>
  <c r="TGE339" i="1"/>
  <c r="TGG339" i="1" s="1"/>
  <c r="TFP339" i="1"/>
  <c r="TFO339" i="1"/>
  <c r="TFQ339" i="1" s="1"/>
  <c r="TEZ339" i="1"/>
  <c r="TEY339" i="1"/>
  <c r="TFA339" i="1" s="1"/>
  <c r="TEJ339" i="1"/>
  <c r="TEI339" i="1"/>
  <c r="TEK339" i="1" s="1"/>
  <c r="TDT339" i="1"/>
  <c r="TDS339" i="1"/>
  <c r="TDU339" i="1" s="1"/>
  <c r="TDD339" i="1"/>
  <c r="TDC339" i="1"/>
  <c r="TDE339" i="1" s="1"/>
  <c r="TCN339" i="1"/>
  <c r="TCM339" i="1"/>
  <c r="TCO339" i="1" s="1"/>
  <c r="TBX339" i="1"/>
  <c r="TBW339" i="1"/>
  <c r="TBY339" i="1" s="1"/>
  <c r="TBH339" i="1"/>
  <c r="TBG339" i="1"/>
  <c r="TBI339" i="1" s="1"/>
  <c r="TAR339" i="1"/>
  <c r="TAQ339" i="1"/>
  <c r="TAS339" i="1" s="1"/>
  <c r="TAB339" i="1"/>
  <c r="TAA339" i="1"/>
  <c r="TAC339" i="1" s="1"/>
  <c r="SZL339" i="1"/>
  <c r="SZK339" i="1"/>
  <c r="SZM339" i="1" s="1"/>
  <c r="SYV339" i="1"/>
  <c r="SYU339" i="1"/>
  <c r="SYW339" i="1" s="1"/>
  <c r="SYF339" i="1"/>
  <c r="SYE339" i="1"/>
  <c r="SYG339" i="1" s="1"/>
  <c r="SXP339" i="1"/>
  <c r="SXO339" i="1"/>
  <c r="SXQ339" i="1" s="1"/>
  <c r="SWZ339" i="1"/>
  <c r="SWY339" i="1"/>
  <c r="SXA339" i="1" s="1"/>
  <c r="SWJ339" i="1"/>
  <c r="SWI339" i="1"/>
  <c r="SWK339" i="1" s="1"/>
  <c r="SVT339" i="1"/>
  <c r="SVS339" i="1"/>
  <c r="SVU339" i="1" s="1"/>
  <c r="SVD339" i="1"/>
  <c r="SVC339" i="1"/>
  <c r="SVE339" i="1" s="1"/>
  <c r="SUN339" i="1"/>
  <c r="SUM339" i="1"/>
  <c r="SUO339" i="1" s="1"/>
  <c r="STX339" i="1"/>
  <c r="STW339" i="1"/>
  <c r="STY339" i="1" s="1"/>
  <c r="STH339" i="1"/>
  <c r="STG339" i="1"/>
  <c r="STI339" i="1" s="1"/>
  <c r="SSR339" i="1"/>
  <c r="SSQ339" i="1"/>
  <c r="SSS339" i="1" s="1"/>
  <c r="SSB339" i="1"/>
  <c r="SSA339" i="1"/>
  <c r="SSC339" i="1" s="1"/>
  <c r="SRL339" i="1"/>
  <c r="SRK339" i="1"/>
  <c r="SRM339" i="1" s="1"/>
  <c r="SQV339" i="1"/>
  <c r="SQU339" i="1"/>
  <c r="SQW339" i="1" s="1"/>
  <c r="SQF339" i="1"/>
  <c r="SQE339" i="1"/>
  <c r="SQG339" i="1" s="1"/>
  <c r="SPP339" i="1"/>
  <c r="SPO339" i="1"/>
  <c r="SPQ339" i="1" s="1"/>
  <c r="SOZ339" i="1"/>
  <c r="SOY339" i="1"/>
  <c r="SPA339" i="1" s="1"/>
  <c r="SOJ339" i="1"/>
  <c r="SOI339" i="1"/>
  <c r="SOK339" i="1" s="1"/>
  <c r="SNT339" i="1"/>
  <c r="SNS339" i="1"/>
  <c r="SNU339" i="1" s="1"/>
  <c r="SND339" i="1"/>
  <c r="SNC339" i="1"/>
  <c r="SNE339" i="1" s="1"/>
  <c r="SMN339" i="1"/>
  <c r="SMM339" i="1"/>
  <c r="SMO339" i="1" s="1"/>
  <c r="SLX339" i="1"/>
  <c r="SLW339" i="1"/>
  <c r="SLY339" i="1" s="1"/>
  <c r="SLH339" i="1"/>
  <c r="SLG339" i="1"/>
  <c r="SLI339" i="1" s="1"/>
  <c r="SKR339" i="1"/>
  <c r="SKQ339" i="1"/>
  <c r="SKS339" i="1" s="1"/>
  <c r="SKB339" i="1"/>
  <c r="SKA339" i="1"/>
  <c r="SKC339" i="1" s="1"/>
  <c r="SJL339" i="1"/>
  <c r="SJK339" i="1"/>
  <c r="SJM339" i="1" s="1"/>
  <c r="SIV339" i="1"/>
  <c r="SIU339" i="1"/>
  <c r="SIW339" i="1" s="1"/>
  <c r="SIF339" i="1"/>
  <c r="SIE339" i="1"/>
  <c r="SIG339" i="1" s="1"/>
  <c r="SHP339" i="1"/>
  <c r="SHO339" i="1"/>
  <c r="SHQ339" i="1" s="1"/>
  <c r="SGZ339" i="1"/>
  <c r="SGY339" i="1"/>
  <c r="SHA339" i="1" s="1"/>
  <c r="SGJ339" i="1"/>
  <c r="SGI339" i="1"/>
  <c r="SGK339" i="1" s="1"/>
  <c r="SFT339" i="1"/>
  <c r="SFS339" i="1"/>
  <c r="SFU339" i="1" s="1"/>
  <c r="SFD339" i="1"/>
  <c r="SFC339" i="1"/>
  <c r="SFE339" i="1" s="1"/>
  <c r="SEN339" i="1"/>
  <c r="SEM339" i="1"/>
  <c r="SEO339" i="1" s="1"/>
  <c r="SDX339" i="1"/>
  <c r="SDW339" i="1"/>
  <c r="SDY339" i="1" s="1"/>
  <c r="SDH339" i="1"/>
  <c r="SDG339" i="1"/>
  <c r="SDI339" i="1" s="1"/>
  <c r="SCR339" i="1"/>
  <c r="SCQ339" i="1"/>
  <c r="SCS339" i="1" s="1"/>
  <c r="SCB339" i="1"/>
  <c r="SCA339" i="1"/>
  <c r="SCC339" i="1" s="1"/>
  <c r="SBL339" i="1"/>
  <c r="SBK339" i="1"/>
  <c r="SBM339" i="1" s="1"/>
  <c r="SAV339" i="1"/>
  <c r="SAU339" i="1"/>
  <c r="SAW339" i="1" s="1"/>
  <c r="SAF339" i="1"/>
  <c r="SAE339" i="1"/>
  <c r="SAG339" i="1" s="1"/>
  <c r="RZP339" i="1"/>
  <c r="RZO339" i="1"/>
  <c r="RZQ339" i="1" s="1"/>
  <c r="RYZ339" i="1"/>
  <c r="RYY339" i="1"/>
  <c r="RZA339" i="1" s="1"/>
  <c r="RYJ339" i="1"/>
  <c r="RYI339" i="1"/>
  <c r="RYK339" i="1" s="1"/>
  <c r="RXT339" i="1"/>
  <c r="RXS339" i="1"/>
  <c r="RXU339" i="1" s="1"/>
  <c r="RXD339" i="1"/>
  <c r="RXC339" i="1"/>
  <c r="RXE339" i="1" s="1"/>
  <c r="RWN339" i="1"/>
  <c r="RWM339" i="1"/>
  <c r="RWO339" i="1" s="1"/>
  <c r="RVX339" i="1"/>
  <c r="RVW339" i="1"/>
  <c r="RVY339" i="1" s="1"/>
  <c r="RVH339" i="1"/>
  <c r="RVG339" i="1"/>
  <c r="RVI339" i="1" s="1"/>
  <c r="RUR339" i="1"/>
  <c r="RUQ339" i="1"/>
  <c r="RUS339" i="1" s="1"/>
  <c r="RUB339" i="1"/>
  <c r="RUA339" i="1"/>
  <c r="RUC339" i="1" s="1"/>
  <c r="RTL339" i="1"/>
  <c r="RTK339" i="1"/>
  <c r="RTM339" i="1" s="1"/>
  <c r="RSV339" i="1"/>
  <c r="RSU339" i="1"/>
  <c r="RSW339" i="1" s="1"/>
  <c r="RSF339" i="1"/>
  <c r="RSE339" i="1"/>
  <c r="RSG339" i="1" s="1"/>
  <c r="RRP339" i="1"/>
  <c r="RRO339" i="1"/>
  <c r="RRQ339" i="1" s="1"/>
  <c r="RQZ339" i="1"/>
  <c r="RQY339" i="1"/>
  <c r="RRA339" i="1" s="1"/>
  <c r="RQJ339" i="1"/>
  <c r="RQI339" i="1"/>
  <c r="RQK339" i="1" s="1"/>
  <c r="RPT339" i="1"/>
  <c r="RPS339" i="1"/>
  <c r="RPU339" i="1" s="1"/>
  <c r="RPD339" i="1"/>
  <c r="RPC339" i="1"/>
  <c r="RPE339" i="1" s="1"/>
  <c r="RON339" i="1"/>
  <c r="ROM339" i="1"/>
  <c r="ROO339" i="1" s="1"/>
  <c r="RNX339" i="1"/>
  <c r="RNW339" i="1"/>
  <c r="RNY339" i="1" s="1"/>
  <c r="RNH339" i="1"/>
  <c r="RNG339" i="1"/>
  <c r="RNI339" i="1" s="1"/>
  <c r="RMR339" i="1"/>
  <c r="RMQ339" i="1"/>
  <c r="RMS339" i="1" s="1"/>
  <c r="RMB339" i="1"/>
  <c r="RMA339" i="1"/>
  <c r="RMC339" i="1" s="1"/>
  <c r="RLL339" i="1"/>
  <c r="RLK339" i="1"/>
  <c r="RLM339" i="1" s="1"/>
  <c r="RKV339" i="1"/>
  <c r="RKU339" i="1"/>
  <c r="RKW339" i="1" s="1"/>
  <c r="RKF339" i="1"/>
  <c r="RKE339" i="1"/>
  <c r="RKG339" i="1" s="1"/>
  <c r="RJP339" i="1"/>
  <c r="RJO339" i="1"/>
  <c r="RJQ339" i="1" s="1"/>
  <c r="RIZ339" i="1"/>
  <c r="RIY339" i="1"/>
  <c r="RJA339" i="1" s="1"/>
  <c r="RIJ339" i="1"/>
  <c r="RII339" i="1"/>
  <c r="RIK339" i="1" s="1"/>
  <c r="RHT339" i="1"/>
  <c r="RHS339" i="1"/>
  <c r="RHU339" i="1" s="1"/>
  <c r="RHD339" i="1"/>
  <c r="RHC339" i="1"/>
  <c r="RHE339" i="1" s="1"/>
  <c r="RGN339" i="1"/>
  <c r="RGM339" i="1"/>
  <c r="RGO339" i="1" s="1"/>
  <c r="RFX339" i="1"/>
  <c r="RFW339" i="1"/>
  <c r="RFY339" i="1" s="1"/>
  <c r="RFH339" i="1"/>
  <c r="RFG339" i="1"/>
  <c r="RFI339" i="1" s="1"/>
  <c r="RER339" i="1"/>
  <c r="REQ339" i="1"/>
  <c r="RES339" i="1" s="1"/>
  <c r="REB339" i="1"/>
  <c r="REA339" i="1"/>
  <c r="REC339" i="1" s="1"/>
  <c r="RDL339" i="1"/>
  <c r="RDK339" i="1"/>
  <c r="RDM339" i="1" s="1"/>
  <c r="RCV339" i="1"/>
  <c r="RCU339" i="1"/>
  <c r="RCW339" i="1" s="1"/>
  <c r="RCF339" i="1"/>
  <c r="RCE339" i="1"/>
  <c r="RCG339" i="1" s="1"/>
  <c r="RBP339" i="1"/>
  <c r="RBO339" i="1"/>
  <c r="RBQ339" i="1" s="1"/>
  <c r="RAZ339" i="1"/>
  <c r="RAY339" i="1"/>
  <c r="RBA339" i="1" s="1"/>
  <c r="RAJ339" i="1"/>
  <c r="RAI339" i="1"/>
  <c r="RAK339" i="1" s="1"/>
  <c r="QZT339" i="1"/>
  <c r="QZS339" i="1"/>
  <c r="QZU339" i="1" s="1"/>
  <c r="QZD339" i="1"/>
  <c r="QZC339" i="1"/>
  <c r="QZE339" i="1" s="1"/>
  <c r="QYN339" i="1"/>
  <c r="QYM339" i="1"/>
  <c r="QYO339" i="1" s="1"/>
  <c r="QXX339" i="1"/>
  <c r="QXW339" i="1"/>
  <c r="QXY339" i="1" s="1"/>
  <c r="QXH339" i="1"/>
  <c r="QXG339" i="1"/>
  <c r="QXI339" i="1" s="1"/>
  <c r="QWR339" i="1"/>
  <c r="QWQ339" i="1"/>
  <c r="QWS339" i="1" s="1"/>
  <c r="QWB339" i="1"/>
  <c r="QWA339" i="1"/>
  <c r="QWC339" i="1" s="1"/>
  <c r="QVL339" i="1"/>
  <c r="QVK339" i="1"/>
  <c r="QVM339" i="1" s="1"/>
  <c r="QUV339" i="1"/>
  <c r="QUU339" i="1"/>
  <c r="QUW339" i="1" s="1"/>
  <c r="QUF339" i="1"/>
  <c r="QUE339" i="1"/>
  <c r="QUG339" i="1" s="1"/>
  <c r="QTP339" i="1"/>
  <c r="QTO339" i="1"/>
  <c r="QTQ339" i="1" s="1"/>
  <c r="QSZ339" i="1"/>
  <c r="QSY339" i="1"/>
  <c r="QTA339" i="1" s="1"/>
  <c r="QSJ339" i="1"/>
  <c r="QSI339" i="1"/>
  <c r="QSK339" i="1" s="1"/>
  <c r="QRT339" i="1"/>
  <c r="QRS339" i="1"/>
  <c r="QRU339" i="1" s="1"/>
  <c r="QRD339" i="1"/>
  <c r="QRC339" i="1"/>
  <c r="QRE339" i="1" s="1"/>
  <c r="QQN339" i="1"/>
  <c r="QQM339" i="1"/>
  <c r="QQO339" i="1" s="1"/>
  <c r="QPX339" i="1"/>
  <c r="QPW339" i="1"/>
  <c r="QPY339" i="1" s="1"/>
  <c r="QPH339" i="1"/>
  <c r="QPG339" i="1"/>
  <c r="QPI339" i="1" s="1"/>
  <c r="QOR339" i="1"/>
  <c r="QOQ339" i="1"/>
  <c r="QOS339" i="1" s="1"/>
  <c r="QOB339" i="1"/>
  <c r="QOA339" i="1"/>
  <c r="QOC339" i="1" s="1"/>
  <c r="QNL339" i="1"/>
  <c r="QNK339" i="1"/>
  <c r="QNM339" i="1" s="1"/>
  <c r="QMV339" i="1"/>
  <c r="QMU339" i="1"/>
  <c r="QMW339" i="1" s="1"/>
  <c r="QMF339" i="1"/>
  <c r="QME339" i="1"/>
  <c r="QMG339" i="1" s="1"/>
  <c r="QLP339" i="1"/>
  <c r="QLO339" i="1"/>
  <c r="QLQ339" i="1" s="1"/>
  <c r="QKZ339" i="1"/>
  <c r="QKY339" i="1"/>
  <c r="QLA339" i="1" s="1"/>
  <c r="QKJ339" i="1"/>
  <c r="QKI339" i="1"/>
  <c r="QKK339" i="1" s="1"/>
  <c r="QJT339" i="1"/>
  <c r="QJS339" i="1"/>
  <c r="QJU339" i="1" s="1"/>
  <c r="QJD339" i="1"/>
  <c r="QJC339" i="1"/>
  <c r="QJE339" i="1" s="1"/>
  <c r="QIN339" i="1"/>
  <c r="QIM339" i="1"/>
  <c r="QIO339" i="1" s="1"/>
  <c r="QHX339" i="1"/>
  <c r="QHW339" i="1"/>
  <c r="QHY339" i="1" s="1"/>
  <c r="QHH339" i="1"/>
  <c r="QHG339" i="1"/>
  <c r="QHI339" i="1" s="1"/>
  <c r="QGR339" i="1"/>
  <c r="QGQ339" i="1"/>
  <c r="QGS339" i="1" s="1"/>
  <c r="QGB339" i="1"/>
  <c r="QGA339" i="1"/>
  <c r="QGC339" i="1" s="1"/>
  <c r="QFL339" i="1"/>
  <c r="QFK339" i="1"/>
  <c r="QFM339" i="1" s="1"/>
  <c r="QEV339" i="1"/>
  <c r="QEU339" i="1"/>
  <c r="QEW339" i="1" s="1"/>
  <c r="QEF339" i="1"/>
  <c r="QEE339" i="1"/>
  <c r="QEG339" i="1" s="1"/>
  <c r="QDP339" i="1"/>
  <c r="QDO339" i="1"/>
  <c r="QDQ339" i="1" s="1"/>
  <c r="QCZ339" i="1"/>
  <c r="QCY339" i="1"/>
  <c r="QDA339" i="1" s="1"/>
  <c r="QCJ339" i="1"/>
  <c r="QCI339" i="1"/>
  <c r="QCK339" i="1" s="1"/>
  <c r="QBT339" i="1"/>
  <c r="QBS339" i="1"/>
  <c r="QBU339" i="1" s="1"/>
  <c r="QBD339" i="1"/>
  <c r="QBC339" i="1"/>
  <c r="QBE339" i="1" s="1"/>
  <c r="QAN339" i="1"/>
  <c r="QAM339" i="1"/>
  <c r="QAO339" i="1" s="1"/>
  <c r="PZX339" i="1"/>
  <c r="PZW339" i="1"/>
  <c r="PZY339" i="1" s="1"/>
  <c r="PZH339" i="1"/>
  <c r="PZG339" i="1"/>
  <c r="PZI339" i="1" s="1"/>
  <c r="PYR339" i="1"/>
  <c r="PYQ339" i="1"/>
  <c r="PYS339" i="1" s="1"/>
  <c r="PYB339" i="1"/>
  <c r="PYA339" i="1"/>
  <c r="PYC339" i="1" s="1"/>
  <c r="PXL339" i="1"/>
  <c r="PXK339" i="1"/>
  <c r="PXM339" i="1" s="1"/>
  <c r="PWV339" i="1"/>
  <c r="PWU339" i="1"/>
  <c r="PWW339" i="1" s="1"/>
  <c r="PWF339" i="1"/>
  <c r="PWE339" i="1"/>
  <c r="PWG339" i="1" s="1"/>
  <c r="PVP339" i="1"/>
  <c r="PVO339" i="1"/>
  <c r="PVQ339" i="1" s="1"/>
  <c r="PUZ339" i="1"/>
  <c r="PUY339" i="1"/>
  <c r="PVA339" i="1" s="1"/>
  <c r="PUJ339" i="1"/>
  <c r="PUI339" i="1"/>
  <c r="PUK339" i="1" s="1"/>
  <c r="PTT339" i="1"/>
  <c r="PTS339" i="1"/>
  <c r="PTU339" i="1" s="1"/>
  <c r="PTD339" i="1"/>
  <c r="PTC339" i="1"/>
  <c r="PTE339" i="1" s="1"/>
  <c r="PSN339" i="1"/>
  <c r="PSM339" i="1"/>
  <c r="PSO339" i="1" s="1"/>
  <c r="PRX339" i="1"/>
  <c r="PRW339" i="1"/>
  <c r="PRY339" i="1" s="1"/>
  <c r="PRH339" i="1"/>
  <c r="PRG339" i="1"/>
  <c r="PRI339" i="1" s="1"/>
  <c r="PQR339" i="1"/>
  <c r="PQQ339" i="1"/>
  <c r="PQS339" i="1" s="1"/>
  <c r="PQB339" i="1"/>
  <c r="PQA339" i="1"/>
  <c r="PQC339" i="1" s="1"/>
  <c r="PPL339" i="1"/>
  <c r="PPK339" i="1"/>
  <c r="PPM339" i="1" s="1"/>
  <c r="POV339" i="1"/>
  <c r="POU339" i="1"/>
  <c r="POW339" i="1" s="1"/>
  <c r="POF339" i="1"/>
  <c r="POE339" i="1"/>
  <c r="POG339" i="1" s="1"/>
  <c r="PNP339" i="1"/>
  <c r="PNO339" i="1"/>
  <c r="PNQ339" i="1" s="1"/>
  <c r="PMZ339" i="1"/>
  <c r="PMY339" i="1"/>
  <c r="PNA339" i="1" s="1"/>
  <c r="PMJ339" i="1"/>
  <c r="PMI339" i="1"/>
  <c r="PMK339" i="1" s="1"/>
  <c r="PLT339" i="1"/>
  <c r="PLS339" i="1"/>
  <c r="PLU339" i="1" s="1"/>
  <c r="PLD339" i="1"/>
  <c r="PLC339" i="1"/>
  <c r="PLE339" i="1" s="1"/>
  <c r="PKN339" i="1"/>
  <c r="PKM339" i="1"/>
  <c r="PKO339" i="1" s="1"/>
  <c r="PJX339" i="1"/>
  <c r="PJW339" i="1"/>
  <c r="PJY339" i="1" s="1"/>
  <c r="PJH339" i="1"/>
  <c r="PJG339" i="1"/>
  <c r="PJI339" i="1" s="1"/>
  <c r="PIR339" i="1"/>
  <c r="PIQ339" i="1"/>
  <c r="PIS339" i="1" s="1"/>
  <c r="PIB339" i="1"/>
  <c r="PIA339" i="1"/>
  <c r="PIC339" i="1" s="1"/>
  <c r="PHL339" i="1"/>
  <c r="PHK339" i="1"/>
  <c r="PHM339" i="1" s="1"/>
  <c r="PGV339" i="1"/>
  <c r="PGU339" i="1"/>
  <c r="PGW339" i="1" s="1"/>
  <c r="PGF339" i="1"/>
  <c r="PGE339" i="1"/>
  <c r="PGG339" i="1" s="1"/>
  <c r="PFP339" i="1"/>
  <c r="PFO339" i="1"/>
  <c r="PFQ339" i="1" s="1"/>
  <c r="PEZ339" i="1"/>
  <c r="PEY339" i="1"/>
  <c r="PFA339" i="1" s="1"/>
  <c r="PEJ339" i="1"/>
  <c r="PEI339" i="1"/>
  <c r="PEK339" i="1" s="1"/>
  <c r="PDT339" i="1"/>
  <c r="PDS339" i="1"/>
  <c r="PDU339" i="1" s="1"/>
  <c r="PDD339" i="1"/>
  <c r="PDC339" i="1"/>
  <c r="PDE339" i="1" s="1"/>
  <c r="PCN339" i="1"/>
  <c r="PCM339" i="1"/>
  <c r="PCO339" i="1" s="1"/>
  <c r="PBX339" i="1"/>
  <c r="PBW339" i="1"/>
  <c r="PBY339" i="1" s="1"/>
  <c r="PBH339" i="1"/>
  <c r="PBG339" i="1"/>
  <c r="PBI339" i="1" s="1"/>
  <c r="PAR339" i="1"/>
  <c r="PAQ339" i="1"/>
  <c r="PAS339" i="1" s="1"/>
  <c r="PAB339" i="1"/>
  <c r="PAA339" i="1"/>
  <c r="PAC339" i="1" s="1"/>
  <c r="OZL339" i="1"/>
  <c r="OZK339" i="1"/>
  <c r="OZM339" i="1" s="1"/>
  <c r="OYV339" i="1"/>
  <c r="OYU339" i="1"/>
  <c r="OYW339" i="1" s="1"/>
  <c r="OYF339" i="1"/>
  <c r="OYE339" i="1"/>
  <c r="OYG339" i="1" s="1"/>
  <c r="OXP339" i="1"/>
  <c r="OXO339" i="1"/>
  <c r="OXQ339" i="1" s="1"/>
  <c r="OWZ339" i="1"/>
  <c r="OWY339" i="1"/>
  <c r="OXA339" i="1" s="1"/>
  <c r="OWJ339" i="1"/>
  <c r="OWI339" i="1"/>
  <c r="OWK339" i="1" s="1"/>
  <c r="OVT339" i="1"/>
  <c r="OVS339" i="1"/>
  <c r="OVU339" i="1" s="1"/>
  <c r="OVD339" i="1"/>
  <c r="OVC339" i="1"/>
  <c r="OVE339" i="1" s="1"/>
  <c r="OUN339" i="1"/>
  <c r="OUM339" i="1"/>
  <c r="OUO339" i="1" s="1"/>
  <c r="OTX339" i="1"/>
  <c r="OTW339" i="1"/>
  <c r="OTY339" i="1" s="1"/>
  <c r="OTH339" i="1"/>
  <c r="OTG339" i="1"/>
  <c r="OTI339" i="1" s="1"/>
  <c r="OSR339" i="1"/>
  <c r="OSQ339" i="1"/>
  <c r="OSS339" i="1" s="1"/>
  <c r="OSB339" i="1"/>
  <c r="OSA339" i="1"/>
  <c r="OSC339" i="1" s="1"/>
  <c r="ORL339" i="1"/>
  <c r="ORK339" i="1"/>
  <c r="ORM339" i="1" s="1"/>
  <c r="OQV339" i="1"/>
  <c r="OQU339" i="1"/>
  <c r="OQW339" i="1" s="1"/>
  <c r="OQF339" i="1"/>
  <c r="OQE339" i="1"/>
  <c r="OQG339" i="1" s="1"/>
  <c r="OPP339" i="1"/>
  <c r="OPO339" i="1"/>
  <c r="OPQ339" i="1" s="1"/>
  <c r="OOZ339" i="1"/>
  <c r="OOY339" i="1"/>
  <c r="OPA339" i="1" s="1"/>
  <c r="OOJ339" i="1"/>
  <c r="OOI339" i="1"/>
  <c r="OOK339" i="1" s="1"/>
  <c r="ONT339" i="1"/>
  <c r="ONS339" i="1"/>
  <c r="ONU339" i="1" s="1"/>
  <c r="OND339" i="1"/>
  <c r="ONC339" i="1"/>
  <c r="ONE339" i="1" s="1"/>
  <c r="OMN339" i="1"/>
  <c r="OMM339" i="1"/>
  <c r="OMO339" i="1" s="1"/>
  <c r="OLX339" i="1"/>
  <c r="OLW339" i="1"/>
  <c r="OLY339" i="1" s="1"/>
  <c r="OLH339" i="1"/>
  <c r="OLG339" i="1"/>
  <c r="OLI339" i="1" s="1"/>
  <c r="OKR339" i="1"/>
  <c r="OKQ339" i="1"/>
  <c r="OKS339" i="1" s="1"/>
  <c r="OKB339" i="1"/>
  <c r="OKA339" i="1"/>
  <c r="OKC339" i="1" s="1"/>
  <c r="OJL339" i="1"/>
  <c r="OJK339" i="1"/>
  <c r="OJM339" i="1" s="1"/>
  <c r="OIV339" i="1"/>
  <c r="OIU339" i="1"/>
  <c r="OIW339" i="1" s="1"/>
  <c r="OIF339" i="1"/>
  <c r="OIE339" i="1"/>
  <c r="OIG339" i="1" s="1"/>
  <c r="OHP339" i="1"/>
  <c r="OHO339" i="1"/>
  <c r="OHQ339" i="1" s="1"/>
  <c r="OGZ339" i="1"/>
  <c r="OGY339" i="1"/>
  <c r="OHA339" i="1" s="1"/>
  <c r="OGJ339" i="1"/>
  <c r="OGI339" i="1"/>
  <c r="OGK339" i="1" s="1"/>
  <c r="OFT339" i="1"/>
  <c r="OFS339" i="1"/>
  <c r="OFU339" i="1" s="1"/>
  <c r="OFD339" i="1"/>
  <c r="OFC339" i="1"/>
  <c r="OFE339" i="1" s="1"/>
  <c r="OEN339" i="1"/>
  <c r="OEM339" i="1"/>
  <c r="OEO339" i="1" s="1"/>
  <c r="ODX339" i="1"/>
  <c r="ODW339" i="1"/>
  <c r="ODY339" i="1" s="1"/>
  <c r="ODH339" i="1"/>
  <c r="ODG339" i="1"/>
  <c r="ODI339" i="1" s="1"/>
  <c r="OCR339" i="1"/>
  <c r="OCQ339" i="1"/>
  <c r="OCS339" i="1" s="1"/>
  <c r="OCB339" i="1"/>
  <c r="OCA339" i="1"/>
  <c r="OCC339" i="1" s="1"/>
  <c r="OBL339" i="1"/>
  <c r="OBK339" i="1"/>
  <c r="OBM339" i="1" s="1"/>
  <c r="OAV339" i="1"/>
  <c r="OAU339" i="1"/>
  <c r="OAW339" i="1" s="1"/>
  <c r="OAF339" i="1"/>
  <c r="OAE339" i="1"/>
  <c r="OAG339" i="1" s="1"/>
  <c r="NZP339" i="1"/>
  <c r="NZO339" i="1"/>
  <c r="NZQ339" i="1" s="1"/>
  <c r="NYZ339" i="1"/>
  <c r="NYY339" i="1"/>
  <c r="NZA339" i="1" s="1"/>
  <c r="NYJ339" i="1"/>
  <c r="NYI339" i="1"/>
  <c r="NYK339" i="1" s="1"/>
  <c r="NXT339" i="1"/>
  <c r="NXS339" i="1"/>
  <c r="NXU339" i="1" s="1"/>
  <c r="NXD339" i="1"/>
  <c r="NXC339" i="1"/>
  <c r="NXE339" i="1" s="1"/>
  <c r="NWN339" i="1"/>
  <c r="NWM339" i="1"/>
  <c r="NWO339" i="1" s="1"/>
  <c r="NVX339" i="1"/>
  <c r="NVW339" i="1"/>
  <c r="NVY339" i="1" s="1"/>
  <c r="NVH339" i="1"/>
  <c r="NVG339" i="1"/>
  <c r="NVI339" i="1" s="1"/>
  <c r="NUR339" i="1"/>
  <c r="NUQ339" i="1"/>
  <c r="NUS339" i="1" s="1"/>
  <c r="NUB339" i="1"/>
  <c r="NUA339" i="1"/>
  <c r="NUC339" i="1" s="1"/>
  <c r="NTL339" i="1"/>
  <c r="NTK339" i="1"/>
  <c r="NTM339" i="1" s="1"/>
  <c r="NSV339" i="1"/>
  <c r="NSU339" i="1"/>
  <c r="NSW339" i="1" s="1"/>
  <c r="NSF339" i="1"/>
  <c r="NSE339" i="1"/>
  <c r="NSG339" i="1" s="1"/>
  <c r="NRP339" i="1"/>
  <c r="NRO339" i="1"/>
  <c r="NRQ339" i="1" s="1"/>
  <c r="NQZ339" i="1"/>
  <c r="NQY339" i="1"/>
  <c r="NRA339" i="1" s="1"/>
  <c r="NQJ339" i="1"/>
  <c r="NQI339" i="1"/>
  <c r="NQK339" i="1" s="1"/>
  <c r="NPT339" i="1"/>
  <c r="NPS339" i="1"/>
  <c r="NPU339" i="1" s="1"/>
  <c r="NPD339" i="1"/>
  <c r="NPC339" i="1"/>
  <c r="NPE339" i="1" s="1"/>
  <c r="NON339" i="1"/>
  <c r="NOM339" i="1"/>
  <c r="NOO339" i="1" s="1"/>
  <c r="NNX339" i="1"/>
  <c r="NNW339" i="1"/>
  <c r="NNY339" i="1" s="1"/>
  <c r="NNH339" i="1"/>
  <c r="NNG339" i="1"/>
  <c r="NNI339" i="1" s="1"/>
  <c r="NMR339" i="1"/>
  <c r="NMQ339" i="1"/>
  <c r="NMS339" i="1" s="1"/>
  <c r="NMB339" i="1"/>
  <c r="NMA339" i="1"/>
  <c r="NMC339" i="1" s="1"/>
  <c r="NLL339" i="1"/>
  <c r="NLK339" i="1"/>
  <c r="NLM339" i="1" s="1"/>
  <c r="NKV339" i="1"/>
  <c r="NKU339" i="1"/>
  <c r="NKW339" i="1" s="1"/>
  <c r="NKF339" i="1"/>
  <c r="NKE339" i="1"/>
  <c r="NKG339" i="1" s="1"/>
  <c r="NJP339" i="1"/>
  <c r="NJO339" i="1"/>
  <c r="NJQ339" i="1" s="1"/>
  <c r="NIZ339" i="1"/>
  <c r="NIY339" i="1"/>
  <c r="NJA339" i="1" s="1"/>
  <c r="NIJ339" i="1"/>
  <c r="NII339" i="1"/>
  <c r="NIK339" i="1" s="1"/>
  <c r="NHT339" i="1"/>
  <c r="NHS339" i="1"/>
  <c r="NHU339" i="1" s="1"/>
  <c r="NHD339" i="1"/>
  <c r="NHC339" i="1"/>
  <c r="NHE339" i="1" s="1"/>
  <c r="NGN339" i="1"/>
  <c r="NGM339" i="1"/>
  <c r="NGO339" i="1" s="1"/>
  <c r="NFX339" i="1"/>
  <c r="NFW339" i="1"/>
  <c r="NFY339" i="1" s="1"/>
  <c r="NFH339" i="1"/>
  <c r="NFG339" i="1"/>
  <c r="NFI339" i="1" s="1"/>
  <c r="NER339" i="1"/>
  <c r="NEQ339" i="1"/>
  <c r="NES339" i="1" s="1"/>
  <c r="NEB339" i="1"/>
  <c r="NEA339" i="1"/>
  <c r="NEC339" i="1" s="1"/>
  <c r="NDL339" i="1"/>
  <c r="NDK339" i="1"/>
  <c r="NDM339" i="1" s="1"/>
  <c r="NCV339" i="1"/>
  <c r="NCU339" i="1"/>
  <c r="NCW339" i="1" s="1"/>
  <c r="NCF339" i="1"/>
  <c r="NCE339" i="1"/>
  <c r="NCG339" i="1" s="1"/>
  <c r="NBP339" i="1"/>
  <c r="NBO339" i="1"/>
  <c r="NBQ339" i="1" s="1"/>
  <c r="NAZ339" i="1"/>
  <c r="NAY339" i="1"/>
  <c r="NBA339" i="1" s="1"/>
  <c r="NAJ339" i="1"/>
  <c r="NAI339" i="1"/>
  <c r="NAK339" i="1" s="1"/>
  <c r="MZT339" i="1"/>
  <c r="MZS339" i="1"/>
  <c r="MZU339" i="1" s="1"/>
  <c r="MZD339" i="1"/>
  <c r="MZC339" i="1"/>
  <c r="MZE339" i="1" s="1"/>
  <c r="MYN339" i="1"/>
  <c r="MYM339" i="1"/>
  <c r="MYO339" i="1" s="1"/>
  <c r="MXX339" i="1"/>
  <c r="MXW339" i="1"/>
  <c r="MXY339" i="1" s="1"/>
  <c r="MXH339" i="1"/>
  <c r="MXG339" i="1"/>
  <c r="MXI339" i="1" s="1"/>
  <c r="MWR339" i="1"/>
  <c r="MWQ339" i="1"/>
  <c r="MWS339" i="1" s="1"/>
  <c r="MWB339" i="1"/>
  <c r="MWA339" i="1"/>
  <c r="MWC339" i="1" s="1"/>
  <c r="MVL339" i="1"/>
  <c r="MVK339" i="1"/>
  <c r="MVM339" i="1" s="1"/>
  <c r="MUV339" i="1"/>
  <c r="MUU339" i="1"/>
  <c r="MUW339" i="1" s="1"/>
  <c r="MUF339" i="1"/>
  <c r="MUE339" i="1"/>
  <c r="MUG339" i="1" s="1"/>
  <c r="MTP339" i="1"/>
  <c r="MTO339" i="1"/>
  <c r="MTQ339" i="1" s="1"/>
  <c r="MSZ339" i="1"/>
  <c r="MSY339" i="1"/>
  <c r="MTA339" i="1" s="1"/>
  <c r="MSJ339" i="1"/>
  <c r="MSI339" i="1"/>
  <c r="MSK339" i="1" s="1"/>
  <c r="MRT339" i="1"/>
  <c r="MRS339" i="1"/>
  <c r="MRU339" i="1" s="1"/>
  <c r="MRD339" i="1"/>
  <c r="MRC339" i="1"/>
  <c r="MRE339" i="1" s="1"/>
  <c r="MQN339" i="1"/>
  <c r="MQM339" i="1"/>
  <c r="MQO339" i="1" s="1"/>
  <c r="MPX339" i="1"/>
  <c r="MPW339" i="1"/>
  <c r="MPY339" i="1" s="1"/>
  <c r="MPH339" i="1"/>
  <c r="MPG339" i="1"/>
  <c r="MPI339" i="1" s="1"/>
  <c r="MOR339" i="1"/>
  <c r="MOQ339" i="1"/>
  <c r="MOS339" i="1" s="1"/>
  <c r="MOB339" i="1"/>
  <c r="MOA339" i="1"/>
  <c r="MOC339" i="1" s="1"/>
  <c r="MNL339" i="1"/>
  <c r="MNK339" i="1"/>
  <c r="MNM339" i="1" s="1"/>
  <c r="MMV339" i="1"/>
  <c r="MMU339" i="1"/>
  <c r="MMW339" i="1" s="1"/>
  <c r="MMF339" i="1"/>
  <c r="MME339" i="1"/>
  <c r="MMG339" i="1" s="1"/>
  <c r="MLP339" i="1"/>
  <c r="MLO339" i="1"/>
  <c r="MLQ339" i="1" s="1"/>
  <c r="MKZ339" i="1"/>
  <c r="MKY339" i="1"/>
  <c r="MLA339" i="1" s="1"/>
  <c r="MKJ339" i="1"/>
  <c r="MKI339" i="1"/>
  <c r="MKK339" i="1" s="1"/>
  <c r="MJT339" i="1"/>
  <c r="MJS339" i="1"/>
  <c r="MJU339" i="1" s="1"/>
  <c r="MJD339" i="1"/>
  <c r="MJC339" i="1"/>
  <c r="MJE339" i="1" s="1"/>
  <c r="MIN339" i="1"/>
  <c r="MIM339" i="1"/>
  <c r="MIO339" i="1" s="1"/>
  <c r="MHX339" i="1"/>
  <c r="MHW339" i="1"/>
  <c r="MHY339" i="1" s="1"/>
  <c r="MHH339" i="1"/>
  <c r="MHG339" i="1"/>
  <c r="MHI339" i="1" s="1"/>
  <c r="MGR339" i="1"/>
  <c r="MGQ339" i="1"/>
  <c r="MGS339" i="1" s="1"/>
  <c r="MGB339" i="1"/>
  <c r="MGA339" i="1"/>
  <c r="MGC339" i="1" s="1"/>
  <c r="MFL339" i="1"/>
  <c r="MFK339" i="1"/>
  <c r="MFM339" i="1" s="1"/>
  <c r="MEV339" i="1"/>
  <c r="MEU339" i="1"/>
  <c r="MEW339" i="1" s="1"/>
  <c r="MEF339" i="1"/>
  <c r="MEE339" i="1"/>
  <c r="MEG339" i="1" s="1"/>
  <c r="MDP339" i="1"/>
  <c r="MDO339" i="1"/>
  <c r="MDQ339" i="1" s="1"/>
  <c r="MCZ339" i="1"/>
  <c r="MCY339" i="1"/>
  <c r="MDA339" i="1" s="1"/>
  <c r="MCJ339" i="1"/>
  <c r="MCI339" i="1"/>
  <c r="MCK339" i="1" s="1"/>
  <c r="MBT339" i="1"/>
  <c r="MBS339" i="1"/>
  <c r="MBU339" i="1" s="1"/>
  <c r="MBD339" i="1"/>
  <c r="MBC339" i="1"/>
  <c r="MBE339" i="1" s="1"/>
  <c r="MAN339" i="1"/>
  <c r="MAM339" i="1"/>
  <c r="MAO339" i="1" s="1"/>
  <c r="LZX339" i="1"/>
  <c r="LZW339" i="1"/>
  <c r="LZY339" i="1" s="1"/>
  <c r="LZH339" i="1"/>
  <c r="LZG339" i="1"/>
  <c r="LZI339" i="1" s="1"/>
  <c r="LYR339" i="1"/>
  <c r="LYQ339" i="1"/>
  <c r="LYS339" i="1" s="1"/>
  <c r="LYB339" i="1"/>
  <c r="LYA339" i="1"/>
  <c r="LYC339" i="1" s="1"/>
  <c r="LXL339" i="1"/>
  <c r="LXK339" i="1"/>
  <c r="LXM339" i="1" s="1"/>
  <c r="LWV339" i="1"/>
  <c r="LWU339" i="1"/>
  <c r="LWW339" i="1" s="1"/>
  <c r="LWF339" i="1"/>
  <c r="LWE339" i="1"/>
  <c r="LWG339" i="1" s="1"/>
  <c r="LVP339" i="1"/>
  <c r="LVO339" i="1"/>
  <c r="LVQ339" i="1" s="1"/>
  <c r="LUZ339" i="1"/>
  <c r="LUY339" i="1"/>
  <c r="LVA339" i="1" s="1"/>
  <c r="LUJ339" i="1"/>
  <c r="LUI339" i="1"/>
  <c r="LUK339" i="1" s="1"/>
  <c r="LTT339" i="1"/>
  <c r="LTS339" i="1"/>
  <c r="LTU339" i="1" s="1"/>
  <c r="LTD339" i="1"/>
  <c r="LTC339" i="1"/>
  <c r="LTE339" i="1" s="1"/>
  <c r="LSN339" i="1"/>
  <c r="LSM339" i="1"/>
  <c r="LSO339" i="1" s="1"/>
  <c r="LRX339" i="1"/>
  <c r="LRW339" i="1"/>
  <c r="LRY339" i="1" s="1"/>
  <c r="LRH339" i="1"/>
  <c r="LRG339" i="1"/>
  <c r="LRI339" i="1" s="1"/>
  <c r="LQR339" i="1"/>
  <c r="LQQ339" i="1"/>
  <c r="LQS339" i="1" s="1"/>
  <c r="LQB339" i="1"/>
  <c r="LQA339" i="1"/>
  <c r="LQC339" i="1" s="1"/>
  <c r="LPL339" i="1"/>
  <c r="LPK339" i="1"/>
  <c r="LPM339" i="1" s="1"/>
  <c r="LOV339" i="1"/>
  <c r="LOU339" i="1"/>
  <c r="LOW339" i="1" s="1"/>
  <c r="LOF339" i="1"/>
  <c r="LOE339" i="1"/>
  <c r="LOG339" i="1" s="1"/>
  <c r="LNP339" i="1"/>
  <c r="LNO339" i="1"/>
  <c r="LNQ339" i="1" s="1"/>
  <c r="LMZ339" i="1"/>
  <c r="LMY339" i="1"/>
  <c r="LNA339" i="1" s="1"/>
  <c r="LMJ339" i="1"/>
  <c r="LMI339" i="1"/>
  <c r="LMK339" i="1" s="1"/>
  <c r="LLT339" i="1"/>
  <c r="LLS339" i="1"/>
  <c r="LLU339" i="1" s="1"/>
  <c r="LLD339" i="1"/>
  <c r="LLC339" i="1"/>
  <c r="LLE339" i="1" s="1"/>
  <c r="LKN339" i="1"/>
  <c r="LKM339" i="1"/>
  <c r="LKO339" i="1" s="1"/>
  <c r="LJX339" i="1"/>
  <c r="LJW339" i="1"/>
  <c r="LJY339" i="1" s="1"/>
  <c r="LJH339" i="1"/>
  <c r="LJG339" i="1"/>
  <c r="LJI339" i="1" s="1"/>
  <c r="LIR339" i="1"/>
  <c r="LIQ339" i="1"/>
  <c r="LIS339" i="1" s="1"/>
  <c r="LIB339" i="1"/>
  <c r="LIA339" i="1"/>
  <c r="LIC339" i="1" s="1"/>
  <c r="LHL339" i="1"/>
  <c r="LHK339" i="1"/>
  <c r="LHM339" i="1" s="1"/>
  <c r="LGV339" i="1"/>
  <c r="LGU339" i="1"/>
  <c r="LGW339" i="1" s="1"/>
  <c r="LGF339" i="1"/>
  <c r="LGE339" i="1"/>
  <c r="LGG339" i="1" s="1"/>
  <c r="LFP339" i="1"/>
  <c r="LFO339" i="1"/>
  <c r="LFQ339" i="1" s="1"/>
  <c r="LEZ339" i="1"/>
  <c r="LEY339" i="1"/>
  <c r="LFA339" i="1" s="1"/>
  <c r="LEJ339" i="1"/>
  <c r="LEI339" i="1"/>
  <c r="LEK339" i="1" s="1"/>
  <c r="LDT339" i="1"/>
  <c r="LDS339" i="1"/>
  <c r="LDU339" i="1" s="1"/>
  <c r="LDD339" i="1"/>
  <c r="LDC339" i="1"/>
  <c r="LDE339" i="1" s="1"/>
  <c r="LCN339" i="1"/>
  <c r="LCM339" i="1"/>
  <c r="LCO339" i="1" s="1"/>
  <c r="LBX339" i="1"/>
  <c r="LBW339" i="1"/>
  <c r="LBY339" i="1" s="1"/>
  <c r="LBH339" i="1"/>
  <c r="LBG339" i="1"/>
  <c r="LBI339" i="1" s="1"/>
  <c r="LAR339" i="1"/>
  <c r="LAQ339" i="1"/>
  <c r="LAS339" i="1" s="1"/>
  <c r="LAB339" i="1"/>
  <c r="LAA339" i="1"/>
  <c r="LAC339" i="1" s="1"/>
  <c r="KZL339" i="1"/>
  <c r="KZK339" i="1"/>
  <c r="KZM339" i="1" s="1"/>
  <c r="KYV339" i="1"/>
  <c r="KYU339" i="1"/>
  <c r="KYW339" i="1" s="1"/>
  <c r="KYF339" i="1"/>
  <c r="KYE339" i="1"/>
  <c r="KYG339" i="1" s="1"/>
  <c r="KXP339" i="1"/>
  <c r="KXO339" i="1"/>
  <c r="KXQ339" i="1" s="1"/>
  <c r="KWZ339" i="1"/>
  <c r="KWY339" i="1"/>
  <c r="KXA339" i="1" s="1"/>
  <c r="KWJ339" i="1"/>
  <c r="KWI339" i="1"/>
  <c r="KWK339" i="1" s="1"/>
  <c r="KVT339" i="1"/>
  <c r="KVS339" i="1"/>
  <c r="KVU339" i="1" s="1"/>
  <c r="KVD339" i="1"/>
  <c r="KVC339" i="1"/>
  <c r="KVE339" i="1" s="1"/>
  <c r="KUN339" i="1"/>
  <c r="KUM339" i="1"/>
  <c r="KUO339" i="1" s="1"/>
  <c r="KTX339" i="1"/>
  <c r="KTW339" i="1"/>
  <c r="KTY339" i="1" s="1"/>
  <c r="KTH339" i="1"/>
  <c r="KTG339" i="1"/>
  <c r="KTI339" i="1" s="1"/>
  <c r="KSR339" i="1"/>
  <c r="KSQ339" i="1"/>
  <c r="KSS339" i="1" s="1"/>
  <c r="KSB339" i="1"/>
  <c r="KSA339" i="1"/>
  <c r="KSC339" i="1" s="1"/>
  <c r="KRL339" i="1"/>
  <c r="KRK339" i="1"/>
  <c r="KRM339" i="1" s="1"/>
  <c r="KQV339" i="1"/>
  <c r="KQU339" i="1"/>
  <c r="KQW339" i="1" s="1"/>
  <c r="KQF339" i="1"/>
  <c r="KQE339" i="1"/>
  <c r="KQG339" i="1" s="1"/>
  <c r="KPP339" i="1"/>
  <c r="KPO339" i="1"/>
  <c r="KPQ339" i="1" s="1"/>
  <c r="KOZ339" i="1"/>
  <c r="KOY339" i="1"/>
  <c r="KPA339" i="1" s="1"/>
  <c r="KOJ339" i="1"/>
  <c r="KOI339" i="1"/>
  <c r="KOK339" i="1" s="1"/>
  <c r="KNT339" i="1"/>
  <c r="KNS339" i="1"/>
  <c r="KNU339" i="1" s="1"/>
  <c r="KND339" i="1"/>
  <c r="KNC339" i="1"/>
  <c r="KNE339" i="1" s="1"/>
  <c r="KMN339" i="1"/>
  <c r="KMM339" i="1"/>
  <c r="KMO339" i="1" s="1"/>
  <c r="KLX339" i="1"/>
  <c r="KLW339" i="1"/>
  <c r="KLY339" i="1" s="1"/>
  <c r="KLH339" i="1"/>
  <c r="KLG339" i="1"/>
  <c r="KLI339" i="1" s="1"/>
  <c r="KKR339" i="1"/>
  <c r="KKQ339" i="1"/>
  <c r="KKS339" i="1" s="1"/>
  <c r="KKB339" i="1"/>
  <c r="KKA339" i="1"/>
  <c r="KKC339" i="1" s="1"/>
  <c r="KJL339" i="1"/>
  <c r="KJK339" i="1"/>
  <c r="KJM339" i="1" s="1"/>
  <c r="KIV339" i="1"/>
  <c r="KIU339" i="1"/>
  <c r="KIW339" i="1" s="1"/>
  <c r="KIF339" i="1"/>
  <c r="KIE339" i="1"/>
  <c r="KIG339" i="1" s="1"/>
  <c r="KHP339" i="1"/>
  <c r="KHO339" i="1"/>
  <c r="KHQ339" i="1" s="1"/>
  <c r="KGZ339" i="1"/>
  <c r="KGY339" i="1"/>
  <c r="KHA339" i="1" s="1"/>
  <c r="KGJ339" i="1"/>
  <c r="KGI339" i="1"/>
  <c r="KGK339" i="1" s="1"/>
  <c r="KFT339" i="1"/>
  <c r="KFS339" i="1"/>
  <c r="KFU339" i="1" s="1"/>
  <c r="KFD339" i="1"/>
  <c r="KFC339" i="1"/>
  <c r="KFE339" i="1" s="1"/>
  <c r="KEN339" i="1"/>
  <c r="KEM339" i="1"/>
  <c r="KEO339" i="1" s="1"/>
  <c r="KDX339" i="1"/>
  <c r="KDW339" i="1"/>
  <c r="KDY339" i="1" s="1"/>
  <c r="KDH339" i="1"/>
  <c r="KDG339" i="1"/>
  <c r="KDI339" i="1" s="1"/>
  <c r="KCR339" i="1"/>
  <c r="KCQ339" i="1"/>
  <c r="KCS339" i="1" s="1"/>
  <c r="KCB339" i="1"/>
  <c r="KCA339" i="1"/>
  <c r="KCC339" i="1" s="1"/>
  <c r="KBL339" i="1"/>
  <c r="KBK339" i="1"/>
  <c r="KBM339" i="1" s="1"/>
  <c r="KAV339" i="1"/>
  <c r="KAU339" i="1"/>
  <c r="KAW339" i="1" s="1"/>
  <c r="KAF339" i="1"/>
  <c r="KAE339" i="1"/>
  <c r="KAG339" i="1" s="1"/>
  <c r="JZP339" i="1"/>
  <c r="JZO339" i="1"/>
  <c r="JZQ339" i="1" s="1"/>
  <c r="JYZ339" i="1"/>
  <c r="JYY339" i="1"/>
  <c r="JZA339" i="1" s="1"/>
  <c r="JYJ339" i="1"/>
  <c r="JYI339" i="1"/>
  <c r="JYK339" i="1" s="1"/>
  <c r="JXT339" i="1"/>
  <c r="JXS339" i="1"/>
  <c r="JXU339" i="1" s="1"/>
  <c r="JXD339" i="1"/>
  <c r="JXC339" i="1"/>
  <c r="JXE339" i="1" s="1"/>
  <c r="JWN339" i="1"/>
  <c r="JWM339" i="1"/>
  <c r="JWO339" i="1" s="1"/>
  <c r="JVX339" i="1"/>
  <c r="JVW339" i="1"/>
  <c r="JVY339" i="1" s="1"/>
  <c r="JVH339" i="1"/>
  <c r="JVG339" i="1"/>
  <c r="JVI339" i="1" s="1"/>
  <c r="JUR339" i="1"/>
  <c r="JUQ339" i="1"/>
  <c r="JUS339" i="1" s="1"/>
  <c r="JUB339" i="1"/>
  <c r="JUA339" i="1"/>
  <c r="JUC339" i="1" s="1"/>
  <c r="JTL339" i="1"/>
  <c r="JTK339" i="1"/>
  <c r="JTM339" i="1" s="1"/>
  <c r="JSV339" i="1"/>
  <c r="JSU339" i="1"/>
  <c r="JSW339" i="1" s="1"/>
  <c r="JSF339" i="1"/>
  <c r="JSE339" i="1"/>
  <c r="JSG339" i="1" s="1"/>
  <c r="JRP339" i="1"/>
  <c r="JRO339" i="1"/>
  <c r="JRQ339" i="1" s="1"/>
  <c r="JQZ339" i="1"/>
  <c r="JQY339" i="1"/>
  <c r="JRA339" i="1" s="1"/>
  <c r="JQJ339" i="1"/>
  <c r="JQI339" i="1"/>
  <c r="JQK339" i="1" s="1"/>
  <c r="JPT339" i="1"/>
  <c r="JPS339" i="1"/>
  <c r="JPU339" i="1" s="1"/>
  <c r="JPD339" i="1"/>
  <c r="JPC339" i="1"/>
  <c r="JPE339" i="1" s="1"/>
  <c r="JON339" i="1"/>
  <c r="JOM339" i="1"/>
  <c r="JOO339" i="1" s="1"/>
  <c r="JNX339" i="1"/>
  <c r="JNW339" i="1"/>
  <c r="JNY339" i="1" s="1"/>
  <c r="JNH339" i="1"/>
  <c r="JNG339" i="1"/>
  <c r="JNI339" i="1" s="1"/>
  <c r="JMR339" i="1"/>
  <c r="JMQ339" i="1"/>
  <c r="JMS339" i="1" s="1"/>
  <c r="JMB339" i="1"/>
  <c r="JMA339" i="1"/>
  <c r="JMC339" i="1" s="1"/>
  <c r="JLL339" i="1"/>
  <c r="JLK339" i="1"/>
  <c r="JLM339" i="1" s="1"/>
  <c r="JKV339" i="1"/>
  <c r="JKU339" i="1"/>
  <c r="JKW339" i="1" s="1"/>
  <c r="JKF339" i="1"/>
  <c r="JKE339" i="1"/>
  <c r="JKG339" i="1" s="1"/>
  <c r="JJP339" i="1"/>
  <c r="JJO339" i="1"/>
  <c r="JJQ339" i="1" s="1"/>
  <c r="JIZ339" i="1"/>
  <c r="JIY339" i="1"/>
  <c r="JJA339" i="1" s="1"/>
  <c r="JIJ339" i="1"/>
  <c r="JII339" i="1"/>
  <c r="JIK339" i="1" s="1"/>
  <c r="JHT339" i="1"/>
  <c r="JHS339" i="1"/>
  <c r="JHU339" i="1" s="1"/>
  <c r="JHD339" i="1"/>
  <c r="JHC339" i="1"/>
  <c r="JHE339" i="1" s="1"/>
  <c r="JGN339" i="1"/>
  <c r="JGM339" i="1"/>
  <c r="JGO339" i="1" s="1"/>
  <c r="JFX339" i="1"/>
  <c r="JFW339" i="1"/>
  <c r="JFY339" i="1" s="1"/>
  <c r="JFH339" i="1"/>
  <c r="JFG339" i="1"/>
  <c r="JFI339" i="1" s="1"/>
  <c r="JER339" i="1"/>
  <c r="JEQ339" i="1"/>
  <c r="JES339" i="1" s="1"/>
  <c r="JEB339" i="1"/>
  <c r="JEA339" i="1"/>
  <c r="JEC339" i="1" s="1"/>
  <c r="JDL339" i="1"/>
  <c r="JDK339" i="1"/>
  <c r="JDM339" i="1" s="1"/>
  <c r="JCV339" i="1"/>
  <c r="JCU339" i="1"/>
  <c r="JCW339" i="1" s="1"/>
  <c r="JCF339" i="1"/>
  <c r="JCE339" i="1"/>
  <c r="JCG339" i="1" s="1"/>
  <c r="JBP339" i="1"/>
  <c r="JBO339" i="1"/>
  <c r="JBQ339" i="1" s="1"/>
  <c r="JAZ339" i="1"/>
  <c r="JAY339" i="1"/>
  <c r="JBA339" i="1" s="1"/>
  <c r="JAJ339" i="1"/>
  <c r="JAI339" i="1"/>
  <c r="JAK339" i="1" s="1"/>
  <c r="IZT339" i="1"/>
  <c r="IZS339" i="1"/>
  <c r="IZU339" i="1" s="1"/>
  <c r="IZD339" i="1"/>
  <c r="IZC339" i="1"/>
  <c r="IZE339" i="1" s="1"/>
  <c r="IYN339" i="1"/>
  <c r="IYM339" i="1"/>
  <c r="IYO339" i="1" s="1"/>
  <c r="IXX339" i="1"/>
  <c r="IXW339" i="1"/>
  <c r="IXY339" i="1" s="1"/>
  <c r="IXH339" i="1"/>
  <c r="IXG339" i="1"/>
  <c r="IXI339" i="1" s="1"/>
  <c r="IWR339" i="1"/>
  <c r="IWQ339" i="1"/>
  <c r="IWS339" i="1" s="1"/>
  <c r="IWB339" i="1"/>
  <c r="IWA339" i="1"/>
  <c r="IWC339" i="1" s="1"/>
  <c r="IVL339" i="1"/>
  <c r="IVK339" i="1"/>
  <c r="IVM339" i="1" s="1"/>
  <c r="IUV339" i="1"/>
  <c r="IUU339" i="1"/>
  <c r="IUW339" i="1" s="1"/>
  <c r="IUF339" i="1"/>
  <c r="IUE339" i="1"/>
  <c r="IUG339" i="1" s="1"/>
  <c r="ITP339" i="1"/>
  <c r="ITO339" i="1"/>
  <c r="ITQ339" i="1" s="1"/>
  <c r="ISZ339" i="1"/>
  <c r="ISY339" i="1"/>
  <c r="ITA339" i="1" s="1"/>
  <c r="ISJ339" i="1"/>
  <c r="ISI339" i="1"/>
  <c r="ISK339" i="1" s="1"/>
  <c r="IRT339" i="1"/>
  <c r="IRS339" i="1"/>
  <c r="IRU339" i="1" s="1"/>
  <c r="IRD339" i="1"/>
  <c r="IRC339" i="1"/>
  <c r="IRE339" i="1" s="1"/>
  <c r="IQN339" i="1"/>
  <c r="IQM339" i="1"/>
  <c r="IQO339" i="1" s="1"/>
  <c r="IPX339" i="1"/>
  <c r="IPW339" i="1"/>
  <c r="IPY339" i="1" s="1"/>
  <c r="IPH339" i="1"/>
  <c r="IPG339" i="1"/>
  <c r="IPI339" i="1" s="1"/>
  <c r="IOR339" i="1"/>
  <c r="IOQ339" i="1"/>
  <c r="IOS339" i="1" s="1"/>
  <c r="IOB339" i="1"/>
  <c r="IOA339" i="1"/>
  <c r="IOC339" i="1" s="1"/>
  <c r="INL339" i="1"/>
  <c r="INK339" i="1"/>
  <c r="INM339" i="1" s="1"/>
  <c r="IMV339" i="1"/>
  <c r="IMU339" i="1"/>
  <c r="IMW339" i="1" s="1"/>
  <c r="IMF339" i="1"/>
  <c r="IME339" i="1"/>
  <c r="IMG339" i="1" s="1"/>
  <c r="ILP339" i="1"/>
  <c r="ILO339" i="1"/>
  <c r="ILQ339" i="1" s="1"/>
  <c r="IKZ339" i="1"/>
  <c r="IKY339" i="1"/>
  <c r="ILA339" i="1" s="1"/>
  <c r="IKJ339" i="1"/>
  <c r="IKI339" i="1"/>
  <c r="IKK339" i="1" s="1"/>
  <c r="IJT339" i="1"/>
  <c r="IJS339" i="1"/>
  <c r="IJU339" i="1" s="1"/>
  <c r="IJD339" i="1"/>
  <c r="IJC339" i="1"/>
  <c r="IJE339" i="1" s="1"/>
  <c r="IIN339" i="1"/>
  <c r="IIM339" i="1"/>
  <c r="IIO339" i="1" s="1"/>
  <c r="IHX339" i="1"/>
  <c r="IHW339" i="1"/>
  <c r="IHY339" i="1" s="1"/>
  <c r="IHH339" i="1"/>
  <c r="IHG339" i="1"/>
  <c r="IHI339" i="1" s="1"/>
  <c r="IGR339" i="1"/>
  <c r="IGQ339" i="1"/>
  <c r="IGS339" i="1" s="1"/>
  <c r="IGB339" i="1"/>
  <c r="IGA339" i="1"/>
  <c r="IGC339" i="1" s="1"/>
  <c r="IFL339" i="1"/>
  <c r="IFK339" i="1"/>
  <c r="IFM339" i="1" s="1"/>
  <c r="IEV339" i="1"/>
  <c r="IEU339" i="1"/>
  <c r="IEW339" i="1" s="1"/>
  <c r="IEF339" i="1"/>
  <c r="IEE339" i="1"/>
  <c r="IEG339" i="1" s="1"/>
  <c r="IDP339" i="1"/>
  <c r="IDO339" i="1"/>
  <c r="IDQ339" i="1" s="1"/>
  <c r="ICZ339" i="1"/>
  <c r="ICY339" i="1"/>
  <c r="IDA339" i="1" s="1"/>
  <c r="ICJ339" i="1"/>
  <c r="ICI339" i="1"/>
  <c r="ICK339" i="1" s="1"/>
  <c r="IBT339" i="1"/>
  <c r="IBS339" i="1"/>
  <c r="IBU339" i="1" s="1"/>
  <c r="IBD339" i="1"/>
  <c r="IBC339" i="1"/>
  <c r="IBE339" i="1" s="1"/>
  <c r="IAN339" i="1"/>
  <c r="IAM339" i="1"/>
  <c r="IAO339" i="1" s="1"/>
  <c r="HZX339" i="1"/>
  <c r="HZW339" i="1"/>
  <c r="HZY339" i="1" s="1"/>
  <c r="HZH339" i="1"/>
  <c r="HZG339" i="1"/>
  <c r="HZI339" i="1" s="1"/>
  <c r="HYR339" i="1"/>
  <c r="HYQ339" i="1"/>
  <c r="HYS339" i="1" s="1"/>
  <c r="HYB339" i="1"/>
  <c r="HYA339" i="1"/>
  <c r="HYC339" i="1" s="1"/>
  <c r="HXL339" i="1"/>
  <c r="HXK339" i="1"/>
  <c r="HXM339" i="1" s="1"/>
  <c r="HWV339" i="1"/>
  <c r="HWU339" i="1"/>
  <c r="HWW339" i="1" s="1"/>
  <c r="HWF339" i="1"/>
  <c r="HWE339" i="1"/>
  <c r="HWG339" i="1" s="1"/>
  <c r="HVP339" i="1"/>
  <c r="HVO339" i="1"/>
  <c r="HVQ339" i="1" s="1"/>
  <c r="HUZ339" i="1"/>
  <c r="HUY339" i="1"/>
  <c r="HVA339" i="1" s="1"/>
  <c r="HUJ339" i="1"/>
  <c r="HUI339" i="1"/>
  <c r="HUK339" i="1" s="1"/>
  <c r="HTT339" i="1"/>
  <c r="HTS339" i="1"/>
  <c r="HTU339" i="1" s="1"/>
  <c r="HTD339" i="1"/>
  <c r="HTC339" i="1"/>
  <c r="HTE339" i="1" s="1"/>
  <c r="HSN339" i="1"/>
  <c r="HSM339" i="1"/>
  <c r="HSO339" i="1" s="1"/>
  <c r="HRX339" i="1"/>
  <c r="HRW339" i="1"/>
  <c r="HRY339" i="1" s="1"/>
  <c r="HRH339" i="1"/>
  <c r="HRG339" i="1"/>
  <c r="HRI339" i="1" s="1"/>
  <c r="HQR339" i="1"/>
  <c r="HQQ339" i="1"/>
  <c r="HQS339" i="1" s="1"/>
  <c r="HQB339" i="1"/>
  <c r="HQA339" i="1"/>
  <c r="HQC339" i="1" s="1"/>
  <c r="HPL339" i="1"/>
  <c r="HPK339" i="1"/>
  <c r="HPM339" i="1" s="1"/>
  <c r="HOV339" i="1"/>
  <c r="HOU339" i="1"/>
  <c r="HOW339" i="1" s="1"/>
  <c r="HOF339" i="1"/>
  <c r="HOE339" i="1"/>
  <c r="HOG339" i="1" s="1"/>
  <c r="HNP339" i="1"/>
  <c r="HNO339" i="1"/>
  <c r="HNQ339" i="1" s="1"/>
  <c r="HMZ339" i="1"/>
  <c r="HMY339" i="1"/>
  <c r="HNA339" i="1" s="1"/>
  <c r="HMJ339" i="1"/>
  <c r="HMI339" i="1"/>
  <c r="HMK339" i="1" s="1"/>
  <c r="HLT339" i="1"/>
  <c r="HLS339" i="1"/>
  <c r="HLU339" i="1" s="1"/>
  <c r="HLD339" i="1"/>
  <c r="HLC339" i="1"/>
  <c r="HLE339" i="1" s="1"/>
  <c r="HKN339" i="1"/>
  <c r="HKM339" i="1"/>
  <c r="HKO339" i="1" s="1"/>
  <c r="HJX339" i="1"/>
  <c r="HJW339" i="1"/>
  <c r="HJY339" i="1" s="1"/>
  <c r="HJH339" i="1"/>
  <c r="HJG339" i="1"/>
  <c r="HJI339" i="1" s="1"/>
  <c r="HIR339" i="1"/>
  <c r="HIQ339" i="1"/>
  <c r="HIS339" i="1" s="1"/>
  <c r="HIB339" i="1"/>
  <c r="HIA339" i="1"/>
  <c r="HIC339" i="1" s="1"/>
  <c r="HHL339" i="1"/>
  <c r="HHK339" i="1"/>
  <c r="HHM339" i="1" s="1"/>
  <c r="HGV339" i="1"/>
  <c r="HGU339" i="1"/>
  <c r="HGW339" i="1" s="1"/>
  <c r="HGF339" i="1"/>
  <c r="HGE339" i="1"/>
  <c r="HGG339" i="1" s="1"/>
  <c r="HFP339" i="1"/>
  <c r="HFO339" i="1"/>
  <c r="HFQ339" i="1" s="1"/>
  <c r="HEZ339" i="1"/>
  <c r="HEY339" i="1"/>
  <c r="HFA339" i="1" s="1"/>
  <c r="HEJ339" i="1"/>
  <c r="HEI339" i="1"/>
  <c r="HEK339" i="1" s="1"/>
  <c r="HDT339" i="1"/>
  <c r="HDS339" i="1"/>
  <c r="HDU339" i="1" s="1"/>
  <c r="HDD339" i="1"/>
  <c r="HDC339" i="1"/>
  <c r="HDE339" i="1" s="1"/>
  <c r="HCN339" i="1"/>
  <c r="HCM339" i="1"/>
  <c r="HCO339" i="1" s="1"/>
  <c r="HBX339" i="1"/>
  <c r="HBW339" i="1"/>
  <c r="HBY339" i="1" s="1"/>
  <c r="HBH339" i="1"/>
  <c r="HBG339" i="1"/>
  <c r="HBI339" i="1" s="1"/>
  <c r="HAR339" i="1"/>
  <c r="HAQ339" i="1"/>
  <c r="HAS339" i="1" s="1"/>
  <c r="HAB339" i="1"/>
  <c r="HAA339" i="1"/>
  <c r="HAC339" i="1" s="1"/>
  <c r="GZL339" i="1"/>
  <c r="GZK339" i="1"/>
  <c r="GZM339" i="1" s="1"/>
  <c r="GYV339" i="1"/>
  <c r="GYU339" i="1"/>
  <c r="GYW339" i="1" s="1"/>
  <c r="GYF339" i="1"/>
  <c r="GYE339" i="1"/>
  <c r="GYG339" i="1" s="1"/>
  <c r="GXP339" i="1"/>
  <c r="GXO339" i="1"/>
  <c r="GXQ339" i="1" s="1"/>
  <c r="GWZ339" i="1"/>
  <c r="GWY339" i="1"/>
  <c r="GXA339" i="1" s="1"/>
  <c r="GWJ339" i="1"/>
  <c r="GWI339" i="1"/>
  <c r="GWK339" i="1" s="1"/>
  <c r="GVT339" i="1"/>
  <c r="GVS339" i="1"/>
  <c r="GVU339" i="1" s="1"/>
  <c r="GVD339" i="1"/>
  <c r="GVC339" i="1"/>
  <c r="GVE339" i="1" s="1"/>
  <c r="GUN339" i="1"/>
  <c r="GUM339" i="1"/>
  <c r="GUO339" i="1" s="1"/>
  <c r="GTX339" i="1"/>
  <c r="GTW339" i="1"/>
  <c r="GTY339" i="1" s="1"/>
  <c r="GTH339" i="1"/>
  <c r="GTG339" i="1"/>
  <c r="GTI339" i="1" s="1"/>
  <c r="GSR339" i="1"/>
  <c r="GSQ339" i="1"/>
  <c r="GSS339" i="1" s="1"/>
  <c r="GSB339" i="1"/>
  <c r="GSA339" i="1"/>
  <c r="GSC339" i="1" s="1"/>
  <c r="GRL339" i="1"/>
  <c r="GRK339" i="1"/>
  <c r="GRM339" i="1" s="1"/>
  <c r="GQV339" i="1"/>
  <c r="GQU339" i="1"/>
  <c r="GQW339" i="1" s="1"/>
  <c r="GQF339" i="1"/>
  <c r="GQE339" i="1"/>
  <c r="GQG339" i="1" s="1"/>
  <c r="GPP339" i="1"/>
  <c r="GPO339" i="1"/>
  <c r="GPQ339" i="1" s="1"/>
  <c r="GOZ339" i="1"/>
  <c r="GOY339" i="1"/>
  <c r="GPA339" i="1" s="1"/>
  <c r="GOJ339" i="1"/>
  <c r="GOI339" i="1"/>
  <c r="GOK339" i="1" s="1"/>
  <c r="GNT339" i="1"/>
  <c r="GNS339" i="1"/>
  <c r="GNU339" i="1" s="1"/>
  <c r="GND339" i="1"/>
  <c r="GNC339" i="1"/>
  <c r="GNE339" i="1" s="1"/>
  <c r="GMN339" i="1"/>
  <c r="GMM339" i="1"/>
  <c r="GMO339" i="1" s="1"/>
  <c r="GLX339" i="1"/>
  <c r="GLW339" i="1"/>
  <c r="GLY339" i="1" s="1"/>
  <c r="GLH339" i="1"/>
  <c r="GLG339" i="1"/>
  <c r="GLI339" i="1" s="1"/>
  <c r="GKR339" i="1"/>
  <c r="GKQ339" i="1"/>
  <c r="GKS339" i="1" s="1"/>
  <c r="GKB339" i="1"/>
  <c r="GKA339" i="1"/>
  <c r="GKC339" i="1" s="1"/>
  <c r="GJL339" i="1"/>
  <c r="GJK339" i="1"/>
  <c r="GJM339" i="1" s="1"/>
  <c r="GIV339" i="1"/>
  <c r="GIU339" i="1"/>
  <c r="GIW339" i="1" s="1"/>
  <c r="GIF339" i="1"/>
  <c r="GIE339" i="1"/>
  <c r="GIG339" i="1" s="1"/>
  <c r="GHP339" i="1"/>
  <c r="GHO339" i="1"/>
  <c r="GHQ339" i="1" s="1"/>
  <c r="GGZ339" i="1"/>
  <c r="GGY339" i="1"/>
  <c r="GHA339" i="1" s="1"/>
  <c r="GGJ339" i="1"/>
  <c r="GGI339" i="1"/>
  <c r="GGK339" i="1" s="1"/>
  <c r="GFT339" i="1"/>
  <c r="GFS339" i="1"/>
  <c r="GFU339" i="1" s="1"/>
  <c r="GFD339" i="1"/>
  <c r="GFC339" i="1"/>
  <c r="GFE339" i="1" s="1"/>
  <c r="GEN339" i="1"/>
  <c r="GEM339" i="1"/>
  <c r="GEO339" i="1" s="1"/>
  <c r="GDX339" i="1"/>
  <c r="GDW339" i="1"/>
  <c r="GDY339" i="1" s="1"/>
  <c r="GDH339" i="1"/>
  <c r="GDG339" i="1"/>
  <c r="GDI339" i="1" s="1"/>
  <c r="GCR339" i="1"/>
  <c r="GCQ339" i="1"/>
  <c r="GCS339" i="1" s="1"/>
  <c r="GCB339" i="1"/>
  <c r="GCA339" i="1"/>
  <c r="GCC339" i="1" s="1"/>
  <c r="GBL339" i="1"/>
  <c r="GBK339" i="1"/>
  <c r="GBM339" i="1" s="1"/>
  <c r="GAV339" i="1"/>
  <c r="GAU339" i="1"/>
  <c r="GAW339" i="1" s="1"/>
  <c r="GAF339" i="1"/>
  <c r="GAE339" i="1"/>
  <c r="GAG339" i="1" s="1"/>
  <c r="FZP339" i="1"/>
  <c r="FZO339" i="1"/>
  <c r="FZQ339" i="1" s="1"/>
  <c r="FYZ339" i="1"/>
  <c r="FYY339" i="1"/>
  <c r="FZA339" i="1" s="1"/>
  <c r="FYJ339" i="1"/>
  <c r="FYI339" i="1"/>
  <c r="FYK339" i="1" s="1"/>
  <c r="FXT339" i="1"/>
  <c r="FXS339" i="1"/>
  <c r="FXU339" i="1" s="1"/>
  <c r="FXD339" i="1"/>
  <c r="FXC339" i="1"/>
  <c r="FXE339" i="1" s="1"/>
  <c r="FWN339" i="1"/>
  <c r="FWM339" i="1"/>
  <c r="FWO339" i="1" s="1"/>
  <c r="FVX339" i="1"/>
  <c r="FVW339" i="1"/>
  <c r="FVY339" i="1" s="1"/>
  <c r="FVH339" i="1"/>
  <c r="FVG339" i="1"/>
  <c r="FVI339" i="1" s="1"/>
  <c r="FUR339" i="1"/>
  <c r="FUQ339" i="1"/>
  <c r="FUS339" i="1" s="1"/>
  <c r="FUB339" i="1"/>
  <c r="FUA339" i="1"/>
  <c r="FUC339" i="1" s="1"/>
  <c r="FTL339" i="1"/>
  <c r="FTK339" i="1"/>
  <c r="FTM339" i="1" s="1"/>
  <c r="FSV339" i="1"/>
  <c r="FSU339" i="1"/>
  <c r="FSW339" i="1" s="1"/>
  <c r="FSF339" i="1"/>
  <c r="FSE339" i="1"/>
  <c r="FSG339" i="1" s="1"/>
  <c r="FRP339" i="1"/>
  <c r="FRO339" i="1"/>
  <c r="FRQ339" i="1" s="1"/>
  <c r="FQZ339" i="1"/>
  <c r="FQY339" i="1"/>
  <c r="FRA339" i="1" s="1"/>
  <c r="FQJ339" i="1"/>
  <c r="FQI339" i="1"/>
  <c r="FQK339" i="1" s="1"/>
  <c r="FPT339" i="1"/>
  <c r="FPS339" i="1"/>
  <c r="FPU339" i="1" s="1"/>
  <c r="FPD339" i="1"/>
  <c r="FPC339" i="1"/>
  <c r="FPE339" i="1" s="1"/>
  <c r="FON339" i="1"/>
  <c r="FOM339" i="1"/>
  <c r="FOO339" i="1" s="1"/>
  <c r="FNX339" i="1"/>
  <c r="FNW339" i="1"/>
  <c r="FNY339" i="1" s="1"/>
  <c r="FNH339" i="1"/>
  <c r="FNG339" i="1"/>
  <c r="FNI339" i="1" s="1"/>
  <c r="FMR339" i="1"/>
  <c r="FMQ339" i="1"/>
  <c r="FMS339" i="1" s="1"/>
  <c r="FMB339" i="1"/>
  <c r="FMA339" i="1"/>
  <c r="FMC339" i="1" s="1"/>
  <c r="FLL339" i="1"/>
  <c r="FLK339" i="1"/>
  <c r="FLM339" i="1" s="1"/>
  <c r="FKV339" i="1"/>
  <c r="FKU339" i="1"/>
  <c r="FKW339" i="1" s="1"/>
  <c r="FKF339" i="1"/>
  <c r="FKE339" i="1"/>
  <c r="FKG339" i="1" s="1"/>
  <c r="FJP339" i="1"/>
  <c r="FJO339" i="1"/>
  <c r="FJQ339" i="1" s="1"/>
  <c r="FIZ339" i="1"/>
  <c r="FIY339" i="1"/>
  <c r="FJA339" i="1" s="1"/>
  <c r="FIJ339" i="1"/>
  <c r="FII339" i="1"/>
  <c r="FIK339" i="1" s="1"/>
  <c r="FHT339" i="1"/>
  <c r="FHS339" i="1"/>
  <c r="FHU339" i="1" s="1"/>
  <c r="FHD339" i="1"/>
  <c r="FHC339" i="1"/>
  <c r="FHE339" i="1" s="1"/>
  <c r="FGN339" i="1"/>
  <c r="FGM339" i="1"/>
  <c r="FGO339" i="1" s="1"/>
  <c r="FFX339" i="1"/>
  <c r="FFW339" i="1"/>
  <c r="FFY339" i="1" s="1"/>
  <c r="FFH339" i="1"/>
  <c r="FFG339" i="1"/>
  <c r="FFI339" i="1" s="1"/>
  <c r="FER339" i="1"/>
  <c r="FEQ339" i="1"/>
  <c r="FES339" i="1" s="1"/>
  <c r="FEB339" i="1"/>
  <c r="FEA339" i="1"/>
  <c r="FEC339" i="1" s="1"/>
  <c r="FDL339" i="1"/>
  <c r="FDK339" i="1"/>
  <c r="FDM339" i="1" s="1"/>
  <c r="FCV339" i="1"/>
  <c r="FCU339" i="1"/>
  <c r="FCW339" i="1" s="1"/>
  <c r="FCF339" i="1"/>
  <c r="FCE339" i="1"/>
  <c r="FCG339" i="1" s="1"/>
  <c r="FBP339" i="1"/>
  <c r="FBO339" i="1"/>
  <c r="FBQ339" i="1" s="1"/>
  <c r="FAZ339" i="1"/>
  <c r="FAY339" i="1"/>
  <c r="FBA339" i="1" s="1"/>
  <c r="FAJ339" i="1"/>
  <c r="FAI339" i="1"/>
  <c r="FAK339" i="1" s="1"/>
  <c r="EZT339" i="1"/>
  <c r="EZS339" i="1"/>
  <c r="EZU339" i="1" s="1"/>
  <c r="EZD339" i="1"/>
  <c r="EZC339" i="1"/>
  <c r="EZE339" i="1" s="1"/>
  <c r="EYN339" i="1"/>
  <c r="EYM339" i="1"/>
  <c r="EYO339" i="1" s="1"/>
  <c r="EXX339" i="1"/>
  <c r="EXW339" i="1"/>
  <c r="EXY339" i="1" s="1"/>
  <c r="EXH339" i="1"/>
  <c r="EXG339" i="1"/>
  <c r="EXI339" i="1" s="1"/>
  <c r="EWR339" i="1"/>
  <c r="EWQ339" i="1"/>
  <c r="EWS339" i="1" s="1"/>
  <c r="EWB339" i="1"/>
  <c r="EWA339" i="1"/>
  <c r="EWC339" i="1" s="1"/>
  <c r="EVL339" i="1"/>
  <c r="EVK339" i="1"/>
  <c r="EVM339" i="1" s="1"/>
  <c r="EUV339" i="1"/>
  <c r="EUU339" i="1"/>
  <c r="EUW339" i="1" s="1"/>
  <c r="EUF339" i="1"/>
  <c r="EUE339" i="1"/>
  <c r="EUG339" i="1" s="1"/>
  <c r="ETP339" i="1"/>
  <c r="ETO339" i="1"/>
  <c r="ETQ339" i="1" s="1"/>
  <c r="ESZ339" i="1"/>
  <c r="ESY339" i="1"/>
  <c r="ETA339" i="1" s="1"/>
  <c r="ESJ339" i="1"/>
  <c r="ESI339" i="1"/>
  <c r="ESK339" i="1" s="1"/>
  <c r="ERT339" i="1"/>
  <c r="ERS339" i="1"/>
  <c r="ERU339" i="1" s="1"/>
  <c r="ERD339" i="1"/>
  <c r="ERC339" i="1"/>
  <c r="ERE339" i="1" s="1"/>
  <c r="EQN339" i="1"/>
  <c r="EQM339" i="1"/>
  <c r="EQO339" i="1" s="1"/>
  <c r="EPX339" i="1"/>
  <c r="EPW339" i="1"/>
  <c r="EPY339" i="1" s="1"/>
  <c r="EPH339" i="1"/>
  <c r="EPG339" i="1"/>
  <c r="EPI339" i="1" s="1"/>
  <c r="EOR339" i="1"/>
  <c r="EOQ339" i="1"/>
  <c r="EOS339" i="1" s="1"/>
  <c r="EOB339" i="1"/>
  <c r="EOA339" i="1"/>
  <c r="EOC339" i="1" s="1"/>
  <c r="ENL339" i="1"/>
  <c r="ENK339" i="1"/>
  <c r="ENM339" i="1" s="1"/>
  <c r="EMV339" i="1"/>
  <c r="EMU339" i="1"/>
  <c r="EMW339" i="1" s="1"/>
  <c r="EMF339" i="1"/>
  <c r="EME339" i="1"/>
  <c r="EMG339" i="1" s="1"/>
  <c r="ELP339" i="1"/>
  <c r="ELO339" i="1"/>
  <c r="ELQ339" i="1" s="1"/>
  <c r="EKZ339" i="1"/>
  <c r="EKY339" i="1"/>
  <c r="ELA339" i="1" s="1"/>
  <c r="EKJ339" i="1"/>
  <c r="EKI339" i="1"/>
  <c r="EKK339" i="1" s="1"/>
  <c r="EJT339" i="1"/>
  <c r="EJS339" i="1"/>
  <c r="EJU339" i="1" s="1"/>
  <c r="EJD339" i="1"/>
  <c r="EJC339" i="1"/>
  <c r="EJE339" i="1" s="1"/>
  <c r="EIN339" i="1"/>
  <c r="EIM339" i="1"/>
  <c r="EIO339" i="1" s="1"/>
  <c r="EHX339" i="1"/>
  <c r="EHW339" i="1"/>
  <c r="EHY339" i="1" s="1"/>
  <c r="EHH339" i="1"/>
  <c r="EHG339" i="1"/>
  <c r="EHI339" i="1" s="1"/>
  <c r="EGR339" i="1"/>
  <c r="EGQ339" i="1"/>
  <c r="EGS339" i="1" s="1"/>
  <c r="EGB339" i="1"/>
  <c r="EGA339" i="1"/>
  <c r="EGC339" i="1" s="1"/>
  <c r="EFL339" i="1"/>
  <c r="EFK339" i="1"/>
  <c r="EFM339" i="1" s="1"/>
  <c r="EEV339" i="1"/>
  <c r="EEU339" i="1"/>
  <c r="EEW339" i="1" s="1"/>
  <c r="EEF339" i="1"/>
  <c r="EEE339" i="1"/>
  <c r="EEG339" i="1" s="1"/>
  <c r="EDP339" i="1"/>
  <c r="EDO339" i="1"/>
  <c r="EDQ339" i="1" s="1"/>
  <c r="ECZ339" i="1"/>
  <c r="ECY339" i="1"/>
  <c r="EDA339" i="1" s="1"/>
  <c r="ECJ339" i="1"/>
  <c r="ECI339" i="1"/>
  <c r="ECK339" i="1" s="1"/>
  <c r="EBT339" i="1"/>
  <c r="EBS339" i="1"/>
  <c r="EBU339" i="1" s="1"/>
  <c r="EBD339" i="1"/>
  <c r="EBC339" i="1"/>
  <c r="EBE339" i="1" s="1"/>
  <c r="EAN339" i="1"/>
  <c r="EAM339" i="1"/>
  <c r="EAO339" i="1" s="1"/>
  <c r="DZX339" i="1"/>
  <c r="DZW339" i="1"/>
  <c r="DZY339" i="1" s="1"/>
  <c r="DZH339" i="1"/>
  <c r="DZG339" i="1"/>
  <c r="DZI339" i="1" s="1"/>
  <c r="DYR339" i="1"/>
  <c r="DYQ339" i="1"/>
  <c r="DYS339" i="1" s="1"/>
  <c r="DYB339" i="1"/>
  <c r="DYA339" i="1"/>
  <c r="DYC339" i="1" s="1"/>
  <c r="DXL339" i="1"/>
  <c r="DXK339" i="1"/>
  <c r="DXM339" i="1" s="1"/>
  <c r="DWV339" i="1"/>
  <c r="DWU339" i="1"/>
  <c r="DWW339" i="1" s="1"/>
  <c r="DWF339" i="1"/>
  <c r="DWE339" i="1"/>
  <c r="DWG339" i="1" s="1"/>
  <c r="DVP339" i="1"/>
  <c r="DVO339" i="1"/>
  <c r="DVQ339" i="1" s="1"/>
  <c r="DUZ339" i="1"/>
  <c r="DUY339" i="1"/>
  <c r="DVA339" i="1" s="1"/>
  <c r="DUJ339" i="1"/>
  <c r="DUI339" i="1"/>
  <c r="DUK339" i="1" s="1"/>
  <c r="DTT339" i="1"/>
  <c r="DTS339" i="1"/>
  <c r="DTU339" i="1" s="1"/>
  <c r="DTD339" i="1"/>
  <c r="DTC339" i="1"/>
  <c r="DTE339" i="1" s="1"/>
  <c r="DSN339" i="1"/>
  <c r="DSM339" i="1"/>
  <c r="DSO339" i="1" s="1"/>
  <c r="DRX339" i="1"/>
  <c r="DRW339" i="1"/>
  <c r="DRY339" i="1" s="1"/>
  <c r="DRH339" i="1"/>
  <c r="DRG339" i="1"/>
  <c r="DRI339" i="1" s="1"/>
  <c r="DQR339" i="1"/>
  <c r="DQQ339" i="1"/>
  <c r="DQS339" i="1" s="1"/>
  <c r="DQB339" i="1"/>
  <c r="DQA339" i="1"/>
  <c r="DQC339" i="1" s="1"/>
  <c r="DPL339" i="1"/>
  <c r="DPK339" i="1"/>
  <c r="DPM339" i="1" s="1"/>
  <c r="DOV339" i="1"/>
  <c r="DOU339" i="1"/>
  <c r="DOW339" i="1" s="1"/>
  <c r="DOF339" i="1"/>
  <c r="DOE339" i="1"/>
  <c r="DOG339" i="1" s="1"/>
  <c r="DNP339" i="1"/>
  <c r="DNO339" i="1"/>
  <c r="DNQ339" i="1" s="1"/>
  <c r="DMZ339" i="1"/>
  <c r="DMY339" i="1"/>
  <c r="DNA339" i="1" s="1"/>
  <c r="DMJ339" i="1"/>
  <c r="DMI339" i="1"/>
  <c r="DMK339" i="1" s="1"/>
  <c r="DLT339" i="1"/>
  <c r="DLS339" i="1"/>
  <c r="DLU339" i="1" s="1"/>
  <c r="DLD339" i="1"/>
  <c r="DLC339" i="1"/>
  <c r="DLE339" i="1" s="1"/>
  <c r="DKN339" i="1"/>
  <c r="DKM339" i="1"/>
  <c r="DKO339" i="1" s="1"/>
  <c r="DJX339" i="1"/>
  <c r="DJW339" i="1"/>
  <c r="DJY339" i="1" s="1"/>
  <c r="DJH339" i="1"/>
  <c r="DJG339" i="1"/>
  <c r="DJI339" i="1" s="1"/>
  <c r="DIR339" i="1"/>
  <c r="DIQ339" i="1"/>
  <c r="DIS339" i="1" s="1"/>
  <c r="DIB339" i="1"/>
  <c r="DIA339" i="1"/>
  <c r="DIC339" i="1" s="1"/>
  <c r="DHL339" i="1"/>
  <c r="DHK339" i="1"/>
  <c r="DHM339" i="1" s="1"/>
  <c r="DGV339" i="1"/>
  <c r="DGU339" i="1"/>
  <c r="DGW339" i="1" s="1"/>
  <c r="DGF339" i="1"/>
  <c r="DGE339" i="1"/>
  <c r="DGG339" i="1" s="1"/>
  <c r="DFP339" i="1"/>
  <c r="DFO339" i="1"/>
  <c r="DFQ339" i="1" s="1"/>
  <c r="DEZ339" i="1"/>
  <c r="DEY339" i="1"/>
  <c r="DFA339" i="1" s="1"/>
  <c r="DEJ339" i="1"/>
  <c r="DEI339" i="1"/>
  <c r="DEK339" i="1" s="1"/>
  <c r="DDT339" i="1"/>
  <c r="DDS339" i="1"/>
  <c r="DDU339" i="1" s="1"/>
  <c r="DDD339" i="1"/>
  <c r="DDC339" i="1"/>
  <c r="DDE339" i="1" s="1"/>
  <c r="DCN339" i="1"/>
  <c r="DCM339" i="1"/>
  <c r="DCO339" i="1" s="1"/>
  <c r="DBX339" i="1"/>
  <c r="DBW339" i="1"/>
  <c r="DBY339" i="1" s="1"/>
  <c r="DBH339" i="1"/>
  <c r="DBG339" i="1"/>
  <c r="DBI339" i="1" s="1"/>
  <c r="DAR339" i="1"/>
  <c r="DAQ339" i="1"/>
  <c r="DAS339" i="1" s="1"/>
  <c r="DAB339" i="1"/>
  <c r="DAA339" i="1"/>
  <c r="DAC339" i="1" s="1"/>
  <c r="CZL339" i="1"/>
  <c r="CZK339" i="1"/>
  <c r="CZM339" i="1" s="1"/>
  <c r="CYV339" i="1"/>
  <c r="CYU339" i="1"/>
  <c r="CYW339" i="1" s="1"/>
  <c r="CYF339" i="1"/>
  <c r="CYE339" i="1"/>
  <c r="CYG339" i="1" s="1"/>
  <c r="CXP339" i="1"/>
  <c r="CXO339" i="1"/>
  <c r="CXQ339" i="1" s="1"/>
  <c r="CWZ339" i="1"/>
  <c r="CWY339" i="1"/>
  <c r="CXA339" i="1" s="1"/>
  <c r="CWJ339" i="1"/>
  <c r="CWI339" i="1"/>
  <c r="CWK339" i="1" s="1"/>
  <c r="CVT339" i="1"/>
  <c r="CVS339" i="1"/>
  <c r="CVU339" i="1" s="1"/>
  <c r="CVD339" i="1"/>
  <c r="CVC339" i="1"/>
  <c r="CVE339" i="1" s="1"/>
  <c r="CUN339" i="1"/>
  <c r="CUM339" i="1"/>
  <c r="CUO339" i="1" s="1"/>
  <c r="CTX339" i="1"/>
  <c r="CTW339" i="1"/>
  <c r="CTY339" i="1" s="1"/>
  <c r="CTH339" i="1"/>
  <c r="CTG339" i="1"/>
  <c r="CTI339" i="1" s="1"/>
  <c r="CSR339" i="1"/>
  <c r="CSQ339" i="1"/>
  <c r="CSS339" i="1" s="1"/>
  <c r="CSB339" i="1"/>
  <c r="CSA339" i="1"/>
  <c r="CSC339" i="1" s="1"/>
  <c r="CRL339" i="1"/>
  <c r="CRK339" i="1"/>
  <c r="CRM339" i="1" s="1"/>
  <c r="CQV339" i="1"/>
  <c r="CQU339" i="1"/>
  <c r="CQW339" i="1" s="1"/>
  <c r="CQF339" i="1"/>
  <c r="CQE339" i="1"/>
  <c r="CQG339" i="1" s="1"/>
  <c r="CPP339" i="1"/>
  <c r="CPO339" i="1"/>
  <c r="CPQ339" i="1" s="1"/>
  <c r="COZ339" i="1"/>
  <c r="COY339" i="1"/>
  <c r="CPA339" i="1" s="1"/>
  <c r="COJ339" i="1"/>
  <c r="COI339" i="1"/>
  <c r="COK339" i="1" s="1"/>
  <c r="CNT339" i="1"/>
  <c r="CNS339" i="1"/>
  <c r="CNU339" i="1" s="1"/>
  <c r="CND339" i="1"/>
  <c r="CNC339" i="1"/>
  <c r="CNE339" i="1" s="1"/>
  <c r="CMN339" i="1"/>
  <c r="CMM339" i="1"/>
  <c r="CMO339" i="1" s="1"/>
  <c r="CLX339" i="1"/>
  <c r="CLW339" i="1"/>
  <c r="CLY339" i="1" s="1"/>
  <c r="CLH339" i="1"/>
  <c r="CLG339" i="1"/>
  <c r="CLI339" i="1" s="1"/>
  <c r="CKR339" i="1"/>
  <c r="CKQ339" i="1"/>
  <c r="CKS339" i="1" s="1"/>
  <c r="CKB339" i="1"/>
  <c r="CKA339" i="1"/>
  <c r="CKC339" i="1" s="1"/>
  <c r="CJL339" i="1"/>
  <c r="CJK339" i="1"/>
  <c r="CJM339" i="1" s="1"/>
  <c r="CIV339" i="1"/>
  <c r="CIU339" i="1"/>
  <c r="CIW339" i="1" s="1"/>
  <c r="CIF339" i="1"/>
  <c r="CIE339" i="1"/>
  <c r="CIG339" i="1" s="1"/>
  <c r="CHP339" i="1"/>
  <c r="CHO339" i="1"/>
  <c r="CHQ339" i="1" s="1"/>
  <c r="CGZ339" i="1"/>
  <c r="CGY339" i="1"/>
  <c r="CHA339" i="1" s="1"/>
  <c r="CGJ339" i="1"/>
  <c r="CGI339" i="1"/>
  <c r="CGK339" i="1" s="1"/>
  <c r="CFT339" i="1"/>
  <c r="CFS339" i="1"/>
  <c r="CFU339" i="1" s="1"/>
  <c r="CFD339" i="1"/>
  <c r="CFC339" i="1"/>
  <c r="CFE339" i="1" s="1"/>
  <c r="CEN339" i="1"/>
  <c r="CEM339" i="1"/>
  <c r="CEO339" i="1" s="1"/>
  <c r="CDX339" i="1"/>
  <c r="CDW339" i="1"/>
  <c r="CDY339" i="1" s="1"/>
  <c r="CDH339" i="1"/>
  <c r="CDG339" i="1"/>
  <c r="CDI339" i="1" s="1"/>
  <c r="CCR339" i="1"/>
  <c r="CCQ339" i="1"/>
  <c r="CCS339" i="1" s="1"/>
  <c r="CCB339" i="1"/>
  <c r="CCA339" i="1"/>
  <c r="CCC339" i="1" s="1"/>
  <c r="CBL339" i="1"/>
  <c r="CBK339" i="1"/>
  <c r="CBM339" i="1" s="1"/>
  <c r="CAV339" i="1"/>
  <c r="CAU339" i="1"/>
  <c r="CAW339" i="1" s="1"/>
  <c r="CAF339" i="1"/>
  <c r="CAE339" i="1"/>
  <c r="CAG339" i="1" s="1"/>
  <c r="BZP339" i="1"/>
  <c r="BZO339" i="1"/>
  <c r="BZQ339" i="1" s="1"/>
  <c r="BYZ339" i="1"/>
  <c r="BYY339" i="1"/>
  <c r="BZA339" i="1" s="1"/>
  <c r="BYJ339" i="1"/>
  <c r="BYI339" i="1"/>
  <c r="BYK339" i="1" s="1"/>
  <c r="BXT339" i="1"/>
  <c r="BXS339" i="1"/>
  <c r="BXU339" i="1" s="1"/>
  <c r="BXD339" i="1"/>
  <c r="BXC339" i="1"/>
  <c r="BXE339" i="1" s="1"/>
  <c r="BWN339" i="1"/>
  <c r="BWM339" i="1"/>
  <c r="BWO339" i="1" s="1"/>
  <c r="BVX339" i="1"/>
  <c r="BVW339" i="1"/>
  <c r="BVY339" i="1" s="1"/>
  <c r="BVH339" i="1"/>
  <c r="BVG339" i="1"/>
  <c r="BVI339" i="1" s="1"/>
  <c r="BUR339" i="1"/>
  <c r="BUQ339" i="1"/>
  <c r="BUS339" i="1" s="1"/>
  <c r="BUB339" i="1"/>
  <c r="BUA339" i="1"/>
  <c r="BUC339" i="1" s="1"/>
  <c r="BTL339" i="1"/>
  <c r="BTK339" i="1"/>
  <c r="BTM339" i="1" s="1"/>
  <c r="BSV339" i="1"/>
  <c r="BSU339" i="1"/>
  <c r="BSW339" i="1" s="1"/>
  <c r="BSF339" i="1"/>
  <c r="BSE339" i="1"/>
  <c r="BSG339" i="1" s="1"/>
  <c r="BRP339" i="1"/>
  <c r="BRO339" i="1"/>
  <c r="BRQ339" i="1" s="1"/>
  <c r="BQZ339" i="1"/>
  <c r="BQY339" i="1"/>
  <c r="BRA339" i="1" s="1"/>
  <c r="BQJ339" i="1"/>
  <c r="BQI339" i="1"/>
  <c r="BQK339" i="1" s="1"/>
  <c r="BPT339" i="1"/>
  <c r="BPS339" i="1"/>
  <c r="BPU339" i="1" s="1"/>
  <c r="BPD339" i="1"/>
  <c r="BPC339" i="1"/>
  <c r="BPE339" i="1" s="1"/>
  <c r="BON339" i="1"/>
  <c r="BOM339" i="1"/>
  <c r="BOO339" i="1" s="1"/>
  <c r="BNX339" i="1"/>
  <c r="BNW339" i="1"/>
  <c r="BNY339" i="1" s="1"/>
  <c r="BNH339" i="1"/>
  <c r="BNG339" i="1"/>
  <c r="BNI339" i="1" s="1"/>
  <c r="BMR339" i="1"/>
  <c r="BMQ339" i="1"/>
  <c r="BMS339" i="1" s="1"/>
  <c r="BMB339" i="1"/>
  <c r="BMA339" i="1"/>
  <c r="BMC339" i="1" s="1"/>
  <c r="BLL339" i="1"/>
  <c r="BLK339" i="1"/>
  <c r="BLM339" i="1" s="1"/>
  <c r="BKV339" i="1"/>
  <c r="BKU339" i="1"/>
  <c r="BKW339" i="1" s="1"/>
  <c r="BKF339" i="1"/>
  <c r="BKE339" i="1"/>
  <c r="BKG339" i="1" s="1"/>
  <c r="BJP339" i="1"/>
  <c r="BJO339" i="1"/>
  <c r="BJQ339" i="1" s="1"/>
  <c r="BIZ339" i="1"/>
  <c r="BIY339" i="1"/>
  <c r="BJA339" i="1" s="1"/>
  <c r="BIJ339" i="1"/>
  <c r="BII339" i="1"/>
  <c r="BIK339" i="1" s="1"/>
  <c r="BHT339" i="1"/>
  <c r="BHS339" i="1"/>
  <c r="BHU339" i="1" s="1"/>
  <c r="BHD339" i="1"/>
  <c r="BHC339" i="1"/>
  <c r="BHE339" i="1" s="1"/>
  <c r="BGN339" i="1"/>
  <c r="BGM339" i="1"/>
  <c r="BGO339" i="1" s="1"/>
  <c r="BFX339" i="1"/>
  <c r="BFW339" i="1"/>
  <c r="BFY339" i="1" s="1"/>
  <c r="BFH339" i="1"/>
  <c r="BFG339" i="1"/>
  <c r="BFI339" i="1" s="1"/>
  <c r="BER339" i="1"/>
  <c r="BEQ339" i="1"/>
  <c r="BES339" i="1" s="1"/>
  <c r="BEB339" i="1"/>
  <c r="BEA339" i="1"/>
  <c r="BEC339" i="1" s="1"/>
  <c r="BDL339" i="1"/>
  <c r="BDK339" i="1"/>
  <c r="BDM339" i="1" s="1"/>
  <c r="BCV339" i="1"/>
  <c r="BCU339" i="1"/>
  <c r="BCW339" i="1" s="1"/>
  <c r="BCF339" i="1"/>
  <c r="BCE339" i="1"/>
  <c r="BCG339" i="1" s="1"/>
  <c r="BBP339" i="1"/>
  <c r="BBO339" i="1"/>
  <c r="BBQ339" i="1" s="1"/>
  <c r="BAZ339" i="1"/>
  <c r="BAY339" i="1"/>
  <c r="BBA339" i="1" s="1"/>
  <c r="BAJ339" i="1"/>
  <c r="BAI339" i="1"/>
  <c r="BAK339" i="1" s="1"/>
  <c r="AZT339" i="1"/>
  <c r="AZS339" i="1"/>
  <c r="AZU339" i="1" s="1"/>
  <c r="AZD339" i="1"/>
  <c r="AZC339" i="1"/>
  <c r="AZE339" i="1" s="1"/>
  <c r="AYN339" i="1"/>
  <c r="AYM339" i="1"/>
  <c r="AYO339" i="1" s="1"/>
  <c r="AXX339" i="1"/>
  <c r="AXW339" i="1"/>
  <c r="AXY339" i="1" s="1"/>
  <c r="AXH339" i="1"/>
  <c r="AXG339" i="1"/>
  <c r="AXI339" i="1" s="1"/>
  <c r="AWR339" i="1"/>
  <c r="AWQ339" i="1"/>
  <c r="AWS339" i="1" s="1"/>
  <c r="AWB339" i="1"/>
  <c r="AWA339" i="1"/>
  <c r="AWC339" i="1" s="1"/>
  <c r="AVL339" i="1"/>
  <c r="AVK339" i="1"/>
  <c r="AVM339" i="1" s="1"/>
  <c r="AUV339" i="1"/>
  <c r="AUU339" i="1"/>
  <c r="AUW339" i="1" s="1"/>
  <c r="AUF339" i="1"/>
  <c r="AUE339" i="1"/>
  <c r="AUG339" i="1" s="1"/>
  <c r="ATP339" i="1"/>
  <c r="ATO339" i="1"/>
  <c r="ATQ339" i="1" s="1"/>
  <c r="ASZ339" i="1"/>
  <c r="ASY339" i="1"/>
  <c r="ATA339" i="1" s="1"/>
  <c r="ASJ339" i="1"/>
  <c r="ASI339" i="1"/>
  <c r="ASK339" i="1" s="1"/>
  <c r="ART339" i="1"/>
  <c r="ARS339" i="1"/>
  <c r="ARU339" i="1" s="1"/>
  <c r="ARD339" i="1"/>
  <c r="ARC339" i="1"/>
  <c r="ARE339" i="1" s="1"/>
  <c r="AQN339" i="1"/>
  <c r="AQM339" i="1"/>
  <c r="AQO339" i="1" s="1"/>
  <c r="APX339" i="1"/>
  <c r="APW339" i="1"/>
  <c r="APY339" i="1" s="1"/>
  <c r="APH339" i="1"/>
  <c r="APG339" i="1"/>
  <c r="API339" i="1" s="1"/>
  <c r="AOR339" i="1"/>
  <c r="AOQ339" i="1"/>
  <c r="AOS339" i="1" s="1"/>
  <c r="AOB339" i="1"/>
  <c r="AOA339" i="1"/>
  <c r="AOC339" i="1" s="1"/>
  <c r="ANL339" i="1"/>
  <c r="ANK339" i="1"/>
  <c r="ANM339" i="1" s="1"/>
  <c r="AMV339" i="1"/>
  <c r="AMU339" i="1"/>
  <c r="AMW339" i="1" s="1"/>
  <c r="AMF339" i="1"/>
  <c r="AME339" i="1"/>
  <c r="AMG339" i="1" s="1"/>
  <c r="ALP339" i="1"/>
  <c r="ALO339" i="1"/>
  <c r="ALQ339" i="1" s="1"/>
  <c r="AKZ339" i="1"/>
  <c r="AKY339" i="1"/>
  <c r="ALA339" i="1" s="1"/>
  <c r="AKJ339" i="1"/>
  <c r="AKI339" i="1"/>
  <c r="AKK339" i="1" s="1"/>
  <c r="AJT339" i="1"/>
  <c r="AJS339" i="1"/>
  <c r="AJU339" i="1" s="1"/>
  <c r="AJD339" i="1"/>
  <c r="AJC339" i="1"/>
  <c r="AJE339" i="1" s="1"/>
  <c r="AIN339" i="1"/>
  <c r="AIM339" i="1"/>
  <c r="AIO339" i="1" s="1"/>
  <c r="AHX339" i="1"/>
  <c r="AHW339" i="1"/>
  <c r="AHY339" i="1" s="1"/>
  <c r="AHH339" i="1"/>
  <c r="AHG339" i="1"/>
  <c r="AHI339" i="1" s="1"/>
  <c r="AGR339" i="1"/>
  <c r="AGQ339" i="1"/>
  <c r="AGS339" i="1" s="1"/>
  <c r="AGB339" i="1"/>
  <c r="AGA339" i="1"/>
  <c r="AGC339" i="1" s="1"/>
  <c r="AFL339" i="1"/>
  <c r="AFK339" i="1"/>
  <c r="AFM339" i="1" s="1"/>
  <c r="AEV339" i="1"/>
  <c r="AEU339" i="1"/>
  <c r="AEW339" i="1" s="1"/>
  <c r="AEF339" i="1"/>
  <c r="AEE339" i="1"/>
  <c r="AEG339" i="1" s="1"/>
  <c r="ADP339" i="1"/>
  <c r="ADO339" i="1"/>
  <c r="ADQ339" i="1" s="1"/>
  <c r="ACZ339" i="1"/>
  <c r="ACY339" i="1"/>
  <c r="ADA339" i="1" s="1"/>
  <c r="ACJ339" i="1"/>
  <c r="ACI339" i="1"/>
  <c r="ACK339" i="1" s="1"/>
  <c r="ABT339" i="1"/>
  <c r="ABS339" i="1"/>
  <c r="ABU339" i="1" s="1"/>
  <c r="ABD339" i="1"/>
  <c r="ABC339" i="1"/>
  <c r="ABE339" i="1" s="1"/>
  <c r="AAN339" i="1"/>
  <c r="AAM339" i="1"/>
  <c r="AAO339" i="1" s="1"/>
  <c r="ZX339" i="1"/>
  <c r="ZW339" i="1"/>
  <c r="ZY339" i="1" s="1"/>
  <c r="ZH339" i="1"/>
  <c r="ZG339" i="1"/>
  <c r="ZI339" i="1" s="1"/>
  <c r="YR339" i="1"/>
  <c r="YQ339" i="1"/>
  <c r="YS339" i="1" s="1"/>
  <c r="YB339" i="1"/>
  <c r="YA339" i="1"/>
  <c r="YC339" i="1" s="1"/>
  <c r="XL339" i="1"/>
  <c r="XK339" i="1"/>
  <c r="XM339" i="1" s="1"/>
  <c r="WV339" i="1"/>
  <c r="WU339" i="1"/>
  <c r="WW339" i="1" s="1"/>
  <c r="WF339" i="1"/>
  <c r="WE339" i="1"/>
  <c r="WG339" i="1" s="1"/>
  <c r="VP339" i="1"/>
  <c r="VO339" i="1"/>
  <c r="VQ339" i="1" s="1"/>
  <c r="UZ339" i="1"/>
  <c r="UY339" i="1"/>
  <c r="VA339" i="1" s="1"/>
  <c r="UJ339" i="1"/>
  <c r="UI339" i="1"/>
  <c r="UK339" i="1" s="1"/>
  <c r="TT339" i="1"/>
  <c r="TS339" i="1"/>
  <c r="TU339" i="1" s="1"/>
  <c r="TD339" i="1"/>
  <c r="TC339" i="1"/>
  <c r="TE339" i="1" s="1"/>
  <c r="SN339" i="1"/>
  <c r="SM339" i="1"/>
  <c r="SO339" i="1" s="1"/>
  <c r="RX339" i="1"/>
  <c r="RW339" i="1"/>
  <c r="RY339" i="1" s="1"/>
  <c r="RH339" i="1"/>
  <c r="RG339" i="1"/>
  <c r="RI339" i="1" s="1"/>
  <c r="QR339" i="1"/>
  <c r="QQ339" i="1"/>
  <c r="QS339" i="1" s="1"/>
  <c r="QB339" i="1"/>
  <c r="QA339" i="1"/>
  <c r="QC339" i="1" s="1"/>
  <c r="PL339" i="1"/>
  <c r="PK339" i="1"/>
  <c r="PM339" i="1" s="1"/>
  <c r="OV339" i="1"/>
  <c r="OU339" i="1"/>
  <c r="OW339" i="1" s="1"/>
  <c r="OF339" i="1"/>
  <c r="OE339" i="1"/>
  <c r="OG339" i="1" s="1"/>
  <c r="NP339" i="1"/>
  <c r="NO339" i="1"/>
  <c r="NQ339" i="1" s="1"/>
  <c r="MZ339" i="1"/>
  <c r="MY339" i="1"/>
  <c r="NA339" i="1" s="1"/>
  <c r="MJ339" i="1"/>
  <c r="MI339" i="1"/>
  <c r="MK339" i="1" s="1"/>
  <c r="LT339" i="1"/>
  <c r="LS339" i="1"/>
  <c r="LU339" i="1" s="1"/>
  <c r="LD339" i="1"/>
  <c r="LC339" i="1"/>
  <c r="LE339" i="1" s="1"/>
  <c r="KN339" i="1"/>
  <c r="KM339" i="1"/>
  <c r="KO339" i="1" s="1"/>
  <c r="JX339" i="1"/>
  <c r="JW339" i="1"/>
  <c r="JY339" i="1" s="1"/>
  <c r="JH339" i="1"/>
  <c r="JG339" i="1"/>
  <c r="JI339" i="1" s="1"/>
  <c r="IR339" i="1"/>
  <c r="IQ339" i="1"/>
  <c r="IS339" i="1" s="1"/>
  <c r="IB339" i="1"/>
  <c r="IA339" i="1"/>
  <c r="IC339" i="1" s="1"/>
  <c r="HL339" i="1"/>
  <c r="HK339" i="1"/>
  <c r="HM339" i="1" s="1"/>
  <c r="GV339" i="1"/>
  <c r="GU339" i="1"/>
  <c r="GW339" i="1" s="1"/>
  <c r="GF339" i="1"/>
  <c r="GE339" i="1"/>
  <c r="GG339" i="1" s="1"/>
  <c r="FP339" i="1"/>
  <c r="FO339" i="1"/>
  <c r="FQ339" i="1" s="1"/>
  <c r="EZ339" i="1"/>
  <c r="EY339" i="1"/>
  <c r="FA339" i="1" s="1"/>
  <c r="EJ339" i="1"/>
  <c r="EI339" i="1"/>
  <c r="EK339" i="1" s="1"/>
  <c r="DT339" i="1"/>
  <c r="DS339" i="1"/>
  <c r="DU339" i="1" s="1"/>
  <c r="DD339" i="1"/>
  <c r="DC339" i="1"/>
  <c r="DE339" i="1" s="1"/>
  <c r="CN339" i="1"/>
  <c r="CM339" i="1"/>
  <c r="CO339" i="1" s="1"/>
  <c r="N339" i="1"/>
  <c r="K339" i="1"/>
  <c r="O339" i="1" s="1"/>
  <c r="K338" i="1"/>
  <c r="P334" i="1" l="1"/>
  <c r="H25" i="6" s="1"/>
  <c r="E364" i="1"/>
  <c r="E379" i="1" s="1"/>
  <c r="E381" i="1" s="1"/>
  <c r="O416" i="1"/>
  <c r="P416" i="1"/>
  <c r="O481" i="1"/>
  <c r="P481" i="1"/>
  <c r="O343" i="1"/>
  <c r="P343" i="1"/>
  <c r="O410" i="1"/>
  <c r="P410" i="1"/>
  <c r="N391" i="1"/>
  <c r="P391" i="1" s="1"/>
  <c r="O492" i="1"/>
  <c r="N337" i="1"/>
  <c r="P337" i="1" s="1"/>
  <c r="O337" i="1"/>
  <c r="N425" i="1"/>
  <c r="P425" i="1" s="1"/>
  <c r="O357" i="1"/>
  <c r="N484" i="1"/>
  <c r="P484" i="1" s="1"/>
  <c r="P339" i="1"/>
  <c r="P473" i="1"/>
  <c r="O346" i="1"/>
  <c r="N346" i="1"/>
  <c r="P346" i="1" s="1"/>
  <c r="O493" i="1"/>
  <c r="N493" i="1"/>
  <c r="P493" i="1" s="1"/>
  <c r="N489" i="1"/>
  <c r="P489" i="1" s="1"/>
  <c r="O489" i="1"/>
  <c r="O473" i="1"/>
  <c r="O325" i="1"/>
  <c r="O334" i="1" s="1"/>
  <c r="P338" i="1"/>
  <c r="O347" i="1"/>
  <c r="E468" i="1"/>
  <c r="K452" i="1" s="1"/>
  <c r="O452" i="1" s="1"/>
  <c r="O491" i="1"/>
  <c r="N491" i="1"/>
  <c r="P491" i="1" s="1"/>
  <c r="P357" i="1"/>
  <c r="O351" i="1"/>
  <c r="N485" i="1"/>
  <c r="P485" i="1" s="1"/>
  <c r="O426" i="1"/>
  <c r="N340" i="1"/>
  <c r="P340" i="1" s="1"/>
  <c r="O338" i="1"/>
  <c r="N347" i="1"/>
  <c r="P347" i="1" s="1"/>
  <c r="N351" i="1"/>
  <c r="P351" i="1" s="1"/>
  <c r="P412" i="1"/>
  <c r="O412" i="1"/>
  <c r="E395" i="1"/>
  <c r="E372" i="1"/>
  <c r="E373" i="1" s="1"/>
  <c r="O353" i="1"/>
  <c r="N353" i="1"/>
  <c r="P353" i="1" s="1"/>
  <c r="O374" i="1"/>
  <c r="N374" i="1"/>
  <c r="P374" i="1" s="1"/>
  <c r="O469" i="1"/>
  <c r="N469" i="1"/>
  <c r="P469" i="1" s="1"/>
  <c r="O477" i="1"/>
  <c r="N477" i="1"/>
  <c r="P477" i="1" s="1"/>
  <c r="N384" i="1"/>
  <c r="N390" i="1"/>
  <c r="P390" i="1" s="1"/>
  <c r="E440" i="1"/>
  <c r="K430" i="1" s="1"/>
  <c r="N441" i="1"/>
  <c r="O490" i="1"/>
  <c r="N490" i="1"/>
  <c r="P490" i="1" s="1"/>
  <c r="E451" i="1"/>
  <c r="K441" i="1" s="1"/>
  <c r="O441" i="1" s="1"/>
  <c r="O399" i="1"/>
  <c r="N399" i="1"/>
  <c r="P399" i="1" s="1"/>
  <c r="N452" i="1"/>
  <c r="O486" i="1"/>
  <c r="N486" i="1"/>
  <c r="P486" i="1" s="1"/>
  <c r="E385" i="1" l="1"/>
  <c r="E387" i="1" s="1"/>
  <c r="K361" i="1"/>
  <c r="O361" i="1" s="1"/>
  <c r="P452" i="1"/>
  <c r="E382" i="1"/>
  <c r="E383" i="1" s="1"/>
  <c r="K378" i="1" s="1"/>
  <c r="E388" i="1"/>
  <c r="E389" i="1" s="1"/>
  <c r="K384" i="1" s="1"/>
  <c r="O384" i="1" s="1"/>
  <c r="K365" i="1"/>
  <c r="P430" i="1"/>
  <c r="O430" i="1"/>
  <c r="E398" i="1"/>
  <c r="K394" i="1" s="1"/>
  <c r="E405" i="1"/>
  <c r="E408" i="1" s="1"/>
  <c r="K404" i="1" s="1"/>
  <c r="P441" i="1"/>
  <c r="P361" i="1" l="1"/>
  <c r="P384" i="1"/>
  <c r="O394" i="1"/>
  <c r="P394" i="1"/>
  <c r="O365" i="1"/>
  <c r="P365" i="1"/>
  <c r="P404" i="1"/>
  <c r="O404" i="1"/>
  <c r="P378" i="1"/>
  <c r="O378" i="1"/>
  <c r="O496" i="1" l="1"/>
  <c r="P496" i="1"/>
  <c r="M276" i="1"/>
  <c r="N276" i="1" s="1"/>
  <c r="K276" i="1"/>
  <c r="J276" i="1"/>
  <c r="B276" i="1"/>
  <c r="M274" i="1"/>
  <c r="N274" i="1" s="1"/>
  <c r="K274" i="1"/>
  <c r="J274" i="1"/>
  <c r="B274" i="1"/>
  <c r="K273" i="1"/>
  <c r="J273" i="1"/>
  <c r="K268" i="1"/>
  <c r="J268" i="1"/>
  <c r="M271" i="1"/>
  <c r="N271" i="1" s="1"/>
  <c r="K271" i="1"/>
  <c r="J271" i="1"/>
  <c r="B271" i="1"/>
  <c r="K269" i="1"/>
  <c r="M269" i="1"/>
  <c r="N269" i="1" s="1"/>
  <c r="J269" i="1"/>
  <c r="B269" i="1"/>
  <c r="K266" i="1"/>
  <c r="B253" i="1"/>
  <c r="K593" i="1"/>
  <c r="H593" i="1"/>
  <c r="K592" i="1"/>
  <c r="H592" i="1"/>
  <c r="K591" i="1"/>
  <c r="K264" i="1"/>
  <c r="K262" i="1"/>
  <c r="K260" i="1"/>
  <c r="B264" i="1"/>
  <c r="B262" i="1"/>
  <c r="B260" i="1"/>
  <c r="K609" i="1"/>
  <c r="H609" i="1"/>
  <c r="K608" i="1"/>
  <c r="H608" i="1"/>
  <c r="K607" i="1"/>
  <c r="K600" i="1"/>
  <c r="K601" i="1"/>
  <c r="K599" i="1"/>
  <c r="H601" i="1"/>
  <c r="H600" i="1"/>
  <c r="M255" i="1"/>
  <c r="N255" i="1" s="1"/>
  <c r="K255" i="1"/>
  <c r="J255" i="1"/>
  <c r="B255" i="1"/>
  <c r="F254" i="1"/>
  <c r="F252" i="1"/>
  <c r="K251" i="1" s="1"/>
  <c r="M251" i="1"/>
  <c r="N251" i="1" s="1"/>
  <c r="J251" i="1"/>
  <c r="B251" i="1"/>
  <c r="F250" i="1"/>
  <c r="K249" i="1" s="1"/>
  <c r="M249" i="1"/>
  <c r="N249" i="1" s="1"/>
  <c r="J249" i="1"/>
  <c r="B249" i="1"/>
  <c r="K258" i="1"/>
  <c r="H28" i="9"/>
  <c r="H21" i="9"/>
  <c r="H14" i="9"/>
  <c r="H7" i="9"/>
  <c r="A278" i="1"/>
  <c r="M244" i="1"/>
  <c r="N244" i="1" s="1"/>
  <c r="K244" i="1"/>
  <c r="J244" i="1"/>
  <c r="B244" i="1"/>
  <c r="M596" i="1" l="1"/>
  <c r="M262" i="1" s="1"/>
  <c r="N262" i="1" s="1"/>
  <c r="P262" i="1" s="1"/>
  <c r="M588" i="1"/>
  <c r="P269" i="1"/>
  <c r="K27" i="6"/>
  <c r="P276" i="1"/>
  <c r="P249" i="1"/>
  <c r="P255" i="1"/>
  <c r="P271" i="1"/>
  <c r="P274" i="1"/>
  <c r="P251" i="1"/>
  <c r="O251" i="1"/>
  <c r="O276" i="1"/>
  <c r="O249" i="1"/>
  <c r="O274" i="1"/>
  <c r="O255" i="1"/>
  <c r="O269" i="1"/>
  <c r="O271" i="1"/>
  <c r="M260" i="1"/>
  <c r="O260" i="1" s="1"/>
  <c r="M604" i="1"/>
  <c r="M264" i="1" s="1"/>
  <c r="O264" i="1" s="1"/>
  <c r="M253" i="1"/>
  <c r="O253" i="1" s="1"/>
  <c r="O244" i="1"/>
  <c r="P244" i="1"/>
  <c r="N264" i="1" l="1"/>
  <c r="P264" i="1" s="1"/>
  <c r="O262" i="1"/>
  <c r="N260" i="1"/>
  <c r="P260" i="1" s="1"/>
  <c r="Q260" i="1"/>
  <c r="N253" i="1"/>
  <c r="P253" i="1" s="1"/>
  <c r="M238" i="1" l="1"/>
  <c r="N238" i="1" s="1"/>
  <c r="K238" i="1"/>
  <c r="J238" i="1"/>
  <c r="B238" i="1"/>
  <c r="M236" i="1"/>
  <c r="N236" i="1" s="1"/>
  <c r="K236" i="1"/>
  <c r="J236" i="1"/>
  <c r="B236" i="1"/>
  <c r="F230" i="1"/>
  <c r="F229" i="1"/>
  <c r="K106" i="1"/>
  <c r="F105" i="1"/>
  <c r="K102" i="1" s="1"/>
  <c r="K100" i="1"/>
  <c r="F120" i="1"/>
  <c r="F121" i="1" s="1"/>
  <c r="K117" i="1" s="1"/>
  <c r="F116" i="1"/>
  <c r="K113" i="1" s="1"/>
  <c r="F112" i="1"/>
  <c r="K109" i="1" s="1"/>
  <c r="F178" i="1"/>
  <c r="K175" i="1" s="1"/>
  <c r="B187" i="1"/>
  <c r="B201" i="1"/>
  <c r="M203" i="1"/>
  <c r="J203" i="1"/>
  <c r="F231" i="1" l="1"/>
  <c r="K228" i="1" s="1"/>
  <c r="P238" i="1"/>
  <c r="O238" i="1"/>
  <c r="P236" i="1"/>
  <c r="O236" i="1"/>
  <c r="F123" i="1"/>
  <c r="M187" i="1"/>
  <c r="M201" i="1"/>
  <c r="N201" i="1" s="1"/>
  <c r="N203" i="1"/>
  <c r="F212" i="1"/>
  <c r="K207" i="1" s="1"/>
  <c r="M207" i="1"/>
  <c r="N207" i="1" s="1"/>
  <c r="J207" i="1"/>
  <c r="B207" i="1"/>
  <c r="K242" i="1"/>
  <c r="M242" i="1"/>
  <c r="N242" i="1" s="1"/>
  <c r="J242" i="1"/>
  <c r="B242" i="1"/>
  <c r="F241" i="1"/>
  <c r="K240" i="1" s="1"/>
  <c r="F218" i="1"/>
  <c r="M240" i="1"/>
  <c r="N240" i="1" s="1"/>
  <c r="J240" i="1"/>
  <c r="B240" i="1"/>
  <c r="M266" i="1"/>
  <c r="J266" i="1"/>
  <c r="B266" i="1"/>
  <c r="M258" i="1"/>
  <c r="J258" i="1"/>
  <c r="B258" i="1"/>
  <c r="M228" i="1"/>
  <c r="N228" i="1" s="1"/>
  <c r="J228" i="1"/>
  <c r="B228" i="1"/>
  <c r="M234" i="1"/>
  <c r="N234" i="1" s="1"/>
  <c r="K234" i="1"/>
  <c r="J234" i="1"/>
  <c r="B234" i="1"/>
  <c r="F174" i="1"/>
  <c r="K171" i="1" s="1"/>
  <c r="M171" i="1"/>
  <c r="N171" i="1" s="1"/>
  <c r="J171" i="1"/>
  <c r="B171" i="1"/>
  <c r="M175" i="1"/>
  <c r="N175" i="1" s="1"/>
  <c r="P175" i="1" s="1"/>
  <c r="J175" i="1"/>
  <c r="B175" i="1"/>
  <c r="M232" i="1"/>
  <c r="N232" i="1" s="1"/>
  <c r="K232" i="1"/>
  <c r="J232" i="1"/>
  <c r="B232" i="1"/>
  <c r="F227" i="1"/>
  <c r="K223" i="1" s="1"/>
  <c r="F222" i="1"/>
  <c r="K219" i="1" s="1"/>
  <c r="M219" i="1"/>
  <c r="N219" i="1" s="1"/>
  <c r="J219" i="1"/>
  <c r="B219" i="1"/>
  <c r="M215" i="1"/>
  <c r="N215" i="1" s="1"/>
  <c r="J215" i="1"/>
  <c r="B215" i="1"/>
  <c r="A246" i="1"/>
  <c r="M93" i="1"/>
  <c r="N93" i="1" s="1"/>
  <c r="F96" i="1"/>
  <c r="K93" i="1" s="1"/>
  <c r="K81" i="1"/>
  <c r="F62" i="1"/>
  <c r="F80" i="1" s="1"/>
  <c r="K79" i="1" s="1"/>
  <c r="K59" i="1"/>
  <c r="J93" i="1"/>
  <c r="B93" i="1"/>
  <c r="F91" i="1"/>
  <c r="K88" i="1" s="1"/>
  <c r="M88" i="1"/>
  <c r="N88" i="1" s="1"/>
  <c r="J88" i="1"/>
  <c r="B88" i="1"/>
  <c r="F87" i="1"/>
  <c r="K84" i="1" s="1"/>
  <c r="M84" i="1"/>
  <c r="N84" i="1" s="1"/>
  <c r="J84" i="1"/>
  <c r="B84" i="1"/>
  <c r="B79" i="1"/>
  <c r="J79" i="1"/>
  <c r="M79" i="1"/>
  <c r="N79" i="1" s="1"/>
  <c r="B81" i="1"/>
  <c r="J81" i="1"/>
  <c r="M81" i="1"/>
  <c r="N81" i="1" s="1"/>
  <c r="M223" i="1"/>
  <c r="J223" i="1"/>
  <c r="B223" i="1"/>
  <c r="F196" i="1"/>
  <c r="F198" i="1" s="1"/>
  <c r="F200" i="1" s="1"/>
  <c r="K195" i="1" s="1"/>
  <c r="F190" i="1"/>
  <c r="F192" i="1" s="1"/>
  <c r="F194" i="1" s="1"/>
  <c r="K189" i="1" s="1"/>
  <c r="M205" i="1"/>
  <c r="K205" i="1"/>
  <c r="J205" i="1"/>
  <c r="B205" i="1"/>
  <c r="K203" i="1"/>
  <c r="O203" i="1" s="1"/>
  <c r="B203" i="1"/>
  <c r="M195" i="1"/>
  <c r="N195" i="1" s="1"/>
  <c r="J195" i="1"/>
  <c r="B195" i="1"/>
  <c r="M189" i="1"/>
  <c r="N189" i="1" s="1"/>
  <c r="J189" i="1"/>
  <c r="B189" i="1"/>
  <c r="N187" i="1"/>
  <c r="K187" i="1"/>
  <c r="M185" i="1"/>
  <c r="N185" i="1" s="1"/>
  <c r="K185" i="1"/>
  <c r="J185" i="1"/>
  <c r="B185" i="1"/>
  <c r="A183" i="1"/>
  <c r="K181" i="1"/>
  <c r="K179" i="1"/>
  <c r="M181" i="1"/>
  <c r="N181" i="1" s="1"/>
  <c r="J181" i="1"/>
  <c r="B181" i="1"/>
  <c r="M179" i="1"/>
  <c r="N179" i="1" s="1"/>
  <c r="J179" i="1"/>
  <c r="B179" i="1"/>
  <c r="F170" i="1"/>
  <c r="K167" i="1" s="1"/>
  <c r="M167" i="1"/>
  <c r="N167" i="1" s="1"/>
  <c r="J167" i="1"/>
  <c r="B167" i="1"/>
  <c r="F156" i="1"/>
  <c r="F155" i="1"/>
  <c r="M152" i="1"/>
  <c r="N152" i="1" s="1"/>
  <c r="J152" i="1"/>
  <c r="B152" i="1"/>
  <c r="F162" i="1"/>
  <c r="F161" i="1"/>
  <c r="M158" i="1"/>
  <c r="N158" i="1" s="1"/>
  <c r="J158" i="1"/>
  <c r="B158" i="1"/>
  <c r="F149" i="1"/>
  <c r="F150" i="1" s="1"/>
  <c r="F146" i="1"/>
  <c r="F145" i="1"/>
  <c r="F136" i="1"/>
  <c r="F135" i="1"/>
  <c r="F139" i="1"/>
  <c r="F140" i="1" s="1"/>
  <c r="M109" i="1"/>
  <c r="N109" i="1" s="1"/>
  <c r="J109" i="1"/>
  <c r="B109" i="1"/>
  <c r="B113" i="1"/>
  <c r="J113" i="1"/>
  <c r="M113" i="1"/>
  <c r="N113" i="1" s="1"/>
  <c r="P113" i="1" s="1"/>
  <c r="M102" i="1"/>
  <c r="O102" i="1" s="1"/>
  <c r="J102" i="1"/>
  <c r="B102" i="1"/>
  <c r="N258" i="1" l="1"/>
  <c r="P258" i="1" s="1"/>
  <c r="O258" i="1"/>
  <c r="N266" i="1"/>
  <c r="P266" i="1" s="1"/>
  <c r="O266" i="1"/>
  <c r="O201" i="1"/>
  <c r="F128" i="1"/>
  <c r="P203" i="1"/>
  <c r="P207" i="1"/>
  <c r="O207" i="1"/>
  <c r="O242" i="1"/>
  <c r="P242" i="1"/>
  <c r="P240" i="1"/>
  <c r="O240" i="1"/>
  <c r="O171" i="1"/>
  <c r="P228" i="1"/>
  <c r="P232" i="1"/>
  <c r="P234" i="1"/>
  <c r="P171" i="1"/>
  <c r="O228" i="1"/>
  <c r="O234" i="1"/>
  <c r="O175" i="1"/>
  <c r="O232" i="1"/>
  <c r="P215" i="1"/>
  <c r="O219" i="1"/>
  <c r="P219" i="1"/>
  <c r="O93" i="1"/>
  <c r="O215" i="1"/>
  <c r="P93" i="1"/>
  <c r="O79" i="1"/>
  <c r="O84" i="1"/>
  <c r="O88" i="1"/>
  <c r="P79" i="1"/>
  <c r="P88" i="1"/>
  <c r="P81" i="1"/>
  <c r="P84" i="1"/>
  <c r="O81" i="1"/>
  <c r="O223" i="1"/>
  <c r="N223" i="1"/>
  <c r="P223" i="1" s="1"/>
  <c r="F147" i="1"/>
  <c r="F151" i="1" s="1"/>
  <c r="F163" i="1"/>
  <c r="K158" i="1" s="1"/>
  <c r="P158" i="1" s="1"/>
  <c r="P189" i="1"/>
  <c r="P187" i="1"/>
  <c r="P185" i="1"/>
  <c r="P195" i="1"/>
  <c r="O205" i="1"/>
  <c r="N205" i="1"/>
  <c r="P205" i="1" s="1"/>
  <c r="O195" i="1"/>
  <c r="O189" i="1"/>
  <c r="O187" i="1"/>
  <c r="O185" i="1"/>
  <c r="P181" i="1"/>
  <c r="P167" i="1"/>
  <c r="F137" i="1"/>
  <c r="F141" i="1" s="1"/>
  <c r="K132" i="1" s="1"/>
  <c r="F157" i="1"/>
  <c r="K152" i="1" s="1"/>
  <c r="O179" i="1" s="1"/>
  <c r="O181" i="1"/>
  <c r="O167" i="1"/>
  <c r="P109" i="1"/>
  <c r="O109" i="1"/>
  <c r="O113" i="1"/>
  <c r="N102" i="1"/>
  <c r="P102" i="1" s="1"/>
  <c r="O246" i="1" l="1"/>
  <c r="O183" i="1"/>
  <c r="O278" i="1"/>
  <c r="O213" i="1"/>
  <c r="P246" i="1"/>
  <c r="I21" i="6" s="1"/>
  <c r="P278" i="1"/>
  <c r="J23" i="6" s="1"/>
  <c r="P201" i="1"/>
  <c r="P213" i="1" s="1"/>
  <c r="O158" i="1"/>
  <c r="P152" i="1"/>
  <c r="P179" i="1"/>
  <c r="P183" i="1" s="1"/>
  <c r="O152" i="1"/>
  <c r="I17" i="6" l="1"/>
  <c r="M117" i="1"/>
  <c r="O117" i="1" s="1"/>
  <c r="J117" i="1"/>
  <c r="B117" i="1"/>
  <c r="M106" i="1"/>
  <c r="O106" i="1" s="1"/>
  <c r="J106" i="1"/>
  <c r="B106" i="1"/>
  <c r="M127" i="1"/>
  <c r="N127" i="1" s="1"/>
  <c r="J127" i="1"/>
  <c r="B127" i="1"/>
  <c r="M122" i="1"/>
  <c r="N122" i="1" s="1"/>
  <c r="J122" i="1"/>
  <c r="B122" i="1"/>
  <c r="M100" i="1"/>
  <c r="N100" i="1" s="1"/>
  <c r="J100" i="1"/>
  <c r="B100" i="1"/>
  <c r="F124" i="1" l="1"/>
  <c r="N117" i="1"/>
  <c r="P117" i="1" s="1"/>
  <c r="N106" i="1"/>
  <c r="P106" i="1" s="1"/>
  <c r="P100" i="1"/>
  <c r="O100" i="1"/>
  <c r="F129" i="1" l="1"/>
  <c r="F130" i="1" s="1"/>
  <c r="F131" i="1" s="1"/>
  <c r="K127" i="1" s="1"/>
  <c r="F125" i="1"/>
  <c r="F126" i="1" s="1"/>
  <c r="K122" i="1" s="1"/>
  <c r="P122" i="1" l="1"/>
  <c r="O122" i="1"/>
  <c r="O127" i="1"/>
  <c r="P127" i="1"/>
  <c r="F67" i="1" l="1"/>
  <c r="M63" i="1"/>
  <c r="N63" i="1" s="1"/>
  <c r="J63" i="1"/>
  <c r="B63" i="1"/>
  <c r="K61" i="1"/>
  <c r="F41" i="1"/>
  <c r="F43" i="1" s="1"/>
  <c r="F45" i="1" s="1"/>
  <c r="M38" i="1"/>
  <c r="N38" i="1" s="1"/>
  <c r="J38" i="1"/>
  <c r="B38" i="1"/>
  <c r="F69" i="1" l="1"/>
  <c r="F75" i="1"/>
  <c r="F77" i="1" s="1"/>
  <c r="K38" i="1"/>
  <c r="P38" i="1" s="1"/>
  <c r="F58" i="1"/>
  <c r="K55" i="1" s="1"/>
  <c r="M55" i="1"/>
  <c r="N55" i="1" s="1"/>
  <c r="J55" i="1"/>
  <c r="B55" i="1"/>
  <c r="F54" i="1"/>
  <c r="M51" i="1"/>
  <c r="N51" i="1" s="1"/>
  <c r="J51" i="1"/>
  <c r="B51" i="1"/>
  <c r="F33" i="1"/>
  <c r="F35" i="1" s="1"/>
  <c r="F64" i="1" l="1"/>
  <c r="K51" i="1"/>
  <c r="P51" i="1" s="1"/>
  <c r="P55" i="1"/>
  <c r="O38" i="1"/>
  <c r="O55" i="1"/>
  <c r="J71" i="1"/>
  <c r="M71" i="1"/>
  <c r="N71" i="1" s="1"/>
  <c r="B71" i="1"/>
  <c r="M61" i="1"/>
  <c r="N61" i="1" s="1"/>
  <c r="P61" i="1" s="1"/>
  <c r="J61" i="1"/>
  <c r="B61" i="1"/>
  <c r="M132" i="1"/>
  <c r="N132" i="1" s="1"/>
  <c r="J132" i="1"/>
  <c r="B132" i="1"/>
  <c r="F66" i="1" l="1"/>
  <c r="F70" i="1" s="1"/>
  <c r="K63" i="1" s="1"/>
  <c r="F72" i="1"/>
  <c r="F74" i="1" s="1"/>
  <c r="F78" i="1" s="1"/>
  <c r="K71" i="1" s="1"/>
  <c r="O51" i="1"/>
  <c r="P132" i="1"/>
  <c r="O61" i="1"/>
  <c r="O132" i="1"/>
  <c r="P63" i="1" l="1"/>
  <c r="O63" i="1"/>
  <c r="M59" i="1"/>
  <c r="N59" i="1" s="1"/>
  <c r="P59" i="1" s="1"/>
  <c r="J59" i="1"/>
  <c r="B59" i="1"/>
  <c r="O59" i="1" l="1"/>
  <c r="F49" i="1"/>
  <c r="K46" i="1" s="1"/>
  <c r="F37" i="1"/>
  <c r="K30" i="1" s="1"/>
  <c r="F29" i="1"/>
  <c r="K26" i="1" s="1"/>
  <c r="K17" i="1"/>
  <c r="J17" i="1"/>
  <c r="M17" i="1"/>
  <c r="N17" i="1" s="1"/>
  <c r="B17" i="1"/>
  <c r="K15" i="1"/>
  <c r="P17" i="1" l="1"/>
  <c r="O17" i="1"/>
  <c r="P71" i="1" l="1"/>
  <c r="O71" i="1"/>
  <c r="A213" i="1" l="1"/>
  <c r="A97" i="1"/>
  <c r="M46" i="1" l="1"/>
  <c r="N46" i="1" s="1"/>
  <c r="P46" i="1" s="1"/>
  <c r="J46" i="1"/>
  <c r="B46" i="1"/>
  <c r="M30" i="1"/>
  <c r="O30" i="1" s="1"/>
  <c r="J30" i="1"/>
  <c r="B30" i="1"/>
  <c r="M26" i="1"/>
  <c r="N26" i="1" s="1"/>
  <c r="J26" i="1"/>
  <c r="B26" i="1"/>
  <c r="P26" i="1" l="1"/>
  <c r="O46" i="1"/>
  <c r="N30" i="1"/>
  <c r="P30" i="1" s="1"/>
  <c r="O26" i="1"/>
  <c r="O97" i="1" l="1"/>
  <c r="P97" i="1"/>
  <c r="A19" i="1"/>
  <c r="I13" i="6" l="1"/>
  <c r="A164" i="1"/>
  <c r="C26" i="6" s="1"/>
  <c r="L27" i="6" s="1"/>
  <c r="H90" i="9"/>
  <c r="C12" i="6" l="1"/>
  <c r="L13" i="6" s="1"/>
  <c r="C28" i="6"/>
  <c r="L29" i="6" s="1"/>
  <c r="C14" i="6"/>
  <c r="C16" i="6"/>
  <c r="L17" i="6" s="1"/>
  <c r="C18" i="6"/>
  <c r="L19" i="6" s="1"/>
  <c r="C24" i="6" l="1"/>
  <c r="L25" i="6" s="1"/>
  <c r="C20" i="6"/>
  <c r="L21" i="6" s="1"/>
  <c r="C22" i="6"/>
  <c r="L23" i="6" s="1"/>
  <c r="M15" i="1" l="1"/>
  <c r="N15" i="1" s="1"/>
  <c r="M142" i="1" l="1"/>
  <c r="J142" i="1"/>
  <c r="B142" i="1"/>
  <c r="N142" i="1" l="1"/>
  <c r="P142" i="1" s="1"/>
  <c r="P164" i="1" s="1"/>
  <c r="O142" i="1"/>
  <c r="O164" i="1" s="1"/>
  <c r="P552" i="1" s="1"/>
  <c r="L15" i="6" l="1"/>
  <c r="K15" i="6"/>
  <c r="J15" i="6"/>
  <c r="B15" i="1"/>
  <c r="P15" i="1" l="1"/>
  <c r="P19" i="1" s="1"/>
  <c r="P555" i="1" s="1"/>
  <c r="O15" i="1"/>
  <c r="O19" i="1" l="1"/>
  <c r="P553" i="1" s="1"/>
  <c r="P554" i="1" s="1"/>
  <c r="H11" i="6"/>
  <c r="L11" i="6"/>
  <c r="L31" i="6" s="1"/>
  <c r="J15" i="1"/>
  <c r="J19" i="6"/>
  <c r="H29" i="6"/>
  <c r="L20" i="6" l="1"/>
  <c r="L18" i="6"/>
  <c r="L16" i="6"/>
  <c r="L26" i="6"/>
  <c r="L14" i="6"/>
  <c r="L24" i="6"/>
  <c r="L12" i="6"/>
  <c r="L22" i="6"/>
  <c r="L10" i="6"/>
  <c r="L28" i="6"/>
</calcChain>
</file>

<file path=xl/sharedStrings.xml><?xml version="1.0" encoding="utf-8"?>
<sst xmlns="http://schemas.openxmlformats.org/spreadsheetml/2006/main" count="62481" uniqueCount="23002">
  <si>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</si>
  <si>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</si>
  <si>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</si>
  <si>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</si>
  <si>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</si>
  <si>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</si>
  <si>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</si>
  <si>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</si>
  <si>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</si>
  <si>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</si>
  <si>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</si>
  <si>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</si>
  <si>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</si>
  <si>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</si>
  <si>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</si>
  <si>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</si>
  <si>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</si>
  <si>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</si>
  <si>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</si>
  <si>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</si>
  <si>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</si>
  <si>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</si>
  <si>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</si>
  <si>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</si>
  <si>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</si>
  <si>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</si>
  <si>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</si>
  <si>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</si>
  <si>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</si>
  <si>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</si>
  <si>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</si>
  <si>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</si>
  <si>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</si>
  <si>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</si>
  <si>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</si>
  <si>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</si>
  <si>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</si>
  <si>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</si>
  <si>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</si>
  <si>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Área Retirada do AutoCad</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</si>
  <si>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</si>
  <si>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</si>
  <si>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</si>
  <si>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</si>
  <si>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</si>
  <si>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</si>
  <si>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</si>
  <si>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</si>
  <si>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</si>
  <si>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</si>
  <si>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</si>
  <si>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</si>
  <si>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</si>
  <si>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</si>
  <si>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</si>
  <si>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</si>
  <si>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</si>
  <si>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</si>
  <si>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</si>
  <si>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</si>
  <si>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</si>
  <si>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</si>
  <si>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</si>
  <si>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</si>
  <si>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</si>
  <si>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</si>
  <si>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</si>
  <si>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</si>
  <si>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</si>
  <si>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</si>
  <si>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</si>
  <si>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</si>
  <si>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</si>
  <si>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</si>
  <si>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</si>
  <si>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</si>
  <si>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</si>
  <si>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</si>
  <si>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</si>
  <si>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</si>
  <si>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</si>
  <si>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</si>
  <si>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</si>
  <si>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</si>
  <si>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</si>
  <si>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</si>
  <si>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</si>
  <si>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</si>
  <si>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</si>
  <si>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</si>
  <si>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</si>
  <si>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</si>
  <si>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</si>
  <si>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</si>
  <si>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</si>
  <si>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</si>
  <si>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</si>
  <si>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</si>
  <si>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</si>
  <si>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</si>
  <si>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</si>
  <si>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</si>
  <si>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</si>
  <si>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</si>
  <si>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</si>
  <si>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</si>
  <si>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</si>
  <si>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</si>
  <si>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</si>
  <si>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</si>
  <si>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</si>
  <si>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</si>
  <si>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</si>
  <si>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</si>
  <si>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</si>
  <si>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</si>
  <si>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</si>
  <si>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</si>
  <si>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</si>
  <si>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</si>
  <si>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</si>
  <si>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</si>
  <si>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</si>
  <si>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</si>
  <si>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</si>
  <si>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</si>
  <si>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</si>
  <si>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</si>
  <si>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</si>
  <si>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</si>
  <si>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</si>
  <si>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</si>
  <si>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</si>
  <si>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</si>
  <si>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</si>
  <si>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</si>
  <si>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</si>
  <si>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</si>
  <si>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</si>
  <si>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</si>
  <si>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</si>
  <si>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</si>
  <si>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</si>
  <si>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</si>
  <si>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</si>
  <si>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</si>
  <si>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</si>
  <si>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</si>
  <si>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</si>
  <si>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</si>
  <si>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</si>
  <si>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</si>
  <si>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</si>
  <si>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</si>
  <si>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</si>
  <si>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</si>
  <si>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</si>
  <si>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</si>
  <si>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</si>
  <si>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</si>
  <si>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</si>
  <si>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</si>
  <si>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</si>
  <si>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</si>
  <si>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</si>
  <si>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</si>
  <si>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</si>
  <si>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</si>
  <si>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</si>
  <si>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</si>
  <si>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</si>
  <si>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</si>
  <si>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</si>
  <si>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</si>
  <si>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</si>
  <si>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</si>
  <si>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</si>
  <si>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</si>
  <si>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</si>
  <si>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</si>
  <si>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</si>
  <si>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</si>
  <si>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</si>
  <si>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</si>
  <si>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</si>
  <si>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</si>
  <si>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</si>
  <si>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</si>
  <si>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</si>
  <si>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</si>
  <si>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</si>
  <si>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</si>
  <si>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</si>
  <si>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</si>
  <si>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</si>
  <si>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</si>
  <si>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</si>
  <si>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</si>
  <si>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</si>
  <si>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</si>
  <si>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</si>
  <si>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</si>
  <si>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</si>
  <si>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</si>
  <si>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</si>
  <si>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</si>
  <si>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</si>
  <si>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</si>
  <si>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</si>
  <si>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</si>
  <si>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</si>
  <si>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</si>
  <si>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</si>
  <si>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</si>
  <si>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</si>
  <si>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</si>
  <si>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</si>
  <si>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</si>
  <si>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</si>
  <si>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</si>
  <si>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</si>
  <si>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</si>
  <si>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</si>
  <si>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</si>
  <si>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</si>
  <si>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</si>
  <si>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</si>
  <si>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</si>
  <si>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</si>
  <si>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</si>
  <si>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</si>
  <si>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</si>
  <si>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</si>
  <si>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</si>
  <si>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</si>
  <si>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</si>
  <si>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</si>
  <si>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</si>
  <si>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</si>
  <si>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</si>
  <si>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</si>
  <si>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</si>
  <si>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</si>
  <si>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</si>
  <si>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</si>
  <si>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</si>
  <si>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</si>
  <si>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</si>
  <si>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</si>
  <si>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</si>
  <si>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</si>
  <si>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</si>
  <si>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</si>
  <si>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</si>
  <si>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</si>
  <si>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</si>
  <si>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</si>
  <si>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</si>
  <si>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</si>
  <si>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</si>
  <si>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</si>
  <si>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</si>
  <si>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</si>
  <si>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</si>
  <si>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</si>
  <si>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</si>
  <si>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</si>
  <si>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</si>
  <si>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</si>
  <si>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</si>
  <si>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</si>
  <si>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</si>
  <si>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</si>
  <si>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</si>
  <si>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</si>
  <si>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</si>
  <si>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</si>
  <si>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</si>
  <si>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</si>
  <si>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</si>
  <si>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</si>
  <si>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</si>
  <si>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</si>
  <si>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</si>
  <si>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</si>
  <si>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</si>
  <si>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</si>
  <si>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</si>
  <si>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</si>
  <si>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</si>
  <si>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</si>
  <si>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</si>
  <si>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</si>
  <si>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</si>
  <si>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</si>
  <si>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</si>
  <si>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</si>
  <si>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</si>
  <si>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</si>
  <si>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</si>
  <si>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</si>
  <si>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</si>
  <si>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</si>
  <si>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</si>
  <si>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</si>
  <si>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</si>
  <si>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</si>
  <si>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</si>
  <si>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</si>
  <si>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</si>
  <si>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</si>
  <si>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</si>
  <si>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</si>
  <si>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</si>
  <si>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</si>
  <si>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</si>
  <si>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</si>
  <si>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</si>
  <si>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</si>
  <si>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</si>
  <si>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</si>
  <si>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</si>
  <si>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</si>
  <si>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</si>
  <si>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</si>
  <si>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</si>
  <si>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</si>
  <si>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</si>
  <si>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</si>
  <si>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</si>
  <si>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</si>
  <si>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</si>
  <si>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</si>
  <si>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</si>
  <si>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</si>
  <si>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</si>
  <si>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</si>
  <si>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</si>
  <si>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</si>
  <si>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</si>
  <si>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</si>
  <si>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</si>
  <si>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</si>
  <si>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</si>
  <si>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</si>
  <si>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</si>
  <si>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</si>
  <si>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</si>
  <si>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</si>
  <si>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</si>
  <si>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</si>
  <si>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</si>
  <si>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</si>
  <si>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</si>
  <si>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</si>
  <si>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</si>
  <si>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</si>
  <si>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</si>
  <si>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</si>
  <si>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</si>
  <si>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</si>
  <si>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</si>
  <si>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</si>
  <si>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</si>
  <si>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</si>
  <si>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</si>
  <si>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</si>
  <si>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</si>
  <si>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</si>
  <si>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</si>
  <si>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</si>
  <si>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</si>
  <si>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</si>
  <si>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</si>
  <si>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</si>
  <si>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</si>
  <si>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</si>
  <si>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</si>
  <si>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</si>
  <si>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</si>
  <si>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</si>
  <si>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</si>
  <si>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</si>
  <si>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</si>
  <si>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</si>
  <si>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</si>
  <si>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</si>
  <si>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</si>
  <si>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</si>
  <si>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</si>
  <si>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</si>
  <si>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</si>
  <si>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</si>
  <si>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</si>
  <si>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</si>
  <si>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</si>
  <si>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</si>
  <si>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</si>
  <si>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</si>
  <si>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</si>
  <si>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</si>
  <si>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</si>
  <si>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</si>
  <si>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</si>
  <si>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</si>
  <si>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</si>
  <si>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</si>
  <si>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</si>
  <si>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</si>
  <si>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</si>
  <si>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</si>
  <si>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</si>
  <si>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</si>
  <si>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</si>
  <si>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</si>
  <si>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</si>
  <si>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</si>
  <si>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</si>
  <si>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</si>
  <si>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</si>
  <si>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</si>
  <si>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</si>
  <si>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</si>
  <si>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</si>
  <si>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</si>
  <si>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</si>
  <si>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</si>
  <si>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</si>
  <si>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</si>
  <si>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</si>
  <si>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</si>
  <si>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</si>
  <si>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</si>
  <si>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</si>
  <si>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</si>
  <si>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</si>
  <si>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</si>
  <si>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</si>
  <si>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</si>
  <si>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</si>
  <si>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</si>
  <si>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</si>
  <si>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</si>
  <si>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</si>
  <si>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</si>
  <si>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</si>
  <si>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</si>
  <si>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</si>
  <si>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</si>
  <si>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</si>
  <si>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</si>
  <si>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</si>
  <si>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</si>
  <si>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</si>
  <si>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</si>
  <si>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</si>
  <si>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</si>
  <si>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</si>
  <si>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</si>
  <si>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</si>
  <si>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</si>
  <si>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</si>
  <si>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</si>
  <si>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</si>
  <si>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</si>
  <si>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</si>
  <si>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</si>
  <si>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</si>
  <si>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</si>
  <si>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</si>
  <si>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</si>
  <si>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</si>
  <si>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</si>
  <si>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</si>
  <si>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</si>
  <si>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</si>
  <si>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</si>
  <si>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</si>
  <si>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</si>
  <si>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</si>
  <si>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</si>
  <si>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</si>
  <si>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</si>
  <si>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</si>
  <si>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</si>
  <si>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</si>
  <si>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</si>
  <si>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</si>
  <si>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</si>
  <si>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</si>
  <si>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</si>
  <si>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</si>
  <si>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</si>
  <si>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</si>
  <si>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</si>
  <si>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</si>
  <si>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</si>
  <si>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</si>
  <si>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</si>
  <si>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</si>
  <si>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</si>
  <si>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</si>
  <si>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</si>
  <si>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</si>
  <si>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</si>
  <si>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</si>
  <si>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</si>
  <si>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</si>
  <si>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</si>
  <si>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</si>
  <si>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</si>
  <si>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</si>
  <si>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</si>
  <si>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</si>
  <si>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</si>
  <si>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</si>
  <si>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</si>
  <si>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</si>
  <si>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</si>
  <si>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</si>
  <si>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</si>
  <si>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</si>
  <si>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</si>
  <si>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</si>
  <si>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</si>
  <si>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</si>
  <si>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</si>
  <si>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</si>
  <si>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</si>
  <si>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</si>
  <si>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</si>
  <si>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</si>
  <si>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</si>
  <si>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</si>
  <si>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</si>
  <si>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</si>
  <si>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</si>
  <si>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</si>
  <si>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</si>
  <si>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</si>
  <si>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</si>
  <si>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</si>
  <si>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</si>
  <si>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</si>
  <si>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</si>
  <si>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</si>
  <si>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</si>
  <si>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</si>
  <si>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</si>
  <si>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</si>
  <si>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</si>
  <si>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</si>
  <si>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</si>
  <si>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</si>
  <si>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</si>
  <si>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</si>
  <si>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</si>
  <si>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</si>
  <si>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</si>
  <si>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</si>
  <si>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</si>
  <si>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</si>
  <si>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</si>
  <si>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</si>
  <si>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</si>
  <si>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</si>
  <si>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</si>
  <si>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</si>
  <si>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</si>
  <si>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</si>
  <si>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</si>
  <si>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</si>
  <si>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</si>
  <si>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</si>
  <si>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</si>
  <si>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</si>
  <si>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</si>
  <si>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</si>
  <si>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</si>
  <si>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</si>
  <si>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</si>
  <si>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</si>
  <si>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</si>
  <si>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</si>
  <si>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</si>
  <si>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</si>
  <si>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</si>
  <si>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</si>
  <si>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</si>
  <si>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</si>
  <si>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</si>
  <si>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</si>
  <si>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</si>
  <si>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</si>
  <si>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</si>
  <si>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</si>
  <si>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</si>
  <si>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</si>
  <si>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</si>
  <si>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</si>
  <si>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</si>
  <si>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</si>
  <si>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</si>
  <si>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</si>
  <si>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</si>
  <si>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</si>
  <si>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</si>
  <si>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</si>
  <si>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</si>
  <si>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</si>
  <si>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</si>
  <si>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</si>
  <si>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</si>
  <si>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</si>
  <si>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</si>
  <si>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</si>
  <si>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</si>
  <si>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</si>
  <si>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</si>
  <si>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</si>
  <si>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</si>
  <si>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</si>
  <si>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</si>
  <si>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</si>
  <si>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</si>
  <si>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</si>
  <si>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</si>
  <si>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</si>
  <si>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</si>
  <si>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</si>
  <si>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</si>
  <si>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</si>
  <si>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</si>
  <si>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</si>
  <si>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</si>
  <si>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</si>
  <si>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</si>
  <si>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</si>
  <si>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</si>
  <si>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</si>
  <si>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</si>
  <si>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</si>
  <si>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</si>
  <si>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</si>
  <si>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</si>
  <si>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</si>
  <si>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</si>
  <si>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</si>
  <si>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</si>
  <si>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</si>
  <si>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</si>
  <si>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</si>
  <si>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</si>
  <si>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</si>
  <si>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</si>
  <si>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</si>
  <si>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</si>
  <si>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</si>
  <si>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</si>
  <si>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</si>
  <si>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</si>
  <si>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</si>
  <si>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</si>
  <si>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</si>
  <si>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</si>
  <si>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</si>
  <si>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</si>
  <si>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</si>
  <si>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</si>
  <si>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</si>
  <si>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</si>
  <si>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</si>
  <si>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</si>
  <si>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</si>
  <si>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</si>
  <si>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</si>
  <si>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</si>
  <si>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</si>
  <si>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</si>
  <si>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</si>
  <si>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</si>
  <si>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</si>
  <si>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</si>
  <si>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</si>
  <si>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</si>
  <si>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</si>
  <si>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</si>
  <si>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</si>
  <si>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</si>
  <si>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</si>
  <si>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</si>
  <si>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</si>
  <si>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</si>
  <si>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</si>
  <si>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</si>
  <si>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</si>
  <si>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</si>
  <si>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</si>
  <si>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</si>
  <si>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</si>
  <si>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</si>
  <si>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</si>
  <si>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</si>
  <si>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</si>
  <si>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</si>
  <si>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</si>
  <si>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</si>
  <si>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</si>
  <si>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</si>
  <si>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</si>
  <si>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</si>
  <si>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</si>
  <si>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</si>
  <si>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</si>
  <si>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</si>
  <si>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</si>
  <si>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</si>
  <si>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</si>
  <si>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</si>
  <si>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</si>
  <si>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</si>
  <si>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</si>
  <si>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</si>
  <si>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</si>
  <si>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</si>
  <si>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</si>
  <si>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</si>
  <si>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</si>
  <si>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</si>
  <si>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</si>
  <si>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</si>
  <si>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</si>
  <si>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</si>
  <si>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</si>
  <si>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</si>
  <si>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</si>
  <si>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</si>
  <si>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</si>
  <si>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</si>
  <si>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</si>
  <si>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</si>
  <si>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</si>
  <si>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</si>
  <si>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</si>
  <si>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</si>
  <si>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</si>
  <si>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</si>
  <si>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</si>
  <si>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</si>
  <si>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</si>
  <si>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</si>
  <si>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</si>
  <si>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</si>
  <si>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</si>
  <si>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</si>
  <si>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</si>
  <si>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</si>
  <si>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</si>
  <si>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</si>
  <si>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</si>
  <si>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</si>
  <si>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</si>
  <si>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</si>
  <si>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</si>
  <si>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</si>
  <si>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</si>
  <si>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</si>
  <si>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</si>
  <si>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</si>
  <si>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</si>
  <si>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</si>
  <si>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</si>
  <si>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</si>
  <si>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</si>
  <si>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</si>
  <si>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</si>
  <si>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</si>
  <si>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</si>
  <si>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</si>
  <si>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</si>
  <si>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</si>
  <si>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</si>
  <si>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</si>
  <si>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</si>
  <si>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</si>
  <si>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</si>
  <si>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</si>
  <si>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</si>
  <si>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</si>
  <si>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</si>
  <si>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</si>
  <si>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</si>
  <si>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</si>
  <si>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</si>
  <si>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</si>
  <si>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</si>
  <si>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</si>
  <si>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</si>
  <si>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</si>
  <si>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</si>
  <si>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</si>
  <si>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</si>
  <si>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</si>
  <si>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</si>
  <si>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</si>
  <si>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</si>
  <si>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</si>
  <si>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</si>
  <si>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</si>
  <si>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</si>
  <si>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</si>
  <si>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</si>
  <si>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</si>
  <si>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</si>
  <si>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</si>
  <si>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</si>
  <si>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</si>
  <si>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</si>
  <si>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</si>
  <si>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</si>
  <si>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</si>
  <si>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</si>
  <si>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</si>
  <si>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</si>
  <si>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</si>
  <si>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</si>
  <si>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</si>
  <si>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</si>
  <si>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</si>
  <si>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</si>
  <si>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</si>
  <si>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</si>
  <si>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</si>
  <si>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</si>
  <si>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</si>
  <si>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</si>
  <si>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</si>
  <si>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</si>
  <si>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</si>
  <si>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</si>
  <si>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</si>
  <si>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</si>
  <si>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</si>
  <si>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</si>
  <si>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</si>
  <si>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</si>
  <si>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</si>
  <si>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</si>
  <si>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</si>
  <si>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</si>
  <si>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</si>
  <si>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</si>
  <si>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</si>
  <si>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</si>
  <si>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</si>
  <si>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</si>
  <si>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</si>
  <si>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</si>
  <si>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</si>
  <si>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</si>
  <si>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</si>
  <si>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</si>
  <si>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</si>
  <si>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</si>
  <si>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</si>
  <si>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</si>
  <si>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</si>
  <si>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</si>
  <si>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</si>
  <si>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</si>
  <si>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</si>
  <si>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</si>
  <si>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</si>
  <si>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</si>
  <si>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</si>
  <si>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</si>
  <si>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</si>
  <si>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</si>
  <si>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</si>
  <si>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</si>
  <si>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</si>
  <si>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</si>
  <si>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</si>
  <si>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</si>
  <si>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</si>
  <si>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</si>
  <si>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</si>
  <si>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</si>
  <si>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</si>
  <si>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</si>
  <si>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</si>
  <si>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</si>
  <si>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</si>
  <si>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</si>
  <si>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</si>
  <si>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</si>
  <si>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</si>
  <si>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</si>
  <si>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</si>
  <si>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</si>
  <si>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</si>
  <si>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</si>
  <si>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</si>
  <si>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</si>
  <si>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</si>
  <si>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</si>
  <si>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</si>
  <si>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</si>
  <si>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</si>
  <si>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</si>
  <si>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</si>
  <si>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</si>
  <si>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</si>
  <si>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</si>
  <si>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</si>
  <si>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</si>
  <si>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</si>
  <si>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</si>
  <si>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</si>
  <si>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</si>
  <si>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</si>
  <si>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</si>
  <si>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</si>
  <si>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</si>
  <si>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</si>
  <si>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</si>
  <si>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</si>
  <si>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</si>
  <si>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</si>
  <si>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</si>
  <si>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</si>
  <si>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</si>
  <si>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</si>
  <si>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</si>
  <si>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</si>
  <si>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</si>
  <si>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</si>
  <si>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</si>
  <si>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</si>
  <si>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</si>
  <si>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</si>
  <si>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</si>
  <si>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</si>
  <si>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</si>
  <si>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</si>
  <si>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</si>
  <si>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</si>
  <si>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</si>
  <si>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</si>
  <si>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</si>
  <si>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</si>
  <si>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</si>
  <si>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</si>
  <si>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</si>
  <si>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</si>
  <si>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</si>
  <si>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</si>
  <si>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</si>
  <si>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</si>
  <si>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</si>
  <si>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</si>
  <si>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</si>
  <si>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</si>
  <si>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</si>
  <si>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</si>
  <si>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</si>
  <si>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</si>
  <si>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</si>
  <si>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</si>
  <si>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</si>
  <si>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</si>
  <si>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</si>
  <si>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</si>
  <si>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</si>
  <si>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</si>
  <si>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</si>
  <si>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</si>
  <si>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</si>
  <si>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</si>
  <si>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</si>
  <si>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</si>
  <si>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</si>
  <si>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</si>
  <si>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</si>
  <si>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</si>
  <si>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</si>
  <si>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</si>
  <si>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</si>
  <si>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</si>
  <si>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</si>
  <si>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</si>
  <si>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</si>
  <si>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</si>
  <si>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</si>
  <si>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</si>
  <si>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</si>
  <si>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</si>
  <si>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</si>
  <si>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</si>
  <si>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</si>
  <si>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</si>
  <si>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</si>
  <si>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</si>
  <si>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</si>
  <si>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</si>
  <si>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</si>
  <si>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</si>
  <si>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</si>
  <si>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</si>
  <si>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</si>
  <si>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</si>
  <si>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</si>
  <si>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</si>
  <si>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</si>
  <si>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</si>
  <si>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</si>
  <si>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</si>
  <si>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</si>
  <si>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</si>
  <si>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</si>
  <si>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</si>
  <si>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</si>
  <si>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</si>
  <si>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</si>
  <si>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</si>
  <si>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</si>
  <si>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</si>
  <si>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</si>
  <si>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</si>
  <si>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</si>
  <si>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</si>
  <si>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</si>
  <si>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</si>
  <si>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</si>
  <si>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</si>
  <si>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</si>
  <si>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</si>
  <si>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</si>
  <si>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</si>
  <si>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</si>
  <si>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</si>
  <si>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</si>
  <si>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</si>
  <si>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</si>
  <si>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</si>
  <si>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</si>
  <si>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</si>
  <si>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</si>
  <si>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</si>
  <si>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</si>
  <si>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</si>
  <si>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</si>
  <si>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</si>
  <si>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</si>
  <si>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</si>
  <si>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</si>
  <si>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</si>
  <si>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</si>
  <si>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</si>
  <si>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</si>
  <si>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</si>
  <si>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</si>
  <si>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</si>
  <si>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</si>
  <si>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</si>
  <si>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</si>
  <si>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</si>
  <si>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</si>
  <si>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</si>
  <si>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</si>
  <si>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</si>
  <si>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</si>
  <si>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</si>
  <si>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</si>
  <si>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</si>
  <si>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</si>
  <si>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</si>
  <si>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</si>
  <si>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</si>
  <si>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</si>
  <si>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</si>
  <si>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</si>
  <si>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</si>
  <si>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</si>
  <si>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</si>
  <si>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</si>
  <si>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</si>
  <si>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</si>
  <si>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</si>
  <si>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</si>
  <si>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</si>
  <si>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</si>
  <si>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</si>
  <si>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</si>
  <si>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</si>
  <si>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</si>
  <si>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</si>
  <si>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</si>
  <si>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</si>
  <si>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</si>
  <si>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</si>
  <si>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</si>
  <si>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</si>
  <si>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</si>
  <si>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</si>
  <si>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</si>
  <si>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</si>
  <si>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</si>
  <si>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</si>
  <si>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</si>
  <si>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</si>
  <si>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</si>
  <si>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</si>
  <si>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</si>
  <si>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</si>
  <si>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</si>
  <si>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</si>
  <si>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</si>
  <si>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</si>
  <si>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</si>
  <si>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</si>
  <si>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</si>
  <si>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</si>
  <si>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</si>
  <si>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</si>
  <si>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</si>
  <si>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</si>
  <si>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</si>
  <si>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</si>
  <si>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</si>
  <si>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</si>
  <si>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</si>
  <si>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</si>
  <si>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</si>
  <si>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</si>
  <si>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</si>
  <si>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</si>
  <si>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</si>
  <si>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</si>
  <si>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</si>
  <si>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</si>
  <si>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</si>
  <si>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</si>
  <si>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</si>
  <si>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</si>
  <si>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</si>
  <si>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</si>
  <si>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</si>
  <si>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</si>
  <si>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</si>
  <si>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</si>
  <si>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</si>
  <si>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</si>
  <si>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</si>
  <si>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</si>
  <si>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</si>
  <si>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</si>
  <si>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</si>
  <si>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</si>
  <si>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</si>
  <si>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</si>
  <si>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</si>
  <si>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</si>
  <si>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</si>
  <si>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</si>
  <si>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</si>
  <si>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</si>
  <si>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</si>
  <si>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</si>
  <si>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</si>
  <si>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</si>
  <si>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</si>
  <si>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</si>
  <si>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</si>
  <si>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</si>
  <si>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</si>
  <si>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</si>
  <si>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</si>
  <si>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</si>
  <si>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</si>
  <si>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</si>
  <si>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</si>
  <si>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</si>
  <si>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</si>
  <si>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</si>
  <si>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</si>
  <si>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</si>
  <si>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</si>
  <si>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</si>
  <si>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</si>
  <si>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</si>
  <si>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</si>
  <si>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</si>
  <si>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</si>
  <si>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</si>
  <si>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</si>
  <si>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</si>
  <si>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</si>
  <si>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</si>
  <si>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</si>
  <si>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</si>
  <si>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</si>
  <si>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</si>
  <si>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</si>
  <si>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</si>
  <si>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</si>
  <si>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</si>
  <si>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</si>
  <si>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</si>
  <si>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</si>
  <si>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</si>
  <si>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</si>
  <si>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</si>
  <si>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</si>
  <si>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</si>
  <si>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</si>
  <si>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</si>
  <si>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</si>
  <si>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</si>
  <si>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</si>
  <si>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</si>
  <si>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</si>
  <si>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</si>
  <si>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</si>
  <si>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</si>
  <si>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</si>
  <si>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</si>
  <si>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</si>
  <si>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</si>
  <si>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</si>
  <si>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</si>
  <si>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</si>
  <si>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</si>
  <si>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</si>
  <si>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</si>
  <si>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</si>
  <si>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</si>
  <si>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</si>
  <si>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</si>
  <si>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</si>
  <si>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</si>
  <si>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</si>
  <si>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</si>
  <si>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</si>
  <si>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</si>
  <si>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</si>
  <si>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</si>
  <si>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</si>
  <si>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</si>
  <si>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</si>
  <si>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</si>
  <si>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</si>
  <si>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</si>
  <si>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</si>
  <si>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</si>
  <si>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</si>
  <si>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</si>
  <si>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</si>
  <si>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</si>
  <si>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</si>
  <si>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</si>
  <si>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</si>
  <si>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</si>
  <si>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</si>
  <si>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</si>
  <si>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</si>
  <si>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</si>
  <si>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</si>
  <si>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</si>
  <si>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</si>
  <si>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</si>
  <si>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</si>
  <si>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</si>
  <si>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</si>
  <si>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</si>
  <si>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</si>
  <si>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</si>
  <si>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</si>
  <si>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</si>
  <si>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</si>
  <si>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</si>
  <si>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</si>
  <si>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</si>
  <si>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</si>
  <si>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</si>
  <si>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</si>
  <si>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</si>
  <si>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</si>
  <si>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</si>
  <si>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</si>
  <si>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</si>
  <si>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</si>
  <si>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</si>
  <si>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</si>
  <si>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</si>
  <si>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</si>
  <si>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</si>
  <si>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</si>
  <si>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</si>
  <si>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</si>
  <si>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</si>
  <si>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</si>
  <si>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</si>
  <si>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</si>
  <si>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</si>
  <si>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</si>
  <si>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</si>
  <si>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</si>
  <si>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</si>
  <si>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</si>
  <si>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</si>
  <si>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</si>
  <si>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</si>
  <si>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</si>
  <si>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</si>
  <si>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</si>
  <si>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</si>
  <si>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</si>
  <si>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</si>
  <si>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</si>
  <si>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</si>
  <si>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</si>
  <si>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</si>
  <si>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</si>
  <si>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</si>
  <si>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</si>
  <si>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</si>
  <si>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</si>
  <si>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</si>
  <si>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</si>
  <si>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</si>
  <si>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</si>
  <si>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</si>
  <si>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</si>
  <si>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</si>
  <si>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</si>
  <si>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</si>
  <si>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</si>
  <si>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</si>
  <si>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</si>
  <si>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</si>
  <si>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</si>
  <si>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</si>
  <si>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</si>
  <si>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</si>
  <si>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</si>
  <si>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</si>
  <si>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</si>
  <si>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</si>
  <si>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</si>
  <si>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</si>
  <si>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</si>
  <si>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</si>
  <si>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</si>
  <si>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</si>
  <si>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</si>
  <si>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</si>
  <si>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</si>
  <si>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</si>
  <si>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</si>
  <si>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</si>
  <si>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</si>
  <si>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</si>
  <si>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</si>
  <si>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</si>
  <si>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</si>
  <si>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</si>
  <si>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</si>
  <si>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</si>
  <si>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</si>
  <si>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</si>
  <si>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</si>
  <si>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</si>
  <si>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</si>
  <si>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</si>
  <si>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</si>
  <si>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</si>
  <si>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</si>
  <si>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</si>
  <si>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</si>
  <si>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</si>
  <si>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</si>
  <si>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</si>
  <si>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</si>
  <si>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</si>
  <si>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</si>
  <si>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</si>
  <si>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</si>
  <si>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</si>
  <si>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</si>
  <si>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</si>
  <si>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</si>
  <si>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</si>
  <si>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</si>
  <si>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</si>
  <si>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</si>
  <si>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</si>
  <si>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</si>
  <si>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</si>
  <si>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</si>
  <si>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</si>
  <si>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</si>
  <si>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</si>
  <si>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</si>
  <si>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</si>
  <si>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</si>
  <si>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</si>
  <si>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</si>
  <si>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</si>
  <si>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</si>
  <si>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</si>
  <si>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</si>
  <si>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</si>
  <si>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</si>
  <si>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</si>
  <si>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</si>
  <si>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</si>
  <si>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</si>
  <si>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</si>
  <si>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</si>
  <si>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</si>
  <si>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</si>
  <si>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</si>
  <si>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</si>
  <si>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</si>
  <si>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</si>
  <si>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</si>
  <si>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</si>
  <si>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</si>
  <si>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</si>
  <si>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</si>
  <si>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</si>
  <si>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</si>
  <si>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</si>
  <si>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</si>
  <si>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</si>
  <si>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</si>
  <si>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</si>
  <si>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</si>
  <si>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</si>
  <si>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</si>
  <si>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</si>
  <si>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</si>
  <si>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</si>
  <si>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</si>
  <si>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</si>
  <si>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</si>
  <si>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</si>
  <si>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</si>
  <si>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</si>
  <si>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</si>
  <si>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</si>
  <si>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</si>
  <si>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</si>
  <si>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</si>
  <si>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</si>
  <si>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</si>
  <si>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</si>
  <si>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</si>
  <si>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</si>
  <si>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</si>
  <si>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</si>
  <si>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</si>
  <si>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</si>
  <si>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</si>
  <si>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</si>
  <si>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</si>
  <si>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</si>
  <si>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</si>
  <si>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</si>
  <si>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</si>
  <si>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</si>
  <si>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</si>
  <si>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</si>
  <si>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</si>
  <si>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</si>
  <si>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</si>
  <si>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</si>
  <si>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</si>
  <si>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</si>
  <si>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</si>
  <si>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</si>
  <si>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</si>
  <si>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</si>
  <si>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</si>
  <si>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</si>
  <si>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</si>
  <si>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</si>
  <si>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</si>
  <si>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</si>
  <si>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</si>
  <si>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</si>
  <si>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</si>
  <si>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</si>
  <si>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</si>
  <si>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</si>
  <si>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</si>
  <si>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</si>
  <si>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</si>
  <si>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</si>
  <si>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</si>
  <si>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</si>
  <si>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</si>
  <si>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</si>
  <si>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</si>
  <si>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</si>
  <si>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</si>
  <si>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</si>
  <si>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</si>
  <si>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</si>
  <si>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</si>
  <si>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</si>
  <si>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</si>
  <si>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</si>
  <si>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</si>
  <si>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</si>
  <si>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</si>
  <si>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</si>
  <si>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</si>
  <si>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</si>
  <si>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</si>
  <si>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</si>
  <si>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</si>
  <si>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</si>
  <si>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</si>
  <si>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</si>
  <si>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</si>
  <si>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</si>
  <si>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</si>
  <si>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</si>
  <si>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</si>
  <si>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</si>
  <si>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</si>
  <si>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</si>
  <si>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</si>
  <si>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</si>
  <si>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</si>
  <si>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</si>
  <si>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</si>
  <si>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</si>
  <si>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</si>
  <si>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</si>
  <si>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</si>
  <si>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</si>
  <si>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</si>
  <si>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</si>
  <si>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</si>
  <si>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</si>
  <si>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</si>
  <si>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</si>
  <si>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</si>
  <si>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</si>
  <si>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</si>
  <si>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</si>
  <si>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</si>
  <si>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</si>
  <si>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</si>
  <si>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</si>
  <si>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</si>
  <si>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</si>
  <si>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</si>
  <si>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</si>
  <si>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</si>
  <si>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</si>
  <si>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</si>
  <si>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</si>
  <si>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</si>
  <si>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</si>
  <si>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</si>
  <si>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</si>
  <si>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</si>
  <si>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</si>
  <si>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</si>
  <si>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</si>
  <si>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</si>
  <si>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</si>
  <si>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</si>
  <si>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</si>
  <si>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</si>
  <si>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</si>
  <si>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</si>
  <si>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</si>
  <si>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</si>
  <si>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</si>
  <si>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</si>
  <si>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</si>
  <si>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</si>
  <si>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</si>
  <si>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</si>
  <si>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</si>
  <si>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</si>
  <si>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</si>
  <si>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</si>
  <si>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</si>
  <si>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</si>
  <si>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</si>
  <si>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</si>
  <si>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</si>
  <si>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</si>
  <si>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</si>
  <si>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</si>
  <si>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</si>
  <si>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</si>
  <si>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</si>
  <si>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</si>
  <si>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</si>
  <si>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</si>
  <si>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</si>
  <si>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</si>
  <si>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</si>
  <si>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</si>
  <si>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</si>
  <si>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</si>
  <si>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</si>
  <si>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</si>
  <si>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</si>
  <si>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</si>
  <si>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</si>
  <si>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</si>
  <si>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</si>
  <si>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</si>
  <si>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</si>
  <si>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</si>
  <si>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</si>
  <si>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</si>
  <si>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</si>
  <si>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</si>
  <si>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</si>
  <si>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</si>
  <si>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</si>
  <si>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</si>
  <si>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</si>
  <si>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</si>
  <si>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</si>
  <si>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</si>
  <si>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</si>
  <si>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</si>
  <si>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</si>
  <si>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</si>
  <si>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</si>
  <si>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</si>
  <si>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</si>
  <si>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</si>
  <si>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</si>
  <si>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</si>
  <si>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</si>
  <si>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</si>
  <si>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</si>
  <si>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</si>
  <si>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</si>
  <si>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</si>
  <si>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</si>
  <si>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</si>
  <si>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</si>
  <si>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</si>
  <si>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</si>
  <si>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</si>
  <si>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</si>
  <si>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</si>
  <si>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</si>
  <si>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</si>
  <si>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</si>
  <si>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</si>
  <si>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</si>
  <si>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</si>
  <si>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</si>
  <si>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</si>
  <si>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</si>
  <si>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</si>
  <si>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</si>
  <si>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</si>
  <si>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</si>
  <si>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</si>
  <si>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</si>
  <si>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</si>
  <si>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</si>
  <si>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</si>
  <si>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</si>
  <si>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</si>
  <si>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</si>
  <si>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</si>
  <si>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</si>
  <si>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</si>
  <si>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</si>
  <si>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</si>
  <si>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</si>
  <si>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</si>
  <si>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</si>
  <si>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</si>
  <si>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</si>
  <si>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</si>
  <si>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</si>
  <si>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</si>
  <si>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</si>
  <si>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</si>
  <si>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</si>
  <si>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</si>
  <si>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</si>
  <si>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</si>
  <si>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</si>
  <si>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</si>
  <si>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</si>
  <si>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</si>
  <si>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</si>
  <si>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</si>
  <si>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</si>
  <si>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</si>
  <si>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</si>
  <si>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</si>
  <si>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</si>
  <si>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</si>
  <si>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</si>
  <si>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</si>
  <si>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</si>
  <si>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</si>
  <si>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</si>
  <si>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</si>
  <si>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</si>
  <si>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</si>
  <si>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</si>
  <si>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</si>
  <si>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</si>
  <si>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</si>
  <si>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</si>
  <si>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</si>
  <si>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</si>
  <si>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</si>
  <si>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</si>
  <si>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</si>
  <si>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</si>
  <si>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</si>
  <si>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</si>
  <si>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</si>
  <si>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</si>
  <si>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</si>
  <si>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</si>
  <si>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</si>
  <si>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</si>
  <si>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</si>
  <si>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</si>
  <si>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</si>
  <si>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</si>
  <si>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</si>
  <si>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</si>
  <si>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</si>
  <si>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</si>
  <si>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</si>
  <si>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</si>
  <si>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</si>
  <si>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</si>
  <si>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</si>
  <si>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</si>
  <si>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</si>
  <si>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</si>
  <si>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</si>
  <si>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</si>
  <si>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</si>
  <si>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</si>
  <si>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</si>
  <si>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</si>
  <si>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</si>
  <si>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</si>
  <si>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</si>
  <si>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</si>
  <si>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</si>
  <si>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</si>
  <si>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</si>
  <si>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</si>
  <si>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</si>
  <si>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</si>
  <si>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</si>
  <si>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</si>
  <si>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</si>
  <si>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</si>
  <si>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</si>
  <si>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</si>
  <si>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</si>
  <si>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</si>
  <si>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</si>
  <si>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</si>
  <si>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</si>
  <si>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</si>
  <si>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</si>
  <si>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</si>
  <si>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</si>
  <si>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</si>
  <si>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</si>
  <si>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</si>
  <si>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</si>
  <si>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</si>
  <si>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</si>
  <si>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</si>
  <si>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</si>
  <si>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</si>
  <si>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</si>
  <si>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</si>
  <si>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</si>
  <si>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</si>
  <si>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</si>
  <si>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</si>
  <si>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</si>
  <si>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</si>
  <si>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</si>
  <si>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</si>
  <si>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</si>
  <si>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</si>
  <si>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</si>
  <si>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</si>
  <si>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</si>
  <si>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</si>
  <si>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</si>
  <si>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</si>
  <si>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</si>
  <si>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</si>
  <si>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</si>
  <si>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</si>
  <si>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</si>
  <si>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</si>
  <si>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</si>
  <si>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</si>
  <si>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</si>
  <si>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</si>
  <si>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</si>
  <si>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</si>
  <si>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</si>
  <si>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</si>
  <si>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</si>
  <si>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</si>
  <si>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</si>
  <si>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</si>
  <si>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</si>
  <si>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</si>
  <si>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</si>
  <si>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</si>
  <si>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</si>
  <si>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</si>
  <si>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</si>
  <si>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</si>
  <si>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</si>
  <si>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</si>
  <si>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</si>
  <si>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</si>
  <si>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</si>
  <si>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</si>
  <si>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</si>
  <si>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</si>
  <si>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</si>
  <si>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</si>
  <si>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</si>
  <si>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</si>
  <si>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</si>
  <si>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</si>
  <si>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</si>
  <si>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</si>
  <si>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</si>
  <si>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</si>
  <si>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</si>
  <si>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</si>
  <si>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</si>
  <si>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</si>
  <si>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</si>
  <si>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</si>
  <si>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</si>
  <si>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</si>
  <si>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</si>
  <si>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</si>
  <si>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</si>
  <si>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</si>
  <si>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</si>
  <si>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</si>
  <si>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</si>
  <si>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</si>
  <si>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</si>
  <si>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</si>
  <si>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</si>
  <si>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</si>
  <si>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</si>
  <si>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</si>
  <si>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</si>
  <si>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</si>
  <si>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</si>
  <si>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</si>
  <si>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</si>
  <si>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</si>
  <si>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</si>
  <si>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</si>
  <si>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</si>
  <si>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</si>
  <si>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</si>
  <si>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</si>
  <si>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</si>
  <si>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</si>
  <si>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</si>
  <si>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</si>
  <si>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</si>
  <si>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</si>
  <si>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</si>
  <si>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</si>
  <si>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</si>
  <si>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</si>
  <si>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</si>
  <si>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</si>
  <si>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</si>
  <si>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</si>
  <si>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</si>
  <si>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</si>
  <si>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</si>
  <si>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</si>
  <si>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</si>
  <si>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</si>
  <si>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</si>
  <si>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</si>
  <si>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</si>
  <si>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</si>
  <si>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</si>
  <si>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</si>
  <si>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</si>
  <si>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</si>
  <si>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</si>
  <si>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</si>
  <si>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</si>
  <si>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</si>
  <si>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</si>
  <si>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</si>
  <si>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</si>
  <si>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</si>
  <si>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</si>
  <si>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</si>
  <si>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</si>
  <si>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</si>
  <si>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</si>
  <si>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</si>
  <si>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</si>
  <si>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</si>
  <si>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</si>
  <si>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</si>
  <si>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</si>
  <si>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</si>
  <si>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</si>
  <si>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</si>
  <si>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</si>
  <si>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</si>
  <si>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</si>
  <si>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</si>
  <si>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</si>
  <si>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</si>
  <si>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</si>
  <si>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</si>
  <si>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</si>
  <si>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</si>
  <si>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</si>
  <si>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</si>
  <si>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</si>
  <si>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</si>
  <si>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</si>
  <si>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</si>
  <si>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</si>
  <si>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</si>
  <si>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</si>
  <si>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</si>
  <si>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</si>
  <si>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</si>
  <si>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</si>
  <si>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</si>
  <si>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</si>
  <si>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</si>
  <si>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</si>
  <si>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</si>
  <si>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</si>
  <si>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</si>
  <si>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</si>
  <si>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</si>
  <si>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</si>
  <si>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</si>
  <si>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</si>
  <si>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</si>
  <si>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</si>
  <si>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</si>
  <si>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</si>
  <si>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</si>
  <si>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</si>
  <si>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</si>
  <si>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</si>
  <si>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</si>
  <si>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</si>
  <si>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</si>
  <si>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</si>
  <si>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</si>
  <si>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</si>
  <si>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</si>
  <si>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</si>
  <si>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</si>
  <si>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</si>
  <si>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</si>
  <si>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</si>
  <si>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</si>
  <si>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</si>
  <si>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</si>
  <si>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</si>
  <si>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</si>
  <si>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</si>
  <si>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</si>
  <si>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</si>
  <si>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</si>
  <si>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</si>
  <si>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</si>
  <si>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</si>
  <si>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</si>
  <si>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</si>
  <si>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</si>
  <si>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</si>
  <si>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</si>
  <si>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</si>
  <si>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</si>
  <si>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</si>
  <si>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</si>
  <si>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</si>
  <si>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</si>
  <si>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</si>
  <si>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</si>
  <si>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</si>
  <si>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</si>
  <si>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</si>
  <si>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</si>
  <si>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</si>
  <si>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</si>
  <si>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</si>
  <si>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</si>
  <si>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</si>
  <si>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</si>
  <si>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</si>
  <si>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</si>
  <si>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</si>
  <si>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</si>
  <si>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</si>
  <si>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</si>
  <si>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</si>
  <si>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</si>
  <si>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</si>
  <si>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</si>
  <si>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</si>
  <si>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</si>
  <si>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</si>
  <si>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</si>
  <si>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</si>
  <si>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</si>
  <si>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</si>
  <si>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</si>
  <si>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</si>
  <si>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</si>
  <si>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</si>
  <si>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</si>
  <si>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</si>
  <si>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</si>
  <si>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</si>
  <si>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</si>
  <si>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</si>
  <si>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</si>
  <si>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</si>
  <si>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</si>
  <si>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</si>
  <si>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</si>
  <si>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</si>
  <si>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</si>
  <si>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</si>
  <si>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</si>
  <si>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</si>
  <si>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</si>
  <si>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</si>
  <si>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</si>
  <si>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</si>
  <si>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</si>
  <si>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</si>
  <si>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</si>
  <si>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</si>
  <si>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</si>
  <si>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</si>
  <si>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</si>
  <si>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</si>
  <si>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</si>
  <si>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</si>
  <si>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</si>
  <si>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</si>
  <si>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</si>
  <si>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</si>
  <si>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</si>
  <si>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</si>
  <si>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</si>
  <si>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</si>
  <si>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</si>
  <si>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</si>
  <si>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</si>
  <si>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</si>
  <si>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</si>
  <si>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</si>
  <si>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</si>
  <si>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</si>
  <si>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</si>
  <si>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</si>
  <si>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</si>
  <si>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</si>
  <si>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</si>
  <si>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</si>
  <si>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</si>
  <si>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</si>
  <si>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</si>
  <si>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</si>
  <si>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</si>
  <si>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</si>
  <si>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</si>
  <si>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</si>
  <si>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</si>
  <si>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</si>
  <si>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</si>
  <si>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</si>
  <si>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</si>
  <si>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</si>
  <si>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</si>
  <si>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</si>
  <si>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</si>
  <si>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</si>
  <si>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</si>
  <si>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</si>
  <si>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</si>
  <si>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</si>
  <si>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</si>
  <si>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</si>
  <si>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</si>
  <si>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</si>
  <si>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</si>
  <si>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</si>
  <si>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</si>
  <si>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</si>
  <si>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</si>
  <si>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</si>
  <si>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</si>
  <si>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</si>
  <si>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</si>
  <si>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</si>
  <si>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</si>
  <si>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</si>
  <si>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</si>
  <si>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</si>
  <si>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</si>
  <si>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</si>
  <si>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</si>
  <si>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</si>
  <si>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</si>
  <si>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</si>
  <si>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</si>
  <si>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</si>
  <si>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</si>
  <si>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</si>
  <si>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</si>
  <si>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</si>
  <si>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</si>
  <si>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</si>
  <si>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</si>
  <si>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</si>
  <si>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</si>
  <si>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</si>
  <si>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</si>
  <si>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</si>
  <si>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</si>
  <si>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</si>
  <si>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</si>
  <si>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</si>
  <si>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</si>
  <si>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</si>
  <si>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</si>
  <si>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</si>
  <si>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</si>
  <si>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</si>
  <si>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</si>
  <si>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</si>
  <si>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</si>
  <si>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</si>
  <si>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</si>
  <si>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</si>
  <si>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</si>
  <si>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</si>
  <si>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</si>
  <si>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</si>
  <si>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</si>
  <si>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</si>
  <si>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</si>
  <si>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</si>
  <si>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</si>
  <si>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</si>
  <si>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</si>
  <si>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</si>
  <si>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</si>
  <si>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</si>
  <si>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</si>
  <si>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</si>
  <si>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</si>
  <si>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</si>
  <si>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</si>
  <si>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</si>
  <si>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</si>
  <si>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</si>
  <si>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</si>
  <si>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</si>
  <si>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</si>
  <si>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</si>
  <si>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</si>
  <si>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</si>
  <si>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</si>
  <si>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</si>
  <si>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</si>
  <si>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</si>
  <si>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</si>
  <si>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</si>
  <si>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</si>
  <si>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</si>
  <si>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</si>
  <si>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</si>
  <si>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</si>
  <si>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</si>
  <si>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</si>
  <si>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</si>
  <si>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</si>
  <si>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</si>
  <si>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</si>
  <si>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</si>
  <si>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</si>
  <si>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</si>
  <si>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</si>
  <si>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</si>
  <si>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</si>
  <si>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</si>
  <si>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</si>
  <si>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</si>
  <si>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</si>
  <si>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</si>
  <si>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</si>
  <si>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</si>
  <si>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</si>
  <si>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</si>
  <si>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</si>
  <si>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</si>
  <si>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</si>
  <si>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</si>
  <si>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</si>
  <si>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</si>
  <si>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</si>
  <si>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</si>
  <si>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</si>
  <si>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</si>
  <si>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</si>
  <si>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</si>
  <si>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</si>
  <si>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</si>
  <si>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</si>
  <si>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</si>
  <si>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</si>
  <si>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</si>
  <si>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</si>
  <si>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</si>
  <si>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</si>
  <si>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</si>
  <si>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</si>
  <si>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</si>
  <si>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</si>
  <si>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</si>
  <si>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</si>
  <si>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</si>
  <si>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</si>
  <si>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</si>
  <si>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</si>
  <si>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</si>
  <si>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</si>
  <si>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</si>
  <si>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</si>
  <si>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</si>
  <si>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</si>
  <si>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</si>
  <si>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</si>
  <si>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</si>
  <si>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</si>
  <si>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</si>
  <si>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</si>
  <si>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</si>
  <si>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</si>
  <si>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</si>
  <si>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</si>
  <si>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</si>
  <si>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</si>
  <si>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</si>
  <si>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</si>
  <si>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</si>
  <si>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</si>
  <si>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</si>
  <si>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</si>
  <si>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</si>
  <si>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</si>
  <si>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</si>
  <si>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</si>
  <si>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</si>
  <si>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</si>
  <si>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</si>
  <si>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</si>
  <si>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</si>
  <si>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</si>
  <si>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</si>
  <si>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</si>
  <si>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</si>
  <si>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</si>
  <si>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</si>
  <si>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</si>
  <si>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</si>
  <si>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</si>
  <si>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</si>
  <si>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</si>
  <si>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</si>
  <si>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</si>
  <si>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</si>
  <si>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</si>
  <si>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</si>
  <si>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</si>
  <si>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</si>
  <si>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</si>
  <si>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</si>
  <si>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</si>
  <si>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</si>
  <si>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</si>
  <si>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</si>
  <si>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</si>
  <si>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</si>
  <si>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</si>
  <si>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</si>
  <si>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</si>
  <si>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</si>
  <si>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</si>
  <si>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</si>
  <si>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</si>
  <si>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</si>
  <si>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</si>
  <si>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</si>
  <si>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</si>
  <si>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</si>
  <si>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</si>
  <si>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</si>
  <si>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</si>
  <si>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</si>
  <si>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</si>
  <si>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</si>
  <si>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</si>
  <si>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</si>
  <si>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</si>
  <si>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</si>
  <si>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</si>
  <si>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</si>
  <si>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</si>
  <si>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</si>
  <si>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</si>
  <si>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</si>
  <si>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</si>
  <si>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</si>
  <si>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</si>
  <si>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</si>
  <si>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</si>
  <si>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</si>
  <si>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</si>
  <si>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</si>
  <si>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</si>
  <si>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</si>
  <si>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</si>
  <si>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</si>
  <si>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</si>
  <si>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</si>
  <si>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</si>
  <si>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</si>
  <si>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</si>
  <si>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</si>
  <si>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</si>
  <si>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</si>
  <si>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</si>
  <si>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</si>
  <si>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</si>
  <si>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</si>
  <si>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</si>
  <si>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</si>
  <si>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</si>
  <si>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</si>
  <si>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</si>
  <si>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</si>
  <si>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</si>
  <si>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</si>
  <si>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</si>
  <si>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</si>
  <si>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</si>
  <si>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</si>
  <si>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</si>
  <si>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</si>
  <si>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</si>
  <si>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</si>
  <si>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</si>
  <si>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</si>
  <si>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</si>
  <si>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</si>
  <si>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</si>
  <si>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</si>
  <si>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</si>
  <si>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</si>
  <si>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</si>
  <si>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</si>
  <si>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</si>
  <si>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</si>
  <si>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</si>
  <si>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</si>
  <si>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</si>
  <si>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</si>
  <si>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</si>
  <si>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</si>
  <si>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</si>
  <si>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</si>
  <si>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</si>
  <si>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</si>
  <si>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</si>
  <si>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</si>
  <si>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</si>
  <si>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</si>
  <si>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</si>
  <si>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</si>
  <si>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</si>
  <si>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</si>
  <si>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</si>
  <si>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</si>
  <si>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</si>
  <si>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</si>
  <si>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</si>
  <si>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</si>
  <si>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</si>
  <si>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</si>
  <si>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</si>
  <si>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</si>
  <si>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</si>
  <si>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</si>
  <si>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</si>
  <si>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</si>
  <si>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</si>
  <si>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</si>
  <si>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</si>
  <si>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</si>
  <si>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</si>
  <si>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</si>
  <si>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</si>
  <si>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</si>
  <si>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</si>
  <si>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</si>
  <si>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</si>
  <si>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</si>
  <si>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</si>
  <si>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</si>
  <si>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</si>
  <si>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</si>
  <si>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</si>
  <si>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</si>
  <si>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</si>
  <si>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</si>
  <si>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</si>
  <si>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</si>
  <si>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</si>
  <si>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</si>
  <si>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</si>
  <si>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</si>
  <si>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</si>
  <si>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</si>
  <si>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</si>
  <si>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</si>
  <si>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</si>
  <si>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</si>
  <si>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</si>
  <si>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</si>
  <si>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</si>
  <si>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</si>
  <si>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</si>
  <si>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</si>
  <si>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</si>
  <si>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</si>
  <si>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</si>
  <si>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</si>
  <si>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</si>
  <si>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</si>
  <si>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</si>
  <si>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</si>
  <si>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</si>
  <si>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</si>
  <si>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</si>
  <si>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</si>
  <si>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</si>
  <si>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</si>
  <si>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</si>
  <si>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</si>
  <si>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</si>
  <si>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</si>
  <si>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</si>
  <si>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</si>
  <si>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</si>
  <si>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</si>
  <si>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</si>
  <si>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</si>
  <si>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</si>
  <si>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</si>
  <si>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</si>
  <si>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</si>
  <si>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</si>
  <si>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</si>
  <si>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</si>
  <si>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</si>
  <si>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</si>
  <si>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</si>
  <si>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</si>
  <si>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</si>
  <si>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</si>
  <si>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</si>
  <si>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</si>
  <si>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</si>
  <si>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</si>
  <si>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</si>
  <si>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</si>
  <si>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</si>
  <si>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</si>
  <si>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</si>
  <si>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</si>
  <si>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</si>
  <si>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</si>
  <si>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</si>
  <si>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</si>
  <si>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</si>
  <si>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</si>
  <si>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</si>
  <si>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</si>
  <si>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</si>
  <si>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</si>
  <si>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</si>
  <si>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</si>
  <si>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</si>
  <si>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</si>
  <si>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</si>
  <si>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</si>
  <si>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</si>
  <si>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</si>
  <si>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</si>
  <si>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</si>
  <si>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</si>
  <si>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</si>
  <si>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</si>
  <si>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</si>
  <si>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</si>
  <si>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</si>
  <si>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</si>
  <si>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</si>
  <si>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</si>
  <si>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</si>
  <si>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</si>
  <si>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</si>
  <si>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</si>
  <si>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</si>
  <si>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</si>
  <si>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</si>
  <si>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</si>
  <si>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</si>
  <si>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</si>
  <si>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</si>
  <si>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</si>
  <si>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</si>
  <si>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</si>
  <si>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</si>
  <si>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</si>
  <si>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</si>
  <si>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</si>
  <si>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</si>
  <si>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</si>
  <si>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</si>
  <si>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</si>
  <si>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</si>
  <si>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</si>
  <si>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</si>
  <si>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</si>
  <si>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</si>
  <si>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</si>
  <si>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</si>
  <si>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</si>
  <si>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</si>
  <si>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</si>
  <si>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</si>
  <si>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</si>
  <si>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</si>
  <si>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</si>
  <si>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</si>
  <si>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</si>
  <si>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</si>
  <si>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</si>
  <si>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</si>
  <si>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</si>
  <si>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</si>
  <si>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</si>
  <si>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</si>
  <si>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</si>
  <si>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</si>
  <si>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</si>
  <si>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</si>
  <si>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</si>
  <si>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</si>
  <si>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</si>
  <si>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</si>
  <si>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</si>
  <si>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</si>
  <si>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</si>
  <si>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</si>
  <si>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</si>
  <si>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</si>
  <si>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</si>
  <si>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</si>
  <si>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</si>
  <si>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</si>
  <si>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</si>
  <si>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</si>
  <si>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</si>
  <si>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</si>
  <si>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</si>
  <si>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</si>
  <si>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</si>
  <si>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</si>
  <si>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</si>
  <si>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</si>
  <si>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</si>
  <si>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</si>
  <si>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</si>
  <si>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</si>
  <si>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</si>
  <si>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</si>
  <si>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</si>
  <si>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</si>
  <si>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</si>
  <si>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</si>
  <si>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</si>
  <si>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</si>
  <si>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</si>
  <si>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</si>
  <si>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</si>
  <si>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</si>
  <si>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</si>
  <si>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</si>
  <si>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</si>
  <si>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</si>
  <si>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</si>
  <si>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</si>
  <si>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</si>
  <si>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</si>
  <si>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</si>
  <si>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</si>
  <si>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</si>
  <si>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</si>
  <si>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</si>
  <si>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</si>
  <si>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</si>
  <si>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</si>
  <si>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</si>
  <si>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</si>
  <si>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</si>
  <si>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</si>
  <si>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</si>
  <si>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</si>
  <si>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</si>
  <si>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</si>
  <si>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</si>
  <si>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</si>
  <si>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</si>
  <si>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</si>
  <si>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</si>
  <si>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</si>
  <si>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</si>
  <si>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</si>
  <si>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</si>
  <si>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</si>
  <si>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</si>
  <si>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</si>
  <si>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</si>
  <si>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</si>
  <si>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</si>
  <si>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</si>
  <si>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</si>
  <si>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</si>
  <si>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</si>
  <si>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</si>
  <si>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</si>
  <si>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</si>
  <si>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</si>
  <si>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</si>
  <si>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</si>
  <si>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</si>
  <si>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</si>
  <si>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</si>
  <si>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</si>
  <si>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</si>
  <si>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</si>
  <si>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</si>
  <si>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</si>
  <si>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</si>
  <si>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</si>
  <si>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</si>
  <si>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</si>
  <si>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</si>
  <si>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</si>
  <si>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</si>
  <si>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</si>
  <si>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</si>
  <si>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</si>
  <si>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</si>
  <si>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</si>
  <si>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</si>
  <si>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</si>
  <si>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</si>
  <si>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</si>
  <si>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</si>
  <si>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</si>
  <si>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</si>
  <si>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</si>
  <si>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</si>
  <si>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</si>
  <si>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</si>
  <si>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</si>
  <si>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</si>
  <si>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</si>
  <si>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</si>
  <si>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</si>
  <si>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</si>
  <si>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</si>
  <si>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</si>
  <si>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</si>
  <si>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</si>
  <si>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</si>
  <si>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</si>
  <si>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</si>
  <si>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</si>
  <si>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</si>
  <si>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</si>
  <si>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</si>
  <si>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</si>
  <si>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</si>
  <si>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</si>
  <si>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</si>
  <si>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</si>
  <si>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</si>
  <si>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</si>
  <si>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</si>
  <si>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</si>
  <si>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</si>
  <si>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</si>
  <si>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</si>
  <si>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</si>
  <si>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</si>
  <si>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</si>
  <si>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</si>
  <si>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</si>
  <si>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</si>
  <si>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</si>
  <si>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</si>
  <si>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</si>
  <si>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</si>
  <si>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</si>
  <si>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</si>
  <si>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</si>
  <si>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</si>
  <si>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</si>
  <si>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</si>
  <si>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</si>
  <si>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</si>
  <si>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</si>
  <si>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</si>
  <si>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</si>
  <si>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</si>
  <si>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</si>
  <si>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</si>
  <si>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</si>
  <si>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</si>
  <si>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</si>
  <si>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</si>
  <si>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</si>
  <si>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</si>
  <si>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</si>
  <si>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</si>
  <si>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</si>
  <si>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</si>
  <si>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</si>
  <si>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</si>
  <si>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</si>
  <si>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</si>
  <si>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</si>
  <si>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</si>
  <si>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</si>
  <si>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</si>
  <si>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</si>
  <si>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</si>
  <si>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</si>
  <si>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</si>
  <si>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</si>
  <si>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</si>
  <si>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</si>
  <si>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</si>
  <si>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</si>
  <si>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</si>
  <si>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</si>
  <si>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</si>
  <si>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</si>
  <si>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</si>
  <si>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</si>
  <si>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</si>
  <si>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</si>
  <si>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</si>
  <si>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</si>
  <si>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</si>
  <si>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</si>
  <si>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</si>
  <si>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</si>
  <si>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</si>
  <si>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</si>
  <si>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</si>
  <si>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</si>
  <si>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</si>
  <si>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</si>
  <si>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</si>
  <si>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</si>
  <si>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</si>
  <si>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</si>
  <si>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</si>
  <si>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</si>
  <si>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</si>
  <si>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</si>
  <si>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</si>
  <si>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</si>
  <si>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</si>
  <si>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</si>
  <si>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</si>
  <si>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</si>
  <si>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</si>
  <si>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</si>
  <si>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</si>
  <si>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</si>
  <si>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</si>
  <si>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</si>
  <si>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</si>
  <si>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</si>
  <si>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</si>
  <si>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</si>
  <si>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</si>
  <si>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</si>
  <si>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</si>
  <si>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</si>
  <si>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</si>
  <si>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</si>
  <si>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</si>
  <si>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</si>
  <si>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</si>
  <si>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</si>
  <si>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</si>
  <si>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</si>
  <si>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</si>
  <si>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</si>
  <si>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</si>
  <si>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</si>
  <si>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</si>
  <si>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</si>
  <si>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</si>
  <si>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</si>
  <si>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</si>
  <si>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</si>
  <si>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</si>
  <si>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</si>
  <si>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</si>
  <si>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</si>
  <si>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</si>
  <si>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</si>
  <si>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</si>
  <si>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</si>
  <si>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</si>
  <si>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</si>
  <si>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</si>
  <si>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</si>
  <si>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</si>
  <si>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</si>
  <si>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</si>
  <si>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</si>
  <si>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</si>
  <si>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</si>
  <si>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</si>
  <si>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</si>
  <si>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</si>
  <si>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</si>
  <si>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</si>
  <si>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</si>
  <si>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</si>
  <si>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</si>
  <si>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</si>
  <si>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</si>
  <si>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</si>
  <si>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</si>
  <si>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</si>
  <si>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</si>
  <si>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</si>
  <si>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</si>
  <si>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</si>
  <si>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</si>
  <si>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</si>
  <si>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</si>
  <si>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</si>
  <si>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</si>
  <si>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</si>
  <si>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</si>
  <si>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</si>
  <si>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</si>
  <si>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</si>
  <si>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</si>
  <si>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</si>
  <si>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</si>
  <si>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</si>
  <si>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</si>
  <si>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</si>
  <si>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</si>
  <si>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</si>
  <si>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</si>
  <si>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</si>
  <si>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</si>
  <si>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</si>
  <si>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</si>
  <si>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</si>
  <si>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</si>
  <si>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</si>
  <si>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</si>
  <si>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</si>
  <si>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</si>
  <si>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</si>
  <si>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</si>
  <si>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</si>
  <si>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</si>
  <si>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</si>
  <si>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</si>
  <si>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</si>
  <si>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</si>
  <si>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</si>
  <si>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</si>
  <si>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</si>
  <si>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</si>
  <si>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</si>
  <si>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</si>
  <si>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</si>
  <si>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</si>
  <si>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</si>
  <si>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</si>
  <si>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</si>
  <si>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</si>
  <si>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</si>
  <si>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</si>
  <si>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</si>
  <si>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</si>
  <si>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</si>
  <si>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</si>
  <si>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</si>
  <si>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</si>
  <si>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</si>
  <si>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</si>
  <si>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</si>
  <si>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</si>
  <si>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</si>
  <si>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</si>
  <si>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</si>
  <si>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</si>
  <si>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</si>
  <si>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</si>
  <si>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</si>
  <si>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</si>
  <si>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</si>
  <si>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</si>
  <si>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</si>
  <si>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</si>
  <si>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</si>
  <si>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</si>
  <si>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</si>
  <si>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</si>
  <si>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</si>
  <si>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</si>
  <si>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</si>
  <si>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</si>
  <si>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</si>
  <si>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</si>
  <si>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</si>
  <si>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</si>
  <si>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</si>
  <si>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</si>
  <si>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</si>
  <si>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</si>
  <si>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</si>
  <si>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</si>
  <si>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</si>
  <si>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</si>
  <si>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</si>
  <si>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</si>
  <si>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</si>
  <si>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</si>
  <si>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</si>
  <si>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</si>
  <si>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</si>
  <si>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</si>
  <si>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</si>
  <si>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</si>
  <si>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</si>
  <si>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</si>
  <si>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</si>
  <si>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</si>
  <si>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</si>
  <si>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</si>
  <si>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</si>
  <si>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</si>
  <si>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</si>
  <si>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</si>
  <si>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</si>
  <si>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</si>
  <si>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</si>
  <si>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</si>
  <si>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</si>
  <si>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</si>
  <si>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</si>
  <si>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</si>
  <si>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</si>
  <si>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</si>
  <si>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</si>
  <si>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</si>
  <si>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</si>
  <si>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</si>
  <si>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</si>
  <si>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</si>
  <si>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</si>
  <si>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</si>
  <si>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</si>
  <si>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</si>
  <si>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</si>
  <si>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</si>
  <si>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</si>
  <si>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</si>
  <si>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</si>
  <si>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</si>
  <si>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</si>
  <si>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</si>
  <si>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</si>
  <si>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</si>
  <si>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</si>
  <si>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</si>
  <si>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</si>
  <si>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</si>
  <si>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</si>
  <si>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</si>
  <si>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</si>
  <si>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</si>
  <si>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</si>
  <si>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</si>
  <si>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</si>
  <si>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</si>
  <si>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</si>
  <si>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</si>
  <si>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</si>
  <si>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</si>
  <si>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</si>
  <si>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</si>
  <si>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</si>
  <si>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</si>
  <si>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</si>
  <si>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</si>
  <si>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</si>
  <si>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</si>
  <si>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</si>
  <si>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</si>
  <si>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</si>
  <si>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</si>
  <si>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</si>
  <si>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</si>
  <si>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</si>
  <si>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</si>
  <si>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</si>
  <si>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</si>
  <si>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</si>
  <si>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</si>
  <si>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</si>
  <si>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</si>
  <si>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</si>
  <si>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</si>
  <si>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</si>
  <si>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</si>
  <si>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</si>
  <si>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</si>
  <si>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</si>
  <si>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</si>
  <si>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</si>
  <si>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</si>
  <si>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</si>
  <si>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</si>
  <si>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</si>
  <si>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</si>
  <si>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</si>
  <si>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</si>
  <si>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</si>
  <si>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</si>
  <si>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</si>
  <si>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</si>
  <si>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</si>
  <si>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</si>
  <si>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</si>
  <si>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</si>
  <si>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</si>
  <si>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</si>
  <si>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</si>
  <si>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</si>
  <si>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</si>
  <si>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</si>
  <si>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</si>
  <si>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</si>
  <si>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</si>
  <si>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</si>
  <si>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</si>
  <si>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</si>
  <si>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</si>
  <si>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</si>
  <si>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</si>
  <si>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</si>
  <si>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</si>
  <si>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</si>
  <si>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</si>
  <si>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</si>
  <si>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</si>
  <si>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</si>
  <si>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</si>
  <si>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</si>
  <si>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</si>
  <si>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</si>
  <si>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</si>
  <si>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</si>
  <si>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</si>
  <si>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</si>
  <si>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</si>
  <si>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</si>
  <si>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</si>
  <si>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</si>
  <si>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</si>
  <si>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</si>
  <si>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</si>
  <si>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</si>
  <si>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</si>
  <si>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</si>
  <si>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</si>
  <si>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</si>
  <si>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</si>
  <si>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</si>
  <si>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</si>
  <si>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</si>
  <si>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</si>
  <si>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</si>
  <si>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</si>
  <si>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</si>
  <si>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</si>
  <si>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</si>
  <si>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</si>
  <si>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</si>
  <si>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</si>
  <si>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</si>
  <si>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</si>
  <si>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</si>
  <si>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</si>
  <si>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</si>
  <si>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</si>
  <si>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</si>
  <si>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</si>
  <si>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</si>
  <si>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</si>
  <si>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</si>
  <si>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</si>
  <si>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</si>
  <si>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</si>
  <si>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</si>
  <si>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</si>
  <si>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</si>
  <si>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</si>
  <si>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</si>
  <si>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</si>
  <si>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</si>
  <si>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</si>
  <si>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</si>
  <si>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</si>
  <si>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</si>
  <si>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</si>
  <si>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</si>
  <si>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</si>
  <si>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</si>
  <si>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</si>
  <si>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</si>
  <si>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</si>
  <si>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</si>
  <si>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</si>
  <si>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</si>
  <si>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</si>
  <si>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</si>
  <si>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</si>
  <si>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</si>
  <si>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</si>
  <si>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</si>
  <si>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</si>
  <si>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</si>
  <si>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</si>
  <si>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</si>
  <si>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</si>
  <si>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</si>
  <si>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</si>
  <si>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</si>
  <si>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</si>
  <si>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</si>
  <si>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</si>
  <si>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</si>
  <si>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</si>
  <si>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</si>
  <si>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</si>
  <si>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</si>
  <si>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</si>
  <si>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</si>
  <si>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</si>
  <si>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</si>
  <si>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</si>
  <si>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</si>
  <si>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</si>
  <si>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</si>
  <si>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</si>
  <si>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</si>
  <si>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</si>
  <si>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</si>
  <si>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</si>
  <si>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</si>
  <si>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</si>
  <si>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</si>
  <si>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</si>
  <si>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</si>
  <si>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</si>
  <si>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</si>
  <si>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</si>
  <si>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</si>
  <si>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</si>
  <si>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</si>
  <si>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</si>
  <si>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</si>
  <si>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</si>
  <si>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</si>
  <si>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</si>
  <si>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</si>
  <si>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</si>
  <si>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</si>
  <si>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</si>
  <si>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</si>
  <si>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</si>
  <si>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</si>
  <si>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</si>
  <si>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</si>
  <si>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</si>
  <si>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</si>
  <si>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</si>
  <si>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</si>
  <si>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</si>
  <si>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</si>
  <si>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</si>
  <si>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</si>
  <si>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</si>
  <si>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</si>
  <si>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</si>
  <si>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</si>
  <si>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</si>
  <si>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</si>
  <si>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</si>
  <si>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</si>
  <si>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</si>
  <si>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</si>
  <si>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</si>
  <si>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</si>
  <si>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</si>
  <si>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</si>
  <si>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</si>
  <si>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</si>
  <si>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</si>
  <si>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</si>
  <si>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</si>
  <si>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</si>
  <si>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</si>
  <si>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</si>
  <si>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</si>
  <si>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</si>
  <si>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</si>
  <si>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</si>
  <si>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</si>
  <si>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</si>
  <si>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</si>
  <si>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</si>
  <si>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</si>
  <si>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</si>
  <si>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</si>
  <si>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</si>
  <si>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</si>
  <si>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</si>
  <si>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</si>
  <si>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</si>
  <si>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</si>
  <si>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</si>
  <si>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</si>
  <si>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</si>
  <si>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</si>
  <si>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</si>
  <si>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</si>
  <si>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</si>
  <si>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</si>
  <si>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</si>
  <si>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</si>
  <si>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</si>
  <si>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</si>
  <si>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</si>
  <si>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</si>
  <si>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</si>
  <si>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</si>
  <si>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</si>
  <si>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</si>
  <si>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</si>
  <si>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</si>
  <si>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</si>
  <si>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</si>
  <si>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</si>
  <si>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</si>
  <si>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</si>
  <si>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</si>
  <si>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</si>
  <si>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</si>
  <si>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</si>
  <si>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</si>
  <si>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</si>
  <si>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</si>
  <si>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</si>
  <si>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</si>
  <si>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</si>
  <si>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</si>
  <si>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</si>
  <si>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</si>
  <si>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</si>
  <si>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</si>
  <si>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</si>
  <si>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</si>
  <si>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</si>
  <si>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</si>
  <si>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</si>
  <si>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</si>
  <si>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</si>
  <si>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</si>
  <si>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</si>
  <si>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</si>
  <si>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</si>
  <si>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</si>
  <si>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</si>
  <si>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</si>
  <si>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</si>
  <si>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</si>
  <si>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</si>
  <si>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</si>
  <si>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</si>
  <si>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</si>
  <si>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</si>
  <si>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</si>
  <si>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</si>
  <si>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</si>
  <si>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</si>
  <si>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</si>
  <si>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</si>
  <si>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</si>
  <si>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</si>
  <si>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</si>
  <si>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</si>
  <si>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</si>
  <si>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</si>
  <si>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</si>
  <si>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</si>
  <si>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</si>
  <si>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</si>
  <si>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</si>
  <si>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</si>
  <si>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</si>
  <si>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</si>
  <si>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</si>
  <si>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</si>
  <si>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</si>
  <si>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</si>
  <si>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</si>
  <si>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</si>
  <si>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</si>
  <si>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</si>
  <si>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</si>
  <si>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</si>
  <si>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</si>
  <si>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</si>
  <si>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</si>
  <si>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</si>
  <si>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</si>
  <si>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</si>
  <si>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</si>
  <si>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</si>
  <si>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</si>
  <si>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</si>
  <si>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</si>
  <si>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</si>
  <si>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</si>
  <si>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</si>
  <si>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</si>
  <si>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</si>
  <si>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</si>
  <si>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</si>
  <si>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</si>
  <si>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</si>
  <si>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</si>
  <si>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</si>
  <si>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</si>
  <si>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</si>
  <si>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</si>
  <si>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</si>
  <si>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</si>
  <si>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</si>
  <si>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</si>
  <si>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</si>
  <si>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</si>
  <si>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</si>
  <si>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</si>
  <si>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</si>
  <si>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</si>
  <si>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</si>
  <si>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</si>
  <si>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</si>
  <si>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</si>
  <si>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</si>
  <si>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</si>
  <si>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</si>
  <si>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</si>
  <si>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</si>
  <si>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</si>
  <si>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</si>
  <si>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</si>
  <si>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</si>
  <si>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</si>
  <si>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</si>
  <si>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</si>
  <si>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</si>
  <si>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</si>
  <si>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</si>
  <si>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</si>
  <si>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</si>
  <si>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</si>
  <si>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</si>
  <si>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</si>
  <si>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</si>
  <si>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</si>
  <si>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</si>
  <si>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</si>
  <si>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</si>
  <si>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</si>
  <si>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</si>
  <si>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</si>
  <si>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</si>
  <si>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</si>
  <si>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</si>
  <si>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</si>
  <si>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</si>
  <si>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</si>
  <si>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</si>
  <si>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</si>
  <si>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</si>
  <si>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</si>
  <si>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</si>
  <si>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</si>
  <si>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</si>
  <si>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</si>
  <si>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</si>
  <si>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</si>
  <si>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</si>
  <si>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</si>
  <si>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</si>
  <si>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</si>
  <si>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</si>
  <si>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</si>
  <si>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</si>
  <si>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</si>
  <si>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</si>
  <si>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</si>
  <si>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</si>
  <si>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</si>
  <si>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</si>
  <si>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</si>
  <si>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</si>
  <si>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</si>
  <si>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</si>
  <si>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</si>
  <si>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</si>
  <si>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</si>
  <si>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</si>
  <si>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</si>
  <si>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</si>
  <si>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</si>
  <si>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</si>
  <si>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</si>
  <si>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</si>
  <si>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</si>
  <si>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</si>
  <si>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</si>
  <si>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</si>
  <si>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</si>
  <si>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</si>
  <si>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</si>
  <si>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</si>
  <si>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</si>
  <si>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</si>
  <si>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</si>
  <si>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</si>
  <si>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</si>
  <si>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</si>
  <si>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</si>
  <si>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</si>
  <si>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</si>
  <si>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</si>
  <si>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</si>
  <si>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</si>
  <si>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</si>
  <si>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</si>
  <si>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</si>
  <si>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</si>
  <si>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</si>
  <si>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</si>
  <si>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</si>
  <si>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</si>
  <si>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</si>
  <si>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</si>
  <si>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</si>
  <si>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</si>
  <si>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</si>
  <si>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</si>
  <si>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</si>
  <si>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</si>
  <si>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</si>
  <si>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</si>
  <si>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</si>
  <si>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</si>
  <si>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</si>
  <si>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</si>
  <si>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</si>
  <si>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</si>
  <si>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</si>
  <si>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</si>
  <si>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</si>
  <si>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</si>
  <si>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</si>
  <si>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</si>
  <si>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</si>
  <si>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</si>
  <si>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</si>
  <si>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</si>
  <si>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</si>
  <si>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</si>
  <si>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</si>
  <si>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</si>
  <si>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</si>
  <si>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</si>
  <si>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</si>
  <si>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</si>
  <si>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</si>
  <si>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</si>
  <si>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</si>
  <si>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</si>
  <si>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</si>
  <si>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</si>
  <si>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</si>
  <si>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</si>
  <si>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</si>
  <si>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</si>
  <si>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</si>
  <si>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</si>
  <si>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</si>
  <si>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</si>
  <si>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</si>
  <si>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</si>
  <si>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</si>
  <si>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</si>
  <si>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</si>
  <si>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</si>
  <si>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</si>
  <si>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</si>
  <si>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</si>
  <si>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</si>
  <si>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</si>
  <si>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</si>
  <si>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</si>
  <si>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</si>
  <si>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</si>
  <si>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</si>
  <si>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</si>
  <si>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</si>
  <si>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</si>
  <si>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</si>
  <si>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</si>
  <si>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</si>
  <si>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</si>
  <si>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</si>
  <si>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</si>
  <si>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</si>
  <si>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</si>
  <si>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</si>
  <si>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</si>
  <si>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</si>
  <si>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</si>
  <si>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</si>
  <si>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</si>
  <si>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</si>
  <si>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</si>
  <si>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</si>
  <si>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</si>
  <si>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</si>
  <si>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</si>
  <si>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</si>
  <si>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</si>
  <si>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</si>
  <si>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</si>
  <si>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</si>
  <si>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</si>
  <si>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</si>
  <si>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</si>
  <si>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</si>
  <si>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</si>
  <si>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</si>
  <si>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</si>
  <si>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</si>
  <si>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</si>
  <si>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</si>
  <si>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</si>
  <si>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</si>
  <si>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</si>
  <si>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</si>
  <si>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</si>
  <si>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</si>
  <si>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</si>
  <si>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</si>
  <si>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</si>
  <si>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</si>
  <si>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</si>
  <si>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</si>
  <si>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</si>
  <si>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</si>
  <si>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</si>
  <si>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</si>
  <si>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</si>
  <si>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</si>
  <si>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</si>
  <si>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</si>
  <si>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</si>
  <si>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</si>
  <si>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</si>
  <si>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</si>
  <si>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</si>
  <si>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</si>
  <si>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</si>
  <si>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</si>
  <si>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</si>
  <si>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</si>
  <si>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</si>
  <si>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</si>
  <si>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</si>
  <si>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</si>
  <si>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</si>
  <si>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</si>
  <si>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</si>
  <si>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</si>
  <si>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</si>
  <si>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</si>
  <si>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</si>
  <si>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</si>
  <si>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</si>
  <si>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</si>
  <si>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</si>
  <si>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</si>
  <si>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</si>
  <si>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</si>
  <si>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</si>
  <si>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</si>
  <si>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</si>
  <si>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</si>
  <si>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</si>
  <si>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</si>
  <si>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</si>
  <si>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</si>
  <si>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</si>
  <si>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</si>
  <si>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</si>
  <si>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</si>
  <si>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</si>
  <si>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</si>
  <si>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</si>
  <si>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</si>
  <si>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</si>
  <si>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</si>
  <si>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</si>
  <si>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</si>
  <si>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</si>
  <si>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</si>
  <si>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</si>
  <si>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</si>
  <si>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</si>
  <si>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</si>
  <si>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</si>
  <si>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</si>
  <si>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</si>
  <si>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</si>
  <si>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</si>
  <si>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</si>
  <si>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</si>
  <si>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</si>
  <si>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</si>
  <si>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</si>
  <si>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</si>
  <si>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</si>
  <si>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</si>
  <si>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</si>
  <si>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</si>
  <si>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</si>
  <si>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</si>
  <si>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</si>
  <si>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</si>
  <si>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</si>
  <si>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</si>
  <si>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</si>
  <si>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</si>
  <si>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</si>
  <si>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</si>
  <si>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</si>
  <si>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</si>
  <si>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</si>
  <si>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</si>
  <si>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</si>
  <si>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</si>
  <si>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</si>
  <si>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</si>
  <si>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</si>
  <si>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</si>
  <si>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</si>
  <si>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</si>
  <si>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</si>
  <si>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</si>
  <si>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</si>
  <si>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</si>
  <si>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</si>
  <si>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</si>
  <si>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</si>
  <si>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</si>
  <si>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</si>
  <si>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</si>
  <si>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</si>
  <si>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</si>
  <si>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</si>
  <si>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</si>
  <si>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</si>
  <si>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</si>
  <si>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</si>
  <si>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</si>
  <si>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</si>
  <si>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</si>
  <si>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</si>
  <si>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</si>
  <si>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</si>
  <si>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</si>
  <si>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</si>
  <si>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</si>
  <si>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</si>
  <si>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</si>
  <si>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</si>
  <si>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</si>
  <si>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</si>
  <si>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</si>
  <si>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</si>
  <si>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</si>
  <si>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</si>
  <si>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</si>
  <si>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</si>
  <si>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</si>
  <si>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</si>
  <si>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</si>
  <si>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</si>
  <si>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</si>
  <si>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</si>
  <si>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</si>
  <si>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</si>
  <si>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</si>
  <si>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</si>
  <si>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</si>
  <si>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</si>
  <si>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</si>
  <si>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</si>
  <si>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</si>
  <si>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</si>
  <si>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</si>
  <si>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</si>
  <si>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</si>
  <si>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</si>
  <si>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</si>
  <si>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</si>
  <si>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</si>
  <si>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</si>
  <si>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</si>
  <si>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</si>
  <si>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</si>
  <si>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</si>
  <si>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</si>
  <si>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</si>
  <si>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</si>
  <si>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</si>
  <si>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</si>
  <si>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</si>
  <si>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</si>
  <si>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</si>
  <si>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</si>
  <si>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</si>
  <si>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</si>
  <si>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</si>
  <si>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</si>
  <si>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</si>
  <si>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</si>
  <si>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</si>
  <si>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</si>
  <si>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</si>
  <si>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</si>
  <si>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</si>
  <si>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</si>
  <si>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</si>
  <si>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</si>
  <si>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</si>
  <si>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</si>
  <si>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</si>
  <si>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</si>
  <si>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</si>
  <si>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</si>
  <si>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</si>
  <si>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</si>
  <si>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</si>
  <si>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</si>
  <si>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</si>
  <si>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</si>
  <si>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</si>
  <si>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</si>
  <si>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</si>
  <si>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</si>
  <si>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</si>
  <si>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</si>
  <si>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</si>
  <si>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</si>
  <si>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</si>
  <si>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</si>
  <si>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</si>
  <si>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</si>
  <si>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</si>
  <si>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</si>
  <si>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</si>
  <si>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</si>
  <si>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</si>
  <si>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</si>
  <si>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</si>
  <si>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</si>
  <si>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</si>
  <si>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</si>
  <si>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</si>
  <si>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</si>
  <si>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</si>
  <si>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</si>
  <si>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</si>
  <si>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</si>
  <si>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</si>
  <si>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</si>
  <si>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</si>
  <si>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</si>
  <si>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</si>
  <si>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</si>
  <si>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</si>
  <si>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</si>
  <si>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</si>
  <si>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</si>
  <si>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</si>
  <si>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</si>
  <si>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</si>
  <si>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</si>
  <si>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</si>
  <si>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</si>
  <si>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</si>
  <si>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</si>
  <si>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</si>
  <si>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</si>
  <si>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</si>
  <si>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</si>
  <si>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</si>
  <si>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</si>
  <si>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</si>
  <si>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</si>
  <si>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</si>
  <si>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</si>
  <si>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</si>
  <si>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</si>
  <si>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</si>
  <si>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</si>
  <si>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</si>
  <si>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</si>
  <si>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</si>
  <si>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</si>
  <si>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</si>
  <si>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</si>
  <si>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</si>
  <si>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</si>
  <si>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</si>
  <si>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</si>
  <si>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</si>
  <si>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</si>
  <si>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</si>
  <si>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</si>
  <si>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</si>
  <si>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</si>
  <si>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</si>
  <si>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</si>
  <si>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</si>
  <si>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</si>
  <si>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</si>
  <si>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</si>
  <si>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</si>
  <si>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</si>
  <si>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</si>
  <si>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</si>
  <si>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</si>
  <si>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</si>
  <si>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</si>
  <si>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</si>
  <si>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</si>
  <si>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</si>
  <si>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</si>
  <si>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</si>
  <si>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</si>
  <si>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</si>
  <si>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</si>
  <si>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</si>
  <si>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</si>
  <si>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</si>
  <si>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</si>
  <si>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</si>
  <si>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</si>
  <si>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</si>
  <si>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</si>
  <si>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</si>
  <si>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</si>
  <si>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</si>
  <si>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</si>
  <si>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</si>
  <si>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</si>
  <si>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</si>
  <si>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</si>
  <si>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</si>
  <si>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</si>
  <si>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</si>
  <si>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</si>
  <si>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</si>
  <si>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</si>
  <si>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</si>
  <si>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</si>
  <si>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</si>
  <si>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</si>
  <si>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</si>
  <si>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</si>
  <si>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</si>
  <si>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</si>
  <si>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</si>
  <si>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</si>
  <si>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</si>
  <si>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</si>
  <si>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</si>
  <si>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</si>
  <si>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</si>
  <si>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</si>
  <si>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</si>
  <si>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</si>
  <si>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</si>
  <si>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</si>
  <si>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</si>
  <si>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</si>
  <si>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</si>
  <si>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</si>
  <si>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</si>
  <si>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</si>
  <si>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</si>
  <si>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</si>
  <si>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</si>
  <si>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</si>
  <si>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</si>
  <si>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</si>
  <si>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</si>
  <si>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</si>
  <si>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</si>
  <si>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</si>
  <si>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</si>
  <si>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</si>
  <si>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</si>
  <si>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</si>
  <si>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</si>
  <si>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</si>
  <si>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</si>
  <si>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</si>
  <si>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</si>
  <si>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</si>
  <si>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</si>
  <si>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</si>
  <si>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</si>
  <si>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</si>
  <si>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</si>
  <si>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</si>
  <si>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</si>
  <si>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</si>
  <si>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</si>
  <si>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</si>
  <si>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</si>
  <si>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</si>
  <si>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</si>
  <si>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</si>
  <si>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</si>
  <si>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</si>
  <si>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</si>
  <si>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</si>
  <si>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</si>
  <si>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</si>
  <si>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</si>
  <si>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</si>
  <si>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</si>
  <si>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</si>
  <si>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</si>
  <si>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</si>
  <si>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</si>
  <si>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</si>
  <si>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</si>
  <si>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</si>
  <si>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</si>
  <si>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</si>
  <si>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</si>
  <si>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</si>
  <si>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</si>
  <si>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</si>
  <si>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</si>
  <si>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</si>
  <si>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</si>
  <si>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</si>
  <si>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</si>
  <si>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</si>
  <si>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</si>
  <si>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</si>
  <si>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</si>
  <si>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</si>
  <si>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</si>
  <si>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</si>
  <si>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</si>
  <si>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</si>
  <si>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</si>
  <si>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</si>
  <si>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</si>
  <si>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</si>
  <si>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</si>
  <si>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</si>
  <si>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</si>
  <si>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</si>
  <si>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</si>
  <si>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</si>
  <si>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</si>
  <si>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</si>
  <si>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</si>
  <si>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</si>
  <si>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</si>
  <si>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</si>
  <si>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</si>
  <si>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</si>
  <si>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</si>
  <si>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</si>
  <si>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</si>
  <si>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</si>
  <si>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</si>
  <si>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</si>
  <si>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</si>
  <si>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</si>
  <si>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</si>
  <si>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</si>
  <si>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</si>
  <si>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</si>
  <si>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</si>
  <si>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</si>
  <si>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</si>
  <si>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</si>
  <si>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</si>
  <si>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</si>
  <si>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</si>
  <si>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</si>
  <si>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</si>
  <si>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</si>
  <si>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</si>
  <si>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</si>
  <si>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</si>
  <si>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</si>
  <si>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</si>
  <si>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</si>
  <si>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</si>
  <si>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</si>
  <si>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</si>
  <si>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</si>
  <si>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</si>
  <si>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</si>
  <si>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</si>
  <si>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</si>
  <si>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</si>
  <si>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</si>
  <si>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</si>
  <si>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</si>
  <si>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</si>
  <si>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</si>
  <si>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</si>
  <si>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</si>
  <si>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</si>
  <si>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</si>
  <si>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</si>
  <si>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</si>
  <si>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</si>
  <si>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</si>
  <si>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</si>
  <si>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</si>
  <si>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</si>
  <si>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</si>
  <si>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</si>
  <si>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</si>
  <si>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</si>
  <si>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</si>
  <si>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</si>
  <si>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</si>
  <si>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</si>
  <si>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</si>
  <si>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</si>
  <si>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</si>
  <si>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</si>
  <si>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</si>
  <si>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</si>
  <si>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</si>
  <si>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</si>
  <si>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</si>
  <si>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</si>
  <si>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</si>
  <si>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</si>
  <si>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</si>
  <si>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</si>
  <si>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</si>
  <si>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</si>
  <si>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</si>
  <si>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</si>
  <si>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</si>
  <si>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</si>
  <si>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</si>
  <si>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</si>
  <si>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</si>
  <si>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</si>
  <si>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</si>
  <si>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</si>
  <si>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</si>
  <si>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</si>
  <si>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</si>
  <si>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</si>
  <si>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</si>
  <si>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</si>
  <si>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</si>
  <si>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</si>
  <si>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</si>
  <si>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</si>
  <si>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</si>
  <si>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</si>
  <si>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</si>
  <si>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</si>
  <si>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</si>
  <si>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</si>
  <si>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</si>
  <si>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</si>
  <si>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</si>
  <si>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</si>
  <si>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</si>
  <si>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</si>
  <si>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</si>
  <si>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</si>
  <si>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</si>
  <si>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</si>
  <si>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</si>
  <si>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</si>
  <si>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</si>
  <si>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</si>
  <si>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</si>
  <si>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</si>
  <si>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</si>
  <si>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</si>
  <si>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</si>
  <si>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</si>
  <si>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</si>
  <si>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</si>
  <si>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</si>
  <si>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</si>
  <si>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</si>
  <si>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</si>
  <si>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</si>
  <si>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</si>
  <si>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</si>
  <si>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</si>
  <si>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</si>
  <si>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</si>
  <si>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</si>
  <si>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</si>
  <si>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</si>
  <si>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</si>
  <si>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</si>
  <si>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</si>
  <si>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</si>
  <si>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</si>
  <si>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</si>
  <si>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</si>
  <si>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</si>
  <si>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</si>
  <si>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</si>
  <si>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</si>
  <si>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</si>
  <si>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</si>
  <si>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</si>
  <si>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</si>
  <si>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</si>
  <si>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</si>
  <si>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</si>
  <si>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</si>
  <si>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</si>
  <si>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</si>
  <si>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</si>
  <si>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</si>
  <si>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</si>
  <si>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</si>
  <si>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</si>
  <si>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</si>
  <si>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</si>
  <si>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</si>
  <si>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</si>
  <si>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</si>
  <si>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</si>
  <si>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</si>
  <si>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</si>
  <si>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</si>
  <si>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</si>
  <si>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</si>
  <si>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</si>
  <si>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</si>
  <si>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</si>
  <si>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</si>
  <si>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</si>
  <si>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</si>
  <si>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</si>
  <si>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</si>
  <si>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</si>
  <si>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</si>
  <si>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</si>
  <si>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</si>
  <si>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</si>
  <si>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</si>
  <si>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</si>
  <si>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</si>
  <si>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</si>
  <si>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</si>
  <si>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</si>
  <si>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</si>
  <si>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</si>
  <si>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</si>
  <si>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</si>
  <si>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</si>
  <si>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</si>
  <si>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</si>
  <si>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</si>
  <si>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</si>
  <si>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</si>
  <si>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</si>
  <si>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</si>
  <si>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</si>
  <si>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</si>
  <si>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</si>
  <si>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</si>
  <si>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</si>
  <si>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</si>
  <si>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</si>
  <si>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</si>
  <si>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</si>
  <si>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</si>
  <si>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</si>
  <si>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</si>
  <si>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</si>
  <si>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</si>
  <si>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</si>
  <si>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</si>
  <si>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</si>
  <si>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</si>
  <si>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</si>
  <si>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</si>
  <si>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</si>
  <si>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</si>
  <si>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</si>
  <si>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</si>
  <si>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</si>
  <si>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</si>
  <si>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</si>
  <si>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</si>
  <si>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</si>
  <si>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</si>
  <si>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</si>
  <si>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</si>
  <si>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</si>
  <si>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</si>
  <si>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</si>
  <si>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</si>
  <si>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</si>
  <si>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</si>
  <si>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</si>
  <si>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</si>
  <si>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</si>
  <si>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</si>
  <si>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</si>
  <si>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</si>
  <si>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</si>
  <si>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</si>
  <si>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</si>
  <si>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</si>
  <si>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</si>
  <si>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</si>
  <si>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</si>
  <si>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</si>
  <si>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</si>
  <si>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</si>
  <si>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</si>
  <si>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</si>
  <si>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</si>
  <si>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</si>
  <si>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</si>
  <si>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</si>
  <si>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</si>
  <si>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</si>
  <si>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</si>
  <si>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</si>
  <si>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</si>
  <si>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</si>
  <si>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</si>
  <si>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</si>
  <si>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</si>
  <si>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</si>
  <si>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</si>
  <si>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</si>
  <si>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</si>
  <si>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</si>
  <si>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</si>
  <si>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</si>
  <si>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</si>
  <si>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</si>
  <si>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</si>
  <si>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</si>
  <si>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</si>
  <si>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</si>
  <si>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</si>
  <si>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</si>
  <si>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</si>
  <si>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</si>
  <si>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</si>
  <si>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</si>
  <si>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</si>
  <si>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</si>
  <si>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</si>
  <si>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</si>
  <si>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</si>
  <si>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</si>
  <si>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</si>
  <si>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</si>
  <si>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</si>
  <si>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</si>
  <si>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</si>
  <si>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</si>
  <si>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</si>
  <si>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</si>
  <si>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</si>
  <si>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</si>
  <si>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</si>
  <si>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</si>
  <si>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</si>
  <si>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</si>
  <si>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</si>
  <si>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</si>
  <si>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</si>
  <si>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</si>
  <si>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</si>
  <si>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</si>
  <si>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</si>
  <si>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</si>
  <si>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</si>
  <si>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</si>
  <si>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</si>
  <si>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</si>
  <si>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</si>
  <si>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</si>
  <si>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</si>
  <si>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</si>
  <si>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</si>
  <si>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</si>
  <si>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</si>
  <si>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</si>
  <si>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</si>
  <si>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</si>
  <si>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</si>
  <si>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</si>
  <si>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</si>
  <si>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</si>
  <si>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</si>
  <si>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</si>
  <si>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</si>
  <si>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</si>
  <si>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</si>
  <si>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</si>
  <si>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</si>
  <si>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</si>
  <si>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</si>
  <si>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</si>
  <si>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</si>
  <si>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</si>
  <si>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</si>
  <si>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</si>
  <si>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</si>
  <si>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</si>
  <si>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</si>
  <si>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</si>
  <si>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</si>
  <si>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</si>
  <si>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</si>
  <si>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</si>
  <si>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</si>
  <si>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</si>
  <si>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</si>
  <si>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</si>
  <si>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</si>
  <si>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</si>
  <si>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</si>
  <si>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</si>
  <si>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</si>
  <si>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</si>
  <si>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</si>
  <si>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</si>
  <si>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</si>
  <si>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</si>
  <si>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</si>
  <si>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</si>
  <si>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</si>
  <si>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</si>
  <si>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</si>
  <si>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</si>
  <si>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</si>
  <si>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</si>
  <si>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</si>
  <si>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</si>
  <si>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</si>
  <si>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</si>
  <si>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</si>
  <si>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</si>
  <si>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</si>
  <si>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</si>
  <si>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</si>
  <si>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</si>
  <si>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</si>
  <si>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</si>
  <si>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</si>
  <si>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</si>
  <si>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</si>
  <si>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</si>
  <si>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</si>
  <si>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</si>
  <si>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</si>
  <si>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</si>
  <si>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</si>
  <si>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</si>
  <si>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</si>
  <si>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</si>
  <si>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</si>
  <si>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</si>
  <si>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</si>
  <si>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</si>
  <si>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</si>
  <si>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</si>
  <si>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</si>
  <si>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</si>
  <si>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</si>
  <si>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</si>
  <si>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</si>
  <si>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</si>
  <si>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</si>
  <si>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</si>
  <si>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</si>
  <si>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</si>
  <si>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</si>
  <si>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</si>
  <si>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</si>
  <si>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</si>
  <si>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</si>
  <si>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</si>
  <si>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</si>
  <si>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</si>
  <si>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</si>
  <si>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</si>
  <si>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</si>
  <si>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</si>
  <si>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</si>
  <si>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</si>
  <si>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</si>
  <si>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</si>
  <si>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</si>
  <si>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</si>
  <si>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</si>
  <si>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</si>
  <si>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</si>
  <si>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</si>
  <si>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</si>
  <si>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</si>
  <si>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</si>
  <si>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</si>
  <si>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</si>
  <si>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</si>
  <si>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</si>
  <si>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</si>
  <si>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</si>
  <si>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</si>
  <si>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</si>
  <si>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</si>
  <si>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</si>
  <si>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</si>
  <si>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</si>
  <si>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</si>
  <si>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</si>
  <si>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</si>
  <si>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</si>
  <si>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</si>
  <si>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</si>
  <si>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</si>
  <si>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</si>
  <si>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</si>
  <si>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</si>
  <si>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</si>
  <si>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</si>
  <si>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</si>
  <si>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</si>
  <si>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</si>
  <si>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</si>
  <si>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</si>
  <si>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</si>
  <si>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</si>
  <si>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</si>
  <si>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</si>
  <si>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</si>
  <si>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</si>
  <si>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</si>
  <si>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</si>
  <si>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</si>
  <si>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</si>
  <si>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</si>
  <si>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</si>
  <si>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</si>
  <si>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</si>
  <si>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</si>
  <si>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</si>
  <si>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</si>
  <si>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</si>
  <si>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</si>
  <si>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</si>
  <si>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</si>
  <si>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</si>
  <si>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</si>
  <si>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</si>
  <si>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</si>
  <si>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</si>
  <si>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</si>
  <si>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</si>
  <si>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</si>
  <si>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</si>
  <si>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</si>
  <si>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</si>
  <si>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</si>
  <si>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</si>
  <si>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</si>
  <si>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</si>
  <si>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</si>
  <si>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</si>
  <si>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</si>
  <si>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</si>
  <si>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</si>
  <si>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</si>
  <si>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</si>
  <si>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</si>
  <si>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</si>
  <si>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</si>
  <si>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</si>
  <si>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</si>
  <si>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</si>
  <si>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</si>
  <si>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</si>
  <si>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</si>
  <si>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</si>
  <si>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</si>
  <si>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</si>
  <si>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</si>
  <si>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</si>
  <si>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</si>
  <si>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</si>
  <si>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</si>
  <si>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</si>
  <si>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</si>
  <si>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</si>
  <si>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</si>
  <si>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</si>
  <si>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</si>
  <si>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</si>
  <si>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</si>
  <si>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</si>
  <si>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</si>
  <si>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</si>
  <si>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</si>
  <si>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</si>
  <si>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</si>
  <si>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</si>
  <si>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</si>
  <si>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</si>
  <si>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</si>
  <si>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</si>
  <si>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</si>
  <si>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</si>
  <si>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</si>
  <si>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</si>
  <si>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</si>
  <si>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</si>
  <si>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</si>
  <si>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</si>
  <si>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</si>
  <si>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</si>
  <si>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</si>
  <si>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</si>
  <si>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</si>
  <si>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</si>
  <si>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</si>
  <si>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</si>
  <si>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</si>
  <si>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</si>
  <si>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</si>
  <si>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</si>
  <si>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</si>
  <si>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</si>
  <si>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</si>
  <si>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</si>
  <si>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</si>
  <si>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</si>
  <si>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</si>
  <si>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</si>
  <si>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</si>
  <si>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</si>
  <si>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</si>
  <si>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</si>
  <si>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</si>
  <si>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</si>
  <si>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</si>
  <si>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</si>
  <si>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</si>
  <si>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</si>
  <si>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</si>
  <si>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</si>
  <si>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</si>
  <si>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</si>
  <si>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</si>
  <si>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</si>
  <si>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</si>
  <si>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</si>
  <si>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</si>
  <si>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</si>
  <si>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</si>
  <si>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</si>
  <si>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</si>
  <si>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</si>
  <si>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</si>
  <si>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</si>
  <si>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</si>
  <si>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</si>
  <si>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</si>
  <si>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</si>
  <si>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</si>
  <si>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</si>
  <si>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</si>
  <si>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</si>
  <si>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</si>
  <si>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</si>
  <si>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</si>
  <si>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</si>
  <si>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</si>
  <si>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</si>
  <si>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</si>
  <si>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</si>
  <si>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</si>
  <si>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</si>
  <si>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</si>
  <si>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</si>
  <si>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</si>
  <si>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</si>
  <si>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</si>
  <si>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</si>
  <si>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</si>
  <si>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</si>
  <si>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</si>
  <si>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</si>
  <si>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</si>
  <si>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</si>
  <si>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</si>
  <si>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</si>
  <si>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</si>
  <si>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</si>
  <si>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</si>
  <si>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</si>
  <si>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</si>
  <si>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</si>
  <si>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</si>
  <si>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</si>
  <si>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</si>
  <si>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</si>
  <si>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</si>
  <si>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</si>
  <si>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</si>
  <si>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</si>
  <si>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</si>
  <si>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</si>
  <si>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</si>
  <si>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</si>
  <si>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</si>
  <si>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</si>
  <si>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</si>
  <si>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</si>
  <si>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</si>
  <si>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</si>
  <si>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</si>
  <si>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</si>
  <si>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</si>
  <si>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</si>
  <si>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</si>
  <si>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</si>
  <si>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</si>
  <si>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</si>
  <si>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</si>
  <si>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</si>
  <si>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</si>
  <si>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</si>
  <si>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</si>
  <si>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</si>
  <si>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</si>
  <si>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</si>
  <si>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</si>
  <si>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</si>
  <si>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</si>
  <si>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</si>
  <si>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</si>
  <si>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</si>
  <si>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</si>
  <si>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</si>
  <si>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</si>
  <si>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</si>
  <si>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</si>
  <si>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</si>
  <si>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</si>
  <si>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</si>
  <si>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</si>
  <si>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</si>
  <si>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</si>
  <si>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</si>
  <si>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</si>
  <si>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</si>
  <si>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</si>
  <si>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</si>
  <si>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</si>
  <si>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</si>
  <si>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</si>
  <si>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</si>
  <si>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</si>
  <si>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</si>
  <si>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</si>
  <si>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</si>
  <si>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</si>
  <si>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</si>
  <si>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</si>
  <si>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</si>
  <si>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</si>
  <si>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</si>
  <si>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</si>
  <si>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</si>
  <si>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</si>
  <si>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</si>
  <si>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</si>
  <si>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</si>
  <si>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</si>
  <si>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</si>
  <si>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</si>
  <si>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</si>
  <si>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</si>
  <si>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</si>
  <si>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</si>
  <si>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</si>
  <si>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</si>
  <si>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</si>
  <si>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</si>
  <si>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</si>
  <si>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</si>
  <si>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</si>
  <si>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</si>
  <si>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</si>
  <si>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</si>
  <si>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</si>
  <si>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</si>
  <si>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</si>
  <si>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</si>
  <si>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</si>
  <si>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</si>
  <si>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</si>
  <si>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</si>
  <si>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</si>
  <si>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</si>
  <si>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</si>
  <si>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</si>
  <si>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</si>
  <si>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</si>
  <si>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</si>
  <si>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</si>
  <si>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</si>
  <si>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</si>
  <si>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</si>
  <si>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</si>
  <si>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</si>
  <si>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</si>
  <si>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</si>
  <si>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</si>
  <si>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</si>
  <si>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</si>
  <si>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</si>
  <si>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</si>
  <si>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</si>
  <si>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</si>
  <si>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</si>
  <si>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</si>
  <si>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</si>
  <si>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</si>
  <si>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</si>
  <si>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</si>
  <si>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</si>
  <si>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</si>
  <si>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</si>
  <si>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</si>
  <si>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</si>
  <si>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</si>
  <si>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</si>
  <si>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</si>
  <si>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</si>
  <si>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</si>
  <si>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</si>
  <si>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</si>
  <si>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</si>
  <si>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</si>
  <si>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</si>
  <si>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</si>
  <si>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</si>
  <si>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</si>
  <si>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</si>
  <si>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</si>
  <si>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</si>
  <si>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</si>
  <si>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</si>
  <si>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</si>
  <si>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</si>
  <si>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</si>
  <si>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</si>
  <si>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</si>
  <si>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</si>
  <si>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</si>
  <si>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</si>
  <si>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</si>
  <si>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</si>
  <si>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</si>
  <si>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</si>
  <si>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</si>
  <si>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</si>
  <si>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</si>
  <si>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</si>
  <si>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</si>
  <si>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</si>
  <si>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</si>
  <si>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</si>
  <si>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</si>
  <si>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</si>
  <si>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</si>
  <si>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</si>
  <si>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</si>
  <si>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</si>
  <si>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</si>
  <si>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</si>
  <si>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</si>
  <si>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</si>
  <si>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</si>
  <si>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</si>
  <si>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</si>
  <si>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</si>
  <si>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</si>
  <si>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</si>
  <si>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</si>
  <si>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</si>
  <si>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</si>
  <si>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</si>
  <si>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</si>
  <si>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</si>
  <si>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</si>
  <si>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</si>
  <si>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</si>
  <si>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</si>
  <si>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</si>
  <si>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</si>
  <si>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</si>
  <si>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</si>
  <si>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</si>
  <si>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</si>
  <si>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</si>
  <si>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</si>
  <si>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</si>
  <si>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</si>
  <si>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</si>
  <si>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</si>
  <si>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</si>
  <si>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</si>
  <si>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</si>
  <si>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</si>
  <si>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</si>
  <si>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</si>
  <si>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</si>
  <si>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</si>
  <si>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</si>
  <si>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</si>
  <si>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</si>
  <si>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</si>
  <si>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</si>
  <si>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</si>
  <si>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</si>
  <si>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</si>
  <si>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</si>
  <si>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</si>
  <si>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</si>
  <si>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</si>
  <si>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</si>
  <si>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</si>
  <si>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</si>
  <si>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</si>
  <si>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</si>
  <si>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</si>
  <si>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</si>
  <si>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</si>
  <si>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</si>
  <si>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</si>
  <si>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</si>
  <si>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</si>
  <si>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</si>
  <si>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</si>
  <si>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</si>
  <si>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</si>
  <si>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</si>
  <si>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</si>
  <si>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</si>
  <si>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</si>
  <si>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</si>
  <si>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</si>
  <si>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</si>
  <si>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</si>
  <si>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</si>
  <si>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</si>
  <si>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</si>
  <si>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</si>
  <si>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</si>
  <si>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</si>
  <si>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</si>
  <si>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</si>
  <si>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</si>
  <si>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</si>
  <si>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</si>
  <si>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</si>
  <si>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</si>
  <si>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</si>
  <si>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</si>
  <si>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</si>
  <si>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</si>
  <si>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</si>
  <si>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</si>
  <si>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</si>
  <si>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</si>
  <si>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</si>
  <si>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</si>
  <si>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</si>
  <si>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</si>
  <si>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</si>
  <si>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</si>
  <si>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</si>
  <si>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</si>
  <si>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</si>
  <si>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</si>
  <si>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</si>
  <si>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</si>
  <si>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</si>
  <si>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</si>
  <si>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</si>
  <si>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</si>
  <si>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</si>
  <si>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</si>
  <si>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</si>
  <si>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</si>
  <si>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</si>
  <si>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</si>
  <si>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</si>
  <si>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</si>
  <si>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</si>
  <si>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</si>
  <si>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</si>
  <si>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</si>
  <si>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</si>
  <si>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</si>
  <si>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</si>
  <si>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</si>
  <si>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</si>
  <si>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</si>
  <si>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</si>
  <si>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</si>
  <si>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</si>
  <si>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</si>
  <si>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</si>
  <si>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</si>
  <si>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</si>
  <si>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</si>
  <si>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</si>
  <si>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</si>
  <si>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</si>
  <si>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</si>
  <si>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</si>
  <si>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</si>
  <si>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</si>
  <si>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</si>
  <si>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</si>
  <si>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</si>
  <si>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</si>
  <si>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</si>
  <si>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</si>
  <si>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</si>
  <si>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</si>
  <si>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</si>
  <si>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</si>
  <si>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</si>
  <si>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</si>
  <si>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</si>
  <si>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</si>
  <si>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</si>
  <si>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</si>
  <si>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</si>
  <si>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</si>
  <si>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</si>
  <si>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</si>
  <si>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</si>
  <si>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</si>
  <si>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</si>
  <si>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</si>
  <si>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</si>
  <si>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</si>
  <si>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</si>
  <si>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</si>
  <si>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</si>
  <si>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</si>
  <si>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</si>
  <si>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</si>
  <si>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</si>
  <si>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</si>
  <si>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</si>
  <si>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</si>
  <si>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</si>
  <si>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</si>
  <si>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</si>
  <si>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</si>
  <si>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</si>
  <si>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</si>
  <si>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</si>
  <si>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</si>
  <si>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</si>
  <si>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</si>
  <si>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</si>
  <si>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</si>
  <si>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</si>
  <si>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</si>
  <si>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</si>
  <si>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</si>
  <si>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</si>
  <si>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</si>
  <si>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</si>
  <si>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</si>
  <si>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</si>
  <si>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</si>
  <si>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</si>
  <si>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</si>
  <si>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</si>
  <si>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</si>
  <si>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</si>
  <si>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</si>
  <si>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</si>
  <si>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</si>
  <si>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</si>
  <si>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</si>
  <si>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</si>
  <si>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</si>
  <si>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</si>
  <si>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</si>
  <si>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</si>
  <si>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</si>
  <si>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</si>
  <si>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</si>
  <si>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</si>
  <si>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</si>
  <si>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</si>
  <si>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</si>
  <si>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</si>
  <si>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</si>
  <si>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</si>
  <si>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</si>
  <si>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</si>
  <si>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</si>
  <si>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</si>
  <si>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</si>
  <si>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</si>
  <si>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</si>
  <si>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</si>
  <si>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</si>
  <si>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</si>
  <si>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</si>
  <si>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</si>
  <si>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</si>
  <si>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</si>
  <si>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</si>
  <si>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</si>
  <si>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</si>
  <si>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</si>
  <si>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</si>
  <si>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</si>
  <si>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</si>
  <si>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</si>
  <si>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</si>
  <si>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</si>
  <si>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</si>
  <si>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</si>
  <si>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</si>
  <si>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</si>
  <si>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</si>
  <si>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</si>
  <si>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</si>
  <si>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</si>
  <si>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</si>
  <si>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</si>
  <si>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</si>
  <si>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</si>
  <si>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</si>
  <si>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</si>
  <si>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</si>
  <si>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</si>
  <si>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</si>
  <si>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</si>
  <si>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</si>
  <si>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</si>
  <si>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</si>
  <si>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</si>
  <si>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</si>
  <si>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</si>
  <si>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</si>
  <si>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</si>
  <si>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</si>
  <si>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</si>
  <si>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</si>
  <si>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</si>
  <si>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</si>
  <si>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</si>
  <si>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</si>
  <si>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</si>
  <si>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</si>
  <si>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</si>
  <si>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</si>
  <si>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</si>
  <si>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</si>
  <si>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</si>
  <si>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</si>
  <si>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</si>
  <si>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</si>
  <si>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</si>
  <si>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</si>
  <si>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</si>
  <si>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</si>
  <si>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</si>
  <si>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</si>
  <si>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</si>
  <si>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</si>
  <si>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</si>
  <si>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</si>
  <si>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</si>
  <si>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</si>
  <si>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</si>
  <si>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</si>
  <si>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</si>
  <si>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</si>
  <si>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</si>
  <si>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</si>
  <si>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</si>
  <si>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</si>
  <si>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</si>
  <si>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</si>
  <si>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</si>
  <si>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</si>
  <si>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</si>
  <si>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</si>
  <si>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</si>
  <si>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</si>
  <si>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</si>
  <si>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</si>
  <si>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</si>
  <si>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</si>
  <si>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</si>
  <si>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</si>
  <si>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</si>
  <si>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</si>
  <si>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</si>
  <si>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</si>
  <si>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</si>
  <si>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</si>
  <si>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</si>
  <si>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</si>
  <si>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</si>
  <si>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</si>
  <si>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</si>
  <si>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</si>
  <si>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</si>
  <si>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</si>
  <si>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</si>
  <si>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</si>
  <si>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</si>
  <si>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</si>
  <si>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</si>
  <si>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</si>
  <si>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</si>
  <si>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</si>
  <si>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</si>
  <si>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</si>
  <si>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</si>
  <si>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</si>
  <si>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</si>
  <si>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</si>
  <si>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</si>
  <si>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</si>
  <si>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</si>
  <si>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</si>
  <si>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</si>
  <si>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</si>
  <si>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</si>
  <si>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</si>
  <si>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</si>
  <si>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</si>
  <si>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</si>
  <si>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</si>
  <si>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</si>
  <si>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</si>
  <si>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</si>
  <si>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</si>
  <si>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</si>
  <si>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</si>
  <si>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</si>
  <si>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</si>
  <si>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</si>
  <si>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</si>
  <si>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</si>
  <si>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</si>
  <si>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</si>
  <si>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</si>
  <si>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</si>
  <si>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</si>
  <si>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</si>
  <si>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</si>
  <si>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</si>
  <si>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</si>
  <si>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</si>
  <si>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</si>
  <si>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</si>
  <si>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</si>
  <si>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</si>
  <si>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</si>
  <si>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</si>
  <si>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</si>
  <si>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</si>
  <si>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</si>
  <si>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</si>
  <si>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</si>
  <si>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</si>
  <si>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</si>
  <si>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</si>
  <si>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</si>
  <si>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</si>
  <si>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</si>
  <si>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</si>
  <si>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</si>
  <si>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</si>
  <si>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</si>
  <si>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</si>
  <si>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</si>
  <si>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</si>
  <si>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</si>
  <si>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</si>
  <si>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</si>
  <si>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</si>
  <si>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</si>
  <si>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</si>
  <si>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</si>
  <si>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</si>
  <si>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</si>
  <si>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</si>
  <si>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</si>
  <si>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</si>
  <si>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</si>
  <si>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</si>
  <si>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</si>
  <si>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</si>
  <si>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</si>
  <si>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</si>
  <si>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</si>
  <si>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</si>
  <si>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</si>
  <si>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</si>
  <si>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</si>
  <si>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</si>
  <si>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</si>
  <si>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</si>
  <si>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</si>
  <si>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</si>
  <si>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</si>
  <si>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</si>
  <si>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</si>
  <si>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</si>
  <si>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</si>
  <si>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</si>
  <si>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</si>
  <si>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</si>
  <si>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</si>
  <si>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</si>
  <si>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</si>
  <si>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</si>
  <si>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</si>
  <si>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</si>
  <si>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</si>
  <si>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</si>
  <si>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</si>
  <si>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</si>
  <si>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</si>
  <si>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</si>
  <si>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</si>
  <si>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</si>
  <si>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</si>
  <si>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</si>
  <si>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</si>
  <si>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</si>
  <si>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</si>
  <si>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</si>
  <si>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</si>
  <si>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</si>
  <si>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</si>
  <si>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</si>
  <si>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</si>
  <si>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</si>
  <si>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</si>
  <si>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</si>
  <si>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</si>
  <si>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</si>
  <si>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</si>
  <si>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</si>
  <si>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</si>
  <si>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</si>
  <si>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</si>
  <si>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</si>
  <si>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</si>
  <si>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</si>
  <si>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</si>
  <si>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</si>
  <si>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</si>
  <si>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</si>
  <si>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</si>
  <si>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</si>
  <si>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</si>
  <si>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</si>
  <si>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</si>
  <si>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</si>
  <si>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</si>
  <si>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</si>
  <si>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</si>
  <si>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</si>
  <si>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</si>
  <si>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</si>
  <si>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</si>
  <si>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</si>
  <si>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</si>
  <si>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</si>
  <si>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</si>
  <si>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</si>
  <si>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</si>
  <si>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</si>
  <si>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</si>
  <si>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</si>
  <si>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</si>
  <si>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</si>
  <si>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</si>
  <si>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</si>
  <si>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</si>
  <si>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</si>
  <si>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</si>
  <si>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</si>
  <si>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</si>
  <si>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</si>
  <si>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</si>
  <si>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</si>
  <si>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</si>
  <si>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</si>
  <si>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</si>
  <si>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</si>
  <si>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</si>
  <si>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</si>
  <si>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</si>
  <si>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</si>
  <si>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</si>
  <si>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</si>
  <si>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</si>
  <si>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</si>
  <si>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</si>
  <si>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</si>
  <si>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</si>
  <si>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</si>
  <si>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</si>
  <si>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</si>
  <si>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</si>
  <si>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</si>
  <si>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</si>
  <si>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</si>
  <si>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</si>
  <si>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</si>
  <si>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</si>
  <si>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</si>
  <si>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</si>
  <si>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</si>
  <si>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</si>
  <si>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</si>
  <si>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</si>
  <si>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</si>
  <si>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</si>
  <si>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</si>
  <si>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</si>
  <si>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</si>
  <si>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</si>
  <si>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</si>
  <si>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</si>
  <si>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</si>
  <si>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</si>
  <si>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</si>
  <si>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</si>
  <si>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</si>
  <si>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</si>
  <si>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</si>
  <si>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</si>
  <si>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</si>
  <si>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</si>
  <si>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</si>
  <si>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</si>
  <si>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</si>
  <si>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</si>
  <si>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</si>
  <si>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</si>
  <si>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</si>
  <si>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</si>
  <si>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</si>
  <si>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</si>
  <si>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</si>
  <si>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</si>
  <si>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</si>
  <si>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</si>
  <si>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</si>
  <si>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</si>
  <si>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</si>
  <si>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</si>
  <si>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</si>
  <si>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</si>
  <si>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</si>
  <si>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</si>
  <si>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</si>
  <si>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</si>
  <si>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</si>
  <si>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</si>
  <si>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</si>
  <si>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</si>
  <si>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</si>
  <si>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</si>
  <si>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</si>
  <si>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</si>
  <si>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</si>
  <si>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</si>
  <si>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</si>
  <si>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</si>
  <si>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</si>
  <si>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</si>
  <si>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</si>
  <si>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</si>
  <si>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</si>
  <si>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</si>
  <si>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</si>
  <si>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</si>
  <si>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</si>
  <si>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</si>
  <si>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</si>
  <si>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</si>
  <si>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</si>
  <si>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</si>
  <si>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</si>
  <si>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</si>
  <si>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</si>
  <si>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</si>
  <si>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</si>
  <si>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</si>
  <si>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</si>
  <si>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</si>
  <si>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</si>
  <si>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</si>
  <si>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</si>
  <si>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</si>
  <si>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</si>
  <si>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</si>
  <si>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</si>
  <si>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</si>
  <si>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</si>
  <si>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</si>
  <si>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</si>
  <si>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</si>
  <si>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</si>
  <si>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</si>
  <si>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</si>
  <si>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</si>
  <si>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</si>
  <si>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</si>
  <si>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</si>
  <si>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</si>
  <si>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</si>
  <si>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</si>
  <si>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</si>
  <si>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</si>
  <si>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</si>
  <si>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</si>
  <si>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</si>
  <si>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</si>
  <si>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</si>
  <si>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</si>
  <si>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</si>
  <si>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</si>
  <si>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</si>
  <si>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</si>
  <si>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</si>
  <si>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</si>
  <si>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</si>
  <si>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</si>
  <si>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</si>
  <si>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</si>
  <si>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</si>
  <si>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</si>
  <si>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</si>
  <si>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</si>
  <si>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</si>
  <si>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</si>
  <si>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</si>
  <si>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</si>
  <si>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</si>
  <si>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</si>
  <si>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</si>
  <si>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</si>
  <si>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</si>
  <si>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</si>
  <si>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</si>
  <si>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</si>
  <si>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</si>
  <si>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</si>
  <si>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</si>
  <si>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</si>
  <si>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</si>
  <si>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</si>
  <si>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</si>
  <si>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</si>
  <si>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</si>
  <si>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</si>
  <si>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</si>
  <si>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</si>
  <si>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</si>
  <si>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</si>
  <si>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</si>
  <si>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</si>
  <si>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</si>
  <si>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</si>
  <si>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</si>
  <si>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</si>
  <si>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</si>
  <si>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</si>
  <si>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</si>
  <si>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</si>
  <si>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</si>
  <si>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</si>
  <si>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</si>
  <si>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</si>
  <si>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</si>
  <si>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</si>
  <si>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</si>
  <si>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</si>
  <si>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</si>
  <si>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</si>
  <si>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</si>
  <si>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</si>
  <si>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</si>
  <si>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</si>
  <si>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</si>
  <si>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</si>
  <si>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</si>
  <si>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</si>
  <si>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</si>
  <si>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</si>
  <si>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</si>
  <si>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</si>
  <si>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</si>
  <si>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</si>
  <si>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</si>
  <si>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</si>
  <si>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</si>
  <si>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</si>
  <si>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</si>
  <si>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</si>
  <si>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</si>
  <si>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</si>
  <si>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</si>
  <si>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</si>
  <si>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</si>
  <si>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</si>
  <si>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</si>
  <si>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</si>
  <si>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</si>
  <si>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</si>
  <si>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</si>
  <si>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</si>
  <si>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</si>
  <si>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</si>
  <si>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</si>
  <si>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</si>
  <si>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</si>
  <si>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</si>
  <si>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</si>
  <si>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</si>
  <si>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</si>
  <si>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</si>
  <si>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</si>
  <si>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</si>
  <si>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</si>
  <si>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</si>
  <si>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</si>
  <si>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</si>
  <si>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</si>
  <si>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</si>
  <si>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</si>
  <si>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</si>
  <si>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</si>
  <si>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</si>
  <si>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</si>
  <si>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</si>
  <si>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</si>
  <si>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</si>
  <si>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</si>
  <si>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</si>
  <si>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</si>
  <si>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</si>
  <si>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</si>
  <si>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</si>
  <si>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</si>
  <si>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</si>
  <si>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</si>
  <si>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</si>
  <si>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</si>
  <si>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</si>
  <si>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</si>
  <si>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</si>
  <si>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</si>
  <si>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</si>
  <si>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</si>
  <si>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</si>
  <si>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</si>
  <si>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</si>
  <si>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</si>
  <si>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</si>
  <si>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</si>
  <si>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</si>
  <si>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</si>
  <si>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</si>
  <si>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</si>
  <si>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</si>
  <si>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</si>
  <si>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</si>
  <si>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</si>
  <si>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</si>
  <si>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</si>
  <si>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</si>
  <si>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</si>
  <si>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</si>
  <si>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</si>
  <si>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</si>
  <si>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</si>
  <si>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</si>
  <si>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</si>
  <si>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</si>
  <si>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</si>
  <si>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</si>
  <si>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</si>
  <si>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</si>
  <si>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</si>
  <si>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</si>
  <si>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</si>
  <si>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</si>
  <si>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</si>
  <si>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</si>
  <si>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</si>
  <si>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</si>
  <si>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</si>
  <si>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</si>
  <si>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</si>
  <si>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</si>
  <si>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</si>
  <si>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</si>
  <si>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</si>
  <si>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</si>
  <si>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</si>
  <si>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</si>
  <si>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</si>
  <si>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</si>
  <si>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</si>
  <si>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</si>
  <si>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</si>
  <si>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</si>
  <si>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</si>
  <si>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</si>
  <si>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</si>
  <si>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</si>
  <si>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</si>
  <si>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</si>
  <si>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</si>
  <si>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</si>
  <si>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</si>
  <si>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</si>
  <si>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</si>
  <si>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</si>
  <si>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</si>
  <si>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</si>
  <si>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</si>
  <si>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</si>
  <si>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</si>
  <si>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</si>
  <si>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</si>
  <si>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</si>
  <si>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</si>
  <si>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</si>
  <si>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</si>
  <si>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</si>
  <si>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</si>
  <si>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</si>
  <si>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</si>
  <si>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</si>
  <si>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</si>
  <si>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</si>
  <si>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</si>
  <si>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</si>
  <si>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</si>
  <si>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</si>
  <si>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</si>
  <si>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</si>
  <si>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</si>
  <si>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</si>
  <si>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</si>
  <si>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</si>
  <si>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</si>
  <si>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</si>
  <si>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</si>
  <si>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</si>
  <si>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</si>
  <si>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</si>
  <si>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</si>
  <si>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</si>
  <si>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</si>
  <si>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</si>
  <si>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</si>
  <si>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</si>
  <si>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</si>
  <si>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</si>
  <si>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</si>
  <si>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</si>
  <si>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</si>
  <si>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</si>
  <si>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</si>
  <si>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</si>
  <si>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</si>
  <si>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</si>
  <si>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</si>
  <si>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</si>
  <si>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</si>
  <si>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</si>
  <si>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</si>
  <si>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</si>
  <si>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</si>
  <si>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</si>
  <si>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</si>
  <si>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</si>
  <si>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</si>
  <si>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</si>
  <si>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</si>
  <si>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</si>
  <si>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</si>
  <si>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</si>
  <si>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</si>
  <si>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</si>
  <si>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</si>
  <si>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</si>
  <si>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</si>
  <si>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</si>
  <si>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</si>
  <si>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</si>
  <si>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</si>
  <si>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</si>
  <si>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</si>
  <si>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</si>
  <si>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</si>
  <si>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</si>
  <si>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</si>
  <si>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</si>
  <si>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</si>
  <si>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</si>
  <si>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</si>
  <si>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</si>
  <si>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</si>
  <si>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</si>
  <si>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</si>
  <si>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</si>
  <si>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</si>
  <si>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</si>
  <si>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</si>
  <si>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</si>
  <si>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</si>
  <si>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</si>
  <si>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</si>
  <si>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</si>
  <si>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</si>
  <si>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</si>
  <si>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</si>
  <si>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</si>
  <si>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</si>
  <si>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</si>
  <si>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</si>
  <si>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</si>
  <si>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</si>
  <si>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</si>
  <si>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</si>
  <si>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</si>
  <si>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</si>
  <si>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</si>
  <si>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</si>
  <si>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</si>
  <si>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</si>
  <si>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</si>
  <si>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</si>
  <si>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</si>
  <si>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</si>
  <si>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</si>
  <si>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</si>
  <si>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</si>
  <si>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</si>
  <si>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</si>
  <si>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</si>
  <si>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</si>
  <si>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</si>
  <si>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</si>
  <si>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</si>
  <si>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</si>
  <si>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</si>
  <si>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</si>
  <si>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</si>
  <si>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</si>
  <si>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</si>
  <si>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</si>
  <si>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</si>
  <si>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</si>
  <si>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</si>
  <si>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</si>
  <si>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</si>
  <si>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</si>
  <si>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</si>
  <si>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</si>
  <si>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</si>
  <si>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</si>
  <si>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</si>
  <si>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</si>
  <si>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</si>
  <si>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</si>
  <si>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</si>
  <si>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</si>
  <si>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</si>
  <si>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</si>
  <si>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</si>
  <si>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</si>
  <si>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</si>
  <si>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</si>
  <si>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</si>
  <si>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</si>
  <si>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</si>
  <si>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</si>
  <si>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</si>
  <si>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</si>
  <si>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</si>
  <si>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</si>
  <si>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</si>
  <si>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</si>
  <si>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</si>
  <si>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</si>
  <si>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</si>
  <si>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</si>
  <si>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</si>
  <si>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</si>
  <si>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</si>
  <si>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</si>
  <si>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</si>
  <si>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</si>
  <si>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</si>
  <si>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</si>
  <si>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</si>
  <si>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</si>
  <si>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</si>
  <si>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</si>
  <si>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</si>
  <si>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</si>
  <si>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</si>
  <si>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</si>
  <si>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</si>
  <si>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</si>
  <si>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</si>
  <si>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</si>
  <si>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</si>
  <si>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</si>
  <si>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</si>
  <si>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</si>
  <si>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</si>
  <si>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</si>
  <si>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</si>
  <si>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</si>
  <si>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</si>
  <si>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</si>
  <si>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</si>
  <si>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</si>
  <si>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</si>
  <si>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</si>
  <si>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</si>
  <si>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</si>
  <si>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</si>
  <si>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</si>
  <si>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</si>
  <si>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</si>
  <si>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</si>
  <si>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</si>
  <si>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</si>
  <si>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</si>
  <si>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</si>
  <si>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</si>
  <si>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</si>
  <si>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</si>
  <si>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</si>
  <si>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</si>
  <si>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</si>
  <si>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</si>
  <si>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</si>
  <si>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</si>
  <si>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</si>
  <si>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</si>
  <si>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</si>
  <si>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</si>
  <si>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</si>
  <si>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</si>
  <si>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</si>
  <si>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</si>
  <si>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</si>
  <si>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</si>
  <si>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</si>
  <si>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</si>
  <si>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</si>
  <si>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</si>
  <si>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</si>
  <si>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</si>
  <si>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</si>
  <si>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</si>
  <si>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</si>
  <si>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</si>
  <si>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</si>
  <si>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</si>
  <si>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</si>
  <si>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</si>
  <si>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</si>
  <si>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</si>
  <si>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</si>
  <si>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</si>
  <si>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</si>
  <si>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</si>
  <si>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</si>
  <si>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</si>
  <si>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</si>
  <si>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</si>
  <si>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</si>
  <si>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</si>
  <si>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</si>
  <si>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</si>
  <si>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</si>
  <si>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</si>
  <si>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</si>
  <si>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</si>
  <si>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</si>
  <si>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</si>
  <si>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</si>
  <si>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</si>
  <si>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</si>
  <si>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</si>
  <si>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</si>
  <si>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</si>
  <si>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</si>
  <si>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</si>
  <si>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</si>
  <si>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</si>
  <si>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</si>
  <si>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</si>
  <si>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</si>
  <si>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</si>
  <si>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</si>
  <si>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</si>
  <si>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</si>
  <si>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</si>
  <si>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</si>
  <si>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</si>
  <si>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</si>
  <si>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</si>
  <si>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</si>
  <si>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</si>
  <si>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</si>
  <si>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</si>
  <si>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</si>
  <si>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</si>
  <si>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</si>
  <si>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</si>
  <si>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</si>
  <si>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</si>
  <si>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</si>
  <si>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</si>
  <si>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</si>
  <si>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</si>
  <si>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</si>
  <si>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</si>
  <si>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</si>
  <si>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</si>
  <si>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</si>
  <si>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</si>
  <si>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</si>
  <si>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</si>
  <si>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</si>
  <si>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</si>
  <si>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</si>
  <si>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</si>
  <si>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</si>
  <si>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</si>
  <si>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</si>
  <si>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</si>
  <si>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</si>
  <si>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</si>
  <si>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</si>
  <si>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</si>
  <si>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</si>
  <si>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</si>
  <si>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</si>
  <si>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</si>
  <si>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</si>
  <si>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</si>
  <si>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</si>
  <si>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</si>
  <si>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</si>
  <si>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</si>
  <si>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</si>
  <si>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</si>
  <si>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</si>
  <si>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</si>
  <si>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</si>
  <si>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</si>
  <si>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</si>
  <si>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</si>
  <si>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</si>
  <si>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</si>
  <si>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</si>
  <si>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</si>
  <si>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</si>
  <si>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</si>
  <si>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</si>
  <si>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</si>
  <si>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</si>
  <si>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</si>
  <si>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</si>
  <si>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</si>
  <si>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</si>
  <si>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</si>
  <si>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</si>
  <si>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</si>
  <si>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</si>
  <si>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</si>
  <si>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</si>
  <si>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</si>
  <si>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</si>
  <si>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</si>
  <si>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</si>
  <si>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</si>
  <si>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</si>
  <si>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</si>
  <si>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</si>
  <si>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</si>
  <si>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</si>
  <si>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</si>
  <si>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</si>
  <si>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</si>
  <si>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</si>
  <si>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</si>
  <si>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</si>
  <si>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</si>
  <si>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</si>
  <si>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</si>
  <si>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</si>
  <si>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</si>
  <si>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</si>
  <si>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</si>
  <si>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</si>
  <si>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</si>
  <si>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</si>
  <si>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</si>
  <si>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</si>
  <si>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</si>
  <si>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</si>
  <si>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</si>
  <si>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</si>
  <si>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</si>
  <si>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</si>
  <si>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</si>
  <si>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</si>
  <si>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</si>
  <si>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</si>
  <si>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</si>
  <si>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</si>
  <si>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</si>
  <si>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</si>
  <si>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</si>
  <si>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</si>
  <si>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</si>
  <si>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</si>
  <si>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</si>
  <si>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</si>
  <si>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</si>
  <si>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</si>
  <si>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</si>
  <si>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</si>
  <si>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</si>
  <si>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</si>
  <si>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</si>
  <si>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</si>
  <si>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</si>
  <si>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</si>
  <si>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</si>
  <si>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</si>
  <si>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</si>
  <si>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</si>
  <si>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</si>
  <si>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</si>
  <si>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</si>
  <si>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</si>
  <si>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</si>
  <si>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</si>
  <si>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</si>
  <si>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</si>
  <si>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</si>
  <si>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</si>
  <si>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</si>
  <si>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</si>
  <si>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</si>
  <si>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</si>
  <si>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</si>
  <si>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</si>
  <si>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</si>
  <si>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</si>
  <si>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</si>
  <si>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</si>
  <si>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</si>
  <si>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</si>
  <si>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</si>
  <si>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</si>
  <si>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</si>
  <si>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</si>
  <si>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</si>
  <si>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</si>
  <si>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</si>
  <si>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</si>
  <si>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</si>
  <si>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</si>
  <si>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</si>
  <si>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</si>
  <si>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</si>
  <si>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</si>
  <si>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</si>
  <si>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</si>
  <si>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</si>
  <si>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</si>
  <si>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</si>
  <si>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</si>
  <si>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r>
      <t xml:space="preserve">3ª ETAPA   PERÍODO:        </t>
    </r>
    <r>
      <rPr>
        <b/>
        <sz val="12"/>
        <color theme="9" tint="-0.249977111117893"/>
        <rFont val="Verdana"/>
        <family val="2"/>
      </rPr>
      <t>30 DIAS</t>
    </r>
    <r>
      <rPr>
        <b/>
        <sz val="12"/>
        <color theme="1"/>
        <rFont val="Verdana"/>
        <family val="2"/>
      </rPr>
      <t xml:space="preserve"> </t>
    </r>
  </si>
  <si>
    <t>%</t>
  </si>
  <si>
    <t>R$</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</si>
  <si>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</si>
  <si>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</si>
  <si>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</si>
  <si>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</si>
  <si>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</si>
  <si>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</si>
  <si>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</si>
  <si>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</si>
  <si>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</si>
  <si>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</si>
  <si>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</si>
  <si>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</si>
  <si>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</si>
  <si>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</si>
  <si>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</si>
  <si>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</si>
  <si>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</si>
  <si>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</si>
  <si>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</si>
  <si>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</si>
  <si>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</si>
  <si>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</si>
  <si>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</si>
  <si>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</si>
  <si>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</si>
  <si>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</si>
  <si>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</si>
  <si>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</si>
  <si>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</si>
  <si>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</si>
  <si>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</si>
  <si>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</si>
  <si>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</si>
  <si>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</si>
  <si>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</si>
  <si>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</si>
  <si>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</si>
  <si>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</si>
  <si>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</si>
  <si>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</si>
  <si>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</si>
  <si>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</si>
  <si>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</si>
  <si>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</si>
  <si>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</si>
  <si>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</si>
  <si>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</si>
  <si>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</si>
  <si>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</si>
  <si>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</si>
  <si>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</si>
  <si>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</si>
  <si>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</si>
  <si>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</si>
  <si>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</si>
  <si>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</si>
  <si>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</si>
  <si>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</si>
  <si>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</si>
  <si>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</si>
  <si>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</si>
  <si>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</si>
  <si>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</si>
  <si>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</si>
  <si>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</si>
  <si>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</si>
  <si>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</si>
  <si>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</si>
  <si>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</si>
  <si>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</si>
  <si>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</si>
  <si>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</si>
  <si>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</si>
  <si>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</si>
  <si>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</si>
  <si>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</si>
  <si>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</si>
  <si>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</si>
  <si>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</si>
  <si>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</si>
  <si>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</si>
  <si>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</si>
  <si>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</si>
  <si>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</si>
  <si>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</si>
  <si>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</si>
  <si>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</si>
  <si>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</si>
  <si>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</si>
  <si>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</si>
  <si>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</si>
  <si>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</si>
  <si>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</si>
  <si>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</si>
  <si>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</si>
  <si>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</si>
  <si>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</si>
  <si>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</si>
  <si>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</si>
  <si>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</si>
  <si>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</si>
  <si>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</si>
  <si>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</si>
  <si>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</si>
  <si>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</si>
  <si>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</si>
  <si>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</si>
  <si>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</si>
  <si>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</si>
  <si>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</si>
  <si>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</si>
  <si>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</si>
  <si>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</si>
  <si>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</si>
  <si>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</si>
  <si>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</si>
  <si>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</si>
  <si>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</si>
  <si>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</si>
  <si>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</si>
  <si>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</si>
  <si>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</si>
  <si>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</si>
  <si>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</si>
  <si>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</si>
  <si>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</si>
  <si>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</si>
  <si>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</si>
  <si>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</si>
  <si>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</si>
  <si>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</si>
  <si>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</si>
  <si>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</si>
  <si>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</si>
  <si>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</si>
  <si>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</si>
  <si>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</si>
  <si>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</si>
  <si>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</si>
  <si>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</si>
  <si>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</si>
  <si>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</si>
  <si>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</si>
  <si>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</si>
  <si>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</si>
  <si>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</si>
  <si>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</si>
  <si>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</si>
  <si>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</si>
  <si>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</si>
  <si>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</si>
  <si>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</si>
  <si>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</si>
  <si>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</si>
  <si>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</si>
  <si>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</si>
  <si>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</si>
  <si>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</si>
  <si>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</si>
  <si>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</si>
  <si>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</si>
  <si>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</si>
  <si>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</si>
  <si>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</si>
  <si>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</si>
  <si>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</si>
  <si>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</si>
  <si>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</si>
  <si>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</si>
  <si>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</si>
  <si>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</si>
  <si>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</si>
  <si>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</si>
  <si>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</si>
  <si>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</si>
  <si>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</si>
  <si>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</si>
  <si>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</si>
  <si>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</si>
  <si>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</si>
  <si>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</si>
  <si>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</si>
  <si>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</si>
  <si>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</si>
  <si>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</si>
  <si>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</si>
  <si>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</si>
  <si>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</si>
  <si>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</si>
  <si>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</si>
  <si>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</si>
  <si>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</si>
  <si>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</si>
  <si>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</si>
  <si>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</si>
  <si>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</si>
  <si>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</si>
  <si>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</si>
  <si>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</si>
  <si>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</si>
  <si>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</si>
  <si>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</si>
  <si>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</si>
  <si>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</si>
  <si>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</si>
  <si>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</si>
  <si>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</si>
  <si>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</si>
  <si>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</si>
  <si>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</si>
  <si>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</si>
  <si>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</si>
  <si>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</si>
  <si>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</si>
  <si>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</si>
  <si>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</si>
  <si>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</si>
  <si>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</si>
  <si>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</si>
  <si>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</si>
  <si>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</si>
  <si>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</si>
  <si>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</si>
  <si>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</si>
  <si>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</si>
  <si>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</si>
  <si>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</si>
  <si>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</si>
  <si>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</si>
  <si>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</si>
  <si>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</si>
  <si>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</si>
  <si>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</si>
  <si>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</si>
  <si>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</si>
  <si>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</si>
  <si>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</si>
  <si>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</si>
  <si>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</si>
  <si>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</si>
  <si>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</si>
  <si>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</si>
  <si>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</si>
  <si>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</si>
  <si>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</si>
  <si>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</si>
  <si>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</si>
  <si>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</si>
  <si>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</si>
  <si>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</si>
  <si>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</si>
  <si>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</si>
  <si>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</si>
  <si>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</si>
  <si>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</si>
  <si>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</si>
  <si>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</si>
  <si>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</si>
  <si>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</si>
  <si>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</si>
  <si>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</si>
  <si>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</si>
  <si>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</si>
  <si>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</si>
  <si>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</si>
  <si>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</si>
  <si>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</si>
  <si>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</si>
  <si>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</si>
  <si>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</si>
  <si>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</si>
  <si>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</si>
  <si>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</si>
  <si>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</si>
  <si>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</si>
  <si>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</si>
  <si>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</si>
  <si>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</si>
  <si>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</si>
  <si>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</si>
  <si>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</si>
  <si>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</si>
  <si>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</si>
  <si>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</si>
  <si>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</si>
  <si>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</si>
  <si>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</si>
  <si>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</si>
  <si>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</si>
  <si>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</si>
  <si>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</si>
  <si>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</si>
  <si>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</si>
  <si>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</si>
  <si>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</si>
  <si>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</si>
  <si>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</si>
  <si>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</si>
  <si>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</si>
  <si>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</si>
  <si>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</si>
  <si>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</si>
  <si>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</si>
  <si>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</si>
  <si>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</si>
  <si>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</si>
  <si>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</si>
  <si>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</si>
  <si>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</si>
  <si>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</si>
  <si>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</si>
  <si>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</si>
  <si>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</si>
  <si>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</si>
  <si>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</si>
  <si>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</si>
  <si>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</si>
  <si>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</si>
  <si>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</si>
  <si>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</si>
  <si>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</si>
  <si>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</si>
  <si>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</si>
  <si>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</si>
  <si>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</si>
  <si>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</si>
  <si>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</si>
  <si>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</si>
  <si>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</si>
  <si>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</si>
  <si>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</si>
  <si>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</si>
  <si>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</si>
  <si>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</si>
  <si>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</si>
  <si>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</si>
  <si>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</si>
  <si>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</si>
  <si>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</si>
  <si>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</si>
  <si>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</si>
  <si>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</si>
  <si>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</si>
  <si>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</si>
  <si>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</si>
  <si>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</si>
  <si>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</si>
  <si>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</si>
  <si>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</si>
  <si>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</si>
  <si>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</si>
  <si>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</si>
  <si>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</si>
  <si>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</si>
  <si>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</si>
  <si>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</si>
  <si>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</si>
  <si>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</si>
  <si>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</si>
  <si>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</si>
  <si>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</si>
  <si>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</si>
  <si>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</si>
  <si>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</si>
  <si>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</si>
  <si>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</si>
  <si>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</si>
  <si>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</si>
  <si>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</si>
  <si>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</si>
  <si>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</si>
  <si>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</si>
  <si>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</si>
  <si>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</si>
  <si>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</si>
  <si>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</si>
  <si>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</si>
  <si>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</si>
  <si>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</si>
  <si>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</si>
  <si>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</si>
  <si>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</si>
  <si>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</si>
  <si>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</si>
  <si>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</si>
  <si>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</si>
  <si>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</si>
  <si>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</si>
  <si>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</si>
  <si>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</si>
  <si>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</si>
  <si>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</si>
  <si>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</si>
  <si>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</si>
  <si>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</si>
  <si>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</si>
  <si>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</si>
  <si>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</si>
  <si>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</si>
  <si>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</si>
  <si>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</si>
  <si>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</si>
  <si>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</si>
  <si>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</si>
  <si>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</si>
  <si>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</si>
  <si>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</si>
  <si>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</si>
  <si>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</si>
  <si>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</si>
  <si>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</si>
  <si>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</si>
  <si>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</si>
  <si>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</si>
  <si>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</si>
  <si>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</si>
  <si>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</si>
  <si>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</si>
  <si>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</si>
  <si>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</si>
  <si>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</si>
  <si>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</si>
  <si>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</si>
  <si>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</si>
  <si>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</si>
  <si>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</si>
  <si>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</si>
  <si>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</si>
  <si>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</si>
  <si>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</si>
  <si>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</si>
  <si>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</si>
  <si>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</si>
  <si>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</si>
  <si>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</si>
  <si>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</si>
  <si>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</si>
  <si>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</si>
  <si>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</si>
  <si>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</si>
  <si>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</si>
  <si>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</si>
  <si>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</si>
  <si>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</si>
  <si>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</si>
  <si>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</si>
  <si>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</si>
  <si>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</si>
  <si>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</si>
  <si>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</si>
  <si>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</si>
  <si>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</si>
  <si>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</si>
  <si>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</si>
  <si>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</si>
  <si>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</si>
  <si>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</si>
  <si>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</si>
  <si>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</si>
  <si>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</si>
  <si>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</si>
  <si>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</si>
  <si>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</si>
  <si>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</si>
  <si>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</si>
  <si>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</si>
  <si>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</si>
  <si>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</si>
  <si>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</si>
  <si>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</si>
  <si>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</si>
  <si>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</si>
  <si>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</si>
  <si>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</si>
  <si>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</si>
  <si>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</si>
  <si>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</si>
  <si>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</si>
  <si>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</si>
  <si>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</si>
  <si>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</si>
  <si>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</si>
  <si>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</si>
  <si>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</si>
  <si>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</si>
  <si>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</si>
  <si>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</si>
  <si>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</si>
  <si>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</si>
  <si>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</si>
  <si>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</si>
  <si>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</si>
  <si>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</si>
  <si>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</si>
  <si>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</si>
  <si>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</si>
  <si>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</si>
  <si>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</si>
  <si>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</si>
  <si>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</si>
  <si>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</si>
  <si>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</si>
  <si>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</si>
  <si>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</si>
  <si>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</si>
  <si>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</si>
  <si>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</si>
  <si>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</si>
  <si>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</si>
  <si>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</si>
  <si>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</si>
  <si>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</si>
  <si>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</si>
  <si>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</si>
  <si>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</si>
  <si>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</si>
  <si>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</si>
  <si>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</si>
  <si>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</si>
  <si>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</si>
  <si>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</si>
  <si>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</si>
  <si>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</si>
  <si>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</si>
  <si>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</si>
  <si>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</si>
  <si>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</si>
  <si>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</si>
  <si>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</si>
  <si>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</si>
  <si>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</si>
  <si>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</si>
  <si>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</si>
  <si>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</si>
  <si>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</si>
  <si>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</si>
  <si>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</si>
  <si>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</si>
  <si>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</si>
  <si>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</si>
  <si>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</si>
  <si>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</si>
  <si>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</si>
  <si>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</si>
  <si>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</si>
  <si>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</si>
  <si>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</si>
  <si>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</si>
  <si>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</si>
  <si>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</si>
  <si>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</si>
  <si>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</si>
  <si>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</si>
  <si>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</si>
  <si>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</si>
  <si>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</si>
  <si>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</si>
  <si>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</si>
  <si>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</si>
  <si>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</si>
  <si>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</si>
  <si>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</si>
  <si>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</si>
  <si>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</si>
  <si>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</si>
  <si>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</si>
  <si>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</si>
  <si>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</si>
  <si>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</si>
  <si>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</si>
  <si>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</si>
  <si>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</si>
  <si>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</si>
  <si>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</si>
  <si>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</si>
  <si>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</si>
  <si>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</si>
  <si>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</si>
  <si>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</si>
  <si>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</si>
  <si>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</si>
  <si>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</si>
  <si>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</si>
  <si>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</si>
  <si>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</si>
  <si>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</si>
  <si>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</si>
  <si>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</si>
  <si>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</si>
  <si>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</si>
  <si>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</si>
  <si>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</si>
  <si>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</si>
  <si>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</si>
  <si>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</si>
  <si>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</si>
  <si>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</si>
  <si>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</si>
  <si>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</si>
  <si>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</si>
  <si>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</si>
  <si>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</si>
  <si>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</si>
  <si>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</si>
  <si>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</si>
  <si>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</si>
  <si>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</si>
  <si>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</si>
  <si>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</si>
  <si>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</si>
  <si>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</si>
  <si>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</si>
  <si>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</si>
  <si>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</si>
  <si>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</si>
  <si>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</si>
  <si>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</si>
  <si>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</si>
  <si>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</si>
  <si>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</si>
  <si>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</si>
  <si>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</si>
  <si>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</si>
  <si>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</si>
  <si>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</si>
  <si>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</si>
  <si>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</si>
  <si>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</si>
  <si>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</si>
  <si>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</si>
  <si>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</si>
  <si>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</si>
  <si>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</si>
  <si>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</si>
  <si>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</si>
  <si>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</si>
  <si>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</si>
  <si>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</si>
  <si>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</si>
  <si>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</si>
  <si>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</si>
  <si>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</si>
  <si>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</si>
  <si>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</si>
  <si>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</si>
  <si>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</si>
  <si>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</si>
  <si>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</si>
  <si>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</si>
  <si>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</si>
  <si>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</si>
  <si>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</si>
  <si>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</si>
  <si>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</si>
  <si>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</si>
  <si>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</si>
  <si>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</si>
  <si>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</si>
  <si>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</si>
  <si>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</si>
  <si>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</si>
  <si>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</si>
  <si>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</si>
  <si>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</si>
  <si>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</si>
  <si>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</si>
  <si>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</si>
  <si>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</si>
  <si>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</si>
  <si>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</si>
  <si>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</si>
  <si>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</si>
  <si>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</si>
  <si>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</si>
  <si>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</si>
  <si>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</si>
  <si>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</si>
  <si>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</si>
  <si>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</si>
  <si>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</si>
  <si>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</si>
  <si>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</si>
  <si>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</si>
  <si>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</si>
  <si>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</si>
  <si>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</si>
  <si>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</si>
  <si>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</si>
  <si>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</si>
  <si>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</si>
  <si>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</si>
  <si>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</si>
  <si>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</si>
  <si>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</si>
  <si>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</si>
  <si>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</si>
  <si>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</si>
  <si>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</si>
  <si>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</si>
  <si>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</si>
  <si>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</si>
  <si>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</si>
  <si>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</si>
  <si>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</si>
  <si>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</si>
  <si>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</si>
  <si>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</si>
  <si>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</si>
  <si>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</si>
  <si>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</si>
  <si>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</si>
  <si>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</si>
  <si>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</si>
  <si>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</si>
  <si>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</si>
  <si>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</si>
  <si>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</si>
  <si>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</si>
  <si>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</si>
  <si>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</si>
  <si>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</si>
  <si>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</si>
  <si>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</si>
  <si>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</si>
  <si>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</si>
  <si>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</si>
  <si>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</si>
  <si>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</si>
  <si>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</si>
  <si>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</si>
  <si>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</si>
  <si>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</si>
  <si>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</si>
  <si>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</si>
  <si>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</si>
  <si>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</si>
  <si>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</si>
  <si>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</si>
  <si>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</si>
  <si>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</si>
  <si>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</si>
  <si>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</si>
  <si>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</si>
  <si>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</si>
  <si>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</si>
  <si>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</si>
  <si>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</si>
  <si>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</si>
  <si>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</si>
  <si>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</si>
  <si>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</si>
  <si>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</si>
  <si>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</si>
  <si>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</si>
  <si>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</si>
  <si>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</si>
  <si>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</si>
  <si>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</si>
  <si>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</si>
  <si>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</si>
  <si>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</si>
  <si>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</si>
  <si>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</si>
  <si>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</si>
  <si>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</si>
  <si>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</si>
  <si>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</si>
  <si>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</si>
  <si>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</si>
  <si>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</si>
  <si>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</si>
  <si>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</si>
  <si>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</si>
  <si>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</si>
  <si>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</si>
  <si>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</si>
  <si>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</si>
  <si>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</si>
  <si>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</si>
  <si>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</si>
  <si>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</si>
  <si>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</si>
  <si>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</si>
  <si>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</si>
  <si>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</si>
  <si>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</si>
  <si>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</si>
  <si>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</si>
  <si>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</si>
  <si>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</si>
  <si>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</si>
  <si>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</si>
  <si>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</si>
  <si>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</si>
  <si>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</si>
  <si>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</si>
  <si>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</si>
  <si>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</si>
  <si>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</si>
  <si>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</si>
  <si>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</si>
  <si>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</si>
  <si>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</si>
  <si>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</si>
  <si>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</si>
  <si>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</si>
  <si>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</si>
  <si>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</si>
  <si>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</si>
  <si>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</si>
  <si>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</si>
  <si>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</si>
  <si>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</si>
  <si>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</si>
  <si>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</si>
  <si>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</si>
  <si>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</si>
  <si>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</si>
  <si>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</si>
  <si>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</si>
  <si>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</si>
  <si>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</si>
  <si>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</si>
  <si>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</si>
  <si>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</si>
  <si>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</si>
  <si>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</si>
  <si>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</si>
  <si>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</si>
  <si>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</si>
  <si>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</si>
  <si>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</si>
  <si>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</si>
  <si>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</si>
  <si>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</si>
  <si>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</si>
  <si>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</si>
  <si>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</si>
  <si>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</si>
  <si>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</si>
  <si>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</si>
  <si>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</si>
  <si>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</si>
  <si>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</si>
  <si>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</si>
  <si>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</si>
  <si>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</si>
  <si>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</si>
  <si>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</si>
  <si>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</si>
  <si>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</si>
  <si>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</si>
  <si>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</si>
  <si>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</si>
  <si>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</si>
  <si>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</si>
  <si>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</si>
  <si>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</si>
  <si>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</si>
  <si>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</si>
  <si>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</si>
  <si>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</si>
  <si>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</si>
  <si>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</si>
  <si>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</si>
  <si>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</si>
  <si>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</si>
  <si>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</si>
  <si>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</si>
  <si>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</si>
  <si>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</si>
  <si>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</si>
  <si>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</si>
  <si>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</si>
  <si>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</si>
  <si>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</si>
  <si>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</si>
  <si>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</si>
  <si>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</si>
  <si>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</si>
  <si>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</si>
  <si>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</si>
  <si>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</si>
  <si>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</si>
  <si>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</si>
  <si>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</si>
  <si>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</si>
  <si>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</si>
  <si>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</si>
  <si>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</si>
  <si>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</si>
  <si>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</si>
  <si>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</si>
  <si>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</si>
  <si>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</si>
  <si>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</si>
  <si>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</si>
  <si>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</si>
  <si>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</si>
  <si>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</si>
  <si>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</si>
  <si>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</si>
  <si>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</si>
  <si>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</si>
  <si>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</si>
  <si>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</si>
  <si>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</si>
  <si>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</si>
  <si>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</si>
  <si>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</si>
  <si>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</si>
  <si>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</si>
  <si>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</si>
  <si>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</si>
  <si>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</si>
  <si>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</si>
  <si>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</si>
  <si>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</si>
  <si>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</si>
  <si>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</si>
  <si>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</si>
  <si>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</si>
  <si>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</si>
  <si>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</si>
  <si>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</si>
  <si>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</si>
  <si>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</si>
  <si>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</si>
  <si>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</si>
  <si>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</si>
  <si>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</si>
  <si>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</si>
  <si>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</si>
  <si>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</si>
  <si>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</si>
  <si>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</si>
  <si>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</si>
  <si>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</si>
  <si>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</si>
  <si>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</si>
  <si>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</si>
  <si>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</si>
  <si>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</si>
  <si>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</si>
  <si>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</si>
  <si>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</si>
  <si>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</si>
  <si>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</si>
  <si>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</si>
  <si>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</si>
  <si>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</si>
  <si>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</si>
  <si>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</si>
  <si>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</si>
  <si>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</si>
  <si>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</si>
  <si>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</si>
  <si>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</si>
  <si>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</si>
  <si>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</si>
  <si>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</si>
  <si>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</si>
  <si>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</si>
  <si>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</si>
  <si>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</si>
  <si>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</si>
  <si>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</si>
  <si>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</si>
  <si>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</si>
  <si>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</si>
  <si>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</si>
  <si>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</si>
  <si>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</si>
  <si>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</si>
  <si>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</si>
  <si>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</si>
  <si>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</si>
  <si>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</si>
  <si>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</si>
  <si>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</si>
  <si>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</si>
  <si>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</si>
  <si>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</si>
  <si>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</si>
  <si>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</si>
  <si>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</si>
  <si>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</si>
  <si>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</si>
  <si>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</si>
  <si>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</si>
  <si>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</si>
  <si>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</si>
  <si>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</si>
  <si>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</si>
  <si>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</si>
  <si>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</si>
  <si>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</si>
  <si>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</si>
  <si>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</si>
  <si>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</si>
  <si>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</si>
  <si>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</si>
  <si>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</si>
  <si>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</si>
  <si>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</si>
  <si>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</si>
  <si>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</si>
  <si>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</si>
  <si>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</si>
  <si>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</si>
  <si>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</si>
  <si>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</si>
  <si>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</si>
  <si>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</si>
  <si>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</si>
  <si>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</si>
  <si>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</si>
  <si>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</si>
  <si>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</si>
  <si>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</si>
  <si>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</si>
  <si>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</si>
  <si>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</si>
  <si>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</si>
  <si>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</si>
  <si>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</si>
  <si>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</si>
  <si>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</si>
  <si>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</si>
  <si>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</si>
  <si>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</si>
  <si>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</si>
  <si>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</si>
  <si>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</si>
  <si>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</si>
  <si>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</si>
  <si>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</si>
  <si>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</si>
  <si>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</si>
  <si>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</si>
  <si>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</si>
  <si>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</si>
  <si>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</si>
  <si>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</si>
  <si>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</si>
  <si>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</si>
  <si>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</si>
  <si>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</si>
  <si>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</si>
  <si>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</si>
  <si>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</si>
  <si>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</si>
  <si>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</si>
  <si>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</si>
  <si>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</si>
  <si>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</si>
  <si>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</si>
  <si>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</si>
  <si>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</si>
  <si>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</si>
  <si>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</si>
  <si>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</si>
  <si>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</si>
  <si>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</si>
  <si>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</si>
  <si>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</si>
  <si>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</si>
  <si>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</si>
  <si>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</si>
  <si>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</si>
  <si>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</si>
  <si>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</si>
  <si>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</si>
  <si>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</si>
  <si>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</si>
  <si>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</si>
  <si>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</si>
  <si>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</si>
  <si>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</si>
  <si>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</si>
  <si>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</si>
  <si>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</si>
  <si>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</si>
  <si>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</si>
  <si>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</si>
  <si>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</si>
  <si>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</si>
  <si>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</si>
  <si>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</si>
  <si>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</si>
  <si>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</si>
  <si>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</si>
  <si>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</si>
  <si>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</si>
  <si>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</si>
  <si>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</si>
  <si>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</si>
  <si>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</si>
  <si>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</si>
  <si>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</si>
  <si>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</si>
  <si>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</si>
  <si>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</si>
  <si>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</si>
  <si>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</si>
  <si>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</si>
  <si>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</si>
  <si>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</si>
  <si>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</si>
  <si>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</si>
  <si>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</si>
  <si>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</si>
  <si>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</si>
  <si>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</si>
  <si>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</si>
  <si>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</si>
  <si>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</si>
  <si>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</si>
  <si>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</si>
  <si>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</si>
  <si>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</si>
  <si>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</si>
  <si>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</si>
  <si>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</si>
  <si>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</si>
  <si>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</si>
  <si>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</si>
  <si>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</si>
  <si>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</si>
  <si>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</si>
  <si>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</si>
  <si>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</si>
  <si>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</si>
  <si>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</si>
  <si>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</si>
  <si>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</si>
  <si>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</si>
  <si>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</si>
  <si>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</si>
  <si>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</si>
  <si>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</si>
  <si>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</si>
  <si>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</si>
  <si>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</si>
  <si>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</si>
  <si>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</si>
  <si>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</si>
  <si>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</si>
  <si>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</si>
  <si>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</si>
  <si>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</si>
  <si>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</si>
  <si>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</si>
  <si>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</si>
  <si>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</si>
  <si>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</si>
  <si>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</si>
  <si>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</si>
  <si>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</si>
  <si>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</si>
  <si>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</si>
  <si>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</si>
  <si>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</si>
  <si>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</si>
  <si>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</si>
  <si>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</si>
  <si>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</si>
  <si>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</si>
  <si>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</si>
  <si>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</si>
  <si>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</si>
  <si>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</si>
  <si>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</si>
  <si>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</si>
  <si>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</si>
  <si>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</si>
  <si>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</si>
  <si>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</si>
  <si>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</si>
  <si>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</si>
  <si>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</si>
  <si>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</si>
  <si>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</si>
  <si>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</si>
  <si>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</si>
  <si>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</si>
  <si>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</si>
  <si>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</si>
  <si>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</si>
  <si>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</si>
  <si>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</si>
  <si>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</si>
  <si>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</si>
  <si>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</si>
  <si>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</si>
  <si>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</si>
  <si>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</si>
  <si>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</si>
  <si>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</si>
  <si>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</si>
  <si>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</si>
  <si>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</si>
  <si>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</si>
  <si>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</si>
  <si>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</si>
  <si>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</si>
  <si>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</si>
  <si>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</si>
  <si>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</si>
  <si>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</si>
  <si>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</si>
  <si>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</si>
  <si>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</si>
  <si>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</si>
  <si>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</si>
  <si>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</si>
  <si>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</si>
  <si>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</si>
  <si>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</si>
  <si>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</si>
  <si>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</si>
  <si>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</si>
  <si>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</si>
  <si>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</si>
  <si>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</si>
  <si>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</si>
  <si>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</si>
  <si>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</si>
  <si>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</si>
  <si>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</si>
  <si>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</si>
  <si>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</si>
  <si>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</si>
  <si>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</si>
  <si>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</si>
  <si>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</si>
  <si>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</si>
  <si>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</si>
  <si>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</si>
  <si>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</si>
  <si>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</si>
  <si>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</si>
  <si>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</si>
  <si>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</si>
  <si>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</si>
  <si>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</si>
  <si>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</si>
  <si>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</si>
  <si>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</si>
  <si>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</si>
  <si>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</si>
  <si>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</si>
  <si>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</si>
  <si>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</si>
  <si>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</si>
  <si>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</si>
  <si>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</si>
  <si>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</si>
  <si>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</si>
  <si>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</si>
  <si>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</si>
  <si>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</si>
  <si>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</si>
  <si>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</si>
  <si>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</si>
  <si>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</si>
  <si>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</si>
  <si>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</si>
  <si>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</si>
  <si>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</si>
  <si>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</si>
  <si>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</si>
  <si>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</si>
  <si>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</si>
  <si>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</si>
  <si>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</si>
  <si>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</si>
  <si>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</si>
  <si>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</si>
  <si>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</si>
  <si>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</si>
  <si>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</si>
  <si>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</si>
  <si>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</si>
  <si>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</si>
  <si>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</si>
  <si>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</si>
  <si>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</si>
  <si>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</si>
  <si>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</si>
  <si>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</si>
  <si>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</si>
  <si>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</si>
  <si>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</si>
  <si>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</si>
  <si>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</si>
  <si>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</si>
  <si>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</si>
  <si>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</si>
  <si>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</si>
  <si>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</si>
  <si>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</si>
  <si>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</si>
  <si>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</si>
  <si>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</si>
  <si>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</si>
  <si>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</si>
  <si>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</si>
  <si>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</si>
  <si>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</si>
  <si>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</si>
  <si>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</si>
  <si>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</si>
  <si>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</si>
  <si>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</si>
  <si>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</si>
  <si>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</si>
  <si>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</si>
  <si>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</si>
  <si>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</si>
  <si>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</si>
  <si>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</si>
  <si>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</si>
  <si>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</si>
  <si>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</si>
  <si>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</si>
  <si>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</si>
  <si>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</si>
  <si>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</si>
  <si>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</si>
  <si>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</si>
  <si>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</si>
  <si>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</si>
  <si>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</si>
  <si>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</si>
  <si>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</si>
  <si>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</si>
  <si>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</si>
  <si>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</si>
  <si>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</si>
  <si>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</si>
  <si>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</si>
  <si>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</si>
  <si>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</si>
  <si>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</si>
  <si>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</si>
  <si>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</si>
  <si>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</si>
  <si>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</si>
  <si>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</si>
  <si>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</si>
  <si>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</si>
  <si>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</si>
  <si>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</si>
  <si>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</si>
  <si>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</si>
  <si>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</si>
  <si>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</si>
  <si>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</si>
  <si>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</si>
  <si>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</si>
  <si>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</si>
  <si>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</si>
  <si>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</si>
  <si>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</si>
  <si>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</si>
  <si>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</si>
  <si>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</si>
  <si>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</si>
  <si>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</si>
  <si>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</si>
  <si>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</si>
  <si>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</si>
  <si>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</si>
  <si>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</si>
  <si>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</si>
  <si>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</si>
  <si>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</si>
  <si>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</si>
  <si>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</si>
  <si>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</si>
  <si>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</si>
  <si>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</si>
  <si>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</si>
  <si>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</si>
  <si>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</si>
  <si>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</si>
  <si>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</si>
  <si>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</si>
  <si>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</si>
  <si>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</si>
  <si>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</si>
  <si>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</si>
  <si>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</si>
  <si>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</si>
  <si>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</si>
  <si>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</si>
  <si>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</si>
  <si>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</si>
  <si>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</si>
  <si>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</si>
  <si>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</si>
  <si>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</si>
  <si>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</si>
  <si>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</si>
  <si>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</si>
  <si>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</si>
  <si>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</si>
  <si>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</si>
  <si>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</si>
  <si>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</si>
  <si>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</si>
  <si>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</si>
  <si>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</si>
  <si>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</si>
  <si>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</si>
  <si>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</si>
  <si>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</si>
  <si>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</si>
  <si>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</si>
  <si>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</si>
  <si>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</si>
  <si>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</si>
  <si>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</si>
  <si>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</si>
  <si>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</si>
  <si>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</si>
  <si>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</si>
  <si>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</si>
  <si>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</si>
  <si>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</si>
  <si>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</si>
  <si>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</si>
  <si>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</si>
  <si>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</si>
  <si>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</si>
  <si>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</si>
  <si>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</si>
  <si>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</si>
  <si>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</si>
  <si>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</si>
  <si>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</si>
  <si>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</si>
  <si>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</si>
  <si>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</si>
  <si>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</si>
  <si>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</si>
  <si>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</si>
  <si>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</si>
  <si>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</si>
  <si>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</si>
  <si>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</si>
  <si>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</si>
  <si>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</si>
  <si>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</si>
  <si>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</si>
  <si>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</si>
  <si>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</si>
  <si>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</si>
  <si>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</si>
  <si>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</si>
  <si>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</si>
  <si>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</si>
  <si>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</si>
  <si>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</si>
  <si>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</si>
  <si>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</si>
  <si>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</si>
  <si>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</si>
  <si>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</si>
  <si>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</si>
  <si>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</si>
  <si>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</si>
  <si>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</si>
  <si>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</si>
  <si>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</si>
  <si>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</si>
  <si>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</si>
  <si>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</si>
  <si>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</si>
  <si>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</si>
  <si>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</si>
  <si>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</si>
  <si>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</si>
  <si>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</si>
  <si>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</si>
  <si>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</si>
  <si>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</si>
  <si>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</si>
  <si>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</si>
  <si>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</si>
  <si>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</si>
  <si>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</si>
  <si>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</si>
  <si>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</si>
  <si>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</si>
  <si>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</si>
  <si>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</si>
  <si>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</si>
  <si>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</si>
  <si>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</si>
  <si>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</si>
  <si>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</si>
  <si>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</si>
  <si>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</si>
  <si>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</si>
  <si>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</si>
  <si>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</si>
  <si>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</si>
  <si>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</si>
  <si>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</si>
  <si>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</si>
  <si>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</si>
  <si>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</si>
  <si>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</si>
  <si>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</si>
  <si>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</si>
  <si>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</si>
  <si>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</si>
  <si>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</si>
  <si>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</si>
  <si>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</si>
  <si>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</si>
  <si>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</si>
  <si>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</si>
  <si>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</si>
  <si>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</si>
  <si>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</si>
  <si>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</si>
  <si>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</si>
  <si>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</si>
  <si>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</si>
  <si>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</si>
  <si>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</si>
  <si>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</si>
  <si>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</si>
  <si>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</si>
  <si>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</si>
  <si>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</si>
  <si>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</si>
  <si>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</si>
  <si>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</si>
  <si>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</si>
  <si>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</si>
  <si>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</si>
  <si>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</si>
  <si>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</si>
  <si>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</si>
  <si>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</si>
  <si>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</si>
  <si>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</si>
  <si>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</si>
  <si>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</si>
  <si>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</si>
  <si>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</si>
  <si>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</si>
  <si>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</si>
  <si>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</si>
  <si>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</si>
  <si>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</si>
  <si>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</si>
  <si>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</si>
  <si>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</si>
  <si>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</si>
  <si>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</si>
  <si>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</si>
  <si>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</si>
  <si>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</si>
  <si>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</si>
  <si>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</si>
  <si>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</si>
  <si>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</si>
  <si>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</si>
  <si>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</si>
  <si>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</si>
  <si>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</si>
  <si>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</si>
  <si>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</si>
  <si>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</si>
  <si>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</si>
  <si>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</si>
  <si>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</si>
  <si>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</si>
  <si>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</si>
  <si>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</si>
  <si>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</si>
  <si>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</si>
  <si>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</si>
  <si>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</si>
  <si>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</si>
  <si>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</si>
  <si>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</si>
  <si>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</si>
  <si>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</si>
  <si>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</si>
  <si>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</si>
  <si>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</si>
  <si>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</si>
  <si>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</si>
  <si>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</si>
  <si>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</si>
  <si>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</si>
  <si>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</si>
  <si>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</si>
  <si>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</si>
  <si>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</si>
  <si>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</si>
  <si>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</si>
  <si>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</si>
  <si>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</si>
  <si>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</si>
  <si>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</si>
  <si>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</si>
  <si>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</si>
  <si>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</si>
  <si>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</si>
  <si>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</si>
  <si>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</si>
  <si>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</si>
  <si>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</si>
  <si>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</si>
  <si>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</si>
  <si>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</si>
  <si>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</si>
  <si>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</si>
  <si>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</si>
  <si>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</si>
  <si>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</si>
  <si>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</si>
  <si>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</si>
  <si>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</si>
  <si>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</si>
  <si>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</si>
  <si>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</si>
  <si>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</si>
  <si>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</si>
  <si>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</si>
  <si>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</si>
  <si>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</si>
  <si>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</si>
  <si>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</si>
  <si>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</si>
  <si>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</si>
  <si>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</si>
  <si>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</si>
  <si>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</si>
  <si>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</si>
  <si>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</si>
  <si>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</si>
  <si>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</si>
  <si>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</si>
  <si>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</si>
  <si>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</si>
  <si>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</si>
  <si>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</si>
  <si>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</si>
  <si>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</si>
  <si>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</si>
  <si>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</si>
  <si>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</si>
  <si>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</si>
  <si>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</si>
  <si>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</si>
  <si>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</si>
  <si>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</si>
  <si>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</si>
  <si>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</si>
  <si>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</si>
  <si>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</si>
  <si>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</si>
  <si>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</si>
  <si>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</si>
  <si>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</si>
  <si>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</si>
  <si>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</si>
  <si>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</si>
  <si>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</si>
  <si>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</si>
  <si>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</si>
  <si>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</si>
  <si>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</si>
  <si>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</si>
  <si>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</si>
  <si>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</si>
  <si>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</si>
  <si>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</si>
  <si>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</si>
  <si>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</si>
  <si>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</si>
  <si>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</si>
  <si>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</si>
  <si>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</si>
  <si>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</si>
  <si>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</si>
  <si>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</si>
  <si>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</si>
  <si>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</si>
  <si>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</si>
  <si>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</si>
  <si>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</si>
  <si>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</si>
  <si>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</si>
  <si>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</si>
  <si>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</si>
  <si>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</si>
  <si>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</si>
  <si>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</si>
  <si>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</si>
  <si>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</si>
  <si>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</si>
  <si>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</si>
  <si>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</si>
  <si>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</si>
  <si>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</si>
  <si>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</si>
  <si>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</si>
  <si>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</si>
  <si>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</si>
  <si>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</si>
  <si>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</si>
  <si>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</si>
  <si>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</si>
  <si>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</si>
  <si>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</si>
  <si>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</si>
  <si>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</si>
  <si>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</si>
  <si>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</si>
  <si>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</si>
  <si>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</si>
  <si>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</si>
  <si>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</si>
  <si>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</si>
  <si>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</si>
  <si>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</si>
  <si>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</si>
  <si>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</si>
  <si>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</si>
  <si>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</si>
  <si>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</si>
  <si>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</si>
  <si>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</si>
  <si>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</si>
  <si>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</si>
  <si>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</si>
  <si>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</si>
  <si>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</si>
  <si>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</si>
  <si>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</si>
  <si>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</si>
  <si>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</si>
  <si>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</si>
  <si>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</si>
  <si>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</si>
  <si>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</si>
  <si>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</si>
  <si>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</si>
  <si>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</si>
  <si>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</si>
  <si>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</si>
  <si>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</si>
  <si>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</si>
  <si>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</si>
  <si>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</si>
  <si>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</si>
  <si>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</si>
  <si>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</si>
  <si>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</si>
  <si>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</si>
  <si>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</si>
  <si>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</si>
  <si>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</si>
  <si>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</si>
  <si>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</si>
  <si>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</si>
  <si>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</si>
  <si>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</si>
  <si>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</si>
  <si>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</si>
  <si>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</si>
  <si>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</si>
  <si>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</si>
  <si>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</si>
  <si>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</si>
  <si>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</si>
  <si>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</si>
  <si>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</si>
  <si>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</si>
  <si>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</si>
  <si>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</si>
  <si>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</si>
  <si>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</si>
  <si>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</si>
  <si>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</si>
  <si>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</si>
  <si>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</si>
  <si>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</si>
  <si>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</si>
  <si>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</si>
  <si>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</si>
  <si>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</si>
  <si>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</si>
  <si>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</si>
  <si>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</si>
  <si>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</si>
  <si>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</si>
  <si>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</si>
  <si>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</si>
  <si>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</si>
  <si>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</si>
  <si>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</si>
  <si>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</si>
  <si>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</si>
  <si>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</si>
  <si>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</si>
  <si>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</si>
  <si>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</si>
  <si>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</si>
  <si>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</si>
  <si>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</si>
  <si>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</si>
  <si>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</si>
  <si>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</si>
  <si>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</si>
  <si>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</si>
  <si>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</si>
  <si>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</si>
  <si>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</si>
  <si>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</si>
  <si>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</si>
  <si>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</si>
  <si>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</si>
  <si>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</si>
  <si>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</si>
  <si>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</si>
  <si>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</si>
  <si>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</si>
  <si>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</si>
  <si>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</si>
  <si>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</si>
  <si>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</si>
  <si>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</si>
  <si>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</si>
  <si>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</si>
  <si>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</si>
  <si>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</si>
  <si>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</si>
  <si>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</si>
  <si>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</si>
  <si>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</si>
  <si>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</si>
  <si>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</si>
  <si>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</si>
  <si>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</si>
  <si>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</si>
  <si>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</si>
  <si>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</si>
  <si>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</si>
  <si>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</si>
  <si>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</si>
  <si>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</si>
  <si>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</si>
  <si>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</si>
  <si>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</si>
  <si>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</si>
  <si>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</si>
  <si>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</si>
  <si>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</si>
  <si>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</si>
  <si>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</si>
  <si>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</si>
  <si>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</si>
  <si>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</si>
  <si>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</si>
  <si>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</si>
  <si>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</si>
  <si>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</si>
  <si>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</si>
  <si>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</si>
  <si>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</si>
  <si>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</si>
  <si>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</si>
  <si>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</si>
  <si>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</si>
  <si>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</si>
  <si>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</si>
  <si>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</si>
  <si>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</si>
  <si>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</si>
  <si>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</si>
  <si>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</si>
  <si>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</si>
  <si>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</si>
  <si>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</si>
  <si>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</si>
  <si>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</si>
  <si>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</si>
  <si>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</si>
  <si>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</si>
  <si>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</si>
  <si>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</si>
  <si>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</si>
  <si>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</si>
  <si>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</si>
  <si>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</si>
  <si>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</si>
  <si>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</si>
  <si>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</si>
  <si>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</si>
  <si>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</si>
  <si>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</si>
  <si>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</si>
  <si>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</si>
  <si>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</si>
  <si>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</si>
  <si>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</si>
  <si>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</si>
  <si>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</si>
  <si>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</si>
  <si>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</si>
  <si>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</si>
  <si>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</si>
  <si>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</si>
  <si>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</si>
  <si>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</si>
  <si>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</si>
  <si>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</si>
  <si>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</si>
  <si>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</si>
  <si>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</si>
  <si>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</si>
  <si>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</si>
  <si>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</si>
  <si>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</si>
  <si>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</si>
  <si>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</si>
  <si>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</si>
  <si>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</si>
  <si>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</si>
  <si>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</si>
  <si>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</si>
  <si>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</si>
  <si>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</si>
  <si>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</si>
  <si>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</si>
  <si>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</si>
  <si>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</si>
  <si>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</si>
  <si>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</si>
  <si>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</si>
  <si>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</si>
  <si>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</si>
  <si>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</si>
  <si>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</si>
  <si>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</si>
  <si>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</si>
  <si>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</si>
  <si>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</si>
  <si>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</si>
  <si>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</si>
  <si>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</si>
  <si>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</si>
  <si>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</si>
  <si>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</si>
  <si>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</si>
  <si>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</si>
  <si>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</si>
  <si>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</si>
  <si>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</si>
  <si>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</si>
  <si>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</si>
  <si>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</si>
  <si>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</si>
  <si>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</si>
  <si>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</si>
  <si>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</si>
  <si>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</si>
  <si>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</si>
  <si>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</si>
  <si>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</si>
  <si>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</si>
  <si>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</si>
  <si>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</si>
  <si>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</si>
  <si>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</si>
  <si>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</si>
  <si>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</si>
  <si>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</si>
  <si>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</si>
  <si>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</si>
  <si>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</si>
  <si>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</si>
  <si>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</si>
  <si>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</si>
  <si>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</si>
  <si>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</si>
  <si>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</si>
  <si>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</si>
  <si>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</si>
  <si>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</si>
  <si>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</si>
  <si>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</si>
  <si>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</si>
  <si>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</si>
  <si>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</si>
  <si>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</si>
  <si>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</si>
  <si>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</si>
  <si>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</si>
  <si>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</si>
  <si>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</si>
  <si>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</si>
  <si>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</si>
  <si>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</si>
  <si>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</si>
  <si>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</si>
  <si>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</si>
  <si>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</si>
  <si>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</si>
  <si>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</si>
  <si>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</si>
  <si>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</si>
  <si>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</si>
  <si>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</si>
  <si>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</si>
  <si>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</si>
  <si>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</si>
  <si>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</si>
  <si>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</si>
  <si>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</si>
  <si>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</si>
  <si>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</si>
  <si>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</si>
  <si>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</si>
  <si>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</si>
  <si>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</si>
  <si>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</si>
  <si>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</si>
  <si>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</si>
  <si>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</si>
  <si>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</si>
  <si>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</si>
  <si>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</si>
  <si>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</si>
  <si>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</si>
  <si>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</si>
  <si>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</si>
  <si>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</si>
  <si>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</si>
  <si>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</si>
  <si>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</si>
  <si>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</si>
  <si>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</si>
  <si>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</si>
  <si>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</si>
  <si>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</si>
  <si>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</si>
  <si>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</si>
  <si>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</si>
  <si>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</si>
  <si>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</si>
  <si>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</si>
  <si>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</si>
  <si>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</si>
  <si>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</si>
  <si>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</si>
  <si>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</si>
  <si>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</si>
  <si>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</si>
  <si>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</si>
  <si>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</si>
  <si>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</si>
  <si>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</si>
  <si>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</si>
  <si>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</si>
  <si>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</si>
  <si>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</si>
  <si>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</si>
  <si>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</si>
  <si>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</si>
  <si>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</si>
  <si>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</si>
  <si>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</si>
  <si>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</si>
  <si>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</si>
  <si>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</si>
  <si>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</si>
  <si>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</si>
  <si>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</si>
  <si>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</si>
  <si>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</si>
  <si>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</si>
  <si>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</si>
  <si>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</si>
  <si>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</si>
  <si>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</si>
  <si>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</si>
  <si>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</si>
  <si>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</si>
  <si>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</si>
  <si>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</si>
  <si>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</si>
  <si>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</si>
  <si>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</si>
  <si>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</si>
  <si>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</si>
  <si>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</si>
  <si>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</si>
  <si>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</si>
  <si>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</si>
  <si>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</si>
  <si>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</si>
  <si>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</si>
  <si>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</si>
  <si>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</si>
  <si>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</si>
  <si>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</si>
  <si>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</si>
  <si>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</si>
  <si>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</si>
  <si>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</si>
  <si>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</si>
  <si>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</si>
  <si>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</si>
  <si>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</si>
  <si>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</si>
  <si>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</si>
  <si>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</si>
  <si>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</si>
  <si>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</si>
  <si>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</si>
  <si>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</si>
  <si>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</si>
  <si>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</si>
  <si>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</si>
  <si>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</si>
  <si>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</si>
  <si>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</si>
  <si>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</si>
  <si>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</si>
  <si>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</si>
  <si>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</si>
  <si>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</si>
  <si>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</si>
  <si>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</si>
  <si>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</si>
  <si>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</si>
  <si>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</si>
  <si>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</si>
  <si>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</si>
  <si>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</si>
  <si>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</si>
  <si>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</si>
  <si>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</si>
  <si>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</si>
  <si>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</si>
  <si>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</si>
  <si>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</si>
  <si>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</si>
  <si>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</si>
  <si>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</si>
  <si>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</si>
  <si>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</si>
  <si>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</si>
  <si>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</si>
  <si>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</si>
  <si>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</si>
  <si>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</si>
  <si>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</si>
  <si>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</si>
  <si>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</si>
  <si>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</si>
  <si>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</si>
  <si>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</si>
  <si>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</si>
  <si>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</si>
  <si>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</si>
  <si>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</si>
  <si>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</si>
  <si>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</si>
  <si>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</si>
  <si>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</si>
  <si>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</si>
  <si>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</si>
  <si>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</si>
  <si>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</si>
  <si>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</si>
  <si>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</si>
  <si>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</si>
  <si>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</si>
  <si>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</si>
  <si>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</si>
  <si>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</si>
  <si>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</si>
  <si>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</si>
  <si>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</si>
  <si>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</si>
  <si>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</si>
  <si>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</si>
  <si>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</si>
  <si>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</si>
  <si>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</si>
  <si>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</si>
  <si>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</si>
  <si>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</si>
  <si>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</si>
  <si>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</si>
  <si>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</si>
  <si>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</si>
  <si>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</si>
  <si>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</si>
  <si>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</si>
  <si>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</si>
  <si>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</si>
  <si>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</si>
  <si>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</si>
  <si>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</si>
  <si>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</si>
  <si>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</si>
  <si>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</si>
  <si>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</si>
  <si>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</si>
  <si>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</si>
  <si>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</si>
  <si>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</si>
  <si>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</si>
  <si>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</si>
  <si>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</si>
  <si>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</si>
  <si>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</si>
  <si>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</si>
  <si>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</si>
  <si>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</si>
  <si>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</si>
  <si>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</si>
  <si>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</si>
  <si>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</si>
  <si>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</si>
  <si>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</si>
  <si>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</si>
  <si>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</si>
  <si>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</si>
  <si>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</si>
  <si>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</si>
  <si>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</si>
  <si>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</si>
  <si>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</si>
  <si>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</si>
  <si>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</si>
  <si>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</si>
  <si>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</si>
  <si>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</si>
  <si>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</si>
  <si>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</si>
  <si>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</si>
  <si>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</si>
  <si>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</si>
  <si>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</si>
  <si>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</si>
  <si>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</si>
  <si>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</si>
  <si>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</si>
  <si>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</si>
  <si>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</si>
  <si>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</si>
  <si>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</si>
  <si>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</si>
  <si>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</si>
  <si>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</si>
  <si>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</si>
  <si>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</si>
  <si>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</si>
  <si>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</si>
  <si>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</si>
  <si>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</si>
  <si>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</si>
  <si>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</si>
  <si>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</si>
  <si>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</si>
  <si>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</si>
  <si>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</si>
  <si>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</si>
  <si>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</si>
  <si>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</si>
  <si>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</si>
  <si>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</si>
  <si>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</si>
  <si>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</si>
  <si>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</si>
  <si>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</si>
  <si>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</si>
  <si>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</si>
  <si>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</si>
  <si>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</si>
  <si>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</si>
  <si>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</si>
  <si>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</si>
  <si>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</si>
  <si>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</si>
  <si>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</si>
  <si>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</si>
  <si>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</si>
  <si>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</si>
  <si>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</si>
  <si>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</si>
  <si>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</si>
  <si>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</si>
  <si>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</si>
  <si>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</si>
  <si>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</si>
  <si>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</si>
  <si>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</si>
  <si>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</si>
  <si>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</si>
  <si>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</si>
  <si>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</si>
  <si>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</si>
  <si>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</si>
  <si>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</si>
  <si>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</si>
  <si>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</si>
  <si>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</si>
  <si>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</si>
  <si>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</si>
  <si>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</si>
  <si>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</si>
  <si>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</si>
  <si>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</si>
  <si>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</si>
  <si>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</si>
  <si>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</si>
  <si>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</si>
  <si>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</si>
  <si>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</si>
  <si>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</si>
  <si>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</si>
  <si>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</si>
  <si>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</si>
  <si>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</si>
  <si>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</si>
  <si>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</si>
  <si>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</si>
  <si>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</si>
  <si>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</si>
  <si>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</si>
  <si>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</si>
  <si>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</si>
  <si>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</si>
  <si>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</si>
  <si>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</si>
  <si>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</si>
  <si>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</si>
  <si>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</si>
  <si>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</si>
  <si>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</si>
  <si>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</si>
  <si>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</si>
  <si>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</si>
  <si>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</si>
  <si>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</si>
  <si>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</si>
  <si>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</si>
  <si>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</si>
  <si>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</si>
  <si>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</si>
  <si>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</si>
  <si>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</si>
  <si>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</si>
  <si>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</si>
  <si>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</si>
  <si>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</si>
  <si>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</si>
  <si>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</si>
  <si>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</si>
  <si>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</si>
  <si>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</si>
  <si>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</si>
  <si>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</si>
  <si>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</si>
  <si>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</si>
  <si>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</si>
  <si>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</si>
  <si>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</si>
  <si>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</si>
  <si>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</si>
  <si>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</si>
  <si>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</si>
  <si>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</si>
  <si>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</si>
  <si>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</si>
  <si>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</si>
  <si>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</si>
  <si>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</si>
  <si>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</si>
  <si>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</si>
  <si>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</si>
  <si>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</si>
  <si>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</si>
  <si>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</si>
  <si>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</si>
  <si>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</si>
  <si>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</si>
  <si>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</si>
  <si>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</si>
  <si>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</si>
  <si>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</si>
  <si>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</si>
  <si>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</si>
  <si>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</si>
  <si>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</si>
  <si>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</si>
  <si>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</si>
  <si>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</si>
  <si>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</si>
  <si>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</si>
  <si>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</si>
  <si>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</si>
  <si>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</si>
  <si>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</si>
  <si>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</si>
  <si>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</si>
  <si>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</si>
  <si>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</si>
  <si>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</si>
  <si>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</si>
  <si>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</si>
  <si>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</si>
  <si>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</si>
  <si>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</si>
  <si>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</si>
  <si>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</si>
  <si>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</si>
  <si>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</si>
  <si>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</si>
  <si>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</si>
  <si>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</si>
  <si>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</si>
  <si>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</si>
  <si>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</si>
  <si>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</si>
  <si>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</si>
  <si>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</si>
  <si>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</si>
  <si>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</si>
  <si>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</si>
  <si>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</si>
  <si>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</si>
  <si>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</si>
  <si>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</si>
  <si>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</si>
  <si>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</si>
  <si>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</si>
  <si>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</si>
  <si>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</si>
  <si>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</si>
  <si>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</si>
  <si>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</si>
  <si>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</si>
  <si>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</si>
  <si>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</si>
  <si>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</si>
  <si>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</si>
  <si>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</si>
  <si>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</si>
  <si>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</si>
  <si>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</si>
  <si>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</si>
  <si>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</si>
  <si>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</si>
  <si>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</si>
  <si>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</si>
  <si>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</si>
  <si>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</si>
  <si>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</si>
  <si>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</si>
  <si>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</si>
  <si>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</si>
  <si>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</si>
  <si>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</si>
  <si>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</si>
  <si>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</si>
  <si>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</si>
  <si>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</si>
  <si>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</si>
  <si>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</si>
  <si>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</si>
  <si>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</si>
  <si>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</si>
  <si>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</si>
  <si>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</si>
  <si>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</si>
  <si>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</si>
  <si>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</si>
  <si>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</si>
  <si>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</si>
  <si>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</si>
  <si>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</si>
  <si>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</si>
  <si>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</si>
  <si>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</si>
  <si>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</si>
  <si>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</si>
  <si>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</si>
  <si>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</si>
  <si>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</si>
  <si>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</si>
  <si>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</si>
  <si>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</si>
  <si>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</si>
  <si>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</si>
  <si>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</si>
  <si>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</si>
  <si>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</si>
  <si>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</si>
  <si>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</si>
  <si>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</si>
  <si>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</si>
  <si>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</si>
  <si>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</si>
  <si>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</si>
  <si>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</si>
  <si>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</si>
  <si>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</si>
  <si>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</si>
  <si>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</si>
  <si>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</si>
  <si>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</si>
  <si>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</si>
  <si>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</si>
  <si>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</si>
  <si>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</si>
  <si>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</si>
  <si>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</si>
  <si>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</si>
  <si>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</si>
  <si>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</si>
  <si>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</si>
  <si>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</si>
  <si>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</si>
  <si>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</si>
  <si>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</si>
  <si>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</si>
  <si>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</si>
  <si>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</si>
  <si>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</si>
  <si>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</si>
  <si>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</si>
  <si>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</si>
  <si>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</si>
  <si>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</si>
  <si>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</si>
  <si>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</si>
  <si>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</si>
  <si>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</si>
  <si>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</si>
  <si>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</si>
  <si>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</si>
  <si>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</si>
  <si>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</si>
  <si>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</si>
  <si>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</si>
  <si>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</si>
  <si>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</si>
  <si>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</si>
  <si>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</si>
  <si>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</si>
  <si>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</si>
  <si>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</si>
  <si>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</si>
  <si>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</si>
  <si>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</si>
  <si>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</si>
  <si>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</si>
  <si>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</si>
  <si>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</si>
  <si>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</si>
  <si>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</si>
  <si>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</si>
  <si>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</si>
  <si>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</si>
  <si>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</si>
  <si>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</si>
  <si>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</si>
  <si>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</si>
  <si>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</si>
  <si>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</si>
  <si>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</si>
  <si>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</si>
  <si>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</si>
  <si>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</si>
  <si>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</si>
  <si>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</si>
  <si>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</si>
  <si>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</si>
  <si>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</si>
  <si>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</si>
  <si>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</si>
  <si>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</si>
  <si>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</si>
  <si>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</si>
  <si>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</si>
  <si>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</si>
  <si>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</si>
  <si>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</si>
  <si>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</si>
  <si>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</si>
  <si>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</si>
  <si>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</si>
  <si>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</si>
  <si>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</si>
  <si>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</si>
  <si>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</si>
  <si>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</si>
  <si>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</si>
  <si>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</si>
  <si>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</si>
  <si>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</si>
  <si>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</si>
  <si>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</si>
  <si>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</si>
  <si>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</si>
  <si>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</si>
  <si>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</si>
  <si>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</si>
  <si>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</si>
  <si>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</si>
  <si>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</si>
  <si>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</si>
  <si>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</si>
  <si>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</si>
  <si>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</si>
  <si>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</si>
  <si>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</si>
  <si>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</si>
  <si>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</si>
  <si>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</si>
  <si>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</si>
  <si>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</si>
  <si>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</si>
  <si>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</si>
  <si>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</si>
  <si>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</si>
  <si>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</si>
  <si>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</si>
  <si>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</si>
  <si>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</si>
  <si>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</si>
  <si>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</si>
  <si>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</si>
  <si>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</si>
  <si>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</si>
  <si>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</si>
  <si>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</si>
  <si>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</si>
  <si>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</si>
  <si>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</si>
  <si>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</si>
  <si>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</si>
  <si>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</si>
  <si>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</si>
  <si>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</si>
  <si>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</si>
  <si>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</si>
  <si>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</si>
  <si>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</si>
  <si>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</si>
  <si>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</si>
  <si>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</si>
  <si>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</si>
  <si>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</si>
  <si>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</si>
  <si>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</si>
  <si>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</si>
  <si>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</si>
  <si>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</si>
  <si>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</si>
  <si>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</si>
  <si>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</si>
  <si>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</si>
  <si>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</si>
  <si>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</si>
  <si>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</si>
  <si>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</si>
  <si>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</si>
  <si>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</si>
  <si>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</si>
  <si>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</si>
  <si>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</si>
  <si>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</si>
  <si>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</si>
  <si>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</si>
  <si>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</si>
  <si>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</si>
  <si>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</si>
  <si>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</si>
  <si>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</si>
  <si>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</si>
  <si>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</si>
  <si>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</si>
  <si>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</si>
  <si>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</si>
  <si>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</si>
  <si>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</si>
  <si>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</si>
  <si>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</si>
  <si>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</si>
  <si>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</si>
  <si>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</si>
  <si>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</si>
  <si>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</si>
  <si>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</si>
  <si>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</si>
  <si>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</si>
  <si>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</si>
  <si>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</si>
  <si>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</si>
  <si>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</si>
  <si>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</si>
  <si>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</si>
  <si>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</si>
  <si>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</si>
  <si>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</si>
  <si>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</si>
  <si>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</si>
  <si>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</si>
  <si>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</si>
  <si>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</si>
  <si>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</si>
  <si>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</si>
  <si>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</si>
  <si>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</si>
  <si>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</si>
  <si>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</si>
  <si>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</si>
  <si>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</si>
  <si>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</si>
  <si>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</si>
  <si>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</si>
  <si>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</si>
  <si>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</si>
  <si>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</si>
  <si>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</si>
  <si>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</si>
  <si>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</si>
  <si>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</si>
  <si>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</si>
  <si>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</si>
  <si>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</si>
  <si>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</si>
  <si>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</si>
  <si>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</si>
  <si>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</si>
  <si>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</si>
  <si>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</si>
  <si>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</si>
  <si>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</si>
  <si>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</si>
  <si>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</si>
  <si>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</si>
  <si>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</si>
  <si>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</si>
  <si>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</si>
  <si>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</si>
  <si>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</si>
  <si>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</si>
  <si>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</si>
  <si>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</si>
  <si>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</si>
  <si>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</si>
  <si>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</si>
  <si>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</si>
  <si>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</si>
  <si>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</si>
  <si>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</si>
  <si>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</si>
  <si>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</si>
  <si>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</si>
  <si>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</si>
  <si>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</si>
  <si>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</si>
  <si>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</si>
  <si>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</si>
  <si>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</si>
  <si>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</si>
  <si>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</si>
  <si>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</si>
  <si>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</si>
  <si>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</si>
  <si>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</si>
  <si>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</si>
  <si>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</si>
  <si>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</si>
  <si>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</si>
  <si>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</si>
  <si>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</si>
  <si>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</si>
  <si>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</si>
  <si>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</si>
  <si>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</si>
  <si>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</si>
  <si>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</si>
  <si>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</si>
  <si>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</si>
  <si>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</si>
  <si>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</si>
  <si>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</si>
  <si>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</si>
  <si>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</si>
  <si>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</si>
  <si>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</si>
  <si>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</si>
  <si>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</si>
  <si>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</si>
  <si>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</si>
  <si>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</si>
  <si>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</si>
  <si>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</si>
  <si>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</si>
  <si>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</si>
  <si>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</si>
  <si>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</si>
  <si>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</si>
  <si>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</si>
  <si>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</si>
  <si>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</si>
  <si>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</si>
  <si>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</si>
  <si>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</si>
  <si>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</si>
  <si>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</si>
  <si>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</si>
  <si>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</si>
  <si>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</si>
  <si>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</si>
  <si>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</si>
  <si>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</si>
  <si>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</si>
  <si>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</si>
  <si>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</si>
  <si>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</si>
  <si>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</si>
  <si>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</si>
  <si>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</si>
  <si>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</si>
  <si>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</si>
  <si>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</si>
  <si>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</si>
  <si>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</si>
  <si>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</si>
  <si>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</si>
  <si>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</si>
  <si>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</si>
  <si>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</si>
  <si>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</si>
  <si>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</si>
  <si>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</si>
  <si>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</si>
  <si>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</si>
  <si>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</si>
  <si>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</si>
  <si>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</si>
  <si>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</si>
  <si>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</si>
  <si>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</si>
  <si>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</si>
  <si>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</si>
  <si>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</si>
  <si>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</si>
  <si>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</si>
  <si>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</si>
  <si>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</si>
  <si>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</si>
  <si>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</si>
  <si>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</si>
  <si>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</si>
  <si>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</si>
  <si>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</si>
  <si>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</si>
  <si>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</si>
  <si>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</si>
  <si>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</si>
  <si>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</si>
  <si>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</si>
  <si>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</si>
  <si>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</si>
  <si>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</si>
  <si>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</si>
  <si>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</si>
  <si>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</si>
  <si>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</si>
  <si>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</si>
  <si>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</si>
  <si>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</si>
  <si>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</si>
  <si>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</si>
  <si>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</si>
  <si>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</si>
  <si>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</si>
  <si>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</si>
  <si>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</si>
  <si>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</si>
  <si>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</si>
  <si>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</si>
  <si>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</si>
  <si>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</si>
  <si>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</si>
  <si>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</si>
  <si>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</si>
  <si>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</si>
  <si>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</si>
  <si>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</si>
  <si>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</si>
  <si>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</si>
  <si>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</si>
  <si>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</si>
  <si>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</si>
  <si>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</si>
  <si>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</si>
  <si>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</si>
  <si>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</si>
  <si>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</si>
  <si>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</si>
  <si>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</si>
  <si>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</si>
  <si>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</si>
  <si>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</si>
  <si>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</si>
  <si>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</si>
  <si>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</si>
  <si>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</si>
  <si>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</si>
  <si>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</si>
  <si>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</si>
  <si>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</si>
  <si>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</si>
  <si>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</si>
  <si>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</si>
  <si>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</si>
  <si>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</si>
  <si>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</si>
  <si>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</si>
  <si>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</si>
  <si>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</si>
  <si>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</si>
  <si>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</si>
  <si>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</si>
  <si>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</si>
  <si>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</si>
  <si>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</si>
  <si>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</si>
  <si>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</si>
  <si>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</si>
  <si>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</si>
  <si>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</si>
  <si>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</si>
  <si>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</si>
  <si>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</si>
  <si>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</si>
  <si>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</si>
  <si>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</si>
  <si>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</si>
  <si>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</si>
  <si>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</si>
  <si>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</si>
  <si>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</si>
  <si>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</si>
  <si>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</si>
  <si>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</si>
  <si>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</si>
  <si>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</si>
  <si>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</si>
  <si>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</si>
  <si>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</si>
  <si>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</si>
  <si>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</si>
  <si>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</si>
  <si>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</si>
  <si>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</si>
  <si>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</si>
  <si>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</si>
  <si>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</si>
  <si>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</si>
  <si>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</si>
  <si>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</si>
  <si>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</si>
  <si>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</si>
  <si>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</si>
  <si>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</si>
  <si>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</si>
  <si>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</si>
  <si>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</si>
  <si>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</si>
  <si>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</si>
  <si>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</si>
  <si>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</si>
  <si>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</si>
  <si>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</si>
  <si>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</si>
  <si>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</si>
  <si>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</si>
  <si>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</si>
  <si>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</si>
  <si>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</si>
  <si>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</si>
  <si>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</si>
  <si>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</si>
  <si>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</si>
  <si>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</si>
  <si>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</si>
  <si>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</si>
  <si>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</si>
  <si>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</si>
  <si>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</si>
  <si>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</si>
  <si>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</si>
  <si>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</si>
  <si>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</si>
  <si>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</si>
  <si>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</si>
  <si>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</si>
  <si>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</si>
  <si>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</si>
  <si>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</si>
  <si>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</si>
  <si>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</si>
  <si>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</si>
  <si>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</si>
  <si>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</si>
  <si>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</si>
  <si>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</si>
  <si>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</si>
  <si>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</si>
  <si>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</si>
  <si>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</si>
  <si>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</si>
  <si>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</si>
  <si>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</si>
  <si>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</si>
  <si>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</si>
  <si>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</si>
  <si>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</si>
  <si>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</si>
  <si>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</si>
  <si>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</si>
  <si>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</si>
  <si>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</si>
  <si>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</si>
  <si>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</si>
  <si>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</si>
  <si>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</si>
  <si>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</si>
  <si>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</si>
  <si>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</si>
  <si>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</si>
  <si>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</si>
  <si>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</si>
  <si>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</si>
  <si>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</si>
  <si>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</si>
  <si>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</si>
  <si>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</si>
  <si>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</si>
  <si>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</si>
  <si>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</si>
  <si>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</si>
  <si>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</si>
  <si>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</si>
  <si>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</si>
  <si>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</si>
  <si>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</si>
  <si>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</si>
  <si>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</si>
  <si>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</si>
  <si>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</si>
  <si>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</si>
  <si>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</si>
  <si>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</si>
  <si>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</si>
  <si>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</si>
  <si>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</si>
  <si>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</si>
  <si>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</si>
  <si>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</si>
  <si>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</si>
  <si>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</si>
  <si>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</si>
  <si>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</si>
  <si>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</si>
  <si>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</si>
  <si>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</si>
  <si>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</si>
  <si>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</si>
  <si>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</si>
  <si>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</si>
  <si>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</si>
  <si>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</si>
  <si>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</si>
  <si>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</si>
  <si>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</si>
  <si>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</si>
  <si>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</si>
  <si>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</si>
  <si>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</si>
  <si>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</si>
  <si>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</si>
  <si>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</si>
  <si>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</si>
  <si>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</si>
  <si>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</si>
  <si>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</si>
  <si>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</si>
  <si>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</si>
  <si>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</si>
  <si>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</si>
  <si>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</si>
  <si>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</si>
  <si>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</si>
  <si>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</si>
  <si>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</si>
  <si>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</si>
  <si>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</si>
  <si>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</si>
  <si>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</si>
  <si>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</si>
  <si>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</si>
  <si>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</si>
  <si>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</si>
  <si>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</si>
  <si>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</si>
  <si>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</si>
  <si>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</si>
  <si>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</si>
  <si>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</si>
  <si>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</si>
  <si>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</si>
  <si>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</si>
  <si>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</si>
  <si>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</si>
  <si>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</si>
  <si>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</si>
  <si>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</si>
  <si>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</si>
  <si>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</si>
  <si>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</si>
  <si>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</si>
  <si>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</si>
  <si>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</si>
  <si>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</si>
  <si>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</si>
  <si>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</si>
  <si>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</si>
  <si>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</si>
  <si>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</si>
  <si>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</si>
  <si>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</si>
  <si>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</si>
  <si>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</si>
  <si>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</si>
  <si>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</si>
  <si>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</si>
  <si>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</si>
  <si>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</si>
  <si>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</si>
  <si>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</si>
  <si>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</si>
  <si>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</si>
  <si>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</si>
  <si>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</si>
  <si>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</si>
  <si>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</si>
  <si>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</si>
  <si>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</si>
  <si>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</si>
  <si>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</si>
  <si>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</si>
  <si>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</si>
  <si>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</si>
  <si>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</si>
  <si>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</si>
  <si>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</si>
  <si>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</si>
  <si>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</si>
  <si>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</si>
  <si>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</si>
  <si>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</si>
  <si>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</si>
  <si>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</si>
  <si>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</si>
  <si>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</si>
  <si>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</si>
  <si>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</si>
  <si>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</si>
  <si>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</si>
  <si>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</si>
  <si>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</si>
  <si>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</si>
  <si>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</si>
  <si>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</si>
  <si>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</si>
  <si>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</si>
  <si>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</si>
  <si>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</si>
  <si>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</si>
  <si>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</si>
  <si>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</si>
  <si>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</si>
  <si>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</si>
  <si>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</si>
  <si>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</si>
  <si>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</si>
  <si>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</si>
  <si>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</si>
  <si>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</si>
  <si>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</si>
  <si>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</si>
  <si>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</si>
  <si>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</si>
  <si>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</si>
  <si>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</si>
  <si>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</si>
  <si>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</si>
  <si>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</si>
  <si>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</si>
  <si>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</si>
  <si>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</si>
  <si>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</si>
  <si>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</si>
  <si>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</si>
  <si>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</si>
  <si>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</si>
  <si>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</si>
  <si>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</si>
  <si>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</si>
  <si>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</si>
  <si>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</si>
  <si>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</si>
  <si>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</si>
  <si>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</si>
  <si>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</si>
  <si>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</si>
  <si>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</si>
  <si>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</si>
  <si>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</si>
  <si>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</si>
  <si>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</si>
  <si>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</si>
  <si>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</si>
  <si>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</si>
  <si>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</si>
  <si>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</si>
  <si>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</si>
  <si>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</si>
  <si>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</si>
  <si>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</si>
  <si>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</si>
  <si>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</si>
  <si>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</si>
  <si>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</si>
  <si>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</si>
  <si>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</si>
  <si>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</si>
  <si>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</si>
  <si>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</si>
  <si>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</si>
  <si>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</si>
  <si>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</si>
  <si>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</si>
  <si>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</si>
  <si>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</si>
  <si>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</si>
  <si>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</si>
  <si>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</si>
  <si>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</si>
  <si>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</si>
  <si>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</si>
  <si>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</si>
  <si>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</si>
  <si>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</si>
  <si>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</si>
  <si>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</si>
  <si>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</si>
  <si>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</si>
  <si>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</si>
  <si>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</si>
  <si>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</si>
  <si>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</si>
  <si>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</si>
  <si>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</si>
  <si>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</si>
  <si>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</si>
  <si>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</si>
  <si>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</si>
  <si>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</si>
  <si>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</si>
  <si>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</si>
  <si>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</si>
  <si>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</si>
  <si>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</si>
  <si>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</si>
  <si>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</si>
  <si>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</si>
  <si>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</si>
  <si>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</si>
  <si>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</si>
  <si>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</si>
  <si>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</si>
  <si>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</si>
  <si>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</si>
  <si>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</si>
  <si>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</si>
  <si>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</si>
  <si>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</si>
  <si>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</si>
  <si>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</si>
  <si>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</si>
  <si>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</si>
  <si>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</si>
  <si>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</si>
  <si>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</si>
  <si>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</si>
  <si>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</si>
  <si>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</si>
  <si>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</si>
  <si>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</si>
  <si>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</si>
  <si>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</si>
  <si>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</si>
  <si>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</si>
  <si>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</si>
  <si>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</si>
  <si>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</si>
  <si>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</si>
  <si>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</si>
  <si>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</si>
  <si>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</si>
  <si>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</si>
  <si>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</si>
  <si>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</si>
  <si>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</si>
  <si>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</si>
  <si>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</si>
  <si>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</si>
  <si>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</si>
  <si>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</si>
  <si>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</si>
  <si>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</si>
  <si>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</si>
  <si>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</si>
  <si>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</si>
  <si>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</si>
  <si>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</si>
  <si>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</si>
  <si>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</si>
  <si>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</si>
  <si>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</si>
  <si>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</si>
  <si>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</si>
  <si>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</si>
  <si>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</si>
  <si>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</si>
  <si>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</si>
  <si>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</si>
  <si>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</si>
  <si>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</si>
  <si>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</si>
  <si>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</si>
  <si>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</si>
  <si>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</si>
  <si>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</si>
  <si>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</si>
  <si>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</si>
  <si>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</si>
  <si>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</si>
  <si>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</si>
  <si>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</si>
  <si>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</si>
  <si>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</si>
  <si>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</si>
  <si>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</si>
  <si>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</si>
  <si>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</si>
  <si>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</si>
  <si>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</si>
  <si>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</si>
  <si>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</si>
  <si>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</si>
  <si>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</si>
  <si>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</si>
  <si>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</si>
  <si>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</si>
  <si>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</si>
  <si>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</si>
  <si>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</si>
  <si>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</si>
  <si>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</si>
  <si>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</si>
  <si>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</si>
  <si>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</si>
  <si>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</si>
  <si>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</si>
  <si>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</si>
  <si>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</si>
  <si>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</si>
  <si>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</si>
  <si>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</si>
  <si>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</si>
  <si>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</si>
  <si>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</si>
  <si>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</si>
  <si>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</si>
  <si>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</si>
  <si>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</si>
  <si>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</si>
  <si>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</si>
  <si>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</si>
  <si>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</si>
  <si>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</si>
  <si>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</si>
  <si>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</si>
  <si>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</si>
  <si>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</si>
  <si>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</si>
  <si>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</si>
  <si>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</si>
  <si>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</si>
  <si>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</si>
  <si>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</si>
  <si>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</si>
  <si>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</si>
  <si>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</si>
  <si>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</si>
  <si>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</si>
  <si>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</si>
  <si>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</si>
  <si>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</si>
  <si>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</si>
  <si>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</si>
  <si>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</si>
  <si>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</si>
  <si>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</si>
  <si>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</si>
  <si>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</si>
  <si>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</si>
  <si>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</si>
  <si>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</si>
  <si>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</si>
  <si>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</si>
  <si>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</si>
  <si>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</si>
  <si>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</si>
  <si>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</si>
  <si>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</si>
  <si>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</si>
  <si>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</si>
  <si>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</si>
  <si>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</si>
  <si>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</si>
  <si>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</si>
  <si>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</si>
  <si>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</si>
  <si>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</si>
  <si>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</si>
  <si>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</si>
  <si>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</si>
  <si>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</si>
  <si>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</si>
  <si>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</si>
  <si>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</si>
  <si>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</si>
  <si>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</si>
  <si>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</si>
  <si>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</si>
  <si>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</si>
  <si>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</si>
  <si>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</si>
  <si>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</si>
  <si>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</si>
  <si>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</si>
  <si>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</si>
  <si>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</si>
  <si>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</si>
  <si>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</si>
  <si>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</si>
  <si>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</si>
  <si>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</si>
  <si>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</si>
  <si>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</si>
  <si>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</si>
  <si>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</si>
  <si>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</si>
  <si>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</si>
  <si>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</si>
  <si>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</si>
  <si>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</si>
  <si>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</si>
  <si>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</si>
  <si>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</si>
  <si>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</si>
  <si>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</si>
  <si>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</si>
  <si>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</si>
  <si>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</si>
  <si>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</si>
  <si>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</si>
  <si>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</si>
  <si>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</si>
  <si>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</si>
  <si>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</si>
  <si>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</si>
  <si>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</si>
  <si>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</si>
  <si>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</si>
  <si>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</si>
  <si>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</si>
  <si>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</si>
  <si>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</si>
  <si>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</si>
  <si>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</si>
  <si>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</si>
  <si>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</si>
  <si>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</si>
  <si>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</si>
  <si>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</si>
  <si>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</si>
  <si>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</si>
  <si>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</si>
  <si>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</si>
  <si>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</si>
  <si>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</si>
  <si>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</si>
  <si>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</si>
  <si>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</si>
  <si>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</si>
  <si>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</si>
  <si>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</si>
  <si>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</si>
  <si>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</si>
  <si>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</si>
  <si>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</si>
  <si>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</si>
  <si>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</si>
  <si>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</si>
  <si>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</si>
  <si>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</si>
  <si>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</si>
  <si>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</si>
  <si>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</si>
  <si>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</si>
  <si>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</si>
  <si>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</si>
  <si>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</si>
  <si>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</si>
  <si>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</si>
  <si>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</si>
  <si>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</si>
  <si>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</si>
  <si>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</si>
  <si>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</si>
  <si>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</si>
  <si>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</si>
  <si>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</si>
  <si>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</si>
  <si>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</si>
  <si>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</si>
  <si>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</si>
  <si>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</si>
  <si>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</si>
  <si>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</si>
  <si>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</si>
  <si>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</si>
  <si>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</si>
  <si>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</si>
  <si>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</si>
  <si>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</si>
  <si>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</si>
  <si>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</si>
  <si>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</si>
  <si>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</si>
  <si>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</si>
  <si>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</si>
  <si>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</si>
  <si>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</si>
  <si>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</si>
  <si>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</si>
  <si>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</si>
  <si>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</si>
  <si>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</si>
  <si>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</si>
  <si>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</si>
  <si>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</si>
  <si>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</si>
  <si>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</si>
  <si>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</si>
  <si>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</si>
  <si>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</si>
  <si>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</si>
  <si>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</si>
  <si>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</si>
  <si>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</si>
  <si>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</si>
  <si>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</si>
  <si>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</si>
  <si>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</si>
  <si>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</si>
  <si>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</si>
  <si>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</si>
  <si>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</si>
  <si>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</si>
  <si>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</si>
  <si>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</si>
  <si>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</si>
  <si>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</si>
  <si>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</si>
  <si>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</si>
  <si>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</si>
  <si>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</si>
  <si>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</si>
  <si>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</si>
  <si>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</si>
  <si>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</si>
  <si>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</si>
  <si>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</si>
  <si>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</si>
  <si>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</si>
  <si>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</si>
  <si>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</si>
  <si>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</si>
  <si>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</si>
  <si>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</si>
  <si>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</si>
  <si>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</si>
  <si>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</si>
  <si>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</si>
  <si>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</si>
  <si>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</si>
  <si>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</si>
  <si>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</si>
  <si>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</si>
  <si>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</si>
  <si>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</si>
  <si>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</si>
  <si>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</si>
  <si>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</si>
  <si>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</si>
  <si>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</si>
  <si>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</si>
  <si>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</si>
  <si>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</si>
  <si>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</si>
  <si>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</si>
  <si>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</si>
  <si>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</si>
  <si>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</si>
  <si>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</si>
  <si>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</si>
  <si>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</si>
  <si>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</si>
  <si>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</si>
  <si>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</si>
  <si>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</si>
  <si>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</si>
  <si>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</si>
  <si>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</si>
  <si>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</si>
  <si>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</si>
  <si>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</si>
  <si>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</si>
  <si>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</si>
  <si>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</si>
  <si>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</si>
  <si>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</si>
  <si>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</si>
  <si>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</si>
  <si>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</si>
  <si>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</si>
  <si>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</si>
  <si>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</si>
  <si>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</si>
  <si>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</si>
  <si>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</si>
  <si>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</si>
  <si>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</si>
  <si>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</si>
  <si>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</si>
  <si>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</si>
  <si>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</si>
  <si>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</si>
  <si>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</si>
  <si>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</si>
  <si>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</si>
  <si>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</si>
  <si>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</si>
  <si>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</si>
  <si>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</si>
  <si>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</si>
  <si>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</si>
  <si>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</si>
  <si>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</si>
  <si>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</si>
  <si>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</si>
  <si>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</si>
  <si>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</si>
  <si>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</si>
  <si>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</si>
  <si>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</si>
  <si>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</si>
  <si>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</si>
  <si>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</si>
  <si>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</si>
  <si>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</si>
  <si>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</si>
  <si>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</si>
  <si>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</si>
  <si>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</si>
  <si>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</si>
  <si>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</si>
  <si>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</si>
  <si>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</si>
  <si>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</si>
  <si>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</si>
  <si>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</si>
  <si>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</si>
  <si>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</si>
  <si>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</si>
  <si>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</si>
  <si>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</si>
  <si>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</si>
  <si>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</si>
  <si>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</si>
  <si>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</si>
  <si>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</si>
  <si>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</si>
  <si>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</si>
  <si>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</si>
  <si>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</si>
  <si>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</si>
  <si>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</si>
  <si>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</si>
  <si>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</si>
  <si>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</si>
  <si>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</si>
  <si>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</si>
  <si>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</si>
  <si>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</si>
  <si>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</si>
  <si>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</si>
  <si>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</si>
  <si>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</si>
  <si>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</si>
  <si>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</si>
  <si>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</si>
  <si>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</si>
  <si>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</si>
  <si>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</si>
  <si>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</si>
  <si>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</si>
  <si>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</si>
  <si>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</si>
  <si>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</si>
  <si>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</si>
  <si>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</si>
  <si>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</si>
  <si>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</si>
  <si>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</si>
  <si>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</si>
  <si>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</si>
  <si>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</si>
  <si>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</si>
  <si>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</si>
  <si>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</si>
  <si>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</si>
  <si>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</si>
  <si>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</si>
  <si>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</si>
  <si>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</si>
  <si>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</si>
  <si>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</si>
  <si>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</si>
  <si>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</si>
  <si>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</si>
  <si>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</si>
  <si>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</si>
  <si>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</si>
  <si>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</si>
  <si>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</si>
  <si>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</si>
  <si>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</si>
  <si>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</si>
  <si>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</si>
  <si>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</si>
  <si>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</si>
  <si>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</si>
  <si>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</si>
  <si>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</si>
  <si>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</si>
  <si>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</si>
  <si>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</si>
  <si>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</si>
  <si>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</si>
  <si>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</si>
  <si>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</si>
  <si>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</si>
  <si>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</si>
  <si>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</si>
  <si>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</si>
  <si>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</si>
  <si>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</si>
  <si>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</si>
  <si>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</si>
  <si>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</si>
  <si>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</si>
  <si>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</si>
  <si>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</si>
  <si>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</si>
  <si>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</si>
  <si>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</si>
  <si>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</si>
  <si>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</si>
  <si>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</si>
  <si>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</si>
  <si>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</si>
  <si>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</si>
  <si>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</si>
  <si>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</si>
  <si>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</si>
  <si>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</si>
  <si>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</si>
  <si>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</si>
  <si>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</si>
  <si>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</si>
  <si>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</si>
  <si>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</si>
  <si>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</si>
  <si>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</si>
  <si>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</si>
  <si>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</si>
  <si>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</si>
  <si>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</si>
  <si>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</si>
  <si>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</si>
  <si>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</si>
  <si>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</si>
  <si>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</si>
  <si>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</si>
  <si>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</si>
  <si>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</si>
  <si>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</si>
  <si>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</si>
  <si>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</si>
  <si>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</si>
  <si>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</si>
  <si>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</si>
  <si>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</si>
  <si>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</si>
  <si>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</si>
  <si>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</si>
  <si>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</si>
  <si>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</si>
  <si>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</si>
  <si>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</si>
  <si>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</si>
  <si>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</si>
  <si>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</si>
  <si>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</si>
  <si>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</si>
  <si>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</si>
  <si>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</si>
  <si>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</si>
  <si>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</si>
  <si>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</si>
  <si>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</si>
  <si>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</si>
  <si>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</si>
  <si>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</si>
  <si>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</si>
  <si>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</si>
  <si>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</si>
  <si>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</si>
  <si>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</si>
  <si>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</si>
  <si>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</si>
  <si>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</si>
  <si>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</si>
  <si>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</si>
  <si>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</si>
  <si>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</si>
  <si>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</si>
  <si>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</si>
  <si>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</si>
  <si>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</si>
  <si>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</si>
  <si>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</si>
  <si>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</si>
  <si>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</si>
  <si>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</si>
  <si>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</si>
  <si>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</si>
  <si>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</si>
  <si>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</si>
  <si>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</si>
  <si>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</si>
  <si>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</si>
  <si>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</si>
  <si>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</si>
  <si>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</si>
  <si>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</si>
  <si>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</si>
  <si>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</si>
  <si>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</si>
  <si>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</si>
  <si>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</si>
  <si>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</si>
  <si>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</si>
  <si>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</si>
  <si>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</si>
  <si>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</si>
  <si>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</si>
  <si>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</si>
  <si>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</si>
  <si>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</si>
  <si>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</si>
  <si>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</si>
  <si>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</si>
  <si>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</si>
  <si>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</si>
  <si>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</si>
  <si>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</si>
  <si>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</si>
  <si>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</si>
  <si>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</si>
  <si>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</si>
  <si>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</si>
  <si>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</si>
  <si>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</si>
  <si>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</si>
  <si>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</si>
  <si>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</si>
  <si>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</si>
  <si>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</si>
  <si>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</si>
  <si>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</si>
  <si>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</si>
  <si>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</si>
  <si>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</si>
  <si>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</si>
  <si>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</si>
  <si>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</si>
  <si>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</si>
  <si>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</si>
  <si>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</si>
  <si>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</si>
  <si>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</si>
  <si>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</si>
  <si>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</si>
  <si>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</si>
  <si>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</si>
  <si>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</si>
  <si>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</si>
  <si>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</si>
  <si>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</si>
  <si>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</si>
  <si>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</si>
  <si>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ED-49307</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</si>
  <si>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</si>
  <si>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</si>
  <si>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</si>
  <si>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</si>
  <si>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</si>
  <si>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</si>
  <si>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</si>
  <si>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</si>
  <si>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</si>
  <si>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</si>
  <si>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</si>
  <si>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</si>
  <si>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</si>
  <si>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</si>
  <si>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</si>
  <si>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</si>
  <si>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</si>
  <si>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</si>
  <si>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</si>
  <si>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</si>
  <si>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</si>
  <si>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</si>
  <si>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</si>
  <si>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</si>
  <si>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</si>
  <si>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</si>
  <si>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</si>
  <si>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</si>
  <si>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</si>
  <si>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</si>
  <si>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</si>
  <si>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</si>
  <si>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</si>
  <si>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</si>
  <si>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</si>
  <si>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</si>
  <si>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</si>
  <si>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</si>
  <si>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</si>
  <si>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</si>
  <si>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</si>
  <si>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</si>
  <si>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</si>
  <si>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</si>
  <si>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</si>
  <si>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</si>
  <si>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</si>
  <si>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</si>
  <si>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</si>
  <si>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</si>
  <si>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</si>
  <si>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</si>
  <si>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</si>
  <si>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</si>
  <si>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</si>
  <si>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</si>
  <si>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</si>
  <si>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</si>
  <si>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</si>
  <si>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</si>
  <si>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</si>
  <si>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</si>
  <si>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</si>
  <si>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</si>
  <si>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</si>
  <si>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</si>
  <si>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</si>
  <si>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</si>
  <si>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</si>
  <si>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</si>
  <si>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</si>
  <si>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</si>
  <si>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</si>
  <si>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</si>
  <si>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</si>
  <si>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</si>
  <si>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</si>
  <si>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</si>
  <si>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</si>
  <si>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</si>
  <si>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</si>
  <si>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</si>
  <si>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</si>
  <si>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</si>
  <si>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</si>
  <si>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</si>
  <si>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</si>
  <si>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</si>
  <si>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</si>
  <si>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</si>
  <si>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</si>
  <si>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</si>
  <si>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</si>
  <si>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</si>
  <si>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</si>
  <si>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</si>
  <si>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</si>
  <si>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</si>
  <si>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</si>
  <si>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</si>
  <si>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</si>
  <si>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</si>
  <si>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</si>
  <si>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</si>
  <si>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</si>
  <si>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</si>
  <si>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</si>
  <si>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</si>
  <si>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</si>
  <si>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</si>
  <si>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</si>
  <si>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</si>
  <si>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</si>
  <si>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</si>
  <si>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</si>
  <si>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</si>
  <si>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</si>
  <si>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</si>
  <si>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</si>
  <si>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</si>
  <si>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</si>
  <si>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</si>
  <si>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</si>
  <si>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</si>
  <si>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</si>
  <si>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</si>
  <si>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</si>
  <si>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</si>
  <si>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</si>
  <si>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</si>
  <si>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</si>
  <si>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</si>
  <si>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</si>
  <si>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</si>
  <si>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</si>
  <si>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</si>
  <si>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</si>
  <si>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</si>
  <si>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</si>
  <si>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</si>
  <si>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</si>
  <si>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</si>
  <si>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</si>
  <si>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</si>
  <si>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</si>
  <si>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</si>
  <si>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</si>
  <si>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</si>
  <si>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</si>
  <si>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</si>
  <si>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</si>
  <si>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</si>
  <si>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</si>
  <si>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</si>
  <si>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</si>
  <si>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</si>
  <si>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</si>
  <si>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</si>
  <si>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</si>
  <si>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</si>
  <si>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</si>
  <si>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</si>
  <si>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</si>
  <si>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</si>
  <si>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</si>
  <si>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</si>
  <si>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</si>
  <si>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</si>
  <si>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</si>
  <si>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</si>
  <si>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</si>
  <si>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</si>
  <si>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</si>
  <si>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</si>
  <si>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</si>
  <si>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</si>
  <si>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</si>
  <si>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</si>
  <si>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</si>
  <si>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</si>
  <si>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</si>
  <si>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</si>
  <si>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</si>
  <si>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</si>
  <si>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</si>
  <si>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</si>
  <si>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</si>
  <si>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</si>
  <si>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</si>
  <si>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</si>
  <si>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</si>
  <si>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</si>
  <si>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</si>
  <si>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</si>
  <si>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</si>
  <si>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</si>
  <si>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</si>
  <si>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</si>
  <si>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</si>
  <si>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</si>
  <si>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</si>
  <si>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</si>
  <si>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</si>
  <si>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</si>
  <si>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</si>
  <si>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</si>
  <si>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</si>
  <si>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</si>
  <si>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</si>
  <si>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</si>
  <si>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</si>
  <si>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</si>
  <si>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</si>
  <si>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</si>
  <si>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</si>
  <si>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</si>
  <si>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</si>
  <si>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</si>
  <si>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</si>
  <si>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</si>
  <si>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</si>
  <si>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</si>
  <si>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</si>
  <si>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</si>
  <si>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</si>
  <si>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</si>
  <si>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</si>
  <si>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</si>
  <si>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</si>
  <si>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</si>
  <si>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</si>
  <si>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</si>
  <si>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</si>
  <si>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</si>
  <si>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</si>
  <si>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</si>
  <si>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</si>
  <si>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</si>
  <si>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</si>
  <si>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</si>
  <si>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</si>
  <si>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</si>
  <si>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</si>
  <si>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</si>
  <si>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</si>
  <si>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</si>
  <si>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</si>
  <si>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</si>
  <si>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</si>
  <si>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</si>
  <si>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</si>
  <si>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</si>
  <si>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</si>
  <si>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</si>
  <si>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</si>
  <si>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</si>
  <si>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</si>
  <si>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</si>
  <si>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</si>
  <si>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</si>
  <si>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</si>
  <si>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</si>
  <si>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</si>
  <si>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</si>
  <si>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</si>
  <si>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</si>
  <si>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</si>
  <si>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</si>
  <si>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</si>
  <si>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</si>
  <si>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</si>
  <si>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</si>
  <si>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</si>
  <si>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</si>
  <si>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</si>
  <si>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</si>
  <si>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</si>
  <si>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</si>
  <si>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</si>
  <si>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</si>
  <si>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</si>
  <si>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</si>
  <si>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</si>
  <si>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</si>
  <si>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</si>
  <si>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</si>
  <si>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</si>
  <si>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</si>
  <si>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</si>
  <si>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</si>
  <si>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</si>
  <si>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</si>
  <si>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</si>
  <si>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</si>
  <si>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</si>
  <si>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</si>
  <si>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</si>
  <si>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</si>
  <si>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</si>
  <si>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</si>
  <si>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</si>
  <si>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</si>
  <si>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</si>
  <si>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</si>
  <si>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</si>
  <si>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</si>
  <si>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</si>
  <si>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</si>
  <si>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</si>
  <si>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</si>
  <si>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</si>
  <si>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</si>
  <si>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</si>
  <si>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</si>
  <si>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</si>
  <si>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</si>
  <si>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</si>
  <si>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</si>
  <si>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</si>
  <si>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</si>
  <si>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</si>
  <si>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</si>
  <si>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</si>
  <si>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</si>
  <si>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</si>
  <si>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</si>
  <si>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</si>
  <si>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</si>
  <si>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</si>
  <si>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</si>
  <si>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</si>
  <si>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</si>
  <si>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</si>
  <si>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</si>
  <si>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</si>
  <si>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</si>
  <si>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</si>
  <si>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</si>
  <si>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</si>
  <si>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</si>
  <si>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</si>
  <si>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</si>
  <si>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</si>
  <si>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</si>
  <si>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</si>
  <si>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</si>
  <si>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</si>
  <si>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</si>
  <si>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</si>
  <si>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</si>
  <si>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</si>
  <si>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</si>
  <si>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</si>
  <si>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</si>
  <si>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</si>
  <si>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</si>
  <si>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</si>
  <si>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</si>
  <si>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</si>
  <si>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</si>
  <si>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</si>
  <si>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</si>
  <si>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</si>
  <si>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</si>
  <si>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</si>
  <si>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</si>
  <si>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</si>
  <si>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</si>
  <si>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</si>
  <si>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</si>
  <si>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</si>
  <si>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</si>
  <si>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</si>
  <si>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</si>
  <si>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</si>
  <si>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</si>
  <si>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</si>
  <si>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</si>
  <si>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</si>
  <si>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</si>
  <si>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</si>
  <si>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</si>
  <si>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</si>
  <si>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</si>
  <si>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</si>
  <si>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</si>
  <si>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</si>
  <si>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</si>
  <si>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</si>
  <si>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</si>
  <si>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</si>
  <si>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</si>
  <si>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</si>
  <si>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</si>
  <si>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</si>
  <si>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</si>
  <si>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</si>
  <si>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</si>
  <si>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</si>
  <si>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</si>
  <si>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</si>
  <si>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</si>
  <si>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</si>
  <si>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</si>
  <si>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</si>
  <si>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</si>
  <si>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</si>
  <si>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</si>
  <si>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</si>
  <si>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</si>
  <si>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</si>
  <si>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</si>
  <si>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</si>
  <si>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</si>
  <si>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</si>
  <si>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</si>
  <si>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</si>
  <si>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</si>
  <si>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</si>
  <si>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</si>
  <si>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</si>
  <si>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</si>
  <si>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</si>
  <si>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</si>
  <si>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</si>
  <si>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</si>
  <si>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</si>
  <si>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</si>
  <si>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</si>
  <si>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</si>
  <si>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</si>
  <si>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</si>
  <si>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</si>
  <si>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</si>
  <si>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</si>
  <si>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</si>
  <si>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</si>
  <si>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</si>
  <si>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</si>
  <si>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</si>
  <si>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</si>
  <si>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</si>
  <si>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</si>
  <si>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</si>
  <si>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</si>
  <si>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</si>
  <si>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</si>
  <si>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</si>
  <si>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</si>
  <si>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</si>
  <si>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</si>
  <si>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</si>
  <si>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</si>
  <si>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</si>
  <si>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</si>
  <si>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</si>
  <si>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</si>
  <si>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</si>
  <si>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</si>
  <si>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</si>
  <si>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</si>
  <si>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</si>
  <si>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</si>
  <si>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</si>
  <si>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</si>
  <si>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</si>
  <si>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</si>
  <si>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</si>
  <si>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</si>
  <si>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</si>
  <si>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</si>
  <si>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</si>
  <si>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</si>
  <si>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</si>
  <si>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</si>
  <si>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</si>
  <si>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</si>
  <si>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</si>
  <si>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</si>
  <si>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</si>
  <si>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</si>
  <si>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</si>
  <si>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</si>
  <si>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</si>
  <si>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</si>
  <si>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</si>
  <si>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</si>
  <si>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</si>
  <si>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</si>
  <si>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</si>
  <si>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</si>
  <si>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</si>
  <si>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</si>
  <si>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</si>
  <si>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</si>
  <si>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</si>
  <si>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</si>
  <si>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</si>
  <si>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</si>
  <si>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</si>
  <si>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</si>
  <si>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</si>
  <si>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</si>
  <si>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</si>
  <si>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</si>
  <si>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</si>
  <si>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</si>
  <si>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</si>
  <si>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</si>
  <si>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</si>
  <si>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</si>
  <si>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</si>
  <si>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</si>
  <si>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</si>
  <si>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</si>
  <si>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</si>
  <si>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</si>
  <si>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</si>
  <si>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</si>
  <si>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</si>
  <si>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</si>
  <si>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</si>
  <si>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</si>
  <si>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</si>
  <si>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</si>
  <si>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</si>
  <si>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</si>
  <si>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</si>
  <si>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</si>
  <si>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</si>
  <si>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</si>
  <si>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</si>
  <si>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</si>
  <si>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</si>
  <si>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</si>
  <si>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</si>
  <si>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</si>
  <si>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</si>
  <si>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</si>
  <si>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</si>
  <si>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</si>
  <si>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</si>
  <si>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</si>
  <si>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</si>
  <si>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</si>
  <si>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</si>
  <si>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</si>
  <si>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</si>
  <si>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</si>
  <si>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</si>
  <si>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</si>
  <si>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</si>
  <si>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</si>
  <si>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</si>
  <si>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</si>
  <si>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</si>
  <si>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</si>
  <si>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</si>
  <si>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</si>
  <si>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</si>
  <si>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</si>
  <si>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</si>
  <si>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</si>
  <si>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</si>
  <si>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</si>
  <si>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</si>
  <si>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</si>
  <si>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</si>
  <si>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</si>
  <si>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</si>
  <si>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</si>
  <si>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</si>
  <si>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</si>
  <si>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</si>
  <si>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</si>
  <si>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</si>
  <si>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</si>
  <si>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</si>
  <si>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</si>
  <si>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</si>
  <si>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</si>
  <si>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</si>
  <si>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</si>
  <si>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</si>
  <si>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</si>
  <si>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</si>
  <si>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</si>
  <si>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</si>
  <si>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</si>
  <si>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</si>
  <si>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</si>
  <si>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</si>
  <si>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</si>
  <si>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</si>
  <si>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</si>
  <si>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</si>
  <si>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</si>
  <si>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</si>
  <si>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</si>
  <si>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</si>
  <si>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</si>
  <si>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</si>
  <si>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</si>
  <si>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</si>
  <si>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</si>
  <si>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</si>
  <si>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</si>
  <si>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</si>
  <si>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</si>
  <si>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</si>
  <si>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</si>
  <si>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</si>
  <si>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</si>
  <si>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</si>
  <si>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</si>
  <si>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</si>
  <si>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</si>
  <si>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</si>
  <si>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</si>
  <si>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</si>
  <si>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</si>
  <si>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</si>
  <si>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</si>
  <si>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</si>
  <si>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</si>
  <si>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</si>
  <si>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</si>
  <si>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</si>
  <si>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</si>
  <si>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</si>
  <si>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</si>
  <si>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</si>
  <si>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</si>
  <si>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</si>
  <si>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</si>
  <si>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</si>
  <si>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</si>
  <si>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</si>
  <si>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</si>
  <si>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</si>
  <si>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</si>
  <si>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</si>
  <si>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</si>
  <si>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</si>
  <si>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</si>
  <si>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</si>
  <si>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</si>
  <si>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</si>
  <si>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</si>
  <si>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</si>
  <si>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</si>
  <si>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</si>
  <si>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</si>
  <si>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</si>
  <si>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</si>
  <si>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</si>
  <si>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</si>
  <si>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</si>
  <si>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</si>
  <si>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</si>
  <si>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</si>
  <si>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</si>
  <si>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</si>
  <si>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</si>
  <si>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</si>
  <si>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</si>
  <si>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</si>
  <si>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</si>
  <si>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</si>
  <si>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</si>
  <si>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</si>
  <si>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</si>
  <si>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</si>
  <si>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</si>
  <si>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</si>
  <si>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</si>
  <si>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</si>
  <si>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</si>
  <si>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</si>
  <si>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</si>
  <si>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</si>
  <si>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</si>
  <si>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</si>
  <si>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</si>
  <si>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</si>
  <si>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</si>
  <si>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</si>
  <si>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</si>
  <si>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</si>
  <si>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</si>
  <si>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</si>
  <si>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</si>
  <si>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</si>
  <si>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</si>
  <si>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</si>
  <si>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</si>
  <si>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</si>
  <si>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</si>
  <si>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</si>
  <si>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</si>
  <si>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</si>
  <si>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</si>
  <si>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</si>
  <si>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</si>
  <si>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</si>
  <si>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</si>
  <si>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</si>
  <si>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</si>
  <si>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</si>
  <si>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</si>
  <si>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</si>
  <si>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</si>
  <si>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</si>
  <si>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</si>
  <si>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</si>
  <si>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</si>
  <si>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</si>
  <si>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</si>
  <si>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</si>
  <si>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</si>
  <si>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</si>
  <si>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</si>
  <si>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</si>
  <si>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</si>
  <si>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</si>
  <si>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</si>
  <si>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</si>
  <si>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</si>
  <si>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</si>
  <si>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</si>
  <si>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</si>
  <si>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</si>
  <si>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</si>
  <si>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</si>
  <si>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</si>
  <si>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</si>
  <si>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</si>
  <si>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</si>
  <si>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</si>
  <si>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</si>
  <si>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</si>
  <si>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</si>
  <si>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</si>
  <si>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</si>
  <si>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</si>
  <si>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</si>
  <si>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</si>
  <si>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</si>
  <si>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</si>
  <si>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</si>
  <si>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</si>
  <si>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</si>
  <si>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</si>
  <si>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</si>
  <si>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</si>
  <si>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</si>
  <si>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</si>
  <si>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</si>
  <si>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</si>
  <si>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</si>
  <si>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</si>
  <si>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</si>
  <si>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</si>
  <si>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</si>
  <si>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</si>
  <si>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</si>
  <si>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</si>
  <si>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</si>
  <si>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</si>
  <si>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</si>
  <si>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</si>
  <si>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</si>
  <si>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</si>
  <si>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</si>
  <si>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</si>
  <si>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</si>
  <si>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</si>
  <si>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</si>
  <si>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</si>
  <si>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</si>
  <si>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</si>
  <si>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</si>
  <si>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</si>
  <si>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</si>
  <si>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</si>
  <si>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</si>
  <si>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</si>
  <si>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</si>
  <si>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</si>
  <si>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</si>
  <si>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</si>
  <si>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</si>
  <si>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</si>
  <si>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</si>
  <si>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</si>
  <si>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</si>
  <si>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</si>
  <si>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</si>
  <si>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</si>
  <si>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</si>
  <si>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</si>
  <si>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</si>
  <si>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</si>
  <si>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</si>
  <si>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</si>
  <si>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</si>
  <si>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</si>
  <si>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</si>
  <si>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</si>
  <si>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</si>
  <si>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</si>
  <si>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</si>
  <si>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</si>
  <si>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</si>
  <si>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</si>
  <si>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</si>
  <si>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</si>
  <si>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</si>
  <si>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</si>
  <si>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</si>
  <si>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</si>
  <si>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</si>
  <si>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</si>
  <si>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</si>
  <si>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</si>
  <si>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</si>
  <si>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</si>
  <si>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</si>
  <si>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</si>
  <si>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</si>
  <si>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</si>
  <si>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</si>
  <si>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</si>
  <si>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</si>
  <si>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</si>
  <si>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</si>
  <si>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</si>
  <si>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</si>
  <si>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</si>
  <si>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</si>
  <si>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</si>
  <si>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</si>
  <si>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</si>
  <si>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</si>
  <si>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</si>
  <si>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</si>
  <si>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</si>
  <si>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</si>
  <si>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</si>
  <si>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</si>
  <si>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</si>
  <si>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</si>
  <si>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</si>
  <si>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</si>
  <si>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</si>
  <si>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</si>
  <si>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</si>
  <si>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</si>
  <si>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</si>
  <si>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</si>
  <si>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</si>
  <si>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</si>
  <si>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</si>
  <si>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</si>
  <si>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</si>
  <si>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</si>
  <si>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</si>
  <si>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</si>
  <si>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</si>
  <si>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</si>
  <si>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</si>
  <si>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</si>
  <si>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</si>
  <si>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</si>
  <si>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</si>
  <si>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</si>
  <si>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</si>
  <si>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</si>
  <si>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</si>
  <si>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</si>
  <si>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</si>
  <si>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</si>
  <si>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</si>
  <si>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</si>
  <si>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</si>
  <si>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</si>
  <si>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</si>
  <si>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</si>
  <si>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</si>
  <si>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</si>
  <si>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</si>
  <si>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</si>
  <si>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</si>
  <si>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</si>
  <si>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</si>
  <si>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</si>
  <si>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</si>
  <si>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</si>
  <si>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</si>
  <si>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</si>
  <si>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</si>
  <si>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</si>
  <si>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</si>
  <si>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</si>
  <si>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</si>
  <si>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</si>
  <si>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</si>
  <si>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</si>
  <si>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</si>
  <si>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</si>
  <si>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</si>
  <si>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</si>
  <si>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</si>
  <si>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</si>
  <si>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</si>
  <si>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</si>
  <si>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</si>
  <si>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</si>
  <si>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</si>
  <si>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</si>
  <si>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</si>
  <si>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</si>
  <si>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</si>
  <si>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</si>
  <si>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</si>
  <si>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</si>
  <si>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</si>
  <si>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</si>
  <si>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</si>
  <si>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</si>
  <si>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</si>
  <si>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</si>
  <si>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</si>
  <si>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</si>
  <si>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</si>
  <si>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</si>
  <si>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</si>
  <si>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</si>
  <si>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</si>
  <si>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</si>
  <si>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</si>
  <si>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</si>
  <si>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</si>
  <si>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</si>
  <si>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</si>
  <si>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</si>
  <si>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</si>
  <si>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</si>
  <si>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</si>
  <si>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</si>
  <si>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</si>
  <si>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</si>
  <si>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</si>
  <si>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</si>
  <si>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</si>
  <si>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</si>
  <si>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</si>
  <si>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</si>
  <si>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</si>
  <si>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</si>
  <si>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</si>
  <si>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</si>
  <si>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</si>
  <si>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</si>
  <si>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</si>
  <si>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</si>
  <si>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</si>
  <si>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</si>
  <si>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</si>
  <si>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</si>
  <si>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</si>
  <si>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</si>
  <si>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</si>
  <si>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</si>
  <si>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</si>
  <si>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</si>
  <si>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</si>
  <si>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</si>
  <si>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</si>
  <si>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</si>
  <si>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</si>
  <si>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</si>
  <si>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</si>
  <si>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</si>
  <si>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</si>
  <si>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</si>
  <si>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</si>
  <si>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</si>
  <si>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</si>
  <si>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</si>
  <si>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</si>
  <si>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</si>
  <si>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</si>
  <si>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</si>
  <si>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</si>
  <si>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</si>
  <si>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</si>
  <si>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</si>
  <si>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</si>
  <si>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</si>
  <si>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</si>
  <si>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</si>
  <si>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</si>
  <si>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</si>
  <si>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</si>
  <si>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</si>
  <si>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</si>
  <si>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</si>
  <si>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</si>
  <si>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</si>
  <si>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</si>
  <si>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</si>
  <si>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</si>
  <si>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</si>
  <si>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</si>
  <si>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</si>
  <si>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</si>
  <si>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</si>
  <si>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</si>
  <si>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</si>
  <si>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</si>
  <si>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</si>
  <si>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</si>
  <si>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</si>
  <si>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</si>
  <si>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</si>
  <si>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</si>
  <si>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</si>
  <si>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</si>
  <si>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</si>
  <si>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</si>
  <si>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</si>
  <si>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</si>
  <si>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</si>
  <si>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</si>
  <si>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</si>
  <si>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</si>
  <si>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</si>
  <si>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</si>
  <si>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</si>
  <si>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</si>
  <si>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</si>
  <si>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</si>
  <si>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</si>
  <si>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</si>
  <si>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</si>
  <si>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</si>
  <si>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</si>
  <si>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</si>
  <si>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</si>
  <si>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</si>
  <si>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</si>
  <si>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</si>
  <si>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</si>
  <si>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</si>
  <si>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</si>
  <si>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</si>
  <si>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</si>
  <si>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</si>
  <si>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</si>
  <si>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</si>
  <si>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</si>
  <si>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</si>
  <si>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</si>
  <si>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</si>
  <si>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</si>
  <si>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</si>
  <si>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</si>
  <si>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</si>
  <si>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</si>
  <si>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</si>
  <si>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</si>
  <si>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</si>
  <si>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</si>
  <si>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</si>
  <si>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</si>
  <si>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</si>
  <si>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</si>
  <si>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</si>
  <si>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</si>
  <si>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</si>
  <si>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</si>
  <si>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</si>
  <si>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</si>
  <si>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</si>
  <si>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</si>
  <si>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</si>
  <si>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</si>
  <si>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</si>
  <si>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</si>
  <si>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</si>
  <si>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</si>
  <si>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</si>
  <si>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</si>
  <si>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</si>
  <si>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</si>
  <si>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</si>
  <si>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</si>
  <si>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</si>
  <si>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</si>
  <si>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</si>
  <si>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</si>
  <si>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</si>
  <si>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</si>
  <si>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</si>
  <si>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</si>
  <si>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</si>
  <si>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</si>
  <si>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</si>
  <si>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</si>
  <si>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</si>
  <si>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</si>
  <si>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</si>
  <si>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</si>
  <si>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</si>
  <si>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</si>
  <si>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</si>
  <si>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</si>
  <si>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</si>
  <si>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</si>
  <si>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</si>
  <si>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</si>
  <si>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</si>
  <si>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</si>
  <si>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</si>
  <si>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</si>
  <si>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</si>
  <si>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</si>
  <si>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</si>
  <si>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</si>
  <si>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</si>
  <si>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</si>
  <si>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</si>
  <si>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</si>
  <si>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</si>
  <si>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</si>
  <si>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</si>
  <si>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</si>
  <si>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</si>
  <si>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</si>
  <si>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</si>
  <si>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</si>
  <si>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</si>
  <si>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</si>
  <si>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</si>
  <si>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</si>
  <si>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</si>
  <si>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</si>
  <si>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</si>
  <si>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</si>
  <si>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</si>
  <si>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</si>
  <si>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</si>
  <si>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</si>
  <si>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</si>
  <si>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</si>
  <si>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</si>
  <si>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</si>
  <si>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</si>
  <si>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</si>
  <si>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</si>
  <si>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</si>
  <si>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</si>
  <si>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</si>
  <si>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</si>
  <si>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</si>
  <si>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</si>
  <si>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</si>
  <si>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</si>
  <si>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</si>
  <si>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</si>
  <si>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</si>
  <si>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</si>
  <si>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</si>
  <si>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</si>
  <si>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</si>
  <si>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</si>
  <si>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</si>
  <si>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</si>
  <si>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</si>
  <si>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</si>
  <si>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</si>
  <si>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</si>
  <si>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</si>
  <si>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</si>
  <si>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</si>
  <si>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</si>
  <si>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</si>
  <si>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</si>
  <si>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</si>
  <si>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</si>
  <si>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</si>
  <si>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</si>
  <si>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</si>
  <si>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</si>
  <si>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</si>
  <si>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</si>
  <si>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</si>
  <si>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</si>
  <si>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</si>
  <si>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</si>
  <si>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</si>
  <si>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</si>
  <si>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</si>
  <si>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</si>
  <si>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</si>
  <si>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</si>
  <si>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</si>
  <si>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</si>
  <si>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</si>
  <si>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</si>
  <si>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</si>
  <si>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</si>
  <si>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</si>
  <si>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</si>
  <si>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</si>
  <si>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</si>
  <si>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</si>
  <si>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</si>
  <si>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</si>
  <si>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</si>
  <si>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</si>
  <si>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</si>
  <si>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</si>
  <si>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</si>
  <si>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</si>
  <si>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</si>
  <si>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</si>
  <si>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</si>
  <si>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</si>
  <si>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</si>
  <si>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</si>
  <si>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</si>
  <si>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</si>
  <si>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</si>
  <si>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</si>
  <si>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</si>
  <si>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</si>
  <si>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</si>
  <si>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</si>
  <si>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</si>
  <si>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</si>
  <si>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</si>
  <si>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</si>
  <si>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</si>
  <si>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</si>
  <si>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</si>
  <si>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</si>
  <si>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</si>
  <si>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</si>
  <si>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</si>
  <si>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</si>
  <si>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</si>
  <si>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</si>
  <si>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</si>
  <si>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</si>
  <si>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</si>
  <si>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</si>
  <si>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</si>
  <si>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</si>
  <si>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</si>
  <si>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</si>
  <si>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</si>
  <si>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</si>
  <si>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</si>
  <si>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</si>
  <si>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</si>
  <si>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</si>
  <si>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</si>
  <si>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</si>
  <si>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</si>
  <si>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</si>
  <si>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</si>
  <si>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</si>
  <si>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</si>
  <si>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</si>
  <si>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</si>
  <si>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</si>
  <si>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</si>
  <si>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</si>
  <si>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</si>
  <si>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</si>
  <si>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</si>
  <si>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</si>
  <si>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</si>
  <si>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</si>
  <si>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</si>
  <si>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</si>
  <si>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</si>
  <si>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</si>
  <si>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</si>
  <si>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</si>
  <si>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</si>
  <si>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</si>
  <si>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</si>
  <si>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</si>
  <si>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</si>
  <si>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</si>
  <si>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</si>
  <si>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</si>
  <si>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</si>
  <si>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</si>
  <si>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</si>
  <si>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</si>
  <si>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</si>
  <si>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</si>
  <si>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</si>
  <si>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</si>
  <si>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</si>
  <si>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</si>
  <si>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</si>
  <si>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</si>
  <si>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</si>
  <si>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</si>
  <si>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</si>
  <si>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</si>
  <si>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</si>
  <si>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</si>
  <si>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</si>
  <si>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</si>
  <si>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</si>
  <si>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</si>
  <si>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</si>
  <si>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</si>
  <si>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</si>
  <si>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</si>
  <si>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</si>
  <si>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</si>
  <si>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</si>
  <si>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</si>
  <si>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</si>
  <si>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</si>
  <si>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</si>
  <si>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</si>
  <si>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</si>
  <si>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</si>
  <si>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</si>
  <si>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</si>
  <si>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</si>
  <si>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</si>
  <si>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</si>
  <si>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</si>
  <si>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</si>
  <si>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</si>
  <si>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</si>
  <si>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</si>
  <si>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</si>
  <si>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</si>
  <si>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</si>
  <si>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</si>
  <si>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</si>
  <si>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</si>
  <si>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</si>
  <si>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</si>
  <si>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</si>
  <si>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</si>
  <si>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</si>
  <si>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</si>
  <si>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</si>
  <si>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</si>
  <si>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</si>
  <si>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</si>
  <si>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</si>
  <si>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</si>
  <si>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</si>
  <si>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</si>
  <si>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</si>
  <si>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</si>
  <si>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</si>
  <si>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</si>
  <si>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</si>
  <si>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</si>
  <si>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</si>
  <si>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</si>
  <si>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</si>
  <si>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</si>
  <si>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</si>
  <si>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</si>
  <si>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</si>
  <si>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</si>
  <si>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</si>
  <si>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</si>
  <si>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</si>
  <si>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</si>
  <si>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</si>
  <si>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</si>
  <si>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</si>
  <si>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</si>
  <si>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</si>
  <si>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</si>
  <si>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</si>
  <si>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</si>
  <si>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</si>
  <si>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</si>
  <si>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</si>
  <si>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</si>
  <si>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</si>
  <si>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</si>
  <si>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</si>
  <si>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</si>
  <si>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</si>
  <si>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</si>
  <si>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</si>
  <si>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</si>
  <si>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</si>
  <si>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</si>
  <si>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</si>
  <si>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</si>
  <si>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</si>
  <si>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</si>
  <si>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</si>
  <si>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</si>
  <si>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</si>
  <si>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</si>
  <si>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</si>
  <si>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</si>
  <si>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</si>
  <si>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</si>
  <si>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</si>
  <si>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</si>
  <si>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</si>
  <si>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</si>
  <si>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</si>
  <si>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</si>
  <si>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</si>
  <si>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</si>
  <si>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</si>
  <si>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</si>
  <si>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</si>
  <si>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</si>
  <si>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</si>
  <si>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</si>
  <si>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</si>
  <si>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</si>
  <si>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</si>
  <si>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</si>
  <si>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</si>
  <si>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</si>
  <si>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</si>
  <si>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</si>
  <si>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</si>
  <si>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</si>
  <si>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</si>
  <si>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</si>
  <si>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</si>
  <si>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</si>
  <si>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</si>
  <si>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</si>
  <si>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</si>
  <si>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</si>
  <si>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</si>
  <si>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</si>
  <si>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</si>
  <si>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</si>
  <si>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</si>
  <si>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</si>
  <si>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</si>
  <si>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</si>
  <si>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</si>
  <si>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</si>
  <si>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</si>
  <si>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</si>
  <si>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</si>
  <si>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</si>
  <si>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</si>
  <si>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</si>
  <si>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</si>
  <si>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</si>
  <si>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</si>
  <si>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</si>
  <si>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</si>
  <si>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</si>
  <si>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</si>
  <si>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</si>
  <si>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</si>
  <si>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</si>
  <si>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</si>
  <si>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</si>
  <si>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</si>
  <si>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</si>
  <si>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</si>
  <si>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</si>
  <si>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</si>
  <si>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</si>
  <si>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</si>
  <si>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</si>
  <si>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</si>
  <si>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</si>
  <si>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</si>
  <si>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</si>
  <si>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</si>
  <si>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</si>
  <si>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</si>
  <si>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</si>
  <si>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</si>
  <si>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</si>
  <si>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</si>
  <si>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</si>
  <si>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</si>
  <si>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</si>
  <si>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</si>
  <si>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</si>
  <si>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</si>
  <si>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</si>
  <si>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</si>
  <si>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</si>
  <si>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</si>
  <si>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</si>
  <si>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</si>
  <si>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</si>
  <si>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</si>
  <si>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</si>
  <si>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</si>
  <si>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</si>
  <si>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</si>
  <si>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</si>
  <si>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</si>
  <si>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</si>
  <si>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</si>
  <si>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</si>
  <si>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</si>
  <si>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</si>
  <si>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</si>
  <si>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</si>
  <si>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</si>
  <si>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</si>
  <si>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</si>
  <si>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</si>
  <si>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</si>
  <si>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</si>
  <si>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</si>
  <si>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</si>
  <si>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</si>
  <si>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</si>
  <si>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</si>
  <si>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</si>
  <si>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</si>
  <si>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</si>
  <si>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</si>
  <si>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</si>
  <si>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</si>
  <si>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</si>
  <si>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</si>
  <si>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</si>
  <si>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</si>
  <si>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</si>
  <si>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</si>
  <si>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</si>
  <si>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</si>
  <si>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</si>
  <si>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</si>
  <si>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</si>
  <si>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</si>
  <si>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</si>
  <si>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</si>
  <si>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</si>
  <si>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</si>
  <si>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</si>
  <si>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</si>
  <si>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</si>
  <si>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</si>
  <si>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</si>
  <si>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</si>
  <si>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</si>
  <si>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</si>
  <si>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</si>
  <si>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</si>
  <si>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</si>
  <si>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</si>
  <si>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</si>
  <si>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</si>
  <si>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</si>
  <si>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</si>
  <si>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</si>
  <si>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</si>
  <si>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</si>
  <si>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</si>
  <si>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</si>
  <si>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</si>
  <si>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</si>
  <si>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</si>
  <si>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</si>
  <si>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</si>
  <si>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</si>
  <si>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</si>
  <si>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</si>
  <si>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</si>
  <si>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</si>
  <si>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</si>
  <si>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</si>
  <si>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</si>
  <si>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</si>
  <si>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</si>
  <si>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</si>
  <si>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</si>
  <si>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</si>
  <si>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</si>
  <si>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</si>
  <si>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</si>
  <si>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</si>
  <si>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</si>
  <si>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</si>
  <si>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</si>
  <si>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</si>
  <si>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</si>
  <si>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</si>
  <si>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</si>
  <si>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</si>
  <si>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</si>
  <si>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</si>
  <si>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</si>
  <si>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</si>
  <si>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</si>
  <si>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</si>
  <si>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</si>
  <si>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</si>
  <si>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</si>
  <si>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</si>
  <si>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</si>
  <si>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</si>
  <si>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</si>
  <si>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</si>
  <si>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</si>
  <si>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</si>
  <si>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</si>
  <si>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</si>
  <si>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</si>
  <si>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</si>
  <si>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</si>
  <si>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</si>
  <si>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</si>
  <si>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</si>
  <si>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</si>
  <si>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</si>
  <si>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</si>
  <si>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</si>
  <si>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</si>
  <si>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</si>
  <si>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</si>
  <si>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</si>
  <si>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</si>
  <si>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</si>
  <si>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</si>
  <si>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</si>
  <si>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</si>
  <si>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</si>
  <si>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</si>
  <si>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</si>
  <si>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</si>
  <si>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</si>
  <si>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</si>
  <si>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</si>
  <si>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</si>
  <si>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</si>
  <si>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</si>
  <si>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</si>
  <si>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</si>
  <si>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</si>
  <si>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</si>
  <si>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</si>
  <si>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</si>
  <si>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</si>
  <si>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</si>
  <si>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</si>
  <si>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</si>
  <si>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</si>
  <si>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</si>
  <si>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</si>
  <si>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</si>
  <si>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</si>
  <si>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</si>
  <si>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</si>
  <si>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</si>
  <si>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</si>
  <si>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</si>
  <si>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</si>
  <si>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</si>
  <si>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</si>
  <si>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</si>
  <si>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</si>
  <si>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</si>
  <si>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</si>
  <si>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</si>
  <si>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</si>
  <si>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</si>
  <si>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</si>
  <si>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</si>
  <si>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</si>
  <si>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</si>
  <si>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</si>
  <si>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</si>
  <si>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</si>
  <si>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</si>
  <si>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</si>
  <si>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</si>
  <si>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</si>
  <si>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</si>
  <si>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</si>
  <si>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</si>
  <si>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</si>
  <si>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</si>
  <si>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</si>
  <si>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</si>
  <si>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</si>
  <si>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</si>
  <si>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</si>
  <si>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</si>
  <si>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</si>
  <si>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</si>
  <si>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</si>
  <si>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</si>
  <si>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</si>
  <si>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</si>
  <si>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</si>
  <si>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</si>
  <si>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</si>
  <si>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</si>
  <si>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</si>
  <si>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</si>
  <si>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</si>
  <si>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</si>
  <si>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</si>
  <si>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</si>
  <si>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</si>
  <si>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</si>
  <si>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</si>
  <si>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</si>
  <si>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</si>
  <si>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</si>
  <si>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</si>
  <si>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</si>
  <si>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</si>
  <si>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</si>
  <si>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</si>
  <si>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</si>
  <si>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</si>
  <si>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</si>
  <si>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</si>
  <si>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</si>
  <si>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</si>
  <si>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</si>
  <si>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</si>
  <si>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</si>
  <si>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</si>
  <si>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</si>
  <si>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</si>
  <si>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</si>
  <si>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</si>
  <si>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</si>
  <si>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</si>
  <si>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</si>
  <si>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</si>
  <si>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</si>
  <si>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</si>
  <si>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</si>
  <si>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</si>
  <si>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</si>
  <si>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</si>
  <si>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</si>
  <si>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</si>
  <si>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</si>
  <si>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</si>
  <si>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</si>
  <si>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</si>
  <si>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</si>
  <si>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</si>
  <si>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</si>
  <si>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</si>
  <si>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</si>
  <si>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</si>
  <si>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</si>
  <si>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</si>
  <si>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</si>
  <si>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</si>
  <si>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</si>
  <si>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</si>
  <si>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</si>
  <si>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</si>
  <si>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</si>
  <si>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</si>
  <si>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</si>
  <si>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</si>
  <si>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</si>
  <si>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</si>
  <si>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</si>
  <si>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</si>
  <si>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</si>
  <si>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</si>
  <si>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</si>
  <si>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</si>
  <si>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</si>
  <si>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</si>
  <si>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</si>
  <si>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</si>
  <si>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</si>
  <si>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</si>
  <si>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</si>
  <si>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</si>
  <si>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</si>
  <si>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</si>
  <si>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</si>
  <si>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</si>
  <si>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</si>
  <si>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</si>
  <si>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</si>
  <si>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</si>
  <si>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</si>
  <si>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</si>
  <si>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</si>
  <si>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</si>
  <si>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</si>
  <si>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</si>
  <si>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</si>
  <si>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</si>
  <si>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</si>
  <si>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</si>
  <si>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</si>
  <si>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</si>
  <si>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</si>
  <si>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</si>
  <si>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</si>
  <si>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</si>
  <si>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</si>
  <si>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</si>
  <si>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</si>
  <si>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</si>
  <si>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</si>
  <si>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</si>
  <si>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</si>
  <si>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</si>
  <si>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</si>
  <si>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</si>
  <si>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</si>
  <si>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</si>
  <si>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</si>
  <si>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</si>
  <si>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</si>
  <si>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</si>
  <si>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</si>
  <si>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</si>
  <si>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</si>
  <si>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</si>
  <si>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</si>
  <si>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</si>
  <si>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</si>
  <si>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</si>
  <si>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</si>
  <si>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</si>
  <si>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</si>
  <si>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</si>
  <si>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</si>
  <si>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</si>
  <si>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</si>
  <si>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</si>
  <si>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</si>
  <si>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</si>
  <si>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</si>
  <si>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</si>
  <si>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</si>
  <si>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</si>
  <si>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</si>
  <si>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</si>
  <si>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</si>
  <si>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</si>
  <si>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</si>
  <si>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</si>
  <si>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</si>
  <si>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</si>
  <si>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</si>
  <si>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</si>
  <si>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</si>
  <si>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</si>
  <si>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</si>
  <si>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</si>
  <si>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</si>
  <si>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</si>
  <si>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</si>
  <si>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</si>
  <si>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</si>
  <si>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</si>
  <si>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</si>
  <si>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</si>
  <si>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</si>
  <si>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</si>
  <si>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</si>
  <si>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</si>
  <si>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</si>
  <si>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</si>
  <si>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</si>
  <si>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</si>
  <si>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</si>
  <si>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</si>
  <si>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</si>
  <si>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</si>
  <si>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</si>
  <si>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</si>
  <si>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</si>
  <si>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</si>
  <si>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</si>
  <si>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</si>
  <si>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</si>
  <si>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</si>
  <si>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</si>
  <si>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</si>
  <si>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</si>
  <si>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</si>
  <si>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</si>
  <si>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</si>
  <si>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</si>
  <si>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</si>
  <si>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</si>
  <si>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</si>
  <si>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</si>
  <si>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</si>
  <si>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</si>
  <si>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</si>
  <si>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</si>
  <si>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</si>
  <si>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</si>
  <si>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</si>
  <si>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</si>
  <si>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</si>
  <si>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</si>
  <si>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</si>
  <si>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</si>
  <si>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</si>
  <si>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</si>
  <si>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</si>
  <si>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</si>
  <si>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</si>
  <si>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</si>
  <si>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</si>
  <si>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</si>
  <si>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</si>
  <si>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</si>
  <si>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</si>
  <si>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</si>
  <si>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</si>
  <si>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</si>
  <si>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</si>
  <si>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</si>
  <si>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</si>
  <si>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</si>
  <si>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</si>
  <si>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</si>
  <si>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</si>
  <si>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</si>
  <si>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</si>
  <si>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</si>
  <si>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</si>
  <si>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</si>
  <si>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</si>
  <si>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</si>
  <si>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</si>
  <si>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</si>
  <si>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</si>
  <si>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</si>
  <si>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</si>
  <si>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</si>
  <si>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</si>
  <si>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</si>
  <si>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</si>
  <si>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</si>
  <si>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</si>
  <si>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</si>
  <si>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</si>
  <si>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</si>
  <si>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</si>
  <si>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</si>
  <si>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</si>
  <si>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</si>
  <si>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</si>
  <si>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</si>
  <si>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</si>
  <si>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</si>
  <si>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</si>
  <si>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</si>
  <si>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</si>
  <si>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</si>
  <si>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</si>
  <si>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</si>
  <si>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</si>
  <si>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</si>
  <si>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</si>
  <si>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</si>
  <si>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</si>
  <si>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</si>
  <si>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</si>
  <si>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</si>
  <si>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</si>
  <si>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</si>
  <si>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</si>
  <si>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</si>
  <si>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</si>
  <si>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</si>
  <si>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</si>
  <si>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</si>
  <si>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</si>
  <si>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</si>
  <si>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</si>
  <si>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</si>
  <si>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</si>
  <si>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</si>
  <si>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</si>
  <si>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</si>
  <si>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</si>
  <si>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</si>
  <si>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</si>
  <si>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</si>
  <si>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</si>
  <si>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</si>
  <si>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</si>
  <si>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</si>
  <si>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</si>
  <si>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</si>
  <si>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</si>
  <si>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</si>
  <si>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</si>
  <si>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</si>
  <si>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</si>
  <si>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</si>
  <si>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</si>
  <si>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</si>
  <si>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</si>
  <si>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</si>
  <si>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</si>
  <si>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</si>
  <si>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</si>
  <si>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</si>
  <si>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</si>
  <si>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</si>
  <si>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</si>
  <si>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</si>
  <si>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</si>
  <si>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</si>
  <si>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</si>
  <si>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</si>
  <si>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</si>
  <si>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</si>
  <si>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</si>
  <si>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</si>
  <si>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</si>
  <si>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</si>
  <si>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</si>
  <si>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</si>
  <si>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</si>
  <si>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</si>
  <si>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</si>
  <si>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</si>
  <si>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</si>
  <si>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</si>
  <si>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</si>
  <si>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</si>
  <si>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</si>
  <si>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</si>
  <si>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</si>
  <si>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</si>
  <si>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</si>
  <si>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</si>
  <si>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</si>
  <si>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</si>
  <si>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</si>
  <si>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</si>
  <si>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</si>
  <si>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</si>
  <si>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</si>
  <si>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</si>
  <si>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</si>
  <si>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</si>
  <si>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</si>
  <si>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</si>
  <si>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</si>
  <si>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</si>
  <si>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</si>
  <si>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</si>
  <si>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</si>
  <si>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</si>
  <si>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</si>
  <si>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</si>
  <si>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</si>
  <si>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</si>
  <si>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</si>
  <si>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</si>
  <si>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</si>
  <si>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</si>
  <si>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</si>
  <si>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</si>
  <si>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</si>
  <si>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</si>
  <si>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</si>
  <si>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</si>
  <si>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</si>
  <si>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</si>
  <si>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</si>
  <si>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</si>
  <si>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</si>
  <si>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</si>
  <si>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</si>
  <si>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</si>
  <si>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</si>
  <si>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</si>
  <si>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</si>
  <si>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</si>
  <si>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</si>
  <si>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</si>
  <si>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</si>
  <si>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</si>
  <si>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</si>
  <si>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</si>
  <si>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</si>
  <si>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</si>
  <si>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</si>
  <si>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</si>
  <si>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</si>
  <si>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</si>
  <si>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</si>
  <si>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</si>
  <si>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</si>
  <si>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</si>
  <si>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</si>
  <si>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</si>
  <si>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</si>
  <si>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</si>
  <si>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</si>
  <si>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</si>
  <si>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</si>
  <si>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</si>
  <si>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</si>
  <si>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</si>
  <si>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</si>
  <si>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</si>
  <si>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</si>
  <si>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</si>
  <si>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</si>
  <si>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</si>
  <si>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</si>
  <si>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</si>
  <si>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</si>
  <si>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</si>
  <si>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</si>
  <si>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</si>
  <si>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</si>
  <si>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</si>
  <si>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</si>
  <si>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</si>
  <si>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</si>
  <si>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</si>
  <si>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</si>
  <si>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</si>
  <si>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</si>
  <si>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</si>
  <si>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</si>
  <si>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</si>
  <si>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</si>
  <si>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</si>
  <si>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</si>
  <si>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</si>
  <si>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</si>
  <si>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</si>
  <si>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</si>
  <si>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</si>
  <si>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</si>
  <si>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</si>
  <si>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</si>
  <si>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</si>
  <si>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</si>
  <si>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</si>
  <si>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</si>
  <si>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</si>
  <si>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</si>
  <si>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</si>
  <si>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</si>
  <si>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</si>
  <si>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</si>
  <si>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</si>
  <si>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</si>
  <si>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</si>
  <si>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</si>
  <si>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</si>
  <si>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</si>
  <si>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</si>
  <si>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</si>
  <si>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</si>
  <si>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</si>
  <si>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</si>
  <si>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</si>
  <si>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</si>
  <si>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</si>
  <si>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</si>
  <si>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</si>
  <si>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</si>
  <si>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</si>
  <si>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</si>
  <si>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</si>
  <si>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</si>
  <si>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</si>
  <si>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</si>
  <si>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</si>
  <si>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</si>
  <si>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</si>
  <si>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</si>
  <si>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</si>
  <si>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</si>
  <si>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</si>
  <si>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</si>
  <si>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</si>
  <si>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</si>
  <si>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</si>
  <si>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</si>
  <si>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</si>
  <si>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</si>
  <si>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</si>
  <si>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</si>
  <si>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</si>
  <si>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</si>
  <si>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</si>
  <si>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</si>
  <si>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</si>
  <si>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</si>
  <si>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</si>
  <si>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</si>
  <si>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</si>
  <si>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</si>
  <si>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</si>
  <si>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</si>
  <si>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</si>
  <si>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</si>
  <si>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</si>
  <si>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</si>
  <si>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</si>
  <si>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</si>
  <si>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</si>
  <si>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</si>
  <si>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</si>
  <si>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</si>
  <si>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</si>
  <si>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</si>
  <si>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</si>
  <si>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</si>
  <si>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</si>
  <si>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</si>
  <si>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</si>
  <si>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</si>
  <si>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</si>
  <si>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</si>
  <si>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</si>
  <si>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</si>
  <si>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</si>
  <si>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</si>
  <si>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</si>
  <si>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</si>
  <si>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</si>
  <si>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</si>
  <si>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</si>
  <si>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</si>
  <si>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</si>
  <si>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</si>
  <si>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</si>
  <si>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</si>
  <si>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</si>
  <si>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</si>
  <si>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</si>
  <si>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</si>
  <si>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</si>
  <si>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</si>
  <si>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</si>
  <si>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</si>
  <si>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</si>
  <si>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</si>
  <si>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</si>
  <si>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</si>
  <si>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</si>
  <si>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</si>
  <si>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</si>
  <si>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</si>
  <si>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</si>
  <si>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</si>
  <si>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</si>
  <si>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</si>
  <si>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</si>
  <si>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</si>
  <si>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</si>
  <si>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</si>
  <si>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</si>
  <si>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</si>
  <si>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</si>
  <si>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</si>
  <si>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</si>
  <si>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</si>
  <si>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</si>
  <si>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</si>
  <si>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</si>
  <si>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</si>
  <si>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</si>
  <si>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</si>
  <si>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</si>
  <si>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</si>
  <si>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</si>
  <si>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</si>
  <si>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</si>
  <si>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</si>
  <si>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</si>
  <si>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</si>
  <si>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</si>
  <si>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</si>
  <si>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</si>
  <si>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</si>
  <si>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</si>
  <si>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</si>
  <si>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</si>
  <si>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</si>
  <si>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</si>
  <si>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</si>
  <si>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</si>
  <si>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</si>
  <si>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</si>
  <si>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</si>
  <si>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</si>
  <si>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</si>
  <si>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</si>
  <si>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</si>
  <si>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</si>
  <si>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</si>
  <si>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</si>
  <si>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</si>
  <si>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</si>
  <si>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</si>
  <si>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</si>
  <si>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</si>
  <si>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</si>
  <si>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</si>
  <si>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</si>
  <si>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</si>
  <si>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</si>
  <si>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</si>
  <si>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</si>
  <si>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</si>
  <si>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</si>
  <si>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</si>
  <si>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</si>
  <si>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</si>
  <si>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</si>
  <si>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</si>
  <si>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</si>
  <si>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</si>
  <si>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</si>
  <si>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</si>
  <si>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</si>
  <si>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</si>
  <si>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</si>
  <si>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</si>
  <si>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</si>
  <si>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</si>
  <si>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</si>
  <si>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</si>
  <si>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</si>
  <si>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</si>
  <si>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</si>
  <si>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</si>
  <si>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</si>
  <si>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</si>
  <si>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</si>
  <si>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</si>
  <si>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</si>
  <si>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</si>
  <si>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</si>
  <si>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</si>
  <si>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</si>
  <si>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</si>
  <si>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</si>
  <si>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</si>
  <si>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</si>
  <si>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</si>
  <si>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</si>
  <si>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</si>
  <si>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</si>
  <si>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</si>
  <si>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</si>
  <si>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</si>
  <si>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</si>
  <si>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</si>
  <si>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</si>
  <si>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</si>
  <si>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</si>
  <si>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</si>
  <si>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</si>
  <si>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</si>
  <si>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</si>
  <si>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</si>
  <si>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</si>
  <si>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</si>
  <si>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</si>
  <si>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</si>
  <si>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</si>
  <si>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</si>
  <si>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</si>
  <si>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</si>
  <si>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</si>
  <si>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</si>
  <si>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</si>
  <si>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</si>
  <si>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</si>
  <si>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</si>
  <si>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</si>
  <si>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</si>
  <si>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</si>
  <si>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</si>
  <si>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</si>
  <si>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</si>
  <si>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</si>
  <si>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</si>
  <si>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</si>
  <si>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</si>
  <si>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</si>
  <si>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</si>
  <si>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</si>
  <si>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</si>
  <si>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</si>
  <si>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</si>
  <si>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</si>
  <si>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</si>
  <si>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</si>
  <si>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</si>
  <si>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</si>
  <si>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</si>
  <si>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</si>
  <si>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</si>
  <si>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</si>
  <si>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</si>
  <si>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</si>
  <si>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</si>
  <si>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</si>
  <si>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</si>
  <si>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</si>
  <si>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</si>
  <si>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</si>
  <si>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</si>
  <si>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</si>
  <si>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</si>
  <si>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</si>
  <si>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</si>
  <si>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</si>
  <si>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</si>
  <si>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</si>
  <si>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</si>
  <si>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</si>
  <si>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</si>
  <si>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</si>
  <si>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</si>
  <si>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</si>
  <si>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</si>
  <si>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</si>
  <si>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</si>
  <si>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</si>
  <si>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</si>
  <si>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</si>
  <si>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</si>
  <si>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</si>
  <si>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</si>
  <si>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</si>
  <si>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</si>
  <si>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</si>
  <si>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</si>
  <si>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</si>
  <si>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</si>
  <si>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</si>
  <si>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</si>
  <si>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</si>
  <si>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</si>
  <si>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</si>
  <si>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</si>
  <si>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</si>
  <si>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</si>
  <si>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</si>
  <si>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</si>
  <si>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</si>
  <si>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</si>
  <si>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</si>
  <si>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</si>
  <si>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</si>
  <si>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</si>
  <si>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</si>
  <si>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</si>
  <si>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</si>
  <si>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</si>
  <si>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</si>
  <si>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</si>
  <si>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</si>
  <si>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</si>
  <si>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</si>
  <si>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</si>
  <si>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</si>
  <si>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</si>
  <si>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</si>
  <si>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</si>
  <si>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</si>
  <si>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</si>
  <si>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</si>
  <si>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</si>
  <si>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</si>
  <si>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</si>
  <si>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</si>
  <si>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</si>
  <si>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</si>
  <si>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</si>
  <si>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</si>
  <si>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</si>
  <si>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</si>
  <si>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</si>
  <si>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</si>
  <si>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</si>
  <si>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</si>
  <si>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</si>
  <si>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</si>
  <si>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</si>
  <si>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</si>
  <si>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</si>
  <si>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</si>
  <si>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</si>
  <si>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</si>
  <si>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</si>
  <si>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</si>
  <si>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</si>
  <si>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</si>
  <si>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</si>
  <si>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</si>
  <si>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</si>
  <si>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</si>
  <si>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</si>
  <si>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</si>
  <si>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</si>
  <si>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</si>
  <si>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</si>
  <si>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</si>
  <si>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</si>
  <si>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</si>
  <si>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</si>
  <si>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</si>
  <si>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</si>
  <si>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</si>
  <si>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</si>
  <si>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</si>
  <si>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</si>
  <si>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</si>
  <si>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</si>
  <si>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</si>
  <si>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</si>
  <si>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</si>
  <si>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</si>
  <si>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</si>
  <si>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</si>
  <si>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</si>
  <si>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</si>
  <si>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</si>
  <si>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</si>
  <si>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</si>
  <si>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</si>
  <si>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</si>
  <si>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</si>
  <si>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</si>
  <si>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</si>
  <si>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</si>
  <si>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</si>
  <si>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</si>
  <si>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</si>
  <si>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</si>
  <si>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</si>
  <si>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</si>
  <si>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</si>
  <si>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</si>
  <si>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</si>
  <si>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</si>
  <si>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</si>
  <si>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</si>
  <si>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</si>
  <si>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</si>
  <si>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</si>
  <si>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</si>
  <si>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</si>
  <si>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</si>
  <si>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</si>
  <si>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</si>
  <si>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</si>
  <si>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</si>
  <si>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</si>
  <si>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</si>
  <si>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</si>
  <si>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</si>
  <si>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</si>
  <si>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</si>
  <si>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</si>
  <si>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</si>
  <si>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</si>
  <si>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</si>
  <si>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</si>
  <si>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</si>
  <si>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</si>
  <si>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</si>
  <si>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</si>
  <si>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</si>
  <si>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</si>
  <si>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</si>
  <si>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</si>
  <si>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</si>
  <si>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</si>
  <si>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</si>
  <si>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</si>
  <si>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</si>
  <si>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</si>
  <si>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</si>
  <si>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</si>
  <si>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</si>
  <si>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</si>
  <si>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</si>
  <si>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</si>
  <si>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</si>
  <si>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</si>
  <si>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</si>
  <si>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</si>
  <si>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</si>
  <si>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</si>
  <si>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</si>
  <si>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</si>
  <si>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</si>
  <si>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</si>
  <si>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</si>
  <si>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</si>
  <si>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</si>
  <si>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</si>
  <si>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</si>
  <si>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</si>
  <si>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</si>
  <si>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</si>
  <si>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</si>
  <si>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</si>
  <si>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</si>
  <si>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</si>
  <si>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</si>
  <si>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</si>
  <si>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</si>
  <si>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</si>
  <si>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</si>
  <si>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</si>
  <si>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</si>
  <si>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</si>
  <si>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</si>
  <si>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</si>
  <si>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</si>
  <si>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</si>
  <si>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</si>
  <si>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</si>
  <si>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</si>
  <si>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</si>
  <si>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</si>
  <si>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</si>
  <si>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</si>
  <si>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</si>
  <si>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</si>
  <si>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</si>
  <si>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</si>
  <si>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</si>
  <si>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</si>
  <si>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</si>
  <si>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</si>
  <si>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</si>
  <si>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</si>
  <si>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</si>
  <si>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</si>
  <si>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</si>
  <si>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</si>
  <si>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</si>
  <si>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</si>
  <si>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</si>
  <si>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</si>
  <si>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</si>
  <si>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</si>
  <si>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</si>
  <si>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</si>
  <si>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</si>
  <si>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</si>
  <si>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</si>
  <si>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</si>
  <si>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</si>
  <si>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</si>
  <si>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</si>
  <si>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</si>
  <si>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</si>
  <si>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</si>
  <si>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</si>
  <si>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</si>
  <si>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</si>
  <si>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</si>
  <si>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</si>
  <si>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</si>
  <si>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</si>
  <si>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</si>
  <si>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</si>
  <si>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</si>
  <si>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</si>
  <si>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</si>
  <si>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</si>
  <si>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</si>
  <si>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</si>
  <si>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</si>
  <si>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</si>
  <si>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</si>
  <si>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</si>
  <si>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</si>
  <si>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</si>
  <si>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</si>
  <si>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</si>
  <si>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</si>
  <si>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</si>
  <si>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</si>
  <si>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</si>
  <si>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</si>
  <si>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</si>
  <si>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</si>
  <si>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</si>
  <si>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</si>
  <si>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</si>
  <si>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</si>
  <si>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</si>
  <si>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</si>
  <si>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</si>
  <si>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</si>
  <si>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</si>
  <si>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</si>
  <si>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</si>
  <si>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</si>
  <si>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</si>
  <si>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</si>
  <si>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</si>
  <si>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</si>
  <si>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</si>
  <si>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</si>
  <si>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</si>
  <si>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</si>
  <si>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</si>
  <si>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</si>
  <si>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</si>
  <si>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</si>
  <si>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</si>
  <si>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</si>
  <si>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</si>
  <si>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</si>
  <si>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</si>
  <si>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</si>
  <si>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</si>
  <si>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</si>
  <si>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</si>
  <si>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</si>
  <si>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</si>
  <si>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</si>
  <si>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</si>
  <si>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</si>
  <si>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</si>
  <si>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</si>
  <si>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</si>
  <si>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</si>
  <si>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</si>
  <si>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</si>
  <si>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</si>
  <si>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</si>
  <si>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</si>
  <si>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</si>
  <si>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</si>
  <si>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</si>
  <si>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</si>
  <si>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</si>
  <si>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</si>
  <si>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</si>
  <si>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</si>
  <si>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</si>
  <si>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</si>
  <si>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</si>
  <si>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</si>
  <si>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</si>
  <si>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</si>
  <si>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</si>
  <si>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</si>
  <si>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</si>
  <si>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</si>
  <si>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</si>
  <si>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</si>
  <si>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</si>
  <si>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</si>
  <si>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</si>
  <si>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</si>
  <si>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</si>
  <si>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</si>
  <si>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</si>
  <si>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</si>
  <si>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</si>
  <si>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</si>
  <si>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</si>
  <si>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</si>
  <si>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</si>
  <si>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</si>
  <si>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</si>
  <si>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</si>
  <si>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</si>
  <si>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</si>
  <si>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</si>
  <si>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</si>
  <si>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</si>
  <si>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</si>
  <si>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</si>
  <si>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</si>
  <si>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</si>
  <si>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</si>
  <si>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</si>
  <si>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</si>
  <si>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</si>
  <si>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</si>
  <si>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</si>
  <si>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</si>
  <si>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</si>
  <si>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</si>
  <si>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</si>
  <si>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</si>
  <si>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</si>
  <si>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</si>
  <si>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</si>
  <si>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</si>
  <si>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</si>
  <si>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</si>
  <si>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</si>
  <si>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</si>
  <si>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</si>
  <si>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</si>
  <si>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</si>
  <si>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</si>
  <si>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</si>
  <si>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</si>
  <si>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</si>
  <si>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</si>
  <si>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</si>
  <si>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</si>
  <si>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</si>
  <si>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</si>
  <si>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</si>
  <si>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</si>
  <si>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</si>
  <si>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</si>
  <si>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</si>
  <si>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</si>
  <si>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</si>
  <si>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</si>
  <si>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</si>
  <si>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</si>
  <si>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</si>
  <si>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</si>
  <si>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</si>
  <si>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</si>
  <si>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</si>
  <si>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</si>
  <si>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</si>
  <si>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</si>
  <si>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</si>
  <si>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</si>
  <si>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</si>
  <si>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</si>
  <si>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</si>
  <si>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</si>
  <si>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</si>
  <si>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</si>
  <si>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</si>
  <si>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</si>
  <si>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</si>
  <si>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</si>
  <si>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</si>
  <si>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</si>
  <si>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</si>
  <si>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</si>
  <si>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</si>
  <si>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</si>
  <si>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</si>
  <si>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</si>
  <si>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</si>
  <si>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</si>
  <si>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</si>
  <si>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</si>
  <si>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</si>
  <si>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</si>
  <si>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</si>
  <si>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</si>
  <si>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</si>
  <si>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</si>
  <si>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</si>
  <si>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</si>
  <si>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</si>
  <si>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</si>
  <si>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</si>
  <si>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</si>
  <si>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</si>
  <si>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</si>
  <si>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</si>
  <si>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</si>
  <si>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</si>
  <si>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</si>
  <si>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</si>
  <si>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</si>
  <si>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</si>
  <si>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</si>
  <si>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</si>
  <si>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</si>
  <si>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</si>
  <si>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</si>
  <si>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</si>
  <si>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</si>
  <si>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</si>
  <si>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</si>
  <si>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</si>
  <si>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</si>
  <si>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</si>
  <si>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</si>
  <si>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</si>
  <si>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</si>
  <si>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</si>
  <si>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</si>
  <si>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</si>
  <si>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</si>
  <si>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</si>
  <si>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</si>
  <si>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</si>
  <si>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</si>
  <si>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</si>
  <si>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</si>
  <si>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</si>
  <si>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</si>
  <si>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</si>
  <si>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</si>
  <si>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</si>
  <si>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</si>
  <si>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</si>
  <si>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</si>
  <si>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</si>
  <si>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</si>
  <si>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</si>
  <si>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</si>
  <si>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</si>
  <si>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</si>
  <si>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</si>
  <si>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</si>
  <si>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</si>
  <si>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</si>
  <si>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</si>
  <si>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</si>
  <si>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</si>
  <si>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</si>
  <si>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</si>
  <si>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</si>
  <si>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</si>
  <si>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</si>
  <si>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</si>
  <si>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</si>
  <si>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</si>
  <si>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</si>
  <si>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</si>
  <si>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</si>
  <si>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</si>
  <si>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</si>
  <si>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</si>
  <si>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</si>
  <si>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</si>
  <si>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</si>
  <si>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</si>
  <si>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</si>
  <si>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</si>
  <si>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</si>
  <si>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</si>
  <si>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</si>
  <si>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</si>
  <si>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</si>
  <si>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</si>
  <si>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</si>
  <si>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</si>
  <si>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</si>
  <si>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</si>
  <si>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</si>
  <si>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</si>
  <si>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</si>
  <si>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</si>
  <si>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</si>
  <si>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</si>
  <si>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</si>
  <si>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</si>
  <si>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</si>
  <si>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</si>
  <si>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</si>
  <si>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</si>
  <si>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</si>
  <si>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</si>
  <si>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</si>
  <si>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</si>
  <si>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</si>
  <si>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</si>
  <si>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</si>
  <si>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</si>
  <si>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</si>
  <si>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</si>
  <si>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</si>
  <si>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</si>
  <si>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</si>
  <si>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</si>
  <si>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</si>
  <si>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</si>
  <si>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</si>
  <si>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</si>
  <si>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</si>
  <si>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</si>
  <si>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</si>
  <si>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</si>
  <si>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</si>
  <si>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</si>
  <si>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</si>
  <si>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</si>
  <si>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</si>
  <si>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</si>
  <si>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</si>
  <si>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</si>
  <si>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</si>
  <si>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</si>
  <si>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</si>
  <si>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</si>
  <si>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</si>
  <si>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</si>
  <si>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</si>
  <si>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</si>
  <si>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</si>
  <si>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</si>
  <si>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</si>
  <si>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</si>
  <si>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</si>
  <si>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</si>
  <si>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</si>
  <si>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</si>
  <si>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</si>
  <si>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</si>
  <si>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</si>
  <si>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</si>
  <si>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</si>
  <si>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</si>
  <si>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</si>
  <si>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</si>
  <si>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</si>
  <si>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</si>
  <si>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</si>
  <si>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</si>
  <si>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</si>
  <si>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</si>
  <si>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</si>
  <si>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</si>
  <si>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</si>
  <si>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</si>
  <si>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</si>
  <si>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</si>
  <si>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</si>
  <si>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</si>
  <si>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</si>
  <si>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</si>
  <si>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</si>
  <si>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</si>
  <si>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</si>
  <si>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</si>
  <si>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</si>
  <si>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</si>
  <si>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</si>
  <si>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</si>
  <si>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</si>
  <si>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</si>
  <si>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</si>
  <si>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</si>
  <si>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</si>
  <si>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</si>
  <si>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</si>
  <si>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</si>
  <si>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</si>
  <si>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</si>
  <si>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</si>
  <si>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</si>
  <si>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</si>
  <si>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</si>
  <si>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</si>
  <si>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</si>
  <si>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</si>
  <si>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</si>
  <si>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</si>
  <si>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</si>
  <si>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</si>
  <si>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</si>
  <si>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</si>
  <si>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</si>
  <si>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</si>
  <si>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</si>
  <si>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</si>
  <si>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</si>
  <si>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</si>
  <si>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</si>
  <si>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</si>
  <si>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</si>
  <si>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</si>
  <si>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</si>
  <si>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</si>
  <si>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</si>
  <si>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</si>
  <si>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</si>
  <si>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</si>
  <si>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</si>
  <si>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</si>
  <si>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</si>
  <si>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</si>
  <si>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</si>
  <si>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</si>
  <si>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</si>
  <si>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</si>
  <si>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</si>
  <si>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</si>
  <si>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</si>
  <si>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</si>
  <si>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</si>
  <si>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</si>
  <si>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</si>
  <si>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</si>
  <si>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</si>
  <si>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</si>
  <si>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</si>
  <si>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</si>
  <si>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</si>
  <si>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</si>
  <si>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</si>
  <si>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</si>
  <si>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</si>
  <si>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</si>
  <si>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</si>
  <si>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</si>
  <si>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</si>
  <si>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</si>
  <si>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</si>
  <si>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</si>
  <si>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</si>
  <si>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</si>
  <si>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</si>
  <si>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</si>
  <si>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</si>
  <si>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</si>
  <si>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</si>
  <si>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</si>
  <si>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</si>
  <si>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</si>
  <si>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</si>
  <si>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</si>
  <si>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</si>
  <si>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</si>
  <si>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</si>
  <si>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</si>
  <si>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</si>
  <si>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</si>
  <si>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</si>
  <si>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</si>
  <si>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</si>
  <si>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</si>
  <si>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</si>
  <si>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</si>
  <si>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</si>
  <si>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</si>
  <si>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</si>
  <si>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</si>
  <si>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</si>
  <si>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</si>
  <si>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</si>
  <si>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</si>
  <si>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</si>
  <si>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</si>
  <si>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</si>
  <si>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</si>
  <si>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</si>
  <si>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</si>
  <si>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</si>
  <si>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</si>
  <si>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</si>
  <si>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</si>
  <si>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</si>
  <si>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</si>
  <si>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</si>
  <si>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</si>
  <si>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</si>
  <si>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</si>
  <si>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</si>
  <si>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</si>
  <si>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</si>
  <si>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</si>
  <si>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</si>
  <si>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</si>
  <si>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</si>
  <si>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</si>
  <si>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</si>
  <si>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</si>
  <si>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</si>
  <si>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</si>
  <si>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</si>
  <si>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</si>
  <si>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</si>
  <si>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</si>
  <si>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</si>
  <si>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</si>
  <si>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</si>
  <si>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</si>
  <si>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</si>
  <si>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</si>
  <si>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</si>
  <si>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</si>
  <si>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</si>
  <si>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</si>
  <si>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</si>
  <si>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</si>
  <si>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</si>
  <si>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</si>
  <si>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</si>
  <si>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</si>
  <si>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</si>
  <si>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</si>
  <si>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</si>
  <si>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</si>
  <si>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</si>
  <si>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</si>
  <si>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</si>
  <si>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</si>
  <si>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</si>
  <si>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</si>
  <si>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</si>
  <si>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</si>
  <si>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</si>
  <si>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</si>
  <si>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</si>
  <si>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</si>
  <si>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</si>
  <si>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</si>
  <si>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</si>
  <si>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</si>
  <si>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</si>
  <si>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</si>
  <si>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</si>
  <si>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</si>
  <si>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</si>
  <si>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</si>
  <si>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</si>
  <si>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</si>
  <si>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</si>
  <si>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</si>
  <si>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</si>
  <si>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</si>
  <si>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</si>
  <si>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</si>
  <si>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</si>
  <si>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</si>
  <si>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</si>
  <si>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</si>
  <si>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</si>
  <si>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</si>
  <si>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</si>
  <si>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</si>
  <si>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</si>
  <si>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</si>
  <si>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</si>
  <si>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</si>
  <si>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</si>
  <si>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</si>
  <si>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</si>
  <si>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</si>
  <si>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</si>
  <si>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</si>
  <si>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</si>
  <si>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</si>
  <si>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</si>
  <si>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</si>
  <si>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</si>
  <si>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</si>
  <si>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</si>
  <si>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</si>
  <si>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</si>
  <si>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</si>
  <si>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</si>
  <si>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</si>
  <si>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</si>
  <si>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</si>
  <si>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</si>
  <si>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</si>
  <si>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</si>
  <si>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</si>
  <si>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</si>
  <si>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</si>
  <si>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</si>
  <si>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</si>
  <si>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</si>
  <si>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</si>
  <si>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</si>
  <si>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</si>
  <si>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</si>
  <si>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</si>
  <si>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</si>
  <si>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</si>
  <si>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</si>
  <si>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</si>
  <si>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</si>
  <si>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</si>
  <si>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</si>
  <si>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</si>
  <si>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</si>
  <si>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</si>
  <si>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</si>
  <si>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</si>
  <si>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</si>
  <si>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</si>
  <si>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</si>
  <si>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</si>
  <si>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</si>
  <si>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</si>
  <si>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</si>
  <si>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</si>
  <si>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</si>
  <si>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</si>
  <si>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</si>
  <si>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</si>
  <si>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</si>
  <si>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</si>
  <si>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</si>
  <si>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</si>
  <si>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</si>
  <si>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</si>
  <si>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</si>
  <si>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</si>
  <si>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</si>
  <si>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</si>
  <si>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</si>
  <si>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</si>
  <si>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</si>
  <si>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</si>
  <si>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</si>
  <si>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</si>
  <si>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</si>
  <si>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</si>
  <si>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</si>
  <si>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</si>
  <si>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</si>
  <si>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</si>
  <si>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</si>
  <si>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</si>
  <si>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</si>
  <si>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</si>
  <si>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</si>
  <si>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</si>
  <si>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</si>
  <si>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</si>
  <si>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</si>
  <si>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</si>
  <si>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</si>
  <si>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</si>
  <si>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</si>
  <si>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</si>
  <si>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</si>
  <si>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</si>
  <si>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</si>
  <si>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</si>
  <si>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</si>
  <si>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</si>
  <si>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</si>
  <si>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</si>
  <si>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</si>
  <si>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</si>
  <si>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</si>
  <si>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</si>
  <si>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</si>
  <si>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</si>
  <si>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</si>
  <si>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</si>
  <si>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</si>
  <si>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</si>
  <si>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</si>
  <si>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</si>
  <si>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</si>
  <si>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</si>
  <si>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</si>
  <si>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</si>
  <si>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</si>
  <si>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</si>
  <si>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</si>
  <si>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</si>
  <si>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</si>
  <si>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</si>
  <si>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</si>
  <si>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</si>
  <si>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</si>
  <si>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</si>
  <si>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</si>
  <si>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</si>
  <si>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</si>
  <si>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</si>
  <si>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</si>
  <si>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</si>
  <si>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</si>
  <si>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</si>
  <si>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</si>
  <si>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</si>
  <si>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</si>
  <si>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</si>
  <si>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</si>
  <si>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</si>
  <si>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</si>
  <si>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</si>
  <si>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</si>
  <si>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</si>
  <si>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</si>
  <si>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</si>
  <si>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</si>
  <si>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</si>
  <si>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</si>
  <si>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</si>
  <si>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</si>
  <si>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</si>
  <si>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</si>
  <si>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</si>
  <si>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</si>
  <si>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</si>
  <si>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</si>
  <si>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</si>
  <si>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</si>
  <si>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</si>
  <si>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</si>
  <si>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</si>
  <si>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</si>
  <si>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</si>
  <si>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</si>
  <si>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</si>
  <si>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</si>
  <si>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</si>
  <si>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</si>
  <si>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</si>
  <si>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</si>
  <si>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</si>
  <si>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</si>
  <si>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</si>
  <si>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</si>
  <si>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</si>
  <si>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</si>
  <si>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</si>
  <si>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</si>
  <si>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</si>
  <si>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</si>
  <si>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</si>
  <si>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</si>
  <si>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</si>
  <si>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</si>
  <si>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</si>
  <si>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</si>
  <si>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</si>
  <si>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</si>
  <si>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</si>
  <si>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</si>
  <si>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</si>
  <si>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</si>
  <si>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</si>
  <si>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</si>
  <si>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</si>
  <si>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</si>
  <si>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</si>
  <si>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</si>
  <si>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</si>
  <si>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</si>
  <si>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</si>
  <si>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</si>
  <si>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</si>
  <si>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</si>
  <si>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</si>
  <si>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</si>
  <si>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</si>
  <si>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</si>
  <si>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</si>
  <si>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</si>
  <si>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</si>
  <si>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</si>
  <si>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</si>
  <si>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</si>
  <si>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</si>
  <si>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</si>
  <si>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</si>
  <si>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</si>
  <si>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</si>
  <si>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</si>
  <si>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</si>
  <si>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</si>
  <si>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</si>
  <si>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</si>
  <si>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</si>
  <si>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</si>
  <si>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</si>
  <si>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</si>
  <si>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</si>
  <si>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</si>
  <si>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</si>
  <si>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</si>
  <si>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</si>
  <si>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</si>
  <si>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</si>
  <si>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</si>
  <si>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</si>
  <si>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</si>
  <si>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</si>
  <si>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</si>
  <si>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</si>
  <si>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</si>
  <si>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</si>
  <si>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</si>
  <si>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</si>
  <si>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</si>
  <si>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</si>
  <si>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</si>
  <si>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</si>
  <si>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</si>
  <si>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</si>
  <si>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</si>
  <si>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</si>
  <si>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</si>
  <si>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</si>
  <si>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</si>
  <si>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</si>
  <si>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</si>
  <si>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</si>
  <si>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</si>
  <si>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</si>
  <si>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</si>
  <si>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</si>
  <si>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</si>
  <si>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</si>
  <si>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</si>
  <si>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</si>
  <si>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</si>
  <si>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</si>
  <si>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</si>
  <si>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</si>
  <si>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</si>
  <si>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</si>
  <si>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</si>
  <si>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</si>
  <si>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</si>
  <si>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</si>
  <si>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</si>
  <si>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</si>
  <si>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</si>
  <si>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</si>
  <si>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</si>
  <si>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</si>
  <si>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</si>
  <si>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</si>
  <si>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</si>
  <si>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</si>
  <si>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</si>
  <si>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</si>
  <si>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</si>
  <si>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</si>
  <si>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</si>
  <si>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</si>
  <si>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</si>
  <si>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</si>
  <si>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</si>
  <si>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</si>
  <si>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</si>
  <si>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</si>
  <si>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</si>
  <si>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</si>
  <si>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</si>
  <si>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</si>
  <si>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</si>
  <si>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</si>
  <si>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</si>
  <si>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</si>
  <si>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</si>
  <si>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</si>
  <si>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</si>
  <si>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</si>
  <si>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</si>
  <si>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</si>
  <si>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</si>
  <si>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</si>
  <si>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</si>
  <si>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</si>
  <si>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</si>
  <si>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</si>
  <si>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</si>
  <si>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</si>
  <si>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</si>
  <si>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</si>
  <si>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</si>
  <si>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</si>
  <si>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</si>
  <si>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</si>
  <si>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</si>
  <si>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</si>
  <si>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</si>
  <si>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</si>
  <si>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</si>
  <si>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</si>
  <si>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</si>
  <si>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</si>
  <si>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</si>
  <si>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</si>
  <si>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</si>
  <si>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</si>
  <si>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</si>
  <si>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</si>
  <si>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</si>
  <si>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</si>
  <si>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</si>
  <si>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</si>
  <si>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</si>
  <si>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</si>
  <si>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</si>
  <si>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</si>
  <si>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</si>
  <si>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</si>
  <si>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</si>
  <si>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</si>
  <si>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</si>
  <si>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</si>
  <si>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</si>
  <si>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</si>
  <si>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</si>
  <si>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</si>
  <si>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</si>
  <si>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</si>
  <si>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</si>
  <si>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</si>
  <si>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</si>
  <si>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</si>
  <si>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</si>
  <si>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</si>
  <si>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</si>
  <si>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</si>
  <si>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</si>
  <si>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</si>
  <si>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</si>
  <si>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</si>
  <si>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</si>
  <si>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</si>
  <si>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</si>
  <si>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</si>
  <si>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</si>
  <si>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</si>
  <si>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</si>
  <si>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</si>
  <si>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</si>
  <si>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</si>
  <si>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</si>
  <si>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</si>
  <si>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</si>
  <si>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</si>
  <si>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</si>
  <si>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</si>
  <si>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</si>
  <si>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</si>
  <si>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</si>
  <si>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</si>
  <si>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</si>
  <si>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</si>
  <si>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</si>
  <si>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</si>
  <si>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</si>
  <si>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</si>
  <si>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</si>
  <si>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</si>
  <si>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</si>
  <si>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</si>
  <si>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</si>
  <si>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</si>
  <si>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</si>
  <si>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</si>
  <si>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</si>
  <si>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</si>
  <si>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</si>
  <si>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</si>
  <si>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</si>
  <si>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</si>
  <si>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</si>
  <si>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</si>
  <si>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</si>
  <si>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</si>
  <si>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</si>
  <si>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</si>
  <si>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</si>
  <si>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</si>
  <si>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</si>
  <si>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</si>
  <si>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</si>
  <si>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</si>
  <si>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</si>
  <si>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</si>
  <si>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</si>
  <si>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</si>
  <si>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</si>
  <si>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</si>
  <si>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</si>
  <si>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</si>
  <si>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</si>
  <si>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</si>
  <si>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</si>
  <si>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</si>
  <si>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</si>
  <si>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</si>
  <si>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</si>
  <si>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</si>
  <si>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</si>
  <si>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</si>
  <si>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</si>
  <si>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</si>
  <si>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</si>
  <si>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</si>
  <si>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</si>
  <si>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</si>
  <si>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</si>
  <si>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</si>
  <si>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</si>
  <si>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</si>
  <si>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</si>
  <si>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</si>
  <si>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</si>
  <si>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</si>
  <si>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</si>
  <si>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</si>
  <si>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</si>
  <si>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</si>
  <si>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</si>
  <si>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</si>
  <si>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</si>
  <si>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</si>
  <si>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</si>
  <si>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</si>
  <si>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</si>
  <si>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</si>
  <si>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</si>
  <si>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</si>
  <si>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</si>
  <si>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</si>
  <si>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</si>
  <si>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</si>
  <si>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</si>
  <si>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</si>
  <si>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</si>
  <si>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</si>
  <si>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</si>
  <si>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</si>
  <si>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</si>
  <si>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</si>
  <si>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</si>
  <si>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</si>
  <si>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</si>
  <si>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</si>
  <si>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</si>
  <si>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</si>
  <si>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</si>
  <si>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</si>
  <si>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</si>
  <si>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</si>
  <si>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</si>
  <si>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</si>
  <si>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</si>
  <si>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</si>
  <si>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</si>
  <si>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</si>
  <si>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</si>
  <si>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</si>
  <si>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</si>
  <si>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</si>
  <si>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</si>
  <si>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</si>
  <si>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</si>
  <si>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</si>
  <si>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</si>
  <si>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</si>
  <si>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</si>
  <si>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</si>
  <si>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</si>
  <si>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</si>
  <si>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</si>
  <si>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</si>
  <si>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</si>
  <si>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</si>
  <si>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</si>
  <si>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</si>
  <si>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</si>
  <si>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</si>
  <si>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</si>
  <si>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</si>
  <si>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</si>
  <si>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</si>
  <si>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</si>
  <si>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</si>
  <si>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</si>
  <si>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</si>
  <si>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</si>
  <si>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</si>
  <si>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</si>
  <si>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</si>
  <si>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</si>
  <si>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</si>
  <si>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</si>
  <si>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</si>
  <si>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</si>
  <si>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</si>
  <si>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</si>
  <si>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</si>
  <si>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</si>
  <si>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</si>
  <si>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</si>
  <si>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</si>
  <si>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</si>
  <si>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</si>
  <si>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</si>
  <si>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</si>
  <si>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</si>
  <si>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</si>
  <si>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</si>
  <si>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</si>
  <si>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</si>
  <si>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</si>
  <si>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</si>
  <si>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</si>
  <si>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</si>
  <si>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</si>
  <si>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</si>
  <si>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</si>
  <si>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</si>
  <si>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</si>
  <si>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</si>
  <si>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</si>
  <si>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</si>
  <si>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</si>
  <si>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</si>
  <si>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</si>
  <si>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</si>
  <si>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</si>
  <si>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</si>
  <si>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</si>
  <si>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</si>
  <si>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</si>
  <si>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</si>
  <si>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</si>
  <si>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</si>
  <si>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</si>
  <si>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</si>
  <si>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</si>
  <si>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</si>
  <si>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</si>
  <si>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</si>
  <si>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</si>
  <si>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</si>
  <si>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</si>
  <si>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</si>
  <si>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</si>
  <si>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</si>
  <si>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</si>
  <si>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</si>
  <si>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</si>
  <si>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</si>
  <si>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</si>
  <si>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</si>
  <si>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</si>
  <si>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</si>
  <si>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</si>
  <si>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</si>
  <si>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</si>
  <si>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</si>
  <si>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</si>
  <si>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</si>
  <si>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</si>
  <si>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</si>
  <si>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</si>
  <si>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</si>
  <si>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</si>
  <si>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</si>
  <si>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</si>
  <si>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</si>
  <si>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</si>
  <si>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</si>
  <si>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</si>
  <si>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</si>
  <si>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</si>
  <si>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</si>
  <si>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</si>
  <si>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</si>
  <si>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</si>
  <si>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</si>
  <si>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</si>
  <si>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</si>
  <si>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</si>
  <si>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</si>
  <si>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</si>
  <si>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</si>
  <si>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</si>
  <si>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</si>
  <si>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</si>
  <si>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</si>
  <si>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</si>
  <si>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</si>
  <si>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</si>
  <si>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</si>
  <si>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</si>
  <si>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</si>
  <si>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</si>
  <si>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</si>
  <si>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</si>
  <si>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</si>
  <si>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</si>
  <si>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</si>
  <si>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</si>
  <si>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</si>
  <si>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</si>
  <si>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</si>
  <si>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</si>
  <si>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</si>
  <si>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</si>
  <si>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</si>
  <si>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</si>
  <si>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</si>
  <si>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</si>
  <si>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</si>
  <si>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</si>
  <si>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</si>
  <si>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</si>
  <si>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</si>
  <si>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</si>
  <si>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</si>
  <si>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</si>
  <si>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</si>
  <si>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</si>
  <si>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</si>
  <si>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</si>
  <si>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</si>
  <si>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</si>
  <si>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</si>
  <si>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</si>
  <si>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</si>
  <si>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</si>
  <si>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</si>
  <si>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</si>
  <si>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</si>
  <si>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</si>
  <si>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</si>
  <si>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</si>
  <si>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</si>
  <si>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</si>
  <si>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</si>
  <si>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</si>
  <si>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</si>
  <si>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</si>
  <si>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</si>
  <si>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</si>
  <si>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</si>
  <si>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</si>
  <si>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</si>
  <si>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</si>
  <si>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</si>
  <si>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</si>
  <si>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</si>
  <si>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</si>
  <si>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</si>
  <si>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</si>
  <si>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</si>
  <si>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</si>
  <si>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</si>
  <si>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</si>
  <si>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</si>
  <si>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</si>
  <si>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</si>
  <si>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</si>
  <si>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</si>
  <si>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</si>
  <si>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</si>
  <si>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</si>
  <si>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</si>
  <si>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</si>
  <si>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</si>
  <si>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</si>
  <si>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</si>
  <si>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</si>
  <si>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</si>
  <si>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</si>
  <si>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</si>
  <si>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</si>
  <si>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</si>
  <si>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</si>
  <si>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</si>
  <si>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</si>
  <si>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</si>
  <si>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</si>
  <si>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</si>
  <si>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</si>
  <si>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</si>
  <si>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</si>
  <si>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</si>
  <si>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</si>
  <si>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</si>
  <si>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</si>
  <si>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</si>
  <si>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</si>
  <si>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</si>
  <si>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</si>
  <si>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</si>
  <si>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</si>
  <si>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</si>
  <si>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</si>
  <si>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</si>
  <si>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</si>
  <si>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</si>
  <si>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</si>
  <si>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</si>
  <si>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</si>
  <si>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</si>
  <si>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</si>
  <si>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</si>
  <si>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</si>
  <si>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</si>
  <si>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</si>
  <si>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</si>
  <si>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</si>
  <si>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</si>
  <si>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</si>
  <si>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</si>
  <si>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</si>
  <si>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</si>
  <si>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</si>
  <si>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</si>
  <si>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</si>
  <si>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</si>
  <si>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</si>
  <si>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</si>
  <si>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</si>
  <si>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</si>
  <si>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</si>
  <si>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</si>
  <si>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</si>
  <si>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</si>
  <si>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</si>
  <si>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</si>
  <si>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</si>
  <si>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</si>
  <si>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</si>
  <si>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</si>
  <si>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</si>
  <si>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</si>
  <si>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</si>
  <si>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</si>
  <si>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</si>
  <si>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</si>
  <si>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</si>
  <si>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</si>
  <si>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</si>
  <si>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</si>
  <si>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</si>
  <si>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</si>
  <si>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</si>
  <si>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</si>
  <si>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</si>
  <si>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</si>
  <si>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</si>
  <si>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</si>
  <si>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</si>
  <si>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</si>
  <si>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</si>
  <si>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</si>
  <si>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</si>
  <si>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</si>
  <si>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</si>
  <si>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</si>
  <si>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</si>
  <si>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</si>
  <si>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</si>
  <si>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</si>
  <si>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</si>
  <si>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</si>
  <si>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</si>
  <si>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</si>
  <si>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</si>
  <si>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</si>
  <si>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</si>
  <si>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</si>
  <si>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</si>
  <si>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</si>
  <si>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</si>
  <si>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</si>
  <si>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</si>
  <si>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</si>
  <si>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</si>
  <si>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</si>
  <si>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</si>
  <si>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</si>
  <si>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</si>
  <si>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</si>
  <si>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</si>
  <si>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</si>
  <si>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</si>
  <si>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</si>
  <si>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</si>
  <si>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</si>
  <si>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</si>
  <si>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</si>
  <si>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</si>
  <si>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</si>
  <si>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</si>
  <si>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</si>
  <si>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</si>
  <si>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</si>
  <si>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</si>
  <si>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</si>
  <si>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</si>
  <si>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</si>
  <si>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</si>
  <si>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</si>
  <si>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</si>
  <si>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</si>
  <si>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</si>
  <si>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</si>
  <si>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</si>
  <si>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</si>
  <si>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</si>
  <si>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</si>
  <si>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</si>
  <si>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</si>
  <si>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</si>
  <si>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</si>
  <si>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</si>
  <si>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</si>
  <si>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</si>
  <si>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</si>
  <si>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</si>
  <si>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</si>
  <si>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</si>
  <si>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</si>
  <si>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</si>
  <si>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</si>
  <si>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</si>
  <si>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</si>
  <si>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</si>
  <si>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</si>
  <si>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</si>
  <si>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</si>
  <si>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</si>
  <si>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</si>
  <si>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</si>
  <si>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</si>
  <si>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</si>
  <si>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</si>
  <si>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</si>
  <si>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</si>
  <si>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</si>
  <si>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</si>
  <si>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</si>
  <si>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</si>
  <si>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</si>
  <si>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</si>
  <si>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</si>
  <si>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</si>
  <si>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</si>
  <si>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</si>
  <si>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</si>
  <si>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</si>
  <si>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</si>
  <si>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</si>
  <si>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</si>
  <si>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</si>
  <si>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</si>
  <si>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</si>
  <si>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</si>
  <si>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</si>
  <si>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</si>
  <si>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</si>
  <si>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</si>
  <si>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</si>
  <si>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</si>
  <si>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</si>
  <si>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</si>
  <si>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</si>
  <si>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</si>
  <si>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</si>
  <si>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</si>
  <si>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</si>
  <si>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</si>
  <si>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</si>
  <si>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</si>
  <si>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</si>
  <si>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</si>
  <si>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</si>
  <si>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</si>
  <si>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</si>
  <si>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</si>
  <si>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</si>
  <si>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</si>
  <si>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</si>
  <si>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</si>
  <si>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</si>
  <si>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</si>
  <si>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</si>
  <si>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</si>
  <si>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</si>
  <si>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</si>
  <si>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</si>
  <si>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</si>
  <si>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</si>
  <si>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</si>
  <si>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</si>
  <si>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</si>
  <si>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</si>
  <si>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</si>
  <si>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</si>
  <si>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</si>
  <si>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</si>
  <si>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</si>
  <si>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</si>
  <si>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</si>
  <si>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</si>
  <si>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</si>
  <si>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</si>
  <si>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</si>
  <si>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</si>
  <si>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</si>
  <si>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</si>
  <si>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</si>
  <si>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</si>
  <si>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</si>
  <si>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</si>
  <si>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</si>
  <si>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</si>
  <si>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</si>
  <si>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</si>
  <si>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</si>
  <si>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</si>
  <si>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</si>
  <si>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</si>
  <si>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</si>
  <si>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</si>
  <si>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</si>
  <si>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</si>
  <si>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</si>
  <si>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</si>
  <si>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</si>
  <si>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</si>
  <si>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</si>
  <si>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</si>
  <si>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</si>
  <si>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</si>
  <si>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</si>
  <si>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</si>
  <si>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</si>
  <si>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</si>
  <si>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</si>
  <si>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</si>
  <si>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</si>
  <si>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</si>
  <si>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</si>
  <si>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</si>
  <si>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</si>
  <si>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</si>
  <si>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</si>
  <si>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</si>
  <si>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</si>
  <si>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</si>
  <si>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</si>
  <si>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</si>
  <si>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</si>
  <si>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</si>
  <si>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</si>
  <si>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</si>
  <si>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</si>
  <si>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</si>
  <si>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</si>
  <si>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</si>
  <si>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</si>
  <si>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</si>
  <si>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</si>
  <si>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</si>
  <si>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</si>
  <si>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</si>
  <si>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</si>
  <si>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</si>
  <si>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</si>
  <si>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</si>
  <si>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</si>
  <si>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</si>
  <si>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</si>
  <si>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</si>
  <si>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</si>
  <si>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</si>
  <si>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</si>
  <si>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</si>
  <si>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</si>
  <si>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</si>
  <si>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</si>
  <si>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</si>
  <si>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</si>
  <si>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</si>
  <si>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</si>
  <si>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</si>
  <si>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</si>
  <si>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</si>
  <si>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</si>
  <si>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</si>
  <si>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</si>
  <si>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</si>
  <si>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</si>
  <si>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</si>
  <si>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</si>
  <si>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</si>
  <si>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</si>
  <si>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</si>
  <si>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</si>
  <si>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</si>
  <si>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</si>
  <si>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</si>
  <si>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</si>
  <si>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</si>
  <si>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</si>
  <si>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</si>
  <si>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</si>
  <si>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</si>
  <si>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</si>
  <si>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</si>
  <si>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</si>
  <si>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</si>
  <si>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</si>
  <si>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</si>
  <si>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</si>
  <si>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</si>
  <si>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</si>
  <si>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</si>
  <si>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</si>
  <si>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</si>
  <si>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</si>
  <si>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</si>
  <si>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</si>
  <si>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</si>
  <si>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</si>
  <si>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</si>
  <si>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</si>
  <si>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</si>
  <si>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</si>
  <si>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</si>
  <si>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</si>
  <si>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</si>
  <si>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</si>
  <si>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</si>
  <si>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</si>
  <si>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</si>
  <si>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</si>
  <si>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</si>
  <si>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</si>
  <si>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</si>
  <si>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</si>
  <si>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</si>
  <si>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</si>
  <si>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</si>
  <si>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</si>
  <si>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</si>
  <si>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</si>
  <si>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</si>
  <si>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</si>
  <si>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</si>
  <si>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</si>
  <si>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</si>
  <si>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</si>
  <si>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</si>
  <si>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</si>
  <si>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</si>
  <si>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</si>
  <si>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</si>
  <si>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</si>
  <si>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</si>
  <si>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</si>
  <si>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</si>
  <si>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</si>
  <si>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</si>
  <si>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</si>
  <si>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</si>
  <si>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</si>
  <si>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</si>
  <si>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</si>
  <si>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</si>
  <si>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</si>
  <si>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</si>
  <si>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</si>
  <si>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</si>
  <si>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</si>
  <si>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</si>
  <si>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</si>
  <si>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</si>
  <si>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</si>
  <si>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</si>
  <si>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</si>
  <si>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</si>
  <si>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</si>
  <si>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</si>
  <si>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</si>
  <si>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</si>
  <si>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</si>
  <si>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</si>
  <si>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</si>
  <si>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</si>
  <si>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</si>
  <si>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</si>
  <si>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</si>
  <si>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</si>
  <si>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</si>
  <si>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</si>
  <si>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</si>
  <si>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</si>
  <si>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</si>
  <si>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</si>
  <si>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</si>
  <si>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</si>
  <si>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</si>
  <si>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</si>
  <si>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</si>
  <si>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</si>
  <si>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</si>
  <si>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</si>
  <si>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</si>
  <si>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</si>
  <si>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</si>
  <si>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</si>
  <si>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</si>
  <si>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</si>
  <si>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</si>
  <si>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</si>
  <si>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</si>
  <si>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</si>
  <si>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</si>
  <si>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</si>
  <si>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</si>
  <si>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</si>
  <si>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</si>
  <si>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</si>
  <si>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</si>
  <si>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</si>
  <si>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</si>
  <si>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</si>
  <si>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</si>
  <si>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</si>
  <si>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</si>
  <si>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</si>
  <si>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</si>
  <si>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</si>
  <si>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</si>
  <si>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</si>
  <si>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</si>
  <si>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</si>
  <si>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</si>
  <si>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</si>
  <si>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</si>
  <si>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</si>
  <si>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</si>
  <si>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</si>
  <si>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</si>
  <si>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</si>
  <si>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</si>
  <si>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</si>
  <si>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</si>
  <si>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</si>
  <si>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</si>
  <si>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</si>
  <si>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</si>
  <si>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</si>
  <si>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</si>
  <si>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</si>
  <si>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</si>
  <si>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</si>
  <si>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</si>
  <si>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</si>
  <si>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</si>
  <si>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</si>
  <si>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</si>
  <si>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</si>
  <si>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</si>
  <si>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</si>
  <si>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</si>
  <si>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</si>
  <si>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</si>
  <si>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</si>
  <si>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</si>
  <si>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</si>
  <si>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</si>
  <si>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</si>
  <si>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</si>
  <si>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</si>
  <si>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</si>
  <si>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</si>
  <si>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</si>
  <si>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</si>
  <si>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</si>
  <si>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</si>
  <si>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</si>
  <si>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</si>
  <si>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</si>
  <si>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</si>
  <si>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</si>
  <si>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</si>
  <si>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</si>
  <si>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</si>
  <si>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</si>
  <si>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</si>
  <si>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</si>
  <si>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</si>
  <si>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</si>
  <si>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</si>
  <si>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</si>
  <si>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</si>
  <si>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</si>
  <si>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</si>
  <si>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</si>
  <si>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</si>
  <si>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</si>
  <si>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</si>
  <si>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</si>
  <si>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</si>
  <si>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</si>
  <si>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</si>
  <si>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</si>
  <si>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</si>
  <si>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</si>
  <si>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</si>
  <si>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</si>
  <si>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</si>
  <si>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</si>
  <si>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</si>
  <si>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</si>
  <si>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</si>
  <si>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</si>
  <si>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</si>
  <si>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</si>
  <si>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</si>
  <si>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</si>
  <si>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</si>
  <si>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</si>
  <si>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</si>
  <si>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</si>
  <si>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</si>
  <si>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</si>
  <si>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</si>
  <si>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</si>
  <si>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</si>
  <si>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</si>
  <si>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</si>
  <si>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</si>
  <si>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</si>
  <si>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</si>
  <si>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</si>
  <si>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</si>
  <si>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</si>
  <si>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</si>
  <si>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</si>
  <si>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</si>
  <si>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</si>
  <si>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</si>
  <si>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</si>
  <si>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</si>
  <si>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</si>
  <si>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</si>
  <si>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</si>
  <si>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</si>
  <si>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</si>
  <si>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</si>
  <si>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</si>
  <si>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</si>
  <si>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</si>
  <si>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</si>
  <si>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</si>
  <si>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</si>
  <si>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</si>
  <si>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</si>
  <si>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</si>
  <si>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</si>
  <si>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</si>
  <si>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</si>
  <si>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</si>
  <si>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</si>
  <si>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</si>
  <si>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</si>
  <si>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</si>
  <si>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</si>
  <si>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</si>
  <si>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</si>
  <si>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</si>
  <si>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</si>
  <si>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</si>
  <si>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</si>
  <si>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</si>
  <si>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</si>
  <si>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</si>
  <si>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</si>
  <si>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</si>
  <si>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</si>
  <si>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</si>
  <si>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</si>
  <si>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</si>
  <si>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</si>
  <si>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</si>
  <si>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</si>
  <si>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</si>
  <si>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</si>
  <si>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</si>
  <si>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</si>
  <si>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</si>
  <si>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</si>
  <si>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</si>
  <si>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</si>
  <si>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</si>
  <si>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</si>
  <si>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</si>
  <si>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</si>
  <si>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</si>
  <si>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</si>
  <si>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</si>
  <si>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</si>
  <si>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</si>
  <si>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</si>
  <si>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</si>
  <si>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</si>
  <si>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</si>
  <si>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</si>
  <si>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</si>
  <si>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</si>
  <si>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</si>
  <si>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</si>
  <si>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</si>
  <si>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</si>
  <si>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</si>
  <si>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</si>
  <si>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</si>
  <si>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</si>
  <si>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</si>
  <si>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</si>
  <si>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</si>
  <si>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</si>
  <si>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</si>
  <si>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</si>
  <si>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</si>
  <si>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</si>
  <si>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</si>
  <si>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</si>
  <si>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</si>
  <si>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</si>
  <si>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</si>
  <si>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</si>
  <si>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</si>
  <si>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</si>
  <si>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</si>
  <si>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</si>
  <si>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</si>
  <si>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</si>
  <si>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</si>
  <si>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</si>
  <si>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</si>
  <si>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</si>
  <si>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</si>
  <si>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</si>
  <si>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</si>
  <si>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</si>
  <si>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</si>
  <si>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</si>
  <si>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</si>
  <si>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</si>
  <si>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</si>
  <si>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</si>
  <si>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</si>
  <si>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</si>
  <si>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</si>
  <si>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</si>
  <si>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</si>
  <si>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</si>
  <si>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</si>
  <si>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</si>
  <si>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</si>
  <si>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</si>
  <si>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</si>
  <si>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</si>
  <si>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</si>
  <si>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</si>
  <si>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</si>
  <si>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</si>
  <si>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</si>
  <si>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</si>
  <si>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</si>
  <si>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</si>
  <si>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</si>
  <si>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</si>
  <si>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</si>
  <si>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</si>
  <si>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</si>
  <si>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</si>
  <si>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</si>
  <si>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</si>
  <si>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</si>
  <si>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</si>
  <si>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</si>
  <si>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</si>
  <si>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</si>
  <si>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</si>
  <si>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</si>
  <si>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</si>
  <si>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</si>
  <si>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</si>
  <si>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</si>
  <si>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</si>
  <si>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</si>
  <si>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</si>
  <si>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</si>
  <si>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</si>
  <si>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</si>
  <si>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</si>
  <si>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</si>
  <si>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</si>
  <si>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</si>
  <si>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</si>
  <si>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</si>
  <si>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</si>
  <si>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</si>
  <si>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</si>
  <si>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</si>
  <si>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</si>
  <si>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</si>
  <si>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</si>
  <si>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</si>
  <si>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</si>
  <si>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</si>
  <si>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</si>
  <si>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</si>
  <si>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</si>
  <si>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</si>
  <si>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</si>
  <si>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</si>
  <si>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</si>
  <si>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</si>
  <si>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</si>
  <si>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</si>
  <si>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</si>
  <si>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</si>
  <si>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</si>
  <si>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</si>
  <si>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</si>
  <si>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</si>
  <si>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</si>
  <si>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</si>
  <si>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</si>
  <si>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</si>
  <si>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</si>
  <si>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</si>
  <si>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</si>
  <si>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</si>
  <si>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</si>
  <si>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</si>
  <si>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</si>
  <si>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</si>
  <si>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</si>
  <si>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</si>
  <si>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</si>
  <si>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</si>
  <si>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</si>
  <si>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</si>
  <si>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</si>
  <si>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</si>
  <si>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</si>
  <si>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</si>
  <si>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</si>
  <si>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</si>
  <si>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</si>
  <si>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</si>
  <si>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</si>
  <si>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</si>
  <si>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</si>
  <si>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</si>
  <si>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</si>
  <si>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</si>
  <si>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</si>
  <si>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</si>
  <si>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</si>
  <si>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</si>
  <si>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</si>
  <si>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</si>
  <si>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</si>
  <si>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</si>
  <si>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</si>
  <si>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</si>
  <si>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</si>
  <si>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</si>
  <si>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</si>
  <si>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</si>
  <si>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</si>
  <si>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</si>
  <si>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</si>
  <si>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</si>
  <si>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</si>
  <si>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</si>
  <si>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</si>
  <si>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</si>
  <si>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</si>
  <si>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</si>
  <si>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</si>
  <si>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</si>
  <si>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</si>
  <si>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</si>
  <si>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</si>
  <si>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</si>
  <si>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</si>
  <si>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</si>
  <si>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</si>
  <si>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</si>
  <si>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</si>
  <si>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</si>
  <si>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</si>
  <si>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</si>
  <si>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</si>
  <si>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</si>
  <si>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</si>
  <si>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</si>
  <si>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</si>
  <si>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</si>
  <si>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</si>
  <si>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</si>
  <si>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</si>
  <si>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</si>
  <si>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</si>
  <si>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</si>
  <si>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</si>
  <si>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</si>
  <si>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</si>
  <si>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</si>
  <si>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</si>
  <si>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</si>
  <si>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</si>
  <si>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</si>
  <si>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</si>
  <si>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</si>
  <si>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</si>
  <si>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</si>
  <si>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</si>
  <si>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</si>
  <si>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</si>
  <si>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</si>
  <si>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</si>
  <si>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</si>
  <si>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</si>
  <si>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</si>
  <si>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</si>
  <si>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</si>
  <si>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</si>
  <si>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</si>
  <si>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</si>
  <si>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</si>
  <si>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</si>
  <si>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</si>
  <si>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</si>
  <si>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</si>
  <si>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</si>
  <si>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</si>
  <si>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</si>
  <si>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</si>
  <si>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</si>
  <si>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</si>
  <si>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</si>
  <si>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</si>
  <si>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</si>
  <si>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</si>
  <si>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</si>
  <si>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</si>
  <si>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</si>
  <si>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</si>
  <si>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</si>
  <si>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</si>
  <si>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</si>
  <si>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</si>
  <si>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</si>
  <si>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</si>
  <si>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</si>
  <si>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</si>
  <si>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</si>
  <si>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</si>
  <si>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</si>
  <si>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</si>
  <si>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</si>
  <si>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</si>
  <si>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</si>
  <si>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</si>
  <si>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</si>
  <si>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</si>
  <si>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</si>
  <si>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</si>
  <si>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</si>
  <si>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</si>
  <si>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</si>
  <si>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</si>
  <si>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</si>
  <si>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</si>
  <si>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</si>
  <si>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</si>
  <si>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</si>
  <si>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</si>
  <si>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</si>
  <si>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</si>
  <si>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</si>
  <si>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</si>
  <si>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</si>
  <si>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</si>
  <si>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</si>
  <si>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</si>
  <si>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</si>
  <si>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</si>
  <si>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</si>
  <si>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</si>
  <si>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</si>
  <si>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</si>
  <si>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</si>
  <si>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</si>
  <si>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</si>
  <si>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</si>
  <si>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</si>
  <si>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</si>
  <si>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</si>
  <si>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</si>
  <si>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</si>
  <si>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</si>
  <si>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</si>
  <si>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</si>
  <si>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</si>
  <si>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</si>
  <si>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</si>
  <si>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</si>
  <si>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</si>
  <si>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</si>
  <si>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</si>
  <si>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</si>
  <si>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</si>
  <si>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</si>
  <si>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</si>
  <si>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</si>
  <si>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</si>
  <si>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</si>
  <si>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</si>
  <si>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</si>
  <si>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</si>
  <si>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</si>
  <si>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</si>
  <si>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</si>
  <si>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</si>
  <si>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</si>
  <si>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</si>
  <si>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</si>
  <si>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</si>
  <si>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</si>
  <si>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</si>
  <si>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</si>
  <si>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</si>
  <si>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</si>
  <si>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</si>
  <si>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</si>
  <si>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</si>
  <si>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</si>
  <si>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</si>
  <si>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</si>
  <si>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</si>
  <si>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</si>
  <si>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</si>
  <si>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</si>
  <si>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</si>
  <si>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</si>
  <si>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</si>
  <si>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</si>
  <si>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</si>
  <si>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</si>
  <si>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</si>
  <si>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</si>
  <si>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</si>
  <si>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</si>
  <si>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</si>
  <si>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</si>
  <si>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</si>
  <si>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</si>
  <si>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</si>
  <si>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</si>
  <si>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</si>
  <si>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</si>
  <si>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</si>
  <si>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</si>
  <si>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</si>
  <si>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</si>
  <si>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</si>
  <si>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</si>
  <si>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</si>
  <si>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</si>
  <si>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</si>
  <si>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</si>
  <si>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</si>
  <si>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</si>
  <si>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</si>
  <si>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</si>
  <si>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</si>
  <si>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</si>
  <si>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</si>
  <si>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</si>
  <si>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</si>
  <si>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</si>
  <si>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</si>
  <si>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</si>
  <si>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</si>
  <si>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</si>
  <si>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</si>
  <si>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</si>
  <si>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</si>
  <si>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</si>
  <si>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</si>
  <si>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</si>
  <si>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</si>
  <si>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</si>
  <si>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</si>
  <si>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</si>
  <si>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</si>
  <si>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</si>
  <si>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</si>
  <si>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</si>
  <si>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</si>
  <si>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</si>
  <si>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</si>
  <si>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</si>
  <si>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</si>
  <si>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</si>
  <si>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</si>
  <si>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</si>
  <si>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</si>
  <si>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</si>
  <si>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</si>
  <si>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</si>
  <si>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</si>
  <si>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</si>
  <si>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</si>
  <si>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</si>
  <si>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</si>
  <si>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</si>
  <si>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</si>
  <si>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</si>
  <si>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</si>
  <si>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</si>
  <si>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</si>
  <si>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</si>
  <si>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</si>
  <si>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</si>
  <si>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</si>
  <si>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</si>
  <si>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</si>
  <si>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</si>
  <si>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</si>
  <si>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</si>
  <si>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</si>
  <si>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</si>
  <si>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</si>
  <si>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</si>
  <si>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</si>
  <si>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</si>
  <si>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</si>
  <si>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</si>
  <si>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</si>
  <si>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</si>
  <si>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</si>
  <si>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</si>
  <si>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</si>
  <si>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</si>
  <si>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</si>
  <si>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</si>
  <si>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</si>
  <si>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</si>
  <si>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</si>
  <si>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</si>
  <si>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</si>
  <si>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</si>
  <si>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</si>
  <si>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</si>
  <si>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</si>
  <si>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</si>
  <si>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</si>
  <si>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</si>
  <si>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</si>
  <si>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</si>
  <si>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</si>
  <si>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</si>
  <si>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</si>
  <si>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</si>
  <si>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</si>
  <si>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</si>
  <si>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</si>
  <si>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</si>
  <si>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</si>
  <si>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</si>
  <si>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</si>
  <si>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</si>
  <si>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</si>
  <si>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</si>
  <si>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</si>
  <si>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</si>
  <si>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</si>
  <si>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</si>
  <si>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</si>
  <si>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</si>
  <si>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</si>
  <si>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</si>
  <si>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</si>
  <si>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</si>
  <si>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</si>
  <si>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</si>
  <si>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</si>
  <si>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</si>
  <si>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</si>
  <si>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</si>
  <si>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</si>
  <si>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</si>
  <si>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</si>
  <si>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</si>
  <si>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</si>
  <si>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</si>
  <si>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</si>
  <si>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</si>
  <si>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</si>
  <si>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</si>
  <si>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</si>
  <si>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</si>
  <si>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</si>
  <si>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</si>
  <si>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</si>
  <si>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</si>
  <si>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</si>
  <si>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</si>
  <si>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</si>
  <si>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</si>
  <si>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</si>
  <si>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</si>
  <si>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</si>
  <si>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</si>
  <si>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</si>
  <si>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</si>
  <si>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</si>
  <si>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</si>
  <si>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</si>
  <si>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</si>
  <si>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</si>
  <si>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</si>
  <si>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</si>
  <si>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</si>
  <si>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</si>
  <si>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</si>
  <si>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</si>
  <si>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</si>
  <si>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</si>
  <si>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</si>
  <si>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</si>
  <si>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</si>
  <si>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</si>
  <si>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</si>
  <si>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</si>
  <si>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</si>
  <si>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</si>
  <si>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</si>
  <si>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</si>
  <si>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</si>
  <si>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</si>
  <si>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</si>
  <si>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</si>
  <si>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</si>
  <si>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</si>
  <si>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</si>
  <si>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</si>
  <si>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</si>
  <si>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</si>
  <si>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</si>
  <si>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</si>
  <si>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</si>
  <si>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</si>
  <si>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</si>
  <si>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</si>
  <si>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</si>
  <si>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</si>
  <si>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</si>
  <si>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</si>
  <si>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</si>
  <si>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</si>
  <si>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</si>
  <si>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</si>
  <si>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</si>
  <si>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</si>
  <si>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</si>
  <si>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</si>
  <si>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</si>
  <si>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</si>
  <si>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</si>
  <si>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</si>
  <si>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</si>
  <si>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</si>
  <si>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</si>
  <si>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</si>
  <si>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</si>
  <si>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</si>
  <si>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</si>
  <si>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</si>
  <si>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</si>
  <si>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</si>
  <si>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</si>
  <si>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</si>
  <si>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</si>
  <si>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</si>
  <si>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</si>
  <si>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</si>
  <si>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</si>
  <si>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</si>
  <si>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</si>
  <si>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</si>
  <si>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</si>
  <si>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</si>
  <si>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</si>
  <si>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</si>
  <si>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</si>
  <si>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</si>
  <si>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</si>
  <si>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</si>
  <si>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</si>
  <si>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</si>
  <si>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</si>
  <si>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</si>
  <si>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</si>
  <si>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</si>
  <si>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</si>
  <si>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</si>
  <si>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</si>
  <si>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</si>
  <si>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</si>
  <si>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</si>
  <si>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</si>
  <si>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</si>
  <si>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</si>
  <si>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</si>
  <si>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</si>
  <si>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</si>
  <si>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</si>
  <si>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</si>
  <si>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</si>
  <si>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</si>
  <si>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</si>
  <si>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</si>
  <si>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</si>
  <si>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</si>
  <si>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</si>
  <si>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</si>
  <si>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</si>
  <si>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</si>
  <si>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</si>
  <si>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</si>
  <si>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</si>
  <si>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</si>
  <si>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</si>
  <si>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</si>
  <si>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</si>
  <si>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</si>
  <si>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</si>
  <si>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</si>
  <si>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</si>
  <si>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</si>
  <si>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</si>
  <si>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</si>
  <si>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</si>
  <si>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</si>
  <si>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</si>
  <si>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</si>
  <si>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</si>
  <si>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</si>
  <si>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</si>
  <si>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</si>
  <si>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</si>
  <si>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</si>
  <si>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</si>
  <si>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</si>
  <si>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</si>
  <si>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</si>
  <si>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</si>
  <si>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</si>
  <si>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</si>
  <si>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</si>
  <si>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</si>
  <si>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</si>
  <si>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</si>
  <si>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</si>
  <si>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</si>
  <si>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</si>
  <si>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</si>
  <si>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</si>
  <si>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</si>
  <si>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</si>
  <si>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</si>
  <si>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</si>
  <si>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</si>
  <si>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</si>
  <si>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</si>
  <si>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</si>
  <si>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</si>
  <si>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</si>
  <si>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</si>
  <si>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</si>
  <si>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</si>
  <si>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</si>
  <si>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</si>
  <si>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</si>
  <si>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</si>
  <si>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</si>
  <si>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</si>
  <si>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</si>
  <si>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</si>
  <si>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</si>
  <si>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</si>
  <si>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</si>
  <si>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</si>
  <si>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</si>
  <si>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</si>
  <si>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</si>
  <si>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</si>
  <si>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</si>
  <si>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</si>
  <si>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</si>
  <si>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</si>
  <si>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</si>
  <si>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</si>
  <si>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</si>
  <si>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</si>
  <si>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</si>
  <si>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</si>
  <si>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</si>
  <si>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</si>
  <si>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</si>
  <si>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</si>
  <si>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</si>
  <si>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</si>
  <si>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</si>
  <si>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</si>
  <si>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</si>
  <si>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</si>
  <si>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</si>
  <si>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</si>
  <si>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</si>
  <si>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</si>
  <si>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</si>
  <si>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</si>
  <si>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</si>
  <si>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</si>
  <si>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</si>
  <si>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</si>
  <si>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</si>
  <si>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</si>
  <si>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</si>
  <si>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</si>
  <si>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</si>
  <si>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</si>
  <si>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</si>
  <si>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</si>
  <si>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</si>
  <si>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</si>
  <si>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</si>
  <si>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</si>
  <si>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</si>
  <si>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</si>
  <si>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</si>
  <si>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</si>
  <si>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</si>
  <si>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</si>
  <si>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</si>
  <si>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</si>
  <si>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</si>
  <si>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</si>
  <si>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</si>
  <si>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</si>
  <si>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</si>
  <si>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</si>
  <si>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</si>
  <si>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</si>
  <si>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</si>
  <si>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</si>
  <si>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</si>
  <si>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</si>
  <si>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</si>
  <si>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</si>
  <si>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</si>
  <si>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</si>
  <si>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</si>
  <si>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</si>
  <si>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</si>
  <si>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</si>
  <si>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</si>
  <si>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</si>
  <si>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</si>
  <si>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</si>
  <si>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</si>
  <si>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</si>
  <si>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</si>
  <si>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</si>
  <si>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</si>
  <si>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</si>
  <si>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</si>
  <si>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</si>
  <si>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</si>
  <si>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</si>
  <si>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</si>
  <si>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</si>
  <si>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</si>
  <si>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</si>
  <si>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</si>
  <si>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</si>
  <si>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</si>
  <si>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</si>
  <si>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</si>
  <si>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</si>
  <si>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</si>
  <si>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</si>
  <si>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</si>
  <si>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</si>
  <si>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</si>
  <si>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</si>
  <si>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</si>
  <si>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</si>
  <si>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</si>
  <si>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</si>
  <si>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</si>
  <si>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</si>
  <si>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</si>
  <si>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</si>
  <si>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</si>
  <si>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</si>
  <si>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</si>
  <si>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</si>
  <si>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</si>
  <si>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</si>
  <si>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</si>
  <si>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</si>
  <si>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</si>
  <si>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</si>
  <si>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</si>
  <si>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</si>
  <si>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</si>
  <si>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</si>
  <si>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</si>
  <si>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</si>
  <si>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</si>
  <si>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</si>
  <si>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</si>
  <si>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</si>
  <si>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</si>
  <si>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</si>
  <si>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</si>
  <si>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</si>
  <si>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</si>
  <si>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</si>
  <si>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</si>
  <si>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</si>
  <si>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</si>
  <si>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</si>
  <si>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</si>
  <si>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</si>
  <si>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</si>
  <si>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</si>
  <si>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</si>
  <si>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</si>
  <si>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</si>
  <si>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</si>
  <si>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</si>
  <si>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</si>
  <si>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</si>
  <si>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</si>
  <si>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</si>
  <si>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</si>
  <si>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</si>
  <si>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</si>
  <si>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</si>
  <si>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</si>
  <si>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</si>
  <si>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</si>
  <si>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</si>
  <si>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</si>
  <si>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</si>
  <si>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</si>
  <si>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</si>
  <si>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</si>
  <si>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</si>
  <si>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</si>
  <si>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</si>
  <si>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</si>
  <si>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</si>
  <si>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</si>
  <si>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</si>
  <si>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</si>
  <si>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</si>
  <si>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</si>
  <si>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</si>
  <si>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</si>
  <si>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</si>
  <si>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</si>
  <si>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</si>
  <si>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</si>
  <si>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</si>
  <si>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</si>
  <si>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</si>
  <si>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</si>
  <si>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</si>
  <si>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</si>
  <si>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</si>
  <si>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</si>
  <si>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</si>
  <si>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</si>
  <si>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</si>
  <si>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</si>
  <si>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</si>
  <si>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</si>
  <si>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</si>
  <si>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</si>
  <si>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</si>
  <si>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</si>
  <si>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</si>
  <si>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</si>
  <si>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</si>
  <si>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</si>
  <si>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</si>
  <si>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</si>
  <si>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</si>
  <si>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</si>
  <si>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</si>
  <si>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</si>
  <si>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</si>
  <si>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</si>
  <si>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</si>
  <si>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</si>
  <si>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</si>
  <si>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</si>
  <si>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</si>
  <si>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</si>
  <si>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</si>
  <si>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</si>
  <si>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</si>
  <si>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</si>
  <si>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</si>
  <si>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</si>
  <si>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</si>
  <si>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</si>
  <si>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</si>
  <si>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</si>
  <si>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</si>
  <si>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</si>
  <si>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</si>
  <si>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</si>
  <si>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</si>
  <si>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</si>
  <si>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</si>
  <si>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</si>
  <si>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</si>
  <si>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</si>
  <si>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</si>
  <si>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</si>
  <si>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</si>
  <si>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</si>
  <si>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</si>
  <si>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</si>
  <si>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</si>
  <si>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</si>
  <si>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</si>
  <si>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</si>
  <si>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</si>
  <si>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</si>
  <si>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</si>
  <si>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</si>
  <si>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</si>
  <si>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</si>
  <si>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</si>
  <si>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</si>
  <si>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</si>
  <si>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</si>
  <si>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</si>
  <si>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</si>
  <si>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</si>
  <si>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</si>
  <si>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</si>
  <si>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</si>
  <si>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</si>
  <si>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</si>
  <si>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</si>
  <si>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</si>
  <si>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</si>
  <si>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</si>
  <si>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</si>
  <si>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</si>
  <si>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</si>
  <si>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</si>
  <si>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</si>
  <si>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</si>
  <si>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</si>
  <si>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</si>
  <si>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</si>
  <si>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</si>
  <si>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</si>
  <si>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</si>
  <si>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</si>
  <si>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</si>
  <si>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</si>
  <si>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</si>
  <si>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</si>
  <si>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</si>
  <si>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</si>
  <si>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</si>
  <si>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</si>
  <si>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</si>
  <si>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</si>
  <si>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</si>
  <si>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</si>
  <si>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</si>
  <si>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</si>
  <si>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</si>
  <si>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</si>
  <si>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</si>
  <si>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</si>
  <si>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</si>
  <si>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</si>
  <si>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</si>
  <si>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</si>
  <si>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</si>
  <si>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</si>
  <si>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</si>
  <si>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</si>
  <si>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</si>
  <si>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</si>
  <si>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</si>
  <si>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</si>
  <si>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</si>
  <si>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</si>
  <si>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</si>
  <si>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</si>
  <si>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</si>
  <si>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</si>
  <si>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</si>
  <si>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</si>
  <si>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</si>
  <si>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</si>
  <si>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</si>
  <si>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</si>
  <si>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</si>
  <si>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</si>
  <si>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</si>
  <si>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</si>
  <si>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</si>
  <si>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</si>
  <si>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</si>
  <si>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</si>
  <si>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</si>
  <si>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</si>
  <si>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</si>
  <si>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</si>
  <si>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</si>
  <si>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</si>
  <si>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</si>
  <si>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</si>
  <si>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</si>
  <si>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</si>
  <si>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</si>
  <si>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</si>
  <si>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</si>
  <si>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</si>
  <si>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</si>
  <si>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</si>
  <si>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</si>
  <si>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</si>
  <si>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</si>
  <si>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</si>
  <si>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</si>
  <si>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</si>
  <si>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</si>
  <si>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</si>
  <si>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</si>
  <si>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</si>
  <si>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</si>
  <si>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</si>
  <si>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</si>
  <si>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</si>
  <si>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</si>
  <si>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</si>
  <si>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</si>
  <si>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</si>
  <si>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</si>
  <si>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</si>
  <si>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</si>
  <si>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</si>
  <si>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</si>
  <si>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</si>
  <si>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</si>
  <si>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</si>
  <si>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</si>
  <si>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</si>
  <si>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</si>
  <si>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</si>
  <si>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</si>
  <si>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</si>
  <si>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</si>
  <si>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</si>
  <si>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</si>
  <si>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</si>
  <si>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</si>
  <si>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</si>
  <si>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</si>
  <si>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</si>
  <si>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</si>
  <si>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</si>
  <si>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</si>
  <si>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</si>
  <si>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</si>
  <si>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</si>
  <si>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</si>
  <si>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</si>
  <si>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</si>
  <si>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</si>
  <si>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</si>
  <si>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</si>
  <si>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</si>
  <si>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</si>
  <si>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</si>
  <si>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</si>
  <si>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</si>
  <si>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</si>
  <si>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</si>
  <si>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</si>
  <si>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</si>
  <si>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</si>
  <si>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</si>
  <si>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</si>
  <si>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</si>
  <si>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</si>
  <si>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</si>
  <si>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</si>
  <si>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</si>
  <si>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</si>
  <si>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</si>
  <si>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</si>
  <si>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</si>
  <si>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</si>
  <si>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</si>
  <si>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</si>
  <si>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</si>
  <si>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</si>
  <si>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</si>
  <si>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</si>
  <si>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</si>
  <si>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</si>
  <si>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</si>
  <si>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</si>
  <si>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</si>
  <si>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</si>
  <si>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</si>
  <si>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</si>
  <si>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</si>
  <si>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</si>
  <si>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</si>
  <si>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</si>
  <si>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</si>
  <si>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</si>
  <si>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</si>
  <si>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</si>
  <si>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</si>
  <si>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</si>
  <si>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</si>
  <si>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</si>
  <si>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</si>
  <si>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</si>
  <si>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</si>
  <si>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</si>
  <si>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</si>
  <si>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</si>
  <si>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</si>
  <si>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</si>
  <si>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</si>
  <si>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</si>
  <si>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</si>
  <si>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</si>
  <si>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</si>
  <si>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</si>
  <si>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</si>
  <si>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</si>
  <si>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</si>
  <si>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</si>
  <si>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</si>
  <si>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</si>
  <si>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</si>
  <si>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</si>
  <si>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</si>
  <si>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</si>
  <si>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</si>
  <si>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</si>
  <si>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</si>
  <si>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</si>
  <si>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</si>
  <si>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</si>
  <si>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</si>
  <si>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</si>
  <si>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</si>
  <si>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</si>
  <si>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</si>
  <si>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</si>
  <si>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</si>
  <si>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</si>
  <si>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</si>
  <si>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</si>
  <si>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</si>
  <si>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</si>
  <si>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</si>
  <si>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</si>
  <si>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</si>
  <si>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</si>
  <si>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</si>
  <si>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</si>
  <si>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</si>
  <si>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</si>
  <si>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</si>
  <si>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</si>
  <si>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</si>
  <si>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</si>
  <si>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</si>
  <si>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</si>
  <si>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</si>
  <si>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</si>
  <si>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</si>
  <si>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</si>
  <si>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</si>
  <si>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</si>
  <si>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</si>
  <si>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</si>
  <si>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</si>
  <si>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</si>
  <si>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</si>
  <si>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</si>
  <si>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</si>
  <si>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</si>
  <si>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</si>
  <si>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</si>
  <si>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</si>
  <si>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</si>
  <si>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</si>
  <si>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</si>
  <si>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</si>
  <si>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</si>
  <si>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</si>
  <si>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</si>
  <si>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</si>
  <si>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</si>
  <si>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</si>
  <si>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</si>
  <si>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</si>
  <si>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</si>
  <si>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</si>
  <si>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</si>
  <si>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</si>
  <si>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</si>
  <si>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</si>
  <si>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</si>
  <si>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</si>
  <si>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</si>
  <si>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</si>
  <si>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</si>
  <si>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</si>
  <si>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</si>
  <si>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</si>
  <si>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</si>
  <si>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</si>
  <si>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</si>
  <si>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</si>
  <si>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</si>
  <si>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</si>
  <si>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</si>
  <si>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</si>
  <si>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</si>
  <si>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</si>
  <si>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</si>
  <si>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</si>
  <si>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</si>
  <si>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</si>
  <si>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</si>
  <si>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</si>
  <si>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</si>
  <si>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</si>
  <si>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</si>
  <si>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</si>
  <si>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</si>
  <si>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</si>
  <si>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</si>
  <si>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</si>
  <si>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</si>
  <si>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</si>
  <si>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</si>
  <si>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</si>
  <si>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</si>
  <si>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</si>
  <si>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</si>
  <si>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</si>
  <si>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</si>
  <si>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</si>
  <si>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</si>
  <si>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</si>
  <si>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</si>
  <si>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</si>
  <si>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</si>
  <si>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</si>
  <si>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</si>
  <si>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</si>
  <si>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</si>
  <si>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</si>
  <si>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</si>
  <si>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</si>
  <si>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</si>
  <si>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</si>
  <si>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</si>
  <si>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</si>
  <si>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</si>
  <si>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</si>
  <si>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</si>
  <si>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</si>
  <si>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</si>
  <si>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</si>
  <si>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</si>
  <si>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</si>
  <si>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</si>
  <si>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</si>
  <si>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</si>
  <si>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</si>
  <si>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</si>
  <si>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</si>
  <si>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</si>
  <si>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</si>
  <si>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</si>
  <si>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</si>
  <si>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</si>
  <si>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</si>
  <si>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</si>
  <si>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</si>
  <si>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</si>
  <si>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</si>
  <si>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</si>
  <si>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</si>
  <si>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</si>
  <si>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</si>
  <si>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</si>
  <si>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</si>
  <si>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</si>
  <si>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</si>
  <si>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</si>
  <si>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</si>
  <si>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</si>
  <si>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</si>
  <si>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</si>
  <si>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</si>
  <si>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</si>
  <si>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</si>
  <si>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</si>
  <si>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</si>
  <si>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</si>
  <si>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</si>
  <si>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</si>
  <si>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</si>
  <si>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</si>
  <si>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</si>
  <si>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</si>
  <si>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</si>
  <si>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</si>
  <si>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</si>
  <si>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</si>
  <si>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</si>
  <si>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</si>
  <si>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</si>
  <si>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</si>
  <si>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</si>
  <si>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</si>
  <si>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</si>
  <si>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</si>
  <si>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</si>
  <si>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</si>
  <si>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</si>
  <si>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COTAÇÃO</t>
  </si>
  <si>
    <t xml:space="preserve">UN </t>
  </si>
  <si>
    <t>MERCADO</t>
  </si>
  <si>
    <t>2.1</t>
  </si>
  <si>
    <t>3.1</t>
  </si>
  <si>
    <t>3.2</t>
  </si>
  <si>
    <t>4.1</t>
  </si>
  <si>
    <t>4.2</t>
  </si>
  <si>
    <t>ESQUADRIAS</t>
  </si>
  <si>
    <t>6.1</t>
  </si>
  <si>
    <t>7.1</t>
  </si>
  <si>
    <t xml:space="preserve">CODIGO  </t>
  </si>
  <si>
    <t>DESCRICAO DO INSUMO</t>
  </si>
  <si>
    <t xml:space="preserve">  PRECO MEDIANO R$</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</si>
  <si>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</si>
  <si>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</si>
  <si>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</si>
  <si>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UM</t>
  </si>
  <si>
    <t>5.1</t>
  </si>
  <si>
    <t>3.3</t>
  </si>
  <si>
    <t>ADMINISTRAÇÃO E INSTALAÇÃO DA OBRA</t>
  </si>
  <si>
    <r>
      <t xml:space="preserve">2ª ETAPA   PERÍODO:         </t>
    </r>
    <r>
      <rPr>
        <b/>
        <sz val="12"/>
        <color theme="9" tint="-0.249977111117893"/>
        <rFont val="Verdana"/>
        <family val="2"/>
      </rPr>
      <t>30 DIAS</t>
    </r>
    <r>
      <rPr>
        <b/>
        <sz val="12"/>
        <color theme="1"/>
        <rFont val="Verdana"/>
        <family val="2"/>
      </rPr>
      <t xml:space="preserve"> </t>
    </r>
  </si>
  <si>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</si>
  <si>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</si>
  <si>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</si>
  <si>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</si>
  <si>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</si>
  <si>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</si>
  <si>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</si>
  <si>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</si>
  <si>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</si>
  <si>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</si>
  <si>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</si>
  <si>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</si>
  <si>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</si>
  <si>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</si>
  <si>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</si>
  <si>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</si>
  <si>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</si>
  <si>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</si>
  <si>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</si>
  <si>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</si>
  <si>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</si>
  <si>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</si>
  <si>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</si>
  <si>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</si>
  <si>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</si>
  <si>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</si>
  <si>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</si>
  <si>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</si>
  <si>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</si>
  <si>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</si>
  <si>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</si>
  <si>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</si>
  <si>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</si>
  <si>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</si>
  <si>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</si>
  <si>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</si>
  <si>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</si>
  <si>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</si>
  <si>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</si>
  <si>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</si>
  <si>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</si>
  <si>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</si>
  <si>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</si>
  <si>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</si>
  <si>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</si>
  <si>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</si>
  <si>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</si>
  <si>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</si>
  <si>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</si>
  <si>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</si>
  <si>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</si>
  <si>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</si>
  <si>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</si>
  <si>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</si>
  <si>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</si>
  <si>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</si>
  <si>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</si>
  <si>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</si>
  <si>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</si>
  <si>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</si>
  <si>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</si>
  <si>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</si>
  <si>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</si>
  <si>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</si>
  <si>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</si>
  <si>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</si>
  <si>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</si>
  <si>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</si>
  <si>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</si>
  <si>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</si>
  <si>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</si>
  <si>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</si>
  <si>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</si>
  <si>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</si>
  <si>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</si>
  <si>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</si>
  <si>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</si>
  <si>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</si>
  <si>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</si>
  <si>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</si>
  <si>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</si>
  <si>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</si>
  <si>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</si>
  <si>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</si>
  <si>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</si>
  <si>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</si>
  <si>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</si>
  <si>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</si>
  <si>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</si>
  <si>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</si>
  <si>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</si>
  <si>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</si>
  <si>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</si>
  <si>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</si>
  <si>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</si>
  <si>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</si>
  <si>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</si>
  <si>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</si>
  <si>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</si>
  <si>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</si>
  <si>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</si>
  <si>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</si>
  <si>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</si>
  <si>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</si>
  <si>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</si>
  <si>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</si>
  <si>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</si>
  <si>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</si>
  <si>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</si>
  <si>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</si>
  <si>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</si>
  <si>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</si>
  <si>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</si>
  <si>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</si>
  <si>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</si>
  <si>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</si>
  <si>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</si>
  <si>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</si>
  <si>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</si>
  <si>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</si>
  <si>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</si>
  <si>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</si>
  <si>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</si>
  <si>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</si>
  <si>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</si>
  <si>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</si>
  <si>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</si>
  <si>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</si>
  <si>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</si>
  <si>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</si>
  <si>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</si>
  <si>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</si>
  <si>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</si>
  <si>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</si>
  <si>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</si>
  <si>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</si>
  <si>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</si>
  <si>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</si>
  <si>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</si>
  <si>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</si>
  <si>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</si>
  <si>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</si>
  <si>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</si>
  <si>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</si>
  <si>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</si>
  <si>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</si>
  <si>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</si>
  <si>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</si>
  <si>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</si>
  <si>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</si>
  <si>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</si>
  <si>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</si>
  <si>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</si>
  <si>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</si>
  <si>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</si>
  <si>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</si>
  <si>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</si>
  <si>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</si>
  <si>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</si>
  <si>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</si>
  <si>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</si>
  <si>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</si>
  <si>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</si>
  <si>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</si>
  <si>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</si>
  <si>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</si>
  <si>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</si>
  <si>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</si>
  <si>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</si>
  <si>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</si>
  <si>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</si>
  <si>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</si>
  <si>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</si>
  <si>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</si>
  <si>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</si>
  <si>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</si>
  <si>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</si>
  <si>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</si>
  <si>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</si>
  <si>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</si>
  <si>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</si>
  <si>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</si>
  <si>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</si>
  <si>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</si>
  <si>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</si>
  <si>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</si>
  <si>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</si>
  <si>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</si>
  <si>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</si>
  <si>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</si>
  <si>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</si>
  <si>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</si>
  <si>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</si>
  <si>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</si>
  <si>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</si>
  <si>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</si>
  <si>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</si>
  <si>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</si>
  <si>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</si>
  <si>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</si>
  <si>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</si>
  <si>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</si>
  <si>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</si>
  <si>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</si>
  <si>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</si>
  <si>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</si>
  <si>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</si>
  <si>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</si>
  <si>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</si>
  <si>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</si>
  <si>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</si>
  <si>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</si>
  <si>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</si>
  <si>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</si>
  <si>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</si>
  <si>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</si>
  <si>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</si>
  <si>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</si>
  <si>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</si>
  <si>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</si>
  <si>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</si>
  <si>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</si>
  <si>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</si>
  <si>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</si>
  <si>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</si>
  <si>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</si>
  <si>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</si>
  <si>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</si>
  <si>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</si>
  <si>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</si>
  <si>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</si>
  <si>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</si>
  <si>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</si>
  <si>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</si>
  <si>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</si>
  <si>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</si>
  <si>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</si>
  <si>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</si>
  <si>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</si>
  <si>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</si>
  <si>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</si>
  <si>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</si>
  <si>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</si>
  <si>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</si>
  <si>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</si>
  <si>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</si>
  <si>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</si>
  <si>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</si>
  <si>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</si>
  <si>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</si>
  <si>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</si>
  <si>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</si>
  <si>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</si>
  <si>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</si>
  <si>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</si>
  <si>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</si>
  <si>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</si>
  <si>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</si>
  <si>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</si>
  <si>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</si>
  <si>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</si>
  <si>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</si>
  <si>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</si>
  <si>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</si>
  <si>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</si>
  <si>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</si>
  <si>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</si>
  <si>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VID-001  - VIDROS, ESPELHOS E ACESSÓRIOS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</si>
  <si>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</si>
  <si>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</si>
  <si>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</si>
  <si>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</si>
  <si>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</si>
  <si>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</si>
  <si>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</si>
  <si>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</si>
  <si>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</si>
  <si>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</si>
  <si>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</si>
  <si>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</si>
  <si>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</si>
  <si>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</si>
  <si>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</si>
  <si>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</si>
  <si>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</si>
  <si>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</si>
  <si>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</si>
  <si>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</si>
  <si>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</si>
  <si>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</si>
  <si>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</si>
  <si>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</si>
  <si>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</si>
  <si>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</si>
  <si>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</si>
  <si>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</si>
  <si>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</si>
  <si>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</si>
  <si>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</si>
  <si>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</si>
  <si>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</si>
  <si>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</si>
  <si>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</si>
  <si>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</si>
  <si>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</si>
  <si>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</si>
  <si>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</si>
  <si>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</si>
  <si>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</si>
  <si>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</si>
  <si>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</si>
  <si>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</si>
  <si>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</si>
  <si>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</si>
  <si>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</si>
  <si>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CT02 ARQ</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</si>
  <si>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</si>
  <si>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</si>
  <si>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</si>
  <si>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</si>
  <si>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</si>
  <si>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</si>
  <si>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</si>
  <si>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</si>
  <si>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</si>
  <si>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</si>
  <si>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</si>
  <si>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</si>
  <si>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</si>
  <si>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</si>
  <si>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</si>
  <si>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</si>
  <si>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</si>
  <si>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</si>
  <si>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</si>
  <si>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</si>
  <si>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</si>
  <si>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</si>
  <si>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</si>
  <si>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</si>
  <si>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</si>
  <si>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</si>
  <si>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</si>
  <si>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</si>
  <si>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</si>
  <si>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</si>
  <si>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</si>
  <si>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</si>
  <si>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</si>
  <si>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</si>
  <si>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</si>
  <si>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</si>
  <si>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</si>
  <si>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</si>
  <si>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</si>
  <si>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</si>
  <si>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</si>
  <si>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</si>
  <si>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</si>
  <si>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</si>
  <si>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</si>
  <si>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</si>
  <si>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</si>
  <si>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</si>
  <si>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</si>
  <si>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</si>
  <si>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</si>
  <si>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</si>
  <si>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</si>
  <si>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</si>
  <si>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</si>
  <si>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</si>
  <si>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</si>
  <si>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</si>
  <si>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</si>
  <si>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</si>
  <si>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</si>
  <si>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</si>
  <si>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</si>
  <si>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</si>
  <si>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</si>
  <si>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</si>
  <si>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</si>
  <si>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</si>
  <si>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</si>
  <si>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</si>
  <si>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</si>
  <si>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</si>
  <si>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</si>
  <si>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</si>
  <si>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</si>
  <si>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</si>
  <si>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</si>
  <si>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</si>
  <si>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</si>
  <si>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</si>
  <si>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</si>
  <si>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</si>
  <si>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</si>
  <si>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</si>
  <si>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</si>
  <si>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</si>
  <si>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</si>
  <si>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</si>
  <si>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</si>
  <si>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</si>
  <si>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</si>
  <si>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</si>
  <si>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</si>
  <si>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</si>
  <si>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</si>
  <si>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</si>
  <si>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</si>
  <si>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</si>
  <si>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</si>
  <si>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</si>
  <si>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</si>
  <si>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</si>
  <si>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</si>
  <si>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</si>
  <si>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</si>
  <si>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</si>
  <si>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</si>
  <si>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</si>
  <si>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</si>
  <si>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</si>
  <si>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</si>
  <si>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</si>
  <si>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</si>
  <si>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</si>
  <si>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</si>
  <si>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</si>
  <si>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</si>
  <si>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</si>
  <si>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</si>
  <si>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</si>
  <si>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</si>
  <si>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</si>
  <si>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</si>
  <si>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</si>
  <si>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</si>
  <si>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</si>
  <si>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</si>
  <si>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</si>
  <si>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</si>
  <si>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</si>
  <si>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</si>
  <si>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</si>
  <si>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</si>
  <si>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</si>
  <si>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</si>
  <si>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</si>
  <si>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</si>
  <si>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</si>
  <si>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</si>
  <si>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</si>
  <si>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</si>
  <si>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</si>
  <si>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</si>
  <si>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</si>
  <si>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</si>
  <si>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</si>
  <si>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</si>
  <si>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</si>
  <si>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</si>
  <si>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</si>
  <si>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</si>
  <si>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</si>
  <si>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</si>
  <si>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</si>
  <si>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</si>
  <si>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</si>
  <si>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</si>
  <si>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</si>
  <si>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</si>
  <si>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</si>
  <si>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</si>
  <si>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</si>
  <si>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</si>
  <si>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</si>
  <si>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</si>
  <si>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</si>
  <si>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</si>
  <si>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</si>
  <si>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</si>
  <si>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</si>
  <si>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</si>
  <si>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</si>
  <si>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</si>
  <si>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</si>
  <si>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</si>
  <si>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</si>
  <si>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</si>
  <si>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</si>
  <si>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</si>
  <si>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</si>
  <si>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</si>
  <si>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</si>
  <si>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</si>
  <si>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</si>
  <si>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</si>
  <si>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</si>
  <si>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</si>
  <si>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</si>
  <si>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</si>
  <si>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</si>
  <si>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</si>
  <si>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</si>
  <si>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</si>
  <si>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</si>
  <si>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</si>
  <si>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</si>
  <si>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</si>
  <si>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</si>
  <si>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</si>
  <si>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</si>
  <si>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</si>
  <si>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</si>
  <si>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</si>
  <si>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</si>
  <si>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</si>
  <si>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</si>
  <si>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</si>
  <si>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</si>
  <si>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</si>
  <si>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</si>
  <si>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</si>
  <si>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</si>
  <si>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</si>
  <si>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</si>
  <si>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</si>
  <si>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</si>
  <si>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</si>
  <si>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</si>
  <si>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</si>
  <si>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</si>
  <si>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</si>
  <si>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</si>
  <si>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</si>
  <si>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</si>
  <si>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</si>
  <si>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</si>
  <si>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</si>
  <si>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</si>
  <si>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</si>
  <si>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</si>
  <si>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</si>
  <si>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</si>
  <si>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</si>
  <si>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</si>
  <si>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</si>
  <si>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</si>
  <si>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</si>
  <si>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</si>
  <si>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</si>
  <si>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</si>
  <si>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</si>
  <si>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</si>
  <si>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</si>
  <si>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</si>
  <si>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</si>
  <si>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</si>
  <si>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</si>
  <si>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</si>
  <si>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</si>
  <si>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</si>
  <si>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</si>
  <si>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</si>
  <si>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</si>
  <si>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</si>
  <si>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</si>
  <si>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</si>
  <si>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</si>
  <si>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</si>
  <si>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</si>
  <si>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</si>
  <si>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</si>
  <si>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</si>
  <si>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</si>
  <si>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</si>
  <si>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</si>
  <si>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</si>
  <si>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</si>
  <si>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</si>
  <si>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</si>
  <si>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</si>
  <si>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</si>
  <si>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</si>
  <si>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</si>
  <si>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</si>
  <si>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Empresa</t>
  </si>
  <si>
    <t>Contato</t>
  </si>
  <si>
    <t>CNPJ</t>
  </si>
  <si>
    <t>Site / e-mail</t>
  </si>
  <si>
    <t>Telefone</t>
  </si>
  <si>
    <t>Unidade</t>
  </si>
  <si>
    <t>Valor Unit.</t>
  </si>
  <si>
    <t>MEDIANA</t>
  </si>
  <si>
    <t>Descrição</t>
  </si>
  <si>
    <t>Item</t>
  </si>
  <si>
    <t>Valor Unitário</t>
  </si>
  <si>
    <t>Coeficiente</t>
  </si>
  <si>
    <t>Valor Parcial</t>
  </si>
  <si>
    <t>Valor Total</t>
  </si>
  <si>
    <t>TABELAS</t>
  </si>
  <si>
    <t>SINAPI OU SETOP</t>
  </si>
  <si>
    <t>Americanas</t>
  </si>
  <si>
    <t>00.776.574/0006-60</t>
  </si>
  <si>
    <t>(11) 3003-1084</t>
  </si>
  <si>
    <t>Magazine Luiza</t>
  </si>
  <si>
    <t>(11) 3508-9900</t>
  </si>
  <si>
    <t>CT01 ARQ</t>
  </si>
  <si>
    <t>Mercado</t>
  </si>
  <si>
    <t>CT05</t>
  </si>
  <si>
    <t>CT03 ARQ</t>
  </si>
  <si>
    <t>CT04 ARQ</t>
  </si>
  <si>
    <t>Leroy Merlin</t>
  </si>
  <si>
    <t>01.438.784/0048-60</t>
  </si>
  <si>
    <t>2.2</t>
  </si>
  <si>
    <t>2.3</t>
  </si>
  <si>
    <t>2.5</t>
  </si>
  <si>
    <r>
      <t xml:space="preserve">4ª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</si>
  <si>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</si>
  <si>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</si>
  <si>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</si>
  <si>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</si>
  <si>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</si>
  <si>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</si>
  <si>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</si>
  <si>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</si>
  <si>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</si>
  <si>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</si>
  <si>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</si>
  <si>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</si>
  <si>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</si>
  <si>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</si>
  <si>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</si>
  <si>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</si>
  <si>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</si>
  <si>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</si>
  <si>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</si>
  <si>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</si>
  <si>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</si>
  <si>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</si>
  <si>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</si>
  <si>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</si>
  <si>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</si>
  <si>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</si>
  <si>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</si>
  <si>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</si>
  <si>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</si>
  <si>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</si>
  <si>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</si>
  <si>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</si>
  <si>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</si>
  <si>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</si>
  <si>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</si>
  <si>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</si>
  <si>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</si>
  <si>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</si>
  <si>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</si>
  <si>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</si>
  <si>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</si>
  <si>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</si>
  <si>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</si>
  <si>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</si>
  <si>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</si>
  <si>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</si>
  <si>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</si>
  <si>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</si>
  <si>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</si>
  <si>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</si>
  <si>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</si>
  <si>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</si>
  <si>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</si>
  <si>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</si>
  <si>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</si>
  <si>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</si>
  <si>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</si>
  <si>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</si>
  <si>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</si>
  <si>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</si>
  <si>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</si>
  <si>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</si>
  <si>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</si>
  <si>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</si>
  <si>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</si>
  <si>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</si>
  <si>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</si>
  <si>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</si>
  <si>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</si>
  <si>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</si>
  <si>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</si>
  <si>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</si>
  <si>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</si>
  <si>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</si>
  <si>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</si>
  <si>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</si>
  <si>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</si>
  <si>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</si>
  <si>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</si>
  <si>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</si>
  <si>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</si>
  <si>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</si>
  <si>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</si>
  <si>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</si>
  <si>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</si>
  <si>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</si>
  <si>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</si>
  <si>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</si>
  <si>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</si>
  <si>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</si>
  <si>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</si>
  <si>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</si>
  <si>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</si>
  <si>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</si>
  <si>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</si>
  <si>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</si>
  <si>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</si>
  <si>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</si>
  <si>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</si>
  <si>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</si>
  <si>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</si>
  <si>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</si>
  <si>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</si>
  <si>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</si>
  <si>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</si>
  <si>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</si>
  <si>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</si>
  <si>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</si>
  <si>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</si>
  <si>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</si>
  <si>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</si>
  <si>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</si>
  <si>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</si>
  <si>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</si>
  <si>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</si>
  <si>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</si>
  <si>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</si>
  <si>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</si>
  <si>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</si>
  <si>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</si>
  <si>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</si>
  <si>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</si>
  <si>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</si>
  <si>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</si>
  <si>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</si>
  <si>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</si>
  <si>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</si>
  <si>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</si>
  <si>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</si>
  <si>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</si>
  <si>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</si>
  <si>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</si>
  <si>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</si>
  <si>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</si>
  <si>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</si>
  <si>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</si>
  <si>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</si>
  <si>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</si>
  <si>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</si>
  <si>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</si>
  <si>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</si>
  <si>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</si>
  <si>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R00</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</si>
  <si>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</si>
  <si>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</si>
  <si>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</si>
  <si>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</si>
  <si>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</si>
  <si>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</si>
  <si>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</si>
  <si>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</si>
  <si>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</si>
  <si>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</si>
  <si>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</si>
  <si>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</si>
  <si>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</si>
  <si>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</si>
  <si>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</si>
  <si>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</si>
  <si>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</si>
  <si>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</si>
  <si>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</si>
  <si>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</si>
  <si>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</si>
  <si>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</si>
  <si>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</si>
  <si>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</si>
  <si>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</si>
  <si>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</si>
  <si>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</si>
  <si>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</si>
  <si>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</si>
  <si>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</si>
  <si>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</si>
  <si>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</si>
  <si>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</si>
  <si>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</si>
  <si>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</si>
  <si>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</si>
  <si>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</si>
  <si>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</si>
  <si>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</si>
  <si>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</si>
  <si>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</si>
  <si>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</si>
  <si>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</si>
  <si>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</si>
  <si>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</si>
  <si>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</si>
  <si>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</si>
  <si>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</si>
  <si>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</si>
  <si>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</si>
  <si>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</si>
  <si>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</si>
  <si>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</si>
  <si>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</si>
  <si>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</si>
  <si>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</si>
  <si>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</si>
  <si>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</si>
  <si>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</si>
  <si>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</si>
  <si>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</si>
  <si>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</si>
  <si>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</si>
  <si>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</si>
  <si>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</si>
  <si>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</si>
  <si>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</si>
  <si>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</si>
  <si>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</si>
  <si>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</si>
  <si>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</si>
  <si>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</si>
  <si>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</si>
  <si>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</si>
  <si>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</si>
  <si>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</si>
  <si>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</si>
  <si>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</si>
  <si>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</si>
  <si>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</si>
  <si>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</si>
  <si>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</si>
  <si>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</si>
  <si>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</si>
  <si>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</si>
  <si>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</si>
  <si>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</si>
  <si>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</si>
  <si>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</si>
  <si>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</si>
  <si>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</si>
  <si>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</si>
  <si>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</si>
  <si>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</si>
  <si>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</si>
  <si>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</si>
  <si>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</si>
  <si>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</si>
  <si>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</si>
  <si>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</si>
  <si>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</si>
  <si>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</si>
  <si>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</si>
  <si>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</si>
  <si>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</si>
  <si>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</si>
  <si>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</si>
  <si>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</si>
  <si>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</si>
  <si>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</si>
  <si>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</si>
  <si>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</si>
  <si>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</si>
  <si>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</si>
  <si>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</si>
  <si>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</si>
  <si>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</si>
  <si>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</si>
  <si>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</si>
  <si>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</si>
  <si>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</si>
  <si>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</si>
  <si>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</si>
  <si>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</si>
  <si>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</si>
  <si>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</si>
  <si>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</si>
  <si>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</si>
  <si>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</si>
  <si>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</si>
  <si>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</si>
  <si>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</si>
  <si>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</si>
  <si>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</si>
  <si>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</si>
  <si>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</si>
  <si>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</si>
  <si>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</si>
  <si>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</si>
  <si>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</si>
  <si>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</si>
  <si>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</si>
  <si>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</si>
  <si>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</si>
  <si>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</si>
  <si>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</si>
  <si>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</si>
  <si>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</si>
  <si>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</si>
  <si>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</si>
  <si>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</si>
  <si>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</si>
  <si>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</si>
  <si>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</si>
  <si>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</si>
  <si>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</si>
  <si>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</si>
  <si>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</si>
  <si>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</si>
  <si>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</si>
  <si>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</si>
  <si>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</si>
  <si>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</si>
  <si>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</si>
  <si>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</si>
  <si>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</si>
  <si>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</si>
  <si>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</si>
  <si>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</si>
  <si>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</si>
  <si>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</si>
  <si>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</si>
  <si>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</si>
  <si>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</si>
  <si>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</si>
  <si>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</si>
  <si>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</si>
  <si>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</si>
  <si>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</si>
  <si>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</si>
  <si>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</si>
  <si>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</si>
  <si>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</si>
  <si>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</si>
  <si>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</si>
  <si>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</si>
  <si>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</si>
  <si>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</si>
  <si>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</si>
  <si>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</si>
  <si>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</si>
  <si>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</si>
  <si>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</si>
  <si>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</si>
  <si>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</si>
  <si>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</si>
  <si>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</si>
  <si>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</si>
  <si>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</si>
  <si>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</si>
  <si>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</si>
  <si>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</si>
  <si>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</si>
  <si>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</si>
  <si>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</si>
  <si>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</si>
  <si>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</si>
  <si>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</si>
  <si>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</si>
  <si>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</si>
  <si>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</si>
  <si>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</si>
  <si>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</si>
  <si>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</si>
  <si>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</si>
  <si>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</si>
  <si>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</si>
  <si>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</si>
  <si>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</si>
  <si>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</si>
  <si>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</si>
  <si>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</si>
  <si>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</si>
  <si>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</si>
  <si>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</si>
  <si>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</si>
  <si>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</si>
  <si>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</si>
  <si>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</si>
  <si>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</si>
  <si>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</si>
  <si>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</si>
  <si>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</si>
  <si>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</si>
  <si>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</si>
  <si>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</si>
  <si>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</si>
  <si>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</si>
  <si>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</si>
  <si>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</si>
  <si>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</si>
  <si>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</si>
  <si>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</si>
  <si>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</si>
  <si>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</si>
  <si>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</si>
  <si>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</si>
  <si>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</si>
  <si>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</si>
  <si>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</si>
  <si>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</si>
  <si>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</si>
  <si>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</si>
  <si>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</si>
  <si>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</si>
  <si>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</si>
  <si>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</si>
  <si>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</si>
  <si>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</si>
  <si>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</si>
  <si>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</si>
  <si>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</si>
  <si>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</si>
  <si>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</si>
  <si>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</si>
  <si>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</si>
  <si>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</si>
  <si>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</si>
  <si>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</si>
  <si>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</si>
  <si>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</si>
  <si>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</si>
  <si>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</si>
  <si>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</si>
  <si>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</si>
  <si>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</si>
  <si>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</si>
  <si>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</si>
  <si>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</si>
  <si>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</si>
  <si>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</si>
  <si>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</si>
  <si>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</si>
  <si>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</si>
  <si>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</si>
  <si>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</si>
  <si>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</si>
  <si>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</si>
  <si>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</si>
  <si>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</si>
  <si>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</si>
  <si>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</si>
  <si>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</si>
  <si>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</si>
  <si>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</si>
  <si>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</si>
  <si>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</si>
  <si>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</si>
  <si>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</si>
  <si>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</si>
  <si>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</si>
  <si>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</si>
  <si>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</si>
  <si>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</si>
  <si>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</si>
  <si>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</si>
  <si>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</si>
  <si>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</si>
  <si>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</si>
  <si>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</si>
  <si>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</si>
  <si>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</si>
  <si>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</si>
  <si>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</si>
  <si>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</si>
  <si>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</si>
  <si>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</si>
  <si>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</si>
  <si>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</si>
  <si>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</si>
  <si>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</si>
  <si>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</si>
  <si>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</si>
  <si>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</si>
  <si>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</si>
  <si>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</si>
  <si>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</si>
  <si>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</si>
  <si>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</si>
  <si>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</si>
  <si>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</si>
  <si>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</si>
  <si>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</si>
  <si>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</si>
  <si>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</si>
  <si>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</si>
  <si>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</si>
  <si>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</si>
  <si>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</si>
  <si>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</si>
  <si>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</si>
  <si>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</si>
  <si>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</si>
  <si>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</si>
  <si>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</si>
  <si>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</si>
  <si>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</si>
  <si>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</si>
  <si>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</si>
  <si>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</si>
  <si>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</si>
  <si>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</si>
  <si>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</si>
  <si>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</si>
  <si>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</si>
  <si>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</si>
  <si>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</si>
  <si>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</si>
  <si>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</si>
  <si>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</si>
  <si>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</si>
  <si>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</si>
  <si>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</si>
  <si>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</si>
  <si>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</si>
  <si>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</si>
  <si>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</si>
  <si>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</si>
  <si>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</si>
  <si>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</si>
  <si>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</si>
  <si>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</si>
  <si>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</si>
  <si>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</si>
  <si>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</si>
  <si>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</si>
  <si>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</si>
  <si>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</si>
  <si>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</si>
  <si>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</si>
  <si>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</si>
  <si>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</si>
  <si>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</si>
  <si>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</si>
  <si>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</si>
  <si>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</si>
  <si>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</si>
  <si>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</si>
  <si>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</si>
  <si>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</si>
  <si>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</si>
  <si>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</si>
  <si>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</si>
  <si>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</si>
  <si>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</si>
  <si>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</si>
  <si>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</si>
  <si>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</si>
  <si>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</si>
  <si>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</si>
  <si>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</si>
  <si>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</si>
  <si>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</si>
  <si>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</si>
  <si>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</si>
  <si>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</si>
  <si>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</si>
  <si>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</si>
  <si>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</si>
  <si>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</si>
  <si>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</si>
  <si>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</si>
  <si>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</si>
  <si>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</si>
  <si>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</si>
  <si>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</si>
  <si>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</si>
  <si>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</si>
  <si>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</si>
  <si>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</si>
  <si>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</si>
  <si>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</si>
  <si>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</si>
  <si>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</si>
  <si>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</si>
  <si>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</si>
  <si>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</si>
  <si>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</si>
  <si>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</si>
  <si>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</si>
  <si>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</si>
  <si>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</si>
  <si>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</si>
  <si>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</si>
  <si>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</si>
  <si>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</si>
  <si>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</si>
  <si>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</si>
  <si>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</si>
  <si>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</si>
  <si>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</si>
  <si>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</si>
  <si>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</si>
  <si>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</si>
  <si>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</si>
  <si>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</si>
  <si>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</si>
  <si>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</si>
  <si>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</si>
  <si>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</si>
  <si>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</si>
  <si>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</si>
  <si>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</si>
  <si>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</si>
  <si>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</si>
  <si>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</si>
  <si>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</si>
  <si>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</si>
  <si>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</si>
  <si>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</si>
  <si>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</si>
  <si>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</si>
  <si>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</si>
  <si>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</si>
  <si>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</si>
  <si>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</si>
  <si>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</si>
  <si>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</si>
  <si>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</si>
  <si>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</si>
  <si>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</si>
  <si>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</si>
  <si>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</si>
  <si>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</si>
  <si>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</si>
  <si>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</si>
  <si>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</si>
  <si>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</si>
  <si>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</si>
  <si>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</si>
  <si>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</si>
  <si>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</si>
  <si>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</si>
  <si>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</si>
  <si>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</si>
  <si>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</si>
  <si>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</si>
  <si>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</si>
  <si>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</si>
  <si>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</si>
  <si>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</si>
  <si>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</si>
  <si>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</si>
  <si>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</si>
  <si>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</si>
  <si>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</si>
  <si>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</si>
  <si>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</si>
  <si>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</si>
  <si>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</si>
  <si>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</si>
  <si>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</si>
  <si>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</si>
  <si>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</si>
  <si>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</si>
  <si>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</si>
  <si>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</si>
  <si>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</si>
  <si>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</si>
  <si>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</si>
  <si>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</si>
  <si>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</si>
  <si>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</si>
  <si>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</si>
  <si>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</si>
  <si>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</si>
  <si>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</si>
  <si>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</si>
  <si>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</si>
  <si>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</si>
  <si>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</si>
  <si>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</si>
  <si>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</si>
  <si>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</si>
  <si>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</si>
  <si>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</si>
  <si>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</si>
  <si>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</si>
  <si>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</si>
  <si>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</si>
  <si>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</si>
  <si>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</si>
  <si>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</si>
  <si>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</si>
  <si>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</si>
  <si>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</si>
  <si>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</si>
  <si>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</si>
  <si>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</si>
  <si>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</si>
  <si>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</si>
  <si>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</si>
  <si>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</si>
  <si>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</si>
  <si>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</si>
  <si>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</si>
  <si>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</si>
  <si>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</si>
  <si>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</si>
  <si>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</si>
  <si>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</si>
  <si>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</si>
  <si>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</si>
  <si>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</si>
  <si>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</si>
  <si>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</si>
  <si>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</si>
  <si>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</si>
  <si>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</si>
  <si>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</si>
  <si>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</si>
  <si>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</si>
  <si>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</si>
  <si>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</si>
  <si>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</si>
  <si>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</si>
  <si>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</si>
  <si>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</si>
  <si>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</si>
  <si>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</si>
  <si>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</si>
  <si>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</si>
  <si>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</si>
  <si>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</si>
  <si>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</si>
  <si>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</si>
  <si>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</si>
  <si>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</si>
  <si>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</si>
  <si>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</si>
  <si>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</si>
  <si>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</si>
  <si>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</si>
  <si>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</si>
  <si>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</si>
  <si>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</si>
  <si>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</si>
  <si>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</si>
  <si>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</si>
  <si>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</si>
  <si>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</si>
  <si>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</si>
  <si>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</si>
  <si>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</si>
  <si>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</si>
  <si>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</si>
  <si>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</si>
  <si>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</si>
  <si>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</si>
  <si>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</si>
  <si>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</si>
  <si>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</si>
  <si>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</si>
  <si>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</si>
  <si>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</si>
  <si>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</si>
  <si>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</si>
  <si>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</si>
  <si>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</si>
  <si>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</si>
  <si>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</si>
  <si>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</si>
  <si>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</si>
  <si>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</si>
  <si>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</si>
  <si>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</si>
  <si>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</si>
  <si>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</si>
  <si>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</si>
  <si>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</si>
  <si>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</si>
  <si>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</si>
  <si>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</si>
  <si>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</si>
  <si>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</si>
  <si>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</si>
  <si>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</si>
  <si>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</si>
  <si>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</si>
  <si>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</si>
  <si>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</si>
  <si>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</si>
  <si>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</si>
  <si>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</si>
  <si>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</si>
  <si>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</si>
  <si>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</si>
  <si>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</si>
  <si>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</si>
  <si>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</si>
  <si>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</si>
  <si>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</si>
  <si>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</si>
  <si>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</si>
  <si>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</si>
  <si>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</si>
  <si>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</si>
  <si>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</si>
  <si>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</si>
  <si>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</si>
  <si>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</si>
  <si>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</si>
  <si>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</si>
  <si>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</si>
  <si>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</si>
  <si>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</si>
  <si>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</si>
  <si>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</si>
  <si>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</si>
  <si>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</si>
  <si>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</si>
  <si>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</si>
  <si>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</si>
  <si>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</si>
  <si>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</si>
  <si>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</si>
  <si>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</si>
  <si>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</si>
  <si>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</si>
  <si>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</si>
  <si>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</si>
  <si>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</si>
  <si>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</si>
  <si>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</si>
  <si>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</si>
  <si>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</si>
  <si>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</si>
  <si>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</si>
  <si>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</si>
  <si>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</si>
  <si>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</si>
  <si>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</si>
  <si>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</si>
  <si>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</si>
  <si>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</si>
  <si>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</si>
  <si>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</si>
  <si>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</si>
  <si>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</si>
  <si>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</si>
  <si>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</si>
  <si>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</si>
  <si>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</si>
  <si>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</si>
  <si>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</si>
  <si>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</si>
  <si>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</si>
  <si>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</si>
  <si>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</si>
  <si>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</si>
  <si>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</si>
  <si>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</si>
  <si>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</si>
  <si>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</si>
  <si>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</si>
  <si>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</si>
  <si>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</si>
  <si>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</si>
  <si>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</si>
  <si>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</si>
  <si>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</si>
  <si>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</si>
  <si>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</si>
  <si>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</si>
  <si>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</si>
  <si>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</si>
  <si>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</si>
  <si>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</si>
  <si>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</si>
  <si>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</si>
  <si>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</si>
  <si>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</si>
  <si>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</si>
  <si>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</si>
  <si>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</si>
  <si>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</si>
  <si>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</si>
  <si>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</si>
  <si>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</si>
  <si>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</si>
  <si>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</si>
  <si>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</si>
  <si>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</si>
  <si>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</si>
  <si>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</si>
  <si>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</si>
  <si>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</si>
  <si>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</si>
  <si>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</si>
  <si>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</si>
  <si>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</si>
  <si>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</si>
  <si>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</si>
  <si>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</si>
  <si>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</si>
  <si>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</si>
  <si>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</si>
  <si>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</si>
  <si>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</si>
  <si>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</si>
  <si>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</si>
  <si>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</si>
  <si>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</si>
  <si>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</si>
  <si>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</si>
  <si>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</si>
  <si>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</si>
  <si>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</si>
  <si>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</si>
  <si>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</si>
  <si>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</si>
  <si>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</si>
  <si>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</si>
  <si>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</si>
  <si>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</si>
  <si>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</si>
  <si>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</si>
  <si>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</si>
  <si>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</si>
  <si>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</si>
  <si>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</si>
  <si>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</si>
  <si>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</si>
  <si>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</si>
  <si>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</si>
  <si>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</si>
  <si>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</si>
  <si>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</si>
  <si>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</si>
  <si>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</si>
  <si>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</si>
  <si>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</si>
  <si>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</si>
  <si>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</si>
  <si>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</si>
  <si>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</si>
  <si>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</si>
  <si>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</si>
  <si>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</si>
  <si>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</si>
  <si>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</si>
  <si>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</si>
  <si>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</si>
  <si>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</si>
  <si>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</si>
  <si>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</si>
  <si>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</si>
  <si>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</si>
  <si>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</si>
  <si>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</si>
  <si>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</si>
  <si>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</si>
  <si>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</si>
  <si>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</si>
  <si>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</si>
  <si>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</si>
  <si>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</si>
  <si>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</si>
  <si>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</si>
  <si>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</si>
  <si>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</si>
  <si>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</si>
  <si>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</si>
  <si>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</si>
  <si>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</si>
  <si>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</si>
  <si>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</si>
  <si>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</si>
  <si>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</si>
  <si>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</si>
  <si>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</si>
  <si>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</si>
  <si>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</si>
  <si>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</si>
  <si>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</si>
  <si>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</si>
  <si>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</si>
  <si>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</si>
  <si>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</si>
  <si>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</si>
  <si>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</si>
  <si>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</si>
  <si>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</si>
  <si>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</si>
  <si>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</si>
  <si>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</si>
  <si>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</si>
  <si>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</si>
  <si>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</si>
  <si>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</si>
  <si>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</si>
  <si>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</si>
  <si>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</si>
  <si>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</si>
  <si>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</si>
  <si>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</si>
  <si>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</si>
  <si>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</si>
  <si>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</si>
  <si>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</si>
  <si>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</si>
  <si>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</si>
  <si>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</si>
  <si>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</si>
  <si>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</si>
  <si>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</si>
  <si>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</si>
  <si>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</si>
  <si>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</si>
  <si>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</si>
  <si>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</si>
  <si>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</si>
  <si>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</si>
  <si>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</si>
  <si>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</si>
  <si>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</si>
  <si>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</si>
  <si>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</si>
  <si>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</si>
  <si>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</si>
  <si>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</si>
  <si>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</si>
  <si>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</si>
  <si>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</si>
  <si>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</si>
  <si>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</si>
  <si>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</si>
  <si>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</si>
  <si>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</si>
  <si>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</si>
  <si>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</si>
  <si>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</si>
  <si>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</si>
  <si>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</si>
  <si>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</si>
  <si>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</si>
  <si>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</si>
  <si>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</si>
  <si>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</si>
  <si>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</si>
  <si>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</si>
  <si>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</si>
  <si>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</si>
  <si>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</si>
  <si>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</si>
  <si>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</si>
  <si>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</si>
  <si>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</si>
  <si>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</si>
  <si>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</si>
  <si>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</si>
  <si>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</si>
  <si>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</si>
  <si>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</si>
  <si>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</si>
  <si>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</si>
  <si>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</si>
  <si>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</si>
  <si>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</si>
  <si>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</si>
  <si>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</si>
  <si>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</si>
  <si>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</si>
  <si>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</si>
  <si>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</si>
  <si>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</si>
  <si>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</si>
  <si>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</si>
  <si>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</si>
  <si>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</si>
  <si>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</si>
  <si>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</si>
  <si>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</si>
  <si>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</si>
  <si>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</si>
  <si>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</si>
  <si>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</si>
  <si>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</si>
  <si>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</si>
  <si>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</si>
  <si>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</si>
  <si>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</si>
  <si>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</si>
  <si>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</si>
  <si>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</si>
  <si>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</si>
  <si>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</si>
  <si>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</si>
  <si>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</si>
  <si>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</si>
  <si>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</si>
  <si>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</si>
  <si>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</si>
  <si>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</si>
  <si>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</si>
  <si>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</si>
  <si>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</si>
  <si>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</si>
  <si>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</si>
  <si>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</si>
  <si>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</si>
  <si>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</si>
  <si>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</si>
  <si>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</si>
  <si>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</si>
  <si>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</si>
  <si>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</si>
  <si>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</si>
  <si>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</si>
  <si>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</si>
  <si>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</si>
  <si>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</si>
  <si>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</si>
  <si>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</si>
  <si>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</si>
  <si>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</si>
  <si>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</si>
  <si>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</si>
  <si>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</si>
  <si>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</si>
  <si>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</si>
  <si>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</si>
  <si>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</si>
  <si>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</si>
  <si>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</si>
  <si>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</si>
  <si>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</si>
  <si>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</si>
  <si>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</si>
  <si>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</si>
  <si>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</si>
  <si>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</si>
  <si>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</si>
  <si>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</si>
  <si>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</si>
  <si>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</si>
  <si>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</si>
  <si>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</si>
  <si>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</si>
  <si>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</si>
  <si>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</si>
  <si>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</si>
  <si>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</si>
  <si>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</si>
  <si>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</si>
  <si>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</si>
  <si>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</si>
  <si>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</si>
  <si>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</si>
  <si>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</si>
  <si>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</si>
  <si>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</si>
  <si>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</si>
  <si>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</si>
  <si>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</si>
  <si>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</si>
  <si>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</si>
  <si>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</si>
  <si>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</si>
  <si>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</si>
  <si>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</si>
  <si>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</si>
  <si>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</si>
  <si>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</si>
  <si>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</si>
  <si>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</si>
  <si>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</si>
  <si>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</si>
  <si>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</si>
  <si>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</si>
  <si>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</si>
  <si>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</si>
  <si>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</si>
  <si>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</si>
  <si>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</si>
  <si>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</si>
  <si>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</si>
  <si>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</si>
  <si>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</si>
  <si>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</si>
  <si>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</si>
  <si>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</si>
  <si>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</si>
  <si>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</si>
  <si>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</si>
  <si>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</si>
  <si>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</si>
  <si>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</si>
  <si>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</si>
  <si>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</si>
  <si>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</si>
  <si>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</si>
  <si>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</si>
  <si>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</si>
  <si>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</si>
  <si>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</si>
  <si>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</si>
  <si>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</si>
  <si>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</si>
  <si>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</si>
  <si>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</si>
  <si>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</si>
  <si>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</si>
  <si>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</si>
  <si>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</si>
  <si>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</si>
  <si>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</si>
  <si>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</si>
  <si>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</si>
  <si>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</si>
  <si>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</si>
  <si>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</si>
  <si>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</si>
  <si>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</si>
  <si>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</si>
  <si>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</si>
  <si>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</si>
  <si>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</si>
  <si>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</si>
  <si>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</si>
  <si>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</si>
  <si>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</si>
  <si>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</si>
  <si>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</si>
  <si>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</si>
  <si>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</si>
  <si>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</si>
  <si>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</si>
  <si>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</si>
  <si>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</si>
  <si>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</si>
  <si>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</si>
  <si>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</si>
  <si>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</si>
  <si>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</si>
  <si>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</si>
  <si>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</si>
  <si>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</si>
  <si>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</si>
  <si>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</si>
  <si>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</si>
  <si>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</si>
  <si>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</si>
  <si>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</si>
  <si>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</si>
  <si>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</si>
  <si>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</si>
  <si>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</si>
  <si>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</si>
  <si>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</si>
  <si>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</si>
  <si>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</si>
  <si>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</si>
  <si>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</si>
  <si>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</si>
  <si>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</si>
  <si>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</si>
  <si>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</si>
  <si>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</si>
  <si>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</si>
  <si>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</si>
  <si>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</si>
  <si>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</si>
  <si>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</si>
  <si>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</si>
  <si>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</si>
  <si>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</si>
  <si>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</si>
  <si>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</si>
  <si>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</si>
  <si>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</si>
  <si>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</si>
  <si>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</si>
  <si>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</si>
  <si>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</si>
  <si>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</si>
  <si>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</si>
  <si>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</si>
  <si>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</si>
  <si>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</si>
  <si>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</si>
  <si>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</si>
  <si>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</si>
  <si>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</si>
  <si>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</si>
  <si>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</si>
  <si>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</si>
  <si>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</si>
  <si>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</si>
  <si>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</si>
  <si>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</si>
  <si>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</si>
  <si>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</si>
  <si>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</si>
  <si>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</si>
  <si>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</si>
  <si>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</si>
  <si>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</si>
  <si>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</si>
  <si>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</si>
  <si>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</si>
  <si>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</si>
  <si>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</si>
  <si>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</si>
  <si>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</si>
  <si>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</si>
  <si>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</si>
  <si>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</si>
  <si>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</si>
  <si>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</si>
  <si>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</si>
  <si>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</si>
  <si>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</si>
  <si>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</si>
  <si>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</si>
  <si>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</si>
  <si>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</si>
  <si>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</si>
  <si>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</si>
  <si>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</si>
  <si>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</si>
  <si>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</si>
  <si>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</si>
  <si>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</si>
  <si>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</si>
  <si>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</si>
  <si>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</si>
  <si>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</si>
  <si>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</si>
  <si>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</si>
  <si>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</si>
  <si>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</si>
  <si>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</si>
  <si>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</si>
  <si>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</si>
  <si>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</si>
  <si>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</si>
  <si>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</si>
  <si>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</si>
  <si>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</si>
  <si>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</si>
  <si>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</si>
  <si>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</si>
  <si>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</si>
  <si>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</si>
  <si>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</si>
  <si>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</si>
  <si>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</si>
  <si>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</si>
  <si>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</si>
  <si>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</si>
  <si>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</si>
  <si>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</si>
  <si>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</si>
  <si>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</si>
  <si>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</si>
  <si>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</si>
  <si>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</si>
  <si>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</si>
  <si>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</si>
  <si>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</si>
  <si>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</si>
  <si>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</si>
  <si>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</si>
  <si>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</si>
  <si>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</si>
  <si>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</si>
  <si>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</si>
  <si>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</si>
  <si>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</si>
  <si>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</si>
  <si>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</si>
  <si>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</si>
  <si>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</si>
  <si>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</si>
  <si>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</si>
  <si>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</si>
  <si>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</si>
  <si>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</si>
  <si>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</si>
  <si>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</si>
  <si>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</si>
  <si>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</si>
  <si>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</si>
  <si>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</si>
  <si>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</si>
  <si>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</si>
  <si>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</si>
  <si>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</si>
  <si>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</si>
  <si>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</si>
  <si>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</si>
  <si>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</si>
  <si>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</si>
  <si>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</si>
  <si>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</si>
  <si>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</si>
  <si>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</si>
  <si>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</si>
  <si>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</si>
  <si>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</si>
  <si>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</si>
  <si>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</si>
  <si>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</si>
  <si>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</si>
  <si>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</si>
  <si>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</si>
  <si>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</si>
  <si>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</si>
  <si>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</si>
  <si>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</si>
  <si>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</si>
  <si>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</si>
  <si>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</si>
  <si>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</si>
  <si>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</si>
  <si>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</si>
  <si>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</si>
  <si>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</si>
  <si>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</si>
  <si>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</si>
  <si>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</si>
  <si>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</si>
  <si>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</si>
  <si>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</si>
  <si>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</si>
  <si>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</si>
  <si>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</si>
  <si>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</si>
  <si>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</si>
  <si>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</si>
  <si>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</si>
  <si>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</si>
  <si>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</si>
  <si>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</si>
  <si>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</si>
  <si>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</si>
  <si>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</si>
  <si>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</si>
  <si>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</si>
  <si>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</si>
  <si>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</si>
  <si>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</si>
  <si>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</si>
  <si>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</si>
  <si>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</si>
  <si>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</si>
  <si>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</si>
  <si>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</si>
  <si>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</si>
  <si>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</si>
  <si>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</si>
  <si>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</si>
  <si>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</si>
  <si>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</si>
  <si>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</si>
  <si>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</si>
  <si>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</si>
  <si>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</si>
  <si>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</si>
  <si>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</si>
  <si>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</si>
  <si>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</si>
  <si>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</si>
  <si>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</si>
  <si>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</si>
  <si>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</si>
  <si>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</si>
  <si>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</si>
  <si>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</si>
  <si>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</si>
  <si>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</si>
  <si>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</si>
  <si>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</si>
  <si>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</si>
  <si>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</si>
  <si>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</si>
  <si>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</si>
  <si>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</si>
  <si>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</si>
  <si>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</si>
  <si>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</si>
  <si>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</si>
  <si>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</si>
  <si>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</si>
  <si>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</si>
  <si>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</si>
  <si>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</si>
  <si>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</si>
  <si>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</si>
  <si>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</si>
  <si>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</si>
  <si>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</si>
  <si>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</si>
  <si>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</si>
  <si>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</si>
  <si>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</si>
  <si>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</si>
  <si>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</si>
  <si>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</si>
  <si>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</si>
  <si>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</si>
  <si>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</si>
  <si>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</si>
  <si>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</si>
  <si>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</si>
  <si>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</si>
  <si>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</si>
  <si>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</si>
  <si>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</si>
  <si>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</si>
  <si>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</si>
  <si>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</si>
  <si>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</si>
  <si>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</si>
  <si>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</si>
  <si>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</si>
  <si>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</si>
  <si>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</si>
  <si>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</si>
  <si>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</si>
  <si>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</si>
  <si>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</si>
  <si>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</si>
  <si>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</si>
  <si>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</si>
  <si>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</si>
  <si>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</si>
  <si>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</si>
  <si>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</si>
  <si>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</si>
  <si>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</si>
  <si>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</si>
  <si>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</si>
  <si>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</si>
  <si>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</si>
  <si>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</si>
  <si>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</si>
  <si>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</si>
  <si>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</si>
  <si>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</si>
  <si>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</si>
  <si>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</si>
  <si>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</si>
  <si>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</si>
  <si>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</si>
  <si>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</si>
  <si>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</si>
  <si>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</si>
  <si>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</si>
  <si>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</si>
  <si>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</si>
  <si>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</si>
  <si>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</si>
  <si>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</si>
  <si>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</si>
  <si>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</si>
  <si>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</si>
  <si>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</si>
  <si>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</si>
  <si>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</si>
  <si>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</si>
  <si>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</si>
  <si>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</si>
  <si>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</si>
  <si>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</si>
  <si>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</si>
  <si>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</si>
  <si>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</si>
  <si>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</si>
  <si>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</si>
  <si>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</si>
  <si>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</si>
  <si>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</si>
  <si>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</si>
  <si>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</si>
  <si>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</si>
  <si>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</si>
  <si>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</si>
  <si>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</si>
  <si>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</si>
  <si>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</si>
  <si>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</si>
  <si>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</si>
  <si>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</si>
  <si>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</si>
  <si>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</si>
  <si>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</si>
  <si>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</si>
  <si>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</si>
  <si>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</si>
  <si>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</si>
  <si>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</si>
  <si>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</si>
  <si>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</si>
  <si>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</si>
  <si>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</si>
  <si>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</si>
  <si>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</si>
  <si>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</si>
  <si>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</si>
  <si>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</si>
  <si>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</si>
  <si>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</si>
  <si>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</si>
  <si>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</si>
  <si>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</si>
  <si>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</si>
  <si>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</si>
  <si>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</si>
  <si>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</si>
  <si>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</si>
  <si>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</si>
  <si>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</si>
  <si>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</si>
  <si>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</si>
  <si>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</si>
  <si>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</si>
  <si>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</si>
  <si>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</si>
  <si>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</si>
  <si>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</si>
  <si>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</si>
  <si>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</si>
  <si>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</si>
  <si>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</si>
  <si>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</si>
  <si>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</si>
  <si>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</si>
  <si>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</si>
  <si>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</si>
  <si>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</si>
  <si>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</si>
  <si>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</si>
  <si>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</si>
  <si>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</si>
  <si>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</si>
  <si>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</si>
  <si>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</si>
  <si>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</si>
  <si>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</si>
  <si>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</si>
  <si>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</si>
  <si>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</si>
  <si>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</si>
  <si>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</si>
  <si>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</si>
  <si>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</si>
  <si>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</si>
  <si>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</si>
  <si>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</si>
  <si>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</si>
  <si>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</si>
  <si>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</si>
  <si>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</si>
  <si>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</si>
  <si>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</si>
  <si>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</si>
  <si>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</si>
  <si>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</si>
  <si>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</si>
  <si>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</si>
  <si>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</si>
  <si>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</si>
  <si>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</si>
  <si>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</si>
  <si>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</si>
  <si>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</si>
  <si>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</si>
  <si>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</si>
  <si>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</si>
  <si>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</si>
  <si>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</si>
  <si>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</si>
  <si>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</si>
  <si>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</si>
  <si>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</si>
  <si>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</si>
  <si>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</si>
  <si>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</si>
  <si>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</si>
  <si>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</si>
  <si>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</si>
  <si>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</si>
  <si>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</si>
  <si>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</si>
  <si>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</si>
  <si>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</si>
  <si>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</si>
  <si>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</si>
  <si>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</si>
  <si>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</si>
  <si>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</si>
  <si>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</si>
  <si>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</si>
  <si>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</si>
  <si>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</si>
  <si>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</si>
  <si>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</si>
  <si>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</si>
  <si>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</si>
  <si>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</si>
  <si>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</si>
  <si>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</si>
  <si>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</si>
  <si>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</si>
  <si>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</si>
  <si>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</si>
  <si>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</si>
  <si>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</si>
  <si>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</si>
  <si>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</si>
  <si>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</si>
  <si>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</si>
  <si>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</si>
  <si>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</si>
  <si>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</si>
  <si>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</si>
  <si>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</si>
  <si>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</si>
  <si>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</si>
  <si>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</si>
  <si>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</si>
  <si>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</si>
  <si>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</si>
  <si>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</si>
  <si>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</si>
  <si>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</si>
  <si>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</si>
  <si>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</si>
  <si>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</si>
  <si>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</si>
  <si>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</si>
  <si>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</si>
  <si>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</si>
  <si>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</si>
  <si>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</si>
  <si>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</si>
  <si>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</si>
  <si>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</si>
  <si>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</si>
  <si>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</si>
  <si>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</si>
  <si>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</si>
  <si>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</si>
  <si>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</si>
  <si>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</si>
  <si>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</si>
  <si>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</si>
  <si>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</si>
  <si>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</si>
  <si>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</si>
  <si>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</si>
  <si>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</si>
  <si>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</si>
  <si>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</si>
  <si>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</si>
  <si>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</si>
  <si>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</si>
  <si>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</si>
  <si>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</si>
  <si>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</si>
  <si>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</si>
  <si>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</si>
  <si>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</si>
  <si>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</si>
  <si>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</si>
  <si>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</si>
  <si>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</si>
  <si>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</si>
  <si>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</si>
  <si>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</si>
  <si>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</si>
  <si>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</si>
  <si>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</si>
  <si>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</si>
  <si>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</si>
  <si>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</si>
  <si>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</si>
  <si>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</si>
  <si>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</si>
  <si>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</si>
  <si>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</si>
  <si>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</si>
  <si>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</si>
  <si>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</si>
  <si>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</si>
  <si>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</si>
  <si>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</si>
  <si>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</si>
  <si>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</si>
  <si>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</si>
  <si>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</si>
  <si>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</si>
  <si>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</si>
  <si>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</si>
  <si>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</si>
  <si>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</si>
  <si>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</si>
  <si>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</si>
  <si>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</si>
  <si>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</si>
  <si>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</si>
  <si>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</si>
  <si>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</si>
  <si>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</si>
  <si>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</si>
  <si>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</si>
  <si>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</si>
  <si>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</si>
  <si>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</si>
  <si>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</si>
  <si>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</si>
  <si>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</si>
  <si>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</si>
  <si>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</si>
  <si>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</si>
  <si>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</si>
  <si>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</si>
  <si>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</si>
  <si>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</si>
  <si>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</si>
  <si>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</si>
  <si>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</si>
  <si>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</si>
  <si>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</si>
  <si>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</si>
  <si>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</si>
  <si>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</si>
  <si>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</si>
  <si>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</si>
  <si>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</si>
  <si>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</si>
  <si>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</si>
  <si>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</si>
  <si>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</si>
  <si>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</si>
  <si>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</si>
  <si>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</si>
  <si>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</si>
  <si>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</si>
  <si>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</si>
  <si>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</si>
  <si>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</si>
  <si>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</si>
  <si>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</si>
  <si>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</si>
  <si>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</si>
  <si>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</si>
  <si>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</si>
  <si>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</si>
  <si>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</si>
  <si>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</si>
  <si>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</si>
  <si>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</si>
  <si>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</si>
  <si>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</si>
  <si>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</si>
  <si>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</si>
  <si>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</si>
  <si>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</si>
  <si>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</si>
  <si>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</si>
  <si>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</si>
  <si>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</si>
  <si>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</si>
  <si>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</si>
  <si>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</si>
  <si>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</si>
  <si>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</si>
  <si>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</si>
  <si>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</si>
  <si>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</si>
  <si>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</si>
  <si>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</si>
  <si>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</si>
  <si>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</si>
  <si>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</si>
  <si>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</si>
  <si>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</si>
  <si>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</si>
  <si>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</si>
  <si>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</si>
  <si>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</si>
  <si>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</si>
  <si>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</si>
  <si>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</si>
  <si>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</si>
  <si>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</si>
  <si>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</si>
  <si>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</si>
  <si>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</si>
  <si>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</si>
  <si>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</si>
  <si>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</si>
  <si>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</si>
  <si>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</si>
  <si>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</si>
  <si>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</si>
  <si>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</si>
  <si>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</si>
  <si>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</si>
  <si>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</si>
  <si>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</si>
  <si>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</si>
  <si>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</si>
  <si>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</si>
  <si>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</si>
  <si>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</si>
  <si>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</si>
  <si>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</si>
  <si>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</si>
  <si>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</si>
  <si>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</si>
  <si>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</si>
  <si>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</si>
  <si>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</si>
  <si>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</si>
  <si>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</si>
  <si>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</si>
  <si>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</si>
  <si>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</si>
  <si>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</si>
  <si>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</si>
  <si>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</si>
  <si>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</si>
  <si>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</si>
  <si>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</si>
  <si>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</si>
  <si>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</si>
  <si>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</si>
  <si>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</si>
  <si>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</si>
  <si>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</si>
  <si>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</si>
  <si>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</si>
  <si>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</si>
  <si>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</si>
  <si>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</si>
  <si>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</si>
  <si>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</si>
  <si>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</si>
  <si>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</si>
  <si>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</si>
  <si>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</si>
  <si>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</si>
  <si>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</si>
  <si>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</si>
  <si>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</si>
  <si>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</si>
  <si>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</si>
  <si>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</si>
  <si>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</si>
  <si>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</si>
  <si>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</si>
  <si>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</si>
  <si>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</si>
  <si>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</si>
  <si>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</si>
  <si>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</si>
  <si>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</si>
  <si>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</si>
  <si>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</si>
  <si>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</si>
  <si>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</si>
  <si>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</si>
  <si>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</si>
  <si>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</si>
  <si>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</si>
  <si>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</si>
  <si>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</si>
  <si>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</si>
  <si>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</si>
  <si>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</si>
  <si>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</si>
  <si>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</si>
  <si>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</si>
  <si>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</si>
  <si>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</si>
  <si>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</si>
  <si>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</si>
  <si>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</si>
  <si>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</si>
  <si>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</si>
  <si>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</si>
  <si>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</si>
  <si>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</si>
  <si>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</si>
  <si>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</si>
  <si>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</si>
  <si>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</si>
  <si>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</si>
  <si>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</si>
  <si>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</si>
  <si>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</si>
  <si>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</si>
  <si>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</si>
  <si>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</si>
  <si>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</si>
  <si>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</si>
  <si>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</si>
  <si>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</si>
  <si>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</si>
  <si>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</si>
  <si>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</si>
  <si>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</si>
  <si>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</si>
  <si>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</si>
  <si>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</si>
  <si>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</si>
  <si>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</si>
  <si>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</si>
  <si>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</si>
  <si>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</si>
  <si>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</si>
  <si>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</si>
  <si>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</si>
  <si>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</si>
  <si>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</si>
  <si>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</si>
  <si>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</si>
  <si>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</si>
  <si>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</si>
  <si>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</si>
  <si>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</si>
  <si>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</si>
  <si>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</si>
  <si>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</si>
  <si>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</si>
  <si>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</si>
  <si>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</si>
  <si>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</si>
  <si>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</si>
  <si>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</si>
  <si>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</si>
  <si>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</si>
  <si>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</si>
  <si>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</si>
  <si>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</si>
  <si>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</si>
  <si>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</si>
  <si>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</si>
  <si>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</si>
  <si>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</si>
  <si>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</si>
  <si>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</si>
  <si>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</si>
  <si>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</si>
  <si>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</si>
  <si>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</si>
  <si>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</si>
  <si>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</si>
  <si>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</si>
  <si>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</si>
  <si>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</si>
  <si>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</si>
  <si>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</si>
  <si>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</si>
  <si>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</si>
  <si>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</si>
  <si>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</si>
  <si>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</si>
  <si>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</si>
  <si>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</si>
  <si>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</si>
  <si>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</si>
  <si>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</si>
  <si>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</si>
  <si>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</si>
  <si>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</si>
  <si>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</si>
  <si>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</si>
  <si>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</si>
  <si>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</si>
  <si>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</si>
  <si>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</si>
  <si>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</si>
  <si>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</si>
  <si>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</si>
  <si>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</si>
  <si>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</si>
  <si>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</si>
  <si>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</si>
  <si>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</si>
  <si>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</si>
  <si>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</si>
  <si>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</si>
  <si>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</si>
  <si>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</si>
  <si>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</si>
  <si>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</si>
  <si>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</si>
  <si>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</si>
  <si>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</si>
  <si>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</si>
  <si>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</si>
  <si>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</si>
  <si>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</si>
  <si>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</si>
  <si>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</si>
  <si>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</si>
  <si>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</si>
  <si>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</si>
  <si>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</si>
  <si>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</si>
  <si>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</si>
  <si>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</si>
  <si>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</si>
  <si>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</si>
  <si>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</si>
  <si>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</si>
  <si>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</si>
  <si>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</si>
  <si>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</si>
  <si>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</si>
  <si>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</si>
  <si>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</si>
  <si>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</si>
  <si>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</si>
  <si>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</si>
  <si>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</si>
  <si>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</si>
  <si>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</si>
  <si>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</si>
  <si>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</si>
  <si>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</si>
  <si>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</si>
  <si>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</si>
  <si>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</si>
  <si>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</si>
  <si>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</si>
  <si>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</si>
  <si>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</si>
  <si>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</si>
  <si>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</si>
  <si>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</si>
  <si>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</si>
  <si>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</si>
  <si>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</si>
  <si>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</si>
  <si>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</si>
  <si>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</si>
  <si>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</si>
  <si>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</si>
  <si>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</si>
  <si>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</si>
  <si>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</si>
  <si>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</si>
  <si>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</si>
  <si>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</si>
  <si>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</si>
  <si>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</si>
  <si>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</si>
  <si>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</si>
  <si>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</si>
  <si>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</si>
  <si>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</si>
  <si>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</si>
  <si>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</si>
  <si>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</si>
  <si>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</si>
  <si>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</si>
  <si>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</si>
  <si>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</si>
  <si>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</si>
  <si>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</si>
  <si>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</si>
  <si>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</si>
  <si>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</si>
  <si>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</si>
  <si>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</si>
  <si>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</si>
  <si>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</si>
  <si>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</si>
  <si>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</si>
  <si>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</si>
  <si>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</si>
  <si>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</si>
  <si>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</si>
  <si>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</si>
  <si>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</si>
  <si>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</si>
  <si>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</si>
  <si>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</si>
  <si>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</si>
  <si>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</si>
  <si>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</si>
  <si>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</si>
  <si>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</si>
  <si>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</si>
  <si>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</si>
  <si>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</si>
  <si>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</si>
  <si>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</si>
  <si>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</si>
  <si>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</si>
  <si>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</si>
  <si>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</si>
  <si>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</si>
  <si>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</si>
  <si>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</si>
  <si>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</si>
  <si>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</si>
  <si>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</si>
  <si>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</si>
  <si>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</si>
  <si>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</si>
  <si>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</si>
  <si>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</si>
  <si>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</si>
  <si>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</si>
  <si>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</si>
  <si>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</si>
  <si>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</si>
  <si>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</si>
  <si>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</si>
  <si>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</si>
  <si>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</si>
  <si>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</si>
  <si>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</si>
  <si>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</si>
  <si>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</si>
  <si>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</si>
  <si>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</si>
  <si>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</si>
  <si>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</si>
  <si>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</si>
  <si>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</si>
  <si>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</si>
  <si>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</si>
  <si>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</si>
  <si>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</si>
  <si>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</si>
  <si>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</si>
  <si>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</si>
  <si>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</si>
  <si>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</si>
  <si>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</si>
  <si>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</si>
  <si>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</si>
  <si>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</si>
  <si>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</si>
  <si>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</si>
  <si>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</si>
  <si>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</si>
  <si>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</si>
  <si>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</si>
  <si>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</si>
  <si>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</si>
  <si>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</si>
  <si>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</si>
  <si>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</si>
  <si>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</si>
  <si>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</si>
  <si>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</si>
  <si>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</si>
  <si>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</si>
  <si>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</si>
  <si>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</si>
  <si>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</si>
  <si>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</si>
  <si>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</si>
  <si>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</si>
  <si>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</si>
  <si>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</si>
  <si>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</si>
  <si>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</si>
  <si>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</si>
  <si>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</si>
  <si>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</si>
  <si>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</si>
  <si>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</si>
  <si>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</si>
  <si>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</si>
  <si>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</si>
  <si>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</si>
  <si>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</si>
  <si>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</si>
  <si>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</si>
  <si>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</si>
  <si>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</si>
  <si>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</si>
  <si>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</si>
  <si>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</si>
  <si>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</si>
  <si>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</si>
  <si>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</si>
  <si>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</si>
  <si>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</si>
  <si>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</si>
  <si>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</si>
  <si>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</si>
  <si>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</si>
  <si>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</si>
  <si>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</si>
  <si>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</si>
  <si>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</si>
  <si>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</si>
  <si>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</si>
  <si>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</si>
  <si>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</si>
  <si>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</si>
  <si>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</si>
  <si>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</si>
  <si>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</si>
  <si>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</si>
  <si>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</si>
  <si>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</si>
  <si>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</si>
  <si>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</si>
  <si>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</si>
  <si>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</si>
  <si>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</si>
  <si>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</si>
  <si>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</si>
  <si>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</si>
  <si>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</si>
  <si>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</si>
  <si>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</si>
  <si>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</si>
  <si>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</si>
  <si>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</si>
  <si>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</si>
  <si>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</si>
  <si>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</si>
  <si>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</si>
  <si>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</si>
  <si>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</si>
  <si>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</si>
  <si>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</si>
  <si>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</si>
  <si>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</si>
  <si>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</si>
  <si>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</si>
  <si>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</si>
  <si>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</si>
  <si>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</si>
  <si>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</si>
  <si>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</si>
  <si>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</si>
  <si>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</si>
  <si>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</si>
  <si>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</si>
  <si>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</si>
  <si>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</si>
  <si>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</si>
  <si>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</si>
  <si>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</si>
  <si>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</si>
  <si>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</si>
  <si>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</si>
  <si>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</si>
  <si>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</si>
  <si>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</si>
  <si>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</si>
  <si>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</si>
  <si>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</si>
  <si>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</si>
  <si>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</si>
  <si>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</si>
  <si>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</si>
  <si>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</si>
  <si>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</si>
  <si>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</si>
  <si>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</si>
  <si>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</si>
  <si>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</si>
  <si>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</si>
  <si>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</si>
  <si>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</si>
  <si>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</si>
  <si>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</si>
  <si>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</si>
  <si>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</si>
  <si>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</si>
  <si>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</si>
  <si>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</si>
  <si>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</si>
  <si>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</si>
  <si>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</si>
  <si>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</si>
  <si>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</si>
  <si>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</si>
  <si>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</si>
  <si>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</si>
  <si>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</si>
  <si>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</si>
  <si>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</si>
  <si>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</si>
  <si>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</si>
  <si>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</si>
  <si>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</si>
  <si>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</si>
  <si>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</si>
  <si>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</si>
  <si>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</si>
  <si>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</si>
  <si>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</si>
  <si>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</si>
  <si>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</si>
  <si>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</si>
  <si>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</si>
  <si>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</si>
  <si>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</si>
  <si>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</si>
  <si>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</si>
  <si>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</si>
  <si>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</si>
  <si>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</si>
  <si>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</si>
  <si>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</si>
  <si>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</si>
  <si>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</si>
  <si>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</si>
  <si>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</si>
  <si>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</si>
  <si>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</si>
  <si>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</si>
  <si>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</si>
  <si>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</si>
  <si>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</si>
  <si>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</si>
  <si>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</si>
  <si>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</si>
  <si>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</si>
  <si>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</si>
  <si>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</si>
  <si>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</si>
  <si>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</si>
  <si>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</si>
  <si>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</si>
  <si>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</si>
  <si>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</si>
  <si>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</si>
  <si>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</si>
  <si>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</si>
  <si>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</si>
  <si>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</si>
  <si>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</si>
  <si>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</si>
  <si>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</si>
  <si>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</si>
  <si>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</si>
  <si>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</si>
  <si>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</si>
  <si>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</si>
  <si>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</si>
  <si>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</si>
  <si>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</si>
  <si>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</si>
  <si>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</si>
  <si>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</si>
  <si>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</si>
  <si>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</si>
  <si>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</si>
  <si>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</si>
  <si>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</si>
  <si>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</si>
  <si>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</si>
  <si>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</si>
  <si>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</si>
  <si>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</si>
  <si>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</si>
  <si>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</si>
  <si>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</si>
  <si>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</si>
  <si>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</si>
  <si>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</si>
  <si>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</si>
  <si>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</si>
  <si>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</si>
  <si>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</si>
  <si>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</si>
  <si>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</si>
  <si>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</si>
  <si>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</si>
  <si>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</si>
  <si>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</si>
  <si>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</si>
  <si>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</si>
  <si>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</si>
  <si>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</si>
  <si>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</si>
  <si>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</si>
  <si>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</si>
  <si>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</si>
  <si>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</si>
  <si>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</si>
  <si>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</si>
  <si>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</si>
  <si>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</si>
  <si>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</si>
  <si>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</si>
  <si>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</si>
  <si>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</si>
  <si>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</si>
  <si>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</si>
  <si>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</si>
  <si>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</si>
  <si>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</si>
  <si>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</si>
  <si>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</si>
  <si>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</si>
  <si>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</si>
  <si>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</si>
  <si>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</si>
  <si>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</si>
  <si>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</si>
  <si>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</si>
  <si>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</si>
  <si>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</si>
  <si>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</si>
  <si>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</si>
  <si>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</si>
  <si>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</si>
  <si>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</si>
  <si>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</si>
  <si>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</si>
  <si>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</si>
  <si>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</si>
  <si>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</si>
  <si>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</si>
  <si>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</si>
  <si>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</si>
  <si>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</si>
  <si>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</si>
  <si>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</si>
  <si>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</si>
  <si>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</si>
  <si>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</si>
  <si>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</si>
  <si>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</si>
  <si>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</si>
  <si>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</si>
  <si>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</si>
  <si>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</si>
  <si>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</si>
  <si>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</si>
  <si>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</si>
  <si>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</si>
  <si>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</si>
  <si>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</si>
  <si>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</si>
  <si>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</si>
  <si>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</si>
  <si>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</si>
  <si>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</si>
  <si>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</si>
  <si>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</si>
  <si>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</si>
  <si>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</si>
  <si>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</si>
  <si>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</si>
  <si>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</si>
  <si>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</si>
  <si>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</si>
  <si>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</si>
  <si>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</si>
  <si>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</si>
  <si>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</si>
  <si>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</si>
  <si>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</si>
  <si>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</si>
  <si>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</si>
  <si>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</si>
  <si>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</si>
  <si>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</si>
  <si>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</si>
  <si>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</si>
  <si>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</si>
  <si>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</si>
  <si>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</si>
  <si>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</si>
  <si>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</si>
  <si>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</si>
  <si>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</si>
  <si>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</si>
  <si>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</si>
  <si>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</si>
  <si>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</si>
  <si>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</si>
  <si>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</si>
  <si>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</si>
  <si>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</si>
  <si>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</si>
  <si>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</si>
  <si>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</si>
  <si>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</si>
  <si>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</si>
  <si>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</si>
  <si>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</si>
  <si>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</si>
  <si>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</si>
  <si>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</si>
  <si>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</si>
  <si>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</si>
  <si>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</si>
  <si>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</si>
  <si>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</si>
  <si>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</si>
  <si>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</si>
  <si>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</si>
  <si>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</si>
  <si>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</si>
  <si>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</si>
  <si>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</si>
  <si>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</si>
  <si>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</si>
  <si>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</si>
  <si>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</si>
  <si>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</si>
  <si>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</si>
  <si>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</si>
  <si>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</si>
  <si>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</si>
  <si>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</si>
  <si>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</si>
  <si>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</si>
  <si>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</si>
  <si>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</si>
  <si>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</si>
  <si>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</si>
  <si>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</si>
  <si>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</si>
  <si>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</si>
  <si>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</si>
  <si>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</si>
  <si>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</si>
  <si>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</si>
  <si>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</si>
  <si>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</si>
  <si>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</si>
  <si>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</si>
  <si>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</si>
  <si>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</si>
  <si>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</si>
  <si>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</si>
  <si>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</si>
  <si>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</si>
  <si>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</si>
  <si>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</si>
  <si>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</si>
  <si>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</si>
  <si>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</si>
  <si>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</si>
  <si>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</si>
  <si>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</si>
  <si>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</si>
  <si>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</si>
  <si>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</si>
  <si>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</si>
  <si>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</si>
  <si>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</si>
  <si>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</si>
  <si>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</si>
  <si>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</si>
  <si>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</si>
  <si>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</si>
  <si>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</si>
  <si>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</si>
  <si>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</si>
  <si>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</si>
  <si>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</si>
  <si>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</si>
  <si>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</si>
  <si>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</si>
  <si>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</si>
  <si>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</si>
  <si>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</si>
  <si>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</si>
  <si>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</si>
  <si>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</si>
  <si>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</si>
  <si>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</si>
  <si>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</si>
  <si>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</si>
  <si>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</si>
  <si>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</si>
  <si>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</si>
  <si>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</si>
  <si>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</si>
  <si>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</si>
  <si>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</si>
  <si>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</si>
  <si>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</si>
  <si>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</si>
  <si>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</si>
  <si>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</si>
  <si>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</si>
  <si>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</si>
  <si>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</si>
  <si>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</si>
  <si>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</si>
  <si>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</si>
  <si>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</si>
  <si>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</si>
  <si>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</si>
  <si>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</si>
  <si>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</si>
  <si>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</si>
  <si>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</si>
  <si>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</si>
  <si>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</si>
  <si>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</si>
  <si>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</si>
  <si>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</si>
  <si>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</si>
  <si>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</si>
  <si>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</si>
  <si>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</si>
  <si>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</si>
  <si>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</si>
  <si>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</si>
  <si>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</si>
  <si>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</si>
  <si>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</si>
  <si>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</si>
  <si>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</si>
  <si>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</si>
  <si>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</si>
  <si>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</si>
  <si>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</si>
  <si>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</si>
  <si>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</si>
  <si>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</si>
  <si>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</si>
  <si>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</si>
  <si>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</si>
  <si>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</si>
  <si>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</si>
  <si>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</si>
  <si>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</si>
  <si>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</si>
  <si>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</si>
  <si>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</si>
  <si>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</si>
  <si>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</si>
  <si>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</si>
  <si>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</si>
  <si>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</si>
  <si>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</si>
  <si>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</si>
  <si>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</si>
  <si>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</si>
  <si>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</si>
  <si>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</si>
  <si>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</si>
  <si>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</si>
  <si>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</si>
  <si>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</si>
  <si>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</si>
  <si>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</si>
  <si>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</si>
  <si>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</si>
  <si>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</si>
  <si>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</si>
  <si>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</si>
  <si>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</si>
  <si>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</si>
  <si>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</si>
  <si>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</si>
  <si>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</si>
  <si>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</si>
  <si>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</si>
  <si>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</si>
  <si>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</si>
  <si>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</si>
  <si>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</si>
  <si>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</si>
  <si>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</si>
  <si>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</si>
  <si>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</si>
  <si>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</si>
  <si>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</si>
  <si>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</si>
  <si>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</si>
  <si>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</si>
  <si>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</si>
  <si>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</si>
  <si>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</si>
  <si>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</si>
  <si>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</si>
  <si>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</si>
  <si>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</si>
  <si>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</si>
  <si>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</si>
  <si>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</si>
  <si>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</si>
  <si>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</si>
  <si>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</si>
  <si>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</si>
  <si>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</si>
  <si>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</si>
  <si>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</si>
  <si>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</si>
  <si>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</si>
  <si>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</si>
  <si>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</si>
  <si>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</si>
  <si>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</si>
  <si>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</si>
  <si>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</si>
  <si>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</si>
  <si>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</si>
  <si>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</si>
  <si>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</si>
  <si>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</si>
  <si>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</si>
  <si>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</si>
  <si>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</si>
  <si>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</si>
  <si>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</si>
  <si>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</si>
  <si>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</si>
  <si>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</si>
  <si>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</si>
  <si>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</si>
  <si>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</si>
  <si>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</si>
  <si>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</si>
  <si>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</si>
  <si>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</si>
  <si>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</si>
  <si>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</si>
  <si>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</si>
  <si>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</si>
  <si>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</si>
  <si>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</si>
  <si>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</si>
  <si>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</si>
  <si>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</si>
  <si>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</si>
  <si>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</si>
  <si>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</si>
  <si>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</si>
  <si>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</si>
  <si>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</si>
  <si>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</si>
  <si>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</si>
  <si>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</si>
  <si>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</si>
  <si>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</si>
  <si>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</si>
  <si>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</si>
  <si>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</si>
  <si>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</si>
  <si>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</si>
  <si>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</si>
  <si>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</si>
  <si>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</si>
  <si>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</si>
  <si>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</si>
  <si>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</si>
  <si>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</si>
  <si>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</si>
  <si>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</si>
  <si>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</si>
  <si>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</si>
  <si>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</si>
  <si>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</si>
  <si>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</si>
  <si>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</si>
  <si>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</si>
  <si>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</si>
  <si>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</si>
  <si>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</si>
  <si>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</si>
  <si>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</si>
  <si>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</si>
  <si>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</si>
  <si>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</si>
  <si>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</si>
  <si>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</si>
  <si>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</si>
  <si>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</si>
  <si>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</si>
  <si>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</si>
  <si>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</si>
  <si>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</si>
  <si>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</si>
  <si>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</si>
  <si>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</si>
  <si>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</si>
  <si>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</si>
  <si>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</si>
  <si>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</si>
  <si>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</si>
  <si>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</si>
  <si>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</si>
  <si>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</si>
  <si>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</si>
  <si>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</si>
  <si>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</si>
  <si>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</si>
  <si>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</si>
  <si>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</si>
  <si>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</si>
  <si>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</si>
  <si>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</si>
  <si>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</si>
  <si>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</si>
  <si>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</si>
  <si>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</si>
  <si>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</si>
  <si>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</si>
  <si>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</si>
  <si>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</si>
  <si>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</si>
  <si>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</si>
  <si>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</si>
  <si>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</si>
  <si>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</si>
  <si>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</si>
  <si>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</si>
  <si>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</si>
  <si>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</si>
  <si>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</si>
  <si>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</si>
  <si>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</si>
  <si>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</si>
  <si>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</si>
  <si>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</si>
  <si>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</si>
  <si>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</si>
  <si>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</si>
  <si>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</si>
  <si>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</si>
  <si>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</si>
  <si>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</si>
  <si>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</si>
  <si>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</si>
  <si>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</si>
  <si>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</si>
  <si>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</si>
  <si>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</si>
  <si>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</si>
  <si>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</si>
  <si>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</si>
  <si>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</si>
  <si>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</si>
  <si>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</si>
  <si>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</si>
  <si>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</si>
  <si>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</si>
  <si>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</si>
  <si>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</si>
  <si>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</si>
  <si>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</si>
  <si>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</si>
  <si>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</si>
  <si>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</si>
  <si>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</si>
  <si>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</si>
  <si>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</si>
  <si>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</si>
  <si>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</si>
  <si>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</si>
  <si>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</si>
  <si>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</si>
  <si>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</si>
  <si>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</si>
  <si>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</si>
  <si>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</si>
  <si>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</si>
  <si>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</si>
  <si>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</si>
  <si>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</si>
  <si>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</si>
  <si>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</si>
  <si>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</si>
  <si>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</si>
  <si>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</si>
  <si>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</si>
  <si>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</si>
  <si>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</si>
  <si>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</si>
  <si>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</si>
  <si>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</si>
  <si>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</si>
  <si>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</si>
  <si>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</si>
  <si>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</si>
  <si>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</si>
  <si>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</si>
  <si>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</si>
  <si>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</si>
  <si>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</si>
  <si>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</si>
  <si>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</si>
  <si>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</si>
  <si>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</si>
  <si>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</si>
  <si>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</si>
  <si>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</si>
  <si>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</si>
  <si>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</si>
  <si>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</si>
  <si>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</si>
  <si>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</si>
  <si>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</si>
  <si>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</si>
  <si>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</si>
  <si>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</si>
  <si>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</si>
  <si>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</si>
  <si>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</si>
  <si>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</si>
  <si>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</si>
  <si>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</si>
  <si>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</si>
  <si>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</si>
  <si>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</si>
  <si>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</si>
  <si>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</si>
  <si>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</si>
  <si>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</si>
  <si>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</si>
  <si>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</si>
  <si>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</si>
  <si>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</si>
  <si>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</si>
  <si>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</si>
  <si>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</si>
  <si>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</si>
  <si>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</si>
  <si>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</si>
  <si>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</si>
  <si>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</si>
  <si>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</si>
  <si>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</si>
  <si>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</si>
  <si>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</si>
  <si>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</si>
  <si>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</si>
  <si>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</si>
  <si>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</si>
  <si>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</si>
  <si>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</si>
  <si>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</si>
  <si>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</si>
  <si>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</si>
  <si>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</si>
  <si>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</si>
  <si>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</si>
  <si>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</si>
  <si>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</si>
  <si>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</si>
  <si>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</si>
  <si>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</si>
  <si>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</si>
  <si>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</si>
  <si>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</si>
  <si>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</si>
  <si>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</si>
  <si>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</si>
  <si>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</si>
  <si>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</si>
  <si>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</si>
  <si>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</si>
  <si>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</si>
  <si>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</si>
  <si>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</si>
  <si>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</si>
  <si>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</si>
  <si>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</si>
  <si>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</si>
  <si>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</si>
  <si>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</si>
  <si>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</si>
  <si>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</si>
  <si>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</si>
  <si>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</si>
  <si>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</si>
  <si>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</si>
  <si>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</si>
  <si>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</si>
  <si>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</si>
  <si>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</si>
  <si>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</si>
  <si>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</si>
  <si>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</si>
  <si>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</si>
  <si>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</si>
  <si>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</si>
  <si>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</si>
  <si>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</si>
  <si>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</si>
  <si>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</si>
  <si>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</si>
  <si>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</si>
  <si>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</si>
  <si>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</si>
  <si>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</si>
  <si>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</si>
  <si>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</si>
  <si>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</si>
  <si>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</si>
  <si>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</si>
  <si>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</si>
  <si>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</si>
  <si>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</si>
  <si>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</si>
  <si>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</si>
  <si>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</si>
  <si>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</si>
  <si>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</si>
  <si>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</si>
  <si>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</si>
  <si>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</si>
  <si>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</si>
  <si>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</si>
  <si>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</si>
  <si>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</si>
  <si>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</si>
  <si>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</si>
  <si>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</si>
  <si>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</si>
  <si>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</si>
  <si>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</si>
  <si>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</si>
  <si>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</si>
  <si>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</si>
  <si>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</si>
  <si>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</si>
  <si>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</si>
  <si>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</si>
  <si>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</si>
  <si>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</si>
  <si>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</si>
  <si>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</si>
  <si>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</si>
  <si>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</si>
  <si>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</si>
  <si>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</si>
  <si>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</si>
  <si>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</si>
  <si>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</si>
  <si>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</si>
  <si>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</si>
  <si>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</si>
  <si>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</si>
  <si>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</si>
  <si>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</si>
  <si>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</si>
  <si>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</si>
  <si>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</si>
  <si>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</si>
  <si>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</si>
  <si>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</si>
  <si>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</si>
  <si>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</si>
  <si>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</si>
  <si>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</si>
  <si>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</si>
  <si>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</si>
  <si>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</si>
  <si>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</si>
  <si>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</si>
  <si>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</si>
  <si>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</si>
  <si>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</si>
  <si>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</si>
  <si>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</si>
  <si>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</si>
  <si>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</si>
  <si>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</si>
  <si>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</si>
  <si>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</si>
  <si>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</si>
  <si>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</si>
  <si>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</si>
  <si>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</si>
  <si>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</si>
  <si>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</si>
  <si>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</si>
  <si>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</si>
  <si>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</si>
  <si>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</si>
  <si>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</si>
  <si>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</si>
  <si>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</si>
  <si>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</si>
  <si>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</si>
  <si>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</si>
  <si>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</si>
  <si>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</si>
  <si>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</si>
  <si>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</si>
  <si>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</si>
  <si>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</si>
  <si>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</si>
  <si>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</si>
  <si>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</si>
  <si>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</si>
  <si>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</si>
  <si>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</si>
  <si>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</si>
  <si>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</si>
  <si>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</si>
  <si>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</si>
  <si>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</si>
  <si>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</si>
  <si>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</si>
  <si>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</si>
  <si>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</si>
  <si>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</si>
  <si>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</si>
  <si>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</si>
  <si>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</si>
  <si>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</si>
  <si>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</si>
  <si>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</si>
  <si>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</si>
  <si>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</si>
  <si>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</si>
  <si>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</si>
  <si>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</si>
  <si>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</si>
  <si>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</si>
  <si>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</si>
  <si>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</si>
  <si>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</si>
  <si>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</si>
  <si>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</si>
  <si>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</si>
  <si>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</si>
  <si>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</si>
  <si>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</si>
  <si>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</si>
  <si>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</si>
  <si>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</si>
  <si>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</si>
  <si>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</si>
  <si>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</si>
  <si>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</si>
  <si>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</si>
  <si>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</si>
  <si>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</si>
  <si>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</si>
  <si>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</si>
  <si>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</si>
  <si>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</si>
  <si>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</si>
  <si>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</si>
  <si>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</si>
  <si>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</si>
  <si>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</si>
  <si>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</si>
  <si>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</si>
  <si>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</si>
  <si>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</si>
  <si>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</si>
  <si>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</si>
  <si>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</si>
  <si>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</si>
  <si>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</si>
  <si>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</si>
  <si>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</si>
  <si>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</si>
  <si>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</si>
  <si>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</si>
  <si>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</si>
  <si>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</si>
  <si>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</si>
  <si>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</si>
  <si>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</si>
  <si>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</si>
  <si>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</si>
  <si>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</si>
  <si>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</si>
  <si>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</si>
  <si>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</si>
  <si>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</si>
  <si>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</si>
  <si>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</si>
  <si>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</si>
  <si>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</si>
  <si>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</si>
  <si>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</si>
  <si>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</si>
  <si>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</si>
  <si>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</si>
  <si>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</si>
  <si>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</si>
  <si>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</si>
  <si>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</si>
  <si>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</si>
  <si>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</si>
  <si>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</si>
  <si>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</si>
  <si>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</si>
  <si>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</si>
  <si>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</si>
  <si>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</si>
  <si>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</si>
  <si>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</si>
  <si>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</si>
  <si>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</si>
  <si>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</si>
  <si>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</si>
  <si>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</si>
  <si>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</si>
  <si>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</si>
  <si>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</si>
  <si>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</si>
  <si>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</si>
  <si>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</si>
  <si>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</si>
  <si>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</si>
  <si>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</si>
  <si>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</si>
  <si>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</si>
  <si>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</si>
  <si>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</si>
  <si>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</si>
  <si>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</si>
  <si>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</si>
  <si>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</si>
  <si>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</si>
  <si>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</si>
  <si>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</si>
  <si>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</si>
  <si>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</si>
  <si>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</si>
  <si>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</si>
  <si>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</si>
  <si>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</si>
  <si>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</si>
  <si>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</si>
  <si>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</si>
  <si>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</si>
  <si>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</si>
  <si>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</si>
  <si>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</si>
  <si>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</si>
  <si>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</si>
  <si>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</si>
  <si>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</si>
  <si>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</si>
  <si>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</si>
  <si>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</si>
  <si>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</si>
  <si>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</si>
  <si>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</si>
  <si>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</si>
  <si>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</si>
  <si>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</si>
  <si>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</si>
  <si>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</si>
  <si>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</si>
  <si>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</si>
  <si>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</si>
  <si>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</si>
  <si>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</si>
  <si>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</si>
  <si>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</si>
  <si>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</si>
  <si>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</si>
  <si>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</si>
  <si>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</si>
  <si>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</si>
  <si>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</si>
  <si>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</si>
  <si>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</si>
  <si>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</si>
  <si>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</si>
  <si>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</si>
  <si>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</si>
  <si>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</si>
  <si>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</si>
  <si>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</si>
  <si>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</si>
  <si>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</si>
  <si>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</si>
  <si>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</si>
  <si>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</si>
  <si>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</si>
  <si>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</si>
  <si>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</si>
  <si>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</si>
  <si>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</si>
  <si>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</si>
  <si>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</si>
  <si>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</si>
  <si>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</si>
  <si>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</si>
  <si>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</si>
  <si>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</si>
  <si>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</si>
  <si>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</si>
  <si>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</si>
  <si>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</si>
  <si>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</si>
  <si>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</si>
  <si>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</si>
  <si>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</si>
  <si>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</si>
  <si>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</si>
  <si>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</si>
  <si>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</si>
  <si>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</si>
  <si>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</si>
  <si>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</si>
  <si>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</si>
  <si>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</si>
  <si>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</si>
  <si>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</si>
  <si>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</si>
  <si>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</si>
  <si>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</si>
  <si>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</si>
  <si>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</si>
  <si>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</si>
  <si>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</si>
  <si>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</si>
  <si>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</si>
  <si>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</si>
  <si>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</si>
  <si>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</si>
  <si>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</si>
  <si>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</si>
  <si>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</si>
  <si>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</si>
  <si>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</si>
  <si>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</si>
  <si>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</si>
  <si>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</si>
  <si>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</si>
  <si>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</si>
  <si>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</si>
  <si>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</si>
  <si>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</si>
  <si>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</si>
  <si>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</si>
  <si>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</si>
  <si>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</si>
  <si>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</si>
  <si>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</si>
  <si>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</si>
  <si>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</si>
  <si>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</si>
  <si>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</si>
  <si>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</si>
  <si>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</si>
  <si>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</si>
  <si>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</si>
  <si>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</si>
  <si>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</si>
  <si>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</si>
  <si>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</si>
  <si>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</si>
  <si>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</si>
  <si>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</si>
  <si>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</si>
  <si>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</si>
  <si>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</si>
  <si>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</si>
  <si>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</si>
  <si>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</si>
  <si>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</si>
  <si>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</si>
  <si>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</si>
  <si>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</si>
  <si>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</si>
  <si>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</si>
  <si>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</si>
  <si>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</si>
  <si>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</si>
  <si>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</si>
  <si>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</si>
  <si>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</si>
  <si>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</si>
  <si>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</si>
  <si>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</si>
  <si>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</si>
  <si>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</si>
  <si>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</si>
  <si>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</si>
  <si>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</si>
  <si>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</si>
  <si>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</si>
  <si>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</si>
  <si>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</si>
  <si>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</si>
  <si>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</si>
  <si>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</si>
  <si>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</si>
  <si>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</si>
  <si>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</si>
  <si>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</si>
  <si>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</si>
  <si>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</si>
  <si>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</si>
  <si>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</si>
  <si>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</si>
  <si>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</si>
  <si>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</si>
  <si>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</si>
  <si>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</si>
  <si>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</si>
  <si>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</si>
  <si>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</si>
  <si>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</si>
  <si>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</si>
  <si>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</si>
  <si>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</si>
  <si>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</si>
  <si>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</si>
  <si>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</si>
  <si>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</si>
  <si>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</si>
  <si>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</si>
  <si>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</si>
  <si>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</si>
  <si>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</si>
  <si>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</si>
  <si>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</si>
  <si>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</si>
  <si>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</si>
  <si>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</si>
  <si>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</si>
  <si>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</si>
  <si>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</si>
  <si>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</si>
  <si>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</si>
  <si>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</si>
  <si>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</si>
  <si>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</si>
  <si>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</si>
  <si>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</si>
  <si>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</si>
  <si>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</si>
  <si>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</si>
  <si>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</si>
  <si>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</si>
  <si>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</si>
  <si>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</si>
  <si>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</si>
  <si>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</si>
  <si>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</si>
  <si>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</si>
  <si>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</si>
  <si>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</si>
  <si>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</si>
  <si>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</si>
  <si>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</si>
  <si>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</si>
  <si>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</si>
  <si>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</si>
  <si>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</si>
  <si>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</si>
  <si>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</si>
  <si>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</si>
  <si>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</si>
  <si>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</si>
  <si>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</si>
  <si>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</si>
  <si>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</si>
  <si>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</si>
  <si>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</si>
  <si>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</si>
  <si>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</si>
  <si>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</si>
  <si>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</si>
  <si>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</si>
  <si>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</si>
  <si>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</si>
  <si>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</si>
  <si>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</si>
  <si>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</si>
  <si>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</si>
  <si>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</si>
  <si>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</si>
  <si>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</si>
  <si>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</si>
  <si>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</si>
  <si>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</si>
  <si>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</si>
  <si>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</si>
  <si>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</si>
  <si>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</si>
  <si>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</si>
  <si>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</si>
  <si>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</si>
  <si>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</si>
  <si>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</si>
  <si>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</si>
  <si>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</si>
  <si>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</si>
  <si>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</si>
  <si>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</si>
  <si>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</si>
  <si>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</si>
  <si>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</si>
  <si>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</si>
  <si>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</si>
  <si>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</si>
  <si>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</si>
  <si>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</si>
  <si>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</si>
  <si>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</si>
  <si>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</si>
  <si>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</si>
  <si>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</si>
  <si>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</si>
  <si>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</si>
  <si>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</si>
  <si>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</si>
  <si>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</si>
  <si>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</si>
  <si>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</si>
  <si>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</si>
  <si>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</si>
  <si>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</si>
  <si>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</si>
  <si>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</si>
  <si>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</si>
  <si>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</si>
  <si>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</si>
  <si>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</si>
  <si>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</si>
  <si>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</si>
  <si>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</si>
  <si>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</si>
  <si>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</si>
  <si>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</si>
  <si>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</si>
  <si>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</si>
  <si>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</si>
  <si>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</si>
  <si>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</si>
  <si>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</si>
  <si>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</si>
  <si>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</si>
  <si>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</si>
  <si>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</si>
  <si>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</si>
  <si>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</si>
  <si>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</si>
  <si>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</si>
  <si>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</si>
  <si>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</si>
  <si>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</si>
  <si>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</si>
  <si>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</si>
  <si>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</si>
  <si>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</si>
  <si>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</si>
  <si>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</si>
  <si>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</si>
  <si>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</si>
  <si>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</si>
  <si>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</si>
  <si>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</si>
  <si>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</si>
  <si>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</si>
  <si>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</si>
  <si>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</si>
  <si>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</si>
  <si>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</si>
  <si>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</si>
  <si>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</si>
  <si>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</si>
  <si>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</si>
  <si>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</si>
  <si>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</si>
  <si>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</si>
  <si>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</si>
  <si>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</si>
  <si>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</si>
  <si>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</si>
  <si>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</si>
  <si>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</si>
  <si>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</si>
  <si>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</si>
  <si>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</si>
  <si>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</si>
  <si>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</si>
  <si>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</si>
  <si>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</si>
  <si>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</si>
  <si>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</si>
  <si>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</si>
  <si>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</si>
  <si>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</si>
  <si>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</si>
  <si>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</si>
  <si>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</si>
  <si>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</si>
  <si>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</si>
  <si>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</si>
  <si>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</si>
  <si>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</si>
  <si>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</si>
  <si>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</si>
  <si>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</si>
  <si>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</si>
  <si>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</si>
  <si>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</si>
  <si>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</si>
  <si>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</si>
  <si>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</si>
  <si>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</si>
  <si>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</si>
  <si>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</si>
  <si>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</si>
  <si>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</si>
  <si>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</si>
  <si>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</si>
  <si>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</si>
  <si>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</si>
  <si>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</si>
  <si>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</si>
  <si>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</si>
  <si>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</si>
  <si>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</si>
  <si>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</si>
  <si>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</si>
  <si>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</si>
  <si>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</si>
  <si>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</si>
  <si>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</si>
  <si>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</si>
  <si>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</si>
  <si>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</si>
  <si>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</si>
  <si>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</si>
  <si>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</si>
  <si>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</si>
  <si>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</si>
  <si>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</si>
  <si>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</si>
  <si>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</si>
  <si>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</si>
  <si>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</si>
  <si>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</si>
  <si>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</si>
  <si>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</si>
  <si>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</si>
  <si>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</si>
  <si>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</si>
  <si>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</si>
  <si>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</si>
  <si>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</si>
  <si>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</si>
  <si>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</si>
  <si>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</si>
  <si>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</si>
  <si>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</si>
  <si>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</si>
  <si>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</si>
  <si>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</si>
  <si>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</si>
  <si>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</si>
  <si>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</si>
  <si>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</si>
  <si>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</si>
  <si>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</si>
  <si>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</si>
  <si>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</si>
  <si>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</si>
  <si>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</si>
  <si>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</si>
  <si>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</si>
  <si>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</si>
  <si>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</si>
  <si>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</si>
  <si>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</si>
  <si>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</si>
  <si>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</si>
  <si>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</si>
  <si>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</si>
  <si>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</si>
  <si>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</si>
  <si>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</si>
  <si>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</si>
  <si>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</si>
  <si>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</si>
  <si>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</si>
  <si>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</si>
  <si>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</si>
  <si>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</si>
  <si>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</si>
  <si>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</si>
  <si>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</si>
  <si>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</si>
  <si>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</si>
  <si>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</si>
  <si>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</si>
  <si>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</si>
  <si>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</si>
  <si>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</si>
  <si>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</si>
  <si>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</si>
  <si>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</si>
  <si>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</si>
  <si>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</si>
  <si>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</si>
  <si>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</si>
  <si>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</si>
  <si>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</si>
  <si>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</si>
  <si>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</si>
  <si>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</si>
  <si>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</si>
  <si>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</si>
  <si>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</si>
  <si>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</si>
  <si>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</si>
  <si>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</si>
  <si>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</si>
  <si>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</si>
  <si>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</si>
  <si>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</si>
  <si>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</si>
  <si>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</si>
  <si>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</si>
  <si>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</si>
  <si>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</si>
  <si>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</si>
  <si>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</si>
  <si>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</si>
  <si>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</si>
  <si>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</si>
  <si>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</si>
  <si>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</si>
  <si>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</si>
  <si>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</si>
  <si>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</si>
  <si>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</si>
  <si>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</si>
  <si>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</si>
  <si>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</si>
  <si>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</si>
  <si>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</si>
  <si>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</si>
  <si>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</si>
  <si>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</si>
  <si>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</si>
  <si>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</si>
  <si>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</si>
  <si>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</si>
  <si>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</si>
  <si>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</si>
  <si>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</si>
  <si>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</si>
  <si>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</si>
  <si>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</si>
  <si>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</si>
  <si>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</si>
  <si>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</si>
  <si>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</si>
  <si>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</si>
  <si>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</si>
  <si>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</si>
  <si>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</si>
  <si>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</si>
  <si>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</si>
  <si>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</si>
  <si>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</si>
  <si>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</si>
  <si>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</si>
  <si>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</si>
  <si>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</si>
  <si>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</si>
  <si>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</si>
  <si>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</si>
  <si>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</si>
  <si>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</si>
  <si>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</si>
  <si>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</si>
  <si>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</si>
  <si>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</si>
  <si>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</si>
  <si>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</si>
  <si>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</si>
  <si>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</si>
  <si>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</si>
  <si>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</si>
  <si>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</si>
  <si>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</si>
  <si>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</si>
  <si>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</si>
  <si>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</si>
  <si>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</si>
  <si>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</si>
  <si>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</si>
  <si>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</si>
  <si>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</si>
  <si>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</si>
  <si>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</si>
  <si>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</si>
  <si>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</si>
  <si>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</si>
  <si>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</si>
  <si>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</si>
  <si>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</si>
  <si>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</si>
  <si>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</si>
  <si>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</si>
  <si>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</si>
  <si>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</si>
  <si>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</si>
  <si>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</si>
  <si>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</si>
  <si>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</si>
  <si>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</si>
  <si>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</si>
  <si>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</si>
  <si>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</si>
  <si>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</si>
  <si>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</si>
  <si>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</si>
  <si>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</si>
  <si>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</si>
  <si>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</si>
  <si>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</si>
  <si>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</si>
  <si>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</si>
  <si>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</si>
  <si>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</si>
  <si>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</si>
  <si>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</si>
  <si>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</si>
  <si>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</si>
  <si>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</si>
  <si>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</si>
  <si>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</si>
  <si>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</si>
  <si>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</si>
  <si>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</si>
  <si>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</si>
  <si>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</si>
  <si>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</si>
  <si>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</si>
  <si>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</si>
  <si>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</si>
  <si>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</si>
  <si>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</si>
  <si>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</si>
  <si>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</si>
  <si>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</si>
  <si>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</si>
  <si>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</si>
  <si>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</si>
  <si>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</si>
  <si>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</si>
  <si>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</si>
  <si>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</si>
  <si>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</si>
  <si>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</si>
  <si>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</si>
  <si>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</si>
  <si>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</si>
  <si>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</si>
  <si>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</si>
  <si>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</si>
  <si>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</si>
  <si>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</si>
  <si>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</si>
  <si>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</si>
  <si>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</si>
  <si>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</si>
  <si>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</si>
  <si>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</si>
  <si>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</si>
  <si>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</si>
  <si>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</si>
  <si>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</si>
  <si>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</si>
  <si>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</si>
  <si>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</si>
  <si>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</si>
  <si>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</si>
  <si>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</si>
  <si>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</si>
  <si>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</si>
  <si>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</si>
  <si>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</si>
  <si>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</si>
  <si>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</si>
  <si>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</si>
  <si>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</si>
  <si>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</si>
  <si>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</si>
  <si>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</si>
  <si>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</si>
  <si>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</si>
  <si>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</si>
  <si>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</si>
  <si>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</si>
  <si>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</si>
  <si>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</si>
  <si>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</si>
  <si>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</si>
  <si>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</si>
  <si>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</si>
  <si>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</si>
  <si>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</si>
  <si>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</si>
  <si>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</si>
  <si>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</si>
  <si>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</si>
  <si>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</si>
  <si>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</si>
  <si>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</si>
  <si>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</si>
  <si>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</si>
  <si>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</si>
  <si>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</si>
  <si>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</si>
  <si>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</si>
  <si>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</si>
  <si>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</si>
  <si>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</si>
  <si>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</si>
  <si>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</si>
  <si>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</si>
  <si>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</si>
  <si>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</si>
  <si>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</si>
  <si>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</si>
  <si>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</si>
  <si>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</si>
  <si>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</si>
  <si>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</si>
  <si>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</si>
  <si>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</si>
  <si>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</si>
  <si>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</si>
  <si>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</si>
  <si>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</si>
  <si>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</si>
  <si>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</si>
  <si>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</si>
  <si>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</si>
  <si>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</si>
  <si>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</si>
  <si>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</si>
  <si>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</si>
  <si>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</si>
  <si>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</si>
  <si>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</si>
  <si>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</si>
  <si>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</si>
  <si>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</si>
  <si>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</si>
  <si>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</si>
  <si>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</si>
  <si>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</si>
  <si>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</si>
  <si>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</si>
  <si>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</si>
  <si>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</si>
  <si>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</si>
  <si>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</si>
  <si>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</si>
  <si>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</si>
  <si>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</si>
  <si>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</si>
  <si>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</si>
  <si>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</si>
  <si>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</si>
  <si>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</si>
  <si>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</si>
  <si>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</si>
  <si>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</si>
  <si>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</si>
  <si>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</si>
  <si>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</si>
  <si>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</si>
  <si>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</si>
  <si>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</si>
  <si>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</si>
  <si>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</si>
  <si>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</si>
  <si>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</si>
  <si>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</si>
  <si>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</si>
  <si>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</si>
  <si>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</si>
  <si>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</si>
  <si>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</si>
  <si>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</si>
  <si>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</si>
  <si>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</si>
  <si>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</si>
  <si>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</si>
  <si>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</si>
  <si>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</si>
  <si>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</si>
  <si>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</si>
  <si>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</si>
  <si>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</si>
  <si>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</si>
  <si>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</si>
  <si>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</si>
  <si>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</si>
  <si>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</si>
  <si>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</si>
  <si>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</si>
  <si>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</si>
  <si>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</si>
  <si>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</si>
  <si>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</si>
  <si>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</si>
  <si>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</si>
  <si>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</si>
  <si>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</si>
  <si>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</si>
  <si>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</si>
  <si>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</si>
  <si>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</si>
  <si>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</si>
  <si>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</si>
  <si>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</si>
  <si>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</si>
  <si>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</si>
  <si>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</si>
  <si>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</si>
  <si>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</si>
  <si>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</si>
  <si>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</si>
  <si>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</si>
  <si>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</si>
  <si>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</si>
  <si>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</si>
  <si>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</si>
  <si>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</si>
  <si>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</si>
  <si>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</si>
  <si>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</si>
  <si>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</si>
  <si>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</si>
  <si>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</si>
  <si>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</si>
  <si>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</si>
  <si>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</si>
  <si>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</si>
  <si>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</si>
  <si>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</si>
  <si>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</si>
  <si>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</si>
  <si>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</si>
  <si>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</si>
  <si>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</si>
  <si>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</si>
  <si>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</si>
  <si>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</si>
  <si>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</si>
  <si>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</si>
  <si>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</si>
  <si>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</si>
  <si>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</si>
  <si>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</si>
  <si>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</si>
  <si>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</si>
  <si>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</si>
  <si>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</si>
  <si>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</si>
  <si>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</si>
  <si>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</si>
  <si>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</si>
  <si>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</si>
  <si>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</si>
  <si>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</si>
  <si>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</si>
  <si>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</si>
  <si>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</si>
  <si>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</si>
  <si>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</si>
  <si>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</si>
  <si>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</si>
  <si>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</si>
  <si>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</si>
  <si>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</si>
  <si>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</si>
  <si>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</si>
  <si>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</si>
  <si>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</si>
  <si>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</si>
  <si>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</si>
  <si>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</si>
  <si>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</si>
  <si>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</si>
  <si>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</si>
  <si>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</si>
  <si>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</si>
  <si>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</si>
  <si>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</si>
  <si>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</si>
  <si>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</si>
  <si>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</si>
  <si>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</si>
  <si>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</si>
  <si>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</si>
  <si>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</si>
  <si>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</si>
  <si>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</si>
  <si>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</si>
  <si>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</si>
  <si>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</si>
  <si>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</si>
  <si>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</si>
  <si>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</si>
  <si>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</si>
  <si>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</si>
  <si>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</si>
  <si>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</si>
  <si>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</si>
  <si>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</si>
  <si>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</si>
  <si>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</si>
  <si>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</si>
  <si>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</si>
  <si>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</si>
  <si>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</si>
  <si>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</si>
  <si>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</si>
  <si>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</si>
  <si>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</si>
  <si>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</si>
  <si>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</si>
  <si>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</si>
  <si>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</si>
  <si>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</si>
  <si>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</si>
  <si>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</si>
  <si>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</si>
  <si>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</si>
  <si>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</si>
  <si>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</si>
  <si>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</si>
  <si>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</si>
  <si>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</si>
  <si>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</si>
  <si>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</si>
  <si>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</si>
  <si>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</si>
  <si>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</si>
  <si>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</si>
  <si>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</si>
  <si>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</si>
  <si>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</si>
  <si>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</si>
  <si>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</si>
  <si>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</si>
  <si>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</si>
  <si>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</si>
  <si>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</si>
  <si>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</si>
  <si>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</si>
  <si>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</si>
  <si>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</si>
  <si>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</si>
  <si>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</si>
  <si>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</si>
  <si>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</si>
  <si>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</si>
  <si>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</si>
  <si>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</si>
  <si>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</si>
  <si>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</si>
  <si>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</si>
  <si>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</si>
  <si>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</si>
  <si>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</si>
  <si>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</si>
  <si>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</si>
  <si>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</si>
  <si>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</si>
  <si>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</si>
  <si>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</si>
  <si>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</si>
  <si>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</si>
  <si>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</si>
  <si>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</si>
  <si>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</si>
  <si>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</si>
  <si>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</si>
  <si>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</si>
  <si>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</si>
  <si>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</si>
  <si>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</si>
  <si>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</si>
  <si>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</si>
  <si>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</si>
  <si>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</si>
  <si>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</si>
  <si>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</si>
  <si>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</si>
  <si>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</si>
  <si>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</si>
  <si>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</si>
  <si>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</si>
  <si>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</si>
  <si>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</si>
  <si>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</si>
  <si>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</si>
  <si>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</si>
  <si>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</si>
  <si>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</si>
  <si>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</si>
  <si>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</si>
  <si>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</si>
  <si>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</si>
  <si>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</si>
  <si>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</si>
  <si>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</si>
  <si>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</si>
  <si>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</si>
  <si>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</si>
  <si>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</si>
  <si>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</si>
  <si>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</si>
  <si>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</si>
  <si>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</si>
  <si>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</si>
  <si>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</si>
  <si>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</si>
  <si>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</si>
  <si>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</si>
  <si>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</si>
  <si>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</si>
  <si>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</si>
  <si>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</si>
  <si>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</si>
  <si>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</si>
  <si>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</si>
  <si>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</si>
  <si>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</si>
  <si>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</si>
  <si>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</si>
  <si>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</si>
  <si>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</si>
  <si>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</si>
  <si>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</si>
  <si>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</si>
  <si>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</si>
  <si>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</si>
  <si>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</si>
  <si>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</si>
  <si>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</si>
  <si>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</si>
  <si>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</si>
  <si>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</si>
  <si>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</si>
  <si>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</si>
  <si>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</si>
  <si>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</si>
  <si>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</si>
  <si>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</si>
  <si>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</si>
  <si>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</si>
  <si>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</si>
  <si>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</si>
  <si>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</si>
  <si>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</si>
  <si>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</si>
  <si>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</si>
  <si>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</si>
  <si>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</si>
  <si>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</si>
  <si>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</si>
  <si>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</si>
  <si>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</si>
  <si>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</si>
  <si>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</si>
  <si>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</si>
  <si>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</si>
  <si>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</si>
  <si>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</si>
  <si>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</si>
  <si>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</si>
  <si>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</si>
  <si>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</si>
  <si>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</si>
  <si>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</si>
  <si>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</si>
  <si>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</si>
  <si>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</si>
  <si>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</si>
  <si>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</si>
  <si>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</si>
  <si>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</si>
  <si>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</si>
  <si>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</si>
  <si>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</si>
  <si>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</si>
  <si>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</si>
  <si>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</si>
  <si>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</si>
  <si>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</si>
  <si>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</si>
  <si>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</si>
  <si>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</si>
  <si>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</si>
  <si>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</si>
  <si>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</si>
  <si>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</si>
  <si>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</si>
  <si>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</si>
  <si>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</si>
  <si>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</si>
  <si>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</si>
  <si>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</si>
  <si>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</si>
  <si>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</si>
  <si>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</si>
  <si>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</si>
  <si>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</si>
  <si>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</si>
  <si>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</si>
  <si>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</si>
  <si>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</si>
  <si>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</si>
  <si>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</si>
  <si>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</si>
  <si>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</si>
  <si>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</si>
  <si>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</si>
  <si>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</si>
  <si>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</si>
  <si>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</si>
  <si>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</si>
  <si>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</si>
  <si>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</si>
  <si>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</si>
  <si>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</si>
  <si>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</si>
  <si>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</si>
  <si>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</si>
  <si>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</si>
  <si>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</si>
  <si>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</si>
  <si>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</si>
  <si>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</si>
  <si>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</si>
  <si>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</si>
  <si>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</si>
  <si>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</si>
  <si>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</si>
  <si>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</si>
  <si>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</si>
  <si>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</si>
  <si>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</si>
  <si>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</si>
  <si>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</si>
  <si>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</si>
  <si>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</si>
  <si>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</si>
  <si>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</si>
  <si>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</si>
  <si>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</si>
  <si>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</si>
  <si>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</si>
  <si>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</si>
  <si>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</si>
  <si>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</si>
  <si>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</si>
  <si>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</si>
  <si>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</si>
  <si>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</si>
  <si>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</si>
  <si>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</si>
  <si>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</si>
  <si>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</si>
  <si>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</si>
  <si>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</si>
  <si>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</si>
  <si>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</si>
  <si>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</si>
  <si>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</si>
  <si>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</si>
  <si>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</si>
  <si>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</si>
  <si>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</si>
  <si>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</si>
  <si>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</si>
  <si>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</si>
  <si>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</si>
  <si>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</si>
  <si>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</si>
  <si>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</si>
  <si>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</si>
  <si>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</si>
  <si>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</si>
  <si>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</si>
  <si>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</si>
  <si>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</si>
  <si>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</si>
  <si>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</si>
  <si>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</si>
  <si>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</si>
  <si>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</si>
  <si>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</si>
  <si>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</si>
  <si>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</si>
  <si>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</si>
  <si>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</si>
  <si>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</si>
  <si>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</si>
  <si>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</si>
  <si>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</si>
  <si>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</si>
  <si>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</si>
  <si>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</si>
  <si>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</si>
  <si>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</si>
  <si>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</si>
  <si>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</si>
  <si>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</si>
  <si>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</si>
  <si>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</si>
  <si>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</si>
  <si>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</si>
  <si>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</si>
  <si>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</si>
  <si>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</si>
  <si>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</si>
  <si>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</si>
  <si>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</si>
  <si>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</si>
  <si>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</si>
  <si>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</si>
  <si>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</si>
  <si>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</si>
  <si>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</si>
  <si>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</si>
  <si>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</si>
  <si>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</si>
  <si>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</si>
  <si>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</si>
  <si>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</si>
  <si>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</si>
  <si>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</si>
  <si>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</si>
  <si>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</si>
  <si>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</si>
  <si>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</si>
  <si>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</si>
  <si>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</si>
  <si>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</si>
  <si>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</si>
  <si>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</si>
  <si>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</si>
  <si>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</si>
  <si>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</si>
  <si>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</si>
  <si>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</si>
  <si>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</si>
  <si>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</si>
  <si>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</si>
  <si>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</si>
  <si>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</si>
  <si>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</si>
  <si>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</si>
  <si>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</si>
  <si>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</si>
  <si>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</si>
  <si>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</si>
  <si>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</si>
  <si>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</si>
  <si>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</si>
  <si>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</si>
  <si>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</si>
  <si>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</si>
  <si>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</si>
  <si>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</si>
  <si>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</si>
  <si>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</si>
  <si>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</si>
  <si>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</si>
  <si>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</si>
  <si>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</si>
  <si>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</si>
  <si>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</si>
  <si>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</si>
  <si>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</si>
  <si>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</si>
  <si>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</si>
  <si>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</si>
  <si>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</si>
  <si>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</si>
  <si>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</si>
  <si>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</si>
  <si>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</si>
  <si>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</si>
  <si>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</si>
  <si>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</si>
  <si>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</si>
  <si>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</si>
  <si>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</si>
  <si>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</si>
  <si>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</si>
  <si>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</si>
  <si>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</si>
  <si>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</si>
  <si>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</si>
  <si>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</si>
  <si>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</si>
  <si>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</si>
  <si>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</si>
  <si>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</si>
  <si>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</si>
  <si>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</si>
  <si>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</si>
  <si>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</si>
  <si>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</si>
  <si>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</si>
  <si>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</si>
  <si>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</si>
  <si>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</si>
  <si>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</si>
  <si>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</si>
  <si>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</si>
  <si>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</si>
  <si>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</si>
  <si>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</si>
  <si>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</si>
  <si>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</si>
  <si>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</si>
  <si>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</si>
  <si>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</si>
  <si>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</si>
  <si>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</si>
  <si>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</si>
  <si>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</si>
  <si>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</si>
  <si>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</si>
  <si>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</si>
  <si>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</si>
  <si>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</si>
  <si>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</si>
  <si>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</si>
  <si>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</si>
  <si>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</si>
  <si>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</si>
  <si>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</si>
  <si>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</si>
  <si>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</si>
  <si>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</si>
  <si>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</si>
  <si>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</si>
  <si>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</si>
  <si>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</si>
  <si>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</si>
  <si>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</si>
  <si>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</si>
  <si>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</si>
  <si>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</si>
  <si>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</si>
  <si>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</si>
  <si>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</si>
  <si>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</si>
  <si>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</si>
  <si>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</si>
  <si>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</si>
  <si>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</si>
  <si>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</si>
  <si>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</si>
  <si>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</si>
  <si>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</si>
  <si>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</si>
  <si>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</si>
  <si>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</si>
  <si>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</si>
  <si>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</si>
  <si>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</si>
  <si>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</si>
  <si>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</si>
  <si>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</si>
  <si>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</si>
  <si>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</si>
  <si>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</si>
  <si>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</si>
  <si>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</si>
  <si>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</si>
  <si>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</si>
  <si>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</si>
  <si>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</si>
  <si>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</si>
  <si>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</si>
  <si>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</si>
  <si>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</si>
  <si>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</si>
  <si>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</si>
  <si>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</si>
  <si>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</si>
  <si>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</si>
  <si>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</si>
  <si>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</si>
  <si>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</si>
  <si>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</si>
  <si>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</si>
  <si>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</si>
  <si>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</si>
  <si>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</si>
  <si>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</si>
  <si>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</si>
  <si>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</si>
  <si>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</si>
  <si>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</si>
  <si>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</si>
  <si>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</si>
  <si>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</si>
  <si>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</si>
  <si>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</si>
  <si>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</si>
  <si>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</si>
  <si>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</si>
  <si>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</si>
  <si>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</si>
  <si>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</si>
  <si>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</si>
  <si>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</si>
  <si>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</si>
  <si>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</si>
  <si>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</si>
  <si>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</si>
  <si>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</si>
  <si>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</si>
  <si>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</si>
  <si>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</si>
  <si>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</si>
  <si>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</si>
  <si>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</si>
  <si>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</si>
  <si>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</si>
  <si>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</si>
  <si>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</si>
  <si>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</si>
  <si>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</si>
  <si>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</si>
  <si>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</si>
  <si>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</si>
  <si>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</si>
  <si>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</si>
  <si>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</si>
  <si>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</si>
  <si>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</si>
  <si>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</si>
  <si>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</si>
  <si>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</si>
  <si>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</si>
  <si>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</si>
  <si>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</si>
  <si>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</si>
  <si>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</si>
  <si>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</si>
  <si>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</si>
  <si>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</si>
  <si>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</si>
  <si>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</si>
  <si>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</si>
  <si>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</si>
  <si>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</si>
  <si>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</si>
  <si>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</si>
  <si>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</si>
  <si>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</si>
  <si>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</si>
  <si>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</si>
  <si>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</si>
  <si>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</si>
  <si>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</si>
  <si>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</si>
  <si>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</si>
  <si>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</si>
  <si>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</si>
  <si>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</si>
  <si>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</si>
  <si>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</si>
  <si>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</si>
  <si>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</si>
  <si>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</si>
  <si>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</si>
  <si>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</si>
  <si>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</si>
  <si>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</si>
  <si>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</si>
  <si>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</si>
  <si>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</si>
  <si>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</si>
  <si>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</si>
  <si>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</si>
  <si>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</si>
  <si>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</si>
  <si>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</si>
  <si>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</si>
  <si>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</si>
  <si>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</si>
  <si>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</si>
  <si>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</si>
  <si>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</si>
  <si>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</si>
  <si>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</si>
  <si>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</si>
  <si>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</si>
  <si>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</si>
  <si>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</si>
  <si>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</si>
  <si>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</si>
  <si>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</si>
  <si>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</si>
  <si>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</si>
  <si>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</si>
  <si>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</si>
  <si>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</si>
  <si>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</si>
  <si>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</si>
  <si>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</si>
  <si>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</si>
  <si>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</si>
  <si>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</si>
  <si>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</si>
  <si>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</si>
  <si>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</si>
  <si>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</si>
  <si>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</si>
  <si>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</si>
  <si>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</si>
  <si>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</si>
  <si>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</si>
  <si>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</si>
  <si>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</si>
  <si>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</si>
  <si>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</si>
  <si>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</si>
  <si>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</si>
  <si>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</si>
  <si>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</si>
  <si>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</si>
  <si>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</si>
  <si>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</si>
  <si>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</si>
  <si>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</si>
  <si>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</si>
  <si>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</si>
  <si>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</si>
  <si>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</si>
  <si>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</si>
  <si>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</si>
  <si>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</si>
  <si>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</si>
  <si>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</si>
  <si>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</si>
  <si>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</si>
  <si>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</si>
  <si>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</si>
  <si>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</si>
  <si>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</si>
  <si>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</si>
  <si>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</si>
  <si>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</si>
  <si>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</si>
  <si>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</si>
  <si>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</si>
  <si>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</si>
  <si>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</si>
  <si>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</si>
  <si>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</si>
  <si>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</si>
  <si>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</si>
  <si>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</si>
  <si>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</si>
  <si>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</si>
  <si>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</si>
  <si>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</si>
  <si>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</si>
  <si>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</si>
  <si>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</si>
  <si>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</si>
  <si>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</si>
  <si>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</si>
  <si>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</si>
  <si>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</si>
  <si>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</si>
  <si>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</si>
  <si>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</si>
  <si>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</si>
  <si>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</si>
  <si>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</si>
  <si>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</si>
  <si>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</si>
  <si>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</si>
  <si>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</si>
  <si>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</si>
  <si>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</si>
  <si>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</si>
  <si>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</si>
  <si>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</si>
  <si>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</si>
  <si>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</si>
  <si>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</si>
  <si>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</si>
  <si>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</si>
  <si>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</si>
  <si>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</si>
  <si>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</si>
  <si>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</si>
  <si>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</si>
  <si>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</si>
  <si>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</si>
  <si>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</si>
  <si>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</si>
  <si>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</si>
  <si>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</si>
  <si>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</si>
  <si>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</si>
  <si>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</si>
  <si>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</si>
  <si>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</si>
  <si>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</si>
  <si>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</si>
  <si>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</si>
  <si>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</si>
  <si>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</si>
  <si>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</si>
  <si>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</si>
  <si>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</si>
  <si>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</si>
  <si>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</si>
  <si>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</si>
  <si>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</si>
  <si>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</si>
  <si>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</si>
  <si>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</si>
  <si>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</si>
  <si>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</si>
  <si>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</si>
  <si>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</si>
  <si>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</si>
  <si>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</si>
  <si>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</si>
  <si>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</si>
  <si>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</si>
  <si>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</si>
  <si>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</si>
  <si>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</si>
  <si>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</si>
  <si>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</si>
  <si>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</si>
  <si>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</si>
  <si>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</si>
  <si>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</si>
  <si>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</si>
  <si>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</si>
  <si>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</si>
  <si>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</si>
  <si>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</si>
  <si>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</si>
  <si>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</si>
  <si>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</si>
  <si>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</si>
  <si>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</si>
  <si>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</si>
  <si>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</si>
  <si>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</si>
  <si>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</si>
  <si>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</si>
  <si>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</si>
  <si>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</si>
  <si>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</si>
  <si>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</si>
  <si>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</si>
  <si>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</si>
  <si>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</si>
  <si>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</si>
  <si>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</si>
  <si>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</si>
  <si>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</si>
  <si>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</si>
  <si>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</si>
  <si>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</si>
  <si>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</si>
  <si>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</si>
  <si>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</si>
  <si>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</si>
  <si>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</si>
  <si>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</si>
  <si>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</si>
  <si>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</si>
  <si>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</si>
  <si>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</si>
  <si>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</si>
  <si>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</si>
  <si>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</si>
  <si>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</si>
  <si>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</si>
  <si>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</si>
  <si>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</si>
  <si>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</si>
  <si>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</si>
  <si>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</si>
  <si>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</si>
  <si>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</si>
  <si>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</si>
  <si>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</si>
  <si>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</si>
  <si>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</si>
  <si>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</si>
  <si>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</si>
  <si>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</si>
  <si>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</si>
  <si>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</si>
  <si>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</si>
  <si>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</si>
  <si>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</si>
  <si>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</si>
  <si>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</si>
  <si>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</si>
  <si>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</si>
  <si>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</si>
  <si>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</si>
  <si>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</si>
  <si>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</si>
  <si>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</si>
  <si>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</si>
  <si>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</si>
  <si>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</si>
  <si>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</si>
  <si>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</si>
  <si>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</si>
  <si>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</si>
  <si>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</si>
  <si>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</si>
  <si>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</si>
  <si>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</si>
  <si>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</si>
  <si>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</si>
  <si>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</si>
  <si>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</si>
  <si>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</si>
  <si>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</si>
  <si>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</si>
  <si>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</si>
  <si>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</si>
  <si>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</si>
  <si>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</si>
  <si>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</si>
  <si>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</si>
  <si>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</si>
  <si>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</si>
  <si>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</si>
  <si>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</si>
  <si>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</si>
  <si>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</si>
  <si>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</si>
  <si>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</si>
  <si>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</si>
  <si>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</si>
  <si>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</si>
  <si>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</si>
  <si>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</si>
  <si>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</si>
  <si>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</si>
  <si>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</si>
  <si>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</si>
  <si>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</si>
  <si>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</si>
  <si>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</si>
  <si>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</si>
  <si>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</si>
  <si>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</si>
  <si>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</si>
  <si>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</si>
  <si>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</si>
  <si>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</si>
  <si>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</si>
  <si>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</si>
  <si>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</si>
  <si>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</si>
  <si>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</si>
  <si>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</si>
  <si>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</si>
  <si>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</si>
  <si>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</si>
  <si>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</si>
  <si>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</si>
  <si>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</si>
  <si>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</si>
  <si>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</si>
  <si>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</si>
  <si>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</si>
  <si>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</si>
  <si>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</si>
  <si>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</si>
  <si>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</si>
  <si>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</si>
  <si>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</si>
  <si>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</si>
  <si>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</si>
  <si>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</si>
  <si>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</si>
  <si>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</si>
  <si>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</si>
  <si>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</si>
  <si>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</si>
  <si>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</si>
  <si>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</si>
  <si>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</si>
  <si>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</si>
  <si>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</si>
  <si>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</si>
  <si>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</si>
  <si>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</si>
  <si>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</si>
  <si>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</si>
  <si>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</si>
  <si>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</si>
  <si>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</si>
  <si>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</si>
  <si>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</si>
  <si>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</si>
  <si>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</si>
  <si>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</si>
  <si>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</si>
  <si>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</si>
  <si>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</si>
  <si>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</si>
  <si>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</si>
  <si>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</si>
  <si>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</si>
  <si>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</si>
  <si>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</si>
  <si>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</si>
  <si>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</si>
  <si>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</si>
  <si>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</si>
  <si>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</si>
  <si>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</si>
  <si>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</si>
  <si>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</si>
  <si>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</si>
  <si>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</si>
  <si>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</si>
  <si>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</si>
  <si>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</si>
  <si>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</si>
  <si>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</si>
  <si>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</si>
  <si>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</si>
  <si>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</si>
  <si>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</si>
  <si>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</si>
  <si>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</si>
  <si>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</si>
  <si>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</si>
  <si>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</si>
  <si>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</si>
  <si>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</si>
  <si>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</si>
  <si>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</si>
  <si>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</si>
  <si>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</si>
  <si>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</si>
  <si>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</si>
  <si>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</si>
  <si>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</si>
  <si>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</si>
  <si>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</si>
  <si>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</si>
  <si>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</si>
  <si>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</si>
  <si>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</si>
  <si>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</si>
  <si>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</si>
  <si>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</si>
  <si>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</si>
  <si>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</si>
  <si>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</si>
  <si>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</si>
  <si>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</si>
  <si>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</si>
  <si>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</si>
  <si>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</si>
  <si>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</si>
  <si>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</si>
  <si>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</si>
  <si>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</si>
  <si>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</si>
  <si>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</si>
  <si>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</si>
  <si>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</si>
  <si>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</si>
  <si>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</si>
  <si>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</si>
  <si>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</si>
  <si>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</si>
  <si>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</si>
  <si>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</si>
  <si>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</si>
  <si>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</si>
  <si>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</si>
  <si>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</si>
  <si>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</si>
  <si>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</si>
  <si>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</si>
  <si>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</si>
  <si>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</si>
  <si>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</si>
  <si>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</si>
  <si>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</si>
  <si>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</si>
  <si>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</si>
  <si>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</si>
  <si>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</si>
  <si>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</si>
  <si>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</si>
  <si>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</si>
  <si>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</si>
  <si>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</si>
  <si>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</si>
  <si>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</si>
  <si>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</si>
  <si>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</si>
  <si>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</si>
  <si>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</si>
  <si>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</si>
  <si>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</si>
  <si>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</si>
  <si>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</si>
  <si>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</si>
  <si>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</si>
  <si>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</si>
  <si>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</si>
  <si>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</si>
  <si>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</si>
  <si>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</si>
  <si>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</si>
  <si>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</si>
  <si>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</si>
  <si>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</si>
  <si>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</si>
  <si>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</si>
  <si>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</si>
  <si>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</si>
  <si>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</si>
  <si>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</si>
  <si>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</si>
  <si>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</si>
  <si>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</si>
  <si>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</si>
  <si>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</si>
  <si>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</si>
  <si>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</si>
  <si>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</si>
  <si>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</si>
  <si>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</si>
  <si>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</si>
  <si>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</si>
  <si>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</si>
  <si>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</si>
  <si>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</si>
  <si>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</si>
  <si>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</si>
  <si>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</si>
  <si>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</si>
  <si>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</si>
  <si>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</si>
  <si>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</si>
  <si>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</si>
  <si>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</si>
  <si>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</si>
  <si>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</si>
  <si>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</si>
  <si>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</si>
  <si>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</si>
  <si>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</si>
  <si>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</si>
  <si>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</si>
  <si>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</si>
  <si>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</si>
  <si>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</si>
  <si>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</si>
  <si>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</si>
  <si>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</si>
  <si>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</si>
  <si>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</si>
  <si>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</si>
  <si>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</si>
  <si>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</si>
  <si>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</si>
  <si>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</si>
  <si>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</si>
  <si>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</si>
  <si>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</si>
  <si>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</si>
  <si>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</si>
  <si>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</si>
  <si>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</si>
  <si>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</si>
  <si>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</si>
  <si>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</si>
  <si>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</si>
  <si>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</si>
  <si>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</si>
  <si>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</si>
  <si>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</si>
  <si>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</si>
  <si>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</si>
  <si>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</si>
  <si>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</si>
  <si>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</si>
  <si>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</si>
  <si>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</si>
  <si>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</si>
  <si>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</si>
  <si>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</si>
  <si>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</si>
  <si>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</si>
  <si>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</si>
  <si>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</si>
  <si>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</si>
  <si>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</si>
  <si>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</si>
  <si>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</si>
  <si>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</si>
  <si>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</si>
  <si>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</si>
  <si>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</si>
  <si>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</si>
  <si>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</si>
  <si>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</si>
  <si>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</si>
  <si>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</si>
  <si>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</si>
  <si>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</si>
  <si>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</si>
  <si>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</si>
  <si>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</si>
  <si>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</si>
  <si>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</si>
  <si>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</si>
  <si>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</si>
  <si>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</si>
  <si>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</si>
  <si>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</si>
  <si>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</si>
  <si>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</si>
  <si>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</si>
  <si>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</si>
  <si>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</si>
  <si>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</si>
  <si>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</si>
  <si>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</si>
  <si>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</si>
  <si>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</si>
  <si>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</si>
  <si>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</si>
  <si>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</si>
  <si>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</si>
  <si>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</si>
  <si>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</si>
  <si>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</si>
  <si>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</si>
  <si>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</si>
  <si>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</si>
  <si>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</si>
  <si>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</si>
  <si>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</si>
  <si>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</si>
  <si>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</si>
  <si>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</si>
  <si>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</si>
  <si>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</si>
  <si>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</si>
  <si>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</si>
  <si>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</si>
  <si>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</si>
  <si>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</si>
  <si>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</si>
  <si>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</si>
  <si>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</si>
  <si>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</si>
  <si>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</si>
  <si>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</si>
  <si>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</si>
  <si>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</si>
  <si>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</si>
  <si>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</si>
  <si>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</si>
  <si>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</si>
  <si>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</si>
  <si>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</si>
  <si>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</si>
  <si>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</si>
  <si>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</si>
  <si>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</si>
  <si>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</si>
  <si>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</si>
  <si>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</si>
  <si>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</si>
  <si>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</si>
  <si>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</si>
  <si>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</si>
  <si>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</si>
  <si>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</si>
  <si>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</si>
  <si>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</si>
  <si>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</si>
  <si>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</si>
  <si>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</si>
  <si>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</si>
  <si>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</si>
  <si>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</si>
  <si>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</si>
  <si>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</si>
  <si>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</si>
  <si>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</si>
  <si>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</si>
  <si>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</si>
  <si>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</si>
  <si>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</si>
  <si>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</si>
  <si>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</si>
  <si>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</si>
  <si>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</si>
  <si>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</si>
  <si>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</si>
  <si>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</si>
  <si>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</si>
  <si>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</si>
  <si>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</si>
  <si>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</si>
  <si>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</si>
  <si>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</si>
  <si>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</si>
  <si>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</si>
  <si>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</si>
  <si>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</si>
  <si>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</si>
  <si>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</si>
  <si>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</si>
  <si>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</si>
  <si>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</si>
  <si>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</si>
  <si>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</si>
  <si>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</si>
  <si>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</si>
  <si>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</si>
  <si>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</si>
  <si>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</si>
  <si>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</si>
  <si>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</si>
  <si>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</si>
  <si>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</si>
  <si>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</si>
  <si>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</si>
  <si>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</si>
  <si>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</si>
  <si>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</si>
  <si>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</si>
  <si>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</si>
  <si>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</si>
  <si>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</si>
  <si>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</si>
  <si>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</si>
  <si>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</si>
  <si>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</si>
  <si>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</si>
  <si>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</si>
  <si>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</si>
  <si>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</si>
  <si>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</si>
  <si>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</si>
  <si>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</si>
  <si>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</si>
  <si>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</si>
  <si>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</si>
  <si>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</si>
  <si>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</si>
  <si>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</si>
  <si>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</si>
  <si>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</si>
  <si>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</si>
  <si>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</si>
  <si>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</si>
  <si>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</si>
  <si>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</si>
  <si>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</si>
  <si>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</si>
  <si>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</si>
  <si>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</si>
  <si>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</si>
  <si>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</si>
  <si>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</si>
  <si>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</si>
  <si>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</si>
  <si>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</si>
  <si>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</si>
  <si>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</si>
  <si>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</si>
  <si>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</si>
  <si>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</si>
  <si>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</si>
  <si>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</si>
  <si>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</si>
  <si>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</si>
  <si>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</si>
  <si>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</si>
  <si>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</si>
  <si>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</si>
  <si>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</si>
  <si>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</si>
  <si>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</si>
  <si>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</si>
  <si>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</si>
  <si>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</si>
  <si>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</si>
  <si>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</si>
  <si>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</si>
  <si>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</si>
  <si>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</si>
  <si>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</si>
  <si>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</si>
  <si>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</si>
  <si>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</si>
  <si>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</si>
  <si>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</si>
  <si>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</si>
  <si>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</si>
  <si>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</si>
  <si>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</si>
  <si>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</si>
  <si>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</si>
  <si>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</si>
  <si>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</si>
  <si>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</si>
  <si>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</si>
  <si>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</si>
  <si>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</si>
  <si>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</si>
  <si>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</si>
  <si>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</si>
  <si>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</si>
  <si>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</si>
  <si>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</si>
  <si>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</si>
  <si>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</si>
  <si>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</si>
  <si>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</si>
  <si>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</si>
  <si>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</si>
  <si>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</si>
  <si>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</si>
  <si>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</si>
  <si>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</si>
  <si>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</si>
  <si>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</si>
  <si>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</si>
  <si>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</si>
  <si>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</si>
  <si>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</si>
  <si>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</si>
  <si>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</si>
  <si>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</si>
  <si>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</si>
  <si>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</si>
  <si>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</si>
  <si>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</si>
  <si>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</si>
  <si>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</si>
  <si>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</si>
  <si>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</si>
  <si>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</si>
  <si>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</si>
  <si>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</si>
  <si>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</si>
  <si>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</si>
  <si>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</si>
  <si>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</si>
  <si>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</si>
  <si>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</si>
  <si>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</si>
  <si>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</si>
  <si>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</si>
  <si>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</si>
  <si>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</si>
  <si>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</si>
  <si>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</si>
  <si>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</si>
  <si>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</si>
  <si>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</si>
  <si>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</si>
  <si>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</si>
  <si>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</si>
  <si>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</si>
  <si>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</si>
  <si>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</si>
  <si>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</si>
  <si>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</si>
  <si>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</si>
  <si>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</si>
  <si>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</si>
  <si>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</si>
  <si>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</si>
  <si>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</si>
  <si>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</si>
  <si>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</si>
  <si>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</si>
  <si>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</si>
  <si>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</si>
  <si>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</si>
  <si>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</si>
  <si>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</si>
  <si>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</si>
  <si>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</si>
  <si>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</si>
  <si>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</si>
  <si>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</si>
  <si>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</si>
  <si>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</si>
  <si>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</si>
  <si>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</si>
  <si>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</si>
  <si>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</si>
  <si>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</si>
  <si>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</si>
  <si>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</si>
  <si>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</si>
  <si>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</si>
  <si>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</si>
  <si>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</si>
  <si>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</si>
  <si>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</si>
  <si>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</si>
  <si>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</si>
  <si>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</si>
  <si>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</si>
  <si>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</si>
  <si>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</si>
  <si>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</si>
  <si>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</si>
  <si>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</si>
  <si>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</si>
  <si>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</si>
  <si>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</si>
  <si>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</si>
  <si>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</si>
  <si>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</si>
  <si>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</si>
  <si>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</si>
  <si>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</si>
  <si>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</si>
  <si>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</si>
  <si>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</si>
  <si>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</si>
  <si>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</si>
  <si>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</si>
  <si>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</si>
  <si>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</si>
  <si>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</si>
  <si>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</si>
  <si>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</si>
  <si>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</si>
  <si>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</si>
  <si>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</si>
  <si>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</si>
  <si>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</si>
  <si>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</si>
  <si>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</si>
  <si>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</si>
  <si>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</si>
  <si>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</si>
  <si>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</si>
  <si>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</si>
  <si>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</si>
  <si>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</si>
  <si>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</si>
  <si>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</si>
  <si>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</si>
  <si>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</si>
  <si>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</si>
  <si>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</si>
  <si>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</si>
  <si>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</si>
  <si>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</si>
  <si>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</si>
  <si>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</si>
  <si>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</si>
  <si>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</si>
  <si>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</si>
  <si>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</si>
  <si>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</si>
  <si>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</si>
  <si>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</si>
  <si>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</si>
  <si>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</si>
  <si>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</si>
  <si>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</si>
  <si>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</si>
  <si>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</si>
  <si>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</si>
  <si>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</si>
  <si>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</si>
  <si>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</si>
  <si>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</si>
  <si>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</si>
  <si>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</si>
  <si>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</si>
  <si>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</si>
  <si>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</si>
  <si>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</si>
  <si>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</si>
  <si>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</si>
  <si>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</si>
  <si>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</si>
  <si>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</si>
  <si>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</si>
  <si>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</si>
  <si>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</si>
  <si>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</si>
  <si>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</si>
  <si>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</si>
  <si>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</si>
  <si>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</si>
  <si>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</si>
  <si>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</si>
  <si>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</si>
  <si>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</si>
  <si>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</si>
  <si>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</si>
  <si>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</si>
  <si>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</si>
  <si>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</si>
  <si>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</si>
  <si>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</si>
  <si>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</si>
  <si>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</si>
  <si>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</si>
  <si>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</si>
  <si>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</si>
  <si>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</si>
  <si>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</si>
  <si>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</si>
  <si>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</si>
  <si>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</si>
  <si>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</si>
  <si>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</si>
  <si>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</si>
  <si>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</si>
  <si>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</si>
  <si>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</si>
  <si>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</si>
  <si>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</si>
  <si>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</si>
  <si>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</si>
  <si>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</si>
  <si>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Data Base SINAPI: SETEMBRO/2019 - DESONERADA</t>
  </si>
  <si>
    <t>Data Base SETOP: AGOSTO/2019 - DESONERADA</t>
  </si>
  <si>
    <t>3.4</t>
  </si>
  <si>
    <t>7.5</t>
  </si>
  <si>
    <t>3.5</t>
  </si>
  <si>
    <t>3.6</t>
  </si>
  <si>
    <t>1.2</t>
  </si>
  <si>
    <t>PLANILHA DE COTAÇÕES  - AMPLIAÇÃO DA ESCOLA MUNICIPAL DOUTOR VASCONCELOS COSTA - R00</t>
  </si>
  <si>
    <t>MEDIDA</t>
  </si>
  <si>
    <t>2,5 X 1,6</t>
  </si>
  <si>
    <t>m</t>
  </si>
  <si>
    <t>MEDIDA ESTIMADA</t>
  </si>
  <si>
    <t>REFORMA</t>
  </si>
  <si>
    <t>TELHADO</t>
  </si>
  <si>
    <t>Horas por dia</t>
  </si>
  <si>
    <t>Dias trabalhados</t>
  </si>
  <si>
    <t>DIAS</t>
  </si>
  <si>
    <t>Total</t>
  </si>
  <si>
    <t>Área total do telhado em planta</t>
  </si>
  <si>
    <t xml:space="preserve"> Unidades</t>
  </si>
  <si>
    <t>UN/M2</t>
  </si>
  <si>
    <t>Total de área para troca x unidades</t>
  </si>
  <si>
    <t>Metragem estimada em prancha</t>
  </si>
  <si>
    <t xml:space="preserve">Percentual adotado para troca </t>
  </si>
  <si>
    <t>Perímetro medido em prancha</t>
  </si>
  <si>
    <t>Altura do pé direito</t>
  </si>
  <si>
    <t>6 x 8 (L x E)</t>
  </si>
  <si>
    <t>Percentural adotado para troca</t>
  </si>
  <si>
    <t>Fator de correção para a inclinação das telhas de 30%</t>
  </si>
  <si>
    <t xml:space="preserve">Área total do telhado </t>
  </si>
  <si>
    <t>NOVA ESTRUTURA DO TELHADO</t>
  </si>
  <si>
    <t>2.5.1</t>
  </si>
  <si>
    <t>2.5.2</t>
  </si>
  <si>
    <t>2.5.4</t>
  </si>
  <si>
    <t>Porcentagem estimada para a inclinação das telhas</t>
  </si>
  <si>
    <t>Metragem quadrada da telha</t>
  </si>
  <si>
    <t>Total de área para troca</t>
  </si>
  <si>
    <t>2.5.5</t>
  </si>
  <si>
    <t>2.5.6</t>
  </si>
  <si>
    <t>total da remoção das tesouras</t>
  </si>
  <si>
    <t>total da remoção da trama</t>
  </si>
  <si>
    <t>volume estimado para a tesoura</t>
  </si>
  <si>
    <t>volume das tesouras</t>
  </si>
  <si>
    <t>espessura da trama considerada para o volume</t>
  </si>
  <si>
    <t>volume das tramas</t>
  </si>
  <si>
    <t>2.5.7</t>
  </si>
  <si>
    <t>INSTALAÇÃO DAS TELHAS</t>
  </si>
  <si>
    <t>LIMPEZA DAS TELHAS</t>
  </si>
  <si>
    <t>Largura considerada para escarificação da trinca</t>
  </si>
  <si>
    <t>Área total demolida</t>
  </si>
  <si>
    <t>Total + 20% de empolamento</t>
  </si>
  <si>
    <t>TRATAMENTO DO MOFO</t>
  </si>
  <si>
    <t>PINTURA E TRATAMENTO DAS PAREDES</t>
  </si>
  <si>
    <t>TRATAMENTO DAS TRINCAS</t>
  </si>
  <si>
    <t>Área das portas e janelas</t>
  </si>
  <si>
    <t>Altura (acima do azulejo)</t>
  </si>
  <si>
    <t>CT01</t>
  </si>
  <si>
    <t>COMPOSIÇÃO</t>
  </si>
  <si>
    <t>COMPOSIÇÃO 02</t>
  </si>
  <si>
    <t>CT02</t>
  </si>
  <si>
    <t>M²</t>
  </si>
  <si>
    <t>Total A(área de parede -área de janelas e portas)</t>
  </si>
  <si>
    <t>Total B</t>
  </si>
  <si>
    <t>Total (A+B)</t>
  </si>
  <si>
    <t>3.1.2</t>
  </si>
  <si>
    <t>3.1.1</t>
  </si>
  <si>
    <t>3.1.3</t>
  </si>
  <si>
    <t>3.2.1</t>
  </si>
  <si>
    <t>3.2.2</t>
  </si>
  <si>
    <t>3.2.3</t>
  </si>
  <si>
    <t>3.7</t>
  </si>
  <si>
    <t>PINTURA E TRATAMENTO DO TETO</t>
  </si>
  <si>
    <t>SERVIÇO DE DESCASCAMENTO E LIXAMENTO DO TETO</t>
  </si>
  <si>
    <t>4.1.1</t>
  </si>
  <si>
    <t>Área medida em projeto</t>
  </si>
  <si>
    <t>4.3</t>
  </si>
  <si>
    <t>4.4</t>
  </si>
  <si>
    <t>PISOS</t>
  </si>
  <si>
    <t>5.2</t>
  </si>
  <si>
    <t>5.3</t>
  </si>
  <si>
    <t>5.4</t>
  </si>
  <si>
    <t>5.5</t>
  </si>
  <si>
    <t>5.6</t>
  </si>
  <si>
    <t>5.7</t>
  </si>
  <si>
    <t>Perímetro somado em prancha(descontado as portas)</t>
  </si>
  <si>
    <t xml:space="preserve">Altura considerada </t>
  </si>
  <si>
    <t>Largura em volume ocupado</t>
  </si>
  <si>
    <t>TOTAL - REFORMA</t>
  </si>
  <si>
    <t>Quantidade considerada</t>
  </si>
  <si>
    <t>M3/U</t>
  </si>
  <si>
    <t>2.4</t>
  </si>
  <si>
    <t>2.5.3</t>
  </si>
  <si>
    <t>2.6</t>
  </si>
  <si>
    <t>2.6.1</t>
  </si>
  <si>
    <t>2.6.2</t>
  </si>
  <si>
    <t>2.7</t>
  </si>
  <si>
    <t>2.7.1</t>
  </si>
  <si>
    <t>6.5</t>
  </si>
  <si>
    <t>Área metalica dos portões</t>
  </si>
  <si>
    <t>Área total</t>
  </si>
  <si>
    <t>6.2</t>
  </si>
  <si>
    <t>6.3</t>
  </si>
  <si>
    <t>Área das portas</t>
  </si>
  <si>
    <t>Quantidade</t>
  </si>
  <si>
    <t>Lados</t>
  </si>
  <si>
    <t>6.4</t>
  </si>
  <si>
    <t>Quantidade em projeto</t>
  </si>
  <si>
    <t>6.6</t>
  </si>
  <si>
    <t>6.7</t>
  </si>
  <si>
    <t>Área metalica das janelas</t>
  </si>
  <si>
    <t>Área Total</t>
  </si>
  <si>
    <t>Área considerada total do vidros</t>
  </si>
  <si>
    <t>Comprimento das portas</t>
  </si>
  <si>
    <t>Quantidade de portas</t>
  </si>
  <si>
    <t>Total (comprimento x quantidade)</t>
  </si>
  <si>
    <t>COMPOSIÇÃO 01</t>
  </si>
  <si>
    <t>C02</t>
  </si>
  <si>
    <t>C01</t>
  </si>
  <si>
    <t>RODAPÉ CERÂMICO DE 7CM DE ALTURA COM PLACAS TIPO PORCELANATO  DE DIMENSÕES 45X45CM.</t>
  </si>
  <si>
    <t xml:space="preserve">REVESTIMENTO CERÂMICO PARA PISO COM PLACAS TIPO PORCELANATO DE DIMENSÕES 45X45 CM APLICADA EM AMBIENTES DE ÁREA MAIOR QUE 5 M². </t>
  </si>
  <si>
    <t>5.8</t>
  </si>
  <si>
    <t>Comprimento considerada para a trinca</t>
  </si>
  <si>
    <t>Rendimento do selante</t>
  </si>
  <si>
    <t>4.5</t>
  </si>
  <si>
    <t>Altura total considerada para a trinca</t>
  </si>
  <si>
    <t>Total (+ 20%)</t>
  </si>
  <si>
    <t>SERÁ CONSIDERADO 20% A MAIS DE REBOCO PARA FECHAR POSSIVEIS ORIFICIOS</t>
  </si>
  <si>
    <t>Demolição das trincas</t>
  </si>
  <si>
    <t>Demolição para tratamento dos mofos</t>
  </si>
  <si>
    <t>Área total considerada dos mofos</t>
  </si>
  <si>
    <t xml:space="preserve">Rendimento </t>
  </si>
  <si>
    <t>KG/M2</t>
  </si>
  <si>
    <t>6.8</t>
  </si>
  <si>
    <t>6.9</t>
  </si>
  <si>
    <t>6.10</t>
  </si>
  <si>
    <t>Quantidade de fechadura</t>
  </si>
  <si>
    <t>Quantidade de trinco</t>
  </si>
  <si>
    <t>QUADRA</t>
  </si>
  <si>
    <t>Área  total da quadra</t>
  </si>
  <si>
    <t>ARQUIBANCADA</t>
  </si>
  <si>
    <t>7.1.2</t>
  </si>
  <si>
    <t>7.1.3</t>
  </si>
  <si>
    <t>APLICAÇÃO MANUAL DE TINTA LÁTEX ACRÍLICA AZUL EM PAREDE EXTERNAS DE CASAS, DUAS DEMÃOS.</t>
  </si>
  <si>
    <t>TINTA ACRILICA PREMIUM, COR AZUL</t>
  </si>
  <si>
    <t>COMPOSIÇÃO 03</t>
  </si>
  <si>
    <t>47.960.950/0449-27</t>
  </si>
  <si>
    <t>https://www.magazineluiza.com.br/tinta-acrilica-premium-fosca-para-piso-azul-18-litros-suvinil/p/cgc0j6eg8g/cj/ttpm/?&amp;utm_source=google&amp;utm_medium%20=pla%20&amp;utm_campaign%20=PLA_marketplace&amp;seller_id=ceccasaeconstrucao&amp;product_group_id=376808955025&amp;ad_group_id=48543698555&amp;aw_viq=pla&amp;gclid=Cj0KCQjw0IDtBRC6ARIsAIA5gWtev2HBV58otljPzel-Ep1NVDuQQW1biZ8g1atmAITn2pbFGWvG_FoaAle8EALw_wcB</t>
  </si>
  <si>
    <t>Copafer</t>
  </si>
  <si>
    <t>55.728.224/0001-06</t>
  </si>
  <si>
    <t>https://www.copafer.com.br/tinta-acrilico-premium-para-cimentos-e-pisos-18-litros-azul-53420222-suvinil-p1088625?tsid=17&amp;utm_source=google&amp;utm_medium=cpc&amp;utm_content=Tinta%20Acr%C3%ADlico%20Premium%20para%20Cimentos%20e%20Pisos%2018%20Litros%20Azul%20-%2053420222%20-%20SUVINIL&amp;utm_campaign=tintas-e-acessorios&amp;pht=5891501858647464&amp;gclid=Cj0KCQjw0IDtBRC6ARIsAIA5gWtYfh896c2pXrEWfuVl7RCd2ieKEbhsdjfvfjVW2VPKN9f_zAeDZqUaArN-EALw_wcB</t>
  </si>
  <si>
    <t>(11) 3512-5959</t>
  </si>
  <si>
    <t xml:space="preserve">Casas Bahia </t>
  </si>
  <si>
    <t>33.041.260/0652-90</t>
  </si>
  <si>
    <t>https://www.casasbahia.com.br/MaterialparaConstrucao/PinturaAcessorios/Tintas/tinta-piso-acrilica-premium-azul-18l-suvinil-15452188.html?utm_medium=Cpc&amp;utm_source=GP_PLA&amp;IdSku=15452188&amp;idLojista=32676&amp;utm_campaign=ferr_shopping&amp;gclid=Cj0KCQjw0IDtBRC6ARIsAIA5gWsmpUU08Rw5LKiRTKfppJUCEiijwNIvXSb8tCz9PiO1-x9CqOAwUsYaAnJpEALw_wcB</t>
  </si>
  <si>
    <t>(11) 4003-4336</t>
  </si>
  <si>
    <t>TINTA EPOXI PREMIUM, VERMELHA</t>
  </si>
  <si>
    <t>https://www.americanas.com.br/produto/90969200/novacor-epoxi-vermelho-400-3-6l?WT.srch=1&amp;acc=e789ea56094489dffd798f86ff51c7a9&amp;epar=bp_pl_00_go_pla_casaeconst_geral_gmv&amp;gclid=Cj0KCQjw0IDtBRC6ARIsAIA5gWtDGdahaQ92c6WPQCKBZEJHumbt-Cq0r4TM_go7cNjR3cDsZ2AR85QaAnqUEALw_wcB&amp;i=573fe7c5eec3dfb1f8023b75&amp;o=5d13d6c16c28a3cb500aa666&amp;opn=YSMESP&amp;sellerId=63004030000196</t>
  </si>
  <si>
    <t>Submarino</t>
  </si>
  <si>
    <t>https://www.submarino.com.br/produto/90969200/novacor-epoxi-vermelho-400-3-6l?WT.srch=1&amp;acc=d47a04c6f99456bc289220d5d0ff208d&amp;epar=bp_pl_00_go_g35219&amp;gclid=Cj0KCQjw0IDtBRC6ARIsAIA5gWs9ufN5YsB0__mmKU_2hqi8WSNQqjl6S9sEy9pjX8hSemI4vPOcKyQaAvv4EALw_wcB&amp;i=573fff3deec3dfb1f8068325&amp;o=5d13d6b06c28a3cb500aa5b9&amp;opn=XMLGOOGLE&amp;sellerId=63004030000196</t>
  </si>
  <si>
    <t>(11) 4003-5544</t>
  </si>
  <si>
    <t>https://www.leroymerlin.com.br/tinta-epoxi-brilhante-novacor-epoxi-premium-vermelha-3,6l-sherwin-williams_87986185?region=grande_sao_paulo&amp;gclid=Cj0KCQjw0IDtBRC6ARIsAIA5gWtHmkdu6Nzr45AAp-FyenhB9EwEGGSJvWwKD-ZSTiGu7NTquHPGmoQaAutZEALw_wcB</t>
  </si>
  <si>
    <t>0800-602-1380</t>
  </si>
  <si>
    <t>TINTA EPOXI PREMIUM, AZUL</t>
  </si>
  <si>
    <t>Tintas Verginia</t>
  </si>
  <si>
    <t>84.866.342/0008-55</t>
  </si>
  <si>
    <t>https://www.tintasverginia.com.br/epoxi-novacor-3-6l-azul-azuis-23385c</t>
  </si>
  <si>
    <t>(41) 3291-8021</t>
  </si>
  <si>
    <t>https://www.leroymerlin.com.br/tinta-epoxi-brilhante-novacor-epoxi-premium-azul-3,6l-sherwin-williams_87983553?region=grande_sao_paulo&amp;gclid=Cj0KCQjw0IDtBRC6ARIsAIA5gWsi8IgBAugnWvY9g0QYCBhFhtsaaEGQ2dQ0VOve9HFX4wC4TGOoZIoaArNgEALw_wcB</t>
  </si>
  <si>
    <t>Politintas</t>
  </si>
  <si>
    <t>27.171.883/0001-59</t>
  </si>
  <si>
    <t>https://loja.politintas.com.br/tinta-epoxi-brilhante-36l-a-base-de-agua-novacor-sherwin-williams/p</t>
  </si>
  <si>
    <t>0800 888 1154</t>
  </si>
  <si>
    <t>TINTA EPOXI PREMIUM, VERDE</t>
  </si>
  <si>
    <t>https://www.tintasverginia.com.br/tintas/tinta-epoxi/epoxi-novacor-3-6l-verde-verdes-164240</t>
  </si>
  <si>
    <t>https://www.leroymerlin.com.br/tinta-epoxi-brilhante-novacor-epoxi-premium-verde-3,6l-sherwin-williams_87986171</t>
  </si>
  <si>
    <t>C03</t>
  </si>
  <si>
    <t xml:space="preserve">Área para troca </t>
  </si>
  <si>
    <t>Área  total da arquibancada</t>
  </si>
  <si>
    <t>APLICAÇÃO DE TINTA VERMELHA A BASE DE EPOXI SOBRE PISO</t>
  </si>
  <si>
    <t>APLICAÇÃO DE TINTA AZUL A BASE DE EPOXI SOBRE PISO</t>
  </si>
  <si>
    <t>APLICAÇÃO DE TINTA VERDE A BASE DE EPOXI SOBRE PISO</t>
  </si>
  <si>
    <t>COMPOSIÇÃO 04</t>
  </si>
  <si>
    <t>COMPOSIÇÃO 05</t>
  </si>
  <si>
    <t>COMPOSIÇÃO 06</t>
  </si>
  <si>
    <t>CT023ARQ</t>
  </si>
  <si>
    <t>CT04</t>
  </si>
  <si>
    <t>CT06</t>
  </si>
  <si>
    <t>Área  total</t>
  </si>
  <si>
    <t xml:space="preserve">Área  total </t>
  </si>
  <si>
    <t>TRAVA DE GOL</t>
  </si>
  <si>
    <t>PORTÕES</t>
  </si>
  <si>
    <t>CORRENTE DE ALUMINIO PARA PLACAS SUSPENSA PELO TETO</t>
  </si>
  <si>
    <t>C1</t>
  </si>
  <si>
    <t>SETOP - CR</t>
  </si>
  <si>
    <t>10.7</t>
  </si>
  <si>
    <t>PLACA FOTOLUMINESCENTE - M1 - ESPECIFICAÇÃO  NO PROJETO</t>
  </si>
  <si>
    <t>HIDRANTE</t>
  </si>
  <si>
    <t>medida em projeto</t>
  </si>
  <si>
    <t>comprimento em projeto</t>
  </si>
  <si>
    <t xml:space="preserve">TOTAL </t>
  </si>
  <si>
    <t>área em projeto do hidrante de recalque</t>
  </si>
  <si>
    <t>área em projeto do piso</t>
  </si>
  <si>
    <t>área em projeto</t>
  </si>
  <si>
    <t>profundidade em projeto</t>
  </si>
  <si>
    <t>TOTAL A</t>
  </si>
  <si>
    <t>largura considerada</t>
  </si>
  <si>
    <t>altura em projeto</t>
  </si>
  <si>
    <t>TOTAL B</t>
  </si>
  <si>
    <t>TOTAL (A+B)</t>
  </si>
  <si>
    <t>DEMOLIÇÃO:</t>
  </si>
  <si>
    <t>medida em projeto da (alvenaria + contra piso)</t>
  </si>
  <si>
    <t>altura estimada</t>
  </si>
  <si>
    <t>ESCAVAÇÃO:</t>
  </si>
  <si>
    <t xml:space="preserve">medida em projeto </t>
  </si>
  <si>
    <t>TOTAL (B+ ESCAVAÇÃO)</t>
  </si>
  <si>
    <t>ABRIGO PARA HIDRANTE, 90X60X17CM, COM REGISTRO GLOBO ANGULAR 45 GRAUS 2 1/2", ADAPTADOR STORZ 2 1/2", MANGUEIRA DE INCÊNDIO 30M, REDUÇÃO 2 1/2 X 1 1/2" E ESGUICHO EM LATÃO 1 1/2" - FORNECIMENTO E INSTALAÇÃO</t>
  </si>
  <si>
    <t>ESTRUTURA</t>
  </si>
  <si>
    <t>área estimada</t>
  </si>
  <si>
    <t>Peso da barra</t>
  </si>
  <si>
    <t>KG/M</t>
  </si>
  <si>
    <t>peso total</t>
  </si>
  <si>
    <t>LAJE:</t>
  </si>
  <si>
    <t>largura  em projeto</t>
  </si>
  <si>
    <t>CONTRA-PISO:</t>
  </si>
  <si>
    <t>LATERAL:</t>
  </si>
  <si>
    <t>INTERNO:</t>
  </si>
  <si>
    <t>FRENTE:</t>
  </si>
  <si>
    <t>TOTAL C</t>
  </si>
  <si>
    <t>TOTAL ((A+B+C)*2)</t>
  </si>
  <si>
    <t>largura em projeto</t>
  </si>
  <si>
    <t>TOTAL D</t>
  </si>
  <si>
    <t>PISO:</t>
  </si>
  <si>
    <t>TOTAL E</t>
  </si>
  <si>
    <t>TOTAL ((A+B+C)*2+D+E)</t>
  </si>
  <si>
    <t xml:space="preserve">PLACA FOTOLUMINESCENTE "E3" - 200 X 300 MM </t>
  </si>
  <si>
    <t xml:space="preserve">RESERVÁTORIO METALICO TIPO TAÇA COLUNA SECA - 18m3 </t>
  </si>
  <si>
    <t>sinapi</t>
  </si>
  <si>
    <t xml:space="preserve">BOTOEIRA LIGA E DESLIGA BOMBA DE INCENDIO </t>
  </si>
  <si>
    <t>CT03</t>
  </si>
  <si>
    <t>Volume considerado para a rampa de acessibilidade</t>
  </si>
  <si>
    <t>M34</t>
  </si>
  <si>
    <t>PROJETO DE PREVENÇÃO E COMBATE A INCÊNDIO E PÂNICO</t>
  </si>
  <si>
    <t>BDI 31,29%</t>
  </si>
  <si>
    <t>*CR= CUSTO REFERENCIAL</t>
  </si>
  <si>
    <t>SERVIÇOS DIVERSOS</t>
  </si>
  <si>
    <t>8.1</t>
  </si>
  <si>
    <t>9.1</t>
  </si>
  <si>
    <t>9.2</t>
  </si>
  <si>
    <t>9.3</t>
  </si>
  <si>
    <t>9.4</t>
  </si>
  <si>
    <t>9.5</t>
  </si>
  <si>
    <t>9.6</t>
  </si>
  <si>
    <t>9.7</t>
  </si>
  <si>
    <t>9.8</t>
  </si>
  <si>
    <t>9.9</t>
  </si>
  <si>
    <t>9.10</t>
  </si>
  <si>
    <t>9.11</t>
  </si>
  <si>
    <t>9.12</t>
  </si>
  <si>
    <t>9.13</t>
  </si>
  <si>
    <t>9.14</t>
  </si>
  <si>
    <t>9.14.1</t>
  </si>
  <si>
    <t>9.14.2</t>
  </si>
  <si>
    <t>9.14.3</t>
  </si>
  <si>
    <t>9.14.4</t>
  </si>
  <si>
    <t>9.14.5</t>
  </si>
  <si>
    <t>9.14.6</t>
  </si>
  <si>
    <t>9.14.7</t>
  </si>
  <si>
    <t>9.14.8</t>
  </si>
  <si>
    <t>9.14.9</t>
  </si>
  <si>
    <t>9.14.10</t>
  </si>
  <si>
    <t>9.14.11</t>
  </si>
  <si>
    <t>9.14.12</t>
  </si>
  <si>
    <t>9.14.13</t>
  </si>
  <si>
    <t>9.14.14</t>
  </si>
  <si>
    <t>9.14.15</t>
  </si>
  <si>
    <t>9.15</t>
  </si>
  <si>
    <t>9.16</t>
  </si>
  <si>
    <t>9.17</t>
  </si>
  <si>
    <t>9.18</t>
  </si>
  <si>
    <t>9.19</t>
  </si>
  <si>
    <t>9.20</t>
  </si>
  <si>
    <t>9.21</t>
  </si>
  <si>
    <t>9.15.1</t>
  </si>
  <si>
    <t>9.15.2</t>
  </si>
  <si>
    <t>9.15.3</t>
  </si>
  <si>
    <t>9.15.4</t>
  </si>
  <si>
    <t>9.15.5</t>
  </si>
  <si>
    <t>9.15.6</t>
  </si>
  <si>
    <t>9.15.7</t>
  </si>
  <si>
    <t>9.15.8</t>
  </si>
  <si>
    <t>9.15.9</t>
  </si>
  <si>
    <t>9.15.10</t>
  </si>
  <si>
    <t>9.15.11</t>
  </si>
  <si>
    <t>9.15.12</t>
  </si>
  <si>
    <t>9.15.13</t>
  </si>
  <si>
    <t>9.22</t>
  </si>
  <si>
    <t>9.23</t>
  </si>
  <si>
    <t>9.24</t>
  </si>
  <si>
    <t>9.25</t>
  </si>
  <si>
    <t>9.26</t>
  </si>
  <si>
    <t>9.27</t>
  </si>
  <si>
    <t>9.28</t>
  </si>
  <si>
    <t xml:space="preserve">Acabamento de Válvula de Descarga </t>
  </si>
  <si>
    <t>CT04 HID</t>
  </si>
  <si>
    <t>DEMOLIÇÃO DOS BANHEIROS DO DEPOSITO</t>
  </si>
  <si>
    <t>Comprimento total medido em prancha</t>
  </si>
  <si>
    <t>Largura considerada</t>
  </si>
  <si>
    <t xml:space="preserve">Altura </t>
  </si>
  <si>
    <t>Demolição dos banheiros</t>
  </si>
  <si>
    <t>8.1.1</t>
  </si>
  <si>
    <t>8.1.2</t>
  </si>
  <si>
    <t>8.2</t>
  </si>
  <si>
    <t>8.2.1</t>
  </si>
  <si>
    <t>8.2.2</t>
  </si>
  <si>
    <t>Demolição dos banheiros para acessibilidade</t>
  </si>
  <si>
    <t>8.3</t>
  </si>
  <si>
    <t>8.4</t>
  </si>
  <si>
    <t>Total (x 2 lados)</t>
  </si>
  <si>
    <t>Comprimento</t>
  </si>
  <si>
    <t>https://www.leroymerlin.com.br/acabamento-para-valvula-de-descarga-cromado-hydra-max-deca_85503054</t>
  </si>
  <si>
    <t>https://www.telhanorte.com.br/acabamento-para-valvula-de-descarga-114-e-112-hydra-max-cromado-deca-260800/p</t>
  </si>
  <si>
    <t>Telha Norte</t>
  </si>
  <si>
    <t>11 3434-3610</t>
  </si>
  <si>
    <t>03.840.986/0056-70</t>
  </si>
  <si>
    <t>https://www.cec.com.br/metais-e-acessorios/acabamentos/registro/acabamento-de-valvula-de-descarga-hydra-max-cromado?produto=1043766</t>
  </si>
  <si>
    <t> (11) 4001-010</t>
  </si>
  <si>
    <t>96,99 </t>
  </si>
  <si>
    <t>C&amp;C</t>
  </si>
  <si>
    <t>63.004.030.0030-20</t>
  </si>
  <si>
    <t>ACABAMENTO DE VALVULA DE DESCARGA</t>
  </si>
  <si>
    <t>ACABAMENTO DA VALVULA DE DESCARGA DOS BANHEIROS</t>
  </si>
  <si>
    <t>ADAPTAÇÃO DOS BANHEIROS PARA ACESSIBILIDADE</t>
  </si>
  <si>
    <t>8.2.3</t>
  </si>
  <si>
    <t>8.2.4</t>
  </si>
  <si>
    <t>8.2.5</t>
  </si>
  <si>
    <t>8.2.6</t>
  </si>
  <si>
    <t>8.2.7</t>
  </si>
  <si>
    <t>8.4.1</t>
  </si>
  <si>
    <t>8.4.2</t>
  </si>
  <si>
    <t>8.2.8</t>
  </si>
  <si>
    <t>6.11</t>
  </si>
  <si>
    <t>ELETRICA</t>
  </si>
  <si>
    <t>REFORMA DA EM ANGELO CONSOLI</t>
  </si>
  <si>
    <t>CRONOGRAMA FÍSICO FINANCEIRO - REFORMA DA EM ANGELO CONSOLI</t>
  </si>
  <si>
    <t>10.1</t>
  </si>
  <si>
    <t>10.2</t>
  </si>
  <si>
    <t>10.3</t>
  </si>
  <si>
    <t>10.4</t>
  </si>
  <si>
    <t>10.5</t>
  </si>
  <si>
    <t>10.6</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</si>
  <si>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</si>
  <si>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</si>
  <si>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</si>
  <si>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</si>
  <si>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</si>
  <si>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</si>
  <si>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</si>
  <si>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</si>
  <si>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</si>
  <si>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</si>
  <si>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</si>
  <si>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</si>
  <si>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</si>
  <si>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</si>
  <si>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</si>
  <si>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</si>
  <si>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</si>
  <si>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</si>
  <si>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</si>
  <si>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</si>
  <si>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</si>
  <si>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</si>
  <si>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</si>
  <si>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</si>
  <si>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</si>
  <si>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</si>
  <si>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</si>
  <si>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</si>
  <si>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</si>
  <si>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</si>
  <si>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</si>
  <si>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</si>
  <si>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</si>
  <si>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</si>
  <si>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</si>
  <si>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</si>
  <si>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</si>
  <si>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</si>
  <si>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</si>
  <si>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</si>
  <si>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</si>
  <si>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</si>
  <si>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</si>
  <si>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</si>
  <si>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</si>
  <si>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ED-49308</t>
  </si>
  <si>
    <t>ARRUELA EM ALUMINIO, COM ROSCA, DE 1/4", PARA ELETRODUTO</t>
  </si>
  <si>
    <t>DISJUNTOR TRIPOLAR TERMOMAGNÉTICO 3KA, DE 63A</t>
  </si>
  <si>
    <t>DISJUNTOR MONOPOLAR TERMOMAGNÉTICO 3KA, DE 10A</t>
  </si>
  <si>
    <t>DISJUNTOR MONOPOLAR TERMOMAGNÉTICO 3KA, DE 16A</t>
  </si>
  <si>
    <t>QUADRO DE DISTRIBUICAO COM BARRAMENTO TRIFASICO, DE SOBREPOR, EM CHAPA DE ACO GALVANIZADO, PARA 34 DISJUNTORES DIN, 100 A</t>
  </si>
  <si>
    <t>QUADRO DE DISTRIBUICAO COM BARRAMENTO TRIFASICO, DE SOBREPOR, EM CHAPA DE ACO GALVANIZADO, PARA 46 DISJUNTORES DIN, 100 A</t>
  </si>
  <si>
    <t>QUADRO DE DISTRIBUIÇÃO PARA 54 MÓDULOS COM BARRAMENTO 63 A</t>
  </si>
  <si>
    <t>2.5.8</t>
  </si>
  <si>
    <t>3.8</t>
  </si>
  <si>
    <t>7.1.1</t>
  </si>
  <si>
    <t>7.2</t>
  </si>
  <si>
    <t>7.3</t>
  </si>
  <si>
    <t>7.3.1</t>
  </si>
  <si>
    <t>7.3.2</t>
  </si>
  <si>
    <t>7.3.3</t>
  </si>
  <si>
    <t>7.3.4</t>
  </si>
  <si>
    <t>7.3.5</t>
  </si>
  <si>
    <t>7.4</t>
  </si>
  <si>
    <t>7.4.1</t>
  </si>
  <si>
    <t>7.4.2</t>
  </si>
  <si>
    <t>7.5.1</t>
  </si>
  <si>
    <t>7.5.2</t>
  </si>
  <si>
    <t>10.53</t>
  </si>
  <si>
    <r>
      <t xml:space="preserve">1ª ETAPA   PERÍODO:               </t>
    </r>
    <r>
      <rPr>
        <b/>
        <sz val="12"/>
        <color theme="9" tint="-0.249977111117893"/>
        <rFont val="Verdana"/>
        <family val="2"/>
      </rPr>
      <t>30 DIAS</t>
    </r>
    <r>
      <rPr>
        <b/>
        <sz val="12"/>
        <color theme="1"/>
        <rFont val="Verdana"/>
        <family val="2"/>
      </rPr>
      <t xml:space="preserve"> </t>
    </r>
  </si>
  <si>
    <t>QUANTITATIVOS  -  REFORMA DA EM ANGELO CONSOLI</t>
  </si>
  <si>
    <t>PROJETO EXECUTIVO DE REFORMA DA EM ANGELO CONSOLI</t>
  </si>
  <si>
    <t>ORÇAMENTO  -  REFORMA DA EM ANGELO CONSOLI</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</si>
</sst>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 #,##0.00_);_(* \(#,##0.00\);_(* &quot;-&quot;??_);_(@_)"/>
    <numFmt numFmtId="170" formatCode="#,##0.00&quot; &quot;;&quot; (&quot;#,##0.00&quot;)&quot;;&quot; -&quot;#&quot; &quot;;@&quot; &quot;"/>
    <numFmt numFmtId="171" formatCode="#,##0.00&quot; &quot;;&quot;-&quot;#,##0.00&quot; &quot;;&quot; -&quot;#&quot; &quot;;@&quot; &quot;"/>
    <numFmt numFmtId="172" formatCode="[$R$-416]&quot; &quot;#,##0.00;[Red]&quot;-&quot;[$R$-416]&quot; &quot;#,##0.00"/>
    <numFmt numFmtId="173" formatCode="_-* #,##0.00\ _€_-;\-* #,##0.00\ _€_-;_-* &quot;-&quot;??\ _€_-;_-@_-"/>
    <numFmt numFmtId="174" formatCode="#\,##0."/>
    <numFmt numFmtId="175" formatCode="_(&quot;$&quot;* #,##0_);_(&quot;$&quot;* \(#,##0\);_(&quot;$&quot;* &quot;-&quot;_);_(@_)"/>
    <numFmt numFmtId="176" formatCode="_(&quot;$&quot;* #,##0.00_);_(&quot;$&quot;* \(#,##0.00\);_(&quot;$&quot;* &quot;-&quot;??_);_(@_)"/>
    <numFmt numFmtId="177" formatCode="\$#."/>
    <numFmt numFmtId="178" formatCode="#.00"/>
    <numFmt numFmtId="179" formatCode="0.00_)"/>
    <numFmt numFmtId="180" formatCode="%#.00"/>
    <numFmt numFmtId="181" formatCode="#\,##0.00"/>
    <numFmt numFmtId="182" formatCode="#,"/>
    <numFmt numFmtId="183" formatCode="_(* #,##0_);_(* \(#,##0\);_(* &quot;-&quot;_);_(@_)"/>
    <numFmt numFmtId="184" formatCode="_(* #,##0.00_);_(* \(#,##0.00\);_(* \-??_);_(@_)"/>
    <numFmt numFmtId="185" formatCode="&quot;R$&quot;#,##0.00"/>
    <numFmt numFmtId="186" formatCode="&quot;R$&quot;\ #,##0.00"/>
    <numFmt numFmtId="187" formatCode="_-&quot;R$&quot;\ * #,##0.0000000_-;\-&quot;R$&quot;\ * #,##0.0000000_-;_-&quot;R$&quot;\ * &quot;-&quot;??_-;_-@_-"/>
    <numFmt numFmtId="188" formatCode="0.0"/>
    <numFmt numFmtId="189" formatCode="0.000"/>
  </numFmts>
  <fonts count="74">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sz val="10"/>
      <name val="Courier New"/>
      <family val="3"/>
    </font>
    <font>
      <u/>
      <sz val="11"/>
      <color rgb="FF0000FF"/>
      <name val="Calibri"/>
      <family val="2"/>
      <scheme val="minor"/>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8"/>
      <name val="Calibri"/>
      <family val="2"/>
      <scheme val="minor"/>
    </font>
    <font>
      <sz val="10.5"/>
      <color theme="1"/>
      <name val="Calibri"/>
      <family val="2"/>
      <scheme val="minor"/>
    </font>
    <font>
      <sz val="10.5"/>
      <color theme="1"/>
      <name val="Verdana"/>
      <family val="2"/>
    </font>
    <font>
      <b/>
      <sz val="10.5"/>
      <color theme="1"/>
      <name val="Verdana"/>
      <family val="2"/>
    </font>
    <font>
      <u/>
      <sz val="11"/>
      <name val="Calibri"/>
      <family val="2"/>
      <scheme val="minor"/>
    </font>
    <font>
      <sz val="12"/>
      <color rgb="FFFF0000"/>
      <name val="Calibri"/>
      <family val="2"/>
      <scheme val="minor"/>
    </font>
  </fonts>
  <fills count="3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s>
  <borders count="63">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right/>
      <top style="thin">
        <color indexed="64"/>
      </top>
      <bottom style="thin">
        <color indexed="64"/>
      </bottom>
      <diagonal/>
    </border>
    <border>
      <left/>
      <right/>
      <top style="thin">
        <color indexed="8"/>
      </top>
      <bottom style="thin">
        <color indexed="8"/>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style="thin">
        <color theme="9" tint="-0.249977111117893"/>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theme="9" tint="-0.24994659260841701"/>
      </right>
      <top/>
      <bottom/>
      <diagonal/>
    </border>
    <border>
      <left/>
      <right/>
      <top style="thin">
        <color theme="9" tint="-0.24994659260841701"/>
      </top>
      <bottom style="thin">
        <color theme="9" tint="-0.249977111117893"/>
      </bottom>
      <diagonal/>
    </border>
    <border>
      <left/>
      <right/>
      <top style="mediumDashed">
        <color theme="9" tint="-0.24994659260841701"/>
      </top>
      <bottom style="thin">
        <color theme="9" tint="-0.24994659260841701"/>
      </bottom>
      <diagonal/>
    </border>
    <border>
      <left style="thin">
        <color theme="9" tint="-0.249977111117893"/>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diagonal/>
    </border>
    <border>
      <left style="thin">
        <color theme="9" tint="-0.249977111117893"/>
      </left>
      <right style="thin">
        <color theme="9" tint="-0.249977111117893"/>
      </right>
      <top/>
      <bottom style="thin">
        <color theme="9" tint="-0.249977111117893"/>
      </bottom>
      <diagonal/>
    </border>
    <border>
      <left/>
      <right style="thin">
        <color theme="9" tint="-0.249977111117893"/>
      </right>
      <top style="thin">
        <color theme="9" tint="-0.249977111117893"/>
      </top>
      <bottom style="thin">
        <color theme="9" tint="-0.24994659260841701"/>
      </bottom>
      <diagonal/>
    </border>
  </borders>
  <cellStyleXfs count="20286">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1" applyNumberFormat="0" applyAlignment="0" applyProtection="0"/>
    <xf numFmtId="0" fontId="10" fillId="0" borderId="0"/>
    <xf numFmtId="43" fontId="1" fillId="0" borderId="0" applyFont="0" applyFill="0" applyBorder="0" applyAlignment="0" applyProtection="0"/>
    <xf numFmtId="43" fontId="20" fillId="0" borderId="0" applyFont="0" applyFill="0" applyBorder="0" applyAlignment="0" applyProtection="0"/>
    <xf numFmtId="0" fontId="10" fillId="0" borderId="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20" fillId="0" borderId="0"/>
    <xf numFmtId="43" fontId="1" fillId="0" borderId="0" applyFont="0" applyFill="0" applyBorder="0" applyAlignment="0" applyProtection="0"/>
    <xf numFmtId="0" fontId="1" fillId="0" borderId="0"/>
    <xf numFmtId="0" fontId="26"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8" fillId="0" borderId="0" applyNumberFormat="0" applyBorder="0" applyProtection="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xf numFmtId="0" fontId="37" fillId="0" borderId="0" applyNumberFormat="0" applyBorder="0" applyProtection="0"/>
    <xf numFmtId="0" fontId="37" fillId="0" borderId="0" applyNumberFormat="0" applyBorder="0" applyProtection="0"/>
    <xf numFmtId="170" fontId="37" fillId="0" borderId="0" applyBorder="0" applyProtection="0"/>
    <xf numFmtId="170" fontId="37" fillId="0" borderId="0" applyBorder="0" applyProtection="0"/>
    <xf numFmtId="0" fontId="37" fillId="0" borderId="0" applyNumberFormat="0" applyBorder="0" applyProtection="0"/>
    <xf numFmtId="171" fontId="28" fillId="0" borderId="0" applyBorder="0" applyProtection="0"/>
    <xf numFmtId="0" fontId="38" fillId="0" borderId="0" applyNumberFormat="0" applyBorder="0" applyProtection="0">
      <alignment horizontal="center"/>
    </xf>
    <xf numFmtId="0" fontId="38" fillId="0" borderId="0" applyNumberFormat="0" applyBorder="0" applyProtection="0">
      <alignment horizontal="center" textRotation="90"/>
    </xf>
    <xf numFmtId="0" fontId="39" fillId="0" borderId="0" applyNumberFormat="0" applyBorder="0" applyProtection="0"/>
    <xf numFmtId="172" fontId="39" fillId="0" borderId="0" applyBorder="0" applyProtection="0"/>
    <xf numFmtId="169" fontId="36" fillId="0" borderId="0" applyFont="0" applyFill="0" applyBorder="0" applyAlignment="0" applyProtection="0"/>
    <xf numFmtId="169" fontId="10" fillId="0" borderId="0" applyFont="0" applyFill="0" applyBorder="0" applyAlignment="0" applyProtection="0"/>
    <xf numFmtId="170" fontId="37" fillId="0" borderId="0" applyBorder="0" applyProtection="0"/>
    <xf numFmtId="0" fontId="10" fillId="0" borderId="0"/>
    <xf numFmtId="0" fontId="10" fillId="0" borderId="0"/>
    <xf numFmtId="0" fontId="27" fillId="0" borderId="0"/>
    <xf numFmtId="169" fontId="10" fillId="0" borderId="0" applyFont="0" applyFill="0" applyBorder="0" applyAlignment="0" applyProtection="0"/>
    <xf numFmtId="169" fontId="36" fillId="0" borderId="0" applyFont="0" applyFill="0" applyBorder="0" applyAlignment="0" applyProtection="0"/>
    <xf numFmtId="0" fontId="1" fillId="0" borderId="0"/>
    <xf numFmtId="0" fontId="1" fillId="0" borderId="0"/>
    <xf numFmtId="0" fontId="10" fillId="0" borderId="0"/>
    <xf numFmtId="169" fontId="36"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28" fillId="0" borderId="0" applyNumberFormat="0" applyBorder="0" applyProtection="0"/>
    <xf numFmtId="0" fontId="40" fillId="0" borderId="0" applyNumberFormat="0" applyFill="0" applyBorder="0" applyAlignment="0" applyProtection="0">
      <alignment vertical="top"/>
      <protection locked="0"/>
    </xf>
    <xf numFmtId="44" fontId="36" fillId="0" borderId="0" applyFont="0" applyFill="0" applyBorder="0" applyAlignment="0" applyProtection="0"/>
    <xf numFmtId="9" fontId="36"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 fillId="0" borderId="0"/>
    <xf numFmtId="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9" fontId="27"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69" fontId="10" fillId="0" borderId="0" applyFont="0" applyFill="0" applyBorder="0" applyAlignment="0" applyProtection="0"/>
    <xf numFmtId="43" fontId="1" fillId="0" borderId="0" applyFont="0" applyFill="0" applyBorder="0" applyAlignment="0" applyProtection="0"/>
    <xf numFmtId="169" fontId="42" fillId="0" borderId="0" applyFont="0" applyFill="0" applyBorder="0" applyAlignment="0" applyProtection="0"/>
    <xf numFmtId="0" fontId="42" fillId="0" borderId="0"/>
    <xf numFmtId="9" fontId="42" fillId="0" borderId="0" applyFont="0" applyFill="0" applyBorder="0" applyAlignment="0" applyProtection="0"/>
    <xf numFmtId="0" fontId="43" fillId="0" borderId="0"/>
    <xf numFmtId="173" fontId="10" fillId="0" borderId="0" applyFont="0" applyFill="0" applyBorder="0" applyAlignment="0" applyProtection="0"/>
    <xf numFmtId="174" fontId="44" fillId="0" borderId="0">
      <protection locked="0"/>
    </xf>
    <xf numFmtId="0" fontId="32" fillId="10" borderId="43" applyFill="0" applyBorder="0" applyAlignment="0" applyProtection="0">
      <alignment vertical="center"/>
      <protection locked="0"/>
    </xf>
    <xf numFmtId="175" fontId="10" fillId="0" borderId="0" applyFont="0" applyFill="0" applyBorder="0" applyAlignment="0" applyProtection="0"/>
    <xf numFmtId="176" fontId="10" fillId="0" borderId="0" applyFont="0" applyFill="0" applyBorder="0" applyAlignment="0" applyProtection="0"/>
    <xf numFmtId="177" fontId="44" fillId="0" borderId="0">
      <protection locked="0"/>
    </xf>
    <xf numFmtId="0" fontId="44" fillId="0" borderId="0">
      <protection locked="0"/>
    </xf>
    <xf numFmtId="0" fontId="44" fillId="0" borderId="0">
      <protection locked="0"/>
    </xf>
    <xf numFmtId="178" fontId="44" fillId="0" borderId="0">
      <protection locked="0"/>
    </xf>
    <xf numFmtId="178" fontId="44" fillId="0" borderId="0">
      <protection locked="0"/>
    </xf>
    <xf numFmtId="0" fontId="45" fillId="0" borderId="0" applyNumberFormat="0" applyFill="0" applyBorder="0" applyAlignment="0" applyProtection="0">
      <alignment vertical="top"/>
      <protection locked="0"/>
    </xf>
    <xf numFmtId="38" fontId="46" fillId="9" borderId="0" applyNumberFormat="0" applyBorder="0" applyAlignment="0" applyProtection="0"/>
    <xf numFmtId="0" fontId="44" fillId="0" borderId="0">
      <protection locked="0"/>
    </xf>
    <xf numFmtId="0" fontId="44" fillId="0" borderId="0">
      <protection locked="0"/>
    </xf>
    <xf numFmtId="0" fontId="47" fillId="0" borderId="0"/>
    <xf numFmtId="10" fontId="46" fillId="11" borderId="8" applyNumberFormat="0" applyBorder="0" applyAlignment="0" applyProtection="0"/>
    <xf numFmtId="0" fontId="10" fillId="0" borderId="0">
      <alignment horizontal="centerContinuous" vertical="justify"/>
    </xf>
    <xf numFmtId="0" fontId="48" fillId="0" borderId="0" applyAlignment="0">
      <alignment horizontal="center"/>
    </xf>
    <xf numFmtId="179" fontId="49" fillId="0" borderId="0"/>
    <xf numFmtId="0" fontId="50" fillId="0" borderId="0">
      <alignment horizontal="left" vertical="center" indent="12"/>
    </xf>
    <xf numFmtId="0" fontId="46" fillId="0" borderId="43" applyBorder="0">
      <alignment horizontal="left" vertical="center" wrapText="1" indent="2"/>
      <protection locked="0"/>
    </xf>
    <xf numFmtId="0" fontId="46" fillId="0" borderId="43" applyBorder="0">
      <alignment horizontal="left" vertical="center" wrapText="1" indent="3"/>
      <protection locked="0"/>
    </xf>
    <xf numFmtId="10" fontId="10" fillId="0" borderId="0" applyFont="0" applyFill="0" applyBorder="0" applyAlignment="0" applyProtection="0"/>
    <xf numFmtId="180" fontId="44" fillId="0" borderId="0">
      <protection locked="0"/>
    </xf>
    <xf numFmtId="180" fontId="44" fillId="0" borderId="0">
      <protection locked="0"/>
    </xf>
    <xf numFmtId="181" fontId="44" fillId="0" borderId="0">
      <protection locked="0"/>
    </xf>
    <xf numFmtId="38" fontId="41" fillId="0" borderId="0" applyFont="0" applyFill="0" applyBorder="0" applyAlignment="0" applyProtection="0"/>
    <xf numFmtId="182" fontId="51" fillId="0" borderId="0">
      <protection locked="0"/>
    </xf>
    <xf numFmtId="183" fontId="42" fillId="0" borderId="0" applyFont="0" applyFill="0" applyBorder="0" applyAlignment="0" applyProtection="0"/>
    <xf numFmtId="0" fontId="41" fillId="0" borderId="0"/>
    <xf numFmtId="0" fontId="52" fillId="0" borderId="0">
      <protection locked="0"/>
    </xf>
    <xf numFmtId="0" fontId="52"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2"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3"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69"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69"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9"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3"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29" fillId="21" borderId="0" applyNumberFormat="0" applyBorder="0" applyAlignment="0" applyProtection="0"/>
    <xf numFmtId="0" fontId="1" fillId="0" borderId="0"/>
    <xf numFmtId="0" fontId="54" fillId="23"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6" fillId="26" borderId="44"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4" fillId="2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9" fillId="13" borderId="0" applyNumberFormat="0" applyBorder="0" applyAlignment="0" applyProtection="0"/>
    <xf numFmtId="0" fontId="29"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30" borderId="0" applyNumberFormat="0" applyBorder="0" applyAlignment="0" applyProtection="0"/>
    <xf numFmtId="43" fontId="1" fillId="0" borderId="0" applyFont="0" applyFill="0" applyBorder="0" applyAlignment="0" applyProtection="0"/>
    <xf numFmtId="0" fontId="29" fillId="17" borderId="0" applyNumberFormat="0" applyBorder="0" applyAlignment="0" applyProtection="0"/>
    <xf numFmtId="43" fontId="1" fillId="0" borderId="0" applyFont="0" applyFill="0" applyBorder="0" applyAlignment="0" applyProtection="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1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9" fillId="14"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7"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2" fillId="26" borderId="48"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2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4" fillId="0" borderId="0" applyNumberFormat="0" applyFill="0" applyBorder="0" applyAlignment="0" applyProtection="0"/>
    <xf numFmtId="43" fontId="1" fillId="0" borderId="0" applyFont="0" applyFill="0" applyBorder="0" applyAlignment="0" applyProtection="0"/>
    <xf numFmtId="0" fontId="1" fillId="0" borderId="0"/>
    <xf numFmtId="169"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9" fillId="17" borderId="44"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3" borderId="47"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0" fillId="13"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15" borderId="0" applyNumberFormat="0" applyBorder="0" applyAlignment="0" applyProtection="0"/>
    <xf numFmtId="0" fontId="57" fillId="27" borderId="45"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4" fontId="10" fillId="0" borderId="0" applyFill="0" applyBorder="0" applyAlignment="0" applyProtection="0"/>
    <xf numFmtId="9" fontId="1" fillId="0" borderId="0" applyFont="0" applyFill="0" applyBorder="0" applyAlignment="0" applyProtection="0"/>
    <xf numFmtId="0" fontId="61" fillId="32" borderId="0" applyNumberFormat="0" applyBorder="0" applyAlignment="0" applyProtection="0"/>
    <xf numFmtId="0" fontId="1" fillId="0" borderId="0"/>
    <xf numFmtId="0" fontId="1" fillId="0" borderId="0"/>
    <xf numFmtId="0" fontId="66" fillId="0" borderId="50" applyNumberFormat="0" applyFill="0" applyAlignment="0" applyProtection="0"/>
    <xf numFmtId="0" fontId="1" fillId="0" borderId="0"/>
    <xf numFmtId="0" fontId="1" fillId="0" borderId="0"/>
    <xf numFmtId="0" fontId="55" fillId="14"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58" fillId="0" borderId="46" applyNumberFormat="0" applyFill="0" applyAlignment="0" applyProtection="0"/>
    <xf numFmtId="0" fontId="67" fillId="0" borderId="51" applyNumberFormat="0" applyFill="0" applyAlignment="0" applyProtection="0"/>
    <xf numFmtId="0" fontId="1" fillId="0" borderId="0"/>
    <xf numFmtId="0" fontId="1" fillId="0" borderId="0"/>
    <xf numFmtId="0" fontId="54"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1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3"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4" fillId="20"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2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29" fillId="20" borderId="0" applyNumberFormat="0" applyBorder="0" applyAlignment="0" applyProtection="0"/>
    <xf numFmtId="0" fontId="54" fillId="29"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4" fillId="24"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4" fillId="2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7"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22"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29"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4" fillId="2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9" fillId="15" borderId="0" applyNumberFormat="0" applyBorder="0" applyAlignment="0" applyProtection="0"/>
    <xf numFmtId="0" fontId="1" fillId="0" borderId="0"/>
    <xf numFmtId="0" fontId="1" fillId="0" borderId="0"/>
    <xf numFmtId="0" fontId="1" fillId="0" borderId="0"/>
    <xf numFmtId="0" fontId="54" fillId="19" borderId="0" applyNumberFormat="0" applyBorder="0" applyAlignment="0" applyProtection="0"/>
    <xf numFmtId="0" fontId="29" fillId="12" borderId="0" applyNumberFormat="0" applyBorder="0" applyAlignment="0" applyProtection="0"/>
    <xf numFmtId="43" fontId="1" fillId="0" borderId="0" applyFont="0" applyFill="0" applyBorder="0" applyAlignment="0" applyProtection="0"/>
    <xf numFmtId="0" fontId="65" fillId="0" borderId="49"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xf numFmtId="0" fontId="1" fillId="0" borderId="0"/>
    <xf numFmtId="43" fontId="1" fillId="0" borderId="0" applyFont="0" applyFill="0" applyBorder="0" applyAlignment="0" applyProtection="0"/>
    <xf numFmtId="0" fontId="1" fillId="0" borderId="0"/>
    <xf numFmtId="0" fontId="4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7" fillId="0" borderId="0"/>
    <xf numFmtId="0" fontId="27" fillId="0" borderId="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7"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499">
    <xf numFmtId="0" fontId="0" fillId="0" borderId="0" xfId="0"/>
    <xf numFmtId="0" fontId="2" fillId="0" borderId="0" xfId="0" applyFont="1" applyAlignment="1">
      <alignment vertical="center" wrapText="1"/>
    </xf>
    <xf numFmtId="0" fontId="2" fillId="0" borderId="0" xfId="0" applyFont="1" applyAlignment="1">
      <alignment horizontal="right" vertical="center" wrapText="1"/>
    </xf>
    <xf numFmtId="43" fontId="2" fillId="0" borderId="2" xfId="1"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2" xfId="3" applyBorder="1" applyAlignment="1">
      <alignment horizontal="center" vertical="center"/>
    </xf>
    <xf numFmtId="0" fontId="9" fillId="4" borderId="12" xfId="3"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0" xfId="0" applyFont="1" applyFill="1" applyBorder="1" applyAlignment="1">
      <alignment vertical="center" wrapText="1"/>
    </xf>
    <xf numFmtId="0" fontId="2" fillId="0" borderId="15" xfId="0" applyFont="1" applyBorder="1" applyAlignment="1">
      <alignment horizontal="left"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2" fillId="0" borderId="0" xfId="0" applyFont="1" applyAlignment="1">
      <alignment vertical="center" wrapText="1"/>
    </xf>
    <xf numFmtId="0" fontId="13" fillId="0" borderId="0" xfId="0" quotePrefix="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0" fontId="15" fillId="0" borderId="0" xfId="0" applyFont="1" applyBorder="1" applyAlignment="1">
      <alignment horizontal="center" vertical="center" wrapText="1"/>
    </xf>
    <xf numFmtId="2" fontId="13" fillId="0" borderId="10" xfId="0" applyNumberFormat="1" applyFont="1" applyBorder="1" applyAlignment="1">
      <alignment horizontal="center" vertical="center" wrapText="1"/>
    </xf>
    <xf numFmtId="165" fontId="13" fillId="0" borderId="0" xfId="0" applyNumberFormat="1" applyFont="1" applyBorder="1" applyAlignment="1">
      <alignment vertical="center" wrapText="1"/>
    </xf>
    <xf numFmtId="0" fontId="21" fillId="2" borderId="18" xfId="0" applyFont="1" applyFill="1" applyBorder="1" applyAlignment="1">
      <alignment horizontal="center" vertical="center"/>
    </xf>
    <xf numFmtId="0" fontId="18" fillId="2" borderId="17" xfId="0" applyFont="1" applyFill="1" applyBorder="1" applyAlignment="1">
      <alignment vertical="center"/>
    </xf>
    <xf numFmtId="0" fontId="21" fillId="2" borderId="18" xfId="0" applyNumberFormat="1" applyFont="1" applyFill="1" applyBorder="1" applyAlignment="1">
      <alignment horizontal="center" vertical="center"/>
    </xf>
    <xf numFmtId="0" fontId="21" fillId="2" borderId="18" xfId="0" applyFont="1" applyFill="1" applyBorder="1" applyAlignment="1">
      <alignment horizontal="right" vertical="center"/>
    </xf>
    <xf numFmtId="0" fontId="19" fillId="7" borderId="7" xfId="0" applyFont="1" applyFill="1" applyBorder="1" applyAlignment="1">
      <alignment horizontal="center" vertical="center"/>
    </xf>
    <xf numFmtId="0" fontId="19" fillId="7" borderId="7" xfId="0" applyFont="1" applyFill="1" applyBorder="1" applyAlignment="1">
      <alignment vertical="center"/>
    </xf>
    <xf numFmtId="43" fontId="19" fillId="7" borderId="7" xfId="6" applyFont="1" applyFill="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5" xfId="0" applyFont="1" applyBorder="1" applyAlignment="1">
      <alignment vertical="center" wrapText="1"/>
    </xf>
    <xf numFmtId="44" fontId="3" fillId="0" borderId="28" xfId="0" applyNumberFormat="1" applyFont="1" applyBorder="1" applyAlignment="1">
      <alignment horizontal="right" vertical="center" wrapText="1"/>
    </xf>
    <xf numFmtId="0" fontId="3" fillId="0" borderId="22" xfId="0" applyFont="1" applyBorder="1" applyAlignment="1">
      <alignment horizontal="center" vertical="center" wrapText="1"/>
    </xf>
    <xf numFmtId="14" fontId="13" fillId="0" borderId="10" xfId="0" applyNumberFormat="1" applyFont="1" applyBorder="1" applyAlignment="1">
      <alignment horizontal="left" vertical="center" wrapText="1"/>
    </xf>
    <xf numFmtId="0" fontId="2" fillId="0" borderId="31" xfId="0" applyFont="1" applyBorder="1" applyAlignment="1">
      <alignment horizontal="center" vertical="center" wrapText="1"/>
    </xf>
    <xf numFmtId="0" fontId="2" fillId="0" borderId="31" xfId="0" applyFont="1" applyBorder="1" applyAlignment="1">
      <alignment vertical="center" wrapText="1"/>
    </xf>
    <xf numFmtId="0" fontId="2" fillId="0" borderId="34" xfId="0" applyFont="1" applyBorder="1" applyAlignment="1">
      <alignment vertical="center" wrapText="1"/>
    </xf>
    <xf numFmtId="0" fontId="2" fillId="0" borderId="22" xfId="0" applyFont="1" applyBorder="1" applyAlignment="1">
      <alignment horizontal="left" vertical="center" wrapText="1" indent="2"/>
    </xf>
    <xf numFmtId="0" fontId="2" fillId="0" borderId="22" xfId="0" applyFont="1" applyBorder="1" applyAlignment="1">
      <alignment horizontal="center" vertical="center" wrapText="1"/>
    </xf>
    <xf numFmtId="0" fontId="2" fillId="0" borderId="26" xfId="0" applyFont="1" applyBorder="1" applyAlignment="1">
      <alignment horizontal="left" vertical="center" wrapText="1" indent="1"/>
    </xf>
    <xf numFmtId="0" fontId="2" fillId="0" borderId="26" xfId="0" applyFont="1" applyBorder="1" applyAlignment="1">
      <alignment horizontal="center" vertical="center" wrapText="1"/>
    </xf>
    <xf numFmtId="43" fontId="2" fillId="0" borderId="26" xfId="1" applyFont="1" applyBorder="1" applyAlignment="1">
      <alignment horizontal="center" vertical="center" wrapText="1"/>
    </xf>
    <xf numFmtId="44" fontId="2" fillId="0" borderId="26" xfId="0" applyNumberFormat="1" applyFont="1" applyBorder="1" applyAlignment="1">
      <alignment horizontal="justify" vertical="center" wrapText="1"/>
    </xf>
    <xf numFmtId="0" fontId="7" fillId="0" borderId="22" xfId="0" applyFont="1" applyBorder="1" applyAlignment="1">
      <alignment horizontal="center" vertical="center" wrapText="1"/>
    </xf>
    <xf numFmtId="0" fontId="2" fillId="0" borderId="22" xfId="0" applyFont="1" applyBorder="1" applyAlignment="1">
      <alignment horizontal="left" vertical="center" wrapText="1" indent="1"/>
    </xf>
    <xf numFmtId="43" fontId="2" fillId="0" borderId="22" xfId="1" applyFont="1" applyBorder="1" applyAlignment="1">
      <alignment horizontal="center" vertical="center" wrapText="1"/>
    </xf>
    <xf numFmtId="44" fontId="2" fillId="0" borderId="22" xfId="0" applyNumberFormat="1" applyFont="1" applyBorder="1" applyAlignment="1">
      <alignment horizontal="justify" vertical="center" wrapText="1"/>
    </xf>
    <xf numFmtId="0" fontId="2" fillId="0" borderId="22" xfId="0" applyFont="1" applyBorder="1" applyAlignment="1">
      <alignment horizontal="right" vertical="center" wrapText="1"/>
    </xf>
    <xf numFmtId="0" fontId="3" fillId="2" borderId="22" xfId="0" applyFont="1" applyFill="1" applyBorder="1" applyAlignment="1">
      <alignment horizontal="right" vertical="center" wrapText="1"/>
    </xf>
    <xf numFmtId="43" fontId="2" fillId="2" borderId="37" xfId="1" applyFont="1" applyFill="1" applyBorder="1" applyAlignment="1">
      <alignment horizontal="center" vertical="center" wrapText="1"/>
    </xf>
    <xf numFmtId="0" fontId="3" fillId="2" borderId="36" xfId="0" applyFont="1" applyFill="1" applyBorder="1" applyAlignment="1">
      <alignment horizontal="right" vertical="center" wrapText="1"/>
    </xf>
    <xf numFmtId="43" fontId="2" fillId="2" borderId="38" xfId="1"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2" xfId="0" applyFont="1" applyFill="1" applyBorder="1" applyAlignment="1">
      <alignment horizontal="center" vertical="center" wrapText="1"/>
    </xf>
    <xf numFmtId="43" fontId="11" fillId="0" borderId="2" xfId="1" applyFont="1" applyFill="1" applyBorder="1" applyAlignment="1">
      <alignment horizontal="center" vertical="center" wrapText="1"/>
    </xf>
    <xf numFmtId="0" fontId="24" fillId="0" borderId="0" xfId="0" applyFont="1" applyFill="1" applyBorder="1" applyAlignment="1">
      <alignment vertical="center" wrapText="1"/>
    </xf>
    <xf numFmtId="0" fontId="18" fillId="0" borderId="17" xfId="0" applyFont="1" applyFill="1" applyBorder="1" applyAlignment="1">
      <alignment horizontal="center" vertical="center"/>
    </xf>
    <xf numFmtId="0" fontId="18" fillId="0" borderId="17" xfId="0" applyFont="1" applyFill="1" applyBorder="1" applyAlignment="1">
      <alignment horizontal="justify" vertical="center" wrapText="1"/>
    </xf>
    <xf numFmtId="0" fontId="19" fillId="0" borderId="17" xfId="0" applyFont="1" applyFill="1" applyBorder="1" applyAlignment="1">
      <alignment horizontal="center" vertical="center" wrapText="1"/>
    </xf>
    <xf numFmtId="43" fontId="19" fillId="0" borderId="17" xfId="6" applyFont="1" applyFill="1" applyBorder="1" applyAlignment="1">
      <alignment horizontal="center" vertical="center" wrapText="1"/>
    </xf>
    <xf numFmtId="0" fontId="19" fillId="0" borderId="17" xfId="0" applyFont="1" applyFill="1" applyBorder="1" applyAlignment="1">
      <alignment horizontal="center" vertical="center"/>
    </xf>
    <xf numFmtId="0" fontId="19" fillId="0" borderId="17" xfId="0" applyFont="1" applyFill="1" applyBorder="1" applyAlignment="1">
      <alignment horizontal="justify" vertical="center" wrapText="1"/>
    </xf>
    <xf numFmtId="0" fontId="18" fillId="0" borderId="17" xfId="0" applyFont="1" applyFill="1" applyBorder="1" applyAlignment="1">
      <alignment horizontal="center" vertical="center" wrapText="1"/>
    </xf>
    <xf numFmtId="0" fontId="21" fillId="8" borderId="18" xfId="0" applyFont="1" applyFill="1" applyBorder="1" applyAlignment="1">
      <alignment horizontal="left" vertical="center"/>
    </xf>
    <xf numFmtId="0" fontId="21" fillId="8" borderId="18" xfId="0" applyFont="1" applyFill="1" applyBorder="1" applyAlignment="1">
      <alignment horizontal="center" vertical="center"/>
    </xf>
    <xf numFmtId="0" fontId="21" fillId="8" borderId="18" xfId="0" applyFont="1" applyFill="1" applyBorder="1" applyAlignment="1">
      <alignment horizontal="left" vertical="center" wrapText="1"/>
    </xf>
    <xf numFmtId="167" fontId="21" fillId="8" borderId="18" xfId="0" applyNumberFormat="1" applyFont="1" applyFill="1" applyBorder="1" applyAlignment="1">
      <alignment horizontal="right" vertical="center"/>
    </xf>
    <xf numFmtId="0" fontId="25" fillId="8" borderId="18" xfId="0" applyFont="1" applyFill="1" applyBorder="1" applyAlignment="1">
      <alignment horizontal="left" vertical="center"/>
    </xf>
    <xf numFmtId="0" fontId="25" fillId="8" borderId="18" xfId="0" applyFont="1" applyFill="1" applyBorder="1" applyAlignment="1">
      <alignment horizontal="justify" vertical="center" wrapText="1"/>
    </xf>
    <xf numFmtId="4" fontId="25" fillId="8" borderId="18" xfId="0" applyNumberFormat="1" applyFont="1" applyFill="1" applyBorder="1" applyAlignment="1">
      <alignment horizontal="right" vertical="center"/>
    </xf>
    <xf numFmtId="0" fontId="25" fillId="8" borderId="18" xfId="0" applyFont="1" applyFill="1" applyBorder="1" applyAlignment="1">
      <alignment horizontal="left" vertical="center" wrapText="1"/>
    </xf>
    <xf numFmtId="0" fontId="25" fillId="8" borderId="18" xfId="0" applyFont="1" applyFill="1" applyBorder="1" applyAlignment="1">
      <alignment horizontal="center" vertical="center"/>
    </xf>
    <xf numFmtId="43" fontId="25" fillId="8" borderId="18" xfId="1" applyFont="1" applyFill="1" applyBorder="1" applyAlignment="1">
      <alignment horizontal="right" vertical="center"/>
    </xf>
    <xf numFmtId="4" fontId="0" fillId="0" borderId="0" xfId="2" applyNumberFormat="1" applyFont="1"/>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0" fillId="0" borderId="0" xfId="0"/>
    <xf numFmtId="0" fontId="22" fillId="0" borderId="0" xfId="0" applyFont="1"/>
    <xf numFmtId="0" fontId="34" fillId="0" borderId="0" xfId="0" applyFont="1" applyAlignment="1">
      <alignment horizontal="left"/>
    </xf>
    <xf numFmtId="44" fontId="2" fillId="3" borderId="0" xfId="0" applyNumberFormat="1" applyFont="1" applyFill="1" applyAlignment="1">
      <alignment vertical="center" wrapText="1"/>
    </xf>
    <xf numFmtId="4" fontId="9" fillId="4" borderId="12"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0" fontId="23" fillId="0"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0" fontId="0" fillId="0" borderId="0" xfId="0" applyFill="1"/>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0" fontId="34" fillId="0" borderId="0" xfId="2" applyNumberFormat="1" applyFont="1" applyAlignment="1">
      <alignment horizontal="right"/>
    </xf>
    <xf numFmtId="4" fontId="34" fillId="0" borderId="0" xfId="2" applyNumberFormat="1" applyFont="1" applyAlignment="1">
      <alignment horizontal="right"/>
    </xf>
    <xf numFmtId="0" fontId="35" fillId="0" borderId="0" xfId="35" applyFont="1"/>
    <xf numFmtId="44" fontId="3" fillId="0" borderId="19" xfId="0" applyNumberFormat="1" applyFont="1" applyBorder="1" applyAlignment="1">
      <alignment vertical="center" wrapText="1"/>
    </xf>
    <xf numFmtId="44" fontId="3" fillId="0" borderId="22" xfId="0" applyNumberFormat="1" applyFont="1" applyBorder="1" applyAlignment="1">
      <alignment vertical="center" wrapText="1"/>
    </xf>
    <xf numFmtId="44" fontId="3" fillId="2" borderId="36" xfId="0" applyNumberFormat="1" applyFont="1" applyFill="1" applyBorder="1" applyAlignment="1">
      <alignment horizontal="right" vertical="center" wrapText="1"/>
    </xf>
    <xf numFmtId="44" fontId="3" fillId="0" borderId="4" xfId="0" applyNumberFormat="1" applyFont="1" applyBorder="1" applyAlignment="1">
      <alignment horizontal="center" vertical="center" wrapText="1"/>
    </xf>
    <xf numFmtId="44" fontId="2" fillId="3" borderId="15" xfId="0" applyNumberFormat="1" applyFont="1" applyFill="1" applyBorder="1" applyAlignment="1">
      <alignment vertical="center" wrapText="1"/>
    </xf>
    <xf numFmtId="44" fontId="2" fillId="3" borderId="0" xfId="0" applyNumberFormat="1" applyFont="1" applyFill="1" applyBorder="1" applyAlignment="1">
      <alignment vertical="center" wrapText="1"/>
    </xf>
    <xf numFmtId="44" fontId="6" fillId="2" borderId="35" xfId="0" applyNumberFormat="1" applyFont="1" applyFill="1" applyBorder="1" applyAlignment="1">
      <alignment vertical="center" wrapText="1"/>
    </xf>
    <xf numFmtId="44" fontId="2" fillId="3" borderId="22" xfId="0" applyNumberFormat="1" applyFont="1" applyFill="1" applyBorder="1" applyAlignment="1">
      <alignment vertical="center" wrapText="1"/>
    </xf>
    <xf numFmtId="44" fontId="3" fillId="0" borderId="22" xfId="0" applyNumberFormat="1" applyFont="1" applyBorder="1" applyAlignment="1">
      <alignment horizontal="center" vertical="center" wrapText="1"/>
    </xf>
    <xf numFmtId="44" fontId="3" fillId="2" borderId="22" xfId="0" applyNumberFormat="1" applyFont="1" applyFill="1" applyBorder="1" applyAlignment="1">
      <alignment horizontal="right" vertical="center" wrapText="1"/>
    </xf>
    <xf numFmtId="44" fontId="23" fillId="0" borderId="26" xfId="0" applyNumberFormat="1" applyFont="1" applyFill="1" applyBorder="1" applyAlignment="1">
      <alignment vertical="center" wrapText="1"/>
    </xf>
    <xf numFmtId="44" fontId="23" fillId="0" borderId="22" xfId="0" applyNumberFormat="1" applyFont="1" applyFill="1" applyBorder="1" applyAlignment="1">
      <alignment vertical="center" wrapText="1"/>
    </xf>
    <xf numFmtId="44" fontId="6" fillId="2" borderId="22" xfId="0" applyNumberFormat="1" applyFont="1" applyFill="1" applyBorder="1" applyAlignment="1">
      <alignment vertical="center" wrapText="1"/>
    </xf>
    <xf numFmtId="44" fontId="3" fillId="0" borderId="19" xfId="0" applyNumberFormat="1" applyFont="1" applyFill="1" applyBorder="1" applyAlignment="1">
      <alignment horizontal="right" vertical="center" wrapText="1"/>
    </xf>
    <xf numFmtId="44" fontId="2" fillId="0" borderId="0" xfId="0" applyNumberFormat="1" applyFont="1" applyFill="1" applyBorder="1" applyAlignment="1">
      <alignment vertical="center" wrapText="1"/>
    </xf>
    <xf numFmtId="44" fontId="6" fillId="2" borderId="1" xfId="0" applyNumberFormat="1" applyFont="1" applyFill="1" applyBorder="1" applyAlignment="1">
      <alignment vertical="center" wrapText="1"/>
    </xf>
    <xf numFmtId="44" fontId="6" fillId="0" borderId="5" xfId="0" applyNumberFormat="1" applyFont="1" applyBorder="1" applyAlignment="1">
      <alignment vertical="center" wrapText="1"/>
    </xf>
    <xf numFmtId="44" fontId="6" fillId="0" borderId="6" xfId="0" applyNumberFormat="1" applyFont="1" applyBorder="1" applyAlignment="1">
      <alignment vertical="center" wrapText="1"/>
    </xf>
    <xf numFmtId="44" fontId="2" fillId="0" borderId="0" xfId="0" applyNumberFormat="1" applyFont="1" applyBorder="1" applyAlignment="1">
      <alignment horizontal="center" vertical="center" wrapText="1"/>
    </xf>
    <xf numFmtId="44" fontId="2" fillId="0" borderId="0" xfId="0" applyNumberFormat="1" applyFont="1" applyAlignment="1">
      <alignment vertical="center" wrapText="1"/>
    </xf>
    <xf numFmtId="185" fontId="17" fillId="6" borderId="9" xfId="0" applyNumberFormat="1" applyFont="1" applyFill="1" applyBorder="1" applyAlignment="1">
      <alignment horizontal="center" vertical="center" wrapText="1"/>
    </xf>
    <xf numFmtId="4" fontId="34" fillId="0" borderId="0" xfId="0" applyNumberFormat="1" applyFont="1" applyAlignment="1">
      <alignment horizontal="right"/>
    </xf>
    <xf numFmtId="0" fontId="21" fillId="8" borderId="18" xfId="0" applyFont="1" applyFill="1" applyBorder="1" applyAlignment="1">
      <alignment vertical="center"/>
    </xf>
    <xf numFmtId="0" fontId="21" fillId="0" borderId="18" xfId="0" applyFont="1" applyBorder="1" applyAlignment="1">
      <alignment horizontal="left" vertical="center"/>
    </xf>
    <xf numFmtId="0" fontId="21" fillId="0" borderId="18" xfId="0" applyFont="1" applyBorder="1" applyAlignment="1">
      <alignment horizontal="center" vertical="center"/>
    </xf>
    <xf numFmtId="0" fontId="21" fillId="0" borderId="18" xfId="0" applyFont="1" applyBorder="1" applyAlignment="1">
      <alignment horizontal="left" vertical="center" wrapText="1"/>
    </xf>
    <xf numFmtId="4" fontId="25" fillId="0" borderId="18" xfId="0" applyNumberFormat="1" applyFont="1" applyBorder="1" applyAlignment="1">
      <alignment horizontal="right" vertical="center"/>
    </xf>
    <xf numFmtId="0" fontId="25" fillId="0" borderId="18" xfId="0" applyFont="1" applyBorder="1" applyAlignment="1">
      <alignment horizontal="left" vertical="center"/>
    </xf>
    <xf numFmtId="0" fontId="25" fillId="0" borderId="18" xfId="0" applyFont="1" applyBorder="1" applyAlignment="1">
      <alignment horizontal="justify" vertical="center" wrapText="1"/>
    </xf>
    <xf numFmtId="0" fontId="25" fillId="0" borderId="18" xfId="0" applyFont="1" applyBorder="1" applyAlignment="1">
      <alignment horizontal="center" vertical="center"/>
    </xf>
    <xf numFmtId="44" fontId="2" fillId="0" borderId="4" xfId="0" applyNumberFormat="1" applyFont="1" applyBorder="1" applyAlignment="1">
      <alignment horizontal="right" vertical="center" wrapText="1"/>
    </xf>
    <xf numFmtId="44" fontId="2" fillId="0" borderId="22" xfId="0" applyNumberFormat="1" applyFont="1" applyBorder="1" applyAlignment="1">
      <alignment horizontal="left" vertical="center" wrapText="1" indent="2"/>
    </xf>
    <xf numFmtId="44" fontId="8" fillId="0" borderId="0" xfId="0" applyNumberFormat="1" applyFont="1" applyBorder="1" applyAlignment="1">
      <alignment vertical="center" wrapText="1"/>
    </xf>
    <xf numFmtId="44" fontId="3" fillId="0" borderId="0" xfId="0" applyNumberFormat="1" applyFont="1" applyBorder="1" applyAlignment="1">
      <alignment vertical="center" wrapText="1"/>
    </xf>
    <xf numFmtId="0" fontId="69" fillId="0" borderId="0" xfId="0" applyFont="1"/>
    <xf numFmtId="0" fontId="71" fillId="0" borderId="3" xfId="0" applyFont="1" applyBorder="1" applyAlignment="1">
      <alignment horizontal="center" vertical="center" wrapText="1"/>
    </xf>
    <xf numFmtId="2" fontId="71" fillId="0" borderId="30" xfId="0" applyNumberFormat="1" applyFont="1" applyBorder="1" applyAlignment="1">
      <alignment horizontal="center" vertical="center" wrapText="1"/>
    </xf>
    <xf numFmtId="2" fontId="71" fillId="0" borderId="1" xfId="0" applyNumberFormat="1" applyFont="1" applyBorder="1" applyAlignment="1">
      <alignment horizontal="center" vertical="center" wrapText="1"/>
    </xf>
    <xf numFmtId="0" fontId="71" fillId="0" borderId="20" xfId="0" applyFont="1" applyBorder="1" applyAlignment="1">
      <alignment horizontal="center" vertical="center" wrapText="1"/>
    </xf>
    <xf numFmtId="2" fontId="71" fillId="0" borderId="29" xfId="0" applyNumberFormat="1" applyFont="1" applyBorder="1" applyAlignment="1">
      <alignment horizontal="center" vertical="center" wrapText="1"/>
    </xf>
    <xf numFmtId="0" fontId="71" fillId="0" borderId="0" xfId="0" applyFont="1" applyBorder="1" applyAlignment="1">
      <alignment horizontal="center" vertical="center" wrapText="1"/>
    </xf>
    <xf numFmtId="0" fontId="33" fillId="0" borderId="0" xfId="0" applyFont="1"/>
    <xf numFmtId="0" fontId="22" fillId="0" borderId="19" xfId="0" applyFont="1" applyBorder="1" applyAlignment="1">
      <alignment vertical="center" wrapText="1"/>
    </xf>
    <xf numFmtId="0" fontId="10" fillId="0" borderId="19" xfId="0" applyFont="1" applyBorder="1" applyAlignment="1">
      <alignment horizontal="center" vertical="center"/>
    </xf>
    <xf numFmtId="44" fontId="10" fillId="0" borderId="19" xfId="0" applyNumberFormat="1" applyFont="1" applyBorder="1" applyAlignment="1">
      <alignment horizontal="center" vertical="center"/>
    </xf>
    <xf numFmtId="0" fontId="31" fillId="0" borderId="19" xfId="0" applyFont="1" applyBorder="1"/>
    <xf numFmtId="0" fontId="31" fillId="0" borderId="19" xfId="14" applyFont="1" applyBorder="1"/>
    <xf numFmtId="0" fontId="30" fillId="0" borderId="19" xfId="0" applyFont="1" applyBorder="1"/>
    <xf numFmtId="0" fontId="31" fillId="0" borderId="19" xfId="14" applyFont="1" applyBorder="1" applyAlignment="1">
      <alignment wrapText="1"/>
    </xf>
    <xf numFmtId="0" fontId="31" fillId="0" borderId="19" xfId="14" applyFont="1" applyBorder="1" applyAlignment="1">
      <alignment horizontal="center"/>
    </xf>
    <xf numFmtId="0" fontId="33" fillId="0" borderId="19" xfId="14" applyFont="1" applyBorder="1" applyAlignment="1">
      <alignment horizontal="left" vertical="center"/>
    </xf>
    <xf numFmtId="0" fontId="72" fillId="0" borderId="19" xfId="35" applyFont="1" applyBorder="1" applyAlignment="1">
      <alignment wrapText="1"/>
    </xf>
    <xf numFmtId="44" fontId="33" fillId="0" borderId="19" xfId="14" applyNumberFormat="1" applyFont="1" applyBorder="1" applyAlignment="1">
      <alignment horizontal="left" vertical="center"/>
    </xf>
    <xf numFmtId="0" fontId="33" fillId="0" borderId="0" xfId="0" applyFont="1" applyAlignment="1">
      <alignment wrapText="1"/>
    </xf>
    <xf numFmtId="44" fontId="31" fillId="0" borderId="19" xfId="0" applyNumberFormat="1" applyFont="1" applyBorder="1"/>
    <xf numFmtId="0" fontId="33" fillId="0" borderId="19" xfId="14" applyFont="1" applyBorder="1"/>
    <xf numFmtId="0" fontId="33" fillId="0" borderId="19" xfId="14" applyFont="1" applyBorder="1" applyAlignment="1">
      <alignment horizontal="center"/>
    </xf>
    <xf numFmtId="0" fontId="22" fillId="0" borderId="19" xfId="0" applyFont="1" applyBorder="1" applyAlignment="1">
      <alignment horizontal="center"/>
    </xf>
    <xf numFmtId="0" fontId="33" fillId="0" borderId="19" xfId="14" applyFont="1" applyBorder="1" applyAlignment="1">
      <alignment horizontal="center" wrapText="1"/>
    </xf>
    <xf numFmtId="186" fontId="71" fillId="0" borderId="26" xfId="0" applyNumberFormat="1" applyFont="1" applyBorder="1" applyAlignment="1">
      <alignment horizontal="center" vertical="center" wrapText="1"/>
    </xf>
    <xf numFmtId="186" fontId="71" fillId="6" borderId="26" xfId="0" applyNumberFormat="1" applyFont="1" applyFill="1" applyBorder="1" applyAlignment="1">
      <alignment horizontal="center" vertical="center" wrapText="1"/>
    </xf>
    <xf numFmtId="186" fontId="69" fillId="0" borderId="0" xfId="0" applyNumberFormat="1" applyFont="1"/>
    <xf numFmtId="186" fontId="71" fillId="0" borderId="0" xfId="0" applyNumberFormat="1" applyFont="1" applyBorder="1" applyAlignment="1">
      <alignment horizontal="center" vertical="center" wrapText="1"/>
    </xf>
    <xf numFmtId="0" fontId="34" fillId="0" borderId="0" xfId="0" applyNumberFormat="1" applyFont="1" applyAlignment="1">
      <alignment horizontal="right"/>
    </xf>
    <xf numFmtId="0" fontId="34" fillId="0" borderId="0" xfId="0" applyNumberFormat="1" applyFont="1" applyAlignment="1">
      <alignment horizontal="left"/>
    </xf>
    <xf numFmtId="0" fontId="10" fillId="0" borderId="19" xfId="0" applyNumberFormat="1"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7" fontId="13" fillId="0" borderId="1" xfId="0" applyNumberFormat="1" applyFont="1" applyBorder="1" applyAlignment="1">
      <alignment horizontal="center" vertical="center" wrapText="1"/>
    </xf>
    <xf numFmtId="0" fontId="22" fillId="0" borderId="19" xfId="0" applyFont="1" applyBorder="1"/>
    <xf numFmtId="0" fontId="0" fillId="0" borderId="0" xfId="0" applyFont="1"/>
    <xf numFmtId="0" fontId="26" fillId="0" borderId="19" xfId="35" applyBorder="1" applyAlignment="1">
      <alignment wrapText="1"/>
    </xf>
    <xf numFmtId="44" fontId="2" fillId="3" borderId="0" xfId="0" applyNumberFormat="1" applyFont="1" applyFill="1" applyAlignment="1">
      <alignment horizontal="justify" vertical="center" wrapText="1"/>
    </xf>
    <xf numFmtId="0" fontId="31" fillId="0" borderId="19" xfId="0" applyFont="1" applyFill="1" applyBorder="1"/>
    <xf numFmtId="0" fontId="33" fillId="0" borderId="0" xfId="0" applyFont="1" applyFill="1"/>
    <xf numFmtId="49" fontId="22" fillId="0" borderId="19" xfId="0" applyNumberFormat="1" applyFont="1" applyBorder="1" applyAlignment="1">
      <alignment vertical="center" wrapText="1"/>
    </xf>
    <xf numFmtId="0" fontId="2" fillId="0" borderId="0" xfId="0" applyFont="1" applyFill="1" applyAlignment="1">
      <alignment horizontal="left" vertical="center" wrapText="1" indent="1"/>
    </xf>
    <xf numFmtId="0" fontId="2" fillId="0" borderId="26" xfId="0" applyFont="1" applyBorder="1" applyAlignment="1">
      <alignment horizontal="left" vertical="center" wrapText="1" indent="1"/>
    </xf>
    <xf numFmtId="0" fontId="2" fillId="0" borderId="0" xfId="0" applyFont="1" applyAlignment="1">
      <alignment horizontal="left" vertical="center" wrapText="1"/>
    </xf>
    <xf numFmtId="0" fontId="2" fillId="0" borderId="16" xfId="0" applyFont="1" applyBorder="1" applyAlignment="1">
      <alignment horizontal="right" vertical="center" wrapText="1"/>
    </xf>
    <xf numFmtId="0" fontId="2" fillId="0" borderId="0" xfId="0" applyFont="1" applyBorder="1" applyAlignment="1">
      <alignment horizontal="right" vertical="center" wrapText="1"/>
    </xf>
    <xf numFmtId="0" fontId="2" fillId="0" borderId="32" xfId="0" applyFont="1" applyBorder="1" applyAlignment="1">
      <alignment horizontal="right" vertical="center" wrapText="1"/>
    </xf>
    <xf numFmtId="0" fontId="2" fillId="0" borderId="22" xfId="0" applyFont="1" applyBorder="1" applyAlignment="1">
      <alignment horizontal="right" vertical="center" wrapText="1" indent="2"/>
    </xf>
    <xf numFmtId="0" fontId="2" fillId="0" borderId="26" xfId="0" applyFont="1" applyBorder="1" applyAlignment="1">
      <alignment horizontal="right" vertical="center" wrapText="1" indent="1"/>
    </xf>
    <xf numFmtId="0" fontId="2" fillId="0" borderId="0" xfId="0" applyFont="1" applyFill="1" applyAlignment="1">
      <alignment horizontal="right" vertical="center" wrapText="1" indent="1"/>
    </xf>
    <xf numFmtId="0" fontId="2" fillId="0" borderId="22" xfId="0" applyFont="1" applyBorder="1" applyAlignment="1">
      <alignment horizontal="right" vertical="center" wrapText="1" indent="1"/>
    </xf>
    <xf numFmtId="0" fontId="3" fillId="0" borderId="22" xfId="0" applyFont="1" applyBorder="1" applyAlignment="1">
      <alignment horizontal="right" vertical="center" wrapText="1"/>
    </xf>
    <xf numFmtId="44" fontId="2" fillId="3" borderId="2" xfId="0" applyNumberFormat="1" applyFont="1" applyFill="1" applyBorder="1" applyAlignment="1">
      <alignment horizontal="justify" vertical="center" wrapText="1"/>
    </xf>
    <xf numFmtId="187" fontId="2" fillId="3" borderId="0" xfId="0" applyNumberFormat="1" applyFont="1" applyFill="1" applyAlignment="1">
      <alignment vertical="center" wrapText="1"/>
    </xf>
    <xf numFmtId="188" fontId="2" fillId="0" borderId="0" xfId="0" applyNumberFormat="1" applyFont="1" applyFill="1" applyAlignment="1">
      <alignment horizontal="right" vertical="center" wrapText="1" indent="1"/>
    </xf>
    <xf numFmtId="0" fontId="2" fillId="0" borderId="31" xfId="0" applyFont="1" applyBorder="1" applyAlignment="1">
      <alignment horizontal="right" vertical="center" wrapText="1"/>
    </xf>
    <xf numFmtId="0" fontId="2" fillId="0" borderId="0" xfId="0" applyFont="1" applyBorder="1" applyAlignment="1">
      <alignment horizontal="left" vertical="center" wrapText="1"/>
    </xf>
    <xf numFmtId="0" fontId="2" fillId="0" borderId="31" xfId="0" applyFont="1" applyBorder="1" applyAlignment="1">
      <alignment horizontal="left" vertical="center" wrapText="1"/>
    </xf>
    <xf numFmtId="14" fontId="3" fillId="0" borderId="31" xfId="0" applyNumberFormat="1" applyFont="1" applyBorder="1" applyAlignment="1">
      <alignment horizontal="right" vertical="center" wrapText="1"/>
    </xf>
    <xf numFmtId="0" fontId="6" fillId="2" borderId="35" xfId="0" applyFont="1" applyFill="1" applyBorder="1" applyAlignment="1">
      <alignment horizontal="right" vertical="center" wrapText="1"/>
    </xf>
    <xf numFmtId="0" fontId="3" fillId="0" borderId="26" xfId="0" applyFont="1" applyBorder="1" applyAlignment="1">
      <alignment horizontal="right" vertical="center" wrapText="1"/>
    </xf>
    <xf numFmtId="0" fontId="6" fillId="2" borderId="22" xfId="0" applyFont="1" applyFill="1" applyBorder="1" applyAlignment="1">
      <alignment horizontal="right" vertical="center" wrapText="1"/>
    </xf>
    <xf numFmtId="0" fontId="6" fillId="0" borderId="5" xfId="0" applyFont="1" applyBorder="1" applyAlignment="1">
      <alignment horizontal="right" vertical="center" wrapText="1"/>
    </xf>
    <xf numFmtId="0" fontId="24" fillId="0" borderId="6" xfId="0" applyFont="1" applyBorder="1" applyAlignment="1">
      <alignment horizontal="right" vertical="center" wrapText="1"/>
    </xf>
    <xf numFmtId="44" fontId="2" fillId="5" borderId="0" xfId="0" applyNumberFormat="1" applyFont="1" applyFill="1" applyBorder="1" applyAlignment="1">
      <alignment horizontal="justify" vertical="center" wrapText="1"/>
    </xf>
    <xf numFmtId="0" fontId="2" fillId="5" borderId="0" xfId="0" applyFont="1" applyFill="1" applyAlignment="1">
      <alignment vertical="center" wrapText="1"/>
    </xf>
    <xf numFmtId="44" fontId="2" fillId="5" borderId="0" xfId="0" applyNumberFormat="1" applyFont="1" applyFill="1" applyAlignment="1">
      <alignment vertical="center" wrapText="1"/>
    </xf>
    <xf numFmtId="0" fontId="2" fillId="5" borderId="0" xfId="0" applyFont="1" applyFill="1" applyBorder="1" applyAlignment="1">
      <alignment vertical="center" wrapText="1"/>
    </xf>
    <xf numFmtId="2" fontId="2" fillId="0" borderId="0" xfId="0" applyNumberFormat="1" applyFont="1" applyAlignment="1">
      <alignment vertical="center" wrapText="1"/>
    </xf>
    <xf numFmtId="0" fontId="2" fillId="3" borderId="2" xfId="0" applyFont="1" applyFill="1" applyBorder="1" applyAlignment="1">
      <alignment horizontal="center" vertical="center" wrapText="1"/>
    </xf>
    <xf numFmtId="43" fontId="2" fillId="3" borderId="2" xfId="1" applyFont="1" applyFill="1" applyBorder="1" applyAlignment="1">
      <alignment horizontal="center" vertical="center" wrapText="1"/>
    </xf>
    <xf numFmtId="2" fontId="2" fillId="3" borderId="0" xfId="0" applyNumberFormat="1" applyFont="1" applyFill="1" applyAlignment="1">
      <alignment vertical="center" wrapText="1"/>
    </xf>
    <xf numFmtId="49" fontId="2" fillId="3" borderId="0" xfId="0" applyNumberFormat="1" applyFont="1" applyFill="1" applyAlignment="1">
      <alignment vertical="center" wrapText="1"/>
    </xf>
    <xf numFmtId="0" fontId="11" fillId="3" borderId="0" xfId="0" applyFont="1" applyFill="1" applyAlignment="1">
      <alignment horizontal="right" vertical="center" wrapText="1"/>
    </xf>
    <xf numFmtId="0" fontId="11" fillId="3" borderId="0" xfId="0" applyFont="1" applyFill="1" applyBorder="1" applyAlignment="1">
      <alignment vertical="center" wrapText="1"/>
    </xf>
    <xf numFmtId="0" fontId="11" fillId="3" borderId="2" xfId="0" applyFont="1" applyFill="1" applyBorder="1" applyAlignment="1">
      <alignment horizontal="center" vertical="center" wrapText="1"/>
    </xf>
    <xf numFmtId="43" fontId="11" fillId="3" borderId="2" xfId="1" applyFont="1" applyFill="1" applyBorder="1" applyAlignment="1">
      <alignment horizontal="center" vertical="center" wrapText="1"/>
    </xf>
    <xf numFmtId="44" fontId="11" fillId="3" borderId="2" xfId="0" applyNumberFormat="1" applyFont="1" applyFill="1" applyBorder="1" applyAlignment="1">
      <alignment horizontal="justify" vertical="center" wrapText="1"/>
    </xf>
    <xf numFmtId="0" fontId="2" fillId="3" borderId="0" xfId="0" applyFont="1" applyFill="1" applyAlignment="1">
      <alignment horizontal="right" vertical="center" wrapText="1"/>
    </xf>
    <xf numFmtId="0" fontId="11" fillId="3" borderId="0" xfId="0" applyFont="1" applyFill="1" applyAlignment="1">
      <alignment horizontal="left" vertical="center" wrapText="1" indent="1"/>
    </xf>
    <xf numFmtId="0" fontId="2" fillId="0" borderId="0" xfId="0" applyFont="1" applyAlignment="1">
      <alignment horizontal="left" vertical="center" wrapText="1" indent="1"/>
    </xf>
    <xf numFmtId="0" fontId="2" fillId="0" borderId="0" xfId="0" applyFont="1" applyBorder="1" applyAlignment="1">
      <alignment horizontal="center" vertical="center" wrapText="1"/>
    </xf>
    <xf numFmtId="0" fontId="2" fillId="0" borderId="0" xfId="0" applyFont="1" applyFill="1" applyAlignment="1">
      <alignment horizontal="right" vertical="center" wrapText="1"/>
    </xf>
    <xf numFmtId="0" fontId="2" fillId="0" borderId="0" xfId="0" applyFont="1" applyAlignment="1">
      <alignment horizontal="right" vertical="center" wrapText="1"/>
    </xf>
    <xf numFmtId="0" fontId="0" fillId="0" borderId="19" xfId="0" applyBorder="1" applyAlignment="1">
      <alignment horizontal="center" vertical="center"/>
    </xf>
    <xf numFmtId="0" fontId="0" fillId="0" borderId="19" xfId="0" applyBorder="1" applyAlignment="1">
      <alignment horizontal="center" vertical="center" wrapText="1"/>
    </xf>
    <xf numFmtId="0" fontId="31" fillId="2" borderId="21" xfId="0" applyFont="1" applyFill="1" applyBorder="1" applyAlignment="1">
      <alignment horizontal="center"/>
    </xf>
    <xf numFmtId="0" fontId="31" fillId="2" borderId="23" xfId="0" applyFont="1" applyFill="1" applyBorder="1" applyAlignment="1">
      <alignment horizontal="center"/>
    </xf>
    <xf numFmtId="2" fontId="11" fillId="3" borderId="0" xfId="0" applyNumberFormat="1" applyFont="1" applyFill="1" applyAlignment="1">
      <alignment vertical="center" wrapText="1"/>
    </xf>
    <xf numFmtId="189" fontId="11" fillId="3" borderId="0" xfId="0" applyNumberFormat="1" applyFont="1" applyFill="1" applyAlignment="1">
      <alignment vertical="center" wrapText="1"/>
    </xf>
    <xf numFmtId="0" fontId="2" fillId="3" borderId="0" xfId="0" applyFont="1" applyFill="1" applyAlignment="1">
      <alignment horizontal="left" vertical="center" wrapText="1"/>
    </xf>
    <xf numFmtId="2" fontId="11" fillId="0" borderId="0" xfId="0" applyNumberFormat="1" applyFont="1" applyAlignment="1">
      <alignment vertical="center" wrapText="1"/>
    </xf>
    <xf numFmtId="0" fontId="11" fillId="3" borderId="0" xfId="0" applyFont="1" applyFill="1" applyAlignment="1">
      <alignment horizontal="right" vertical="center" wrapText="1"/>
    </xf>
    <xf numFmtId="2" fontId="11" fillId="3" borderId="0" xfId="0" applyNumberFormat="1" applyFont="1" applyFill="1" applyAlignment="1">
      <alignment horizontal="right" vertical="center" wrapText="1" indent="1"/>
    </xf>
    <xf numFmtId="0" fontId="11" fillId="3" borderId="0" xfId="0" applyFont="1" applyFill="1" applyAlignment="1">
      <alignment vertical="center" wrapText="1"/>
    </xf>
    <xf numFmtId="0" fontId="2" fillId="0" borderId="0" xfId="0" applyFont="1" applyAlignment="1">
      <alignment horizontal="right" vertical="center" wrapText="1"/>
    </xf>
    <xf numFmtId="0" fontId="11" fillId="3" borderId="0" xfId="0" applyFont="1" applyFill="1" applyAlignment="1">
      <alignment horizontal="right" vertical="center" wrapText="1"/>
    </xf>
    <xf numFmtId="0" fontId="3" fillId="0" borderId="22" xfId="0" applyFont="1" applyFill="1" applyBorder="1" applyAlignment="1">
      <alignment horizontal="right" vertical="center" wrapText="1"/>
    </xf>
    <xf numFmtId="0" fontId="11" fillId="3" borderId="0" xfId="0" applyFont="1" applyFill="1" applyAlignment="1">
      <alignment horizontal="left" vertical="center" wrapText="1" indent="1"/>
    </xf>
    <xf numFmtId="0" fontId="2" fillId="0" borderId="0" xfId="0" applyFont="1" applyAlignment="1">
      <alignment horizontal="left" vertical="center" wrapText="1" indent="1"/>
    </xf>
    <xf numFmtId="0" fontId="2" fillId="0" borderId="0" xfId="0" applyFont="1" applyFill="1" applyAlignment="1">
      <alignment horizontal="right" vertical="center" wrapText="1"/>
    </xf>
    <xf numFmtId="0" fontId="2" fillId="3" borderId="0" xfId="0" applyFont="1" applyFill="1" applyAlignment="1">
      <alignment horizontal="right" vertical="center" wrapText="1"/>
    </xf>
    <xf numFmtId="0" fontId="31" fillId="2" borderId="21" xfId="0" applyFont="1" applyFill="1" applyBorder="1" applyAlignment="1">
      <alignment horizontal="center"/>
    </xf>
    <xf numFmtId="0" fontId="31" fillId="2" borderId="23" xfId="0" applyFont="1" applyFill="1" applyBorder="1" applyAlignment="1">
      <alignment horizontal="center"/>
    </xf>
    <xf numFmtId="2" fontId="2" fillId="0" borderId="0" xfId="0" applyNumberFormat="1" applyFont="1" applyFill="1" applyAlignment="1">
      <alignment vertical="center" wrapText="1"/>
    </xf>
    <xf numFmtId="2" fontId="11" fillId="0" borderId="0" xfId="0" applyNumberFormat="1" applyFont="1" applyFill="1" applyAlignment="1">
      <alignment vertical="center" wrapText="1"/>
    </xf>
    <xf numFmtId="0" fontId="11" fillId="3" borderId="0" xfId="0" applyFont="1" applyFill="1" applyAlignment="1">
      <alignment vertical="center" wrapText="1"/>
    </xf>
    <xf numFmtId="0" fontId="2" fillId="0" borderId="0" xfId="0" applyFont="1" applyFill="1" applyBorder="1" applyAlignment="1">
      <alignment horizontal="right" vertical="center" wrapText="1"/>
    </xf>
    <xf numFmtId="0" fontId="11" fillId="3" borderId="0" xfId="0" applyFont="1" applyFill="1" applyBorder="1" applyAlignment="1">
      <alignment horizontal="center" vertical="center" wrapText="1"/>
    </xf>
    <xf numFmtId="43" fontId="2" fillId="3" borderId="0" xfId="1" applyFont="1" applyFill="1" applyBorder="1" applyAlignment="1">
      <alignment horizontal="center" vertical="center" wrapText="1"/>
    </xf>
    <xf numFmtId="44" fontId="11" fillId="3" borderId="0" xfId="0" applyNumberFormat="1" applyFont="1" applyFill="1" applyBorder="1" applyAlignment="1">
      <alignment horizontal="justify" vertical="center" wrapText="1"/>
    </xf>
    <xf numFmtId="0" fontId="2" fillId="0" borderId="0" xfId="0" applyFont="1" applyFill="1" applyAlignment="1">
      <alignment vertical="center" wrapText="1"/>
    </xf>
    <xf numFmtId="165" fontId="6" fillId="2" borderId="1" xfId="0" applyNumberFormat="1" applyFont="1" applyFill="1" applyBorder="1" applyAlignment="1">
      <alignment vertical="center" wrapText="1"/>
    </xf>
    <xf numFmtId="165" fontId="6" fillId="2" borderId="53" xfId="0" applyNumberFormat="1" applyFont="1" applyFill="1" applyBorder="1" applyAlignment="1">
      <alignment horizontal="center" vertical="center" wrapText="1"/>
    </xf>
    <xf numFmtId="0" fontId="10" fillId="0" borderId="19" xfId="0" applyFont="1" applyFill="1" applyBorder="1" applyAlignment="1">
      <alignment horizontal="center" vertical="center"/>
    </xf>
    <xf numFmtId="0" fontId="2" fillId="0" borderId="0" xfId="0" applyFont="1" applyBorder="1" applyAlignment="1">
      <alignment horizontal="left" vertical="center" wrapText="1" indent="1"/>
    </xf>
    <xf numFmtId="0" fontId="2" fillId="3" borderId="0" xfId="0" applyFont="1" applyFill="1" applyBorder="1" applyAlignment="1">
      <alignment horizontal="center" vertical="center" wrapText="1"/>
    </xf>
    <xf numFmtId="0" fontId="2" fillId="0" borderId="0" xfId="0" applyFont="1" applyBorder="1" applyAlignment="1">
      <alignment horizontal="right" vertical="center" wrapText="1"/>
    </xf>
    <xf numFmtId="0" fontId="2" fillId="0" borderId="0" xfId="0" applyFont="1" applyBorder="1" applyAlignment="1">
      <alignment horizontal="right" vertical="center" wrapText="1" indent="1"/>
    </xf>
    <xf numFmtId="2" fontId="2" fillId="0" borderId="0" xfId="0" applyNumberFormat="1" applyFont="1" applyAlignment="1">
      <alignment horizontal="right" vertical="center" wrapText="1" indent="1"/>
    </xf>
    <xf numFmtId="14" fontId="3" fillId="0" borderId="31" xfId="0" applyNumberFormat="1" applyFont="1" applyBorder="1" applyAlignment="1">
      <alignment vertical="center" wrapText="1"/>
    </xf>
    <xf numFmtId="0" fontId="2" fillId="0" borderId="22" xfId="0" applyFont="1" applyBorder="1" applyAlignment="1">
      <alignment vertical="center" wrapText="1"/>
    </xf>
    <xf numFmtId="0" fontId="2" fillId="0" borderId="26" xfId="0" applyFont="1" applyBorder="1" applyAlignment="1">
      <alignment vertical="center" wrapText="1"/>
    </xf>
    <xf numFmtId="165" fontId="2" fillId="0" borderId="2" xfId="1" applyNumberFormat="1" applyFont="1" applyBorder="1" applyAlignment="1">
      <alignment horizontal="justify" vertical="center" wrapText="1"/>
    </xf>
    <xf numFmtId="0" fontId="2" fillId="0" borderId="0" xfId="0" applyFont="1" applyFill="1" applyBorder="1" applyAlignment="1">
      <alignment horizontal="left" vertical="center" wrapText="1"/>
    </xf>
    <xf numFmtId="43" fontId="2" fillId="0" borderId="0" xfId="1" applyFont="1" applyFill="1" applyBorder="1" applyAlignment="1">
      <alignment horizontal="center" vertical="center" wrapText="1"/>
    </xf>
    <xf numFmtId="44" fontId="2" fillId="0" borderId="0" xfId="0" applyNumberFormat="1" applyFont="1" applyBorder="1" applyAlignment="1">
      <alignment horizontal="justify" vertical="center" wrapText="1"/>
    </xf>
    <xf numFmtId="165" fontId="2" fillId="0" borderId="0" xfId="1" applyNumberFormat="1" applyFont="1" applyBorder="1" applyAlignment="1">
      <alignment horizontal="justify" vertical="center" wrapText="1"/>
    </xf>
    <xf numFmtId="0" fontId="34" fillId="0" borderId="0" xfId="0" applyFont="1" applyAlignment="1">
      <alignment horizontal="right"/>
    </xf>
    <xf numFmtId="2" fontId="10" fillId="0" borderId="19" xfId="0" applyNumberFormat="1" applyFont="1" applyFill="1" applyBorder="1" applyAlignment="1">
      <alignment horizontal="center" vertical="center"/>
    </xf>
    <xf numFmtId="0" fontId="34" fillId="5" borderId="0" xfId="0" applyFont="1" applyFill="1" applyAlignment="1">
      <alignment horizontal="left"/>
    </xf>
    <xf numFmtId="0" fontId="10" fillId="0" borderId="0" xfId="0" applyFont="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Fill="1" applyBorder="1" applyAlignment="1">
      <alignment horizontal="center" vertical="center"/>
    </xf>
    <xf numFmtId="2" fontId="10" fillId="0" borderId="0" xfId="0" applyNumberFormat="1" applyFont="1" applyFill="1" applyBorder="1" applyAlignment="1">
      <alignment horizontal="center" vertical="center"/>
    </xf>
    <xf numFmtId="2" fontId="2" fillId="3" borderId="0" xfId="0" applyNumberFormat="1" applyFont="1" applyFill="1" applyBorder="1" applyAlignment="1">
      <alignment vertical="center" wrapText="1"/>
    </xf>
    <xf numFmtId="44" fontId="2" fillId="0" borderId="0" xfId="0" applyNumberFormat="1" applyFont="1" applyFill="1" applyAlignment="1">
      <alignment horizontal="justify" vertical="center" wrapText="1"/>
    </xf>
    <xf numFmtId="8" fontId="33" fillId="0" borderId="19" xfId="14" applyNumberFormat="1" applyFont="1" applyBorder="1" applyAlignment="1">
      <alignment horizontal="left" vertical="center"/>
    </xf>
    <xf numFmtId="8" fontId="31" fillId="0" borderId="19" xfId="0" applyNumberFormat="1" applyFont="1" applyBorder="1"/>
    <xf numFmtId="0" fontId="72" fillId="0" borderId="0" xfId="35" applyFont="1" applyAlignment="1">
      <alignment wrapText="1"/>
    </xf>
    <xf numFmtId="0" fontId="33" fillId="0" borderId="0" xfId="0" applyFont="1" applyFill="1" applyAlignment="1">
      <alignment vertical="center" wrapText="1"/>
    </xf>
    <xf numFmtId="0" fontId="22" fillId="0" borderId="0" xfId="0" applyFont="1" applyAlignment="1">
      <alignment vertical="center" wrapText="1"/>
    </xf>
    <xf numFmtId="0" fontId="72" fillId="0" borderId="0" xfId="35" applyFont="1" applyAlignment="1">
      <alignment horizontal="left" vertical="center" wrapText="1"/>
    </xf>
    <xf numFmtId="0" fontId="22" fillId="0" borderId="0" xfId="0" applyFont="1" applyAlignment="1">
      <alignment horizontal="center" vertical="center" wrapText="1"/>
    </xf>
    <xf numFmtId="44" fontId="22" fillId="0" borderId="0" xfId="8" applyFont="1" applyAlignment="1">
      <alignment vertical="center" wrapText="1"/>
    </xf>
    <xf numFmtId="0" fontId="26" fillId="0" borderId="0" xfId="35" applyAlignment="1">
      <alignment horizontal="center" vertical="center" wrapText="1"/>
    </xf>
    <xf numFmtId="2" fontId="2" fillId="3" borderId="0" xfId="0" applyNumberFormat="1" applyFont="1" applyFill="1" applyAlignment="1">
      <alignment horizontal="right" vertical="center" wrapText="1"/>
    </xf>
    <xf numFmtId="43" fontId="2" fillId="0" borderId="0" xfId="1" applyFont="1" applyBorder="1" applyAlignment="1">
      <alignment horizontal="center" vertical="center" wrapText="1"/>
    </xf>
    <xf numFmtId="0" fontId="2" fillId="3" borderId="0" xfId="0" applyFont="1" applyFill="1" applyAlignment="1">
      <alignment vertical="center" wrapText="1"/>
    </xf>
    <xf numFmtId="0" fontId="2" fillId="0" borderId="0" xfId="0" applyFont="1" applyFill="1" applyBorder="1" applyAlignment="1">
      <alignment horizontal="center" vertical="center" wrapText="1"/>
    </xf>
    <xf numFmtId="165" fontId="2" fillId="0" borderId="0" xfId="1" applyNumberFormat="1" applyFont="1" applyFill="1" applyBorder="1" applyAlignment="1">
      <alignment horizontal="justify" vertical="center" wrapText="1"/>
    </xf>
    <xf numFmtId="165" fontId="2" fillId="3" borderId="2" xfId="1" applyNumberFormat="1" applyFont="1" applyFill="1" applyBorder="1" applyAlignment="1">
      <alignment horizontal="justify" vertical="center" wrapText="1"/>
    </xf>
    <xf numFmtId="165" fontId="2" fillId="3" borderId="0" xfId="1" applyNumberFormat="1" applyFont="1" applyFill="1" applyBorder="1" applyAlignment="1">
      <alignment horizontal="justify" vertical="center" wrapText="1"/>
    </xf>
    <xf numFmtId="0" fontId="2" fillId="3" borderId="0" xfId="0" applyFont="1" applyFill="1" applyBorder="1" applyAlignment="1">
      <alignment horizontal="left" vertical="center" wrapText="1"/>
    </xf>
    <xf numFmtId="0" fontId="2" fillId="0" borderId="0" xfId="0" applyFont="1" applyFill="1" applyAlignment="1">
      <alignment horizontal="center" vertical="center" wrapText="1"/>
    </xf>
    <xf numFmtId="2" fontId="11" fillId="3" borderId="0" xfId="0" applyNumberFormat="1" applyFont="1" applyFill="1" applyAlignment="1">
      <alignment horizontal="right" vertical="center" wrapText="1"/>
    </xf>
    <xf numFmtId="2" fontId="2" fillId="0" borderId="0" xfId="0" applyNumberFormat="1" applyFont="1" applyFill="1" applyAlignment="1">
      <alignment horizontal="right" vertical="center" wrapText="1"/>
    </xf>
    <xf numFmtId="0" fontId="2" fillId="3" borderId="52" xfId="0" applyFont="1" applyFill="1" applyBorder="1" applyAlignment="1">
      <alignment vertical="center" wrapText="1"/>
    </xf>
    <xf numFmtId="0" fontId="11" fillId="0" borderId="0" xfId="0" applyFont="1" applyFill="1" applyAlignment="1">
      <alignment vertical="center" wrapText="1"/>
    </xf>
    <xf numFmtId="0" fontId="11" fillId="0" borderId="2" xfId="0" applyFont="1" applyBorder="1" applyAlignment="1">
      <alignment horizontal="center" vertical="center" wrapText="1"/>
    </xf>
    <xf numFmtId="43" fontId="11" fillId="0" borderId="2" xfId="1" applyFont="1" applyBorder="1" applyAlignment="1">
      <alignment horizontal="center" vertical="center" wrapText="1"/>
    </xf>
    <xf numFmtId="44" fontId="11" fillId="3" borderId="0" xfId="0" applyNumberFormat="1" applyFont="1" applyFill="1" applyAlignment="1">
      <alignment vertical="center" wrapText="1"/>
    </xf>
    <xf numFmtId="0" fontId="11" fillId="0" borderId="0" xfId="0" applyFont="1" applyFill="1" applyAlignment="1">
      <alignment horizontal="right" vertical="center" wrapText="1"/>
    </xf>
    <xf numFmtId="2" fontId="11" fillId="0" borderId="0" xfId="0" applyNumberFormat="1" applyFont="1" applyFill="1" applyAlignment="1">
      <alignment horizontal="right" vertical="center" wrapText="1"/>
    </xf>
    <xf numFmtId="0" fontId="73" fillId="3" borderId="0" xfId="0" applyFont="1" applyFill="1" applyAlignment="1">
      <alignment vertical="center" wrapText="1"/>
    </xf>
    <xf numFmtId="0" fontId="73" fillId="3" borderId="2" xfId="0" applyFont="1" applyFill="1" applyBorder="1" applyAlignment="1">
      <alignment horizontal="center" vertical="center" wrapText="1"/>
    </xf>
    <xf numFmtId="44" fontId="73" fillId="3" borderId="2" xfId="0" applyNumberFormat="1" applyFont="1" applyFill="1" applyBorder="1" applyAlignment="1">
      <alignment horizontal="justify" vertical="center" wrapText="1"/>
    </xf>
    <xf numFmtId="165" fontId="2" fillId="0" borderId="2" xfId="1" applyNumberFormat="1" applyFont="1" applyFill="1" applyBorder="1" applyAlignment="1">
      <alignment horizontal="justify" vertical="center" wrapText="1"/>
    </xf>
    <xf numFmtId="0" fontId="2" fillId="3" borderId="0" xfId="0" applyFont="1" applyFill="1" applyAlignment="1">
      <alignment vertical="center" wrapText="1"/>
    </xf>
    <xf numFmtId="0" fontId="0" fillId="0" borderId="19" xfId="0" applyBorder="1" applyAlignment="1">
      <alignment horizontal="center" vertical="center" wrapText="1"/>
    </xf>
    <xf numFmtId="0" fontId="0" fillId="0" borderId="19" xfId="0" applyBorder="1" applyAlignment="1">
      <alignment horizontal="center" vertical="center"/>
    </xf>
    <xf numFmtId="0" fontId="2" fillId="0" borderId="0" xfId="0" applyFont="1" applyBorder="1" applyAlignment="1">
      <alignment horizontal="right" vertical="center" wrapText="1"/>
    </xf>
    <xf numFmtId="165" fontId="6" fillId="2" borderId="53" xfId="0"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12" fillId="0" borderId="0" xfId="0" applyFont="1" applyAlignment="1">
      <alignment horizontal="left" vertical="center" wrapText="1"/>
    </xf>
    <xf numFmtId="44" fontId="3" fillId="0" borderId="22" xfId="0" applyNumberFormat="1" applyFont="1" applyFill="1" applyBorder="1" applyAlignment="1">
      <alignment horizontal="right" vertical="center" wrapText="1"/>
    </xf>
    <xf numFmtId="0" fontId="6" fillId="3" borderId="0" xfId="0" applyFont="1" applyFill="1" applyBorder="1" applyAlignment="1">
      <alignment horizontal="right" vertical="center" wrapText="1"/>
    </xf>
    <xf numFmtId="0" fontId="6" fillId="3" borderId="10" xfId="0" applyFont="1" applyFill="1" applyBorder="1" applyAlignment="1">
      <alignment horizontal="right" vertical="center" wrapText="1"/>
    </xf>
    <xf numFmtId="44" fontId="6" fillId="3" borderId="0" xfId="0" applyNumberFormat="1" applyFont="1" applyFill="1" applyBorder="1" applyAlignment="1">
      <alignment vertical="center" wrapText="1"/>
    </xf>
    <xf numFmtId="166" fontId="6" fillId="3" borderId="0" xfId="0" applyNumberFormat="1" applyFont="1" applyFill="1" applyBorder="1" applyAlignment="1">
      <alignment vertical="center" wrapText="1"/>
    </xf>
    <xf numFmtId="0" fontId="24" fillId="3" borderId="0" xfId="0" applyFont="1" applyFill="1" applyBorder="1" applyAlignment="1">
      <alignment vertical="center" wrapText="1"/>
    </xf>
    <xf numFmtId="2" fontId="2" fillId="0" borderId="0" xfId="0" applyNumberFormat="1" applyFont="1" applyBorder="1" applyAlignment="1">
      <alignment horizontal="right" vertical="center" wrapText="1" indent="1"/>
    </xf>
    <xf numFmtId="0" fontId="2" fillId="0" borderId="0" xfId="0" applyNumberFormat="1" applyFont="1" applyFill="1" applyAlignment="1">
      <alignment vertical="center" wrapText="1"/>
    </xf>
    <xf numFmtId="0" fontId="26" fillId="0" borderId="0" xfId="35"/>
    <xf numFmtId="0" fontId="2" fillId="3" borderId="0" xfId="0" applyFont="1" applyFill="1" applyBorder="1" applyAlignment="1">
      <alignment horizontal="right" vertical="center" wrapText="1"/>
    </xf>
    <xf numFmtId="0" fontId="11" fillId="3" borderId="0" xfId="0" applyFont="1" applyFill="1" applyBorder="1" applyAlignment="1">
      <alignment horizontal="right" vertical="center" wrapText="1"/>
    </xf>
    <xf numFmtId="0" fontId="11" fillId="0" borderId="0" xfId="0" applyFont="1" applyFill="1" applyBorder="1" applyAlignment="1">
      <alignment horizontal="right" vertical="center" wrapText="1"/>
    </xf>
    <xf numFmtId="168" fontId="24" fillId="3" borderId="0" xfId="0" applyNumberFormat="1" applyFont="1" applyFill="1" applyBorder="1" applyAlignment="1">
      <alignment vertical="center" wrapText="1"/>
    </xf>
    <xf numFmtId="0" fontId="2" fillId="3" borderId="0" xfId="0" applyFont="1" applyFill="1" applyAlignment="1">
      <alignment vertical="center" wrapText="1"/>
    </xf>
    <xf numFmtId="0" fontId="2" fillId="0" borderId="0" xfId="0" applyFont="1" applyAlignment="1">
      <alignment horizontal="right" vertical="center" wrapText="1"/>
    </xf>
    <xf numFmtId="0" fontId="28" fillId="0" borderId="0" xfId="0" applyFont="1"/>
    <xf numFmtId="0" fontId="2" fillId="3" borderId="0" xfId="0" applyFont="1" applyFill="1" applyAlignment="1">
      <alignment vertical="center" wrapText="1"/>
    </xf>
    <xf numFmtId="1" fontId="2" fillId="0" borderId="2" xfId="1" applyNumberFormat="1" applyFont="1" applyBorder="1" applyAlignment="1">
      <alignment horizontal="center" vertical="center" wrapText="1"/>
    </xf>
    <xf numFmtId="0" fontId="2" fillId="3" borderId="0" xfId="0" applyFont="1" applyFill="1" applyAlignment="1">
      <alignment vertical="center" wrapText="1"/>
    </xf>
    <xf numFmtId="0" fontId="2" fillId="0" borderId="0" xfId="0" applyFont="1" applyAlignment="1">
      <alignment horizontal="right" vertical="center" wrapText="1"/>
    </xf>
    <xf numFmtId="0" fontId="11" fillId="3" borderId="0" xfId="0" applyFont="1" applyFill="1" applyAlignment="1">
      <alignment horizontal="left" vertical="center" wrapText="1" indent="1"/>
    </xf>
    <xf numFmtId="0" fontId="2" fillId="3" borderId="0" xfId="0" applyFont="1" applyFill="1" applyAlignment="1">
      <alignment horizontal="right" vertical="center" wrapText="1"/>
    </xf>
    <xf numFmtId="0" fontId="2" fillId="3" borderId="0" xfId="0" applyFont="1" applyFill="1" applyAlignment="1">
      <alignment vertical="center" wrapText="1"/>
    </xf>
    <xf numFmtId="0" fontId="2" fillId="3" borderId="52" xfId="0" applyFont="1" applyFill="1" applyBorder="1" applyAlignment="1">
      <alignment vertical="center" wrapText="1"/>
    </xf>
    <xf numFmtId="0" fontId="2" fillId="0" borderId="0" xfId="0" applyFont="1" applyBorder="1" applyAlignment="1">
      <alignment horizontal="right" vertical="center" wrapText="1"/>
    </xf>
    <xf numFmtId="0" fontId="2" fillId="0" borderId="0" xfId="0" applyFont="1" applyAlignment="1">
      <alignment horizontal="right" vertical="center" wrapText="1"/>
    </xf>
    <xf numFmtId="0" fontId="3" fillId="0" borderId="22" xfId="0" applyFont="1" applyFill="1" applyBorder="1" applyAlignment="1">
      <alignment horizontal="right" vertical="center" wrapText="1"/>
    </xf>
    <xf numFmtId="0" fontId="2" fillId="0" borderId="15"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right" vertical="center" wrapText="1"/>
    </xf>
    <xf numFmtId="0" fontId="11" fillId="3" borderId="0" xfId="0" applyFont="1" applyFill="1" applyAlignment="1">
      <alignment horizontal="right" vertical="center" wrapText="1"/>
    </xf>
    <xf numFmtId="0" fontId="2" fillId="0" borderId="0" xfId="0" applyFont="1" applyFill="1" applyAlignment="1">
      <alignment horizontal="left" vertical="center" wrapText="1" indent="1"/>
    </xf>
    <xf numFmtId="0" fontId="2" fillId="0" borderId="0" xfId="0" applyFont="1" applyFill="1" applyAlignment="1">
      <alignment horizontal="right" vertical="center" wrapText="1"/>
    </xf>
    <xf numFmtId="0" fontId="3" fillId="0" borderId="0" xfId="0" applyFont="1" applyBorder="1" applyAlignment="1">
      <alignment horizontal="center" vertical="center" wrapText="1"/>
    </xf>
    <xf numFmtId="0" fontId="11" fillId="0" borderId="0" xfId="0" applyFont="1" applyFill="1" applyAlignment="1">
      <alignment horizontal="right" vertical="center" wrapText="1"/>
    </xf>
    <xf numFmtId="0" fontId="2" fillId="0" borderId="0" xfId="0" applyFont="1" applyAlignment="1">
      <alignment horizontal="left" vertical="center" wrapText="1" indent="1"/>
    </xf>
    <xf numFmtId="2" fontId="2" fillId="3" borderId="0" xfId="0" applyNumberFormat="1" applyFont="1" applyFill="1" applyAlignment="1">
      <alignment horizontal="right" vertical="center" wrapText="1"/>
    </xf>
    <xf numFmtId="165" fontId="6" fillId="2" borderId="53" xfId="0" applyNumberFormat="1" applyFont="1" applyFill="1" applyBorder="1" applyAlignment="1">
      <alignment horizontal="center" vertical="center" wrapText="1"/>
    </xf>
    <xf numFmtId="0" fontId="2" fillId="0" borderId="0" xfId="0" applyFont="1" applyBorder="1" applyAlignment="1">
      <alignment vertical="center" wrapText="1"/>
    </xf>
    <xf numFmtId="0" fontId="11" fillId="3" borderId="2"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0" xfId="0" applyFont="1" applyFill="1" applyAlignment="1">
      <alignment vertical="center" wrapText="1"/>
    </xf>
    <xf numFmtId="0" fontId="2" fillId="0" borderId="0" xfId="0" applyFont="1" applyBorder="1" applyAlignment="1">
      <alignment horizontal="left" vertical="center" wrapText="1"/>
    </xf>
    <xf numFmtId="0" fontId="0" fillId="0" borderId="19" xfId="0" applyBorder="1" applyAlignment="1">
      <alignment horizontal="center" vertical="center" wrapText="1"/>
    </xf>
    <xf numFmtId="0" fontId="0" fillId="0" borderId="19" xfId="0" applyBorder="1" applyAlignment="1">
      <alignment horizontal="center" vertical="center"/>
    </xf>
    <xf numFmtId="44" fontId="10" fillId="0" borderId="19" xfId="0" applyNumberFormat="1" applyFont="1" applyFill="1" applyBorder="1" applyAlignment="1">
      <alignment horizontal="center" vertical="center"/>
    </xf>
    <xf numFmtId="44" fontId="32" fillId="0" borderId="19" xfId="0" applyNumberFormat="1" applyFont="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3" fillId="0" borderId="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wrapText="1"/>
    </xf>
    <xf numFmtId="0" fontId="3" fillId="0" borderId="0" xfId="0" applyFont="1" applyBorder="1" applyAlignment="1">
      <alignment horizontal="center" vertical="top" wrapText="1"/>
    </xf>
    <xf numFmtId="165" fontId="6" fillId="2" borderId="22" xfId="0" applyNumberFormat="1" applyFont="1" applyFill="1" applyBorder="1" applyAlignment="1">
      <alignment horizontal="center" vertical="center" wrapText="1"/>
    </xf>
    <xf numFmtId="0" fontId="22" fillId="0" borderId="57"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58" xfId="0" applyFont="1" applyBorder="1" applyAlignment="1">
      <alignment horizontal="center" vertical="center" wrapText="1"/>
    </xf>
    <xf numFmtId="0" fontId="0" fillId="0" borderId="55" xfId="0" applyBorder="1" applyAlignment="1">
      <alignment horizontal="center" vertical="center" wrapText="1"/>
    </xf>
    <xf numFmtId="0" fontId="0" fillId="0" borderId="20" xfId="0" applyBorder="1" applyAlignment="1">
      <alignment horizontal="center" vertical="center" wrapText="1"/>
    </xf>
    <xf numFmtId="0" fontId="0" fillId="0" borderId="56" xfId="0" applyBorder="1" applyAlignment="1">
      <alignment horizontal="center" vertical="center" wrapText="1"/>
    </xf>
    <xf numFmtId="0" fontId="0" fillId="0" borderId="24" xfId="0" applyBorder="1" applyAlignment="1">
      <alignment horizontal="center" vertical="center" wrapText="1"/>
    </xf>
    <xf numFmtId="0" fontId="0" fillId="0" borderId="0" xfId="0" applyBorder="1" applyAlignment="1">
      <alignment horizontal="center" vertical="center" wrapText="1"/>
    </xf>
    <xf numFmtId="0" fontId="0" fillId="0" borderId="25" xfId="0" applyBorder="1" applyAlignment="1">
      <alignment horizontal="center" vertical="center" wrapText="1"/>
    </xf>
    <xf numFmtId="0" fontId="0" fillId="0" borderId="57" xfId="0" applyBorder="1" applyAlignment="1">
      <alignment horizontal="center" vertical="center" wrapText="1"/>
    </xf>
    <xf numFmtId="0" fontId="0" fillId="0" borderId="26" xfId="0" applyBorder="1" applyAlignment="1">
      <alignment horizontal="center" vertical="center" wrapText="1"/>
    </xf>
    <xf numFmtId="0" fontId="0" fillId="0" borderId="58" xfId="0" applyBorder="1" applyAlignment="1">
      <alignment horizontal="center" vertical="center" wrapText="1"/>
    </xf>
    <xf numFmtId="0" fontId="0" fillId="0" borderId="19" xfId="0" applyBorder="1" applyAlignment="1">
      <alignment horizontal="center" vertical="center" wrapText="1"/>
    </xf>
    <xf numFmtId="2" fontId="0" fillId="0" borderId="19" xfId="0" applyNumberFormat="1" applyBorder="1" applyAlignment="1">
      <alignment horizontal="center" vertical="center" wrapText="1"/>
    </xf>
    <xf numFmtId="0" fontId="0" fillId="0" borderId="19" xfId="0" applyFill="1" applyBorder="1" applyAlignment="1">
      <alignment horizontal="center" vertical="center" wrapText="1"/>
    </xf>
    <xf numFmtId="0" fontId="0" fillId="0" borderId="19" xfId="0" applyBorder="1" applyAlignment="1">
      <alignment horizontal="center" vertical="center"/>
    </xf>
    <xf numFmtId="0" fontId="0" fillId="0" borderId="59" xfId="0" applyFill="1" applyBorder="1" applyAlignment="1">
      <alignment horizontal="center" vertical="center" wrapText="1"/>
    </xf>
    <xf numFmtId="0" fontId="0" fillId="0" borderId="60" xfId="0" applyFill="1" applyBorder="1" applyAlignment="1">
      <alignment horizontal="center" vertical="center" wrapText="1"/>
    </xf>
    <xf numFmtId="0" fontId="0" fillId="0" borderId="61" xfId="0" applyFill="1" applyBorder="1" applyAlignment="1">
      <alignment horizontal="center" vertical="center" wrapText="1"/>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2" fontId="0" fillId="0" borderId="59" xfId="0" applyNumberFormat="1" applyBorder="1" applyAlignment="1">
      <alignment horizontal="center" vertical="center" wrapText="1"/>
    </xf>
    <xf numFmtId="2" fontId="0" fillId="0" borderId="60" xfId="0" applyNumberFormat="1" applyBorder="1" applyAlignment="1">
      <alignment horizontal="center" vertical="center" wrapText="1"/>
    </xf>
    <xf numFmtId="2" fontId="0" fillId="0" borderId="61" xfId="0" applyNumberFormat="1" applyBorder="1" applyAlignment="1">
      <alignment horizontal="center" vertical="center" wrapText="1"/>
    </xf>
    <xf numFmtId="0" fontId="6" fillId="2" borderId="10" xfId="0" applyFont="1" applyFill="1" applyBorder="1" applyAlignment="1">
      <alignment horizontal="right" vertical="center" wrapText="1"/>
    </xf>
    <xf numFmtId="0" fontId="6" fillId="0" borderId="13" xfId="0" applyFont="1" applyBorder="1" applyAlignment="1">
      <alignment horizontal="right" vertical="center" wrapText="1"/>
    </xf>
    <xf numFmtId="0" fontId="6" fillId="0" borderId="6" xfId="0" applyFont="1" applyBorder="1" applyAlignment="1">
      <alignment horizontal="right" vertical="center" wrapText="1"/>
    </xf>
    <xf numFmtId="0" fontId="6" fillId="2" borderId="54" xfId="0" applyFont="1" applyFill="1" applyBorder="1" applyAlignment="1">
      <alignment horizontal="right" vertical="center" wrapText="1"/>
    </xf>
    <xf numFmtId="0" fontId="6" fillId="3" borderId="10" xfId="0" applyFont="1" applyFill="1" applyBorder="1" applyAlignment="1">
      <alignment horizontal="left" vertical="center" wrapText="1"/>
    </xf>
    <xf numFmtId="165" fontId="6" fillId="2" borderId="53" xfId="0" applyNumberFormat="1" applyFont="1" applyFill="1" applyBorder="1" applyAlignment="1">
      <alignment horizontal="center" vertical="center" wrapText="1"/>
    </xf>
    <xf numFmtId="0" fontId="11" fillId="3" borderId="0" xfId="0" applyFont="1" applyFill="1" applyAlignment="1">
      <alignment horizontal="left" vertical="center" wrapText="1" indent="1"/>
    </xf>
    <xf numFmtId="0" fontId="11" fillId="3" borderId="52" xfId="0" applyFont="1" applyFill="1" applyBorder="1" applyAlignment="1">
      <alignment horizontal="left" vertical="center" wrapText="1" indent="1"/>
    </xf>
    <xf numFmtId="0" fontId="3" fillId="0" borderId="27" xfId="0" applyFont="1" applyFill="1" applyBorder="1" applyAlignment="1">
      <alignment horizontal="right" vertical="center" wrapText="1"/>
    </xf>
    <xf numFmtId="0" fontId="3" fillId="0" borderId="62" xfId="0" applyFont="1" applyFill="1" applyBorder="1" applyAlignment="1">
      <alignment horizontal="right" vertical="center" wrapText="1"/>
    </xf>
    <xf numFmtId="0" fontId="3" fillId="0" borderId="22" xfId="0" applyFont="1" applyFill="1" applyBorder="1" applyAlignment="1">
      <alignment horizontal="right" vertical="center" wrapText="1"/>
    </xf>
    <xf numFmtId="0" fontId="3" fillId="0" borderId="23" xfId="0" applyFont="1" applyFill="1" applyBorder="1" applyAlignment="1">
      <alignment horizontal="right" vertical="center" wrapText="1"/>
    </xf>
    <xf numFmtId="0" fontId="3" fillId="2" borderId="2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11" fillId="3" borderId="0" xfId="0" applyFont="1" applyFill="1" applyAlignment="1">
      <alignment vertical="center" wrapText="1"/>
    </xf>
    <xf numFmtId="0" fontId="2" fillId="3" borderId="0" xfId="0" applyFont="1" applyFill="1" applyAlignment="1">
      <alignment horizontal="left" vertical="center" wrapText="1"/>
    </xf>
    <xf numFmtId="0" fontId="11" fillId="0" borderId="0" xfId="0" applyFont="1" applyFill="1" applyAlignment="1">
      <alignment horizontal="right" vertical="center" wrapText="1"/>
    </xf>
    <xf numFmtId="0" fontId="2" fillId="3" borderId="0" xfId="0" applyFont="1" applyFill="1" applyAlignment="1">
      <alignment horizontal="right" vertical="center" wrapText="1"/>
    </xf>
    <xf numFmtId="0" fontId="2" fillId="0" borderId="0" xfId="0" applyFont="1" applyFill="1" applyAlignment="1">
      <alignment horizontal="right" vertical="center" wrapText="1"/>
    </xf>
    <xf numFmtId="0" fontId="2" fillId="3" borderId="0" xfId="0" applyFont="1" applyFill="1" applyAlignment="1">
      <alignment vertical="center" wrapText="1"/>
    </xf>
    <xf numFmtId="0" fontId="2" fillId="3" borderId="52" xfId="0" applyFont="1" applyFill="1" applyBorder="1" applyAlignment="1">
      <alignment vertical="center" wrapText="1"/>
    </xf>
    <xf numFmtId="0" fontId="11" fillId="3" borderId="0" xfId="0" applyFont="1" applyFill="1" applyAlignment="1">
      <alignment horizontal="right" vertical="center" wrapText="1"/>
    </xf>
    <xf numFmtId="0" fontId="2" fillId="0" borderId="0" xfId="0" applyFont="1" applyBorder="1" applyAlignment="1">
      <alignment vertical="center" wrapText="1"/>
    </xf>
    <xf numFmtId="0" fontId="2" fillId="0" borderId="52" xfId="0" applyFont="1" applyBorder="1" applyAlignment="1">
      <alignment vertical="center" wrapText="1"/>
    </xf>
    <xf numFmtId="0" fontId="11" fillId="3" borderId="0" xfId="0" applyFont="1" applyFill="1" applyAlignment="1">
      <alignment horizontal="left" vertical="center" wrapText="1"/>
    </xf>
    <xf numFmtId="0" fontId="11" fillId="3" borderId="52" xfId="0" applyFont="1" applyFill="1" applyBorder="1" applyAlignment="1">
      <alignment horizontal="left" vertical="center" wrapText="1"/>
    </xf>
    <xf numFmtId="0" fontId="2" fillId="0" borderId="0" xfId="0" applyFont="1" applyAlignment="1">
      <alignment horizontal="right" vertical="center" wrapText="1"/>
    </xf>
    <xf numFmtId="0" fontId="2" fillId="0" borderId="0" xfId="0" applyFont="1" applyBorder="1" applyAlignment="1">
      <alignment horizontal="right" vertical="center"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wrapText="1"/>
    </xf>
    <xf numFmtId="0" fontId="11" fillId="3" borderId="20" xfId="0" applyFont="1" applyFill="1" applyBorder="1" applyAlignment="1">
      <alignment horizontal="left" vertical="center" wrapText="1" indent="1"/>
    </xf>
    <xf numFmtId="0" fontId="11" fillId="3" borderId="42" xfId="0" applyFont="1" applyFill="1" applyBorder="1" applyAlignment="1">
      <alignment horizontal="left" vertical="center" wrapText="1" indent="1"/>
    </xf>
    <xf numFmtId="2" fontId="2" fillId="3" borderId="0" xfId="0" applyNumberFormat="1" applyFont="1" applyFill="1" applyAlignment="1">
      <alignment horizontal="right" vertical="center" wrapText="1"/>
    </xf>
    <xf numFmtId="0" fontId="2" fillId="0" borderId="0" xfId="0" applyFont="1" applyAlignment="1">
      <alignment horizontal="left" vertical="center" wrapText="1" indent="1"/>
    </xf>
    <xf numFmtId="0" fontId="2" fillId="3" borderId="0" xfId="0" applyFont="1" applyFill="1" applyAlignment="1">
      <alignment horizontal="left" vertical="center" wrapText="1" indent="1"/>
    </xf>
    <xf numFmtId="0" fontId="2" fillId="0" borderId="0" xfId="0" applyFont="1" applyFill="1" applyAlignment="1">
      <alignment horizontal="left" vertical="center" wrapText="1" indent="1"/>
    </xf>
    <xf numFmtId="0" fontId="2" fillId="3" borderId="52" xfId="0" applyFont="1" applyFill="1" applyBorder="1" applyAlignment="1">
      <alignment horizontal="left" vertical="center" wrapText="1" indent="1"/>
    </xf>
    <xf numFmtId="0" fontId="3" fillId="0" borderId="20" xfId="0" applyFont="1" applyBorder="1" applyAlignment="1">
      <alignment horizontal="right" vertical="center" wrapText="1"/>
    </xf>
    <xf numFmtId="0" fontId="3" fillId="0" borderId="42" xfId="0" applyFont="1" applyBorder="1" applyAlignment="1">
      <alignment horizontal="right" vertical="center" wrapText="1"/>
    </xf>
    <xf numFmtId="0" fontId="3" fillId="2" borderId="53" xfId="0" applyFont="1" applyFill="1" applyBorder="1" applyAlignment="1">
      <alignment horizontal="left" vertical="center" wrapText="1"/>
    </xf>
    <xf numFmtId="0" fontId="3" fillId="0" borderId="27" xfId="0" applyFont="1" applyBorder="1" applyAlignment="1">
      <alignment horizontal="right" vertical="center" wrapText="1"/>
    </xf>
    <xf numFmtId="0" fontId="3" fillId="0" borderId="39" xfId="0" applyFont="1" applyBorder="1" applyAlignment="1">
      <alignment horizontal="right" vertical="center" wrapText="1"/>
    </xf>
    <xf numFmtId="0" fontId="2" fillId="0" borderId="0" xfId="0" applyFont="1" applyFill="1" applyBorder="1" applyAlignment="1">
      <alignment horizontal="right" vertical="center" wrapText="1"/>
    </xf>
    <xf numFmtId="0" fontId="11" fillId="3" borderId="2"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52" xfId="0" applyFont="1" applyFill="1" applyBorder="1" applyAlignment="1">
      <alignment horizontal="center" vertical="center" wrapText="1"/>
    </xf>
    <xf numFmtId="0" fontId="11" fillId="3" borderId="0" xfId="0" applyFont="1" applyFill="1" applyAlignment="1">
      <alignment horizontal="center" vertical="center" wrapText="1"/>
    </xf>
    <xf numFmtId="0" fontId="2" fillId="3" borderId="52" xfId="0" applyFont="1" applyFill="1" applyBorder="1" applyAlignment="1">
      <alignment horizontal="left" vertical="center" wrapText="1"/>
    </xf>
    <xf numFmtId="0" fontId="5" fillId="0" borderId="3" xfId="0" applyFont="1" applyBorder="1" applyAlignment="1">
      <alignment horizontal="center" vertical="center" wrapText="1"/>
    </xf>
    <xf numFmtId="0" fontId="3" fillId="0" borderId="23" xfId="0" applyFont="1" applyBorder="1" applyAlignment="1">
      <alignment horizontal="right" vertical="center" wrapText="1"/>
    </xf>
    <xf numFmtId="0" fontId="3" fillId="0" borderId="19" xfId="0" applyFont="1" applyBorder="1" applyAlignment="1">
      <alignment horizontal="right" vertical="center" wrapText="1"/>
    </xf>
    <xf numFmtId="0" fontId="6" fillId="2" borderId="22" xfId="0" applyFont="1" applyFill="1" applyBorder="1" applyAlignment="1">
      <alignment horizontal="center" vertical="center" wrapText="1"/>
    </xf>
    <xf numFmtId="0" fontId="3" fillId="0" borderId="22" xfId="0" applyFont="1" applyBorder="1" applyAlignment="1">
      <alignment horizontal="left" vertical="center" wrapText="1"/>
    </xf>
    <xf numFmtId="0" fontId="6" fillId="2" borderId="35" xfId="0" applyFont="1" applyFill="1" applyBorder="1" applyAlignment="1">
      <alignment horizontal="center" vertical="center" wrapText="1"/>
    </xf>
    <xf numFmtId="0" fontId="3" fillId="0" borderId="23" xfId="0" applyFont="1" applyBorder="1" applyAlignment="1">
      <alignment horizontal="left" vertical="center" wrapText="1"/>
    </xf>
    <xf numFmtId="0" fontId="3" fillId="0" borderId="19" xfId="0" applyFont="1" applyBorder="1" applyAlignment="1">
      <alignment horizontal="left" vertical="center" wrapText="1"/>
    </xf>
    <xf numFmtId="14" fontId="3" fillId="0" borderId="19" xfId="0" applyNumberFormat="1" applyFont="1" applyBorder="1" applyAlignment="1">
      <alignment horizontal="left" vertical="center" wrapText="1"/>
    </xf>
    <xf numFmtId="0" fontId="3" fillId="0" borderId="21" xfId="0" applyFont="1" applyBorder="1" applyAlignment="1">
      <alignment horizontal="left" vertical="center" wrapText="1"/>
    </xf>
    <xf numFmtId="10" fontId="3" fillId="0" borderId="19" xfId="0" applyNumberFormat="1" applyFont="1" applyFill="1" applyBorder="1" applyAlignment="1">
      <alignment horizontal="right" vertical="center" wrapText="1"/>
    </xf>
    <xf numFmtId="0" fontId="4" fillId="0" borderId="4" xfId="0" applyFont="1" applyBorder="1" applyAlignment="1">
      <alignment horizontal="center" vertical="center" wrapText="1"/>
    </xf>
    <xf numFmtId="0" fontId="2" fillId="0" borderId="0" xfId="0" applyFont="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3" fillId="0" borderId="0" xfId="0" applyFont="1" applyAlignment="1">
      <alignment horizontal="center" vertical="center" wrapText="1"/>
    </xf>
    <xf numFmtId="0" fontId="3" fillId="0" borderId="26"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0" xfId="0" applyFont="1" applyBorder="1" applyAlignment="1">
      <alignment horizontal="center" vertical="center" wrapText="1"/>
    </xf>
    <xf numFmtId="0" fontId="3" fillId="0" borderId="4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5" fillId="0" borderId="33" xfId="0" applyFont="1" applyBorder="1" applyAlignment="1">
      <alignment horizontal="center" vertical="center" wrapText="1"/>
    </xf>
    <xf numFmtId="0" fontId="2" fillId="0" borderId="0" xfId="0" applyFont="1" applyFill="1" applyBorder="1" applyAlignment="1">
      <alignment horizontal="left" vertical="center" wrapText="1"/>
    </xf>
    <xf numFmtId="0" fontId="2" fillId="0" borderId="0" xfId="0" applyFont="1" applyBorder="1" applyAlignment="1">
      <alignment horizontal="left" vertical="center" wrapText="1"/>
    </xf>
    <xf numFmtId="0" fontId="2" fillId="3" borderId="0" xfId="0" applyFont="1" applyFill="1" applyBorder="1" applyAlignment="1">
      <alignment horizontal="left" vertical="center" wrapText="1" indent="1"/>
    </xf>
    <xf numFmtId="0" fontId="70" fillId="0" borderId="20" xfId="0" applyFont="1" applyBorder="1" applyAlignment="1">
      <alignment horizontal="center" vertical="center" wrapText="1"/>
    </xf>
    <xf numFmtId="0" fontId="70" fillId="0" borderId="26" xfId="0" applyFont="1" applyBorder="1" applyAlignment="1">
      <alignment horizontal="center" vertical="center" wrapText="1"/>
    </xf>
    <xf numFmtId="0" fontId="70" fillId="0" borderId="3" xfId="0" applyFont="1" applyBorder="1" applyAlignment="1">
      <alignment horizontal="left" vertical="center" wrapText="1"/>
    </xf>
    <xf numFmtId="0" fontId="70" fillId="0" borderId="26" xfId="0" applyFont="1" applyBorder="1" applyAlignment="1">
      <alignment horizontal="left" vertical="center" wrapText="1"/>
    </xf>
    <xf numFmtId="0" fontId="70" fillId="0" borderId="3" xfId="0" applyFont="1" applyBorder="1" applyAlignment="1">
      <alignment horizontal="center" vertical="center" wrapText="1"/>
    </xf>
    <xf numFmtId="0" fontId="13" fillId="0" borderId="10" xfId="0" applyFont="1" applyBorder="1" applyAlignment="1">
      <alignment horizontal="right" vertical="center" wrapText="1"/>
    </xf>
    <xf numFmtId="0" fontId="13" fillId="0" borderId="3"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5"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14" fillId="0" borderId="4" xfId="0" applyFont="1" applyBorder="1" applyAlignment="1">
      <alignment horizontal="center" vertical="center" wrapText="1"/>
    </xf>
    <xf numFmtId="0" fontId="12" fillId="0" borderId="0" xfId="0" applyFont="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wrapText="1"/>
    </xf>
    <xf numFmtId="0" fontId="30" fillId="2" borderId="19" xfId="0" applyFont="1" applyFill="1" applyBorder="1" applyAlignment="1">
      <alignment horizontal="center"/>
    </xf>
    <xf numFmtId="0" fontId="31" fillId="2" borderId="19" xfId="0" applyFont="1" applyFill="1" applyBorder="1" applyAlignment="1">
      <alignment horizontal="center"/>
    </xf>
    <xf numFmtId="0" fontId="30" fillId="2" borderId="21" xfId="0" applyFont="1" applyFill="1" applyBorder="1" applyAlignment="1">
      <alignment horizontal="center"/>
    </xf>
    <xf numFmtId="0" fontId="30" fillId="2" borderId="22" xfId="0" applyFont="1" applyFill="1" applyBorder="1" applyAlignment="1">
      <alignment horizontal="center"/>
    </xf>
    <xf numFmtId="0" fontId="30" fillId="2" borderId="23" xfId="0" applyFont="1" applyFill="1" applyBorder="1" applyAlignment="1">
      <alignment horizontal="center"/>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cellXfs>
  <cellStyles count="20286">
    <cellStyle name="_x000d__x000a_JournalTemplate=C:\COMFO\CTALK\JOURSTD.TPL_x000d__x000a_LbStateAddress=3 3 0 251 1 89 2 311_x000d__x000a_LbStateJou" xfId="91"/>
    <cellStyle name="20% - Ênfase1 100" xfId="36"/>
    <cellStyle name="20% - Ênfase1 2" xfId="5594"/>
    <cellStyle name="20% - Ênfase2 2" xfId="3859"/>
    <cellStyle name="20% - Ênfase3 2" xfId="3971"/>
    <cellStyle name="20% - Ênfase4 2" xfId="5430"/>
    <cellStyle name="20% - Ênfase5 2" xfId="5544"/>
    <cellStyle name="20% - Ênfase6 2" xfId="3912"/>
    <cellStyle name="40% - Ênfase1 2" xfId="3950"/>
    <cellStyle name="40% - Ênfase2 2" xfId="5471"/>
    <cellStyle name="40% - Ênfase3 2" xfId="5507"/>
    <cellStyle name="40% - Ênfase4 2" xfId="5589"/>
    <cellStyle name="40% - Ênfase5 2" xfId="3860"/>
    <cellStyle name="40% - Ênfase6 2" xfId="3800"/>
    <cellStyle name="60% - Ênfase1 2" xfId="5538"/>
    <cellStyle name="60% - Ênfase2 2" xfId="5593"/>
    <cellStyle name="60% - Ênfase3 2" xfId="5483"/>
    <cellStyle name="60% - Ênfase4 2" xfId="5522"/>
    <cellStyle name="60% - Ênfase5 2" xfId="5518"/>
    <cellStyle name="60% - Ênfase6 2" xfId="5502"/>
    <cellStyle name="60% - Ênfase6 37" xfId="37"/>
    <cellStyle name="Bom 2" xfId="5448"/>
    <cellStyle name="Cálculo 2" xfId="3832"/>
    <cellStyle name="Célula de Verificação" xfId="3" builtinId="23"/>
    <cellStyle name="Célula de Verificação 2" xfId="5431"/>
    <cellStyle name="Célula Vinculada 2" xfId="5453"/>
    <cellStyle name="Comma_Arauco Piping list" xfId="92"/>
    <cellStyle name="Comma0" xfId="93"/>
    <cellStyle name="CORES" xfId="94"/>
    <cellStyle name="Currency [0]_Arauco Piping list" xfId="95"/>
    <cellStyle name="Currency_Arauco Piping list" xfId="96"/>
    <cellStyle name="Currency0" xfId="97"/>
    <cellStyle name="Data" xfId="98"/>
    <cellStyle name="Date" xfId="99"/>
    <cellStyle name="Ênfase1 2" xfId="5559"/>
    <cellStyle name="Ênfase2 2" xfId="5508"/>
    <cellStyle name="Ênfase3 2" xfId="3910"/>
    <cellStyle name="Ênfase4 2" xfId="3802"/>
    <cellStyle name="Ênfase5 2" xfId="3853"/>
    <cellStyle name="Ênfase6 2" xfId="5457"/>
    <cellStyle name="Entrada 2" xfId="5401"/>
    <cellStyle name="Excel Built-in Excel Built-in Excel Built-in Excel Built-in Excel Built-in Excel Built-in Excel Built-in Excel Built-in Separador de milhares 4" xfId="38"/>
    <cellStyle name="Excel Built-in Excel Built-in Excel Built-in Excel Built-in Excel Built-in Excel Built-in Excel Built-in Separador de milhares 4" xfId="39"/>
    <cellStyle name="Excel Built-in Normal" xfId="22"/>
    <cellStyle name="Excel Built-in Normal 1" xfId="40"/>
    <cellStyle name="Excel Built-in Normal 2" xfId="60"/>
    <cellStyle name="Excel Built-in Normal 3" xfId="23"/>
    <cellStyle name="Excel_BuiltIn_Comma" xfId="41"/>
    <cellStyle name="Fixed" xfId="100"/>
    <cellStyle name="Fixo" xfId="101"/>
    <cellStyle name="Followed Hyperlink" xfId="102"/>
    <cellStyle name="Grey" xfId="103"/>
    <cellStyle name="Heading" xfId="42"/>
    <cellStyle name="Heading 1" xfId="104"/>
    <cellStyle name="Heading 2" xfId="105"/>
    <cellStyle name="Heading1" xfId="43"/>
    <cellStyle name="Hiperlink" xfId="35" builtinId="8"/>
    <cellStyle name="Hiperlink 2" xfId="15"/>
    <cellStyle name="Hiperlink 2 2" xfId="61"/>
    <cellStyle name="Incorreto 2" xfId="5416"/>
    <cellStyle name="Indefinido" xfId="106"/>
    <cellStyle name="Input [yellow]" xfId="107"/>
    <cellStyle name="material" xfId="108"/>
    <cellStyle name="material 2" xfId="515"/>
    <cellStyle name="material 2 2" xfId="1074"/>
    <cellStyle name="material 3" xfId="456"/>
    <cellStyle name="material 4" xfId="340"/>
    <cellStyle name="MINIPG" xfId="109"/>
    <cellStyle name="Moeda" xfId="2" builtinId="4"/>
    <cellStyle name="Moeda 2" xfId="8"/>
    <cellStyle name="Moeda 2 2" xfId="62"/>
    <cellStyle name="Moeda 2 2 2" xfId="14822"/>
    <cellStyle name="Moeda 2 3" xfId="14809"/>
    <cellStyle name="Moeda 3" xfId="16"/>
    <cellStyle name="Moeda 3 2" xfId="14812"/>
    <cellStyle name="Moeda 4" xfId="31"/>
    <cellStyle name="Moeda 4 2" xfId="14816"/>
    <cellStyle name="Neutra 2" xfId="5442"/>
    <cellStyle name="Normal" xfId="0" builtinId="0"/>
    <cellStyle name="Normal - Style1" xfId="110"/>
    <cellStyle name="Normal 10" xfId="9"/>
    <cellStyle name="Normal 10 2" xfId="285"/>
    <cellStyle name="Normal 10 2 2" xfId="1025"/>
    <cellStyle name="Normal 10 3" xfId="968"/>
    <cellStyle name="Normal 100" xfId="967"/>
    <cellStyle name="Normal 101" xfId="1287"/>
    <cellStyle name="Normal 102" xfId="1290"/>
    <cellStyle name="Normal 103" xfId="2024"/>
    <cellStyle name="Normal 104" xfId="2029"/>
    <cellStyle name="Normal 105" xfId="2033"/>
    <cellStyle name="Normal 106" xfId="2039"/>
    <cellStyle name="Normal 107" xfId="2046"/>
    <cellStyle name="Normal 108" xfId="2030"/>
    <cellStyle name="Normal 109" xfId="2049"/>
    <cellStyle name="Normal 11" xfId="80"/>
    <cellStyle name="Normal 11 2" xfId="286"/>
    <cellStyle name="Normal 11 2 2" xfId="1026"/>
    <cellStyle name="Normal 11 3" xfId="969"/>
    <cellStyle name="Normal 110" xfId="2044"/>
    <cellStyle name="Normal 111" xfId="2025"/>
    <cellStyle name="Normal 112" xfId="2051"/>
    <cellStyle name="Normal 113" xfId="2047"/>
    <cellStyle name="Normal 114" xfId="2041"/>
    <cellStyle name="Normal 115" xfId="2032"/>
    <cellStyle name="Normal 116" xfId="2028"/>
    <cellStyle name="Normal 117" xfId="2034"/>
    <cellStyle name="Normal 118" xfId="2027"/>
    <cellStyle name="Normal 119" xfId="2038"/>
    <cellStyle name="Normal 12" xfId="77"/>
    <cellStyle name="Normal 12 2" xfId="516"/>
    <cellStyle name="Normal 12 2 2" xfId="1075"/>
    <cellStyle name="Normal 12 3" xfId="457"/>
    <cellStyle name="Normal 12 4" xfId="341"/>
    <cellStyle name="Normal 120" xfId="2026"/>
    <cellStyle name="Normal 121" xfId="2035"/>
    <cellStyle name="Normal 122" xfId="2050"/>
    <cellStyle name="Normal 123" xfId="2031"/>
    <cellStyle name="Normal 124" xfId="2052"/>
    <cellStyle name="Normal 125" xfId="2042"/>
    <cellStyle name="Normal 126" xfId="2043"/>
    <cellStyle name="Normal 127" xfId="2036"/>
    <cellStyle name="Normal 128" xfId="2048"/>
    <cellStyle name="Normal 129" xfId="2037"/>
    <cellStyle name="Normal 13" xfId="78"/>
    <cellStyle name="Normal 13 10" xfId="1292"/>
    <cellStyle name="Normal 13 10 2" xfId="4643"/>
    <cellStyle name="Normal 13 10 2 2" xfId="9627"/>
    <cellStyle name="Normal 13 10 3" xfId="6372"/>
    <cellStyle name="Normal 13 10 3 2" xfId="11314"/>
    <cellStyle name="Normal 13 10 4" xfId="7880"/>
    <cellStyle name="Normal 13 10 5" xfId="2919"/>
    <cellStyle name="Normal 13 11" xfId="235"/>
    <cellStyle name="Normal 13 11 2" xfId="3861"/>
    <cellStyle name="Normal 13 11 2 2" xfId="8948"/>
    <cellStyle name="Normal 13 11 3" xfId="5639"/>
    <cellStyle name="Normal 13 11 3 2" xfId="10581"/>
    <cellStyle name="Normal 13 11 4" xfId="7147"/>
    <cellStyle name="Normal 13 11 5" xfId="2185"/>
    <cellStyle name="Normal 13 12" xfId="2119"/>
    <cellStyle name="Normal 13 12 2" xfId="5475"/>
    <cellStyle name="Normal 13 12 2 2" xfId="10440"/>
    <cellStyle name="Normal 13 12 3" xfId="8619"/>
    <cellStyle name="Normal 13 13" xfId="3658"/>
    <cellStyle name="Normal 13 13 2" xfId="8756"/>
    <cellStyle name="Normal 13 14" xfId="3806"/>
    <cellStyle name="Normal 13 14 2" xfId="8899"/>
    <cellStyle name="Normal 13 15" xfId="5600"/>
    <cellStyle name="Normal 13 15 2" xfId="10542"/>
    <cellStyle name="Normal 13 16" xfId="7108"/>
    <cellStyle name="Normal 13 17" xfId="2078"/>
    <cellStyle name="Normal 13 2" xfId="132"/>
    <cellStyle name="Normal 13 2 10" xfId="2134"/>
    <cellStyle name="Normal 13 2 10 2" xfId="4258"/>
    <cellStyle name="Normal 13 2 10 2 2" xfId="9244"/>
    <cellStyle name="Normal 13 2 10 3" xfId="8620"/>
    <cellStyle name="Normal 13 2 11" xfId="3659"/>
    <cellStyle name="Normal 13 2 11 2" xfId="8757"/>
    <cellStyle name="Normal 13 2 12" xfId="3826"/>
    <cellStyle name="Normal 13 2 12 2" xfId="8918"/>
    <cellStyle name="Normal 13 2 13" xfId="5615"/>
    <cellStyle name="Normal 13 2 13 2" xfId="10557"/>
    <cellStyle name="Normal 13 2 14" xfId="7123"/>
    <cellStyle name="Normal 13 2 15" xfId="2087"/>
    <cellStyle name="Normal 13 2 2" xfId="518"/>
    <cellStyle name="Normal 13 2 2 10" xfId="2326"/>
    <cellStyle name="Normal 13 2 2 2" xfId="723"/>
    <cellStyle name="Normal 13 2 2 2 2" xfId="1189"/>
    <cellStyle name="Normal 13 2 2 2 2 2" xfId="1337"/>
    <cellStyle name="Normal 13 2 2 2 2 2 2" xfId="4688"/>
    <cellStyle name="Normal 13 2 2 2 2 2 2 2" xfId="9672"/>
    <cellStyle name="Normal 13 2 2 2 2 2 3" xfId="6417"/>
    <cellStyle name="Normal 13 2 2 2 2 2 3 2" xfId="11359"/>
    <cellStyle name="Normal 13 2 2 2 2 2 4" xfId="7925"/>
    <cellStyle name="Normal 13 2 2 2 2 2 5" xfId="2964"/>
    <cellStyle name="Normal 13 2 2 2 2 3" xfId="4550"/>
    <cellStyle name="Normal 13 2 2 2 2 3 2" xfId="9534"/>
    <cellStyle name="Normal 13 2 2 2 2 4" xfId="6281"/>
    <cellStyle name="Normal 13 2 2 2 2 4 2" xfId="11223"/>
    <cellStyle name="Normal 13 2 2 2 2 5" xfId="7789"/>
    <cellStyle name="Normal 13 2 2 2 2 6" xfId="2828"/>
    <cellStyle name="Normal 13 2 2 2 3" xfId="1336"/>
    <cellStyle name="Normal 13 2 2 2 3 2" xfId="4687"/>
    <cellStyle name="Normal 13 2 2 2 3 2 2" xfId="9671"/>
    <cellStyle name="Normal 13 2 2 2 3 3" xfId="6416"/>
    <cellStyle name="Normal 13 2 2 2 3 3 2" xfId="11358"/>
    <cellStyle name="Normal 13 2 2 2 3 4" xfId="7924"/>
    <cellStyle name="Normal 13 2 2 2 3 5" xfId="2963"/>
    <cellStyle name="Normal 13 2 2 2 4" xfId="4167"/>
    <cellStyle name="Normal 13 2 2 2 4 2" xfId="9153"/>
    <cellStyle name="Normal 13 2 2 2 5" xfId="5914"/>
    <cellStyle name="Normal 13 2 2 2 5 2" xfId="10856"/>
    <cellStyle name="Normal 13 2 2 2 6" xfId="7422"/>
    <cellStyle name="Normal 13 2 2 2 7" xfId="2461"/>
    <cellStyle name="Normal 13 2 2 3" xfId="874"/>
    <cellStyle name="Normal 13 2 2 3 2" xfId="1338"/>
    <cellStyle name="Normal 13 2 2 3 2 2" xfId="4689"/>
    <cellStyle name="Normal 13 2 2 3 2 2 2" xfId="9673"/>
    <cellStyle name="Normal 13 2 2 3 2 3" xfId="6418"/>
    <cellStyle name="Normal 13 2 2 3 2 3 2" xfId="11360"/>
    <cellStyle name="Normal 13 2 2 3 2 4" xfId="7926"/>
    <cellStyle name="Normal 13 2 2 3 2 5" xfId="2965"/>
    <cellStyle name="Normal 13 2 2 3 3" xfId="4308"/>
    <cellStyle name="Normal 13 2 2 3 3 2" xfId="9294"/>
    <cellStyle name="Normal 13 2 2 3 4" xfId="6052"/>
    <cellStyle name="Normal 13 2 2 3 4 2" xfId="10994"/>
    <cellStyle name="Normal 13 2 2 3 5" xfId="7560"/>
    <cellStyle name="Normal 13 2 2 3 6" xfId="2599"/>
    <cellStyle name="Normal 13 2 2 4" xfId="1335"/>
    <cellStyle name="Normal 13 2 2 4 2" xfId="4686"/>
    <cellStyle name="Normal 13 2 2 4 2 2" xfId="9670"/>
    <cellStyle name="Normal 13 2 2 4 3" xfId="6415"/>
    <cellStyle name="Normal 13 2 2 4 3 2" xfId="11357"/>
    <cellStyle name="Normal 13 2 2 4 4" xfId="7923"/>
    <cellStyle name="Normal 13 2 2 4 5" xfId="2962"/>
    <cellStyle name="Normal 13 2 2 5" xfId="3707"/>
    <cellStyle name="Normal 13 2 2 5 2" xfId="5386"/>
    <cellStyle name="Normal 13 2 2 5 2 2" xfId="10367"/>
    <cellStyle name="Normal 13 2 2 5 3" xfId="8666"/>
    <cellStyle name="Normal 13 2 2 6" xfId="4024"/>
    <cellStyle name="Normal 13 2 2 6 2" xfId="8803"/>
    <cellStyle name="Normal 13 2 2 7" xfId="5376"/>
    <cellStyle name="Normal 13 2 2 7 2" xfId="10360"/>
    <cellStyle name="Normal 13 2 2 8" xfId="5779"/>
    <cellStyle name="Normal 13 2 2 8 2" xfId="10721"/>
    <cellStyle name="Normal 13 2 2 9" xfId="7287"/>
    <cellStyle name="Normal 13 2 3" xfId="625"/>
    <cellStyle name="Normal 13 2 3 10" xfId="2369"/>
    <cellStyle name="Normal 13 2 3 2" xfId="767"/>
    <cellStyle name="Normal 13 2 3 2 2" xfId="1232"/>
    <cellStyle name="Normal 13 2 3 2 2 2" xfId="1341"/>
    <cellStyle name="Normal 13 2 3 2 2 2 2" xfId="4692"/>
    <cellStyle name="Normal 13 2 3 2 2 2 2 2" xfId="9676"/>
    <cellStyle name="Normal 13 2 3 2 2 2 3" xfId="6421"/>
    <cellStyle name="Normal 13 2 3 2 2 2 3 2" xfId="11363"/>
    <cellStyle name="Normal 13 2 3 2 2 2 4" xfId="7929"/>
    <cellStyle name="Normal 13 2 3 2 2 2 5" xfId="2968"/>
    <cellStyle name="Normal 13 2 3 2 2 3" xfId="4593"/>
    <cellStyle name="Normal 13 2 3 2 2 3 2" xfId="9577"/>
    <cellStyle name="Normal 13 2 3 2 2 4" xfId="6324"/>
    <cellStyle name="Normal 13 2 3 2 2 4 2" xfId="11266"/>
    <cellStyle name="Normal 13 2 3 2 2 5" xfId="7832"/>
    <cellStyle name="Normal 13 2 3 2 2 6" xfId="2871"/>
    <cellStyle name="Normal 13 2 3 2 3" xfId="1340"/>
    <cellStyle name="Normal 13 2 3 2 3 2" xfId="4691"/>
    <cellStyle name="Normal 13 2 3 2 3 2 2" xfId="9675"/>
    <cellStyle name="Normal 13 2 3 2 3 3" xfId="6420"/>
    <cellStyle name="Normal 13 2 3 2 3 3 2" xfId="11362"/>
    <cellStyle name="Normal 13 2 3 2 3 4" xfId="7928"/>
    <cellStyle name="Normal 13 2 3 2 3 5" xfId="2967"/>
    <cellStyle name="Normal 13 2 3 2 4" xfId="4210"/>
    <cellStyle name="Normal 13 2 3 2 4 2" xfId="9196"/>
    <cellStyle name="Normal 13 2 3 2 5" xfId="5957"/>
    <cellStyle name="Normal 13 2 3 2 5 2" xfId="10899"/>
    <cellStyle name="Normal 13 2 3 2 6" xfId="7465"/>
    <cellStyle name="Normal 13 2 3 2 7" xfId="2504"/>
    <cellStyle name="Normal 13 2 3 3" xfId="920"/>
    <cellStyle name="Normal 13 2 3 3 2" xfId="1342"/>
    <cellStyle name="Normal 13 2 3 3 2 2" xfId="4693"/>
    <cellStyle name="Normal 13 2 3 3 2 2 2" xfId="9677"/>
    <cellStyle name="Normal 13 2 3 3 2 3" xfId="6422"/>
    <cellStyle name="Normal 13 2 3 3 2 3 2" xfId="11364"/>
    <cellStyle name="Normal 13 2 3 3 2 4" xfId="7930"/>
    <cellStyle name="Normal 13 2 3 3 2 5" xfId="2969"/>
    <cellStyle name="Normal 13 2 3 3 3" xfId="4352"/>
    <cellStyle name="Normal 13 2 3 3 3 2" xfId="9337"/>
    <cellStyle name="Normal 13 2 3 3 4" xfId="6095"/>
    <cellStyle name="Normal 13 2 3 3 4 2" xfId="11037"/>
    <cellStyle name="Normal 13 2 3 3 5" xfId="7603"/>
    <cellStyle name="Normal 13 2 3 3 6" xfId="2642"/>
    <cellStyle name="Normal 13 2 3 4" xfId="1339"/>
    <cellStyle name="Normal 13 2 3 4 2" xfId="4690"/>
    <cellStyle name="Normal 13 2 3 4 2 2" xfId="9674"/>
    <cellStyle name="Normal 13 2 3 4 3" xfId="6419"/>
    <cellStyle name="Normal 13 2 3 4 3 2" xfId="11361"/>
    <cellStyle name="Normal 13 2 3 4 4" xfId="7927"/>
    <cellStyle name="Normal 13 2 3 4 5" xfId="2966"/>
    <cellStyle name="Normal 13 2 3 5" xfId="3750"/>
    <cellStyle name="Normal 13 2 3 5 2" xfId="5429"/>
    <cellStyle name="Normal 13 2 3 5 2 2" xfId="10405"/>
    <cellStyle name="Normal 13 2 3 5 3" xfId="8710"/>
    <cellStyle name="Normal 13 2 3 6" xfId="4074"/>
    <cellStyle name="Normal 13 2 3 6 2" xfId="8846"/>
    <cellStyle name="Normal 13 2 3 7" xfId="5428"/>
    <cellStyle name="Normal 13 2 3 7 2" xfId="10404"/>
    <cellStyle name="Normal 13 2 3 8" xfId="5822"/>
    <cellStyle name="Normal 13 2 3 8 2" xfId="10764"/>
    <cellStyle name="Normal 13 2 3 9" xfId="7330"/>
    <cellStyle name="Normal 13 2 4" xfId="459"/>
    <cellStyle name="Normal 13 2 4 2" xfId="1030"/>
    <cellStyle name="Normal 13 2 4 2 2" xfId="1344"/>
    <cellStyle name="Normal 13 2 4 2 2 2" xfId="4695"/>
    <cellStyle name="Normal 13 2 4 2 2 2 2" xfId="9679"/>
    <cellStyle name="Normal 13 2 4 2 2 3" xfId="6424"/>
    <cellStyle name="Normal 13 2 4 2 2 3 2" xfId="11366"/>
    <cellStyle name="Normal 13 2 4 2 2 4" xfId="7932"/>
    <cellStyle name="Normal 13 2 4 2 2 5" xfId="2971"/>
    <cellStyle name="Normal 13 2 4 2 3" xfId="4445"/>
    <cellStyle name="Normal 13 2 4 2 3 2" xfId="9430"/>
    <cellStyle name="Normal 13 2 4 2 4" xfId="6185"/>
    <cellStyle name="Normal 13 2 4 2 4 2" xfId="11127"/>
    <cellStyle name="Normal 13 2 4 2 5" xfId="7693"/>
    <cellStyle name="Normal 13 2 4 2 6" xfId="2732"/>
    <cellStyle name="Normal 13 2 4 3" xfId="1343"/>
    <cellStyle name="Normal 13 2 4 3 2" xfId="4694"/>
    <cellStyle name="Normal 13 2 4 3 2 2" xfId="9678"/>
    <cellStyle name="Normal 13 2 4 3 3" xfId="6423"/>
    <cellStyle name="Normal 13 2 4 3 3 2" xfId="11365"/>
    <cellStyle name="Normal 13 2 4 3 4" xfId="7931"/>
    <cellStyle name="Normal 13 2 4 3 5" xfId="2970"/>
    <cellStyle name="Normal 13 2 4 4" xfId="3976"/>
    <cellStyle name="Normal 13 2 4 4 2" xfId="9048"/>
    <cellStyle name="Normal 13 2 4 5" xfId="5733"/>
    <cellStyle name="Normal 13 2 4 5 2" xfId="10675"/>
    <cellStyle name="Normal 13 2 4 6" xfId="7241"/>
    <cellStyle name="Normal 13 2 4 7" xfId="2280"/>
    <cellStyle name="Normal 13 2 5" xfId="677"/>
    <cellStyle name="Normal 13 2 5 2" xfId="1143"/>
    <cellStyle name="Normal 13 2 5 2 2" xfId="1346"/>
    <cellStyle name="Normal 13 2 5 2 2 2" xfId="4697"/>
    <cellStyle name="Normal 13 2 5 2 2 2 2" xfId="9681"/>
    <cellStyle name="Normal 13 2 5 2 2 3" xfId="6426"/>
    <cellStyle name="Normal 13 2 5 2 2 3 2" xfId="11368"/>
    <cellStyle name="Normal 13 2 5 2 2 4" xfId="7934"/>
    <cellStyle name="Normal 13 2 5 2 2 5" xfId="2973"/>
    <cellStyle name="Normal 13 2 5 2 3" xfId="4504"/>
    <cellStyle name="Normal 13 2 5 2 3 2" xfId="9488"/>
    <cellStyle name="Normal 13 2 5 2 4" xfId="6235"/>
    <cellStyle name="Normal 13 2 5 2 4 2" xfId="11177"/>
    <cellStyle name="Normal 13 2 5 2 5" xfId="7743"/>
    <cellStyle name="Normal 13 2 5 2 6" xfId="2782"/>
    <cellStyle name="Normal 13 2 5 3" xfId="1345"/>
    <cellStyle name="Normal 13 2 5 3 2" xfId="4696"/>
    <cellStyle name="Normal 13 2 5 3 2 2" xfId="9680"/>
    <cellStyle name="Normal 13 2 5 3 3" xfId="6425"/>
    <cellStyle name="Normal 13 2 5 3 3 2" xfId="11367"/>
    <cellStyle name="Normal 13 2 5 3 4" xfId="7933"/>
    <cellStyle name="Normal 13 2 5 3 5" xfId="2972"/>
    <cellStyle name="Normal 13 2 5 4" xfId="4121"/>
    <cellStyle name="Normal 13 2 5 4 2" xfId="9107"/>
    <cellStyle name="Normal 13 2 5 5" xfId="5868"/>
    <cellStyle name="Normal 13 2 5 5 2" xfId="10810"/>
    <cellStyle name="Normal 13 2 5 6" xfId="7376"/>
    <cellStyle name="Normal 13 2 5 7" xfId="2415"/>
    <cellStyle name="Normal 13 2 6" xfId="343"/>
    <cellStyle name="Normal 13 2 6 2" xfId="971"/>
    <cellStyle name="Normal 13 2 6 2 2" xfId="1348"/>
    <cellStyle name="Normal 13 2 6 2 2 2" xfId="4699"/>
    <cellStyle name="Normal 13 2 6 2 2 2 2" xfId="9683"/>
    <cellStyle name="Normal 13 2 6 2 2 3" xfId="6428"/>
    <cellStyle name="Normal 13 2 6 2 2 3 2" xfId="11370"/>
    <cellStyle name="Normal 13 2 6 2 2 4" xfId="7936"/>
    <cellStyle name="Normal 13 2 6 2 2 5" xfId="2975"/>
    <cellStyle name="Normal 13 2 6 2 3" xfId="4398"/>
    <cellStyle name="Normal 13 2 6 2 3 2" xfId="9383"/>
    <cellStyle name="Normal 13 2 6 2 4" xfId="6141"/>
    <cellStyle name="Normal 13 2 6 2 4 2" xfId="11083"/>
    <cellStyle name="Normal 13 2 6 2 5" xfId="7649"/>
    <cellStyle name="Normal 13 2 6 2 6" xfId="2688"/>
    <cellStyle name="Normal 13 2 6 3" xfId="1347"/>
    <cellStyle name="Normal 13 2 6 3 2" xfId="4698"/>
    <cellStyle name="Normal 13 2 6 3 2 2" xfId="9682"/>
    <cellStyle name="Normal 13 2 6 3 3" xfId="6427"/>
    <cellStyle name="Normal 13 2 6 3 3 2" xfId="11369"/>
    <cellStyle name="Normal 13 2 6 3 4" xfId="7935"/>
    <cellStyle name="Normal 13 2 6 3 5" xfId="2974"/>
    <cellStyle name="Normal 13 2 6 4" xfId="3916"/>
    <cellStyle name="Normal 13 2 6 4 2" xfId="8996"/>
    <cellStyle name="Normal 13 2 6 5" xfId="5684"/>
    <cellStyle name="Normal 13 2 6 5 2" xfId="10626"/>
    <cellStyle name="Normal 13 2 6 6" xfId="7192"/>
    <cellStyle name="Normal 13 2 6 7" xfId="2231"/>
    <cellStyle name="Normal 13 2 7" xfId="826"/>
    <cellStyle name="Normal 13 2 7 2" xfId="1349"/>
    <cellStyle name="Normal 13 2 7 2 2" xfId="4700"/>
    <cellStyle name="Normal 13 2 7 2 2 2" xfId="9684"/>
    <cellStyle name="Normal 13 2 7 2 3" xfId="6429"/>
    <cellStyle name="Normal 13 2 7 2 3 2" xfId="11371"/>
    <cellStyle name="Normal 13 2 7 2 4" xfId="7937"/>
    <cellStyle name="Normal 13 2 7 2 5" xfId="2976"/>
    <cellStyle name="Normal 13 2 7 3" xfId="4261"/>
    <cellStyle name="Normal 13 2 7 3 2" xfId="9247"/>
    <cellStyle name="Normal 13 2 7 4" xfId="6006"/>
    <cellStyle name="Normal 13 2 7 4 2" xfId="10948"/>
    <cellStyle name="Normal 13 2 7 5" xfId="7514"/>
    <cellStyle name="Normal 13 2 7 6" xfId="2553"/>
    <cellStyle name="Normal 13 2 8" xfId="1293"/>
    <cellStyle name="Normal 13 2 8 2" xfId="4644"/>
    <cellStyle name="Normal 13 2 8 2 2" xfId="9628"/>
    <cellStyle name="Normal 13 2 8 3" xfId="6373"/>
    <cellStyle name="Normal 13 2 8 3 2" xfId="11315"/>
    <cellStyle name="Normal 13 2 8 4" xfId="7881"/>
    <cellStyle name="Normal 13 2 8 5" xfId="2920"/>
    <cellStyle name="Normal 13 2 9" xfId="236"/>
    <cellStyle name="Normal 13 2 9 2" xfId="3862"/>
    <cellStyle name="Normal 13 2 9 2 2" xfId="8949"/>
    <cellStyle name="Normal 13 2 9 3" xfId="5640"/>
    <cellStyle name="Normal 13 2 9 3 2" xfId="10582"/>
    <cellStyle name="Normal 13 2 9 4" xfId="7148"/>
    <cellStyle name="Normal 13 2 9 5" xfId="2186"/>
    <cellStyle name="Normal 13 3" xfId="169"/>
    <cellStyle name="Normal 13 3 10" xfId="2149"/>
    <cellStyle name="Normal 13 3 10 2" xfId="5425"/>
    <cellStyle name="Normal 13 3 10 2 2" xfId="10401"/>
    <cellStyle name="Normal 13 3 10 3" xfId="8621"/>
    <cellStyle name="Normal 13 3 11" xfId="3660"/>
    <cellStyle name="Normal 13 3 11 2" xfId="8758"/>
    <cellStyle name="Normal 13 3 12" xfId="3845"/>
    <cellStyle name="Normal 13 3 12 2" xfId="8936"/>
    <cellStyle name="Normal 13 3 13" xfId="5630"/>
    <cellStyle name="Normal 13 3 13 2" xfId="10572"/>
    <cellStyle name="Normal 13 3 14" xfId="7138"/>
    <cellStyle name="Normal 13 3 15" xfId="2088"/>
    <cellStyle name="Normal 13 3 2" xfId="519"/>
    <cellStyle name="Normal 13 3 2 10" xfId="2327"/>
    <cellStyle name="Normal 13 3 2 2" xfId="724"/>
    <cellStyle name="Normal 13 3 2 2 2" xfId="1190"/>
    <cellStyle name="Normal 13 3 2 2 2 2" xfId="1352"/>
    <cellStyle name="Normal 13 3 2 2 2 2 2" xfId="4703"/>
    <cellStyle name="Normal 13 3 2 2 2 2 2 2" xfId="9687"/>
    <cellStyle name="Normal 13 3 2 2 2 2 3" xfId="6432"/>
    <cellStyle name="Normal 13 3 2 2 2 2 3 2" xfId="11374"/>
    <cellStyle name="Normal 13 3 2 2 2 2 4" xfId="7940"/>
    <cellStyle name="Normal 13 3 2 2 2 2 5" xfId="2979"/>
    <cellStyle name="Normal 13 3 2 2 2 3" xfId="4551"/>
    <cellStyle name="Normal 13 3 2 2 2 3 2" xfId="9535"/>
    <cellStyle name="Normal 13 3 2 2 2 4" xfId="6282"/>
    <cellStyle name="Normal 13 3 2 2 2 4 2" xfId="11224"/>
    <cellStyle name="Normal 13 3 2 2 2 5" xfId="7790"/>
    <cellStyle name="Normal 13 3 2 2 2 6" xfId="2829"/>
    <cellStyle name="Normal 13 3 2 2 3" xfId="1351"/>
    <cellStyle name="Normal 13 3 2 2 3 2" xfId="4702"/>
    <cellStyle name="Normal 13 3 2 2 3 2 2" xfId="9686"/>
    <cellStyle name="Normal 13 3 2 2 3 3" xfId="6431"/>
    <cellStyle name="Normal 13 3 2 2 3 3 2" xfId="11373"/>
    <cellStyle name="Normal 13 3 2 2 3 4" xfId="7939"/>
    <cellStyle name="Normal 13 3 2 2 3 5" xfId="2978"/>
    <cellStyle name="Normal 13 3 2 2 4" xfId="4168"/>
    <cellStyle name="Normal 13 3 2 2 4 2" xfId="9154"/>
    <cellStyle name="Normal 13 3 2 2 5" xfId="5915"/>
    <cellStyle name="Normal 13 3 2 2 5 2" xfId="10857"/>
    <cellStyle name="Normal 13 3 2 2 6" xfId="7423"/>
    <cellStyle name="Normal 13 3 2 2 7" xfId="2462"/>
    <cellStyle name="Normal 13 3 2 3" xfId="875"/>
    <cellStyle name="Normal 13 3 2 3 2" xfId="1353"/>
    <cellStyle name="Normal 13 3 2 3 2 2" xfId="4704"/>
    <cellStyle name="Normal 13 3 2 3 2 2 2" xfId="9688"/>
    <cellStyle name="Normal 13 3 2 3 2 3" xfId="6433"/>
    <cellStyle name="Normal 13 3 2 3 2 3 2" xfId="11375"/>
    <cellStyle name="Normal 13 3 2 3 2 4" xfId="7941"/>
    <cellStyle name="Normal 13 3 2 3 2 5" xfId="2980"/>
    <cellStyle name="Normal 13 3 2 3 3" xfId="4309"/>
    <cellStyle name="Normal 13 3 2 3 3 2" xfId="9295"/>
    <cellStyle name="Normal 13 3 2 3 4" xfId="6053"/>
    <cellStyle name="Normal 13 3 2 3 4 2" xfId="10995"/>
    <cellStyle name="Normal 13 3 2 3 5" xfId="7561"/>
    <cellStyle name="Normal 13 3 2 3 6" xfId="2600"/>
    <cellStyle name="Normal 13 3 2 4" xfId="1350"/>
    <cellStyle name="Normal 13 3 2 4 2" xfId="4701"/>
    <cellStyle name="Normal 13 3 2 4 2 2" xfId="9685"/>
    <cellStyle name="Normal 13 3 2 4 3" xfId="6430"/>
    <cellStyle name="Normal 13 3 2 4 3 2" xfId="11372"/>
    <cellStyle name="Normal 13 3 2 4 4" xfId="7938"/>
    <cellStyle name="Normal 13 3 2 4 5" xfId="2977"/>
    <cellStyle name="Normal 13 3 2 5" xfId="3708"/>
    <cellStyle name="Normal 13 3 2 5 2" xfId="3944"/>
    <cellStyle name="Normal 13 3 2 5 2 2" xfId="9024"/>
    <cellStyle name="Normal 13 3 2 5 3" xfId="8667"/>
    <cellStyle name="Normal 13 3 2 6" xfId="4025"/>
    <cellStyle name="Normal 13 3 2 6 2" xfId="8804"/>
    <cellStyle name="Normal 13 3 2 7" xfId="3813"/>
    <cellStyle name="Normal 13 3 2 7 2" xfId="8906"/>
    <cellStyle name="Normal 13 3 2 8" xfId="5780"/>
    <cellStyle name="Normal 13 3 2 8 2" xfId="10722"/>
    <cellStyle name="Normal 13 3 2 9" xfId="7288"/>
    <cellStyle name="Normal 13 3 3" xfId="626"/>
    <cellStyle name="Normal 13 3 3 10" xfId="2370"/>
    <cellStyle name="Normal 13 3 3 2" xfId="768"/>
    <cellStyle name="Normal 13 3 3 2 2" xfId="1233"/>
    <cellStyle name="Normal 13 3 3 2 2 2" xfId="1356"/>
    <cellStyle name="Normal 13 3 3 2 2 2 2" xfId="4707"/>
    <cellStyle name="Normal 13 3 3 2 2 2 2 2" xfId="9691"/>
    <cellStyle name="Normal 13 3 3 2 2 2 3" xfId="6436"/>
    <cellStyle name="Normal 13 3 3 2 2 2 3 2" xfId="11378"/>
    <cellStyle name="Normal 13 3 3 2 2 2 4" xfId="7944"/>
    <cellStyle name="Normal 13 3 3 2 2 2 5" xfId="2983"/>
    <cellStyle name="Normal 13 3 3 2 2 3" xfId="4594"/>
    <cellStyle name="Normal 13 3 3 2 2 3 2" xfId="9578"/>
    <cellStyle name="Normal 13 3 3 2 2 4" xfId="6325"/>
    <cellStyle name="Normal 13 3 3 2 2 4 2" xfId="11267"/>
    <cellStyle name="Normal 13 3 3 2 2 5" xfId="7833"/>
    <cellStyle name="Normal 13 3 3 2 2 6" xfId="2872"/>
    <cellStyle name="Normal 13 3 3 2 3" xfId="1355"/>
    <cellStyle name="Normal 13 3 3 2 3 2" xfId="4706"/>
    <cellStyle name="Normal 13 3 3 2 3 2 2" xfId="9690"/>
    <cellStyle name="Normal 13 3 3 2 3 3" xfId="6435"/>
    <cellStyle name="Normal 13 3 3 2 3 3 2" xfId="11377"/>
    <cellStyle name="Normal 13 3 3 2 3 4" xfId="7943"/>
    <cellStyle name="Normal 13 3 3 2 3 5" xfId="2982"/>
    <cellStyle name="Normal 13 3 3 2 4" xfId="4211"/>
    <cellStyle name="Normal 13 3 3 2 4 2" xfId="9197"/>
    <cellStyle name="Normal 13 3 3 2 5" xfId="5958"/>
    <cellStyle name="Normal 13 3 3 2 5 2" xfId="10900"/>
    <cellStyle name="Normal 13 3 3 2 6" xfId="7466"/>
    <cellStyle name="Normal 13 3 3 2 7" xfId="2505"/>
    <cellStyle name="Normal 13 3 3 3" xfId="921"/>
    <cellStyle name="Normal 13 3 3 3 2" xfId="1357"/>
    <cellStyle name="Normal 13 3 3 3 2 2" xfId="4708"/>
    <cellStyle name="Normal 13 3 3 3 2 2 2" xfId="9692"/>
    <cellStyle name="Normal 13 3 3 3 2 3" xfId="6437"/>
    <cellStyle name="Normal 13 3 3 3 2 3 2" xfId="11379"/>
    <cellStyle name="Normal 13 3 3 3 2 4" xfId="7945"/>
    <cellStyle name="Normal 13 3 3 3 2 5" xfId="2984"/>
    <cellStyle name="Normal 13 3 3 3 3" xfId="4353"/>
    <cellStyle name="Normal 13 3 3 3 3 2" xfId="9338"/>
    <cellStyle name="Normal 13 3 3 3 4" xfId="6096"/>
    <cellStyle name="Normal 13 3 3 3 4 2" xfId="11038"/>
    <cellStyle name="Normal 13 3 3 3 5" xfId="7604"/>
    <cellStyle name="Normal 13 3 3 3 6" xfId="2643"/>
    <cellStyle name="Normal 13 3 3 4" xfId="1354"/>
    <cellStyle name="Normal 13 3 3 4 2" xfId="4705"/>
    <cellStyle name="Normal 13 3 3 4 2 2" xfId="9689"/>
    <cellStyle name="Normal 13 3 3 4 3" xfId="6434"/>
    <cellStyle name="Normal 13 3 3 4 3 2" xfId="11376"/>
    <cellStyle name="Normal 13 3 3 4 4" xfId="7942"/>
    <cellStyle name="Normal 13 3 3 4 5" xfId="2981"/>
    <cellStyle name="Normal 13 3 3 5" xfId="3751"/>
    <cellStyle name="Normal 13 3 3 5 2" xfId="5587"/>
    <cellStyle name="Normal 13 3 3 5 2 2" xfId="10533"/>
    <cellStyle name="Normal 13 3 3 5 3" xfId="8711"/>
    <cellStyle name="Normal 13 3 3 6" xfId="4075"/>
    <cellStyle name="Normal 13 3 3 6 2" xfId="8847"/>
    <cellStyle name="Normal 13 3 3 7" xfId="5555"/>
    <cellStyle name="Normal 13 3 3 7 2" xfId="10505"/>
    <cellStyle name="Normal 13 3 3 8" xfId="5823"/>
    <cellStyle name="Normal 13 3 3 8 2" xfId="10765"/>
    <cellStyle name="Normal 13 3 3 9" xfId="7331"/>
    <cellStyle name="Normal 13 3 4" xfId="460"/>
    <cellStyle name="Normal 13 3 4 2" xfId="1031"/>
    <cellStyle name="Normal 13 3 4 2 2" xfId="1359"/>
    <cellStyle name="Normal 13 3 4 2 2 2" xfId="4710"/>
    <cellStyle name="Normal 13 3 4 2 2 2 2" xfId="9694"/>
    <cellStyle name="Normal 13 3 4 2 2 3" xfId="6439"/>
    <cellStyle name="Normal 13 3 4 2 2 3 2" xfId="11381"/>
    <cellStyle name="Normal 13 3 4 2 2 4" xfId="7947"/>
    <cellStyle name="Normal 13 3 4 2 2 5" xfId="2986"/>
    <cellStyle name="Normal 13 3 4 2 3" xfId="4446"/>
    <cellStyle name="Normal 13 3 4 2 3 2" xfId="9431"/>
    <cellStyle name="Normal 13 3 4 2 4" xfId="6186"/>
    <cellStyle name="Normal 13 3 4 2 4 2" xfId="11128"/>
    <cellStyle name="Normal 13 3 4 2 5" xfId="7694"/>
    <cellStyle name="Normal 13 3 4 2 6" xfId="2733"/>
    <cellStyle name="Normal 13 3 4 3" xfId="1358"/>
    <cellStyle name="Normal 13 3 4 3 2" xfId="4709"/>
    <cellStyle name="Normal 13 3 4 3 2 2" xfId="9693"/>
    <cellStyle name="Normal 13 3 4 3 3" xfId="6438"/>
    <cellStyle name="Normal 13 3 4 3 3 2" xfId="11380"/>
    <cellStyle name="Normal 13 3 4 3 4" xfId="7946"/>
    <cellStyle name="Normal 13 3 4 3 5" xfId="2985"/>
    <cellStyle name="Normal 13 3 4 4" xfId="3977"/>
    <cellStyle name="Normal 13 3 4 4 2" xfId="9049"/>
    <cellStyle name="Normal 13 3 4 5" xfId="5734"/>
    <cellStyle name="Normal 13 3 4 5 2" xfId="10676"/>
    <cellStyle name="Normal 13 3 4 6" xfId="7242"/>
    <cellStyle name="Normal 13 3 4 7" xfId="2281"/>
    <cellStyle name="Normal 13 3 5" xfId="678"/>
    <cellStyle name="Normal 13 3 5 2" xfId="1144"/>
    <cellStyle name="Normal 13 3 5 2 2" xfId="1361"/>
    <cellStyle name="Normal 13 3 5 2 2 2" xfId="4712"/>
    <cellStyle name="Normal 13 3 5 2 2 2 2" xfId="9696"/>
    <cellStyle name="Normal 13 3 5 2 2 3" xfId="6441"/>
    <cellStyle name="Normal 13 3 5 2 2 3 2" xfId="11383"/>
    <cellStyle name="Normal 13 3 5 2 2 4" xfId="7949"/>
    <cellStyle name="Normal 13 3 5 2 2 5" xfId="2988"/>
    <cellStyle name="Normal 13 3 5 2 3" xfId="4505"/>
    <cellStyle name="Normal 13 3 5 2 3 2" xfId="9489"/>
    <cellStyle name="Normal 13 3 5 2 4" xfId="6236"/>
    <cellStyle name="Normal 13 3 5 2 4 2" xfId="11178"/>
    <cellStyle name="Normal 13 3 5 2 5" xfId="7744"/>
    <cellStyle name="Normal 13 3 5 2 6" xfId="2783"/>
    <cellStyle name="Normal 13 3 5 3" xfId="1360"/>
    <cellStyle name="Normal 13 3 5 3 2" xfId="4711"/>
    <cellStyle name="Normal 13 3 5 3 2 2" xfId="9695"/>
    <cellStyle name="Normal 13 3 5 3 3" xfId="6440"/>
    <cellStyle name="Normal 13 3 5 3 3 2" xfId="11382"/>
    <cellStyle name="Normal 13 3 5 3 4" xfId="7948"/>
    <cellStyle name="Normal 13 3 5 3 5" xfId="2987"/>
    <cellStyle name="Normal 13 3 5 4" xfId="4122"/>
    <cellStyle name="Normal 13 3 5 4 2" xfId="9108"/>
    <cellStyle name="Normal 13 3 5 5" xfId="5869"/>
    <cellStyle name="Normal 13 3 5 5 2" xfId="10811"/>
    <cellStyle name="Normal 13 3 5 6" xfId="7377"/>
    <cellStyle name="Normal 13 3 5 7" xfId="2416"/>
    <cellStyle name="Normal 13 3 6" xfId="344"/>
    <cellStyle name="Normal 13 3 6 2" xfId="972"/>
    <cellStyle name="Normal 13 3 6 2 2" xfId="1363"/>
    <cellStyle name="Normal 13 3 6 2 2 2" xfId="4714"/>
    <cellStyle name="Normal 13 3 6 2 2 2 2" xfId="9698"/>
    <cellStyle name="Normal 13 3 6 2 2 3" xfId="6443"/>
    <cellStyle name="Normal 13 3 6 2 2 3 2" xfId="11385"/>
    <cellStyle name="Normal 13 3 6 2 2 4" xfId="7951"/>
    <cellStyle name="Normal 13 3 6 2 2 5" xfId="2990"/>
    <cellStyle name="Normal 13 3 6 2 3" xfId="4399"/>
    <cellStyle name="Normal 13 3 6 2 3 2" xfId="9384"/>
    <cellStyle name="Normal 13 3 6 2 4" xfId="6142"/>
    <cellStyle name="Normal 13 3 6 2 4 2" xfId="11084"/>
    <cellStyle name="Normal 13 3 6 2 5" xfId="7650"/>
    <cellStyle name="Normal 13 3 6 2 6" xfId="2689"/>
    <cellStyle name="Normal 13 3 6 3" xfId="1362"/>
    <cellStyle name="Normal 13 3 6 3 2" xfId="4713"/>
    <cellStyle name="Normal 13 3 6 3 2 2" xfId="9697"/>
    <cellStyle name="Normal 13 3 6 3 3" xfId="6442"/>
    <cellStyle name="Normal 13 3 6 3 3 2" xfId="11384"/>
    <cellStyle name="Normal 13 3 6 3 4" xfId="7950"/>
    <cellStyle name="Normal 13 3 6 3 5" xfId="2989"/>
    <cellStyle name="Normal 13 3 6 4" xfId="3917"/>
    <cellStyle name="Normal 13 3 6 4 2" xfId="8997"/>
    <cellStyle name="Normal 13 3 6 5" xfId="5685"/>
    <cellStyle name="Normal 13 3 6 5 2" xfId="10627"/>
    <cellStyle name="Normal 13 3 6 6" xfId="7193"/>
    <cellStyle name="Normal 13 3 6 7" xfId="2232"/>
    <cellStyle name="Normal 13 3 7" xfId="827"/>
    <cellStyle name="Normal 13 3 7 2" xfId="1364"/>
    <cellStyle name="Normal 13 3 7 2 2" xfId="4715"/>
    <cellStyle name="Normal 13 3 7 2 2 2" xfId="9699"/>
    <cellStyle name="Normal 13 3 7 2 3" xfId="6444"/>
    <cellStyle name="Normal 13 3 7 2 3 2" xfId="11386"/>
    <cellStyle name="Normal 13 3 7 2 4" xfId="7952"/>
    <cellStyle name="Normal 13 3 7 2 5" xfId="2991"/>
    <cellStyle name="Normal 13 3 7 3" xfId="4262"/>
    <cellStyle name="Normal 13 3 7 3 2" xfId="9248"/>
    <cellStyle name="Normal 13 3 7 4" xfId="6007"/>
    <cellStyle name="Normal 13 3 7 4 2" xfId="10949"/>
    <cellStyle name="Normal 13 3 7 5" xfId="7515"/>
    <cellStyle name="Normal 13 3 7 6" xfId="2554"/>
    <cellStyle name="Normal 13 3 8" xfId="1294"/>
    <cellStyle name="Normal 13 3 8 2" xfId="4645"/>
    <cellStyle name="Normal 13 3 8 2 2" xfId="9629"/>
    <cellStyle name="Normal 13 3 8 3" xfId="6374"/>
    <cellStyle name="Normal 13 3 8 3 2" xfId="11316"/>
    <cellStyle name="Normal 13 3 8 4" xfId="7882"/>
    <cellStyle name="Normal 13 3 8 5" xfId="2921"/>
    <cellStyle name="Normal 13 3 9" xfId="237"/>
    <cellStyle name="Normal 13 3 9 2" xfId="3863"/>
    <cellStyle name="Normal 13 3 9 2 2" xfId="8950"/>
    <cellStyle name="Normal 13 3 9 3" xfId="5641"/>
    <cellStyle name="Normal 13 3 9 3 2" xfId="10583"/>
    <cellStyle name="Normal 13 3 9 4" xfId="7149"/>
    <cellStyle name="Normal 13 3 9 5" xfId="2187"/>
    <cellStyle name="Normal 13 4" xfId="278"/>
    <cellStyle name="Normal 13 4 10" xfId="3700"/>
    <cellStyle name="Normal 13 4 10 2" xfId="5446"/>
    <cellStyle name="Normal 13 4 10 2 2" xfId="10417"/>
    <cellStyle name="Normal 13 4 10 3" xfId="8659"/>
    <cellStyle name="Normal 13 4 11" xfId="3901"/>
    <cellStyle name="Normal 13 4 11 2" xfId="8796"/>
    <cellStyle name="Normal 13 4 12" xfId="3797"/>
    <cellStyle name="Normal 13 4 12 2" xfId="8893"/>
    <cellStyle name="Normal 13 4 13" xfId="5679"/>
    <cellStyle name="Normal 13 4 13 2" xfId="10621"/>
    <cellStyle name="Normal 13 4 14" xfId="7187"/>
    <cellStyle name="Normal 13 4 15" xfId="2226"/>
    <cellStyle name="Normal 13 4 2" xfId="397"/>
    <cellStyle name="Normal 13 4 2 10" xfId="5726"/>
    <cellStyle name="Normal 13 4 2 10 2" xfId="10668"/>
    <cellStyle name="Normal 13 4 2 11" xfId="7234"/>
    <cellStyle name="Normal 13 4 2 12" xfId="2273"/>
    <cellStyle name="Normal 13 4 2 2" xfId="622"/>
    <cellStyle name="Normal 13 4 2 2 2" xfId="1139"/>
    <cellStyle name="Normal 13 4 2 2 2 2" xfId="1367"/>
    <cellStyle name="Normal 13 4 2 2 2 2 2" xfId="4718"/>
    <cellStyle name="Normal 13 4 2 2 2 2 2 2" xfId="9702"/>
    <cellStyle name="Normal 13 4 2 2 2 2 3" xfId="6447"/>
    <cellStyle name="Normal 13 4 2 2 2 2 3 2" xfId="11389"/>
    <cellStyle name="Normal 13 4 2 2 2 2 4" xfId="7955"/>
    <cellStyle name="Normal 13 4 2 2 2 2 5" xfId="2994"/>
    <cellStyle name="Normal 13 4 2 2 2 3" xfId="4500"/>
    <cellStyle name="Normal 13 4 2 2 2 3 2" xfId="9484"/>
    <cellStyle name="Normal 13 4 2 2 2 4" xfId="6231"/>
    <cellStyle name="Normal 13 4 2 2 2 4 2" xfId="11173"/>
    <cellStyle name="Normal 13 4 2 2 2 5" xfId="7739"/>
    <cellStyle name="Normal 13 4 2 2 2 6" xfId="2778"/>
    <cellStyle name="Normal 13 4 2 2 3" xfId="1366"/>
    <cellStyle name="Normal 13 4 2 2 3 2" xfId="4717"/>
    <cellStyle name="Normal 13 4 2 2 3 2 2" xfId="9701"/>
    <cellStyle name="Normal 13 4 2 2 3 3" xfId="6446"/>
    <cellStyle name="Normal 13 4 2 2 3 3 2" xfId="11388"/>
    <cellStyle name="Normal 13 4 2 2 3 4" xfId="7954"/>
    <cellStyle name="Normal 13 4 2 2 3 5" xfId="2993"/>
    <cellStyle name="Normal 13 4 2 2 4" xfId="4071"/>
    <cellStyle name="Normal 13 4 2 2 4 2" xfId="9102"/>
    <cellStyle name="Normal 13 4 2 2 5" xfId="5819"/>
    <cellStyle name="Normal 13 4 2 2 5 2" xfId="10761"/>
    <cellStyle name="Normal 13 4 2 2 6" xfId="7327"/>
    <cellStyle name="Normal 13 4 2 2 7" xfId="2366"/>
    <cellStyle name="Normal 13 4 2 3" xfId="764"/>
    <cellStyle name="Normal 13 4 2 3 2" xfId="1229"/>
    <cellStyle name="Normal 13 4 2 3 2 2" xfId="1369"/>
    <cellStyle name="Normal 13 4 2 3 2 2 2" xfId="4720"/>
    <cellStyle name="Normal 13 4 2 3 2 2 2 2" xfId="9704"/>
    <cellStyle name="Normal 13 4 2 3 2 2 3" xfId="6449"/>
    <cellStyle name="Normal 13 4 2 3 2 2 3 2" xfId="11391"/>
    <cellStyle name="Normal 13 4 2 3 2 2 4" xfId="7957"/>
    <cellStyle name="Normal 13 4 2 3 2 2 5" xfId="2996"/>
    <cellStyle name="Normal 13 4 2 3 2 3" xfId="4590"/>
    <cellStyle name="Normal 13 4 2 3 2 3 2" xfId="9574"/>
    <cellStyle name="Normal 13 4 2 3 2 4" xfId="6321"/>
    <cellStyle name="Normal 13 4 2 3 2 4 2" xfId="11263"/>
    <cellStyle name="Normal 13 4 2 3 2 5" xfId="7829"/>
    <cellStyle name="Normal 13 4 2 3 2 6" xfId="2868"/>
    <cellStyle name="Normal 13 4 2 3 3" xfId="1368"/>
    <cellStyle name="Normal 13 4 2 3 3 2" xfId="4719"/>
    <cellStyle name="Normal 13 4 2 3 3 2 2" xfId="9703"/>
    <cellStyle name="Normal 13 4 2 3 3 3" xfId="6448"/>
    <cellStyle name="Normal 13 4 2 3 3 3 2" xfId="11390"/>
    <cellStyle name="Normal 13 4 2 3 3 4" xfId="7956"/>
    <cellStyle name="Normal 13 4 2 3 3 5" xfId="2995"/>
    <cellStyle name="Normal 13 4 2 3 4" xfId="4207"/>
    <cellStyle name="Normal 13 4 2 3 4 2" xfId="9193"/>
    <cellStyle name="Normal 13 4 2 3 5" xfId="5954"/>
    <cellStyle name="Normal 13 4 2 3 5 2" xfId="10896"/>
    <cellStyle name="Normal 13 4 2 3 6" xfId="7462"/>
    <cellStyle name="Normal 13 4 2 3 7" xfId="2501"/>
    <cellStyle name="Normal 13 4 2 4" xfId="814"/>
    <cellStyle name="Normal 13 4 2 4 2" xfId="1277"/>
    <cellStyle name="Normal 13 4 2 4 2 2" xfId="1371"/>
    <cellStyle name="Normal 13 4 2 4 2 2 2" xfId="4722"/>
    <cellStyle name="Normal 13 4 2 4 2 2 2 2" xfId="9706"/>
    <cellStyle name="Normal 13 4 2 4 2 2 3" xfId="6451"/>
    <cellStyle name="Normal 13 4 2 4 2 2 3 2" xfId="11393"/>
    <cellStyle name="Normal 13 4 2 4 2 2 4" xfId="7959"/>
    <cellStyle name="Normal 13 4 2 4 2 2 5" xfId="2998"/>
    <cellStyle name="Normal 13 4 2 4 2 3" xfId="4638"/>
    <cellStyle name="Normal 13 4 2 4 2 3 2" xfId="9622"/>
    <cellStyle name="Normal 13 4 2 4 2 4" xfId="6369"/>
    <cellStyle name="Normal 13 4 2 4 2 4 2" xfId="11311"/>
    <cellStyle name="Normal 13 4 2 4 2 5" xfId="7877"/>
    <cellStyle name="Normal 13 4 2 4 2 6" xfId="2916"/>
    <cellStyle name="Normal 13 4 2 4 3" xfId="1370"/>
    <cellStyle name="Normal 13 4 2 4 3 2" xfId="4721"/>
    <cellStyle name="Normal 13 4 2 4 3 2 2" xfId="9705"/>
    <cellStyle name="Normal 13 4 2 4 3 3" xfId="6450"/>
    <cellStyle name="Normal 13 4 2 4 3 3 2" xfId="11392"/>
    <cellStyle name="Normal 13 4 2 4 3 4" xfId="7958"/>
    <cellStyle name="Normal 13 4 2 4 3 5" xfId="2997"/>
    <cellStyle name="Normal 13 4 2 4 4" xfId="4255"/>
    <cellStyle name="Normal 13 4 2 4 4 2" xfId="9241"/>
    <cellStyle name="Normal 13 4 2 4 5" xfId="6002"/>
    <cellStyle name="Normal 13 4 2 4 5 2" xfId="10944"/>
    <cellStyle name="Normal 13 4 2 4 6" xfId="7510"/>
    <cellStyle name="Normal 13 4 2 4 7" xfId="2549"/>
    <cellStyle name="Normal 13 4 2 5" xfId="917"/>
    <cellStyle name="Normal 13 4 2 5 2" xfId="1372"/>
    <cellStyle name="Normal 13 4 2 5 2 2" xfId="4723"/>
    <cellStyle name="Normal 13 4 2 5 2 2 2" xfId="9707"/>
    <cellStyle name="Normal 13 4 2 5 2 3" xfId="6452"/>
    <cellStyle name="Normal 13 4 2 5 2 3 2" xfId="11394"/>
    <cellStyle name="Normal 13 4 2 5 2 4" xfId="7960"/>
    <cellStyle name="Normal 13 4 2 5 2 5" xfId="2999"/>
    <cellStyle name="Normal 13 4 2 5 3" xfId="4349"/>
    <cellStyle name="Normal 13 4 2 5 3 2" xfId="9334"/>
    <cellStyle name="Normal 13 4 2 5 4" xfId="6092"/>
    <cellStyle name="Normal 13 4 2 5 4 2" xfId="11034"/>
    <cellStyle name="Normal 13 4 2 5 5" xfId="7600"/>
    <cellStyle name="Normal 13 4 2 5 6" xfId="2639"/>
    <cellStyle name="Normal 13 4 2 6" xfId="1365"/>
    <cellStyle name="Normal 13 4 2 6 2" xfId="4716"/>
    <cellStyle name="Normal 13 4 2 6 2 2" xfId="9700"/>
    <cellStyle name="Normal 13 4 2 6 3" xfId="6445"/>
    <cellStyle name="Normal 13 4 2 6 3 2" xfId="11387"/>
    <cellStyle name="Normal 13 4 2 6 4" xfId="7953"/>
    <cellStyle name="Normal 13 4 2 6 5" xfId="2992"/>
    <cellStyle name="Normal 13 4 2 7" xfId="3747"/>
    <cellStyle name="Normal 13 4 2 7 2" xfId="5578"/>
    <cellStyle name="Normal 13 4 2 7 2 2" xfId="10525"/>
    <cellStyle name="Normal 13 4 2 7 3" xfId="8707"/>
    <cellStyle name="Normal 13 4 2 8" xfId="3961"/>
    <cellStyle name="Normal 13 4 2 8 2" xfId="8843"/>
    <cellStyle name="Normal 13 4 2 9" xfId="5458"/>
    <cellStyle name="Normal 13 4 2 9 2" xfId="10424"/>
    <cellStyle name="Normal 13 4 3" xfId="398"/>
    <cellStyle name="Normal 13 4 3 10" xfId="7235"/>
    <cellStyle name="Normal 13 4 3 11" xfId="2274"/>
    <cellStyle name="Normal 13 4 3 2" xfId="623"/>
    <cellStyle name="Normal 13 4 3 2 2" xfId="1140"/>
    <cellStyle name="Normal 13 4 3 2 2 2" xfId="1375"/>
    <cellStyle name="Normal 13 4 3 2 2 2 2" xfId="4726"/>
    <cellStyle name="Normal 13 4 3 2 2 2 2 2" xfId="9710"/>
    <cellStyle name="Normal 13 4 3 2 2 2 3" xfId="6455"/>
    <cellStyle name="Normal 13 4 3 2 2 2 3 2" xfId="11397"/>
    <cellStyle name="Normal 13 4 3 2 2 2 4" xfId="7963"/>
    <cellStyle name="Normal 13 4 3 2 2 2 5" xfId="3002"/>
    <cellStyle name="Normal 13 4 3 2 2 3" xfId="4501"/>
    <cellStyle name="Normal 13 4 3 2 2 3 2" xfId="9485"/>
    <cellStyle name="Normal 13 4 3 2 2 4" xfId="6232"/>
    <cellStyle name="Normal 13 4 3 2 2 4 2" xfId="11174"/>
    <cellStyle name="Normal 13 4 3 2 2 5" xfId="7740"/>
    <cellStyle name="Normal 13 4 3 2 2 6" xfId="2779"/>
    <cellStyle name="Normal 13 4 3 2 3" xfId="1374"/>
    <cellStyle name="Normal 13 4 3 2 3 2" xfId="4725"/>
    <cellStyle name="Normal 13 4 3 2 3 2 2" xfId="9709"/>
    <cellStyle name="Normal 13 4 3 2 3 3" xfId="6454"/>
    <cellStyle name="Normal 13 4 3 2 3 3 2" xfId="11396"/>
    <cellStyle name="Normal 13 4 3 2 3 4" xfId="7962"/>
    <cellStyle name="Normal 13 4 3 2 3 5" xfId="3001"/>
    <cellStyle name="Normal 13 4 3 2 4" xfId="4072"/>
    <cellStyle name="Normal 13 4 3 2 4 2" xfId="9103"/>
    <cellStyle name="Normal 13 4 3 2 5" xfId="5820"/>
    <cellStyle name="Normal 13 4 3 2 5 2" xfId="10762"/>
    <cellStyle name="Normal 13 4 3 2 6" xfId="7328"/>
    <cellStyle name="Normal 13 4 3 2 7" xfId="2367"/>
    <cellStyle name="Normal 13 4 3 3" xfId="765"/>
    <cellStyle name="Normal 13 4 3 3 2" xfId="1230"/>
    <cellStyle name="Normal 13 4 3 3 2 2" xfId="1377"/>
    <cellStyle name="Normal 13 4 3 3 2 2 2" xfId="4728"/>
    <cellStyle name="Normal 13 4 3 3 2 2 2 2" xfId="9712"/>
    <cellStyle name="Normal 13 4 3 3 2 2 3" xfId="6457"/>
    <cellStyle name="Normal 13 4 3 3 2 2 3 2" xfId="11399"/>
    <cellStyle name="Normal 13 4 3 3 2 2 4" xfId="7965"/>
    <cellStyle name="Normal 13 4 3 3 2 2 5" xfId="3004"/>
    <cellStyle name="Normal 13 4 3 3 2 3" xfId="4591"/>
    <cellStyle name="Normal 13 4 3 3 2 3 2" xfId="9575"/>
    <cellStyle name="Normal 13 4 3 3 2 4" xfId="6322"/>
    <cellStyle name="Normal 13 4 3 3 2 4 2" xfId="11264"/>
    <cellStyle name="Normal 13 4 3 3 2 5" xfId="7830"/>
    <cellStyle name="Normal 13 4 3 3 2 6" xfId="2869"/>
    <cellStyle name="Normal 13 4 3 3 3" xfId="1376"/>
    <cellStyle name="Normal 13 4 3 3 3 2" xfId="4727"/>
    <cellStyle name="Normal 13 4 3 3 3 2 2" xfId="9711"/>
    <cellStyle name="Normal 13 4 3 3 3 3" xfId="6456"/>
    <cellStyle name="Normal 13 4 3 3 3 3 2" xfId="11398"/>
    <cellStyle name="Normal 13 4 3 3 3 4" xfId="7964"/>
    <cellStyle name="Normal 13 4 3 3 3 5" xfId="3003"/>
    <cellStyle name="Normal 13 4 3 3 4" xfId="4208"/>
    <cellStyle name="Normal 13 4 3 3 4 2" xfId="9194"/>
    <cellStyle name="Normal 13 4 3 3 5" xfId="5955"/>
    <cellStyle name="Normal 13 4 3 3 5 2" xfId="10897"/>
    <cellStyle name="Normal 13 4 3 3 6" xfId="7463"/>
    <cellStyle name="Normal 13 4 3 3 7" xfId="2502"/>
    <cellStyle name="Normal 13 4 3 4" xfId="918"/>
    <cellStyle name="Normal 13 4 3 4 2" xfId="1378"/>
    <cellStyle name="Normal 13 4 3 4 2 2" xfId="4729"/>
    <cellStyle name="Normal 13 4 3 4 2 2 2" xfId="9713"/>
    <cellStyle name="Normal 13 4 3 4 2 3" xfId="6458"/>
    <cellStyle name="Normal 13 4 3 4 2 3 2" xfId="11400"/>
    <cellStyle name="Normal 13 4 3 4 2 4" xfId="7966"/>
    <cellStyle name="Normal 13 4 3 4 2 5" xfId="3005"/>
    <cellStyle name="Normal 13 4 3 4 3" xfId="4350"/>
    <cellStyle name="Normal 13 4 3 4 3 2" xfId="9335"/>
    <cellStyle name="Normal 13 4 3 4 4" xfId="6093"/>
    <cellStyle name="Normal 13 4 3 4 4 2" xfId="11035"/>
    <cellStyle name="Normal 13 4 3 4 5" xfId="7601"/>
    <cellStyle name="Normal 13 4 3 4 6" xfId="2640"/>
    <cellStyle name="Normal 13 4 3 5" xfId="1373"/>
    <cellStyle name="Normal 13 4 3 5 2" xfId="4724"/>
    <cellStyle name="Normal 13 4 3 5 2 2" xfId="9708"/>
    <cellStyle name="Normal 13 4 3 5 3" xfId="6453"/>
    <cellStyle name="Normal 13 4 3 5 3 2" xfId="11395"/>
    <cellStyle name="Normal 13 4 3 5 4" xfId="7961"/>
    <cellStyle name="Normal 13 4 3 5 5" xfId="3000"/>
    <cellStyle name="Normal 13 4 3 6" xfId="3748"/>
    <cellStyle name="Normal 13 4 3 6 2" xfId="5588"/>
    <cellStyle name="Normal 13 4 3 6 2 2" xfId="10534"/>
    <cellStyle name="Normal 13 4 3 6 3" xfId="8708"/>
    <cellStyle name="Normal 13 4 3 7" xfId="3962"/>
    <cellStyle name="Normal 13 4 3 7 2" xfId="8844"/>
    <cellStyle name="Normal 13 4 3 8" xfId="5466"/>
    <cellStyle name="Normal 13 4 3 8 2" xfId="10432"/>
    <cellStyle name="Normal 13 4 3 9" xfId="5727"/>
    <cellStyle name="Normal 13 4 3 9 2" xfId="10669"/>
    <cellStyle name="Normal 13 4 4" xfId="509"/>
    <cellStyle name="Normal 13 4 4 2" xfId="1069"/>
    <cellStyle name="Normal 13 4 4 2 2" xfId="1380"/>
    <cellStyle name="Normal 13 4 4 2 2 2" xfId="4731"/>
    <cellStyle name="Normal 13 4 4 2 2 2 2" xfId="9715"/>
    <cellStyle name="Normal 13 4 4 2 2 3" xfId="6460"/>
    <cellStyle name="Normal 13 4 4 2 2 3 2" xfId="11402"/>
    <cellStyle name="Normal 13 4 4 2 2 4" xfId="7968"/>
    <cellStyle name="Normal 13 4 4 2 2 5" xfId="3007"/>
    <cellStyle name="Normal 13 4 4 2 3" xfId="4484"/>
    <cellStyle name="Normal 13 4 4 2 3 2" xfId="9469"/>
    <cellStyle name="Normal 13 4 4 2 4" xfId="6224"/>
    <cellStyle name="Normal 13 4 4 2 4 2" xfId="11166"/>
    <cellStyle name="Normal 13 4 4 2 5" xfId="7732"/>
    <cellStyle name="Normal 13 4 4 2 6" xfId="2771"/>
    <cellStyle name="Normal 13 4 4 3" xfId="1379"/>
    <cellStyle name="Normal 13 4 4 3 2" xfId="4730"/>
    <cellStyle name="Normal 13 4 4 3 2 2" xfId="9714"/>
    <cellStyle name="Normal 13 4 4 3 3" xfId="6459"/>
    <cellStyle name="Normal 13 4 4 3 3 2" xfId="11401"/>
    <cellStyle name="Normal 13 4 4 3 4" xfId="7967"/>
    <cellStyle name="Normal 13 4 4 3 5" xfId="3006"/>
    <cellStyle name="Normal 13 4 4 4" xfId="4017"/>
    <cellStyle name="Normal 13 4 4 4 2" xfId="9088"/>
    <cellStyle name="Normal 13 4 4 5" xfId="5772"/>
    <cellStyle name="Normal 13 4 4 5 2" xfId="10714"/>
    <cellStyle name="Normal 13 4 4 6" xfId="7280"/>
    <cellStyle name="Normal 13 4 4 7" xfId="2319"/>
    <cellStyle name="Normal 13 4 5" xfId="716"/>
    <cellStyle name="Normal 13 4 5 2" xfId="1182"/>
    <cellStyle name="Normal 13 4 5 2 2" xfId="1382"/>
    <cellStyle name="Normal 13 4 5 2 2 2" xfId="4733"/>
    <cellStyle name="Normal 13 4 5 2 2 2 2" xfId="9717"/>
    <cellStyle name="Normal 13 4 5 2 2 3" xfId="6462"/>
    <cellStyle name="Normal 13 4 5 2 2 3 2" xfId="11404"/>
    <cellStyle name="Normal 13 4 5 2 2 4" xfId="7970"/>
    <cellStyle name="Normal 13 4 5 2 2 5" xfId="3009"/>
    <cellStyle name="Normal 13 4 5 2 3" xfId="4543"/>
    <cellStyle name="Normal 13 4 5 2 3 2" xfId="9527"/>
    <cellStyle name="Normal 13 4 5 2 4" xfId="6274"/>
    <cellStyle name="Normal 13 4 5 2 4 2" xfId="11216"/>
    <cellStyle name="Normal 13 4 5 2 5" xfId="7782"/>
    <cellStyle name="Normal 13 4 5 2 6" xfId="2821"/>
    <cellStyle name="Normal 13 4 5 3" xfId="1381"/>
    <cellStyle name="Normal 13 4 5 3 2" xfId="4732"/>
    <cellStyle name="Normal 13 4 5 3 2 2" xfId="9716"/>
    <cellStyle name="Normal 13 4 5 3 3" xfId="6461"/>
    <cellStyle name="Normal 13 4 5 3 3 2" xfId="11403"/>
    <cellStyle name="Normal 13 4 5 3 4" xfId="7969"/>
    <cellStyle name="Normal 13 4 5 3 5" xfId="3008"/>
    <cellStyle name="Normal 13 4 5 4" xfId="4160"/>
    <cellStyle name="Normal 13 4 5 4 2" xfId="9146"/>
    <cellStyle name="Normal 13 4 5 5" xfId="5907"/>
    <cellStyle name="Normal 13 4 5 5 2" xfId="10849"/>
    <cellStyle name="Normal 13 4 5 6" xfId="7415"/>
    <cellStyle name="Normal 13 4 5 7" xfId="2454"/>
    <cellStyle name="Normal 13 4 6" xfId="813"/>
    <cellStyle name="Normal 13 4 6 2" xfId="1276"/>
    <cellStyle name="Normal 13 4 6 2 2" xfId="1384"/>
    <cellStyle name="Normal 13 4 6 2 2 2" xfId="4735"/>
    <cellStyle name="Normal 13 4 6 2 2 2 2" xfId="9719"/>
    <cellStyle name="Normal 13 4 6 2 2 3" xfId="6464"/>
    <cellStyle name="Normal 13 4 6 2 2 3 2" xfId="11406"/>
    <cellStyle name="Normal 13 4 6 2 2 4" xfId="7972"/>
    <cellStyle name="Normal 13 4 6 2 2 5" xfId="3011"/>
    <cellStyle name="Normal 13 4 6 2 3" xfId="4637"/>
    <cellStyle name="Normal 13 4 6 2 3 2" xfId="9621"/>
    <cellStyle name="Normal 13 4 6 2 4" xfId="6368"/>
    <cellStyle name="Normal 13 4 6 2 4 2" xfId="11310"/>
    <cellStyle name="Normal 13 4 6 2 5" xfId="7876"/>
    <cellStyle name="Normal 13 4 6 2 6" xfId="2915"/>
    <cellStyle name="Normal 13 4 6 3" xfId="1383"/>
    <cellStyle name="Normal 13 4 6 3 2" xfId="4734"/>
    <cellStyle name="Normal 13 4 6 3 2 2" xfId="9718"/>
    <cellStyle name="Normal 13 4 6 3 3" xfId="6463"/>
    <cellStyle name="Normal 13 4 6 3 3 2" xfId="11405"/>
    <cellStyle name="Normal 13 4 6 3 4" xfId="7971"/>
    <cellStyle name="Normal 13 4 6 3 5" xfId="3010"/>
    <cellStyle name="Normal 13 4 6 4" xfId="4254"/>
    <cellStyle name="Normal 13 4 6 4 2" xfId="9240"/>
    <cellStyle name="Normal 13 4 6 5" xfId="6001"/>
    <cellStyle name="Normal 13 4 6 5 2" xfId="10943"/>
    <cellStyle name="Normal 13 4 6 6" xfId="7509"/>
    <cellStyle name="Normal 13 4 6 7" xfId="2548"/>
    <cellStyle name="Normal 13 4 7" xfId="393"/>
    <cellStyle name="Normal 13 4 7 2" xfId="1018"/>
    <cellStyle name="Normal 13 4 7 2 2" xfId="1386"/>
    <cellStyle name="Normal 13 4 7 2 2 2" xfId="4737"/>
    <cellStyle name="Normal 13 4 7 2 2 2 2" xfId="9721"/>
    <cellStyle name="Normal 13 4 7 2 2 3" xfId="6466"/>
    <cellStyle name="Normal 13 4 7 2 2 3 2" xfId="11408"/>
    <cellStyle name="Normal 13 4 7 2 2 4" xfId="7974"/>
    <cellStyle name="Normal 13 4 7 2 2 5" xfId="3013"/>
    <cellStyle name="Normal 13 4 7 2 3" xfId="4438"/>
    <cellStyle name="Normal 13 4 7 2 3 2" xfId="9423"/>
    <cellStyle name="Normal 13 4 7 2 4" xfId="6180"/>
    <cellStyle name="Normal 13 4 7 2 4 2" xfId="11122"/>
    <cellStyle name="Normal 13 4 7 2 5" xfId="7688"/>
    <cellStyle name="Normal 13 4 7 2 6" xfId="2727"/>
    <cellStyle name="Normal 13 4 7 3" xfId="1385"/>
    <cellStyle name="Normal 13 4 7 3 2" xfId="4736"/>
    <cellStyle name="Normal 13 4 7 3 2 2" xfId="9720"/>
    <cellStyle name="Normal 13 4 7 3 3" xfId="6465"/>
    <cellStyle name="Normal 13 4 7 3 3 2" xfId="11407"/>
    <cellStyle name="Normal 13 4 7 3 4" xfId="7973"/>
    <cellStyle name="Normal 13 4 7 3 5" xfId="3012"/>
    <cellStyle name="Normal 13 4 7 4" xfId="3958"/>
    <cellStyle name="Normal 13 4 7 4 2" xfId="9037"/>
    <cellStyle name="Normal 13 4 7 5" xfId="5723"/>
    <cellStyle name="Normal 13 4 7 5 2" xfId="10665"/>
    <cellStyle name="Normal 13 4 7 6" xfId="7231"/>
    <cellStyle name="Normal 13 4 7 7" xfId="2270"/>
    <cellStyle name="Normal 13 4 8" xfId="867"/>
    <cellStyle name="Normal 13 4 8 2" xfId="1387"/>
    <cellStyle name="Normal 13 4 8 2 2" xfId="4738"/>
    <cellStyle name="Normal 13 4 8 2 2 2" xfId="9722"/>
    <cellStyle name="Normal 13 4 8 2 3" xfId="6467"/>
    <cellStyle name="Normal 13 4 8 2 3 2" xfId="11409"/>
    <cellStyle name="Normal 13 4 8 2 4" xfId="7975"/>
    <cellStyle name="Normal 13 4 8 2 5" xfId="3014"/>
    <cellStyle name="Normal 13 4 8 3" xfId="4301"/>
    <cellStyle name="Normal 13 4 8 3 2" xfId="9287"/>
    <cellStyle name="Normal 13 4 8 4" xfId="6045"/>
    <cellStyle name="Normal 13 4 8 4 2" xfId="10987"/>
    <cellStyle name="Normal 13 4 8 5" xfId="7553"/>
    <cellStyle name="Normal 13 4 8 6" xfId="2592"/>
    <cellStyle name="Normal 13 4 9" xfId="1332"/>
    <cellStyle name="Normal 13 4 9 2" xfId="4683"/>
    <cellStyle name="Normal 13 4 9 2 2" xfId="9667"/>
    <cellStyle name="Normal 13 4 9 3" xfId="6412"/>
    <cellStyle name="Normal 13 4 9 3 2" xfId="11354"/>
    <cellStyle name="Normal 13 4 9 4" xfId="7920"/>
    <cellStyle name="Normal 13 4 9 5" xfId="2959"/>
    <cellStyle name="Normal 13 5" xfId="399"/>
    <cellStyle name="Normal 13 5 10" xfId="5728"/>
    <cellStyle name="Normal 13 5 10 2" xfId="10670"/>
    <cellStyle name="Normal 13 5 11" xfId="7236"/>
    <cellStyle name="Normal 13 5 12" xfId="2275"/>
    <cellStyle name="Normal 13 5 2" xfId="666"/>
    <cellStyle name="Normal 13 5 2 10" xfId="2409"/>
    <cellStyle name="Normal 13 5 2 2" xfId="807"/>
    <cellStyle name="Normal 13 5 2 2 2" xfId="1272"/>
    <cellStyle name="Normal 13 5 2 2 2 2" xfId="1391"/>
    <cellStyle name="Normal 13 5 2 2 2 2 2" xfId="4742"/>
    <cellStyle name="Normal 13 5 2 2 2 2 2 2" xfId="9726"/>
    <cellStyle name="Normal 13 5 2 2 2 2 3" xfId="6471"/>
    <cellStyle name="Normal 13 5 2 2 2 2 3 2" xfId="11413"/>
    <cellStyle name="Normal 13 5 2 2 2 2 4" xfId="7979"/>
    <cellStyle name="Normal 13 5 2 2 2 2 5" xfId="3018"/>
    <cellStyle name="Normal 13 5 2 2 2 3" xfId="4633"/>
    <cellStyle name="Normal 13 5 2 2 2 3 2" xfId="9617"/>
    <cellStyle name="Normal 13 5 2 2 2 4" xfId="6364"/>
    <cellStyle name="Normal 13 5 2 2 2 4 2" xfId="11306"/>
    <cellStyle name="Normal 13 5 2 2 2 5" xfId="7872"/>
    <cellStyle name="Normal 13 5 2 2 2 6" xfId="2911"/>
    <cellStyle name="Normal 13 5 2 2 3" xfId="1390"/>
    <cellStyle name="Normal 13 5 2 2 3 2" xfId="4741"/>
    <cellStyle name="Normal 13 5 2 2 3 2 2" xfId="9725"/>
    <cellStyle name="Normal 13 5 2 2 3 3" xfId="6470"/>
    <cellStyle name="Normal 13 5 2 2 3 3 2" xfId="11412"/>
    <cellStyle name="Normal 13 5 2 2 3 4" xfId="7978"/>
    <cellStyle name="Normal 13 5 2 2 3 5" xfId="3017"/>
    <cellStyle name="Normal 13 5 2 2 4" xfId="4250"/>
    <cellStyle name="Normal 13 5 2 2 4 2" xfId="9236"/>
    <cellStyle name="Normal 13 5 2 2 5" xfId="5997"/>
    <cellStyle name="Normal 13 5 2 2 5 2" xfId="10939"/>
    <cellStyle name="Normal 13 5 2 2 6" xfId="7505"/>
    <cellStyle name="Normal 13 5 2 2 7" xfId="2544"/>
    <cellStyle name="Normal 13 5 2 3" xfId="960"/>
    <cellStyle name="Normal 13 5 2 3 2" xfId="1392"/>
    <cellStyle name="Normal 13 5 2 3 2 2" xfId="4743"/>
    <cellStyle name="Normal 13 5 2 3 2 2 2" xfId="9727"/>
    <cellStyle name="Normal 13 5 2 3 2 3" xfId="6472"/>
    <cellStyle name="Normal 13 5 2 3 2 3 2" xfId="11414"/>
    <cellStyle name="Normal 13 5 2 3 2 4" xfId="7980"/>
    <cellStyle name="Normal 13 5 2 3 2 5" xfId="3019"/>
    <cellStyle name="Normal 13 5 2 3 3" xfId="4392"/>
    <cellStyle name="Normal 13 5 2 3 3 2" xfId="9377"/>
    <cellStyle name="Normal 13 5 2 3 4" xfId="6135"/>
    <cellStyle name="Normal 13 5 2 3 4 2" xfId="11077"/>
    <cellStyle name="Normal 13 5 2 3 5" xfId="7643"/>
    <cellStyle name="Normal 13 5 2 3 6" xfId="2682"/>
    <cellStyle name="Normal 13 5 2 4" xfId="1389"/>
    <cellStyle name="Normal 13 5 2 4 2" xfId="4740"/>
    <cellStyle name="Normal 13 5 2 4 2 2" xfId="9724"/>
    <cellStyle name="Normal 13 5 2 4 3" xfId="6469"/>
    <cellStyle name="Normal 13 5 2 4 3 2" xfId="11411"/>
    <cellStyle name="Normal 13 5 2 4 4" xfId="7977"/>
    <cellStyle name="Normal 13 5 2 4 5" xfId="3016"/>
    <cellStyle name="Normal 13 5 2 5" xfId="3790"/>
    <cellStyle name="Normal 13 5 2 5 2" xfId="5586"/>
    <cellStyle name="Normal 13 5 2 5 2 2" xfId="10532"/>
    <cellStyle name="Normal 13 5 2 5 3" xfId="8750"/>
    <cellStyle name="Normal 13 5 2 6" xfId="4115"/>
    <cellStyle name="Normal 13 5 2 6 2" xfId="8886"/>
    <cellStyle name="Normal 13 5 2 7" xfId="5393"/>
    <cellStyle name="Normal 13 5 2 7 2" xfId="10372"/>
    <cellStyle name="Normal 13 5 2 8" xfId="5862"/>
    <cellStyle name="Normal 13 5 2 8 2" xfId="10804"/>
    <cellStyle name="Normal 13 5 2 9" xfId="7370"/>
    <cellStyle name="Normal 13 5 3" xfId="517"/>
    <cellStyle name="Normal 13 5 3 2" xfId="1076"/>
    <cellStyle name="Normal 13 5 3 2 2" xfId="1394"/>
    <cellStyle name="Normal 13 5 3 2 2 2" xfId="4745"/>
    <cellStyle name="Normal 13 5 3 2 2 2 2" xfId="9729"/>
    <cellStyle name="Normal 13 5 3 2 2 3" xfId="6474"/>
    <cellStyle name="Normal 13 5 3 2 2 3 2" xfId="11416"/>
    <cellStyle name="Normal 13 5 3 2 2 4" xfId="7982"/>
    <cellStyle name="Normal 13 5 3 2 2 5" xfId="3021"/>
    <cellStyle name="Normal 13 5 3 2 3" xfId="4489"/>
    <cellStyle name="Normal 13 5 3 2 3 2" xfId="9474"/>
    <cellStyle name="Normal 13 5 3 2 4" xfId="6229"/>
    <cellStyle name="Normal 13 5 3 2 4 2" xfId="11171"/>
    <cellStyle name="Normal 13 5 3 2 5" xfId="7737"/>
    <cellStyle name="Normal 13 5 3 2 6" xfId="2776"/>
    <cellStyle name="Normal 13 5 3 3" xfId="1393"/>
    <cellStyle name="Normal 13 5 3 3 2" xfId="4744"/>
    <cellStyle name="Normal 13 5 3 3 2 2" xfId="9728"/>
    <cellStyle name="Normal 13 5 3 3 3" xfId="6473"/>
    <cellStyle name="Normal 13 5 3 3 3 2" xfId="11415"/>
    <cellStyle name="Normal 13 5 3 3 4" xfId="7981"/>
    <cellStyle name="Normal 13 5 3 3 5" xfId="3020"/>
    <cellStyle name="Normal 13 5 3 4" xfId="4023"/>
    <cellStyle name="Normal 13 5 3 4 2" xfId="9094"/>
    <cellStyle name="Normal 13 5 3 5" xfId="5778"/>
    <cellStyle name="Normal 13 5 3 5 2" xfId="10720"/>
    <cellStyle name="Normal 13 5 3 6" xfId="7286"/>
    <cellStyle name="Normal 13 5 3 7" xfId="2325"/>
    <cellStyle name="Normal 13 5 4" xfId="722"/>
    <cellStyle name="Normal 13 5 4 2" xfId="1188"/>
    <cellStyle name="Normal 13 5 4 2 2" xfId="1396"/>
    <cellStyle name="Normal 13 5 4 2 2 2" xfId="4747"/>
    <cellStyle name="Normal 13 5 4 2 2 2 2" xfId="9731"/>
    <cellStyle name="Normal 13 5 4 2 2 3" xfId="6476"/>
    <cellStyle name="Normal 13 5 4 2 2 3 2" xfId="11418"/>
    <cellStyle name="Normal 13 5 4 2 2 4" xfId="7984"/>
    <cellStyle name="Normal 13 5 4 2 2 5" xfId="3023"/>
    <cellStyle name="Normal 13 5 4 2 3" xfId="4549"/>
    <cellStyle name="Normal 13 5 4 2 3 2" xfId="9533"/>
    <cellStyle name="Normal 13 5 4 2 4" xfId="6280"/>
    <cellStyle name="Normal 13 5 4 2 4 2" xfId="11222"/>
    <cellStyle name="Normal 13 5 4 2 5" xfId="7788"/>
    <cellStyle name="Normal 13 5 4 2 6" xfId="2827"/>
    <cellStyle name="Normal 13 5 4 3" xfId="1395"/>
    <cellStyle name="Normal 13 5 4 3 2" xfId="4746"/>
    <cellStyle name="Normal 13 5 4 3 2 2" xfId="9730"/>
    <cellStyle name="Normal 13 5 4 3 3" xfId="6475"/>
    <cellStyle name="Normal 13 5 4 3 3 2" xfId="11417"/>
    <cellStyle name="Normal 13 5 4 3 4" xfId="7983"/>
    <cellStyle name="Normal 13 5 4 3 5" xfId="3022"/>
    <cellStyle name="Normal 13 5 4 4" xfId="4166"/>
    <cellStyle name="Normal 13 5 4 4 2" xfId="9152"/>
    <cellStyle name="Normal 13 5 4 5" xfId="5913"/>
    <cellStyle name="Normal 13 5 4 5 2" xfId="10855"/>
    <cellStyle name="Normal 13 5 4 6" xfId="7421"/>
    <cellStyle name="Normal 13 5 4 7" xfId="2460"/>
    <cellStyle name="Normal 13 5 5" xfId="873"/>
    <cellStyle name="Normal 13 5 5 2" xfId="1397"/>
    <cellStyle name="Normal 13 5 5 2 2" xfId="4748"/>
    <cellStyle name="Normal 13 5 5 2 2 2" xfId="9732"/>
    <cellStyle name="Normal 13 5 5 2 3" xfId="6477"/>
    <cellStyle name="Normal 13 5 5 2 3 2" xfId="11419"/>
    <cellStyle name="Normal 13 5 5 2 4" xfId="7985"/>
    <cellStyle name="Normal 13 5 5 2 5" xfId="3024"/>
    <cellStyle name="Normal 13 5 5 3" xfId="4307"/>
    <cellStyle name="Normal 13 5 5 3 2" xfId="9293"/>
    <cellStyle name="Normal 13 5 5 4" xfId="6051"/>
    <cellStyle name="Normal 13 5 5 4 2" xfId="10993"/>
    <cellStyle name="Normal 13 5 5 5" xfId="7559"/>
    <cellStyle name="Normal 13 5 5 6" xfId="2598"/>
    <cellStyle name="Normal 13 5 6" xfId="1388"/>
    <cellStyle name="Normal 13 5 6 2" xfId="4739"/>
    <cellStyle name="Normal 13 5 6 2 2" xfId="9723"/>
    <cellStyle name="Normal 13 5 6 3" xfId="6468"/>
    <cellStyle name="Normal 13 5 6 3 2" xfId="11410"/>
    <cellStyle name="Normal 13 5 6 4" xfId="7976"/>
    <cellStyle name="Normal 13 5 6 5" xfId="3015"/>
    <cellStyle name="Normal 13 5 7" xfId="3706"/>
    <cellStyle name="Normal 13 5 7 2" xfId="5556"/>
    <cellStyle name="Normal 13 5 7 2 2" xfId="10506"/>
    <cellStyle name="Normal 13 5 7 3" xfId="8665"/>
    <cellStyle name="Normal 13 5 8" xfId="3963"/>
    <cellStyle name="Normal 13 5 8 2" xfId="8802"/>
    <cellStyle name="Normal 13 5 9" xfId="3906"/>
    <cellStyle name="Normal 13 5 9 2" xfId="8990"/>
    <cellStyle name="Normal 13 6" xfId="458"/>
    <cellStyle name="Normal 13 6 2" xfId="1029"/>
    <cellStyle name="Normal 13 6 2 2" xfId="1399"/>
    <cellStyle name="Normal 13 6 2 2 2" xfId="4750"/>
    <cellStyle name="Normal 13 6 2 2 2 2" xfId="9734"/>
    <cellStyle name="Normal 13 6 2 2 3" xfId="6479"/>
    <cellStyle name="Normal 13 6 2 2 3 2" xfId="11421"/>
    <cellStyle name="Normal 13 6 2 2 4" xfId="7987"/>
    <cellStyle name="Normal 13 6 2 2 5" xfId="3026"/>
    <cellStyle name="Normal 13 6 2 3" xfId="4444"/>
    <cellStyle name="Normal 13 6 2 3 2" xfId="9429"/>
    <cellStyle name="Normal 13 6 2 4" xfId="6184"/>
    <cellStyle name="Normal 13 6 2 4 2" xfId="11126"/>
    <cellStyle name="Normal 13 6 2 5" xfId="7692"/>
    <cellStyle name="Normal 13 6 2 6" xfId="2731"/>
    <cellStyle name="Normal 13 6 3" xfId="1398"/>
    <cellStyle name="Normal 13 6 3 2" xfId="4749"/>
    <cellStyle name="Normal 13 6 3 2 2" xfId="9733"/>
    <cellStyle name="Normal 13 6 3 3" xfId="6478"/>
    <cellStyle name="Normal 13 6 3 3 2" xfId="11420"/>
    <cellStyle name="Normal 13 6 3 4" xfId="7986"/>
    <cellStyle name="Normal 13 6 3 5" xfId="3025"/>
    <cellStyle name="Normal 13 6 4" xfId="3975"/>
    <cellStyle name="Normal 13 6 4 2" xfId="9047"/>
    <cellStyle name="Normal 13 6 5" xfId="5732"/>
    <cellStyle name="Normal 13 6 5 2" xfId="10674"/>
    <cellStyle name="Normal 13 6 6" xfId="7240"/>
    <cellStyle name="Normal 13 6 7" xfId="2279"/>
    <cellStyle name="Normal 13 7" xfId="676"/>
    <cellStyle name="Normal 13 7 2" xfId="1142"/>
    <cellStyle name="Normal 13 7 2 2" xfId="1401"/>
    <cellStyle name="Normal 13 7 2 2 2" xfId="4752"/>
    <cellStyle name="Normal 13 7 2 2 2 2" xfId="9736"/>
    <cellStyle name="Normal 13 7 2 2 3" xfId="6481"/>
    <cellStyle name="Normal 13 7 2 2 3 2" xfId="11423"/>
    <cellStyle name="Normal 13 7 2 2 4" xfId="7989"/>
    <cellStyle name="Normal 13 7 2 2 5" xfId="3028"/>
    <cellStyle name="Normal 13 7 2 3" xfId="4503"/>
    <cellStyle name="Normal 13 7 2 3 2" xfId="9487"/>
    <cellStyle name="Normal 13 7 2 4" xfId="6234"/>
    <cellStyle name="Normal 13 7 2 4 2" xfId="11176"/>
    <cellStyle name="Normal 13 7 2 5" xfId="7742"/>
    <cellStyle name="Normal 13 7 2 6" xfId="2781"/>
    <cellStyle name="Normal 13 7 3" xfId="1400"/>
    <cellStyle name="Normal 13 7 3 2" xfId="4751"/>
    <cellStyle name="Normal 13 7 3 2 2" xfId="9735"/>
    <cellStyle name="Normal 13 7 3 3" xfId="6480"/>
    <cellStyle name="Normal 13 7 3 3 2" xfId="11422"/>
    <cellStyle name="Normal 13 7 3 4" xfId="7988"/>
    <cellStyle name="Normal 13 7 3 5" xfId="3027"/>
    <cellStyle name="Normal 13 7 4" xfId="4120"/>
    <cellStyle name="Normal 13 7 4 2" xfId="9106"/>
    <cellStyle name="Normal 13 7 5" xfId="5867"/>
    <cellStyle name="Normal 13 7 5 2" xfId="10809"/>
    <cellStyle name="Normal 13 7 6" xfId="7375"/>
    <cellStyle name="Normal 13 7 7" xfId="2414"/>
    <cellStyle name="Normal 13 8" xfId="342"/>
    <cellStyle name="Normal 13 8 2" xfId="970"/>
    <cellStyle name="Normal 13 8 2 2" xfId="1403"/>
    <cellStyle name="Normal 13 8 2 2 2" xfId="4754"/>
    <cellStyle name="Normal 13 8 2 2 2 2" xfId="9738"/>
    <cellStyle name="Normal 13 8 2 2 3" xfId="6483"/>
    <cellStyle name="Normal 13 8 2 2 3 2" xfId="11425"/>
    <cellStyle name="Normal 13 8 2 2 4" xfId="7991"/>
    <cellStyle name="Normal 13 8 2 2 5" xfId="3030"/>
    <cellStyle name="Normal 13 8 2 3" xfId="4397"/>
    <cellStyle name="Normal 13 8 2 3 2" xfId="9382"/>
    <cellStyle name="Normal 13 8 2 4" xfId="6140"/>
    <cellStyle name="Normal 13 8 2 4 2" xfId="11082"/>
    <cellStyle name="Normal 13 8 2 5" xfId="7648"/>
    <cellStyle name="Normal 13 8 2 6" xfId="2687"/>
    <cellStyle name="Normal 13 8 3" xfId="1402"/>
    <cellStyle name="Normal 13 8 3 2" xfId="4753"/>
    <cellStyle name="Normal 13 8 3 2 2" xfId="9737"/>
    <cellStyle name="Normal 13 8 3 3" xfId="6482"/>
    <cellStyle name="Normal 13 8 3 3 2" xfId="11424"/>
    <cellStyle name="Normal 13 8 3 4" xfId="7990"/>
    <cellStyle name="Normal 13 8 3 5" xfId="3029"/>
    <cellStyle name="Normal 13 8 4" xfId="3915"/>
    <cellStyle name="Normal 13 8 4 2" xfId="8995"/>
    <cellStyle name="Normal 13 8 5" xfId="5683"/>
    <cellStyle name="Normal 13 8 5 2" xfId="10625"/>
    <cellStyle name="Normal 13 8 6" xfId="7191"/>
    <cellStyle name="Normal 13 8 7" xfId="2230"/>
    <cellStyle name="Normal 13 9" xfId="825"/>
    <cellStyle name="Normal 13 9 2" xfId="1404"/>
    <cellStyle name="Normal 13 9 2 2" xfId="4755"/>
    <cellStyle name="Normal 13 9 2 2 2" xfId="9739"/>
    <cellStyle name="Normal 13 9 2 3" xfId="6484"/>
    <cellStyle name="Normal 13 9 2 3 2" xfId="11426"/>
    <cellStyle name="Normal 13 9 2 4" xfId="7992"/>
    <cellStyle name="Normal 13 9 2 5" xfId="3031"/>
    <cellStyle name="Normal 13 9 3" xfId="4260"/>
    <cellStyle name="Normal 13 9 3 2" xfId="9246"/>
    <cellStyle name="Normal 13 9 4" xfId="6005"/>
    <cellStyle name="Normal 13 9 4 2" xfId="10947"/>
    <cellStyle name="Normal 13 9 5" xfId="7513"/>
    <cellStyle name="Normal 13 9 6" xfId="2552"/>
    <cellStyle name="Normal 130" xfId="2045"/>
    <cellStyle name="Normal 131" xfId="2040"/>
    <cellStyle name="Normal 132" xfId="208"/>
    <cellStyle name="Normal 132 2" xfId="4047"/>
    <cellStyle name="Normal 132 3" xfId="2183"/>
    <cellStyle name="Normal 133" xfId="266"/>
    <cellStyle name="Normal 133 2" xfId="5378"/>
    <cellStyle name="Normal 133 3" xfId="2216"/>
    <cellStyle name="Normal 134" xfId="2054"/>
    <cellStyle name="Normal 134 2" xfId="5539"/>
    <cellStyle name="Normal 134 3" xfId="3651"/>
    <cellStyle name="Normal 135" xfId="2059"/>
    <cellStyle name="Normal 135 2" xfId="5541"/>
    <cellStyle name="Normal 135 3" xfId="3652"/>
    <cellStyle name="Normal 136" xfId="2068"/>
    <cellStyle name="Normal 136 2" xfId="5521"/>
    <cellStyle name="Normal 136 3" xfId="3653"/>
    <cellStyle name="Normal 137" xfId="2073"/>
    <cellStyle name="Normal 138" xfId="2058"/>
    <cellStyle name="Normal 139" xfId="2065"/>
    <cellStyle name="Normal 14" xfId="81"/>
    <cellStyle name="Normal 14 10" xfId="1295"/>
    <cellStyle name="Normal 14 10 2" xfId="4646"/>
    <cellStyle name="Normal 14 10 2 2" xfId="9630"/>
    <cellStyle name="Normal 14 10 3" xfId="6375"/>
    <cellStyle name="Normal 14 10 3 2" xfId="11317"/>
    <cellStyle name="Normal 14 10 4" xfId="7883"/>
    <cellStyle name="Normal 14 10 5" xfId="2922"/>
    <cellStyle name="Normal 14 11" xfId="238"/>
    <cellStyle name="Normal 14 11 2" xfId="3864"/>
    <cellStyle name="Normal 14 11 2 2" xfId="8951"/>
    <cellStyle name="Normal 14 11 3" xfId="5642"/>
    <cellStyle name="Normal 14 11 3 2" xfId="10584"/>
    <cellStyle name="Normal 14 11 4" xfId="7150"/>
    <cellStyle name="Normal 14 11 5" xfId="2188"/>
    <cellStyle name="Normal 14 12" xfId="2121"/>
    <cellStyle name="Normal 14 12 2" xfId="5387"/>
    <cellStyle name="Normal 14 12 2 2" xfId="10368"/>
    <cellStyle name="Normal 14 12 3" xfId="8622"/>
    <cellStyle name="Normal 14 13" xfId="3661"/>
    <cellStyle name="Normal 14 13 2" xfId="8759"/>
    <cellStyle name="Normal 14 14" xfId="3808"/>
    <cellStyle name="Normal 14 14 2" xfId="8901"/>
    <cellStyle name="Normal 14 15" xfId="5602"/>
    <cellStyle name="Normal 14 15 2" xfId="10544"/>
    <cellStyle name="Normal 14 16" xfId="7110"/>
    <cellStyle name="Normal 14 17" xfId="2080"/>
    <cellStyle name="Normal 14 2" xfId="134"/>
    <cellStyle name="Normal 14 2 10" xfId="2136"/>
    <cellStyle name="Normal 14 2 10 2" xfId="3970"/>
    <cellStyle name="Normal 14 2 10 2 2" xfId="9044"/>
    <cellStyle name="Normal 14 2 10 3" xfId="8623"/>
    <cellStyle name="Normal 14 2 11" xfId="3662"/>
    <cellStyle name="Normal 14 2 11 2" xfId="8760"/>
    <cellStyle name="Normal 14 2 12" xfId="3828"/>
    <cellStyle name="Normal 14 2 12 2" xfId="8920"/>
    <cellStyle name="Normal 14 2 13" xfId="5617"/>
    <cellStyle name="Normal 14 2 13 2" xfId="10559"/>
    <cellStyle name="Normal 14 2 14" xfId="7125"/>
    <cellStyle name="Normal 14 2 15" xfId="2089"/>
    <cellStyle name="Normal 14 2 2" xfId="521"/>
    <cellStyle name="Normal 14 2 2 10" xfId="2329"/>
    <cellStyle name="Normal 14 2 2 2" xfId="726"/>
    <cellStyle name="Normal 14 2 2 2 2" xfId="1192"/>
    <cellStyle name="Normal 14 2 2 2 2 2" xfId="1407"/>
    <cellStyle name="Normal 14 2 2 2 2 2 2" xfId="4758"/>
    <cellStyle name="Normal 14 2 2 2 2 2 2 2" xfId="9742"/>
    <cellStyle name="Normal 14 2 2 2 2 2 3" xfId="6487"/>
    <cellStyle name="Normal 14 2 2 2 2 2 3 2" xfId="11429"/>
    <cellStyle name="Normal 14 2 2 2 2 2 4" xfId="7995"/>
    <cellStyle name="Normal 14 2 2 2 2 2 5" xfId="3034"/>
    <cellStyle name="Normal 14 2 2 2 2 3" xfId="4553"/>
    <cellStyle name="Normal 14 2 2 2 2 3 2" xfId="9537"/>
    <cellStyle name="Normal 14 2 2 2 2 4" xfId="6284"/>
    <cellStyle name="Normal 14 2 2 2 2 4 2" xfId="11226"/>
    <cellStyle name="Normal 14 2 2 2 2 5" xfId="7792"/>
    <cellStyle name="Normal 14 2 2 2 2 6" xfId="2831"/>
    <cellStyle name="Normal 14 2 2 2 3" xfId="1406"/>
    <cellStyle name="Normal 14 2 2 2 3 2" xfId="4757"/>
    <cellStyle name="Normal 14 2 2 2 3 2 2" xfId="9741"/>
    <cellStyle name="Normal 14 2 2 2 3 3" xfId="6486"/>
    <cellStyle name="Normal 14 2 2 2 3 3 2" xfId="11428"/>
    <cellStyle name="Normal 14 2 2 2 3 4" xfId="7994"/>
    <cellStyle name="Normal 14 2 2 2 3 5" xfId="3033"/>
    <cellStyle name="Normal 14 2 2 2 4" xfId="4170"/>
    <cellStyle name="Normal 14 2 2 2 4 2" xfId="9156"/>
    <cellStyle name="Normal 14 2 2 2 5" xfId="5917"/>
    <cellStyle name="Normal 14 2 2 2 5 2" xfId="10859"/>
    <cellStyle name="Normal 14 2 2 2 6" xfId="7425"/>
    <cellStyle name="Normal 14 2 2 2 7" xfId="2464"/>
    <cellStyle name="Normal 14 2 2 3" xfId="877"/>
    <cellStyle name="Normal 14 2 2 3 2" xfId="1408"/>
    <cellStyle name="Normal 14 2 2 3 2 2" xfId="4759"/>
    <cellStyle name="Normal 14 2 2 3 2 2 2" xfId="9743"/>
    <cellStyle name="Normal 14 2 2 3 2 3" xfId="6488"/>
    <cellStyle name="Normal 14 2 2 3 2 3 2" xfId="11430"/>
    <cellStyle name="Normal 14 2 2 3 2 4" xfId="7996"/>
    <cellStyle name="Normal 14 2 2 3 2 5" xfId="3035"/>
    <cellStyle name="Normal 14 2 2 3 3" xfId="4311"/>
    <cellStyle name="Normal 14 2 2 3 3 2" xfId="9297"/>
    <cellStyle name="Normal 14 2 2 3 4" xfId="6055"/>
    <cellStyle name="Normal 14 2 2 3 4 2" xfId="10997"/>
    <cellStyle name="Normal 14 2 2 3 5" xfId="7563"/>
    <cellStyle name="Normal 14 2 2 3 6" xfId="2602"/>
    <cellStyle name="Normal 14 2 2 4" xfId="1405"/>
    <cellStyle name="Normal 14 2 2 4 2" xfId="4756"/>
    <cellStyle name="Normal 14 2 2 4 2 2" xfId="9740"/>
    <cellStyle name="Normal 14 2 2 4 3" xfId="6485"/>
    <cellStyle name="Normal 14 2 2 4 3 2" xfId="11427"/>
    <cellStyle name="Normal 14 2 2 4 4" xfId="7993"/>
    <cellStyle name="Normal 14 2 2 4 5" xfId="3032"/>
    <cellStyle name="Normal 14 2 2 5" xfId="3710"/>
    <cellStyle name="Normal 14 2 2 5 2" xfId="5444"/>
    <cellStyle name="Normal 14 2 2 5 2 2" xfId="10416"/>
    <cellStyle name="Normal 14 2 2 5 3" xfId="8669"/>
    <cellStyle name="Normal 14 2 2 6" xfId="4027"/>
    <cellStyle name="Normal 14 2 2 6 2" xfId="8806"/>
    <cellStyle name="Normal 14 2 2 7" xfId="5417"/>
    <cellStyle name="Normal 14 2 2 7 2" xfId="10393"/>
    <cellStyle name="Normal 14 2 2 8" xfId="5782"/>
    <cellStyle name="Normal 14 2 2 8 2" xfId="10724"/>
    <cellStyle name="Normal 14 2 2 9" xfId="7290"/>
    <cellStyle name="Normal 14 2 3" xfId="628"/>
    <cellStyle name="Normal 14 2 3 10" xfId="2372"/>
    <cellStyle name="Normal 14 2 3 2" xfId="770"/>
    <cellStyle name="Normal 14 2 3 2 2" xfId="1235"/>
    <cellStyle name="Normal 14 2 3 2 2 2" xfId="1411"/>
    <cellStyle name="Normal 14 2 3 2 2 2 2" xfId="4762"/>
    <cellStyle name="Normal 14 2 3 2 2 2 2 2" xfId="9746"/>
    <cellStyle name="Normal 14 2 3 2 2 2 3" xfId="6491"/>
    <cellStyle name="Normal 14 2 3 2 2 2 3 2" xfId="11433"/>
    <cellStyle name="Normal 14 2 3 2 2 2 4" xfId="7999"/>
    <cellStyle name="Normal 14 2 3 2 2 2 5" xfId="3038"/>
    <cellStyle name="Normal 14 2 3 2 2 3" xfId="4596"/>
    <cellStyle name="Normal 14 2 3 2 2 3 2" xfId="9580"/>
    <cellStyle name="Normal 14 2 3 2 2 4" xfId="6327"/>
    <cellStyle name="Normal 14 2 3 2 2 4 2" xfId="11269"/>
    <cellStyle name="Normal 14 2 3 2 2 5" xfId="7835"/>
    <cellStyle name="Normal 14 2 3 2 2 6" xfId="2874"/>
    <cellStyle name="Normal 14 2 3 2 3" xfId="1410"/>
    <cellStyle name="Normal 14 2 3 2 3 2" xfId="4761"/>
    <cellStyle name="Normal 14 2 3 2 3 2 2" xfId="9745"/>
    <cellStyle name="Normal 14 2 3 2 3 3" xfId="6490"/>
    <cellStyle name="Normal 14 2 3 2 3 3 2" xfId="11432"/>
    <cellStyle name="Normal 14 2 3 2 3 4" xfId="7998"/>
    <cellStyle name="Normal 14 2 3 2 3 5" xfId="3037"/>
    <cellStyle name="Normal 14 2 3 2 4" xfId="4213"/>
    <cellStyle name="Normal 14 2 3 2 4 2" xfId="9199"/>
    <cellStyle name="Normal 14 2 3 2 5" xfId="5960"/>
    <cellStyle name="Normal 14 2 3 2 5 2" xfId="10902"/>
    <cellStyle name="Normal 14 2 3 2 6" xfId="7468"/>
    <cellStyle name="Normal 14 2 3 2 7" xfId="2507"/>
    <cellStyle name="Normal 14 2 3 3" xfId="923"/>
    <cellStyle name="Normal 14 2 3 3 2" xfId="1412"/>
    <cellStyle name="Normal 14 2 3 3 2 2" xfId="4763"/>
    <cellStyle name="Normal 14 2 3 3 2 2 2" xfId="9747"/>
    <cellStyle name="Normal 14 2 3 3 2 3" xfId="6492"/>
    <cellStyle name="Normal 14 2 3 3 2 3 2" xfId="11434"/>
    <cellStyle name="Normal 14 2 3 3 2 4" xfId="8000"/>
    <cellStyle name="Normal 14 2 3 3 2 5" xfId="3039"/>
    <cellStyle name="Normal 14 2 3 3 3" xfId="4355"/>
    <cellStyle name="Normal 14 2 3 3 3 2" xfId="9340"/>
    <cellStyle name="Normal 14 2 3 3 4" xfId="6098"/>
    <cellStyle name="Normal 14 2 3 3 4 2" xfId="11040"/>
    <cellStyle name="Normal 14 2 3 3 5" xfId="7606"/>
    <cellStyle name="Normal 14 2 3 3 6" xfId="2645"/>
    <cellStyle name="Normal 14 2 3 4" xfId="1409"/>
    <cellStyle name="Normal 14 2 3 4 2" xfId="4760"/>
    <cellStyle name="Normal 14 2 3 4 2 2" xfId="9744"/>
    <cellStyle name="Normal 14 2 3 4 3" xfId="6489"/>
    <cellStyle name="Normal 14 2 3 4 3 2" xfId="11431"/>
    <cellStyle name="Normal 14 2 3 4 4" xfId="7997"/>
    <cellStyle name="Normal 14 2 3 4 5" xfId="3036"/>
    <cellStyle name="Normal 14 2 3 5" xfId="3753"/>
    <cellStyle name="Normal 14 2 3 5 2" xfId="5562"/>
    <cellStyle name="Normal 14 2 3 5 2 2" xfId="10511"/>
    <cellStyle name="Normal 14 2 3 5 3" xfId="8713"/>
    <cellStyle name="Normal 14 2 3 6" xfId="4077"/>
    <cellStyle name="Normal 14 2 3 6 2" xfId="8849"/>
    <cellStyle name="Normal 14 2 3 7" xfId="5513"/>
    <cellStyle name="Normal 14 2 3 7 2" xfId="10471"/>
    <cellStyle name="Normal 14 2 3 8" xfId="5825"/>
    <cellStyle name="Normal 14 2 3 8 2" xfId="10767"/>
    <cellStyle name="Normal 14 2 3 9" xfId="7333"/>
    <cellStyle name="Normal 14 2 4" xfId="462"/>
    <cellStyle name="Normal 14 2 4 2" xfId="1033"/>
    <cellStyle name="Normal 14 2 4 2 2" xfId="1414"/>
    <cellStyle name="Normal 14 2 4 2 2 2" xfId="4765"/>
    <cellStyle name="Normal 14 2 4 2 2 2 2" xfId="9749"/>
    <cellStyle name="Normal 14 2 4 2 2 3" xfId="6494"/>
    <cellStyle name="Normal 14 2 4 2 2 3 2" xfId="11436"/>
    <cellStyle name="Normal 14 2 4 2 2 4" xfId="8002"/>
    <cellStyle name="Normal 14 2 4 2 2 5" xfId="3041"/>
    <cellStyle name="Normal 14 2 4 2 3" xfId="4448"/>
    <cellStyle name="Normal 14 2 4 2 3 2" xfId="9433"/>
    <cellStyle name="Normal 14 2 4 2 4" xfId="6188"/>
    <cellStyle name="Normal 14 2 4 2 4 2" xfId="11130"/>
    <cellStyle name="Normal 14 2 4 2 5" xfId="7696"/>
    <cellStyle name="Normal 14 2 4 2 6" xfId="2735"/>
    <cellStyle name="Normal 14 2 4 3" xfId="1413"/>
    <cellStyle name="Normal 14 2 4 3 2" xfId="4764"/>
    <cellStyle name="Normal 14 2 4 3 2 2" xfId="9748"/>
    <cellStyle name="Normal 14 2 4 3 3" xfId="6493"/>
    <cellStyle name="Normal 14 2 4 3 3 2" xfId="11435"/>
    <cellStyle name="Normal 14 2 4 3 4" xfId="8001"/>
    <cellStyle name="Normal 14 2 4 3 5" xfId="3040"/>
    <cellStyle name="Normal 14 2 4 4" xfId="3979"/>
    <cellStyle name="Normal 14 2 4 4 2" xfId="9051"/>
    <cellStyle name="Normal 14 2 4 5" xfId="5736"/>
    <cellStyle name="Normal 14 2 4 5 2" xfId="10678"/>
    <cellStyle name="Normal 14 2 4 6" xfId="7244"/>
    <cellStyle name="Normal 14 2 4 7" xfId="2283"/>
    <cellStyle name="Normal 14 2 5" xfId="680"/>
    <cellStyle name="Normal 14 2 5 2" xfId="1146"/>
    <cellStyle name="Normal 14 2 5 2 2" xfId="1416"/>
    <cellStyle name="Normal 14 2 5 2 2 2" xfId="4767"/>
    <cellStyle name="Normal 14 2 5 2 2 2 2" xfId="9751"/>
    <cellStyle name="Normal 14 2 5 2 2 3" xfId="6496"/>
    <cellStyle name="Normal 14 2 5 2 2 3 2" xfId="11438"/>
    <cellStyle name="Normal 14 2 5 2 2 4" xfId="8004"/>
    <cellStyle name="Normal 14 2 5 2 2 5" xfId="3043"/>
    <cellStyle name="Normal 14 2 5 2 3" xfId="4507"/>
    <cellStyle name="Normal 14 2 5 2 3 2" xfId="9491"/>
    <cellStyle name="Normal 14 2 5 2 4" xfId="6238"/>
    <cellStyle name="Normal 14 2 5 2 4 2" xfId="11180"/>
    <cellStyle name="Normal 14 2 5 2 5" xfId="7746"/>
    <cellStyle name="Normal 14 2 5 2 6" xfId="2785"/>
    <cellStyle name="Normal 14 2 5 3" xfId="1415"/>
    <cellStyle name="Normal 14 2 5 3 2" xfId="4766"/>
    <cellStyle name="Normal 14 2 5 3 2 2" xfId="9750"/>
    <cellStyle name="Normal 14 2 5 3 3" xfId="6495"/>
    <cellStyle name="Normal 14 2 5 3 3 2" xfId="11437"/>
    <cellStyle name="Normal 14 2 5 3 4" xfId="8003"/>
    <cellStyle name="Normal 14 2 5 3 5" xfId="3042"/>
    <cellStyle name="Normal 14 2 5 4" xfId="4124"/>
    <cellStyle name="Normal 14 2 5 4 2" xfId="9110"/>
    <cellStyle name="Normal 14 2 5 5" xfId="5871"/>
    <cellStyle name="Normal 14 2 5 5 2" xfId="10813"/>
    <cellStyle name="Normal 14 2 5 6" xfId="7379"/>
    <cellStyle name="Normal 14 2 5 7" xfId="2418"/>
    <cellStyle name="Normal 14 2 6" xfId="346"/>
    <cellStyle name="Normal 14 2 6 2" xfId="974"/>
    <cellStyle name="Normal 14 2 6 2 2" xfId="1418"/>
    <cellStyle name="Normal 14 2 6 2 2 2" xfId="4769"/>
    <cellStyle name="Normal 14 2 6 2 2 2 2" xfId="9753"/>
    <cellStyle name="Normal 14 2 6 2 2 3" xfId="6498"/>
    <cellStyle name="Normal 14 2 6 2 2 3 2" xfId="11440"/>
    <cellStyle name="Normal 14 2 6 2 2 4" xfId="8006"/>
    <cellStyle name="Normal 14 2 6 2 2 5" xfId="3045"/>
    <cellStyle name="Normal 14 2 6 2 3" xfId="4401"/>
    <cellStyle name="Normal 14 2 6 2 3 2" xfId="9386"/>
    <cellStyle name="Normal 14 2 6 2 4" xfId="6144"/>
    <cellStyle name="Normal 14 2 6 2 4 2" xfId="11086"/>
    <cellStyle name="Normal 14 2 6 2 5" xfId="7652"/>
    <cellStyle name="Normal 14 2 6 2 6" xfId="2691"/>
    <cellStyle name="Normal 14 2 6 3" xfId="1417"/>
    <cellStyle name="Normal 14 2 6 3 2" xfId="4768"/>
    <cellStyle name="Normal 14 2 6 3 2 2" xfId="9752"/>
    <cellStyle name="Normal 14 2 6 3 3" xfId="6497"/>
    <cellStyle name="Normal 14 2 6 3 3 2" xfId="11439"/>
    <cellStyle name="Normal 14 2 6 3 4" xfId="8005"/>
    <cellStyle name="Normal 14 2 6 3 5" xfId="3044"/>
    <cellStyle name="Normal 14 2 6 4" xfId="3919"/>
    <cellStyle name="Normal 14 2 6 4 2" xfId="8999"/>
    <cellStyle name="Normal 14 2 6 5" xfId="5687"/>
    <cellStyle name="Normal 14 2 6 5 2" xfId="10629"/>
    <cellStyle name="Normal 14 2 6 6" xfId="7195"/>
    <cellStyle name="Normal 14 2 6 7" xfId="2234"/>
    <cellStyle name="Normal 14 2 7" xfId="829"/>
    <cellStyle name="Normal 14 2 7 2" xfId="1419"/>
    <cellStyle name="Normal 14 2 7 2 2" xfId="4770"/>
    <cellStyle name="Normal 14 2 7 2 2 2" xfId="9754"/>
    <cellStyle name="Normal 14 2 7 2 3" xfId="6499"/>
    <cellStyle name="Normal 14 2 7 2 3 2" xfId="11441"/>
    <cellStyle name="Normal 14 2 7 2 4" xfId="8007"/>
    <cellStyle name="Normal 14 2 7 2 5" xfId="3046"/>
    <cellStyle name="Normal 14 2 7 3" xfId="4264"/>
    <cellStyle name="Normal 14 2 7 3 2" xfId="9250"/>
    <cellStyle name="Normal 14 2 7 4" xfId="6009"/>
    <cellStyle name="Normal 14 2 7 4 2" xfId="10951"/>
    <cellStyle name="Normal 14 2 7 5" xfId="7517"/>
    <cellStyle name="Normal 14 2 7 6" xfId="2556"/>
    <cellStyle name="Normal 14 2 8" xfId="1296"/>
    <cellStyle name="Normal 14 2 8 2" xfId="4647"/>
    <cellStyle name="Normal 14 2 8 2 2" xfId="9631"/>
    <cellStyle name="Normal 14 2 8 3" xfId="6376"/>
    <cellStyle name="Normal 14 2 8 3 2" xfId="11318"/>
    <cellStyle name="Normal 14 2 8 4" xfId="7884"/>
    <cellStyle name="Normal 14 2 8 5" xfId="2923"/>
    <cellStyle name="Normal 14 2 9" xfId="239"/>
    <cellStyle name="Normal 14 2 9 2" xfId="3865"/>
    <cellStyle name="Normal 14 2 9 2 2" xfId="8952"/>
    <cellStyle name="Normal 14 2 9 3" xfId="5643"/>
    <cellStyle name="Normal 14 2 9 3 2" xfId="10585"/>
    <cellStyle name="Normal 14 2 9 4" xfId="7151"/>
    <cellStyle name="Normal 14 2 9 5" xfId="2189"/>
    <cellStyle name="Normal 14 3" xfId="171"/>
    <cellStyle name="Normal 14 3 10" xfId="2151"/>
    <cellStyle name="Normal 14 3 10 2" xfId="5489"/>
    <cellStyle name="Normal 14 3 10 2 2" xfId="10451"/>
    <cellStyle name="Normal 14 3 10 3" xfId="8624"/>
    <cellStyle name="Normal 14 3 11" xfId="3663"/>
    <cellStyle name="Normal 14 3 11 2" xfId="8761"/>
    <cellStyle name="Normal 14 3 12" xfId="3847"/>
    <cellStyle name="Normal 14 3 12 2" xfId="8938"/>
    <cellStyle name="Normal 14 3 13" xfId="5632"/>
    <cellStyle name="Normal 14 3 13 2" xfId="10574"/>
    <cellStyle name="Normal 14 3 14" xfId="7140"/>
    <cellStyle name="Normal 14 3 15" xfId="2090"/>
    <cellStyle name="Normal 14 3 2" xfId="522"/>
    <cellStyle name="Normal 14 3 2 10" xfId="2330"/>
    <cellStyle name="Normal 14 3 2 2" xfId="727"/>
    <cellStyle name="Normal 14 3 2 2 2" xfId="1193"/>
    <cellStyle name="Normal 14 3 2 2 2 2" xfId="1422"/>
    <cellStyle name="Normal 14 3 2 2 2 2 2" xfId="4773"/>
    <cellStyle name="Normal 14 3 2 2 2 2 2 2" xfId="9757"/>
    <cellStyle name="Normal 14 3 2 2 2 2 3" xfId="6502"/>
    <cellStyle name="Normal 14 3 2 2 2 2 3 2" xfId="11444"/>
    <cellStyle name="Normal 14 3 2 2 2 2 4" xfId="8010"/>
    <cellStyle name="Normal 14 3 2 2 2 2 5" xfId="3049"/>
    <cellStyle name="Normal 14 3 2 2 2 3" xfId="4554"/>
    <cellStyle name="Normal 14 3 2 2 2 3 2" xfId="9538"/>
    <cellStyle name="Normal 14 3 2 2 2 4" xfId="6285"/>
    <cellStyle name="Normal 14 3 2 2 2 4 2" xfId="11227"/>
    <cellStyle name="Normal 14 3 2 2 2 5" xfId="7793"/>
    <cellStyle name="Normal 14 3 2 2 2 6" xfId="2832"/>
    <cellStyle name="Normal 14 3 2 2 3" xfId="1421"/>
    <cellStyle name="Normal 14 3 2 2 3 2" xfId="4772"/>
    <cellStyle name="Normal 14 3 2 2 3 2 2" xfId="9756"/>
    <cellStyle name="Normal 14 3 2 2 3 3" xfId="6501"/>
    <cellStyle name="Normal 14 3 2 2 3 3 2" xfId="11443"/>
    <cellStyle name="Normal 14 3 2 2 3 4" xfId="8009"/>
    <cellStyle name="Normal 14 3 2 2 3 5" xfId="3048"/>
    <cellStyle name="Normal 14 3 2 2 4" xfId="4171"/>
    <cellStyle name="Normal 14 3 2 2 4 2" xfId="9157"/>
    <cellStyle name="Normal 14 3 2 2 5" xfId="5918"/>
    <cellStyle name="Normal 14 3 2 2 5 2" xfId="10860"/>
    <cellStyle name="Normal 14 3 2 2 6" xfId="7426"/>
    <cellStyle name="Normal 14 3 2 2 7" xfId="2465"/>
    <cellStyle name="Normal 14 3 2 3" xfId="878"/>
    <cellStyle name="Normal 14 3 2 3 2" xfId="1423"/>
    <cellStyle name="Normal 14 3 2 3 2 2" xfId="4774"/>
    <cellStyle name="Normal 14 3 2 3 2 2 2" xfId="9758"/>
    <cellStyle name="Normal 14 3 2 3 2 3" xfId="6503"/>
    <cellStyle name="Normal 14 3 2 3 2 3 2" xfId="11445"/>
    <cellStyle name="Normal 14 3 2 3 2 4" xfId="8011"/>
    <cellStyle name="Normal 14 3 2 3 2 5" xfId="3050"/>
    <cellStyle name="Normal 14 3 2 3 3" xfId="4312"/>
    <cellStyle name="Normal 14 3 2 3 3 2" xfId="9298"/>
    <cellStyle name="Normal 14 3 2 3 4" xfId="6056"/>
    <cellStyle name="Normal 14 3 2 3 4 2" xfId="10998"/>
    <cellStyle name="Normal 14 3 2 3 5" xfId="7564"/>
    <cellStyle name="Normal 14 3 2 3 6" xfId="2603"/>
    <cellStyle name="Normal 14 3 2 4" xfId="1420"/>
    <cellStyle name="Normal 14 3 2 4 2" xfId="4771"/>
    <cellStyle name="Normal 14 3 2 4 2 2" xfId="9755"/>
    <cellStyle name="Normal 14 3 2 4 3" xfId="6500"/>
    <cellStyle name="Normal 14 3 2 4 3 2" xfId="11442"/>
    <cellStyle name="Normal 14 3 2 4 4" xfId="8008"/>
    <cellStyle name="Normal 14 3 2 4 5" xfId="3047"/>
    <cellStyle name="Normal 14 3 2 5" xfId="3711"/>
    <cellStyle name="Normal 14 3 2 5 2" xfId="5580"/>
    <cellStyle name="Normal 14 3 2 5 2 2" xfId="10527"/>
    <cellStyle name="Normal 14 3 2 5 3" xfId="8670"/>
    <cellStyle name="Normal 14 3 2 6" xfId="4028"/>
    <cellStyle name="Normal 14 3 2 6 2" xfId="8807"/>
    <cellStyle name="Normal 14 3 2 7" xfId="5574"/>
    <cellStyle name="Normal 14 3 2 7 2" xfId="10523"/>
    <cellStyle name="Normal 14 3 2 8" xfId="5783"/>
    <cellStyle name="Normal 14 3 2 8 2" xfId="10725"/>
    <cellStyle name="Normal 14 3 2 9" xfId="7291"/>
    <cellStyle name="Normal 14 3 3" xfId="629"/>
    <cellStyle name="Normal 14 3 3 10" xfId="2373"/>
    <cellStyle name="Normal 14 3 3 2" xfId="771"/>
    <cellStyle name="Normal 14 3 3 2 2" xfId="1236"/>
    <cellStyle name="Normal 14 3 3 2 2 2" xfId="1426"/>
    <cellStyle name="Normal 14 3 3 2 2 2 2" xfId="4777"/>
    <cellStyle name="Normal 14 3 3 2 2 2 2 2" xfId="9761"/>
    <cellStyle name="Normal 14 3 3 2 2 2 3" xfId="6506"/>
    <cellStyle name="Normal 14 3 3 2 2 2 3 2" xfId="11448"/>
    <cellStyle name="Normal 14 3 3 2 2 2 4" xfId="8014"/>
    <cellStyle name="Normal 14 3 3 2 2 2 5" xfId="3053"/>
    <cellStyle name="Normal 14 3 3 2 2 3" xfId="4597"/>
    <cellStyle name="Normal 14 3 3 2 2 3 2" xfId="9581"/>
    <cellStyle name="Normal 14 3 3 2 2 4" xfId="6328"/>
    <cellStyle name="Normal 14 3 3 2 2 4 2" xfId="11270"/>
    <cellStyle name="Normal 14 3 3 2 2 5" xfId="7836"/>
    <cellStyle name="Normal 14 3 3 2 2 6" xfId="2875"/>
    <cellStyle name="Normal 14 3 3 2 3" xfId="1425"/>
    <cellStyle name="Normal 14 3 3 2 3 2" xfId="4776"/>
    <cellStyle name="Normal 14 3 3 2 3 2 2" xfId="9760"/>
    <cellStyle name="Normal 14 3 3 2 3 3" xfId="6505"/>
    <cellStyle name="Normal 14 3 3 2 3 3 2" xfId="11447"/>
    <cellStyle name="Normal 14 3 3 2 3 4" xfId="8013"/>
    <cellStyle name="Normal 14 3 3 2 3 5" xfId="3052"/>
    <cellStyle name="Normal 14 3 3 2 4" xfId="4214"/>
    <cellStyle name="Normal 14 3 3 2 4 2" xfId="9200"/>
    <cellStyle name="Normal 14 3 3 2 5" xfId="5961"/>
    <cellStyle name="Normal 14 3 3 2 5 2" xfId="10903"/>
    <cellStyle name="Normal 14 3 3 2 6" xfId="7469"/>
    <cellStyle name="Normal 14 3 3 2 7" xfId="2508"/>
    <cellStyle name="Normal 14 3 3 3" xfId="924"/>
    <cellStyle name="Normal 14 3 3 3 2" xfId="1427"/>
    <cellStyle name="Normal 14 3 3 3 2 2" xfId="4778"/>
    <cellStyle name="Normal 14 3 3 3 2 2 2" xfId="9762"/>
    <cellStyle name="Normal 14 3 3 3 2 3" xfId="6507"/>
    <cellStyle name="Normal 14 3 3 3 2 3 2" xfId="11449"/>
    <cellStyle name="Normal 14 3 3 3 2 4" xfId="8015"/>
    <cellStyle name="Normal 14 3 3 3 2 5" xfId="3054"/>
    <cellStyle name="Normal 14 3 3 3 3" xfId="4356"/>
    <cellStyle name="Normal 14 3 3 3 3 2" xfId="9341"/>
    <cellStyle name="Normal 14 3 3 3 4" xfId="6099"/>
    <cellStyle name="Normal 14 3 3 3 4 2" xfId="11041"/>
    <cellStyle name="Normal 14 3 3 3 5" xfId="7607"/>
    <cellStyle name="Normal 14 3 3 3 6" xfId="2646"/>
    <cellStyle name="Normal 14 3 3 4" xfId="1424"/>
    <cellStyle name="Normal 14 3 3 4 2" xfId="4775"/>
    <cellStyle name="Normal 14 3 3 4 2 2" xfId="9759"/>
    <cellStyle name="Normal 14 3 3 4 3" xfId="6504"/>
    <cellStyle name="Normal 14 3 3 4 3 2" xfId="11446"/>
    <cellStyle name="Normal 14 3 3 4 4" xfId="8012"/>
    <cellStyle name="Normal 14 3 3 4 5" xfId="3051"/>
    <cellStyle name="Normal 14 3 3 5" xfId="3754"/>
    <cellStyle name="Normal 14 3 3 5 2" xfId="5470"/>
    <cellStyle name="Normal 14 3 3 5 2 2" xfId="10436"/>
    <cellStyle name="Normal 14 3 3 5 3" xfId="8714"/>
    <cellStyle name="Normal 14 3 3 6" xfId="4078"/>
    <cellStyle name="Normal 14 3 3 6 2" xfId="8850"/>
    <cellStyle name="Normal 14 3 3 7" xfId="3905"/>
    <cellStyle name="Normal 14 3 3 7 2" xfId="8989"/>
    <cellStyle name="Normal 14 3 3 8" xfId="5826"/>
    <cellStyle name="Normal 14 3 3 8 2" xfId="10768"/>
    <cellStyle name="Normal 14 3 3 9" xfId="7334"/>
    <cellStyle name="Normal 14 3 4" xfId="463"/>
    <cellStyle name="Normal 14 3 4 2" xfId="1034"/>
    <cellStyle name="Normal 14 3 4 2 2" xfId="1429"/>
    <cellStyle name="Normal 14 3 4 2 2 2" xfId="4780"/>
    <cellStyle name="Normal 14 3 4 2 2 2 2" xfId="9764"/>
    <cellStyle name="Normal 14 3 4 2 2 3" xfId="6509"/>
    <cellStyle name="Normal 14 3 4 2 2 3 2" xfId="11451"/>
    <cellStyle name="Normal 14 3 4 2 2 4" xfId="8017"/>
    <cellStyle name="Normal 14 3 4 2 2 5" xfId="3056"/>
    <cellStyle name="Normal 14 3 4 2 3" xfId="4449"/>
    <cellStyle name="Normal 14 3 4 2 3 2" xfId="9434"/>
    <cellStyle name="Normal 14 3 4 2 4" xfId="6189"/>
    <cellStyle name="Normal 14 3 4 2 4 2" xfId="11131"/>
    <cellStyle name="Normal 14 3 4 2 5" xfId="7697"/>
    <cellStyle name="Normal 14 3 4 2 6" xfId="2736"/>
    <cellStyle name="Normal 14 3 4 3" xfId="1428"/>
    <cellStyle name="Normal 14 3 4 3 2" xfId="4779"/>
    <cellStyle name="Normal 14 3 4 3 2 2" xfId="9763"/>
    <cellStyle name="Normal 14 3 4 3 3" xfId="6508"/>
    <cellStyle name="Normal 14 3 4 3 3 2" xfId="11450"/>
    <cellStyle name="Normal 14 3 4 3 4" xfId="8016"/>
    <cellStyle name="Normal 14 3 4 3 5" xfId="3055"/>
    <cellStyle name="Normal 14 3 4 4" xfId="3980"/>
    <cellStyle name="Normal 14 3 4 4 2" xfId="9052"/>
    <cellStyle name="Normal 14 3 4 5" xfId="5737"/>
    <cellStyle name="Normal 14 3 4 5 2" xfId="10679"/>
    <cellStyle name="Normal 14 3 4 6" xfId="7245"/>
    <cellStyle name="Normal 14 3 4 7" xfId="2284"/>
    <cellStyle name="Normal 14 3 5" xfId="681"/>
    <cellStyle name="Normal 14 3 5 2" xfId="1147"/>
    <cellStyle name="Normal 14 3 5 2 2" xfId="1431"/>
    <cellStyle name="Normal 14 3 5 2 2 2" xfId="4782"/>
    <cellStyle name="Normal 14 3 5 2 2 2 2" xfId="9766"/>
    <cellStyle name="Normal 14 3 5 2 2 3" xfId="6511"/>
    <cellStyle name="Normal 14 3 5 2 2 3 2" xfId="11453"/>
    <cellStyle name="Normal 14 3 5 2 2 4" xfId="8019"/>
    <cellStyle name="Normal 14 3 5 2 2 5" xfId="3058"/>
    <cellStyle name="Normal 14 3 5 2 3" xfId="4508"/>
    <cellStyle name="Normal 14 3 5 2 3 2" xfId="9492"/>
    <cellStyle name="Normal 14 3 5 2 4" xfId="6239"/>
    <cellStyle name="Normal 14 3 5 2 4 2" xfId="11181"/>
    <cellStyle name="Normal 14 3 5 2 5" xfId="7747"/>
    <cellStyle name="Normal 14 3 5 2 6" xfId="2786"/>
    <cellStyle name="Normal 14 3 5 3" xfId="1430"/>
    <cellStyle name="Normal 14 3 5 3 2" xfId="4781"/>
    <cellStyle name="Normal 14 3 5 3 2 2" xfId="9765"/>
    <cellStyle name="Normal 14 3 5 3 3" xfId="6510"/>
    <cellStyle name="Normal 14 3 5 3 3 2" xfId="11452"/>
    <cellStyle name="Normal 14 3 5 3 4" xfId="8018"/>
    <cellStyle name="Normal 14 3 5 3 5" xfId="3057"/>
    <cellStyle name="Normal 14 3 5 4" xfId="4125"/>
    <cellStyle name="Normal 14 3 5 4 2" xfId="9111"/>
    <cellStyle name="Normal 14 3 5 5" xfId="5872"/>
    <cellStyle name="Normal 14 3 5 5 2" xfId="10814"/>
    <cellStyle name="Normal 14 3 5 6" xfId="7380"/>
    <cellStyle name="Normal 14 3 5 7" xfId="2419"/>
    <cellStyle name="Normal 14 3 6" xfId="347"/>
    <cellStyle name="Normal 14 3 6 2" xfId="975"/>
    <cellStyle name="Normal 14 3 6 2 2" xfId="1433"/>
    <cellStyle name="Normal 14 3 6 2 2 2" xfId="4784"/>
    <cellStyle name="Normal 14 3 6 2 2 2 2" xfId="9768"/>
    <cellStyle name="Normal 14 3 6 2 2 3" xfId="6513"/>
    <cellStyle name="Normal 14 3 6 2 2 3 2" xfId="11455"/>
    <cellStyle name="Normal 14 3 6 2 2 4" xfId="8021"/>
    <cellStyle name="Normal 14 3 6 2 2 5" xfId="3060"/>
    <cellStyle name="Normal 14 3 6 2 3" xfId="4402"/>
    <cellStyle name="Normal 14 3 6 2 3 2" xfId="9387"/>
    <cellStyle name="Normal 14 3 6 2 4" xfId="6145"/>
    <cellStyle name="Normal 14 3 6 2 4 2" xfId="11087"/>
    <cellStyle name="Normal 14 3 6 2 5" xfId="7653"/>
    <cellStyle name="Normal 14 3 6 2 6" xfId="2692"/>
    <cellStyle name="Normal 14 3 6 3" xfId="1432"/>
    <cellStyle name="Normal 14 3 6 3 2" xfId="4783"/>
    <cellStyle name="Normal 14 3 6 3 2 2" xfId="9767"/>
    <cellStyle name="Normal 14 3 6 3 3" xfId="6512"/>
    <cellStyle name="Normal 14 3 6 3 3 2" xfId="11454"/>
    <cellStyle name="Normal 14 3 6 3 4" xfId="8020"/>
    <cellStyle name="Normal 14 3 6 3 5" xfId="3059"/>
    <cellStyle name="Normal 14 3 6 4" xfId="3920"/>
    <cellStyle name="Normal 14 3 6 4 2" xfId="9000"/>
    <cellStyle name="Normal 14 3 6 5" xfId="5688"/>
    <cellStyle name="Normal 14 3 6 5 2" xfId="10630"/>
    <cellStyle name="Normal 14 3 6 6" xfId="7196"/>
    <cellStyle name="Normal 14 3 6 7" xfId="2235"/>
    <cellStyle name="Normal 14 3 7" xfId="830"/>
    <cellStyle name="Normal 14 3 7 2" xfId="1434"/>
    <cellStyle name="Normal 14 3 7 2 2" xfId="4785"/>
    <cellStyle name="Normal 14 3 7 2 2 2" xfId="9769"/>
    <cellStyle name="Normal 14 3 7 2 3" xfId="6514"/>
    <cellStyle name="Normal 14 3 7 2 3 2" xfId="11456"/>
    <cellStyle name="Normal 14 3 7 2 4" xfId="8022"/>
    <cellStyle name="Normal 14 3 7 2 5" xfId="3061"/>
    <cellStyle name="Normal 14 3 7 3" xfId="4265"/>
    <cellStyle name="Normal 14 3 7 3 2" xfId="9251"/>
    <cellStyle name="Normal 14 3 7 4" xfId="6010"/>
    <cellStyle name="Normal 14 3 7 4 2" xfId="10952"/>
    <cellStyle name="Normal 14 3 7 5" xfId="7518"/>
    <cellStyle name="Normal 14 3 7 6" xfId="2557"/>
    <cellStyle name="Normal 14 3 8" xfId="1297"/>
    <cellStyle name="Normal 14 3 8 2" xfId="4648"/>
    <cellStyle name="Normal 14 3 8 2 2" xfId="9632"/>
    <cellStyle name="Normal 14 3 8 3" xfId="6377"/>
    <cellStyle name="Normal 14 3 8 3 2" xfId="11319"/>
    <cellStyle name="Normal 14 3 8 4" xfId="7885"/>
    <cellStyle name="Normal 14 3 8 5" xfId="2924"/>
    <cellStyle name="Normal 14 3 9" xfId="240"/>
    <cellStyle name="Normal 14 3 9 2" xfId="3866"/>
    <cellStyle name="Normal 14 3 9 2 2" xfId="8953"/>
    <cellStyle name="Normal 14 3 9 3" xfId="5644"/>
    <cellStyle name="Normal 14 3 9 3 2" xfId="10586"/>
    <cellStyle name="Normal 14 3 9 4" xfId="7152"/>
    <cellStyle name="Normal 14 3 9 5" xfId="2190"/>
    <cellStyle name="Normal 14 4" xfId="520"/>
    <cellStyle name="Normal 14 4 10" xfId="2328"/>
    <cellStyle name="Normal 14 4 2" xfId="725"/>
    <cellStyle name="Normal 14 4 2 2" xfId="1191"/>
    <cellStyle name="Normal 14 4 2 2 2" xfId="1437"/>
    <cellStyle name="Normal 14 4 2 2 2 2" xfId="4788"/>
    <cellStyle name="Normal 14 4 2 2 2 2 2" xfId="9772"/>
    <cellStyle name="Normal 14 4 2 2 2 3" xfId="6517"/>
    <cellStyle name="Normal 14 4 2 2 2 3 2" xfId="11459"/>
    <cellStyle name="Normal 14 4 2 2 2 4" xfId="8025"/>
    <cellStyle name="Normal 14 4 2 2 2 5" xfId="3064"/>
    <cellStyle name="Normal 14 4 2 2 3" xfId="4552"/>
    <cellStyle name="Normal 14 4 2 2 3 2" xfId="9536"/>
    <cellStyle name="Normal 14 4 2 2 4" xfId="6283"/>
    <cellStyle name="Normal 14 4 2 2 4 2" xfId="11225"/>
    <cellStyle name="Normal 14 4 2 2 5" xfId="7791"/>
    <cellStyle name="Normal 14 4 2 2 6" xfId="2830"/>
    <cellStyle name="Normal 14 4 2 3" xfId="1436"/>
    <cellStyle name="Normal 14 4 2 3 2" xfId="4787"/>
    <cellStyle name="Normal 14 4 2 3 2 2" xfId="9771"/>
    <cellStyle name="Normal 14 4 2 3 3" xfId="6516"/>
    <cellStyle name="Normal 14 4 2 3 3 2" xfId="11458"/>
    <cellStyle name="Normal 14 4 2 3 4" xfId="8024"/>
    <cellStyle name="Normal 14 4 2 3 5" xfId="3063"/>
    <cellStyle name="Normal 14 4 2 4" xfId="4169"/>
    <cellStyle name="Normal 14 4 2 4 2" xfId="9155"/>
    <cellStyle name="Normal 14 4 2 5" xfId="5916"/>
    <cellStyle name="Normal 14 4 2 5 2" xfId="10858"/>
    <cellStyle name="Normal 14 4 2 6" xfId="7424"/>
    <cellStyle name="Normal 14 4 2 7" xfId="2463"/>
    <cellStyle name="Normal 14 4 3" xfId="876"/>
    <cellStyle name="Normal 14 4 3 2" xfId="1438"/>
    <cellStyle name="Normal 14 4 3 2 2" xfId="4789"/>
    <cellStyle name="Normal 14 4 3 2 2 2" xfId="9773"/>
    <cellStyle name="Normal 14 4 3 2 3" xfId="6518"/>
    <cellStyle name="Normal 14 4 3 2 3 2" xfId="11460"/>
    <cellStyle name="Normal 14 4 3 2 4" xfId="8026"/>
    <cellStyle name="Normal 14 4 3 2 5" xfId="3065"/>
    <cellStyle name="Normal 14 4 3 3" xfId="4310"/>
    <cellStyle name="Normal 14 4 3 3 2" xfId="9296"/>
    <cellStyle name="Normal 14 4 3 4" xfId="6054"/>
    <cellStyle name="Normal 14 4 3 4 2" xfId="10996"/>
    <cellStyle name="Normal 14 4 3 5" xfId="7562"/>
    <cellStyle name="Normal 14 4 3 6" xfId="2601"/>
    <cellStyle name="Normal 14 4 4" xfId="1435"/>
    <cellStyle name="Normal 14 4 4 2" xfId="4786"/>
    <cellStyle name="Normal 14 4 4 2 2" xfId="9770"/>
    <cellStyle name="Normal 14 4 4 3" xfId="6515"/>
    <cellStyle name="Normal 14 4 4 3 2" xfId="11457"/>
    <cellStyle name="Normal 14 4 4 4" xfId="8023"/>
    <cellStyle name="Normal 14 4 4 5" xfId="3062"/>
    <cellStyle name="Normal 14 4 5" xfId="3709"/>
    <cellStyle name="Normal 14 4 5 2" xfId="4442"/>
    <cellStyle name="Normal 14 4 5 2 2" xfId="9427"/>
    <cellStyle name="Normal 14 4 5 3" xfId="8668"/>
    <cellStyle name="Normal 14 4 6" xfId="4026"/>
    <cellStyle name="Normal 14 4 6 2" xfId="8805"/>
    <cellStyle name="Normal 14 4 7" xfId="5590"/>
    <cellStyle name="Normal 14 4 7 2" xfId="10535"/>
    <cellStyle name="Normal 14 4 8" xfId="5781"/>
    <cellStyle name="Normal 14 4 8 2" xfId="10723"/>
    <cellStyle name="Normal 14 4 9" xfId="7289"/>
    <cellStyle name="Normal 14 5" xfId="627"/>
    <cellStyle name="Normal 14 5 10" xfId="2371"/>
    <cellStyle name="Normal 14 5 2" xfId="769"/>
    <cellStyle name="Normal 14 5 2 2" xfId="1234"/>
    <cellStyle name="Normal 14 5 2 2 2" xfId="1441"/>
    <cellStyle name="Normal 14 5 2 2 2 2" xfId="4792"/>
    <cellStyle name="Normal 14 5 2 2 2 2 2" xfId="9776"/>
    <cellStyle name="Normal 14 5 2 2 2 3" xfId="6521"/>
    <cellStyle name="Normal 14 5 2 2 2 3 2" xfId="11463"/>
    <cellStyle name="Normal 14 5 2 2 2 4" xfId="8029"/>
    <cellStyle name="Normal 14 5 2 2 2 5" xfId="3068"/>
    <cellStyle name="Normal 14 5 2 2 3" xfId="4595"/>
    <cellStyle name="Normal 14 5 2 2 3 2" xfId="9579"/>
    <cellStyle name="Normal 14 5 2 2 4" xfId="6326"/>
    <cellStyle name="Normal 14 5 2 2 4 2" xfId="11268"/>
    <cellStyle name="Normal 14 5 2 2 5" xfId="7834"/>
    <cellStyle name="Normal 14 5 2 2 6" xfId="2873"/>
    <cellStyle name="Normal 14 5 2 3" xfId="1440"/>
    <cellStyle name="Normal 14 5 2 3 2" xfId="4791"/>
    <cellStyle name="Normal 14 5 2 3 2 2" xfId="9775"/>
    <cellStyle name="Normal 14 5 2 3 3" xfId="6520"/>
    <cellStyle name="Normal 14 5 2 3 3 2" xfId="11462"/>
    <cellStyle name="Normal 14 5 2 3 4" xfId="8028"/>
    <cellStyle name="Normal 14 5 2 3 5" xfId="3067"/>
    <cellStyle name="Normal 14 5 2 4" xfId="4212"/>
    <cellStyle name="Normal 14 5 2 4 2" xfId="9198"/>
    <cellStyle name="Normal 14 5 2 5" xfId="5959"/>
    <cellStyle name="Normal 14 5 2 5 2" xfId="10901"/>
    <cellStyle name="Normal 14 5 2 6" xfId="7467"/>
    <cellStyle name="Normal 14 5 2 7" xfId="2506"/>
    <cellStyle name="Normal 14 5 3" xfId="922"/>
    <cellStyle name="Normal 14 5 3 2" xfId="1442"/>
    <cellStyle name="Normal 14 5 3 2 2" xfId="4793"/>
    <cellStyle name="Normal 14 5 3 2 2 2" xfId="9777"/>
    <cellStyle name="Normal 14 5 3 2 3" xfId="6522"/>
    <cellStyle name="Normal 14 5 3 2 3 2" xfId="11464"/>
    <cellStyle name="Normal 14 5 3 2 4" xfId="8030"/>
    <cellStyle name="Normal 14 5 3 2 5" xfId="3069"/>
    <cellStyle name="Normal 14 5 3 3" xfId="4354"/>
    <cellStyle name="Normal 14 5 3 3 2" xfId="9339"/>
    <cellStyle name="Normal 14 5 3 4" xfId="6097"/>
    <cellStyle name="Normal 14 5 3 4 2" xfId="11039"/>
    <cellStyle name="Normal 14 5 3 5" xfId="7605"/>
    <cellStyle name="Normal 14 5 3 6" xfId="2644"/>
    <cellStyle name="Normal 14 5 4" xfId="1439"/>
    <cellStyle name="Normal 14 5 4 2" xfId="4790"/>
    <cellStyle name="Normal 14 5 4 2 2" xfId="9774"/>
    <cellStyle name="Normal 14 5 4 3" xfId="6519"/>
    <cellStyle name="Normal 14 5 4 3 2" xfId="11461"/>
    <cellStyle name="Normal 14 5 4 4" xfId="8027"/>
    <cellStyle name="Normal 14 5 4 5" xfId="3066"/>
    <cellStyle name="Normal 14 5 5" xfId="3752"/>
    <cellStyle name="Normal 14 5 5 2" xfId="3854"/>
    <cellStyle name="Normal 14 5 5 2 2" xfId="8944"/>
    <cellStyle name="Normal 14 5 5 3" xfId="8712"/>
    <cellStyle name="Normal 14 5 6" xfId="4076"/>
    <cellStyle name="Normal 14 5 6 2" xfId="8848"/>
    <cellStyle name="Normal 14 5 7" xfId="5549"/>
    <cellStyle name="Normal 14 5 7 2" xfId="10499"/>
    <cellStyle name="Normal 14 5 8" xfId="5824"/>
    <cellStyle name="Normal 14 5 8 2" xfId="10766"/>
    <cellStyle name="Normal 14 5 9" xfId="7332"/>
    <cellStyle name="Normal 14 6" xfId="461"/>
    <cellStyle name="Normal 14 6 2" xfId="1032"/>
    <cellStyle name="Normal 14 6 2 2" xfId="1444"/>
    <cellStyle name="Normal 14 6 2 2 2" xfId="4795"/>
    <cellStyle name="Normal 14 6 2 2 2 2" xfId="9779"/>
    <cellStyle name="Normal 14 6 2 2 3" xfId="6524"/>
    <cellStyle name="Normal 14 6 2 2 3 2" xfId="11466"/>
    <cellStyle name="Normal 14 6 2 2 4" xfId="8032"/>
    <cellStyle name="Normal 14 6 2 2 5" xfId="3071"/>
    <cellStyle name="Normal 14 6 2 3" xfId="4447"/>
    <cellStyle name="Normal 14 6 2 3 2" xfId="9432"/>
    <cellStyle name="Normal 14 6 2 4" xfId="6187"/>
    <cellStyle name="Normal 14 6 2 4 2" xfId="11129"/>
    <cellStyle name="Normal 14 6 2 5" xfId="7695"/>
    <cellStyle name="Normal 14 6 2 6" xfId="2734"/>
    <cellStyle name="Normal 14 6 3" xfId="1443"/>
    <cellStyle name="Normal 14 6 3 2" xfId="4794"/>
    <cellStyle name="Normal 14 6 3 2 2" xfId="9778"/>
    <cellStyle name="Normal 14 6 3 3" xfId="6523"/>
    <cellStyle name="Normal 14 6 3 3 2" xfId="11465"/>
    <cellStyle name="Normal 14 6 3 4" xfId="8031"/>
    <cellStyle name="Normal 14 6 3 5" xfId="3070"/>
    <cellStyle name="Normal 14 6 4" xfId="3978"/>
    <cellStyle name="Normal 14 6 4 2" xfId="9050"/>
    <cellStyle name="Normal 14 6 5" xfId="5735"/>
    <cellStyle name="Normal 14 6 5 2" xfId="10677"/>
    <cellStyle name="Normal 14 6 6" xfId="7243"/>
    <cellStyle name="Normal 14 6 7" xfId="2282"/>
    <cellStyle name="Normal 14 7" xfId="679"/>
    <cellStyle name="Normal 14 7 2" xfId="1145"/>
    <cellStyle name="Normal 14 7 2 2" xfId="1446"/>
    <cellStyle name="Normal 14 7 2 2 2" xfId="4797"/>
    <cellStyle name="Normal 14 7 2 2 2 2" xfId="9781"/>
    <cellStyle name="Normal 14 7 2 2 3" xfId="6526"/>
    <cellStyle name="Normal 14 7 2 2 3 2" xfId="11468"/>
    <cellStyle name="Normal 14 7 2 2 4" xfId="8034"/>
    <cellStyle name="Normal 14 7 2 2 5" xfId="3073"/>
    <cellStyle name="Normal 14 7 2 3" xfId="4506"/>
    <cellStyle name="Normal 14 7 2 3 2" xfId="9490"/>
    <cellStyle name="Normal 14 7 2 4" xfId="6237"/>
    <cellStyle name="Normal 14 7 2 4 2" xfId="11179"/>
    <cellStyle name="Normal 14 7 2 5" xfId="7745"/>
    <cellStyle name="Normal 14 7 2 6" xfId="2784"/>
    <cellStyle name="Normal 14 7 3" xfId="1445"/>
    <cellStyle name="Normal 14 7 3 2" xfId="4796"/>
    <cellStyle name="Normal 14 7 3 2 2" xfId="9780"/>
    <cellStyle name="Normal 14 7 3 3" xfId="6525"/>
    <cellStyle name="Normal 14 7 3 3 2" xfId="11467"/>
    <cellStyle name="Normal 14 7 3 4" xfId="8033"/>
    <cellStyle name="Normal 14 7 3 5" xfId="3072"/>
    <cellStyle name="Normal 14 7 4" xfId="4123"/>
    <cellStyle name="Normal 14 7 4 2" xfId="9109"/>
    <cellStyle name="Normal 14 7 5" xfId="5870"/>
    <cellStyle name="Normal 14 7 5 2" xfId="10812"/>
    <cellStyle name="Normal 14 7 6" xfId="7378"/>
    <cellStyle name="Normal 14 7 7" xfId="2417"/>
    <cellStyle name="Normal 14 8" xfId="345"/>
    <cellStyle name="Normal 14 8 2" xfId="973"/>
    <cellStyle name="Normal 14 8 2 2" xfId="1448"/>
    <cellStyle name="Normal 14 8 2 2 2" xfId="4799"/>
    <cellStyle name="Normal 14 8 2 2 2 2" xfId="9783"/>
    <cellStyle name="Normal 14 8 2 2 3" xfId="6528"/>
    <cellStyle name="Normal 14 8 2 2 3 2" xfId="11470"/>
    <cellStyle name="Normal 14 8 2 2 4" xfId="8036"/>
    <cellStyle name="Normal 14 8 2 2 5" xfId="3075"/>
    <cellStyle name="Normal 14 8 2 3" xfId="4400"/>
    <cellStyle name="Normal 14 8 2 3 2" xfId="9385"/>
    <cellStyle name="Normal 14 8 2 4" xfId="6143"/>
    <cellStyle name="Normal 14 8 2 4 2" xfId="11085"/>
    <cellStyle name="Normal 14 8 2 5" xfId="7651"/>
    <cellStyle name="Normal 14 8 2 6" xfId="2690"/>
    <cellStyle name="Normal 14 8 3" xfId="1447"/>
    <cellStyle name="Normal 14 8 3 2" xfId="4798"/>
    <cellStyle name="Normal 14 8 3 2 2" xfId="9782"/>
    <cellStyle name="Normal 14 8 3 3" xfId="6527"/>
    <cellStyle name="Normal 14 8 3 3 2" xfId="11469"/>
    <cellStyle name="Normal 14 8 3 4" xfId="8035"/>
    <cellStyle name="Normal 14 8 3 5" xfId="3074"/>
    <cellStyle name="Normal 14 8 4" xfId="3918"/>
    <cellStyle name="Normal 14 8 4 2" xfId="8998"/>
    <cellStyle name="Normal 14 8 5" xfId="5686"/>
    <cellStyle name="Normal 14 8 5 2" xfId="10628"/>
    <cellStyle name="Normal 14 8 6" xfId="7194"/>
    <cellStyle name="Normal 14 8 7" xfId="2233"/>
    <cellStyle name="Normal 14 9" xfId="828"/>
    <cellStyle name="Normal 14 9 2" xfId="1449"/>
    <cellStyle name="Normal 14 9 2 2" xfId="4800"/>
    <cellStyle name="Normal 14 9 2 2 2" xfId="9784"/>
    <cellStyle name="Normal 14 9 2 3" xfId="6529"/>
    <cellStyle name="Normal 14 9 2 3 2" xfId="11471"/>
    <cellStyle name="Normal 14 9 2 4" xfId="8037"/>
    <cellStyle name="Normal 14 9 2 5" xfId="3076"/>
    <cellStyle name="Normal 14 9 3" xfId="4263"/>
    <cellStyle name="Normal 14 9 3 2" xfId="9249"/>
    <cellStyle name="Normal 14 9 4" xfId="6008"/>
    <cellStyle name="Normal 14 9 4 2" xfId="10950"/>
    <cellStyle name="Normal 14 9 5" xfId="7516"/>
    <cellStyle name="Normal 14 9 6" xfId="2555"/>
    <cellStyle name="Normal 140" xfId="2069"/>
    <cellStyle name="Normal 141" xfId="2067"/>
    <cellStyle name="Normal 142" xfId="2062"/>
    <cellStyle name="Normal 143" xfId="2061"/>
    <cellStyle name="Normal 144" xfId="2053"/>
    <cellStyle name="Normal 145" xfId="2060"/>
    <cellStyle name="Normal 146" xfId="2066"/>
    <cellStyle name="Normal 147" xfId="2056"/>
    <cellStyle name="Normal 148" xfId="2070"/>
    <cellStyle name="Normal 149" xfId="2064"/>
    <cellStyle name="Normal 15" xfId="89"/>
    <cellStyle name="Normal 15 2" xfId="136"/>
    <cellStyle name="Normal 150" xfId="2072"/>
    <cellStyle name="Normal 151" xfId="2063"/>
    <cellStyle name="Normal 152" xfId="28"/>
    <cellStyle name="Normal 153" xfId="2057"/>
    <cellStyle name="Normal 154" xfId="2074"/>
    <cellStyle name="Normal 155" xfId="20"/>
    <cellStyle name="Normal 156" xfId="21"/>
    <cellStyle name="Normal 157" xfId="2071"/>
    <cellStyle name="Normal 158" xfId="24"/>
    <cellStyle name="Normal 159" xfId="25"/>
    <cellStyle name="Normal 16" xfId="124"/>
    <cellStyle name="Normal 16 10" xfId="1298"/>
    <cellStyle name="Normal 16 10 2" xfId="4649"/>
    <cellStyle name="Normal 16 10 2 2" xfId="9633"/>
    <cellStyle name="Normal 16 10 3" xfId="6378"/>
    <cellStyle name="Normal 16 10 3 2" xfId="11320"/>
    <cellStyle name="Normal 16 10 4" xfId="7886"/>
    <cellStyle name="Normal 16 10 5" xfId="2925"/>
    <cellStyle name="Normal 16 11" xfId="241"/>
    <cellStyle name="Normal 16 11 2" xfId="3867"/>
    <cellStyle name="Normal 16 11 2 2" xfId="8954"/>
    <cellStyle name="Normal 16 11 3" xfId="5645"/>
    <cellStyle name="Normal 16 11 3 2" xfId="10587"/>
    <cellStyle name="Normal 16 11 4" xfId="7153"/>
    <cellStyle name="Normal 16 11 5" xfId="2191"/>
    <cellStyle name="Normal 16 12" xfId="2126"/>
    <cellStyle name="Normal 16 12 2" xfId="3858"/>
    <cellStyle name="Normal 16 12 2 2" xfId="8947"/>
    <cellStyle name="Normal 16 12 3" xfId="8625"/>
    <cellStyle name="Normal 16 13" xfId="3665"/>
    <cellStyle name="Normal 16 13 2" xfId="8762"/>
    <cellStyle name="Normal 16 14" xfId="3818"/>
    <cellStyle name="Normal 16 14 2" xfId="8910"/>
    <cellStyle name="Normal 16 15" xfId="5607"/>
    <cellStyle name="Normal 16 15 2" xfId="10549"/>
    <cellStyle name="Normal 16 16" xfId="7115"/>
    <cellStyle name="Normal 16 17" xfId="2085"/>
    <cellStyle name="Normal 16 2" xfId="137"/>
    <cellStyle name="Normal 16 2 10" xfId="2138"/>
    <cellStyle name="Normal 16 2 10 2" xfId="5465"/>
    <cellStyle name="Normal 16 2 10 2 2" xfId="10431"/>
    <cellStyle name="Normal 16 2 10 3" xfId="8626"/>
    <cellStyle name="Normal 16 2 11" xfId="3666"/>
    <cellStyle name="Normal 16 2 11 2" xfId="8763"/>
    <cellStyle name="Normal 16 2 12" xfId="3830"/>
    <cellStyle name="Normal 16 2 12 2" xfId="8922"/>
    <cellStyle name="Normal 16 2 13" xfId="5619"/>
    <cellStyle name="Normal 16 2 13 2" xfId="10561"/>
    <cellStyle name="Normal 16 2 14" xfId="7127"/>
    <cellStyle name="Normal 16 2 15" xfId="2091"/>
    <cellStyle name="Normal 16 2 2" xfId="524"/>
    <cellStyle name="Normal 16 2 2 10" xfId="2332"/>
    <cellStyle name="Normal 16 2 2 2" xfId="729"/>
    <cellStyle name="Normal 16 2 2 2 2" xfId="1195"/>
    <cellStyle name="Normal 16 2 2 2 2 2" xfId="1452"/>
    <cellStyle name="Normal 16 2 2 2 2 2 2" xfId="4803"/>
    <cellStyle name="Normal 16 2 2 2 2 2 2 2" xfId="9787"/>
    <cellStyle name="Normal 16 2 2 2 2 2 3" xfId="6532"/>
    <cellStyle name="Normal 16 2 2 2 2 2 3 2" xfId="11474"/>
    <cellStyle name="Normal 16 2 2 2 2 2 4" xfId="8040"/>
    <cellStyle name="Normal 16 2 2 2 2 2 5" xfId="3079"/>
    <cellStyle name="Normal 16 2 2 2 2 3" xfId="4556"/>
    <cellStyle name="Normal 16 2 2 2 2 3 2" xfId="9540"/>
    <cellStyle name="Normal 16 2 2 2 2 4" xfId="6287"/>
    <cellStyle name="Normal 16 2 2 2 2 4 2" xfId="11229"/>
    <cellStyle name="Normal 16 2 2 2 2 5" xfId="7795"/>
    <cellStyle name="Normal 16 2 2 2 2 6" xfId="2834"/>
    <cellStyle name="Normal 16 2 2 2 3" xfId="1451"/>
    <cellStyle name="Normal 16 2 2 2 3 2" xfId="4802"/>
    <cellStyle name="Normal 16 2 2 2 3 2 2" xfId="9786"/>
    <cellStyle name="Normal 16 2 2 2 3 3" xfId="6531"/>
    <cellStyle name="Normal 16 2 2 2 3 3 2" xfId="11473"/>
    <cellStyle name="Normal 16 2 2 2 3 4" xfId="8039"/>
    <cellStyle name="Normal 16 2 2 2 3 5" xfId="3078"/>
    <cellStyle name="Normal 16 2 2 2 4" xfId="4173"/>
    <cellStyle name="Normal 16 2 2 2 4 2" xfId="9159"/>
    <cellStyle name="Normal 16 2 2 2 5" xfId="5920"/>
    <cellStyle name="Normal 16 2 2 2 5 2" xfId="10862"/>
    <cellStyle name="Normal 16 2 2 2 6" xfId="7428"/>
    <cellStyle name="Normal 16 2 2 2 7" xfId="2467"/>
    <cellStyle name="Normal 16 2 2 3" xfId="880"/>
    <cellStyle name="Normal 16 2 2 3 2" xfId="1453"/>
    <cellStyle name="Normal 16 2 2 3 2 2" xfId="4804"/>
    <cellStyle name="Normal 16 2 2 3 2 2 2" xfId="9788"/>
    <cellStyle name="Normal 16 2 2 3 2 3" xfId="6533"/>
    <cellStyle name="Normal 16 2 2 3 2 3 2" xfId="11475"/>
    <cellStyle name="Normal 16 2 2 3 2 4" xfId="8041"/>
    <cellStyle name="Normal 16 2 2 3 2 5" xfId="3080"/>
    <cellStyle name="Normal 16 2 2 3 3" xfId="4314"/>
    <cellStyle name="Normal 16 2 2 3 3 2" xfId="9300"/>
    <cellStyle name="Normal 16 2 2 3 4" xfId="6058"/>
    <cellStyle name="Normal 16 2 2 3 4 2" xfId="11000"/>
    <cellStyle name="Normal 16 2 2 3 5" xfId="7566"/>
    <cellStyle name="Normal 16 2 2 3 6" xfId="2605"/>
    <cellStyle name="Normal 16 2 2 4" xfId="1450"/>
    <cellStyle name="Normal 16 2 2 4 2" xfId="4801"/>
    <cellStyle name="Normal 16 2 2 4 2 2" xfId="9785"/>
    <cellStyle name="Normal 16 2 2 4 3" xfId="6530"/>
    <cellStyle name="Normal 16 2 2 4 3 2" xfId="11472"/>
    <cellStyle name="Normal 16 2 2 4 4" xfId="8038"/>
    <cellStyle name="Normal 16 2 2 4 5" xfId="3077"/>
    <cellStyle name="Normal 16 2 2 5" xfId="3713"/>
    <cellStyle name="Normal 16 2 2 5 2" xfId="4492"/>
    <cellStyle name="Normal 16 2 2 5 2 2" xfId="9476"/>
    <cellStyle name="Normal 16 2 2 5 3" xfId="8672"/>
    <cellStyle name="Normal 16 2 2 6" xfId="4030"/>
    <cellStyle name="Normal 16 2 2 6 2" xfId="8809"/>
    <cellStyle name="Normal 16 2 2 7" xfId="5548"/>
    <cellStyle name="Normal 16 2 2 7 2" xfId="10498"/>
    <cellStyle name="Normal 16 2 2 8" xfId="5785"/>
    <cellStyle name="Normal 16 2 2 8 2" xfId="10727"/>
    <cellStyle name="Normal 16 2 2 9" xfId="7293"/>
    <cellStyle name="Normal 16 2 3" xfId="631"/>
    <cellStyle name="Normal 16 2 3 10" xfId="2375"/>
    <cellStyle name="Normal 16 2 3 2" xfId="773"/>
    <cellStyle name="Normal 16 2 3 2 2" xfId="1238"/>
    <cellStyle name="Normal 16 2 3 2 2 2" xfId="1456"/>
    <cellStyle name="Normal 16 2 3 2 2 2 2" xfId="4807"/>
    <cellStyle name="Normal 16 2 3 2 2 2 2 2" xfId="9791"/>
    <cellStyle name="Normal 16 2 3 2 2 2 3" xfId="6536"/>
    <cellStyle name="Normal 16 2 3 2 2 2 3 2" xfId="11478"/>
    <cellStyle name="Normal 16 2 3 2 2 2 4" xfId="8044"/>
    <cellStyle name="Normal 16 2 3 2 2 2 5" xfId="3083"/>
    <cellStyle name="Normal 16 2 3 2 2 3" xfId="4599"/>
    <cellStyle name="Normal 16 2 3 2 2 3 2" xfId="9583"/>
    <cellStyle name="Normal 16 2 3 2 2 4" xfId="6330"/>
    <cellStyle name="Normal 16 2 3 2 2 4 2" xfId="11272"/>
    <cellStyle name="Normal 16 2 3 2 2 5" xfId="7838"/>
    <cellStyle name="Normal 16 2 3 2 2 6" xfId="2877"/>
    <cellStyle name="Normal 16 2 3 2 3" xfId="1455"/>
    <cellStyle name="Normal 16 2 3 2 3 2" xfId="4806"/>
    <cellStyle name="Normal 16 2 3 2 3 2 2" xfId="9790"/>
    <cellStyle name="Normal 16 2 3 2 3 3" xfId="6535"/>
    <cellStyle name="Normal 16 2 3 2 3 3 2" xfId="11477"/>
    <cellStyle name="Normal 16 2 3 2 3 4" xfId="8043"/>
    <cellStyle name="Normal 16 2 3 2 3 5" xfId="3082"/>
    <cellStyle name="Normal 16 2 3 2 4" xfId="4216"/>
    <cellStyle name="Normal 16 2 3 2 4 2" xfId="9202"/>
    <cellStyle name="Normal 16 2 3 2 5" xfId="5963"/>
    <cellStyle name="Normal 16 2 3 2 5 2" xfId="10905"/>
    <cellStyle name="Normal 16 2 3 2 6" xfId="7471"/>
    <cellStyle name="Normal 16 2 3 2 7" xfId="2510"/>
    <cellStyle name="Normal 16 2 3 3" xfId="926"/>
    <cellStyle name="Normal 16 2 3 3 2" xfId="1457"/>
    <cellStyle name="Normal 16 2 3 3 2 2" xfId="4808"/>
    <cellStyle name="Normal 16 2 3 3 2 2 2" xfId="9792"/>
    <cellStyle name="Normal 16 2 3 3 2 3" xfId="6537"/>
    <cellStyle name="Normal 16 2 3 3 2 3 2" xfId="11479"/>
    <cellStyle name="Normal 16 2 3 3 2 4" xfId="8045"/>
    <cellStyle name="Normal 16 2 3 3 2 5" xfId="3084"/>
    <cellStyle name="Normal 16 2 3 3 3" xfId="4358"/>
    <cellStyle name="Normal 16 2 3 3 3 2" xfId="9343"/>
    <cellStyle name="Normal 16 2 3 3 4" xfId="6101"/>
    <cellStyle name="Normal 16 2 3 3 4 2" xfId="11043"/>
    <cellStyle name="Normal 16 2 3 3 5" xfId="7609"/>
    <cellStyle name="Normal 16 2 3 3 6" xfId="2648"/>
    <cellStyle name="Normal 16 2 3 4" xfId="1454"/>
    <cellStyle name="Normal 16 2 3 4 2" xfId="4805"/>
    <cellStyle name="Normal 16 2 3 4 2 2" xfId="9789"/>
    <cellStyle name="Normal 16 2 3 4 3" xfId="6534"/>
    <cellStyle name="Normal 16 2 3 4 3 2" xfId="11476"/>
    <cellStyle name="Normal 16 2 3 4 4" xfId="8042"/>
    <cellStyle name="Normal 16 2 3 4 5" xfId="3081"/>
    <cellStyle name="Normal 16 2 3 5" xfId="3756"/>
    <cellStyle name="Normal 16 2 3 5 2" xfId="5496"/>
    <cellStyle name="Normal 16 2 3 5 2 2" xfId="10458"/>
    <cellStyle name="Normal 16 2 3 5 3" xfId="8716"/>
    <cellStyle name="Normal 16 2 3 6" xfId="4080"/>
    <cellStyle name="Normal 16 2 3 6 2" xfId="8852"/>
    <cellStyle name="Normal 16 2 3 7" xfId="5456"/>
    <cellStyle name="Normal 16 2 3 7 2" xfId="10423"/>
    <cellStyle name="Normal 16 2 3 8" xfId="5828"/>
    <cellStyle name="Normal 16 2 3 8 2" xfId="10770"/>
    <cellStyle name="Normal 16 2 3 9" xfId="7336"/>
    <cellStyle name="Normal 16 2 4" xfId="465"/>
    <cellStyle name="Normal 16 2 4 2" xfId="1036"/>
    <cellStyle name="Normal 16 2 4 2 2" xfId="1459"/>
    <cellStyle name="Normal 16 2 4 2 2 2" xfId="4810"/>
    <cellStyle name="Normal 16 2 4 2 2 2 2" xfId="9794"/>
    <cellStyle name="Normal 16 2 4 2 2 3" xfId="6539"/>
    <cellStyle name="Normal 16 2 4 2 2 3 2" xfId="11481"/>
    <cellStyle name="Normal 16 2 4 2 2 4" xfId="8047"/>
    <cellStyle name="Normal 16 2 4 2 2 5" xfId="3086"/>
    <cellStyle name="Normal 16 2 4 2 3" xfId="4451"/>
    <cellStyle name="Normal 16 2 4 2 3 2" xfId="9436"/>
    <cellStyle name="Normal 16 2 4 2 4" xfId="6191"/>
    <cellStyle name="Normal 16 2 4 2 4 2" xfId="11133"/>
    <cellStyle name="Normal 16 2 4 2 5" xfId="7699"/>
    <cellStyle name="Normal 16 2 4 2 6" xfId="2738"/>
    <cellStyle name="Normal 16 2 4 3" xfId="1458"/>
    <cellStyle name="Normal 16 2 4 3 2" xfId="4809"/>
    <cellStyle name="Normal 16 2 4 3 2 2" xfId="9793"/>
    <cellStyle name="Normal 16 2 4 3 3" xfId="6538"/>
    <cellStyle name="Normal 16 2 4 3 3 2" xfId="11480"/>
    <cellStyle name="Normal 16 2 4 3 4" xfId="8046"/>
    <cellStyle name="Normal 16 2 4 3 5" xfId="3085"/>
    <cellStyle name="Normal 16 2 4 4" xfId="3982"/>
    <cellStyle name="Normal 16 2 4 4 2" xfId="9054"/>
    <cellStyle name="Normal 16 2 4 5" xfId="5739"/>
    <cellStyle name="Normal 16 2 4 5 2" xfId="10681"/>
    <cellStyle name="Normal 16 2 4 6" xfId="7247"/>
    <cellStyle name="Normal 16 2 4 7" xfId="2286"/>
    <cellStyle name="Normal 16 2 5" xfId="683"/>
    <cellStyle name="Normal 16 2 5 2" xfId="1149"/>
    <cellStyle name="Normal 16 2 5 2 2" xfId="1461"/>
    <cellStyle name="Normal 16 2 5 2 2 2" xfId="4812"/>
    <cellStyle name="Normal 16 2 5 2 2 2 2" xfId="9796"/>
    <cellStyle name="Normal 16 2 5 2 2 3" xfId="6541"/>
    <cellStyle name="Normal 16 2 5 2 2 3 2" xfId="11483"/>
    <cellStyle name="Normal 16 2 5 2 2 4" xfId="8049"/>
    <cellStyle name="Normal 16 2 5 2 2 5" xfId="3088"/>
    <cellStyle name="Normal 16 2 5 2 3" xfId="4510"/>
    <cellStyle name="Normal 16 2 5 2 3 2" xfId="9494"/>
    <cellStyle name="Normal 16 2 5 2 4" xfId="6241"/>
    <cellStyle name="Normal 16 2 5 2 4 2" xfId="11183"/>
    <cellStyle name="Normal 16 2 5 2 5" xfId="7749"/>
    <cellStyle name="Normal 16 2 5 2 6" xfId="2788"/>
    <cellStyle name="Normal 16 2 5 3" xfId="1460"/>
    <cellStyle name="Normal 16 2 5 3 2" xfId="4811"/>
    <cellStyle name="Normal 16 2 5 3 2 2" xfId="9795"/>
    <cellStyle name="Normal 16 2 5 3 3" xfId="6540"/>
    <cellStyle name="Normal 16 2 5 3 3 2" xfId="11482"/>
    <cellStyle name="Normal 16 2 5 3 4" xfId="8048"/>
    <cellStyle name="Normal 16 2 5 3 5" xfId="3087"/>
    <cellStyle name="Normal 16 2 5 4" xfId="4127"/>
    <cellStyle name="Normal 16 2 5 4 2" xfId="9113"/>
    <cellStyle name="Normal 16 2 5 5" xfId="5874"/>
    <cellStyle name="Normal 16 2 5 5 2" xfId="10816"/>
    <cellStyle name="Normal 16 2 5 6" xfId="7382"/>
    <cellStyle name="Normal 16 2 5 7" xfId="2421"/>
    <cellStyle name="Normal 16 2 6" xfId="349"/>
    <cellStyle name="Normal 16 2 6 2" xfId="978"/>
    <cellStyle name="Normal 16 2 6 2 2" xfId="1463"/>
    <cellStyle name="Normal 16 2 6 2 2 2" xfId="4814"/>
    <cellStyle name="Normal 16 2 6 2 2 2 2" xfId="9798"/>
    <cellStyle name="Normal 16 2 6 2 2 3" xfId="6543"/>
    <cellStyle name="Normal 16 2 6 2 2 3 2" xfId="11485"/>
    <cellStyle name="Normal 16 2 6 2 2 4" xfId="8051"/>
    <cellStyle name="Normal 16 2 6 2 2 5" xfId="3090"/>
    <cellStyle name="Normal 16 2 6 2 3" xfId="4405"/>
    <cellStyle name="Normal 16 2 6 2 3 2" xfId="9390"/>
    <cellStyle name="Normal 16 2 6 2 4" xfId="6147"/>
    <cellStyle name="Normal 16 2 6 2 4 2" xfId="11089"/>
    <cellStyle name="Normal 16 2 6 2 5" xfId="7655"/>
    <cellStyle name="Normal 16 2 6 2 6" xfId="2694"/>
    <cellStyle name="Normal 16 2 6 3" xfId="1462"/>
    <cellStyle name="Normal 16 2 6 3 2" xfId="4813"/>
    <cellStyle name="Normal 16 2 6 3 2 2" xfId="9797"/>
    <cellStyle name="Normal 16 2 6 3 3" xfId="6542"/>
    <cellStyle name="Normal 16 2 6 3 3 2" xfId="11484"/>
    <cellStyle name="Normal 16 2 6 3 4" xfId="8050"/>
    <cellStyle name="Normal 16 2 6 3 5" xfId="3089"/>
    <cellStyle name="Normal 16 2 6 4" xfId="3922"/>
    <cellStyle name="Normal 16 2 6 4 2" xfId="9002"/>
    <cellStyle name="Normal 16 2 6 5" xfId="5690"/>
    <cellStyle name="Normal 16 2 6 5 2" xfId="10632"/>
    <cellStyle name="Normal 16 2 6 6" xfId="7198"/>
    <cellStyle name="Normal 16 2 6 7" xfId="2237"/>
    <cellStyle name="Normal 16 2 7" xfId="832"/>
    <cellStyle name="Normal 16 2 7 2" xfId="1464"/>
    <cellStyle name="Normal 16 2 7 2 2" xfId="4815"/>
    <cellStyle name="Normal 16 2 7 2 2 2" xfId="9799"/>
    <cellStyle name="Normal 16 2 7 2 3" xfId="6544"/>
    <cellStyle name="Normal 16 2 7 2 3 2" xfId="11486"/>
    <cellStyle name="Normal 16 2 7 2 4" xfId="8052"/>
    <cellStyle name="Normal 16 2 7 2 5" xfId="3091"/>
    <cellStyle name="Normal 16 2 7 3" xfId="4267"/>
    <cellStyle name="Normal 16 2 7 3 2" xfId="9253"/>
    <cellStyle name="Normal 16 2 7 4" xfId="6012"/>
    <cellStyle name="Normal 16 2 7 4 2" xfId="10954"/>
    <cellStyle name="Normal 16 2 7 5" xfId="7520"/>
    <cellStyle name="Normal 16 2 7 6" xfId="2559"/>
    <cellStyle name="Normal 16 2 8" xfId="1299"/>
    <cellStyle name="Normal 16 2 8 2" xfId="4650"/>
    <cellStyle name="Normal 16 2 8 2 2" xfId="9634"/>
    <cellStyle name="Normal 16 2 8 3" xfId="6379"/>
    <cellStyle name="Normal 16 2 8 3 2" xfId="11321"/>
    <cellStyle name="Normal 16 2 8 4" xfId="7887"/>
    <cellStyle name="Normal 16 2 8 5" xfId="2926"/>
    <cellStyle name="Normal 16 2 9" xfId="242"/>
    <cellStyle name="Normal 16 2 9 2" xfId="3868"/>
    <cellStyle name="Normal 16 2 9 2 2" xfId="8955"/>
    <cellStyle name="Normal 16 2 9 3" xfId="5646"/>
    <cellStyle name="Normal 16 2 9 3 2" xfId="10588"/>
    <cellStyle name="Normal 16 2 9 4" xfId="7154"/>
    <cellStyle name="Normal 16 2 9 5" xfId="2192"/>
    <cellStyle name="Normal 16 3" xfId="173"/>
    <cellStyle name="Normal 16 3 10" xfId="2153"/>
    <cellStyle name="Normal 16 3 10 2" xfId="5412"/>
    <cellStyle name="Normal 16 3 10 2 2" xfId="10389"/>
    <cellStyle name="Normal 16 3 10 3" xfId="8627"/>
    <cellStyle name="Normal 16 3 11" xfId="3667"/>
    <cellStyle name="Normal 16 3 11 2" xfId="8764"/>
    <cellStyle name="Normal 16 3 12" xfId="3849"/>
    <cellStyle name="Normal 16 3 12 2" xfId="8940"/>
    <cellStyle name="Normal 16 3 13" xfId="5634"/>
    <cellStyle name="Normal 16 3 13 2" xfId="10576"/>
    <cellStyle name="Normal 16 3 14" xfId="7142"/>
    <cellStyle name="Normal 16 3 15" xfId="2092"/>
    <cellStyle name="Normal 16 3 2" xfId="525"/>
    <cellStyle name="Normal 16 3 2 10" xfId="2333"/>
    <cellStyle name="Normal 16 3 2 2" xfId="730"/>
    <cellStyle name="Normal 16 3 2 2 2" xfId="1196"/>
    <cellStyle name="Normal 16 3 2 2 2 2" xfId="1467"/>
    <cellStyle name="Normal 16 3 2 2 2 2 2" xfId="4818"/>
    <cellStyle name="Normal 16 3 2 2 2 2 2 2" xfId="9802"/>
    <cellStyle name="Normal 16 3 2 2 2 2 3" xfId="6547"/>
    <cellStyle name="Normal 16 3 2 2 2 2 3 2" xfId="11489"/>
    <cellStyle name="Normal 16 3 2 2 2 2 4" xfId="8055"/>
    <cellStyle name="Normal 16 3 2 2 2 2 5" xfId="3094"/>
    <cellStyle name="Normal 16 3 2 2 2 3" xfId="4557"/>
    <cellStyle name="Normal 16 3 2 2 2 3 2" xfId="9541"/>
    <cellStyle name="Normal 16 3 2 2 2 4" xfId="6288"/>
    <cellStyle name="Normal 16 3 2 2 2 4 2" xfId="11230"/>
    <cellStyle name="Normal 16 3 2 2 2 5" xfId="7796"/>
    <cellStyle name="Normal 16 3 2 2 2 6" xfId="2835"/>
    <cellStyle name="Normal 16 3 2 2 3" xfId="1466"/>
    <cellStyle name="Normal 16 3 2 2 3 2" xfId="4817"/>
    <cellStyle name="Normal 16 3 2 2 3 2 2" xfId="9801"/>
    <cellStyle name="Normal 16 3 2 2 3 3" xfId="6546"/>
    <cellStyle name="Normal 16 3 2 2 3 3 2" xfId="11488"/>
    <cellStyle name="Normal 16 3 2 2 3 4" xfId="8054"/>
    <cellStyle name="Normal 16 3 2 2 3 5" xfId="3093"/>
    <cellStyle name="Normal 16 3 2 2 4" xfId="4174"/>
    <cellStyle name="Normal 16 3 2 2 4 2" xfId="9160"/>
    <cellStyle name="Normal 16 3 2 2 5" xfId="5921"/>
    <cellStyle name="Normal 16 3 2 2 5 2" xfId="10863"/>
    <cellStyle name="Normal 16 3 2 2 6" xfId="7429"/>
    <cellStyle name="Normal 16 3 2 2 7" xfId="2468"/>
    <cellStyle name="Normal 16 3 2 3" xfId="881"/>
    <cellStyle name="Normal 16 3 2 3 2" xfId="1468"/>
    <cellStyle name="Normal 16 3 2 3 2 2" xfId="4819"/>
    <cellStyle name="Normal 16 3 2 3 2 2 2" xfId="9803"/>
    <cellStyle name="Normal 16 3 2 3 2 3" xfId="6548"/>
    <cellStyle name="Normal 16 3 2 3 2 3 2" xfId="11490"/>
    <cellStyle name="Normal 16 3 2 3 2 4" xfId="8056"/>
    <cellStyle name="Normal 16 3 2 3 2 5" xfId="3095"/>
    <cellStyle name="Normal 16 3 2 3 3" xfId="4315"/>
    <cellStyle name="Normal 16 3 2 3 3 2" xfId="9301"/>
    <cellStyle name="Normal 16 3 2 3 4" xfId="6059"/>
    <cellStyle name="Normal 16 3 2 3 4 2" xfId="11001"/>
    <cellStyle name="Normal 16 3 2 3 5" xfId="7567"/>
    <cellStyle name="Normal 16 3 2 3 6" xfId="2606"/>
    <cellStyle name="Normal 16 3 2 4" xfId="1465"/>
    <cellStyle name="Normal 16 3 2 4 2" xfId="4816"/>
    <cellStyle name="Normal 16 3 2 4 2 2" xfId="9800"/>
    <cellStyle name="Normal 16 3 2 4 3" xfId="6545"/>
    <cellStyle name="Normal 16 3 2 4 3 2" xfId="11487"/>
    <cellStyle name="Normal 16 3 2 4 4" xfId="8053"/>
    <cellStyle name="Normal 16 3 2 4 5" xfId="3092"/>
    <cellStyle name="Normal 16 3 2 5" xfId="3714"/>
    <cellStyle name="Normal 16 3 2 5 2" xfId="5459"/>
    <cellStyle name="Normal 16 3 2 5 2 2" xfId="10425"/>
    <cellStyle name="Normal 16 3 2 5 3" xfId="8673"/>
    <cellStyle name="Normal 16 3 2 6" xfId="4031"/>
    <cellStyle name="Normal 16 3 2 6 2" xfId="8810"/>
    <cellStyle name="Normal 16 3 2 7" xfId="5516"/>
    <cellStyle name="Normal 16 3 2 7 2" xfId="10474"/>
    <cellStyle name="Normal 16 3 2 8" xfId="5786"/>
    <cellStyle name="Normal 16 3 2 8 2" xfId="10728"/>
    <cellStyle name="Normal 16 3 2 9" xfId="7294"/>
    <cellStyle name="Normal 16 3 3" xfId="632"/>
    <cellStyle name="Normal 16 3 3 10" xfId="2376"/>
    <cellStyle name="Normal 16 3 3 2" xfId="774"/>
    <cellStyle name="Normal 16 3 3 2 2" xfId="1239"/>
    <cellStyle name="Normal 16 3 3 2 2 2" xfId="1471"/>
    <cellStyle name="Normal 16 3 3 2 2 2 2" xfId="4822"/>
    <cellStyle name="Normal 16 3 3 2 2 2 2 2" xfId="9806"/>
    <cellStyle name="Normal 16 3 3 2 2 2 3" xfId="6551"/>
    <cellStyle name="Normal 16 3 3 2 2 2 3 2" xfId="11493"/>
    <cellStyle name="Normal 16 3 3 2 2 2 4" xfId="8059"/>
    <cellStyle name="Normal 16 3 3 2 2 2 5" xfId="3098"/>
    <cellStyle name="Normal 16 3 3 2 2 3" xfId="4600"/>
    <cellStyle name="Normal 16 3 3 2 2 3 2" xfId="9584"/>
    <cellStyle name="Normal 16 3 3 2 2 4" xfId="6331"/>
    <cellStyle name="Normal 16 3 3 2 2 4 2" xfId="11273"/>
    <cellStyle name="Normal 16 3 3 2 2 5" xfId="7839"/>
    <cellStyle name="Normal 16 3 3 2 2 6" xfId="2878"/>
    <cellStyle name="Normal 16 3 3 2 3" xfId="1470"/>
    <cellStyle name="Normal 16 3 3 2 3 2" xfId="4821"/>
    <cellStyle name="Normal 16 3 3 2 3 2 2" xfId="9805"/>
    <cellStyle name="Normal 16 3 3 2 3 3" xfId="6550"/>
    <cellStyle name="Normal 16 3 3 2 3 3 2" xfId="11492"/>
    <cellStyle name="Normal 16 3 3 2 3 4" xfId="8058"/>
    <cellStyle name="Normal 16 3 3 2 3 5" xfId="3097"/>
    <cellStyle name="Normal 16 3 3 2 4" xfId="4217"/>
    <cellStyle name="Normal 16 3 3 2 4 2" xfId="9203"/>
    <cellStyle name="Normal 16 3 3 2 5" xfId="5964"/>
    <cellStyle name="Normal 16 3 3 2 5 2" xfId="10906"/>
    <cellStyle name="Normal 16 3 3 2 6" xfId="7472"/>
    <cellStyle name="Normal 16 3 3 2 7" xfId="2511"/>
    <cellStyle name="Normal 16 3 3 3" xfId="927"/>
    <cellStyle name="Normal 16 3 3 3 2" xfId="1472"/>
    <cellStyle name="Normal 16 3 3 3 2 2" xfId="4823"/>
    <cellStyle name="Normal 16 3 3 3 2 2 2" xfId="9807"/>
    <cellStyle name="Normal 16 3 3 3 2 3" xfId="6552"/>
    <cellStyle name="Normal 16 3 3 3 2 3 2" xfId="11494"/>
    <cellStyle name="Normal 16 3 3 3 2 4" xfId="8060"/>
    <cellStyle name="Normal 16 3 3 3 2 5" xfId="3099"/>
    <cellStyle name="Normal 16 3 3 3 3" xfId="4359"/>
    <cellStyle name="Normal 16 3 3 3 3 2" xfId="9344"/>
    <cellStyle name="Normal 16 3 3 3 4" xfId="6102"/>
    <cellStyle name="Normal 16 3 3 3 4 2" xfId="11044"/>
    <cellStyle name="Normal 16 3 3 3 5" xfId="7610"/>
    <cellStyle name="Normal 16 3 3 3 6" xfId="2649"/>
    <cellStyle name="Normal 16 3 3 4" xfId="1469"/>
    <cellStyle name="Normal 16 3 3 4 2" xfId="4820"/>
    <cellStyle name="Normal 16 3 3 4 2 2" xfId="9804"/>
    <cellStyle name="Normal 16 3 3 4 3" xfId="6549"/>
    <cellStyle name="Normal 16 3 3 4 3 2" xfId="11491"/>
    <cellStyle name="Normal 16 3 3 4 4" xfId="8057"/>
    <cellStyle name="Normal 16 3 3 4 5" xfId="3096"/>
    <cellStyle name="Normal 16 3 3 5" xfId="3757"/>
    <cellStyle name="Normal 16 3 3 5 2" xfId="4496"/>
    <cellStyle name="Normal 16 3 3 5 2 2" xfId="9480"/>
    <cellStyle name="Normal 16 3 3 5 3" xfId="8717"/>
    <cellStyle name="Normal 16 3 3 6" xfId="4081"/>
    <cellStyle name="Normal 16 3 3 6 2" xfId="8853"/>
    <cellStyle name="Normal 16 3 3 7" xfId="5571"/>
    <cellStyle name="Normal 16 3 3 7 2" xfId="10520"/>
    <cellStyle name="Normal 16 3 3 8" xfId="5829"/>
    <cellStyle name="Normal 16 3 3 8 2" xfId="10771"/>
    <cellStyle name="Normal 16 3 3 9" xfId="7337"/>
    <cellStyle name="Normal 16 3 4" xfId="466"/>
    <cellStyle name="Normal 16 3 4 2" xfId="1037"/>
    <cellStyle name="Normal 16 3 4 2 2" xfId="1474"/>
    <cellStyle name="Normal 16 3 4 2 2 2" xfId="4825"/>
    <cellStyle name="Normal 16 3 4 2 2 2 2" xfId="9809"/>
    <cellStyle name="Normal 16 3 4 2 2 3" xfId="6554"/>
    <cellStyle name="Normal 16 3 4 2 2 3 2" xfId="11496"/>
    <cellStyle name="Normal 16 3 4 2 2 4" xfId="8062"/>
    <cellStyle name="Normal 16 3 4 2 2 5" xfId="3101"/>
    <cellStyle name="Normal 16 3 4 2 3" xfId="4452"/>
    <cellStyle name="Normal 16 3 4 2 3 2" xfId="9437"/>
    <cellStyle name="Normal 16 3 4 2 4" xfId="6192"/>
    <cellStyle name="Normal 16 3 4 2 4 2" xfId="11134"/>
    <cellStyle name="Normal 16 3 4 2 5" xfId="7700"/>
    <cellStyle name="Normal 16 3 4 2 6" xfId="2739"/>
    <cellStyle name="Normal 16 3 4 3" xfId="1473"/>
    <cellStyle name="Normal 16 3 4 3 2" xfId="4824"/>
    <cellStyle name="Normal 16 3 4 3 2 2" xfId="9808"/>
    <cellStyle name="Normal 16 3 4 3 3" xfId="6553"/>
    <cellStyle name="Normal 16 3 4 3 3 2" xfId="11495"/>
    <cellStyle name="Normal 16 3 4 3 4" xfId="8061"/>
    <cellStyle name="Normal 16 3 4 3 5" xfId="3100"/>
    <cellStyle name="Normal 16 3 4 4" xfId="3983"/>
    <cellStyle name="Normal 16 3 4 4 2" xfId="9055"/>
    <cellStyle name="Normal 16 3 4 5" xfId="5740"/>
    <cellStyle name="Normal 16 3 4 5 2" xfId="10682"/>
    <cellStyle name="Normal 16 3 4 6" xfId="7248"/>
    <cellStyle name="Normal 16 3 4 7" xfId="2287"/>
    <cellStyle name="Normal 16 3 5" xfId="684"/>
    <cellStyle name="Normal 16 3 5 2" xfId="1150"/>
    <cellStyle name="Normal 16 3 5 2 2" xfId="1476"/>
    <cellStyle name="Normal 16 3 5 2 2 2" xfId="4827"/>
    <cellStyle name="Normal 16 3 5 2 2 2 2" xfId="9811"/>
    <cellStyle name="Normal 16 3 5 2 2 3" xfId="6556"/>
    <cellStyle name="Normal 16 3 5 2 2 3 2" xfId="11498"/>
    <cellStyle name="Normal 16 3 5 2 2 4" xfId="8064"/>
    <cellStyle name="Normal 16 3 5 2 2 5" xfId="3103"/>
    <cellStyle name="Normal 16 3 5 2 3" xfId="4511"/>
    <cellStyle name="Normal 16 3 5 2 3 2" xfId="9495"/>
    <cellStyle name="Normal 16 3 5 2 4" xfId="6242"/>
    <cellStyle name="Normal 16 3 5 2 4 2" xfId="11184"/>
    <cellStyle name="Normal 16 3 5 2 5" xfId="7750"/>
    <cellStyle name="Normal 16 3 5 2 6" xfId="2789"/>
    <cellStyle name="Normal 16 3 5 3" xfId="1475"/>
    <cellStyle name="Normal 16 3 5 3 2" xfId="4826"/>
    <cellStyle name="Normal 16 3 5 3 2 2" xfId="9810"/>
    <cellStyle name="Normal 16 3 5 3 3" xfId="6555"/>
    <cellStyle name="Normal 16 3 5 3 3 2" xfId="11497"/>
    <cellStyle name="Normal 16 3 5 3 4" xfId="8063"/>
    <cellStyle name="Normal 16 3 5 3 5" xfId="3102"/>
    <cellStyle name="Normal 16 3 5 4" xfId="4128"/>
    <cellStyle name="Normal 16 3 5 4 2" xfId="9114"/>
    <cellStyle name="Normal 16 3 5 5" xfId="5875"/>
    <cellStyle name="Normal 16 3 5 5 2" xfId="10817"/>
    <cellStyle name="Normal 16 3 5 6" xfId="7383"/>
    <cellStyle name="Normal 16 3 5 7" xfId="2422"/>
    <cellStyle name="Normal 16 3 6" xfId="350"/>
    <cellStyle name="Normal 16 3 6 2" xfId="979"/>
    <cellStyle name="Normal 16 3 6 2 2" xfId="1478"/>
    <cellStyle name="Normal 16 3 6 2 2 2" xfId="4829"/>
    <cellStyle name="Normal 16 3 6 2 2 2 2" xfId="9813"/>
    <cellStyle name="Normal 16 3 6 2 2 3" xfId="6558"/>
    <cellStyle name="Normal 16 3 6 2 2 3 2" xfId="11500"/>
    <cellStyle name="Normal 16 3 6 2 2 4" xfId="8066"/>
    <cellStyle name="Normal 16 3 6 2 2 5" xfId="3105"/>
    <cellStyle name="Normal 16 3 6 2 3" xfId="4406"/>
    <cellStyle name="Normal 16 3 6 2 3 2" xfId="9391"/>
    <cellStyle name="Normal 16 3 6 2 4" xfId="6148"/>
    <cellStyle name="Normal 16 3 6 2 4 2" xfId="11090"/>
    <cellStyle name="Normal 16 3 6 2 5" xfId="7656"/>
    <cellStyle name="Normal 16 3 6 2 6" xfId="2695"/>
    <cellStyle name="Normal 16 3 6 3" xfId="1477"/>
    <cellStyle name="Normal 16 3 6 3 2" xfId="4828"/>
    <cellStyle name="Normal 16 3 6 3 2 2" xfId="9812"/>
    <cellStyle name="Normal 16 3 6 3 3" xfId="6557"/>
    <cellStyle name="Normal 16 3 6 3 3 2" xfId="11499"/>
    <cellStyle name="Normal 16 3 6 3 4" xfId="8065"/>
    <cellStyle name="Normal 16 3 6 3 5" xfId="3104"/>
    <cellStyle name="Normal 16 3 6 4" xfId="3923"/>
    <cellStyle name="Normal 16 3 6 4 2" xfId="9003"/>
    <cellStyle name="Normal 16 3 6 5" xfId="5691"/>
    <cellStyle name="Normal 16 3 6 5 2" xfId="10633"/>
    <cellStyle name="Normal 16 3 6 6" xfId="7199"/>
    <cellStyle name="Normal 16 3 6 7" xfId="2238"/>
    <cellStyle name="Normal 16 3 7" xfId="833"/>
    <cellStyle name="Normal 16 3 7 2" xfId="1479"/>
    <cellStyle name="Normal 16 3 7 2 2" xfId="4830"/>
    <cellStyle name="Normal 16 3 7 2 2 2" xfId="9814"/>
    <cellStyle name="Normal 16 3 7 2 3" xfId="6559"/>
    <cellStyle name="Normal 16 3 7 2 3 2" xfId="11501"/>
    <cellStyle name="Normal 16 3 7 2 4" xfId="8067"/>
    <cellStyle name="Normal 16 3 7 2 5" xfId="3106"/>
    <cellStyle name="Normal 16 3 7 3" xfId="4268"/>
    <cellStyle name="Normal 16 3 7 3 2" xfId="9254"/>
    <cellStyle name="Normal 16 3 7 4" xfId="6013"/>
    <cellStyle name="Normal 16 3 7 4 2" xfId="10955"/>
    <cellStyle name="Normal 16 3 7 5" xfId="7521"/>
    <cellStyle name="Normal 16 3 7 6" xfId="2560"/>
    <cellStyle name="Normal 16 3 8" xfId="1300"/>
    <cellStyle name="Normal 16 3 8 2" xfId="4651"/>
    <cellStyle name="Normal 16 3 8 2 2" xfId="9635"/>
    <cellStyle name="Normal 16 3 8 3" xfId="6380"/>
    <cellStyle name="Normal 16 3 8 3 2" xfId="11322"/>
    <cellStyle name="Normal 16 3 8 4" xfId="7888"/>
    <cellStyle name="Normal 16 3 8 5" xfId="2927"/>
    <cellStyle name="Normal 16 3 9" xfId="243"/>
    <cellStyle name="Normal 16 3 9 2" xfId="3869"/>
    <cellStyle name="Normal 16 3 9 2 2" xfId="8956"/>
    <cellStyle name="Normal 16 3 9 3" xfId="5647"/>
    <cellStyle name="Normal 16 3 9 3 2" xfId="10589"/>
    <cellStyle name="Normal 16 3 9 4" xfId="7155"/>
    <cellStyle name="Normal 16 3 9 5" xfId="2193"/>
    <cellStyle name="Normal 16 4" xfId="523"/>
    <cellStyle name="Normal 16 4 10" xfId="2331"/>
    <cellStyle name="Normal 16 4 2" xfId="728"/>
    <cellStyle name="Normal 16 4 2 2" xfId="1194"/>
    <cellStyle name="Normal 16 4 2 2 2" xfId="1482"/>
    <cellStyle name="Normal 16 4 2 2 2 2" xfId="4833"/>
    <cellStyle name="Normal 16 4 2 2 2 2 2" xfId="9817"/>
    <cellStyle name="Normal 16 4 2 2 2 3" xfId="6562"/>
    <cellStyle name="Normal 16 4 2 2 2 3 2" xfId="11504"/>
    <cellStyle name="Normal 16 4 2 2 2 4" xfId="8070"/>
    <cellStyle name="Normal 16 4 2 2 2 5" xfId="3109"/>
    <cellStyle name="Normal 16 4 2 2 3" xfId="4555"/>
    <cellStyle name="Normal 16 4 2 2 3 2" xfId="9539"/>
    <cellStyle name="Normal 16 4 2 2 4" xfId="6286"/>
    <cellStyle name="Normal 16 4 2 2 4 2" xfId="11228"/>
    <cellStyle name="Normal 16 4 2 2 5" xfId="7794"/>
    <cellStyle name="Normal 16 4 2 2 6" xfId="2833"/>
    <cellStyle name="Normal 16 4 2 3" xfId="1481"/>
    <cellStyle name="Normal 16 4 2 3 2" xfId="4832"/>
    <cellStyle name="Normal 16 4 2 3 2 2" xfId="9816"/>
    <cellStyle name="Normal 16 4 2 3 3" xfId="6561"/>
    <cellStyle name="Normal 16 4 2 3 3 2" xfId="11503"/>
    <cellStyle name="Normal 16 4 2 3 4" xfId="8069"/>
    <cellStyle name="Normal 16 4 2 3 5" xfId="3108"/>
    <cellStyle name="Normal 16 4 2 4" xfId="4172"/>
    <cellStyle name="Normal 16 4 2 4 2" xfId="9158"/>
    <cellStyle name="Normal 16 4 2 5" xfId="5919"/>
    <cellStyle name="Normal 16 4 2 5 2" xfId="10861"/>
    <cellStyle name="Normal 16 4 2 6" xfId="7427"/>
    <cellStyle name="Normal 16 4 2 7" xfId="2466"/>
    <cellStyle name="Normal 16 4 3" xfId="879"/>
    <cellStyle name="Normal 16 4 3 2" xfId="1483"/>
    <cellStyle name="Normal 16 4 3 2 2" xfId="4834"/>
    <cellStyle name="Normal 16 4 3 2 2 2" xfId="9818"/>
    <cellStyle name="Normal 16 4 3 2 3" xfId="6563"/>
    <cellStyle name="Normal 16 4 3 2 3 2" xfId="11505"/>
    <cellStyle name="Normal 16 4 3 2 4" xfId="8071"/>
    <cellStyle name="Normal 16 4 3 2 5" xfId="3110"/>
    <cellStyle name="Normal 16 4 3 3" xfId="4313"/>
    <cellStyle name="Normal 16 4 3 3 2" xfId="9299"/>
    <cellStyle name="Normal 16 4 3 4" xfId="6057"/>
    <cellStyle name="Normal 16 4 3 4 2" xfId="10999"/>
    <cellStyle name="Normal 16 4 3 5" xfId="7565"/>
    <cellStyle name="Normal 16 4 3 6" xfId="2604"/>
    <cellStyle name="Normal 16 4 4" xfId="1480"/>
    <cellStyle name="Normal 16 4 4 2" xfId="4831"/>
    <cellStyle name="Normal 16 4 4 2 2" xfId="9815"/>
    <cellStyle name="Normal 16 4 4 3" xfId="6560"/>
    <cellStyle name="Normal 16 4 4 3 2" xfId="11502"/>
    <cellStyle name="Normal 16 4 4 4" xfId="8068"/>
    <cellStyle name="Normal 16 4 4 5" xfId="3107"/>
    <cellStyle name="Normal 16 4 5" xfId="3712"/>
    <cellStyle name="Normal 16 4 5 2" xfId="4035"/>
    <cellStyle name="Normal 16 4 5 2 2" xfId="9098"/>
    <cellStyle name="Normal 16 4 5 3" xfId="8671"/>
    <cellStyle name="Normal 16 4 6" xfId="4029"/>
    <cellStyle name="Normal 16 4 6 2" xfId="8808"/>
    <cellStyle name="Normal 16 4 7" xfId="5394"/>
    <cellStyle name="Normal 16 4 7 2" xfId="10373"/>
    <cellStyle name="Normal 16 4 8" xfId="5784"/>
    <cellStyle name="Normal 16 4 8 2" xfId="10726"/>
    <cellStyle name="Normal 16 4 9" xfId="7292"/>
    <cellStyle name="Normal 16 5" xfId="630"/>
    <cellStyle name="Normal 16 5 10" xfId="2374"/>
    <cellStyle name="Normal 16 5 2" xfId="772"/>
    <cellStyle name="Normal 16 5 2 2" xfId="1237"/>
    <cellStyle name="Normal 16 5 2 2 2" xfId="1486"/>
    <cellStyle name="Normal 16 5 2 2 2 2" xfId="4837"/>
    <cellStyle name="Normal 16 5 2 2 2 2 2" xfId="9821"/>
    <cellStyle name="Normal 16 5 2 2 2 3" xfId="6566"/>
    <cellStyle name="Normal 16 5 2 2 2 3 2" xfId="11508"/>
    <cellStyle name="Normal 16 5 2 2 2 4" xfId="8074"/>
    <cellStyle name="Normal 16 5 2 2 2 5" xfId="3113"/>
    <cellStyle name="Normal 16 5 2 2 3" xfId="4598"/>
    <cellStyle name="Normal 16 5 2 2 3 2" xfId="9582"/>
    <cellStyle name="Normal 16 5 2 2 4" xfId="6329"/>
    <cellStyle name="Normal 16 5 2 2 4 2" xfId="11271"/>
    <cellStyle name="Normal 16 5 2 2 5" xfId="7837"/>
    <cellStyle name="Normal 16 5 2 2 6" xfId="2876"/>
    <cellStyle name="Normal 16 5 2 3" xfId="1485"/>
    <cellStyle name="Normal 16 5 2 3 2" xfId="4836"/>
    <cellStyle name="Normal 16 5 2 3 2 2" xfId="9820"/>
    <cellStyle name="Normal 16 5 2 3 3" xfId="6565"/>
    <cellStyle name="Normal 16 5 2 3 3 2" xfId="11507"/>
    <cellStyle name="Normal 16 5 2 3 4" xfId="8073"/>
    <cellStyle name="Normal 16 5 2 3 5" xfId="3112"/>
    <cellStyle name="Normal 16 5 2 4" xfId="4215"/>
    <cellStyle name="Normal 16 5 2 4 2" xfId="9201"/>
    <cellStyle name="Normal 16 5 2 5" xfId="5962"/>
    <cellStyle name="Normal 16 5 2 5 2" xfId="10904"/>
    <cellStyle name="Normal 16 5 2 6" xfId="7470"/>
    <cellStyle name="Normal 16 5 2 7" xfId="2509"/>
    <cellStyle name="Normal 16 5 3" xfId="925"/>
    <cellStyle name="Normal 16 5 3 2" xfId="1487"/>
    <cellStyle name="Normal 16 5 3 2 2" xfId="4838"/>
    <cellStyle name="Normal 16 5 3 2 2 2" xfId="9822"/>
    <cellStyle name="Normal 16 5 3 2 3" xfId="6567"/>
    <cellStyle name="Normal 16 5 3 2 3 2" xfId="11509"/>
    <cellStyle name="Normal 16 5 3 2 4" xfId="8075"/>
    <cellStyle name="Normal 16 5 3 2 5" xfId="3114"/>
    <cellStyle name="Normal 16 5 3 3" xfId="4357"/>
    <cellStyle name="Normal 16 5 3 3 2" xfId="9342"/>
    <cellStyle name="Normal 16 5 3 4" xfId="6100"/>
    <cellStyle name="Normal 16 5 3 4 2" xfId="11042"/>
    <cellStyle name="Normal 16 5 3 5" xfId="7608"/>
    <cellStyle name="Normal 16 5 3 6" xfId="2647"/>
    <cellStyle name="Normal 16 5 4" xfId="1484"/>
    <cellStyle name="Normal 16 5 4 2" xfId="4835"/>
    <cellStyle name="Normal 16 5 4 2 2" xfId="9819"/>
    <cellStyle name="Normal 16 5 4 3" xfId="6564"/>
    <cellStyle name="Normal 16 5 4 3 2" xfId="11506"/>
    <cellStyle name="Normal 16 5 4 4" xfId="8072"/>
    <cellStyle name="Normal 16 5 4 5" xfId="3111"/>
    <cellStyle name="Normal 16 5 5" xfId="3755"/>
    <cellStyle name="Normal 16 5 5 2" xfId="5498"/>
    <cellStyle name="Normal 16 5 5 2 2" xfId="10460"/>
    <cellStyle name="Normal 16 5 5 3" xfId="8715"/>
    <cellStyle name="Normal 16 5 6" xfId="4079"/>
    <cellStyle name="Normal 16 5 6 2" xfId="8851"/>
    <cellStyle name="Normal 16 5 7" xfId="5495"/>
    <cellStyle name="Normal 16 5 7 2" xfId="10457"/>
    <cellStyle name="Normal 16 5 8" xfId="5827"/>
    <cellStyle name="Normal 16 5 8 2" xfId="10769"/>
    <cellStyle name="Normal 16 5 9" xfId="7335"/>
    <cellStyle name="Normal 16 6" xfId="464"/>
    <cellStyle name="Normal 16 6 2" xfId="1035"/>
    <cellStyle name="Normal 16 6 2 2" xfId="1489"/>
    <cellStyle name="Normal 16 6 2 2 2" xfId="4840"/>
    <cellStyle name="Normal 16 6 2 2 2 2" xfId="9824"/>
    <cellStyle name="Normal 16 6 2 2 3" xfId="6569"/>
    <cellStyle name="Normal 16 6 2 2 3 2" xfId="11511"/>
    <cellStyle name="Normal 16 6 2 2 4" xfId="8077"/>
    <cellStyle name="Normal 16 6 2 2 5" xfId="3116"/>
    <cellStyle name="Normal 16 6 2 3" xfId="4450"/>
    <cellStyle name="Normal 16 6 2 3 2" xfId="9435"/>
    <cellStyle name="Normal 16 6 2 4" xfId="6190"/>
    <cellStyle name="Normal 16 6 2 4 2" xfId="11132"/>
    <cellStyle name="Normal 16 6 2 5" xfId="7698"/>
    <cellStyle name="Normal 16 6 2 6" xfId="2737"/>
    <cellStyle name="Normal 16 6 3" xfId="1488"/>
    <cellStyle name="Normal 16 6 3 2" xfId="4839"/>
    <cellStyle name="Normal 16 6 3 2 2" xfId="9823"/>
    <cellStyle name="Normal 16 6 3 3" xfId="6568"/>
    <cellStyle name="Normal 16 6 3 3 2" xfId="11510"/>
    <cellStyle name="Normal 16 6 3 4" xfId="8076"/>
    <cellStyle name="Normal 16 6 3 5" xfId="3115"/>
    <cellStyle name="Normal 16 6 4" xfId="3981"/>
    <cellStyle name="Normal 16 6 4 2" xfId="9053"/>
    <cellStyle name="Normal 16 6 5" xfId="5738"/>
    <cellStyle name="Normal 16 6 5 2" xfId="10680"/>
    <cellStyle name="Normal 16 6 6" xfId="7246"/>
    <cellStyle name="Normal 16 6 7" xfId="2285"/>
    <cellStyle name="Normal 16 7" xfId="682"/>
    <cellStyle name="Normal 16 7 2" xfId="1148"/>
    <cellStyle name="Normal 16 7 2 2" xfId="1491"/>
    <cellStyle name="Normal 16 7 2 2 2" xfId="4842"/>
    <cellStyle name="Normal 16 7 2 2 2 2" xfId="9826"/>
    <cellStyle name="Normal 16 7 2 2 3" xfId="6571"/>
    <cellStyle name="Normal 16 7 2 2 3 2" xfId="11513"/>
    <cellStyle name="Normal 16 7 2 2 4" xfId="8079"/>
    <cellStyle name="Normal 16 7 2 2 5" xfId="3118"/>
    <cellStyle name="Normal 16 7 2 3" xfId="4509"/>
    <cellStyle name="Normal 16 7 2 3 2" xfId="9493"/>
    <cellStyle name="Normal 16 7 2 4" xfId="6240"/>
    <cellStyle name="Normal 16 7 2 4 2" xfId="11182"/>
    <cellStyle name="Normal 16 7 2 5" xfId="7748"/>
    <cellStyle name="Normal 16 7 2 6" xfId="2787"/>
    <cellStyle name="Normal 16 7 3" xfId="1490"/>
    <cellStyle name="Normal 16 7 3 2" xfId="4841"/>
    <cellStyle name="Normal 16 7 3 2 2" xfId="9825"/>
    <cellStyle name="Normal 16 7 3 3" xfId="6570"/>
    <cellStyle name="Normal 16 7 3 3 2" xfId="11512"/>
    <cellStyle name="Normal 16 7 3 4" xfId="8078"/>
    <cellStyle name="Normal 16 7 3 5" xfId="3117"/>
    <cellStyle name="Normal 16 7 4" xfId="4126"/>
    <cellStyle name="Normal 16 7 4 2" xfId="9112"/>
    <cellStyle name="Normal 16 7 5" xfId="5873"/>
    <cellStyle name="Normal 16 7 5 2" xfId="10815"/>
    <cellStyle name="Normal 16 7 6" xfId="7381"/>
    <cellStyle name="Normal 16 7 7" xfId="2420"/>
    <cellStyle name="Normal 16 8" xfId="348"/>
    <cellStyle name="Normal 16 8 2" xfId="977"/>
    <cellStyle name="Normal 16 8 2 2" xfId="1493"/>
    <cellStyle name="Normal 16 8 2 2 2" xfId="4844"/>
    <cellStyle name="Normal 16 8 2 2 2 2" xfId="9828"/>
    <cellStyle name="Normal 16 8 2 2 3" xfId="6573"/>
    <cellStyle name="Normal 16 8 2 2 3 2" xfId="11515"/>
    <cellStyle name="Normal 16 8 2 2 4" xfId="8081"/>
    <cellStyle name="Normal 16 8 2 2 5" xfId="3120"/>
    <cellStyle name="Normal 16 8 2 3" xfId="4404"/>
    <cellStyle name="Normal 16 8 2 3 2" xfId="9389"/>
    <cellStyle name="Normal 16 8 2 4" xfId="6146"/>
    <cellStyle name="Normal 16 8 2 4 2" xfId="11088"/>
    <cellStyle name="Normal 16 8 2 5" xfId="7654"/>
    <cellStyle name="Normal 16 8 2 6" xfId="2693"/>
    <cellStyle name="Normal 16 8 3" xfId="1492"/>
    <cellStyle name="Normal 16 8 3 2" xfId="4843"/>
    <cellStyle name="Normal 16 8 3 2 2" xfId="9827"/>
    <cellStyle name="Normal 16 8 3 3" xfId="6572"/>
    <cellStyle name="Normal 16 8 3 3 2" xfId="11514"/>
    <cellStyle name="Normal 16 8 3 4" xfId="8080"/>
    <cellStyle name="Normal 16 8 3 5" xfId="3119"/>
    <cellStyle name="Normal 16 8 4" xfId="3921"/>
    <cellStyle name="Normal 16 8 4 2" xfId="9001"/>
    <cellStyle name="Normal 16 8 5" xfId="5689"/>
    <cellStyle name="Normal 16 8 5 2" xfId="10631"/>
    <cellStyle name="Normal 16 8 6" xfId="7197"/>
    <cellStyle name="Normal 16 8 7" xfId="2236"/>
    <cellStyle name="Normal 16 9" xfId="831"/>
    <cellStyle name="Normal 16 9 2" xfId="1494"/>
    <cellStyle name="Normal 16 9 2 2" xfId="4845"/>
    <cellStyle name="Normal 16 9 2 2 2" xfId="9829"/>
    <cellStyle name="Normal 16 9 2 3" xfId="6574"/>
    <cellStyle name="Normal 16 9 2 3 2" xfId="11516"/>
    <cellStyle name="Normal 16 9 2 4" xfId="8082"/>
    <cellStyle name="Normal 16 9 2 5" xfId="3121"/>
    <cellStyle name="Normal 16 9 3" xfId="4266"/>
    <cellStyle name="Normal 16 9 3 2" xfId="9252"/>
    <cellStyle name="Normal 16 9 4" xfId="6011"/>
    <cellStyle name="Normal 16 9 4 2" xfId="10953"/>
    <cellStyle name="Normal 16 9 5" xfId="7519"/>
    <cellStyle name="Normal 16 9 6" xfId="2558"/>
    <cellStyle name="Normal 160" xfId="2055"/>
    <cellStyle name="Normal 161" xfId="26"/>
    <cellStyle name="Normal 162" xfId="3654"/>
    <cellStyle name="Normal 162 2" xfId="8612"/>
    <cellStyle name="Normal 163" xfId="3699"/>
    <cellStyle name="Normal 164" xfId="3664"/>
    <cellStyle name="Normal 165" xfId="3794"/>
    <cellStyle name="Normal 166" xfId="29"/>
    <cellStyle name="Normal 167" xfId="3657"/>
    <cellStyle name="Normal 168" xfId="3656"/>
    <cellStyle name="Normal 169" xfId="5506"/>
    <cellStyle name="Normal 17" xfId="139"/>
    <cellStyle name="Normal 17 2" xfId="526"/>
    <cellStyle name="Normal 17 2 2" xfId="1077"/>
    <cellStyle name="Normal 17 3" xfId="430"/>
    <cellStyle name="Normal 17 4" xfId="314"/>
    <cellStyle name="Normal 170" xfId="4319"/>
    <cellStyle name="Normal 171" xfId="5450"/>
    <cellStyle name="Normal 172" xfId="3817"/>
    <cellStyle name="Normal 173" xfId="5487"/>
    <cellStyle name="Normal 174" xfId="7104"/>
    <cellStyle name="Normal 174 2" xfId="12046"/>
    <cellStyle name="Normal 175" xfId="12047"/>
    <cellStyle name="Normal 176" xfId="203"/>
    <cellStyle name="Normal 177" xfId="12048"/>
    <cellStyle name="Normal 178" xfId="12049"/>
    <cellStyle name="Normal 179" xfId="12249"/>
    <cellStyle name="Normal 18" xfId="140"/>
    <cellStyle name="Normal 18 2" xfId="527"/>
    <cellStyle name="Normal 18 2 2" xfId="1078"/>
    <cellStyle name="Normal 18 3" xfId="440"/>
    <cellStyle name="Normal 18 4" xfId="324"/>
    <cellStyle name="Normal 19" xfId="141"/>
    <cellStyle name="Normal 19 2" xfId="528"/>
    <cellStyle name="Normal 19 2 2" xfId="1079"/>
    <cellStyle name="Normal 19 3" xfId="421"/>
    <cellStyle name="Normal 19 4" xfId="305"/>
    <cellStyle name="Normal 2" xfId="4"/>
    <cellStyle name="Normal 2 2" xfId="49"/>
    <cellStyle name="Normal 2 2 2" xfId="27"/>
    <cellStyle name="Normal 2 2 2 2" xfId="856"/>
    <cellStyle name="Normal 2 2 3" xfId="12"/>
    <cellStyle name="Normal 2 2 3 2" xfId="5427"/>
    <cellStyle name="Normal 2 2 3 2 2" xfId="10403"/>
    <cellStyle name="Normal 2 2 3 3" xfId="8615"/>
    <cellStyle name="Normal 2 2 3 4" xfId="5575"/>
    <cellStyle name="Normal 2 3" xfId="824"/>
    <cellStyle name="Normal 2 4" xfId="4016"/>
    <cellStyle name="Normal 2 4 2" xfId="5480"/>
    <cellStyle name="Normal 2 4 2 2" xfId="10444"/>
    <cellStyle name="Normal 2 4 3" xfId="8613"/>
    <cellStyle name="Normal 20" xfId="142"/>
    <cellStyle name="Normal 20 2" xfId="529"/>
    <cellStyle name="Normal 20 2 2" xfId="1080"/>
    <cellStyle name="Normal 20 3" xfId="426"/>
    <cellStyle name="Normal 20 4" xfId="310"/>
    <cellStyle name="Normal 21" xfId="143"/>
    <cellStyle name="Normal 21 2" xfId="530"/>
    <cellStyle name="Normal 21 2 2" xfId="1081"/>
    <cellStyle name="Normal 21 3" xfId="435"/>
    <cellStyle name="Normal 21 4" xfId="319"/>
    <cellStyle name="Normal 22" xfId="144"/>
    <cellStyle name="Normal 22 2" xfId="531"/>
    <cellStyle name="Normal 22 2 2" xfId="1082"/>
    <cellStyle name="Normal 22 3" xfId="417"/>
    <cellStyle name="Normal 22 4" xfId="301"/>
    <cellStyle name="Normal 23" xfId="145"/>
    <cellStyle name="Normal 23 2" xfId="532"/>
    <cellStyle name="Normal 23 2 2" xfId="1083"/>
    <cellStyle name="Normal 23 3" xfId="413"/>
    <cellStyle name="Normal 23 4" xfId="297"/>
    <cellStyle name="Normal 24" xfId="146"/>
    <cellStyle name="Normal 24 2" xfId="533"/>
    <cellStyle name="Normal 24 2 2" xfId="1084"/>
    <cellStyle name="Normal 24 3" xfId="415"/>
    <cellStyle name="Normal 24 4" xfId="299"/>
    <cellStyle name="Normal 25" xfId="147"/>
    <cellStyle name="Normal 25 2" xfId="534"/>
    <cellStyle name="Normal 25 2 2" xfId="1085"/>
    <cellStyle name="Normal 25 3" xfId="444"/>
    <cellStyle name="Normal 25 4" xfId="328"/>
    <cellStyle name="Normal 26" xfId="148"/>
    <cellStyle name="Normal 26 2" xfId="535"/>
    <cellStyle name="Normal 26 2 2" xfId="1086"/>
    <cellStyle name="Normal 26 3" xfId="455"/>
    <cellStyle name="Normal 26 4" xfId="339"/>
    <cellStyle name="Normal 27" xfId="149"/>
    <cellStyle name="Normal 27 2" xfId="536"/>
    <cellStyle name="Normal 27 2 2" xfId="1087"/>
    <cellStyle name="Normal 27 3" xfId="449"/>
    <cellStyle name="Normal 27 4" xfId="333"/>
    <cellStyle name="Normal 28" xfId="150"/>
    <cellStyle name="Normal 28 2" xfId="537"/>
    <cellStyle name="Normal 28 2 2" xfId="1088"/>
    <cellStyle name="Normal 28 3" xfId="446"/>
    <cellStyle name="Normal 28 4" xfId="330"/>
    <cellStyle name="Normal 29" xfId="151"/>
    <cellStyle name="Normal 29 2" xfId="538"/>
    <cellStyle name="Normal 29 2 2" xfId="1089"/>
    <cellStyle name="Normal 29 3" xfId="437"/>
    <cellStyle name="Normal 29 4" xfId="321"/>
    <cellStyle name="Normal 3" xfId="7"/>
    <cellStyle name="Normal 3 2" xfId="50"/>
    <cellStyle name="Normal 3 2 2" xfId="540"/>
    <cellStyle name="Normal 3 2 2 2" xfId="1091"/>
    <cellStyle name="Normal 3 2 3" xfId="467"/>
    <cellStyle name="Normal 3 2 4" xfId="351"/>
    <cellStyle name="Normal 3 3" xfId="30"/>
    <cellStyle name="Normal 3 4" xfId="539"/>
    <cellStyle name="Normal 3 4 2" xfId="1090"/>
    <cellStyle name="Normal 30" xfId="152"/>
    <cellStyle name="Normal 30 2" xfId="541"/>
    <cellStyle name="Normal 30 2 2" xfId="1092"/>
    <cellStyle name="Normal 30 3" xfId="411"/>
    <cellStyle name="Normal 30 4" xfId="295"/>
    <cellStyle name="Normal 31" xfId="153"/>
    <cellStyle name="Normal 31 2" xfId="542"/>
    <cellStyle name="Normal 31 2 2" xfId="1093"/>
    <cellStyle name="Normal 31 3" xfId="442"/>
    <cellStyle name="Normal 31 4" xfId="326"/>
    <cellStyle name="Normal 32" xfId="154"/>
    <cellStyle name="Normal 32 2" xfId="543"/>
    <cellStyle name="Normal 32 2 2" xfId="1094"/>
    <cellStyle name="Normal 32 3" xfId="419"/>
    <cellStyle name="Normal 32 4" xfId="303"/>
    <cellStyle name="Normal 33" xfId="155"/>
    <cellStyle name="Normal 33 2" xfId="544"/>
    <cellStyle name="Normal 33 2 2" xfId="1095"/>
    <cellStyle name="Normal 33 3" xfId="428"/>
    <cellStyle name="Normal 33 4" xfId="312"/>
    <cellStyle name="Normal 34" xfId="156"/>
    <cellStyle name="Normal 34 2" xfId="545"/>
    <cellStyle name="Normal 34 2 2" xfId="1096"/>
    <cellStyle name="Normal 34 3" xfId="453"/>
    <cellStyle name="Normal 34 4" xfId="337"/>
    <cellStyle name="Normal 35" xfId="157"/>
    <cellStyle name="Normal 35 2" xfId="546"/>
    <cellStyle name="Normal 35 2 2" xfId="1097"/>
    <cellStyle name="Normal 35 3" xfId="438"/>
    <cellStyle name="Normal 35 4" xfId="322"/>
    <cellStyle name="Normal 36" xfId="158"/>
    <cellStyle name="Normal 36 2" xfId="547"/>
    <cellStyle name="Normal 36 2 2" xfId="1098"/>
    <cellStyle name="Normal 36 3" xfId="424"/>
    <cellStyle name="Normal 36 4" xfId="308"/>
    <cellStyle name="Normal 37" xfId="160"/>
    <cellStyle name="Normal 37 10" xfId="244"/>
    <cellStyle name="Normal 37 10 2" xfId="3870"/>
    <cellStyle name="Normal 37 10 2 2" xfId="8957"/>
    <cellStyle name="Normal 37 10 3" xfId="5648"/>
    <cellStyle name="Normal 37 10 3 2" xfId="10590"/>
    <cellStyle name="Normal 37 10 4" xfId="7156"/>
    <cellStyle name="Normal 37 10 5" xfId="2194"/>
    <cellStyle name="Normal 37 11" xfId="2140"/>
    <cellStyle name="Normal 37 11 2" xfId="3833"/>
    <cellStyle name="Normal 37 11 2 2" xfId="8924"/>
    <cellStyle name="Normal 37 11 3" xfId="8628"/>
    <cellStyle name="Normal 37 12" xfId="3668"/>
    <cellStyle name="Normal 37 12 2" xfId="8765"/>
    <cellStyle name="Normal 37 13" xfId="3836"/>
    <cellStyle name="Normal 37 13 2" xfId="8927"/>
    <cellStyle name="Normal 37 14" xfId="5621"/>
    <cellStyle name="Normal 37 14 2" xfId="10563"/>
    <cellStyle name="Normal 37 15" xfId="7129"/>
    <cellStyle name="Normal 37 16" xfId="2093"/>
    <cellStyle name="Normal 37 2" xfId="176"/>
    <cellStyle name="Normal 37 2 10" xfId="2156"/>
    <cellStyle name="Normal 37 2 10 2" xfId="5397"/>
    <cellStyle name="Normal 37 2 10 2 2" xfId="10376"/>
    <cellStyle name="Normal 37 2 10 3" xfId="8629"/>
    <cellStyle name="Normal 37 2 11" xfId="3669"/>
    <cellStyle name="Normal 37 2 11 2" xfId="8766"/>
    <cellStyle name="Normal 37 2 12" xfId="3852"/>
    <cellStyle name="Normal 37 2 12 2" xfId="8943"/>
    <cellStyle name="Normal 37 2 13" xfId="5637"/>
    <cellStyle name="Normal 37 2 13 2" xfId="10579"/>
    <cellStyle name="Normal 37 2 14" xfId="7145"/>
    <cellStyle name="Normal 37 2 15" xfId="2094"/>
    <cellStyle name="Normal 37 2 2" xfId="549"/>
    <cellStyle name="Normal 37 2 2 10" xfId="2335"/>
    <cellStyle name="Normal 37 2 2 2" xfId="732"/>
    <cellStyle name="Normal 37 2 2 2 2" xfId="1198"/>
    <cellStyle name="Normal 37 2 2 2 2 2" xfId="1497"/>
    <cellStyle name="Normal 37 2 2 2 2 2 2" xfId="4848"/>
    <cellStyle name="Normal 37 2 2 2 2 2 2 2" xfId="9832"/>
    <cellStyle name="Normal 37 2 2 2 2 2 3" xfId="6577"/>
    <cellStyle name="Normal 37 2 2 2 2 2 3 2" xfId="11519"/>
    <cellStyle name="Normal 37 2 2 2 2 2 4" xfId="8085"/>
    <cellStyle name="Normal 37 2 2 2 2 2 5" xfId="3124"/>
    <cellStyle name="Normal 37 2 2 2 2 3" xfId="4559"/>
    <cellStyle name="Normal 37 2 2 2 2 3 2" xfId="9543"/>
    <cellStyle name="Normal 37 2 2 2 2 4" xfId="6290"/>
    <cellStyle name="Normal 37 2 2 2 2 4 2" xfId="11232"/>
    <cellStyle name="Normal 37 2 2 2 2 5" xfId="7798"/>
    <cellStyle name="Normal 37 2 2 2 2 6" xfId="2837"/>
    <cellStyle name="Normal 37 2 2 2 3" xfId="1496"/>
    <cellStyle name="Normal 37 2 2 2 3 2" xfId="4847"/>
    <cellStyle name="Normal 37 2 2 2 3 2 2" xfId="9831"/>
    <cellStyle name="Normal 37 2 2 2 3 3" xfId="6576"/>
    <cellStyle name="Normal 37 2 2 2 3 3 2" xfId="11518"/>
    <cellStyle name="Normal 37 2 2 2 3 4" xfId="8084"/>
    <cellStyle name="Normal 37 2 2 2 3 5" xfId="3123"/>
    <cellStyle name="Normal 37 2 2 2 4" xfId="4176"/>
    <cellStyle name="Normal 37 2 2 2 4 2" xfId="9162"/>
    <cellStyle name="Normal 37 2 2 2 5" xfId="5923"/>
    <cellStyle name="Normal 37 2 2 2 5 2" xfId="10865"/>
    <cellStyle name="Normal 37 2 2 2 6" xfId="7431"/>
    <cellStyle name="Normal 37 2 2 2 7" xfId="2470"/>
    <cellStyle name="Normal 37 2 2 3" xfId="884"/>
    <cellStyle name="Normal 37 2 2 3 2" xfId="1498"/>
    <cellStyle name="Normal 37 2 2 3 2 2" xfId="4849"/>
    <cellStyle name="Normal 37 2 2 3 2 2 2" xfId="9833"/>
    <cellStyle name="Normal 37 2 2 3 2 3" xfId="6578"/>
    <cellStyle name="Normal 37 2 2 3 2 3 2" xfId="11520"/>
    <cellStyle name="Normal 37 2 2 3 2 4" xfId="8086"/>
    <cellStyle name="Normal 37 2 2 3 2 5" xfId="3125"/>
    <cellStyle name="Normal 37 2 2 3 3" xfId="4317"/>
    <cellStyle name="Normal 37 2 2 3 3 2" xfId="9303"/>
    <cellStyle name="Normal 37 2 2 3 4" xfId="6061"/>
    <cellStyle name="Normal 37 2 2 3 4 2" xfId="11003"/>
    <cellStyle name="Normal 37 2 2 3 5" xfId="7569"/>
    <cellStyle name="Normal 37 2 2 3 6" xfId="2608"/>
    <cellStyle name="Normal 37 2 2 4" xfId="1495"/>
    <cellStyle name="Normal 37 2 2 4 2" xfId="4846"/>
    <cellStyle name="Normal 37 2 2 4 2 2" xfId="9830"/>
    <cellStyle name="Normal 37 2 2 4 3" xfId="6575"/>
    <cellStyle name="Normal 37 2 2 4 3 2" xfId="11517"/>
    <cellStyle name="Normal 37 2 2 4 4" xfId="8083"/>
    <cellStyle name="Normal 37 2 2 4 5" xfId="3122"/>
    <cellStyle name="Normal 37 2 2 5" xfId="3716"/>
    <cellStyle name="Normal 37 2 2 5 2" xfId="5380"/>
    <cellStyle name="Normal 37 2 2 5 2 2" xfId="10362"/>
    <cellStyle name="Normal 37 2 2 5 3" xfId="8676"/>
    <cellStyle name="Normal 37 2 2 6" xfId="4037"/>
    <cellStyle name="Normal 37 2 2 6 2" xfId="8812"/>
    <cellStyle name="Normal 37 2 2 7" xfId="5519"/>
    <cellStyle name="Normal 37 2 2 7 2" xfId="10476"/>
    <cellStyle name="Normal 37 2 2 8" xfId="5788"/>
    <cellStyle name="Normal 37 2 2 8 2" xfId="10730"/>
    <cellStyle name="Normal 37 2 2 9" xfId="7296"/>
    <cellStyle name="Normal 37 2 3" xfId="634"/>
    <cellStyle name="Normal 37 2 3 10" xfId="2378"/>
    <cellStyle name="Normal 37 2 3 2" xfId="776"/>
    <cellStyle name="Normal 37 2 3 2 2" xfId="1241"/>
    <cellStyle name="Normal 37 2 3 2 2 2" xfId="1501"/>
    <cellStyle name="Normal 37 2 3 2 2 2 2" xfId="4852"/>
    <cellStyle name="Normal 37 2 3 2 2 2 2 2" xfId="9836"/>
    <cellStyle name="Normal 37 2 3 2 2 2 3" xfId="6581"/>
    <cellStyle name="Normal 37 2 3 2 2 2 3 2" xfId="11523"/>
    <cellStyle name="Normal 37 2 3 2 2 2 4" xfId="8089"/>
    <cellStyle name="Normal 37 2 3 2 2 2 5" xfId="3128"/>
    <cellStyle name="Normal 37 2 3 2 2 3" xfId="4602"/>
    <cellStyle name="Normal 37 2 3 2 2 3 2" xfId="9586"/>
    <cellStyle name="Normal 37 2 3 2 2 4" xfId="6333"/>
    <cellStyle name="Normal 37 2 3 2 2 4 2" xfId="11275"/>
    <cellStyle name="Normal 37 2 3 2 2 5" xfId="7841"/>
    <cellStyle name="Normal 37 2 3 2 2 6" xfId="2880"/>
    <cellStyle name="Normal 37 2 3 2 3" xfId="1500"/>
    <cellStyle name="Normal 37 2 3 2 3 2" xfId="4851"/>
    <cellStyle name="Normal 37 2 3 2 3 2 2" xfId="9835"/>
    <cellStyle name="Normal 37 2 3 2 3 3" xfId="6580"/>
    <cellStyle name="Normal 37 2 3 2 3 3 2" xfId="11522"/>
    <cellStyle name="Normal 37 2 3 2 3 4" xfId="8088"/>
    <cellStyle name="Normal 37 2 3 2 3 5" xfId="3127"/>
    <cellStyle name="Normal 37 2 3 2 4" xfId="4219"/>
    <cellStyle name="Normal 37 2 3 2 4 2" xfId="9205"/>
    <cellStyle name="Normal 37 2 3 2 5" xfId="5966"/>
    <cellStyle name="Normal 37 2 3 2 5 2" xfId="10908"/>
    <cellStyle name="Normal 37 2 3 2 6" xfId="7474"/>
    <cellStyle name="Normal 37 2 3 2 7" xfId="2513"/>
    <cellStyle name="Normal 37 2 3 3" xfId="929"/>
    <cellStyle name="Normal 37 2 3 3 2" xfId="1502"/>
    <cellStyle name="Normal 37 2 3 3 2 2" xfId="4853"/>
    <cellStyle name="Normal 37 2 3 3 2 2 2" xfId="9837"/>
    <cellStyle name="Normal 37 2 3 3 2 3" xfId="6582"/>
    <cellStyle name="Normal 37 2 3 3 2 3 2" xfId="11524"/>
    <cellStyle name="Normal 37 2 3 3 2 4" xfId="8090"/>
    <cellStyle name="Normal 37 2 3 3 2 5" xfId="3129"/>
    <cellStyle name="Normal 37 2 3 3 3" xfId="4361"/>
    <cellStyle name="Normal 37 2 3 3 3 2" xfId="9346"/>
    <cellStyle name="Normal 37 2 3 3 4" xfId="6104"/>
    <cellStyle name="Normal 37 2 3 3 4 2" xfId="11046"/>
    <cellStyle name="Normal 37 2 3 3 5" xfId="7612"/>
    <cellStyle name="Normal 37 2 3 3 6" xfId="2651"/>
    <cellStyle name="Normal 37 2 3 4" xfId="1499"/>
    <cellStyle name="Normal 37 2 3 4 2" xfId="4850"/>
    <cellStyle name="Normal 37 2 3 4 2 2" xfId="9834"/>
    <cellStyle name="Normal 37 2 3 4 3" xfId="6579"/>
    <cellStyle name="Normal 37 2 3 4 3 2" xfId="11521"/>
    <cellStyle name="Normal 37 2 3 4 4" xfId="8087"/>
    <cellStyle name="Normal 37 2 3 4 5" xfId="3126"/>
    <cellStyle name="Normal 37 2 3 5" xfId="3759"/>
    <cellStyle name="Normal 37 2 3 5 2" xfId="5543"/>
    <cellStyle name="Normal 37 2 3 5 2 2" xfId="10494"/>
    <cellStyle name="Normal 37 2 3 5 3" xfId="8719"/>
    <cellStyle name="Normal 37 2 3 6" xfId="4083"/>
    <cellStyle name="Normal 37 2 3 6 2" xfId="8855"/>
    <cellStyle name="Normal 37 2 3 7" xfId="5561"/>
    <cellStyle name="Normal 37 2 3 7 2" xfId="10510"/>
    <cellStyle name="Normal 37 2 3 8" xfId="5831"/>
    <cellStyle name="Normal 37 2 3 8 2" xfId="10773"/>
    <cellStyle name="Normal 37 2 3 9" xfId="7339"/>
    <cellStyle name="Normal 37 2 4" xfId="469"/>
    <cellStyle name="Normal 37 2 4 2" xfId="1039"/>
    <cellStyle name="Normal 37 2 4 2 2" xfId="1504"/>
    <cellStyle name="Normal 37 2 4 2 2 2" xfId="4855"/>
    <cellStyle name="Normal 37 2 4 2 2 2 2" xfId="9839"/>
    <cellStyle name="Normal 37 2 4 2 2 3" xfId="6584"/>
    <cellStyle name="Normal 37 2 4 2 2 3 2" xfId="11526"/>
    <cellStyle name="Normal 37 2 4 2 2 4" xfId="8092"/>
    <cellStyle name="Normal 37 2 4 2 2 5" xfId="3131"/>
    <cellStyle name="Normal 37 2 4 2 3" xfId="4454"/>
    <cellStyle name="Normal 37 2 4 2 3 2" xfId="9439"/>
    <cellStyle name="Normal 37 2 4 2 4" xfId="6194"/>
    <cellStyle name="Normal 37 2 4 2 4 2" xfId="11136"/>
    <cellStyle name="Normal 37 2 4 2 5" xfId="7702"/>
    <cellStyle name="Normal 37 2 4 2 6" xfId="2741"/>
    <cellStyle name="Normal 37 2 4 3" xfId="1503"/>
    <cellStyle name="Normal 37 2 4 3 2" xfId="4854"/>
    <cellStyle name="Normal 37 2 4 3 2 2" xfId="9838"/>
    <cellStyle name="Normal 37 2 4 3 3" xfId="6583"/>
    <cellStyle name="Normal 37 2 4 3 3 2" xfId="11525"/>
    <cellStyle name="Normal 37 2 4 3 4" xfId="8091"/>
    <cellStyle name="Normal 37 2 4 3 5" xfId="3130"/>
    <cellStyle name="Normal 37 2 4 4" xfId="3985"/>
    <cellStyle name="Normal 37 2 4 4 2" xfId="9057"/>
    <cellStyle name="Normal 37 2 4 5" xfId="5742"/>
    <cellStyle name="Normal 37 2 4 5 2" xfId="10684"/>
    <cellStyle name="Normal 37 2 4 6" xfId="7250"/>
    <cellStyle name="Normal 37 2 4 7" xfId="2289"/>
    <cellStyle name="Normal 37 2 5" xfId="686"/>
    <cellStyle name="Normal 37 2 5 2" xfId="1152"/>
    <cellStyle name="Normal 37 2 5 2 2" xfId="1506"/>
    <cellStyle name="Normal 37 2 5 2 2 2" xfId="4857"/>
    <cellStyle name="Normal 37 2 5 2 2 2 2" xfId="9841"/>
    <cellStyle name="Normal 37 2 5 2 2 3" xfId="6586"/>
    <cellStyle name="Normal 37 2 5 2 2 3 2" xfId="11528"/>
    <cellStyle name="Normal 37 2 5 2 2 4" xfId="8094"/>
    <cellStyle name="Normal 37 2 5 2 2 5" xfId="3133"/>
    <cellStyle name="Normal 37 2 5 2 3" xfId="4513"/>
    <cellStyle name="Normal 37 2 5 2 3 2" xfId="9497"/>
    <cellStyle name="Normal 37 2 5 2 4" xfId="6244"/>
    <cellStyle name="Normal 37 2 5 2 4 2" xfId="11186"/>
    <cellStyle name="Normal 37 2 5 2 5" xfId="7752"/>
    <cellStyle name="Normal 37 2 5 2 6" xfId="2791"/>
    <cellStyle name="Normal 37 2 5 3" xfId="1505"/>
    <cellStyle name="Normal 37 2 5 3 2" xfId="4856"/>
    <cellStyle name="Normal 37 2 5 3 2 2" xfId="9840"/>
    <cellStyle name="Normal 37 2 5 3 3" xfId="6585"/>
    <cellStyle name="Normal 37 2 5 3 3 2" xfId="11527"/>
    <cellStyle name="Normal 37 2 5 3 4" xfId="8093"/>
    <cellStyle name="Normal 37 2 5 3 5" xfId="3132"/>
    <cellStyle name="Normal 37 2 5 4" xfId="4130"/>
    <cellStyle name="Normal 37 2 5 4 2" xfId="9116"/>
    <cellStyle name="Normal 37 2 5 5" xfId="5877"/>
    <cellStyle name="Normal 37 2 5 5 2" xfId="10819"/>
    <cellStyle name="Normal 37 2 5 6" xfId="7385"/>
    <cellStyle name="Normal 37 2 5 7" xfId="2424"/>
    <cellStyle name="Normal 37 2 6" xfId="353"/>
    <cellStyle name="Normal 37 2 6 2" xfId="981"/>
    <cellStyle name="Normal 37 2 6 2 2" xfId="1508"/>
    <cellStyle name="Normal 37 2 6 2 2 2" xfId="4859"/>
    <cellStyle name="Normal 37 2 6 2 2 2 2" xfId="9843"/>
    <cellStyle name="Normal 37 2 6 2 2 3" xfId="6588"/>
    <cellStyle name="Normal 37 2 6 2 2 3 2" xfId="11530"/>
    <cellStyle name="Normal 37 2 6 2 2 4" xfId="8096"/>
    <cellStyle name="Normal 37 2 6 2 2 5" xfId="3135"/>
    <cellStyle name="Normal 37 2 6 2 3" xfId="4408"/>
    <cellStyle name="Normal 37 2 6 2 3 2" xfId="9393"/>
    <cellStyle name="Normal 37 2 6 2 4" xfId="6150"/>
    <cellStyle name="Normal 37 2 6 2 4 2" xfId="11092"/>
    <cellStyle name="Normal 37 2 6 2 5" xfId="7658"/>
    <cellStyle name="Normal 37 2 6 2 6" xfId="2697"/>
    <cellStyle name="Normal 37 2 6 3" xfId="1507"/>
    <cellStyle name="Normal 37 2 6 3 2" xfId="4858"/>
    <cellStyle name="Normal 37 2 6 3 2 2" xfId="9842"/>
    <cellStyle name="Normal 37 2 6 3 3" xfId="6587"/>
    <cellStyle name="Normal 37 2 6 3 3 2" xfId="11529"/>
    <cellStyle name="Normal 37 2 6 3 4" xfId="8095"/>
    <cellStyle name="Normal 37 2 6 3 5" xfId="3134"/>
    <cellStyle name="Normal 37 2 6 4" xfId="3925"/>
    <cellStyle name="Normal 37 2 6 4 2" xfId="9005"/>
    <cellStyle name="Normal 37 2 6 5" xfId="5693"/>
    <cellStyle name="Normal 37 2 6 5 2" xfId="10635"/>
    <cellStyle name="Normal 37 2 6 6" xfId="7201"/>
    <cellStyle name="Normal 37 2 6 7" xfId="2240"/>
    <cellStyle name="Normal 37 2 7" xfId="835"/>
    <cellStyle name="Normal 37 2 7 2" xfId="1509"/>
    <cellStyle name="Normal 37 2 7 2 2" xfId="4860"/>
    <cellStyle name="Normal 37 2 7 2 2 2" xfId="9844"/>
    <cellStyle name="Normal 37 2 7 2 3" xfId="6589"/>
    <cellStyle name="Normal 37 2 7 2 3 2" xfId="11531"/>
    <cellStyle name="Normal 37 2 7 2 4" xfId="8097"/>
    <cellStyle name="Normal 37 2 7 2 5" xfId="3136"/>
    <cellStyle name="Normal 37 2 7 3" xfId="4270"/>
    <cellStyle name="Normal 37 2 7 3 2" xfId="9256"/>
    <cellStyle name="Normal 37 2 7 4" xfId="6015"/>
    <cellStyle name="Normal 37 2 7 4 2" xfId="10957"/>
    <cellStyle name="Normal 37 2 7 5" xfId="7523"/>
    <cellStyle name="Normal 37 2 7 6" xfId="2562"/>
    <cellStyle name="Normal 37 2 8" xfId="1302"/>
    <cellStyle name="Normal 37 2 8 2" xfId="4653"/>
    <cellStyle name="Normal 37 2 8 2 2" xfId="9637"/>
    <cellStyle name="Normal 37 2 8 3" xfId="6382"/>
    <cellStyle name="Normal 37 2 8 3 2" xfId="11324"/>
    <cellStyle name="Normal 37 2 8 4" xfId="7890"/>
    <cellStyle name="Normal 37 2 8 5" xfId="2929"/>
    <cellStyle name="Normal 37 2 9" xfId="245"/>
    <cellStyle name="Normal 37 2 9 2" xfId="3871"/>
    <cellStyle name="Normal 37 2 9 2 2" xfId="8958"/>
    <cellStyle name="Normal 37 2 9 3" xfId="5649"/>
    <cellStyle name="Normal 37 2 9 3 2" xfId="10591"/>
    <cellStyle name="Normal 37 2 9 4" xfId="7157"/>
    <cellStyle name="Normal 37 2 9 5" xfId="2195"/>
    <cellStyle name="Normal 37 3" xfId="548"/>
    <cellStyle name="Normal 37 3 10" xfId="2334"/>
    <cellStyle name="Normal 37 3 2" xfId="731"/>
    <cellStyle name="Normal 37 3 2 2" xfId="1197"/>
    <cellStyle name="Normal 37 3 2 2 2" xfId="1512"/>
    <cellStyle name="Normal 37 3 2 2 2 2" xfId="4863"/>
    <cellStyle name="Normal 37 3 2 2 2 2 2" xfId="9847"/>
    <cellStyle name="Normal 37 3 2 2 2 3" xfId="6592"/>
    <cellStyle name="Normal 37 3 2 2 2 3 2" xfId="11534"/>
    <cellStyle name="Normal 37 3 2 2 2 4" xfId="8100"/>
    <cellStyle name="Normal 37 3 2 2 2 5" xfId="3139"/>
    <cellStyle name="Normal 37 3 2 2 3" xfId="4558"/>
    <cellStyle name="Normal 37 3 2 2 3 2" xfId="9542"/>
    <cellStyle name="Normal 37 3 2 2 4" xfId="6289"/>
    <cellStyle name="Normal 37 3 2 2 4 2" xfId="11231"/>
    <cellStyle name="Normal 37 3 2 2 5" xfId="7797"/>
    <cellStyle name="Normal 37 3 2 2 6" xfId="2836"/>
    <cellStyle name="Normal 37 3 2 3" xfId="1511"/>
    <cellStyle name="Normal 37 3 2 3 2" xfId="4862"/>
    <cellStyle name="Normal 37 3 2 3 2 2" xfId="9846"/>
    <cellStyle name="Normal 37 3 2 3 3" xfId="6591"/>
    <cellStyle name="Normal 37 3 2 3 3 2" xfId="11533"/>
    <cellStyle name="Normal 37 3 2 3 4" xfId="8099"/>
    <cellStyle name="Normal 37 3 2 3 5" xfId="3138"/>
    <cellStyle name="Normal 37 3 2 4" xfId="4175"/>
    <cellStyle name="Normal 37 3 2 4 2" xfId="9161"/>
    <cellStyle name="Normal 37 3 2 5" xfId="5922"/>
    <cellStyle name="Normal 37 3 2 5 2" xfId="10864"/>
    <cellStyle name="Normal 37 3 2 6" xfId="7430"/>
    <cellStyle name="Normal 37 3 2 7" xfId="2469"/>
    <cellStyle name="Normal 37 3 3" xfId="883"/>
    <cellStyle name="Normal 37 3 3 2" xfId="1513"/>
    <cellStyle name="Normal 37 3 3 2 2" xfId="4864"/>
    <cellStyle name="Normal 37 3 3 2 2 2" xfId="9848"/>
    <cellStyle name="Normal 37 3 3 2 3" xfId="6593"/>
    <cellStyle name="Normal 37 3 3 2 3 2" xfId="11535"/>
    <cellStyle name="Normal 37 3 3 2 4" xfId="8101"/>
    <cellStyle name="Normal 37 3 3 2 5" xfId="3140"/>
    <cellStyle name="Normal 37 3 3 3" xfId="4316"/>
    <cellStyle name="Normal 37 3 3 3 2" xfId="9302"/>
    <cellStyle name="Normal 37 3 3 4" xfId="6060"/>
    <cellStyle name="Normal 37 3 3 4 2" xfId="11002"/>
    <cellStyle name="Normal 37 3 3 5" xfId="7568"/>
    <cellStyle name="Normal 37 3 3 6" xfId="2607"/>
    <cellStyle name="Normal 37 3 4" xfId="1510"/>
    <cellStyle name="Normal 37 3 4 2" xfId="4861"/>
    <cellStyle name="Normal 37 3 4 2 2" xfId="9845"/>
    <cellStyle name="Normal 37 3 4 3" xfId="6590"/>
    <cellStyle name="Normal 37 3 4 3 2" xfId="11532"/>
    <cellStyle name="Normal 37 3 4 4" xfId="8098"/>
    <cellStyle name="Normal 37 3 4 5" xfId="3137"/>
    <cellStyle name="Normal 37 3 5" xfId="3715"/>
    <cellStyle name="Normal 37 3 5 2" xfId="5464"/>
    <cellStyle name="Normal 37 3 5 2 2" xfId="10430"/>
    <cellStyle name="Normal 37 3 5 3" xfId="8675"/>
    <cellStyle name="Normal 37 3 6" xfId="4036"/>
    <cellStyle name="Normal 37 3 6 2" xfId="8811"/>
    <cellStyle name="Normal 37 3 7" xfId="5554"/>
    <cellStyle name="Normal 37 3 7 2" xfId="10504"/>
    <cellStyle name="Normal 37 3 8" xfId="5787"/>
    <cellStyle name="Normal 37 3 8 2" xfId="10729"/>
    <cellStyle name="Normal 37 3 9" xfId="7295"/>
    <cellStyle name="Normal 37 4" xfId="633"/>
    <cellStyle name="Normal 37 4 10" xfId="2377"/>
    <cellStyle name="Normal 37 4 2" xfId="775"/>
    <cellStyle name="Normal 37 4 2 2" xfId="1240"/>
    <cellStyle name="Normal 37 4 2 2 2" xfId="1516"/>
    <cellStyle name="Normal 37 4 2 2 2 2" xfId="4867"/>
    <cellStyle name="Normal 37 4 2 2 2 2 2" xfId="9851"/>
    <cellStyle name="Normal 37 4 2 2 2 3" xfId="6596"/>
    <cellStyle name="Normal 37 4 2 2 2 3 2" xfId="11538"/>
    <cellStyle name="Normal 37 4 2 2 2 4" xfId="8104"/>
    <cellStyle name="Normal 37 4 2 2 2 5" xfId="3143"/>
    <cellStyle name="Normal 37 4 2 2 3" xfId="4601"/>
    <cellStyle name="Normal 37 4 2 2 3 2" xfId="9585"/>
    <cellStyle name="Normal 37 4 2 2 4" xfId="6332"/>
    <cellStyle name="Normal 37 4 2 2 4 2" xfId="11274"/>
    <cellStyle name="Normal 37 4 2 2 5" xfId="7840"/>
    <cellStyle name="Normal 37 4 2 2 6" xfId="2879"/>
    <cellStyle name="Normal 37 4 2 3" xfId="1515"/>
    <cellStyle name="Normal 37 4 2 3 2" xfId="4866"/>
    <cellStyle name="Normal 37 4 2 3 2 2" xfId="9850"/>
    <cellStyle name="Normal 37 4 2 3 3" xfId="6595"/>
    <cellStyle name="Normal 37 4 2 3 3 2" xfId="11537"/>
    <cellStyle name="Normal 37 4 2 3 4" xfId="8103"/>
    <cellStyle name="Normal 37 4 2 3 5" xfId="3142"/>
    <cellStyle name="Normal 37 4 2 4" xfId="4218"/>
    <cellStyle name="Normal 37 4 2 4 2" xfId="9204"/>
    <cellStyle name="Normal 37 4 2 5" xfId="5965"/>
    <cellStyle name="Normal 37 4 2 5 2" xfId="10907"/>
    <cellStyle name="Normal 37 4 2 6" xfId="7473"/>
    <cellStyle name="Normal 37 4 2 7" xfId="2512"/>
    <cellStyle name="Normal 37 4 3" xfId="928"/>
    <cellStyle name="Normal 37 4 3 2" xfId="1517"/>
    <cellStyle name="Normal 37 4 3 2 2" xfId="4868"/>
    <cellStyle name="Normal 37 4 3 2 2 2" xfId="9852"/>
    <cellStyle name="Normal 37 4 3 2 3" xfId="6597"/>
    <cellStyle name="Normal 37 4 3 2 3 2" xfId="11539"/>
    <cellStyle name="Normal 37 4 3 2 4" xfId="8105"/>
    <cellStyle name="Normal 37 4 3 2 5" xfId="3144"/>
    <cellStyle name="Normal 37 4 3 3" xfId="4360"/>
    <cellStyle name="Normal 37 4 3 3 2" xfId="9345"/>
    <cellStyle name="Normal 37 4 3 4" xfId="6103"/>
    <cellStyle name="Normal 37 4 3 4 2" xfId="11045"/>
    <cellStyle name="Normal 37 4 3 5" xfId="7611"/>
    <cellStyle name="Normal 37 4 3 6" xfId="2650"/>
    <cellStyle name="Normal 37 4 4" xfId="1514"/>
    <cellStyle name="Normal 37 4 4 2" xfId="4865"/>
    <cellStyle name="Normal 37 4 4 2 2" xfId="9849"/>
    <cellStyle name="Normal 37 4 4 3" xfId="6594"/>
    <cellStyle name="Normal 37 4 4 3 2" xfId="11536"/>
    <cellStyle name="Normal 37 4 4 4" xfId="8102"/>
    <cellStyle name="Normal 37 4 4 5" xfId="3141"/>
    <cellStyle name="Normal 37 4 5" xfId="3758"/>
    <cellStyle name="Normal 37 4 5 2" xfId="3801"/>
    <cellStyle name="Normal 37 4 5 2 2" xfId="8895"/>
    <cellStyle name="Normal 37 4 5 3" xfId="8718"/>
    <cellStyle name="Normal 37 4 6" xfId="4082"/>
    <cellStyle name="Normal 37 4 6 2" xfId="8854"/>
    <cellStyle name="Normal 37 4 7" xfId="3796"/>
    <cellStyle name="Normal 37 4 7 2" xfId="8892"/>
    <cellStyle name="Normal 37 4 8" xfId="5830"/>
    <cellStyle name="Normal 37 4 8 2" xfId="10772"/>
    <cellStyle name="Normal 37 4 9" xfId="7338"/>
    <cellStyle name="Normal 37 5" xfId="468"/>
    <cellStyle name="Normal 37 5 2" xfId="1038"/>
    <cellStyle name="Normal 37 5 2 2" xfId="1519"/>
    <cellStyle name="Normal 37 5 2 2 2" xfId="4870"/>
    <cellStyle name="Normal 37 5 2 2 2 2" xfId="9854"/>
    <cellStyle name="Normal 37 5 2 2 3" xfId="6599"/>
    <cellStyle name="Normal 37 5 2 2 3 2" xfId="11541"/>
    <cellStyle name="Normal 37 5 2 2 4" xfId="8107"/>
    <cellStyle name="Normal 37 5 2 2 5" xfId="3146"/>
    <cellStyle name="Normal 37 5 2 3" xfId="4453"/>
    <cellStyle name="Normal 37 5 2 3 2" xfId="9438"/>
    <cellStyle name="Normal 37 5 2 4" xfId="6193"/>
    <cellStyle name="Normal 37 5 2 4 2" xfId="11135"/>
    <cellStyle name="Normal 37 5 2 5" xfId="7701"/>
    <cellStyle name="Normal 37 5 2 6" xfId="2740"/>
    <cellStyle name="Normal 37 5 3" xfId="1518"/>
    <cellStyle name="Normal 37 5 3 2" xfId="4869"/>
    <cellStyle name="Normal 37 5 3 2 2" xfId="9853"/>
    <cellStyle name="Normal 37 5 3 3" xfId="6598"/>
    <cellStyle name="Normal 37 5 3 3 2" xfId="11540"/>
    <cellStyle name="Normal 37 5 3 4" xfId="8106"/>
    <cellStyle name="Normal 37 5 3 5" xfId="3145"/>
    <cellStyle name="Normal 37 5 4" xfId="3984"/>
    <cellStyle name="Normal 37 5 4 2" xfId="9056"/>
    <cellStyle name="Normal 37 5 5" xfId="5741"/>
    <cellStyle name="Normal 37 5 5 2" xfId="10683"/>
    <cellStyle name="Normal 37 5 6" xfId="7249"/>
    <cellStyle name="Normal 37 5 7" xfId="2288"/>
    <cellStyle name="Normal 37 6" xfId="685"/>
    <cellStyle name="Normal 37 6 2" xfId="1151"/>
    <cellStyle name="Normal 37 6 2 2" xfId="1521"/>
    <cellStyle name="Normal 37 6 2 2 2" xfId="4872"/>
    <cellStyle name="Normal 37 6 2 2 2 2" xfId="9856"/>
    <cellStyle name="Normal 37 6 2 2 3" xfId="6601"/>
    <cellStyle name="Normal 37 6 2 2 3 2" xfId="11543"/>
    <cellStyle name="Normal 37 6 2 2 4" xfId="8109"/>
    <cellStyle name="Normal 37 6 2 2 5" xfId="3148"/>
    <cellStyle name="Normal 37 6 2 3" xfId="4512"/>
    <cellStyle name="Normal 37 6 2 3 2" xfId="9496"/>
    <cellStyle name="Normal 37 6 2 4" xfId="6243"/>
    <cellStyle name="Normal 37 6 2 4 2" xfId="11185"/>
    <cellStyle name="Normal 37 6 2 5" xfId="7751"/>
    <cellStyle name="Normal 37 6 2 6" xfId="2790"/>
    <cellStyle name="Normal 37 6 3" xfId="1520"/>
    <cellStyle name="Normal 37 6 3 2" xfId="4871"/>
    <cellStyle name="Normal 37 6 3 2 2" xfId="9855"/>
    <cellStyle name="Normal 37 6 3 3" xfId="6600"/>
    <cellStyle name="Normal 37 6 3 3 2" xfId="11542"/>
    <cellStyle name="Normal 37 6 3 4" xfId="8108"/>
    <cellStyle name="Normal 37 6 3 5" xfId="3147"/>
    <cellStyle name="Normal 37 6 4" xfId="4129"/>
    <cellStyle name="Normal 37 6 4 2" xfId="9115"/>
    <cellStyle name="Normal 37 6 5" xfId="5876"/>
    <cellStyle name="Normal 37 6 5 2" xfId="10818"/>
    <cellStyle name="Normal 37 6 6" xfId="7384"/>
    <cellStyle name="Normal 37 6 7" xfId="2423"/>
    <cellStyle name="Normal 37 7" xfId="352"/>
    <cellStyle name="Normal 37 7 2" xfId="980"/>
    <cellStyle name="Normal 37 7 2 2" xfId="1523"/>
    <cellStyle name="Normal 37 7 2 2 2" xfId="4874"/>
    <cellStyle name="Normal 37 7 2 2 2 2" xfId="9858"/>
    <cellStyle name="Normal 37 7 2 2 3" xfId="6603"/>
    <cellStyle name="Normal 37 7 2 2 3 2" xfId="11545"/>
    <cellStyle name="Normal 37 7 2 2 4" xfId="8111"/>
    <cellStyle name="Normal 37 7 2 2 5" xfId="3150"/>
    <cellStyle name="Normal 37 7 2 3" xfId="4407"/>
    <cellStyle name="Normal 37 7 2 3 2" xfId="9392"/>
    <cellStyle name="Normal 37 7 2 4" xfId="6149"/>
    <cellStyle name="Normal 37 7 2 4 2" xfId="11091"/>
    <cellStyle name="Normal 37 7 2 5" xfId="7657"/>
    <cellStyle name="Normal 37 7 2 6" xfId="2696"/>
    <cellStyle name="Normal 37 7 3" xfId="1522"/>
    <cellStyle name="Normal 37 7 3 2" xfId="4873"/>
    <cellStyle name="Normal 37 7 3 2 2" xfId="9857"/>
    <cellStyle name="Normal 37 7 3 3" xfId="6602"/>
    <cellStyle name="Normal 37 7 3 3 2" xfId="11544"/>
    <cellStyle name="Normal 37 7 3 4" xfId="8110"/>
    <cellStyle name="Normal 37 7 3 5" xfId="3149"/>
    <cellStyle name="Normal 37 7 4" xfId="3924"/>
    <cellStyle name="Normal 37 7 4 2" xfId="9004"/>
    <cellStyle name="Normal 37 7 5" xfId="5692"/>
    <cellStyle name="Normal 37 7 5 2" xfId="10634"/>
    <cellStyle name="Normal 37 7 6" xfId="7200"/>
    <cellStyle name="Normal 37 7 7" xfId="2239"/>
    <cellStyle name="Normal 37 8" xfId="834"/>
    <cellStyle name="Normal 37 8 2" xfId="1524"/>
    <cellStyle name="Normal 37 8 2 2" xfId="4875"/>
    <cellStyle name="Normal 37 8 2 2 2" xfId="9859"/>
    <cellStyle name="Normal 37 8 2 3" xfId="6604"/>
    <cellStyle name="Normal 37 8 2 3 2" xfId="11546"/>
    <cellStyle name="Normal 37 8 2 4" xfId="8112"/>
    <cellStyle name="Normal 37 8 2 5" xfId="3151"/>
    <cellStyle name="Normal 37 8 3" xfId="4269"/>
    <cellStyle name="Normal 37 8 3 2" xfId="9255"/>
    <cellStyle name="Normal 37 8 4" xfId="6014"/>
    <cellStyle name="Normal 37 8 4 2" xfId="10956"/>
    <cellStyle name="Normal 37 8 5" xfId="7522"/>
    <cellStyle name="Normal 37 8 6" xfId="2561"/>
    <cellStyle name="Normal 37 9" xfId="1301"/>
    <cellStyle name="Normal 37 9 2" xfId="4652"/>
    <cellStyle name="Normal 37 9 2 2" xfId="9636"/>
    <cellStyle name="Normal 37 9 3" xfId="6381"/>
    <cellStyle name="Normal 37 9 3 2" xfId="11323"/>
    <cellStyle name="Normal 37 9 4" xfId="7889"/>
    <cellStyle name="Normal 37 9 5" xfId="2928"/>
    <cellStyle name="Normal 38" xfId="161"/>
    <cellStyle name="Normal 38 10" xfId="2141"/>
    <cellStyle name="Normal 38 10 2" xfId="5552"/>
    <cellStyle name="Normal 38 10 2 2" xfId="10502"/>
    <cellStyle name="Normal 38 10 3" xfId="8630"/>
    <cellStyle name="Normal 38 11" xfId="3670"/>
    <cellStyle name="Normal 38 11 2" xfId="8767"/>
    <cellStyle name="Normal 38 12" xfId="3837"/>
    <cellStyle name="Normal 38 12 2" xfId="8928"/>
    <cellStyle name="Normal 38 13" xfId="5622"/>
    <cellStyle name="Normal 38 13 2" xfId="10564"/>
    <cellStyle name="Normal 38 14" xfId="7130"/>
    <cellStyle name="Normal 38 15" xfId="2095"/>
    <cellStyle name="Normal 38 2" xfId="550"/>
    <cellStyle name="Normal 38 2 10" xfId="2336"/>
    <cellStyle name="Normal 38 2 2" xfId="733"/>
    <cellStyle name="Normal 38 2 2 2" xfId="1199"/>
    <cellStyle name="Normal 38 2 2 2 2" xfId="1527"/>
    <cellStyle name="Normal 38 2 2 2 2 2" xfId="4878"/>
    <cellStyle name="Normal 38 2 2 2 2 2 2" xfId="9862"/>
    <cellStyle name="Normal 38 2 2 2 2 3" xfId="6607"/>
    <cellStyle name="Normal 38 2 2 2 2 3 2" xfId="11549"/>
    <cellStyle name="Normal 38 2 2 2 2 4" xfId="8115"/>
    <cellStyle name="Normal 38 2 2 2 2 5" xfId="3154"/>
    <cellStyle name="Normal 38 2 2 2 3" xfId="4560"/>
    <cellStyle name="Normal 38 2 2 2 3 2" xfId="9544"/>
    <cellStyle name="Normal 38 2 2 2 4" xfId="6291"/>
    <cellStyle name="Normal 38 2 2 2 4 2" xfId="11233"/>
    <cellStyle name="Normal 38 2 2 2 5" xfId="7799"/>
    <cellStyle name="Normal 38 2 2 2 6" xfId="2838"/>
    <cellStyle name="Normal 38 2 2 3" xfId="1526"/>
    <cellStyle name="Normal 38 2 2 3 2" xfId="4877"/>
    <cellStyle name="Normal 38 2 2 3 2 2" xfId="9861"/>
    <cellStyle name="Normal 38 2 2 3 3" xfId="6606"/>
    <cellStyle name="Normal 38 2 2 3 3 2" xfId="11548"/>
    <cellStyle name="Normal 38 2 2 3 4" xfId="8114"/>
    <cellStyle name="Normal 38 2 2 3 5" xfId="3153"/>
    <cellStyle name="Normal 38 2 2 4" xfId="4177"/>
    <cellStyle name="Normal 38 2 2 4 2" xfId="9163"/>
    <cellStyle name="Normal 38 2 2 5" xfId="5924"/>
    <cellStyle name="Normal 38 2 2 5 2" xfId="10866"/>
    <cellStyle name="Normal 38 2 2 6" xfId="7432"/>
    <cellStyle name="Normal 38 2 2 7" xfId="2471"/>
    <cellStyle name="Normal 38 2 3" xfId="885"/>
    <cellStyle name="Normal 38 2 3 2" xfId="1528"/>
    <cellStyle name="Normal 38 2 3 2 2" xfId="4879"/>
    <cellStyle name="Normal 38 2 3 2 2 2" xfId="9863"/>
    <cellStyle name="Normal 38 2 3 2 3" xfId="6608"/>
    <cellStyle name="Normal 38 2 3 2 3 2" xfId="11550"/>
    <cellStyle name="Normal 38 2 3 2 4" xfId="8116"/>
    <cellStyle name="Normal 38 2 3 2 5" xfId="3155"/>
    <cellStyle name="Normal 38 2 3 3" xfId="4318"/>
    <cellStyle name="Normal 38 2 3 3 2" xfId="9304"/>
    <cellStyle name="Normal 38 2 3 4" xfId="6062"/>
    <cellStyle name="Normal 38 2 3 4 2" xfId="11004"/>
    <cellStyle name="Normal 38 2 3 5" xfId="7570"/>
    <cellStyle name="Normal 38 2 3 6" xfId="2609"/>
    <cellStyle name="Normal 38 2 4" xfId="1525"/>
    <cellStyle name="Normal 38 2 4 2" xfId="4876"/>
    <cellStyle name="Normal 38 2 4 2 2" xfId="9860"/>
    <cellStyle name="Normal 38 2 4 3" xfId="6605"/>
    <cellStyle name="Normal 38 2 4 3 2" xfId="11547"/>
    <cellStyle name="Normal 38 2 4 4" xfId="8113"/>
    <cellStyle name="Normal 38 2 4 5" xfId="3152"/>
    <cellStyle name="Normal 38 2 5" xfId="3717"/>
    <cellStyle name="Normal 38 2 5 2" xfId="5560"/>
    <cellStyle name="Normal 38 2 5 2 2" xfId="10509"/>
    <cellStyle name="Normal 38 2 5 3" xfId="8677"/>
    <cellStyle name="Normal 38 2 6" xfId="4038"/>
    <cellStyle name="Normal 38 2 6 2" xfId="8813"/>
    <cellStyle name="Normal 38 2 7" xfId="5407"/>
    <cellStyle name="Normal 38 2 7 2" xfId="10384"/>
    <cellStyle name="Normal 38 2 8" xfId="5789"/>
    <cellStyle name="Normal 38 2 8 2" xfId="10731"/>
    <cellStyle name="Normal 38 2 9" xfId="7297"/>
    <cellStyle name="Normal 38 3" xfId="635"/>
    <cellStyle name="Normal 38 3 10" xfId="2379"/>
    <cellStyle name="Normal 38 3 2" xfId="777"/>
    <cellStyle name="Normal 38 3 2 2" xfId="1242"/>
    <cellStyle name="Normal 38 3 2 2 2" xfId="1531"/>
    <cellStyle name="Normal 38 3 2 2 2 2" xfId="4882"/>
    <cellStyle name="Normal 38 3 2 2 2 2 2" xfId="9866"/>
    <cellStyle name="Normal 38 3 2 2 2 3" xfId="6611"/>
    <cellStyle name="Normal 38 3 2 2 2 3 2" xfId="11553"/>
    <cellStyle name="Normal 38 3 2 2 2 4" xfId="8119"/>
    <cellStyle name="Normal 38 3 2 2 2 5" xfId="3158"/>
    <cellStyle name="Normal 38 3 2 2 3" xfId="4603"/>
    <cellStyle name="Normal 38 3 2 2 3 2" xfId="9587"/>
    <cellStyle name="Normal 38 3 2 2 4" xfId="6334"/>
    <cellStyle name="Normal 38 3 2 2 4 2" xfId="11276"/>
    <cellStyle name="Normal 38 3 2 2 5" xfId="7842"/>
    <cellStyle name="Normal 38 3 2 2 6" xfId="2881"/>
    <cellStyle name="Normal 38 3 2 3" xfId="1530"/>
    <cellStyle name="Normal 38 3 2 3 2" xfId="4881"/>
    <cellStyle name="Normal 38 3 2 3 2 2" xfId="9865"/>
    <cellStyle name="Normal 38 3 2 3 3" xfId="6610"/>
    <cellStyle name="Normal 38 3 2 3 3 2" xfId="11552"/>
    <cellStyle name="Normal 38 3 2 3 4" xfId="8118"/>
    <cellStyle name="Normal 38 3 2 3 5" xfId="3157"/>
    <cellStyle name="Normal 38 3 2 4" xfId="4220"/>
    <cellStyle name="Normal 38 3 2 4 2" xfId="9206"/>
    <cellStyle name="Normal 38 3 2 5" xfId="5967"/>
    <cellStyle name="Normal 38 3 2 5 2" xfId="10909"/>
    <cellStyle name="Normal 38 3 2 6" xfId="7475"/>
    <cellStyle name="Normal 38 3 2 7" xfId="2514"/>
    <cellStyle name="Normal 38 3 3" xfId="930"/>
    <cellStyle name="Normal 38 3 3 2" xfId="1532"/>
    <cellStyle name="Normal 38 3 3 2 2" xfId="4883"/>
    <cellStyle name="Normal 38 3 3 2 2 2" xfId="9867"/>
    <cellStyle name="Normal 38 3 3 2 3" xfId="6612"/>
    <cellStyle name="Normal 38 3 3 2 3 2" xfId="11554"/>
    <cellStyle name="Normal 38 3 3 2 4" xfId="8120"/>
    <cellStyle name="Normal 38 3 3 2 5" xfId="3159"/>
    <cellStyle name="Normal 38 3 3 3" xfId="4362"/>
    <cellStyle name="Normal 38 3 3 3 2" xfId="9347"/>
    <cellStyle name="Normal 38 3 3 4" xfId="6105"/>
    <cellStyle name="Normal 38 3 3 4 2" xfId="11047"/>
    <cellStyle name="Normal 38 3 3 5" xfId="7613"/>
    <cellStyle name="Normal 38 3 3 6" xfId="2652"/>
    <cellStyle name="Normal 38 3 4" xfId="1529"/>
    <cellStyle name="Normal 38 3 4 2" xfId="4880"/>
    <cellStyle name="Normal 38 3 4 2 2" xfId="9864"/>
    <cellStyle name="Normal 38 3 4 3" xfId="6609"/>
    <cellStyle name="Normal 38 3 4 3 2" xfId="11551"/>
    <cellStyle name="Normal 38 3 4 4" xfId="8117"/>
    <cellStyle name="Normal 38 3 4 5" xfId="3156"/>
    <cellStyle name="Normal 38 3 5" xfId="3760"/>
    <cellStyle name="Normal 38 3 5 2" xfId="3814"/>
    <cellStyle name="Normal 38 3 5 2 2" xfId="8907"/>
    <cellStyle name="Normal 38 3 5 3" xfId="8720"/>
    <cellStyle name="Normal 38 3 6" xfId="4084"/>
    <cellStyle name="Normal 38 3 6 2" xfId="8856"/>
    <cellStyle name="Normal 38 3 7" xfId="5492"/>
    <cellStyle name="Normal 38 3 7 2" xfId="10454"/>
    <cellStyle name="Normal 38 3 8" xfId="5832"/>
    <cellStyle name="Normal 38 3 8 2" xfId="10774"/>
    <cellStyle name="Normal 38 3 9" xfId="7340"/>
    <cellStyle name="Normal 38 4" xfId="470"/>
    <cellStyle name="Normal 38 4 2" xfId="1040"/>
    <cellStyle name="Normal 38 4 2 2" xfId="1534"/>
    <cellStyle name="Normal 38 4 2 2 2" xfId="4885"/>
    <cellStyle name="Normal 38 4 2 2 2 2" xfId="9869"/>
    <cellStyle name="Normal 38 4 2 2 3" xfId="6614"/>
    <cellStyle name="Normal 38 4 2 2 3 2" xfId="11556"/>
    <cellStyle name="Normal 38 4 2 2 4" xfId="8122"/>
    <cellStyle name="Normal 38 4 2 2 5" xfId="3161"/>
    <cellStyle name="Normal 38 4 2 3" xfId="4455"/>
    <cellStyle name="Normal 38 4 2 3 2" xfId="9440"/>
    <cellStyle name="Normal 38 4 2 4" xfId="6195"/>
    <cellStyle name="Normal 38 4 2 4 2" xfId="11137"/>
    <cellStyle name="Normal 38 4 2 5" xfId="7703"/>
    <cellStyle name="Normal 38 4 2 6" xfId="2742"/>
    <cellStyle name="Normal 38 4 3" xfId="1533"/>
    <cellStyle name="Normal 38 4 3 2" xfId="4884"/>
    <cellStyle name="Normal 38 4 3 2 2" xfId="9868"/>
    <cellStyle name="Normal 38 4 3 3" xfId="6613"/>
    <cellStyle name="Normal 38 4 3 3 2" xfId="11555"/>
    <cellStyle name="Normal 38 4 3 4" xfId="8121"/>
    <cellStyle name="Normal 38 4 3 5" xfId="3160"/>
    <cellStyle name="Normal 38 4 4" xfId="3986"/>
    <cellStyle name="Normal 38 4 4 2" xfId="9058"/>
    <cellStyle name="Normal 38 4 5" xfId="5743"/>
    <cellStyle name="Normal 38 4 5 2" xfId="10685"/>
    <cellStyle name="Normal 38 4 6" xfId="7251"/>
    <cellStyle name="Normal 38 4 7" xfId="2290"/>
    <cellStyle name="Normal 38 5" xfId="687"/>
    <cellStyle name="Normal 38 5 2" xfId="1153"/>
    <cellStyle name="Normal 38 5 2 2" xfId="1536"/>
    <cellStyle name="Normal 38 5 2 2 2" xfId="4887"/>
    <cellStyle name="Normal 38 5 2 2 2 2" xfId="9871"/>
    <cellStyle name="Normal 38 5 2 2 3" xfId="6616"/>
    <cellStyle name="Normal 38 5 2 2 3 2" xfId="11558"/>
    <cellStyle name="Normal 38 5 2 2 4" xfId="8124"/>
    <cellStyle name="Normal 38 5 2 2 5" xfId="3163"/>
    <cellStyle name="Normal 38 5 2 3" xfId="4514"/>
    <cellStyle name="Normal 38 5 2 3 2" xfId="9498"/>
    <cellStyle name="Normal 38 5 2 4" xfId="6245"/>
    <cellStyle name="Normal 38 5 2 4 2" xfId="11187"/>
    <cellStyle name="Normal 38 5 2 5" xfId="7753"/>
    <cellStyle name="Normal 38 5 2 6" xfId="2792"/>
    <cellStyle name="Normal 38 5 3" xfId="1535"/>
    <cellStyle name="Normal 38 5 3 2" xfId="4886"/>
    <cellStyle name="Normal 38 5 3 2 2" xfId="9870"/>
    <cellStyle name="Normal 38 5 3 3" xfId="6615"/>
    <cellStyle name="Normal 38 5 3 3 2" xfId="11557"/>
    <cellStyle name="Normal 38 5 3 4" xfId="8123"/>
    <cellStyle name="Normal 38 5 3 5" xfId="3162"/>
    <cellStyle name="Normal 38 5 4" xfId="4131"/>
    <cellStyle name="Normal 38 5 4 2" xfId="9117"/>
    <cellStyle name="Normal 38 5 5" xfId="5878"/>
    <cellStyle name="Normal 38 5 5 2" xfId="10820"/>
    <cellStyle name="Normal 38 5 6" xfId="7386"/>
    <cellStyle name="Normal 38 5 7" xfId="2425"/>
    <cellStyle name="Normal 38 6" xfId="354"/>
    <cellStyle name="Normal 38 6 2" xfId="982"/>
    <cellStyle name="Normal 38 6 2 2" xfId="1538"/>
    <cellStyle name="Normal 38 6 2 2 2" xfId="4889"/>
    <cellStyle name="Normal 38 6 2 2 2 2" xfId="9873"/>
    <cellStyle name="Normal 38 6 2 2 3" xfId="6618"/>
    <cellStyle name="Normal 38 6 2 2 3 2" xfId="11560"/>
    <cellStyle name="Normal 38 6 2 2 4" xfId="8126"/>
    <cellStyle name="Normal 38 6 2 2 5" xfId="3165"/>
    <cellStyle name="Normal 38 6 2 3" xfId="4409"/>
    <cellStyle name="Normal 38 6 2 3 2" xfId="9394"/>
    <cellStyle name="Normal 38 6 2 4" xfId="6151"/>
    <cellStyle name="Normal 38 6 2 4 2" xfId="11093"/>
    <cellStyle name="Normal 38 6 2 5" xfId="7659"/>
    <cellStyle name="Normal 38 6 2 6" xfId="2698"/>
    <cellStyle name="Normal 38 6 3" xfId="1537"/>
    <cellStyle name="Normal 38 6 3 2" xfId="4888"/>
    <cellStyle name="Normal 38 6 3 2 2" xfId="9872"/>
    <cellStyle name="Normal 38 6 3 3" xfId="6617"/>
    <cellStyle name="Normal 38 6 3 3 2" xfId="11559"/>
    <cellStyle name="Normal 38 6 3 4" xfId="8125"/>
    <cellStyle name="Normal 38 6 3 5" xfId="3164"/>
    <cellStyle name="Normal 38 6 4" xfId="3926"/>
    <cellStyle name="Normal 38 6 4 2" xfId="9006"/>
    <cellStyle name="Normal 38 6 5" xfId="5694"/>
    <cellStyle name="Normal 38 6 5 2" xfId="10636"/>
    <cellStyle name="Normal 38 6 6" xfId="7202"/>
    <cellStyle name="Normal 38 6 7" xfId="2241"/>
    <cellStyle name="Normal 38 7" xfId="836"/>
    <cellStyle name="Normal 38 7 2" xfId="1539"/>
    <cellStyle name="Normal 38 7 2 2" xfId="4890"/>
    <cellStyle name="Normal 38 7 2 2 2" xfId="9874"/>
    <cellStyle name="Normal 38 7 2 3" xfId="6619"/>
    <cellStyle name="Normal 38 7 2 3 2" xfId="11561"/>
    <cellStyle name="Normal 38 7 2 4" xfId="8127"/>
    <cellStyle name="Normal 38 7 2 5" xfId="3166"/>
    <cellStyle name="Normal 38 7 3" xfId="4271"/>
    <cellStyle name="Normal 38 7 3 2" xfId="9257"/>
    <cellStyle name="Normal 38 7 4" xfId="6016"/>
    <cellStyle name="Normal 38 7 4 2" xfId="10958"/>
    <cellStyle name="Normal 38 7 5" xfId="7524"/>
    <cellStyle name="Normal 38 7 6" xfId="2563"/>
    <cellStyle name="Normal 38 8" xfId="1303"/>
    <cellStyle name="Normal 38 8 2" xfId="4654"/>
    <cellStyle name="Normal 38 8 2 2" xfId="9638"/>
    <cellStyle name="Normal 38 8 3" xfId="6383"/>
    <cellStyle name="Normal 38 8 3 2" xfId="11325"/>
    <cellStyle name="Normal 38 8 4" xfId="7891"/>
    <cellStyle name="Normal 38 8 5" xfId="2930"/>
    <cellStyle name="Normal 38 9" xfId="246"/>
    <cellStyle name="Normal 38 9 2" xfId="3872"/>
    <cellStyle name="Normal 38 9 2 2" xfId="8959"/>
    <cellStyle name="Normal 38 9 3" xfId="5650"/>
    <cellStyle name="Normal 38 9 3 2" xfId="10592"/>
    <cellStyle name="Normal 38 9 4" xfId="7158"/>
    <cellStyle name="Normal 38 9 5" xfId="2196"/>
    <cellStyle name="Normal 39" xfId="177"/>
    <cellStyle name="Normal 39 2" xfId="551"/>
    <cellStyle name="Normal 39 2 2" xfId="1099"/>
    <cellStyle name="Normal 39 3" xfId="412"/>
    <cellStyle name="Normal 39 4" xfId="296"/>
    <cellStyle name="Normal 39 5" xfId="210"/>
    <cellStyle name="Normal 39 6" xfId="2157"/>
    <cellStyle name="Normal 4" xfId="51"/>
    <cellStyle name="Normal 4 2" xfId="14"/>
    <cellStyle name="Normal 4 2 2" xfId="1013"/>
    <cellStyle name="Normal 4 2 3" xfId="204"/>
    <cellStyle name="Normal 4 3" xfId="552"/>
    <cellStyle name="Normal 4 4" xfId="866"/>
    <cellStyle name="Normal 4 5" xfId="5576"/>
    <cellStyle name="Normal 40" xfId="178"/>
    <cellStyle name="Normal 40 2" xfId="553"/>
    <cellStyle name="Normal 40 2 2" xfId="1100"/>
    <cellStyle name="Normal 40 3" xfId="414"/>
    <cellStyle name="Normal 40 4" xfId="298"/>
    <cellStyle name="Normal 40 5" xfId="211"/>
    <cellStyle name="Normal 40 6" xfId="2158"/>
    <cellStyle name="Normal 41" xfId="179"/>
    <cellStyle name="Normal 41 2" xfId="554"/>
    <cellStyle name="Normal 41 2 2" xfId="1101"/>
    <cellStyle name="Normal 41 3" xfId="416"/>
    <cellStyle name="Normal 41 4" xfId="300"/>
    <cellStyle name="Normal 41 5" xfId="212"/>
    <cellStyle name="Normal 41 6" xfId="2159"/>
    <cellStyle name="Normal 42" xfId="180"/>
    <cellStyle name="Normal 42 2" xfId="555"/>
    <cellStyle name="Normal 42 2 2" xfId="1102"/>
    <cellStyle name="Normal 42 3" xfId="418"/>
    <cellStyle name="Normal 42 4" xfId="302"/>
    <cellStyle name="Normal 42 5" xfId="213"/>
    <cellStyle name="Normal 42 6" xfId="2160"/>
    <cellStyle name="Normal 43" xfId="181"/>
    <cellStyle name="Normal 43 2" xfId="556"/>
    <cellStyle name="Normal 43 2 2" xfId="1103"/>
    <cellStyle name="Normal 43 3" xfId="420"/>
    <cellStyle name="Normal 43 4" xfId="304"/>
    <cellStyle name="Normal 43 5" xfId="214"/>
    <cellStyle name="Normal 43 6" xfId="2161"/>
    <cellStyle name="Normal 44" xfId="182"/>
    <cellStyle name="Normal 44 2" xfId="557"/>
    <cellStyle name="Normal 44 2 2" xfId="1104"/>
    <cellStyle name="Normal 44 3" xfId="422"/>
    <cellStyle name="Normal 44 4" xfId="306"/>
    <cellStyle name="Normal 44 5" xfId="215"/>
    <cellStyle name="Normal 44 6" xfId="2162"/>
    <cellStyle name="Normal 45" xfId="183"/>
    <cellStyle name="Normal 45 2" xfId="558"/>
    <cellStyle name="Normal 45 2 2" xfId="1105"/>
    <cellStyle name="Normal 45 3" xfId="423"/>
    <cellStyle name="Normal 45 4" xfId="307"/>
    <cellStyle name="Normal 45 5" xfId="216"/>
    <cellStyle name="Normal 45 6" xfId="2163"/>
    <cellStyle name="Normal 46" xfId="184"/>
    <cellStyle name="Normal 46 2" xfId="559"/>
    <cellStyle name="Normal 46 2 2" xfId="1106"/>
    <cellStyle name="Normal 46 3" xfId="425"/>
    <cellStyle name="Normal 46 4" xfId="309"/>
    <cellStyle name="Normal 46 5" xfId="217"/>
    <cellStyle name="Normal 46 6" xfId="2164"/>
    <cellStyle name="Normal 47" xfId="185"/>
    <cellStyle name="Normal 47 2" xfId="560"/>
    <cellStyle name="Normal 47 2 2" xfId="1107"/>
    <cellStyle name="Normal 47 3" xfId="427"/>
    <cellStyle name="Normal 47 4" xfId="311"/>
    <cellStyle name="Normal 47 5" xfId="218"/>
    <cellStyle name="Normal 47 6" xfId="2165"/>
    <cellStyle name="Normal 48" xfId="186"/>
    <cellStyle name="Normal 48 2" xfId="561"/>
    <cellStyle name="Normal 48 2 2" xfId="1108"/>
    <cellStyle name="Normal 48 3" xfId="429"/>
    <cellStyle name="Normal 48 4" xfId="313"/>
    <cellStyle name="Normal 48 5" xfId="219"/>
    <cellStyle name="Normal 48 6" xfId="2166"/>
    <cellStyle name="Normal 49" xfId="187"/>
    <cellStyle name="Normal 49 2" xfId="562"/>
    <cellStyle name="Normal 49 2 2" xfId="1109"/>
    <cellStyle name="Normal 49 3" xfId="431"/>
    <cellStyle name="Normal 49 4" xfId="315"/>
    <cellStyle name="Normal 49 5" xfId="220"/>
    <cellStyle name="Normal 49 6" xfId="2167"/>
    <cellStyle name="Normal 5" xfId="54"/>
    <cellStyle name="Normal 5 10" xfId="837"/>
    <cellStyle name="Normal 5 10 2" xfId="1540"/>
    <cellStyle name="Normal 5 10 2 2" xfId="4891"/>
    <cellStyle name="Normal 5 10 2 2 2" xfId="9875"/>
    <cellStyle name="Normal 5 10 2 3" xfId="6620"/>
    <cellStyle name="Normal 5 10 2 3 2" xfId="11562"/>
    <cellStyle name="Normal 5 10 2 4" xfId="8128"/>
    <cellStyle name="Normal 5 10 2 5" xfId="3167"/>
    <cellStyle name="Normal 5 10 3" xfId="4272"/>
    <cellStyle name="Normal 5 10 3 2" xfId="9258"/>
    <cellStyle name="Normal 5 10 4" xfId="6017"/>
    <cellStyle name="Normal 5 10 4 2" xfId="10959"/>
    <cellStyle name="Normal 5 10 5" xfId="7525"/>
    <cellStyle name="Normal 5 10 6" xfId="2564"/>
    <cellStyle name="Normal 5 11" xfId="1304"/>
    <cellStyle name="Normal 5 11 2" xfId="4655"/>
    <cellStyle name="Normal 5 11 2 2" xfId="9639"/>
    <cellStyle name="Normal 5 11 3" xfId="6384"/>
    <cellStyle name="Normal 5 11 3 2" xfId="11326"/>
    <cellStyle name="Normal 5 11 4" xfId="7892"/>
    <cellStyle name="Normal 5 11 5" xfId="2931"/>
    <cellStyle name="Normal 5 12" xfId="247"/>
    <cellStyle name="Normal 5 12 2" xfId="3873"/>
    <cellStyle name="Normal 5 12 2 2" xfId="8960"/>
    <cellStyle name="Normal 5 12 3" xfId="5651"/>
    <cellStyle name="Normal 5 12 3 2" xfId="10593"/>
    <cellStyle name="Normal 5 12 4" xfId="7159"/>
    <cellStyle name="Normal 5 12 5" xfId="2197"/>
    <cellStyle name="Normal 5 13" xfId="2116"/>
    <cellStyle name="Normal 5 13 2" xfId="8616"/>
    <cellStyle name="Normal 5 13 3" xfId="8890"/>
    <cellStyle name="Normal 5 14" xfId="3671"/>
    <cellStyle name="Normal 5 14 2" xfId="5511"/>
    <cellStyle name="Normal 5 14 2 2" xfId="10469"/>
    <cellStyle name="Normal 5 14 3" xfId="8631"/>
    <cellStyle name="Normal 5 15" xfId="3798"/>
    <cellStyle name="Normal 5 15 2" xfId="8768"/>
    <cellStyle name="Normal 5 16" xfId="5488"/>
    <cellStyle name="Normal 5 16 2" xfId="10450"/>
    <cellStyle name="Normal 5 17" xfId="5597"/>
    <cellStyle name="Normal 5 17 2" xfId="10539"/>
    <cellStyle name="Normal 5 18" xfId="7105"/>
    <cellStyle name="Normal 5 19" xfId="2075"/>
    <cellStyle name="Normal 5 2" xfId="82"/>
    <cellStyle name="Normal 5 2 10" xfId="1305"/>
    <cellStyle name="Normal 5 2 10 2" xfId="4656"/>
    <cellStyle name="Normal 5 2 10 2 2" xfId="9640"/>
    <cellStyle name="Normal 5 2 10 3" xfId="6385"/>
    <cellStyle name="Normal 5 2 10 3 2" xfId="11327"/>
    <cellStyle name="Normal 5 2 10 4" xfId="7893"/>
    <cellStyle name="Normal 5 2 10 5" xfId="2932"/>
    <cellStyle name="Normal 5 2 11" xfId="248"/>
    <cellStyle name="Normal 5 2 11 2" xfId="3874"/>
    <cellStyle name="Normal 5 2 11 2 2" xfId="8961"/>
    <cellStyle name="Normal 5 2 11 3" xfId="5652"/>
    <cellStyle name="Normal 5 2 11 3 2" xfId="10594"/>
    <cellStyle name="Normal 5 2 11 4" xfId="7160"/>
    <cellStyle name="Normal 5 2 11 5" xfId="2198"/>
    <cellStyle name="Normal 5 2 12" xfId="2122"/>
    <cellStyle name="Normal 5 2 12 2" xfId="5524"/>
    <cellStyle name="Normal 5 2 12 2 2" xfId="10479"/>
    <cellStyle name="Normal 5 2 12 3" xfId="8632"/>
    <cellStyle name="Normal 5 2 13" xfId="3672"/>
    <cellStyle name="Normal 5 2 13 2" xfId="8769"/>
    <cellStyle name="Normal 5 2 14" xfId="3809"/>
    <cellStyle name="Normal 5 2 14 2" xfId="8902"/>
    <cellStyle name="Normal 5 2 15" xfId="5603"/>
    <cellStyle name="Normal 5 2 15 2" xfId="10545"/>
    <cellStyle name="Normal 5 2 16" xfId="7111"/>
    <cellStyle name="Normal 5 2 17" xfId="2081"/>
    <cellStyle name="Normal 5 2 2" xfId="129"/>
    <cellStyle name="Normal 5 2 2 10" xfId="2131"/>
    <cellStyle name="Normal 5 2 2 10 2" xfId="5419"/>
    <cellStyle name="Normal 5 2 2 10 2 2" xfId="10395"/>
    <cellStyle name="Normal 5 2 2 10 3" xfId="8633"/>
    <cellStyle name="Normal 5 2 2 11" xfId="3673"/>
    <cellStyle name="Normal 5 2 2 11 2" xfId="8770"/>
    <cellStyle name="Normal 5 2 2 12" xfId="3823"/>
    <cellStyle name="Normal 5 2 2 12 2" xfId="8915"/>
    <cellStyle name="Normal 5 2 2 13" xfId="5612"/>
    <cellStyle name="Normal 5 2 2 13 2" xfId="10554"/>
    <cellStyle name="Normal 5 2 2 14" xfId="7120"/>
    <cellStyle name="Normal 5 2 2 15" xfId="2096"/>
    <cellStyle name="Normal 5 2 2 2" xfId="565"/>
    <cellStyle name="Normal 5 2 2 2 10" xfId="2339"/>
    <cellStyle name="Normal 5 2 2 2 2" xfId="736"/>
    <cellStyle name="Normal 5 2 2 2 2 2" xfId="1202"/>
    <cellStyle name="Normal 5 2 2 2 2 2 2" xfId="1543"/>
    <cellStyle name="Normal 5 2 2 2 2 2 2 2" xfId="4894"/>
    <cellStyle name="Normal 5 2 2 2 2 2 2 2 2" xfId="9878"/>
    <cellStyle name="Normal 5 2 2 2 2 2 2 3" xfId="6623"/>
    <cellStyle name="Normal 5 2 2 2 2 2 2 3 2" xfId="11565"/>
    <cellStyle name="Normal 5 2 2 2 2 2 2 4" xfId="8131"/>
    <cellStyle name="Normal 5 2 2 2 2 2 2 5" xfId="3170"/>
    <cellStyle name="Normal 5 2 2 2 2 2 3" xfId="4563"/>
    <cellStyle name="Normal 5 2 2 2 2 2 3 2" xfId="9547"/>
    <cellStyle name="Normal 5 2 2 2 2 2 4" xfId="6294"/>
    <cellStyle name="Normal 5 2 2 2 2 2 4 2" xfId="11236"/>
    <cellStyle name="Normal 5 2 2 2 2 2 5" xfId="7802"/>
    <cellStyle name="Normal 5 2 2 2 2 2 6" xfId="2841"/>
    <cellStyle name="Normal 5 2 2 2 2 3" xfId="1542"/>
    <cellStyle name="Normal 5 2 2 2 2 3 2" xfId="4893"/>
    <cellStyle name="Normal 5 2 2 2 2 3 2 2" xfId="9877"/>
    <cellStyle name="Normal 5 2 2 2 2 3 3" xfId="6622"/>
    <cellStyle name="Normal 5 2 2 2 2 3 3 2" xfId="11564"/>
    <cellStyle name="Normal 5 2 2 2 2 3 4" xfId="8130"/>
    <cellStyle name="Normal 5 2 2 2 2 3 5" xfId="3169"/>
    <cellStyle name="Normal 5 2 2 2 2 4" xfId="4180"/>
    <cellStyle name="Normal 5 2 2 2 2 4 2" xfId="9166"/>
    <cellStyle name="Normal 5 2 2 2 2 5" xfId="5927"/>
    <cellStyle name="Normal 5 2 2 2 2 5 2" xfId="10869"/>
    <cellStyle name="Normal 5 2 2 2 2 6" xfId="7435"/>
    <cellStyle name="Normal 5 2 2 2 2 7" xfId="2474"/>
    <cellStyle name="Normal 5 2 2 2 3" xfId="889"/>
    <cellStyle name="Normal 5 2 2 2 3 2" xfId="1544"/>
    <cellStyle name="Normal 5 2 2 2 3 2 2" xfId="4895"/>
    <cellStyle name="Normal 5 2 2 2 3 2 2 2" xfId="9879"/>
    <cellStyle name="Normal 5 2 2 2 3 2 3" xfId="6624"/>
    <cellStyle name="Normal 5 2 2 2 3 2 3 2" xfId="11566"/>
    <cellStyle name="Normal 5 2 2 2 3 2 4" xfId="8132"/>
    <cellStyle name="Normal 5 2 2 2 3 2 5" xfId="3171"/>
    <cellStyle name="Normal 5 2 2 2 3 3" xfId="4322"/>
    <cellStyle name="Normal 5 2 2 2 3 3 2" xfId="9307"/>
    <cellStyle name="Normal 5 2 2 2 3 4" xfId="6065"/>
    <cellStyle name="Normal 5 2 2 2 3 4 2" xfId="11007"/>
    <cellStyle name="Normal 5 2 2 2 3 5" xfId="7573"/>
    <cellStyle name="Normal 5 2 2 2 3 6" xfId="2612"/>
    <cellStyle name="Normal 5 2 2 2 4" xfId="1541"/>
    <cellStyle name="Normal 5 2 2 2 4 2" xfId="4892"/>
    <cellStyle name="Normal 5 2 2 2 4 2 2" xfId="9876"/>
    <cellStyle name="Normal 5 2 2 2 4 3" xfId="6621"/>
    <cellStyle name="Normal 5 2 2 2 4 3 2" xfId="11563"/>
    <cellStyle name="Normal 5 2 2 2 4 4" xfId="8129"/>
    <cellStyle name="Normal 5 2 2 2 4 5" xfId="3168"/>
    <cellStyle name="Normal 5 2 2 2 5" xfId="3720"/>
    <cellStyle name="Normal 5 2 2 2 5 2" xfId="5547"/>
    <cellStyle name="Normal 5 2 2 2 5 2 2" xfId="10497"/>
    <cellStyle name="Normal 5 2 2 2 5 3" xfId="8680"/>
    <cellStyle name="Normal 5 2 2 2 6" xfId="4042"/>
    <cellStyle name="Normal 5 2 2 2 6 2" xfId="8816"/>
    <cellStyle name="Normal 5 2 2 2 7" xfId="5443"/>
    <cellStyle name="Normal 5 2 2 2 7 2" xfId="10415"/>
    <cellStyle name="Normal 5 2 2 2 8" xfId="5792"/>
    <cellStyle name="Normal 5 2 2 2 8 2" xfId="10734"/>
    <cellStyle name="Normal 5 2 2 2 9" xfId="7300"/>
    <cellStyle name="Normal 5 2 2 3" xfId="639"/>
    <cellStyle name="Normal 5 2 2 3 10" xfId="2382"/>
    <cellStyle name="Normal 5 2 2 3 2" xfId="780"/>
    <cellStyle name="Normal 5 2 2 3 2 2" xfId="1245"/>
    <cellStyle name="Normal 5 2 2 3 2 2 2" xfId="1547"/>
    <cellStyle name="Normal 5 2 2 3 2 2 2 2" xfId="4898"/>
    <cellStyle name="Normal 5 2 2 3 2 2 2 2 2" xfId="9882"/>
    <cellStyle name="Normal 5 2 2 3 2 2 2 3" xfId="6627"/>
    <cellStyle name="Normal 5 2 2 3 2 2 2 3 2" xfId="11569"/>
    <cellStyle name="Normal 5 2 2 3 2 2 2 4" xfId="8135"/>
    <cellStyle name="Normal 5 2 2 3 2 2 2 5" xfId="3174"/>
    <cellStyle name="Normal 5 2 2 3 2 2 3" xfId="4606"/>
    <cellStyle name="Normal 5 2 2 3 2 2 3 2" xfId="9590"/>
    <cellStyle name="Normal 5 2 2 3 2 2 4" xfId="6337"/>
    <cellStyle name="Normal 5 2 2 3 2 2 4 2" xfId="11279"/>
    <cellStyle name="Normal 5 2 2 3 2 2 5" xfId="7845"/>
    <cellStyle name="Normal 5 2 2 3 2 2 6" xfId="2884"/>
    <cellStyle name="Normal 5 2 2 3 2 3" xfId="1546"/>
    <cellStyle name="Normal 5 2 2 3 2 3 2" xfId="4897"/>
    <cellStyle name="Normal 5 2 2 3 2 3 2 2" xfId="9881"/>
    <cellStyle name="Normal 5 2 2 3 2 3 3" xfId="6626"/>
    <cellStyle name="Normal 5 2 2 3 2 3 3 2" xfId="11568"/>
    <cellStyle name="Normal 5 2 2 3 2 3 4" xfId="8134"/>
    <cellStyle name="Normal 5 2 2 3 2 3 5" xfId="3173"/>
    <cellStyle name="Normal 5 2 2 3 2 4" xfId="4223"/>
    <cellStyle name="Normal 5 2 2 3 2 4 2" xfId="9209"/>
    <cellStyle name="Normal 5 2 2 3 2 5" xfId="5970"/>
    <cellStyle name="Normal 5 2 2 3 2 5 2" xfId="10912"/>
    <cellStyle name="Normal 5 2 2 3 2 6" xfId="7478"/>
    <cellStyle name="Normal 5 2 2 3 2 7" xfId="2517"/>
    <cellStyle name="Normal 5 2 2 3 3" xfId="933"/>
    <cellStyle name="Normal 5 2 2 3 3 2" xfId="1548"/>
    <cellStyle name="Normal 5 2 2 3 3 2 2" xfId="4899"/>
    <cellStyle name="Normal 5 2 2 3 3 2 2 2" xfId="9883"/>
    <cellStyle name="Normal 5 2 2 3 3 2 3" xfId="6628"/>
    <cellStyle name="Normal 5 2 2 3 3 2 3 2" xfId="11570"/>
    <cellStyle name="Normal 5 2 2 3 3 2 4" xfId="8136"/>
    <cellStyle name="Normal 5 2 2 3 3 2 5" xfId="3175"/>
    <cellStyle name="Normal 5 2 2 3 3 3" xfId="4365"/>
    <cellStyle name="Normal 5 2 2 3 3 3 2" xfId="9350"/>
    <cellStyle name="Normal 5 2 2 3 3 4" xfId="6108"/>
    <cellStyle name="Normal 5 2 2 3 3 4 2" xfId="11050"/>
    <cellStyle name="Normal 5 2 2 3 3 5" xfId="7616"/>
    <cellStyle name="Normal 5 2 2 3 3 6" xfId="2655"/>
    <cellStyle name="Normal 5 2 2 3 4" xfId="1545"/>
    <cellStyle name="Normal 5 2 2 3 4 2" xfId="4896"/>
    <cellStyle name="Normal 5 2 2 3 4 2 2" xfId="9880"/>
    <cellStyle name="Normal 5 2 2 3 4 3" xfId="6625"/>
    <cellStyle name="Normal 5 2 2 3 4 3 2" xfId="11567"/>
    <cellStyle name="Normal 5 2 2 3 4 4" xfId="8133"/>
    <cellStyle name="Normal 5 2 2 3 4 5" xfId="3172"/>
    <cellStyle name="Normal 5 2 2 3 5" xfId="3763"/>
    <cellStyle name="Normal 5 2 2 3 5 2" xfId="5395"/>
    <cellStyle name="Normal 5 2 2 3 5 2 2" xfId="10374"/>
    <cellStyle name="Normal 5 2 2 3 5 3" xfId="8723"/>
    <cellStyle name="Normal 5 2 2 3 6" xfId="4088"/>
    <cellStyle name="Normal 5 2 2 3 6 2" xfId="8859"/>
    <cellStyle name="Normal 5 2 2 3 7" xfId="5472"/>
    <cellStyle name="Normal 5 2 2 3 7 2" xfId="10437"/>
    <cellStyle name="Normal 5 2 2 3 8" xfId="5835"/>
    <cellStyle name="Normal 5 2 2 3 8 2" xfId="10777"/>
    <cellStyle name="Normal 5 2 2 3 9" xfId="7343"/>
    <cellStyle name="Normal 5 2 2 4" xfId="473"/>
    <cellStyle name="Normal 5 2 2 4 2" xfId="1043"/>
    <cellStyle name="Normal 5 2 2 4 2 2" xfId="1550"/>
    <cellStyle name="Normal 5 2 2 4 2 2 2" xfId="4901"/>
    <cellStyle name="Normal 5 2 2 4 2 2 2 2" xfId="9885"/>
    <cellStyle name="Normal 5 2 2 4 2 2 3" xfId="6630"/>
    <cellStyle name="Normal 5 2 2 4 2 2 3 2" xfId="11572"/>
    <cellStyle name="Normal 5 2 2 4 2 2 4" xfId="8138"/>
    <cellStyle name="Normal 5 2 2 4 2 2 5" xfId="3177"/>
    <cellStyle name="Normal 5 2 2 4 2 3" xfId="4458"/>
    <cellStyle name="Normal 5 2 2 4 2 3 2" xfId="9443"/>
    <cellStyle name="Normal 5 2 2 4 2 4" xfId="6198"/>
    <cellStyle name="Normal 5 2 2 4 2 4 2" xfId="11140"/>
    <cellStyle name="Normal 5 2 2 4 2 5" xfId="7706"/>
    <cellStyle name="Normal 5 2 2 4 2 6" xfId="2745"/>
    <cellStyle name="Normal 5 2 2 4 3" xfId="1549"/>
    <cellStyle name="Normal 5 2 2 4 3 2" xfId="4900"/>
    <cellStyle name="Normal 5 2 2 4 3 2 2" xfId="9884"/>
    <cellStyle name="Normal 5 2 2 4 3 3" xfId="6629"/>
    <cellStyle name="Normal 5 2 2 4 3 3 2" xfId="11571"/>
    <cellStyle name="Normal 5 2 2 4 3 4" xfId="8137"/>
    <cellStyle name="Normal 5 2 2 4 3 5" xfId="3176"/>
    <cellStyle name="Normal 5 2 2 4 4" xfId="3989"/>
    <cellStyle name="Normal 5 2 2 4 4 2" xfId="9061"/>
    <cellStyle name="Normal 5 2 2 4 5" xfId="5746"/>
    <cellStyle name="Normal 5 2 2 4 5 2" xfId="10688"/>
    <cellStyle name="Normal 5 2 2 4 6" xfId="7254"/>
    <cellStyle name="Normal 5 2 2 4 7" xfId="2293"/>
    <cellStyle name="Normal 5 2 2 5" xfId="690"/>
    <cellStyle name="Normal 5 2 2 5 2" xfId="1156"/>
    <cellStyle name="Normal 5 2 2 5 2 2" xfId="1552"/>
    <cellStyle name="Normal 5 2 2 5 2 2 2" xfId="4903"/>
    <cellStyle name="Normal 5 2 2 5 2 2 2 2" xfId="9887"/>
    <cellStyle name="Normal 5 2 2 5 2 2 3" xfId="6632"/>
    <cellStyle name="Normal 5 2 2 5 2 2 3 2" xfId="11574"/>
    <cellStyle name="Normal 5 2 2 5 2 2 4" xfId="8140"/>
    <cellStyle name="Normal 5 2 2 5 2 2 5" xfId="3179"/>
    <cellStyle name="Normal 5 2 2 5 2 3" xfId="4517"/>
    <cellStyle name="Normal 5 2 2 5 2 3 2" xfId="9501"/>
    <cellStyle name="Normal 5 2 2 5 2 4" xfId="6248"/>
    <cellStyle name="Normal 5 2 2 5 2 4 2" xfId="11190"/>
    <cellStyle name="Normal 5 2 2 5 2 5" xfId="7756"/>
    <cellStyle name="Normal 5 2 2 5 2 6" xfId="2795"/>
    <cellStyle name="Normal 5 2 2 5 3" xfId="1551"/>
    <cellStyle name="Normal 5 2 2 5 3 2" xfId="4902"/>
    <cellStyle name="Normal 5 2 2 5 3 2 2" xfId="9886"/>
    <cellStyle name="Normal 5 2 2 5 3 3" xfId="6631"/>
    <cellStyle name="Normal 5 2 2 5 3 3 2" xfId="11573"/>
    <cellStyle name="Normal 5 2 2 5 3 4" xfId="8139"/>
    <cellStyle name="Normal 5 2 2 5 3 5" xfId="3178"/>
    <cellStyle name="Normal 5 2 2 5 4" xfId="4134"/>
    <cellStyle name="Normal 5 2 2 5 4 2" xfId="9120"/>
    <cellStyle name="Normal 5 2 2 5 5" xfId="5881"/>
    <cellStyle name="Normal 5 2 2 5 5 2" xfId="10823"/>
    <cellStyle name="Normal 5 2 2 5 6" xfId="7389"/>
    <cellStyle name="Normal 5 2 2 5 7" xfId="2428"/>
    <cellStyle name="Normal 5 2 2 6" xfId="357"/>
    <cellStyle name="Normal 5 2 2 6 2" xfId="985"/>
    <cellStyle name="Normal 5 2 2 6 2 2" xfId="1554"/>
    <cellStyle name="Normal 5 2 2 6 2 2 2" xfId="4905"/>
    <cellStyle name="Normal 5 2 2 6 2 2 2 2" xfId="9889"/>
    <cellStyle name="Normal 5 2 2 6 2 2 3" xfId="6634"/>
    <cellStyle name="Normal 5 2 2 6 2 2 3 2" xfId="11576"/>
    <cellStyle name="Normal 5 2 2 6 2 2 4" xfId="8142"/>
    <cellStyle name="Normal 5 2 2 6 2 2 5" xfId="3181"/>
    <cellStyle name="Normal 5 2 2 6 2 3" xfId="4412"/>
    <cellStyle name="Normal 5 2 2 6 2 3 2" xfId="9397"/>
    <cellStyle name="Normal 5 2 2 6 2 4" xfId="6154"/>
    <cellStyle name="Normal 5 2 2 6 2 4 2" xfId="11096"/>
    <cellStyle name="Normal 5 2 2 6 2 5" xfId="7662"/>
    <cellStyle name="Normal 5 2 2 6 2 6" xfId="2701"/>
    <cellStyle name="Normal 5 2 2 6 3" xfId="1553"/>
    <cellStyle name="Normal 5 2 2 6 3 2" xfId="4904"/>
    <cellStyle name="Normal 5 2 2 6 3 2 2" xfId="9888"/>
    <cellStyle name="Normal 5 2 2 6 3 3" xfId="6633"/>
    <cellStyle name="Normal 5 2 2 6 3 3 2" xfId="11575"/>
    <cellStyle name="Normal 5 2 2 6 3 4" xfId="8141"/>
    <cellStyle name="Normal 5 2 2 6 3 5" xfId="3180"/>
    <cellStyle name="Normal 5 2 2 6 4" xfId="3929"/>
    <cellStyle name="Normal 5 2 2 6 4 2" xfId="9009"/>
    <cellStyle name="Normal 5 2 2 6 5" xfId="5697"/>
    <cellStyle name="Normal 5 2 2 6 5 2" xfId="10639"/>
    <cellStyle name="Normal 5 2 2 6 6" xfId="7205"/>
    <cellStyle name="Normal 5 2 2 6 7" xfId="2244"/>
    <cellStyle name="Normal 5 2 2 7" xfId="839"/>
    <cellStyle name="Normal 5 2 2 7 2" xfId="1555"/>
    <cellStyle name="Normal 5 2 2 7 2 2" xfId="4906"/>
    <cellStyle name="Normal 5 2 2 7 2 2 2" xfId="9890"/>
    <cellStyle name="Normal 5 2 2 7 2 3" xfId="6635"/>
    <cellStyle name="Normal 5 2 2 7 2 3 2" xfId="11577"/>
    <cellStyle name="Normal 5 2 2 7 2 4" xfId="8143"/>
    <cellStyle name="Normal 5 2 2 7 2 5" xfId="3182"/>
    <cellStyle name="Normal 5 2 2 7 3" xfId="4274"/>
    <cellStyle name="Normal 5 2 2 7 3 2" xfId="9260"/>
    <cellStyle name="Normal 5 2 2 7 4" xfId="6019"/>
    <cellStyle name="Normal 5 2 2 7 4 2" xfId="10961"/>
    <cellStyle name="Normal 5 2 2 7 5" xfId="7527"/>
    <cellStyle name="Normal 5 2 2 7 6" xfId="2566"/>
    <cellStyle name="Normal 5 2 2 8" xfId="1306"/>
    <cellStyle name="Normal 5 2 2 8 2" xfId="4657"/>
    <cellStyle name="Normal 5 2 2 8 2 2" xfId="9641"/>
    <cellStyle name="Normal 5 2 2 8 3" xfId="6386"/>
    <cellStyle name="Normal 5 2 2 8 3 2" xfId="11328"/>
    <cellStyle name="Normal 5 2 2 8 4" xfId="7894"/>
    <cellStyle name="Normal 5 2 2 8 5" xfId="2933"/>
    <cellStyle name="Normal 5 2 2 9" xfId="249"/>
    <cellStyle name="Normal 5 2 2 9 2" xfId="3875"/>
    <cellStyle name="Normal 5 2 2 9 2 2" xfId="8962"/>
    <cellStyle name="Normal 5 2 2 9 3" xfId="5653"/>
    <cellStyle name="Normal 5 2 2 9 3 2" xfId="10595"/>
    <cellStyle name="Normal 5 2 2 9 4" xfId="7161"/>
    <cellStyle name="Normal 5 2 2 9 5" xfId="2199"/>
    <cellStyle name="Normal 5 2 3" xfId="166"/>
    <cellStyle name="Normal 5 2 3 10" xfId="2146"/>
    <cellStyle name="Normal 5 2 3 10 2" xfId="5424"/>
    <cellStyle name="Normal 5 2 3 10 2 2" xfId="10400"/>
    <cellStyle name="Normal 5 2 3 10 3" xfId="8634"/>
    <cellStyle name="Normal 5 2 3 11" xfId="3674"/>
    <cellStyle name="Normal 5 2 3 11 2" xfId="8771"/>
    <cellStyle name="Normal 5 2 3 12" xfId="3842"/>
    <cellStyle name="Normal 5 2 3 12 2" xfId="8933"/>
    <cellStyle name="Normal 5 2 3 13" xfId="5627"/>
    <cellStyle name="Normal 5 2 3 13 2" xfId="10569"/>
    <cellStyle name="Normal 5 2 3 14" xfId="7135"/>
    <cellStyle name="Normal 5 2 3 15" xfId="2097"/>
    <cellStyle name="Normal 5 2 3 2" xfId="566"/>
    <cellStyle name="Normal 5 2 3 2 10" xfId="2340"/>
    <cellStyle name="Normal 5 2 3 2 2" xfId="737"/>
    <cellStyle name="Normal 5 2 3 2 2 2" xfId="1203"/>
    <cellStyle name="Normal 5 2 3 2 2 2 2" xfId="1558"/>
    <cellStyle name="Normal 5 2 3 2 2 2 2 2" xfId="4909"/>
    <cellStyle name="Normal 5 2 3 2 2 2 2 2 2" xfId="9893"/>
    <cellStyle name="Normal 5 2 3 2 2 2 2 3" xfId="6638"/>
    <cellStyle name="Normal 5 2 3 2 2 2 2 3 2" xfId="11580"/>
    <cellStyle name="Normal 5 2 3 2 2 2 2 4" xfId="8146"/>
    <cellStyle name="Normal 5 2 3 2 2 2 2 5" xfId="3185"/>
    <cellStyle name="Normal 5 2 3 2 2 2 3" xfId="4564"/>
    <cellStyle name="Normal 5 2 3 2 2 2 3 2" xfId="9548"/>
    <cellStyle name="Normal 5 2 3 2 2 2 4" xfId="6295"/>
    <cellStyle name="Normal 5 2 3 2 2 2 4 2" xfId="11237"/>
    <cellStyle name="Normal 5 2 3 2 2 2 5" xfId="7803"/>
    <cellStyle name="Normal 5 2 3 2 2 2 6" xfId="2842"/>
    <cellStyle name="Normal 5 2 3 2 2 3" xfId="1557"/>
    <cellStyle name="Normal 5 2 3 2 2 3 2" xfId="4908"/>
    <cellStyle name="Normal 5 2 3 2 2 3 2 2" xfId="9892"/>
    <cellStyle name="Normal 5 2 3 2 2 3 3" xfId="6637"/>
    <cellStyle name="Normal 5 2 3 2 2 3 3 2" xfId="11579"/>
    <cellStyle name="Normal 5 2 3 2 2 3 4" xfId="8145"/>
    <cellStyle name="Normal 5 2 3 2 2 3 5" xfId="3184"/>
    <cellStyle name="Normal 5 2 3 2 2 4" xfId="4181"/>
    <cellStyle name="Normal 5 2 3 2 2 4 2" xfId="9167"/>
    <cellStyle name="Normal 5 2 3 2 2 5" xfId="5928"/>
    <cellStyle name="Normal 5 2 3 2 2 5 2" xfId="10870"/>
    <cellStyle name="Normal 5 2 3 2 2 6" xfId="7436"/>
    <cellStyle name="Normal 5 2 3 2 2 7" xfId="2475"/>
    <cellStyle name="Normal 5 2 3 2 3" xfId="890"/>
    <cellStyle name="Normal 5 2 3 2 3 2" xfId="1559"/>
    <cellStyle name="Normal 5 2 3 2 3 2 2" xfId="4910"/>
    <cellStyle name="Normal 5 2 3 2 3 2 2 2" xfId="9894"/>
    <cellStyle name="Normal 5 2 3 2 3 2 3" xfId="6639"/>
    <cellStyle name="Normal 5 2 3 2 3 2 3 2" xfId="11581"/>
    <cellStyle name="Normal 5 2 3 2 3 2 4" xfId="8147"/>
    <cellStyle name="Normal 5 2 3 2 3 2 5" xfId="3186"/>
    <cellStyle name="Normal 5 2 3 2 3 3" xfId="4323"/>
    <cellStyle name="Normal 5 2 3 2 3 3 2" xfId="9308"/>
    <cellStyle name="Normal 5 2 3 2 3 4" xfId="6066"/>
    <cellStyle name="Normal 5 2 3 2 3 4 2" xfId="11008"/>
    <cellStyle name="Normal 5 2 3 2 3 5" xfId="7574"/>
    <cellStyle name="Normal 5 2 3 2 3 6" xfId="2613"/>
    <cellStyle name="Normal 5 2 3 2 4" xfId="1556"/>
    <cellStyle name="Normal 5 2 3 2 4 2" xfId="4907"/>
    <cellStyle name="Normal 5 2 3 2 4 2 2" xfId="9891"/>
    <cellStyle name="Normal 5 2 3 2 4 3" xfId="6636"/>
    <cellStyle name="Normal 5 2 3 2 4 3 2" xfId="11578"/>
    <cellStyle name="Normal 5 2 3 2 4 4" xfId="8144"/>
    <cellStyle name="Normal 5 2 3 2 4 5" xfId="3183"/>
    <cellStyle name="Normal 5 2 3 2 5" xfId="3721"/>
    <cellStyle name="Normal 5 2 3 2 5 2" xfId="5490"/>
    <cellStyle name="Normal 5 2 3 2 5 2 2" xfId="10452"/>
    <cellStyle name="Normal 5 2 3 2 5 3" xfId="8681"/>
    <cellStyle name="Normal 5 2 3 2 6" xfId="4043"/>
    <cellStyle name="Normal 5 2 3 2 6 2" xfId="8817"/>
    <cellStyle name="Normal 5 2 3 2 7" xfId="5491"/>
    <cellStyle name="Normal 5 2 3 2 7 2" xfId="10453"/>
    <cellStyle name="Normal 5 2 3 2 8" xfId="5793"/>
    <cellStyle name="Normal 5 2 3 2 8 2" xfId="10735"/>
    <cellStyle name="Normal 5 2 3 2 9" xfId="7301"/>
    <cellStyle name="Normal 5 2 3 3" xfId="640"/>
    <cellStyle name="Normal 5 2 3 3 10" xfId="2383"/>
    <cellStyle name="Normal 5 2 3 3 2" xfId="781"/>
    <cellStyle name="Normal 5 2 3 3 2 2" xfId="1246"/>
    <cellStyle name="Normal 5 2 3 3 2 2 2" xfId="1562"/>
    <cellStyle name="Normal 5 2 3 3 2 2 2 2" xfId="4913"/>
    <cellStyle name="Normal 5 2 3 3 2 2 2 2 2" xfId="9897"/>
    <cellStyle name="Normal 5 2 3 3 2 2 2 3" xfId="6642"/>
    <cellStyle name="Normal 5 2 3 3 2 2 2 3 2" xfId="11584"/>
    <cellStyle name="Normal 5 2 3 3 2 2 2 4" xfId="8150"/>
    <cellStyle name="Normal 5 2 3 3 2 2 2 5" xfId="3189"/>
    <cellStyle name="Normal 5 2 3 3 2 2 3" xfId="4607"/>
    <cellStyle name="Normal 5 2 3 3 2 2 3 2" xfId="9591"/>
    <cellStyle name="Normal 5 2 3 3 2 2 4" xfId="6338"/>
    <cellStyle name="Normal 5 2 3 3 2 2 4 2" xfId="11280"/>
    <cellStyle name="Normal 5 2 3 3 2 2 5" xfId="7846"/>
    <cellStyle name="Normal 5 2 3 3 2 2 6" xfId="2885"/>
    <cellStyle name="Normal 5 2 3 3 2 3" xfId="1561"/>
    <cellStyle name="Normal 5 2 3 3 2 3 2" xfId="4912"/>
    <cellStyle name="Normal 5 2 3 3 2 3 2 2" xfId="9896"/>
    <cellStyle name="Normal 5 2 3 3 2 3 3" xfId="6641"/>
    <cellStyle name="Normal 5 2 3 3 2 3 3 2" xfId="11583"/>
    <cellStyle name="Normal 5 2 3 3 2 3 4" xfId="8149"/>
    <cellStyle name="Normal 5 2 3 3 2 3 5" xfId="3188"/>
    <cellStyle name="Normal 5 2 3 3 2 4" xfId="4224"/>
    <cellStyle name="Normal 5 2 3 3 2 4 2" xfId="9210"/>
    <cellStyle name="Normal 5 2 3 3 2 5" xfId="5971"/>
    <cellStyle name="Normal 5 2 3 3 2 5 2" xfId="10913"/>
    <cellStyle name="Normal 5 2 3 3 2 6" xfId="7479"/>
    <cellStyle name="Normal 5 2 3 3 2 7" xfId="2518"/>
    <cellStyle name="Normal 5 2 3 3 3" xfId="934"/>
    <cellStyle name="Normal 5 2 3 3 3 2" xfId="1563"/>
    <cellStyle name="Normal 5 2 3 3 3 2 2" xfId="4914"/>
    <cellStyle name="Normal 5 2 3 3 3 2 2 2" xfId="9898"/>
    <cellStyle name="Normal 5 2 3 3 3 2 3" xfId="6643"/>
    <cellStyle name="Normal 5 2 3 3 3 2 3 2" xfId="11585"/>
    <cellStyle name="Normal 5 2 3 3 3 2 4" xfId="8151"/>
    <cellStyle name="Normal 5 2 3 3 3 2 5" xfId="3190"/>
    <cellStyle name="Normal 5 2 3 3 3 3" xfId="4366"/>
    <cellStyle name="Normal 5 2 3 3 3 3 2" xfId="9351"/>
    <cellStyle name="Normal 5 2 3 3 3 4" xfId="6109"/>
    <cellStyle name="Normal 5 2 3 3 3 4 2" xfId="11051"/>
    <cellStyle name="Normal 5 2 3 3 3 5" xfId="7617"/>
    <cellStyle name="Normal 5 2 3 3 3 6" xfId="2656"/>
    <cellStyle name="Normal 5 2 3 3 4" xfId="1560"/>
    <cellStyle name="Normal 5 2 3 3 4 2" xfId="4911"/>
    <cellStyle name="Normal 5 2 3 3 4 2 2" xfId="9895"/>
    <cellStyle name="Normal 5 2 3 3 4 3" xfId="6640"/>
    <cellStyle name="Normal 5 2 3 3 4 3 2" xfId="11582"/>
    <cellStyle name="Normal 5 2 3 3 4 4" xfId="8148"/>
    <cellStyle name="Normal 5 2 3 3 4 5" xfId="3187"/>
    <cellStyle name="Normal 5 2 3 3 5" xfId="3764"/>
    <cellStyle name="Normal 5 2 3 3 5 2" xfId="5411"/>
    <cellStyle name="Normal 5 2 3 3 5 2 2" xfId="10388"/>
    <cellStyle name="Normal 5 2 3 3 5 3" xfId="8724"/>
    <cellStyle name="Normal 5 2 3 3 6" xfId="4089"/>
    <cellStyle name="Normal 5 2 3 3 6 2" xfId="8860"/>
    <cellStyle name="Normal 5 2 3 3 7" xfId="5537"/>
    <cellStyle name="Normal 5 2 3 3 7 2" xfId="10491"/>
    <cellStyle name="Normal 5 2 3 3 8" xfId="5836"/>
    <cellStyle name="Normal 5 2 3 3 8 2" xfId="10778"/>
    <cellStyle name="Normal 5 2 3 3 9" xfId="7344"/>
    <cellStyle name="Normal 5 2 3 4" xfId="474"/>
    <cellStyle name="Normal 5 2 3 4 2" xfId="1044"/>
    <cellStyle name="Normal 5 2 3 4 2 2" xfId="1565"/>
    <cellStyle name="Normal 5 2 3 4 2 2 2" xfId="4916"/>
    <cellStyle name="Normal 5 2 3 4 2 2 2 2" xfId="9900"/>
    <cellStyle name="Normal 5 2 3 4 2 2 3" xfId="6645"/>
    <cellStyle name="Normal 5 2 3 4 2 2 3 2" xfId="11587"/>
    <cellStyle name="Normal 5 2 3 4 2 2 4" xfId="8153"/>
    <cellStyle name="Normal 5 2 3 4 2 2 5" xfId="3192"/>
    <cellStyle name="Normal 5 2 3 4 2 3" xfId="4459"/>
    <cellStyle name="Normal 5 2 3 4 2 3 2" xfId="9444"/>
    <cellStyle name="Normal 5 2 3 4 2 4" xfId="6199"/>
    <cellStyle name="Normal 5 2 3 4 2 4 2" xfId="11141"/>
    <cellStyle name="Normal 5 2 3 4 2 5" xfId="7707"/>
    <cellStyle name="Normal 5 2 3 4 2 6" xfId="2746"/>
    <cellStyle name="Normal 5 2 3 4 3" xfId="1564"/>
    <cellStyle name="Normal 5 2 3 4 3 2" xfId="4915"/>
    <cellStyle name="Normal 5 2 3 4 3 2 2" xfId="9899"/>
    <cellStyle name="Normal 5 2 3 4 3 3" xfId="6644"/>
    <cellStyle name="Normal 5 2 3 4 3 3 2" xfId="11586"/>
    <cellStyle name="Normal 5 2 3 4 3 4" xfId="8152"/>
    <cellStyle name="Normal 5 2 3 4 3 5" xfId="3191"/>
    <cellStyle name="Normal 5 2 3 4 4" xfId="3990"/>
    <cellStyle name="Normal 5 2 3 4 4 2" xfId="9062"/>
    <cellStyle name="Normal 5 2 3 4 5" xfId="5747"/>
    <cellStyle name="Normal 5 2 3 4 5 2" xfId="10689"/>
    <cellStyle name="Normal 5 2 3 4 6" xfId="7255"/>
    <cellStyle name="Normal 5 2 3 4 7" xfId="2294"/>
    <cellStyle name="Normal 5 2 3 5" xfId="691"/>
    <cellStyle name="Normal 5 2 3 5 2" xfId="1157"/>
    <cellStyle name="Normal 5 2 3 5 2 2" xfId="1567"/>
    <cellStyle name="Normal 5 2 3 5 2 2 2" xfId="4918"/>
    <cellStyle name="Normal 5 2 3 5 2 2 2 2" xfId="9902"/>
    <cellStyle name="Normal 5 2 3 5 2 2 3" xfId="6647"/>
    <cellStyle name="Normal 5 2 3 5 2 2 3 2" xfId="11589"/>
    <cellStyle name="Normal 5 2 3 5 2 2 4" xfId="8155"/>
    <cellStyle name="Normal 5 2 3 5 2 2 5" xfId="3194"/>
    <cellStyle name="Normal 5 2 3 5 2 3" xfId="4518"/>
    <cellStyle name="Normal 5 2 3 5 2 3 2" xfId="9502"/>
    <cellStyle name="Normal 5 2 3 5 2 4" xfId="6249"/>
    <cellStyle name="Normal 5 2 3 5 2 4 2" xfId="11191"/>
    <cellStyle name="Normal 5 2 3 5 2 5" xfId="7757"/>
    <cellStyle name="Normal 5 2 3 5 2 6" xfId="2796"/>
    <cellStyle name="Normal 5 2 3 5 3" xfId="1566"/>
    <cellStyle name="Normal 5 2 3 5 3 2" xfId="4917"/>
    <cellStyle name="Normal 5 2 3 5 3 2 2" xfId="9901"/>
    <cellStyle name="Normal 5 2 3 5 3 3" xfId="6646"/>
    <cellStyle name="Normal 5 2 3 5 3 3 2" xfId="11588"/>
    <cellStyle name="Normal 5 2 3 5 3 4" xfId="8154"/>
    <cellStyle name="Normal 5 2 3 5 3 5" xfId="3193"/>
    <cellStyle name="Normal 5 2 3 5 4" xfId="4135"/>
    <cellStyle name="Normal 5 2 3 5 4 2" xfId="9121"/>
    <cellStyle name="Normal 5 2 3 5 5" xfId="5882"/>
    <cellStyle name="Normal 5 2 3 5 5 2" xfId="10824"/>
    <cellStyle name="Normal 5 2 3 5 6" xfId="7390"/>
    <cellStyle name="Normal 5 2 3 5 7" xfId="2429"/>
    <cellStyle name="Normal 5 2 3 6" xfId="358"/>
    <cellStyle name="Normal 5 2 3 6 2" xfId="986"/>
    <cellStyle name="Normal 5 2 3 6 2 2" xfId="1569"/>
    <cellStyle name="Normal 5 2 3 6 2 2 2" xfId="4920"/>
    <cellStyle name="Normal 5 2 3 6 2 2 2 2" xfId="9904"/>
    <cellStyle name="Normal 5 2 3 6 2 2 3" xfId="6649"/>
    <cellStyle name="Normal 5 2 3 6 2 2 3 2" xfId="11591"/>
    <cellStyle name="Normal 5 2 3 6 2 2 4" xfId="8157"/>
    <cellStyle name="Normal 5 2 3 6 2 2 5" xfId="3196"/>
    <cellStyle name="Normal 5 2 3 6 2 3" xfId="4413"/>
    <cellStyle name="Normal 5 2 3 6 2 3 2" xfId="9398"/>
    <cellStyle name="Normal 5 2 3 6 2 4" xfId="6155"/>
    <cellStyle name="Normal 5 2 3 6 2 4 2" xfId="11097"/>
    <cellStyle name="Normal 5 2 3 6 2 5" xfId="7663"/>
    <cellStyle name="Normal 5 2 3 6 2 6" xfId="2702"/>
    <cellStyle name="Normal 5 2 3 6 3" xfId="1568"/>
    <cellStyle name="Normal 5 2 3 6 3 2" xfId="4919"/>
    <cellStyle name="Normal 5 2 3 6 3 2 2" xfId="9903"/>
    <cellStyle name="Normal 5 2 3 6 3 3" xfId="6648"/>
    <cellStyle name="Normal 5 2 3 6 3 3 2" xfId="11590"/>
    <cellStyle name="Normal 5 2 3 6 3 4" xfId="8156"/>
    <cellStyle name="Normal 5 2 3 6 3 5" xfId="3195"/>
    <cellStyle name="Normal 5 2 3 6 4" xfId="3930"/>
    <cellStyle name="Normal 5 2 3 6 4 2" xfId="9010"/>
    <cellStyle name="Normal 5 2 3 6 5" xfId="5698"/>
    <cellStyle name="Normal 5 2 3 6 5 2" xfId="10640"/>
    <cellStyle name="Normal 5 2 3 6 6" xfId="7206"/>
    <cellStyle name="Normal 5 2 3 6 7" xfId="2245"/>
    <cellStyle name="Normal 5 2 3 7" xfId="840"/>
    <cellStyle name="Normal 5 2 3 7 2" xfId="1570"/>
    <cellStyle name="Normal 5 2 3 7 2 2" xfId="4921"/>
    <cellStyle name="Normal 5 2 3 7 2 2 2" xfId="9905"/>
    <cellStyle name="Normal 5 2 3 7 2 3" xfId="6650"/>
    <cellStyle name="Normal 5 2 3 7 2 3 2" xfId="11592"/>
    <cellStyle name="Normal 5 2 3 7 2 4" xfId="8158"/>
    <cellStyle name="Normal 5 2 3 7 2 5" xfId="3197"/>
    <cellStyle name="Normal 5 2 3 7 3" xfId="4275"/>
    <cellStyle name="Normal 5 2 3 7 3 2" xfId="9261"/>
    <cellStyle name="Normal 5 2 3 7 4" xfId="6020"/>
    <cellStyle name="Normal 5 2 3 7 4 2" xfId="10962"/>
    <cellStyle name="Normal 5 2 3 7 5" xfId="7528"/>
    <cellStyle name="Normal 5 2 3 7 6" xfId="2567"/>
    <cellStyle name="Normal 5 2 3 8" xfId="1307"/>
    <cellStyle name="Normal 5 2 3 8 2" xfId="4658"/>
    <cellStyle name="Normal 5 2 3 8 2 2" xfId="9642"/>
    <cellStyle name="Normal 5 2 3 8 3" xfId="6387"/>
    <cellStyle name="Normal 5 2 3 8 3 2" xfId="11329"/>
    <cellStyle name="Normal 5 2 3 8 4" xfId="7895"/>
    <cellStyle name="Normal 5 2 3 8 5" xfId="2934"/>
    <cellStyle name="Normal 5 2 3 9" xfId="250"/>
    <cellStyle name="Normal 5 2 3 9 2" xfId="3876"/>
    <cellStyle name="Normal 5 2 3 9 2 2" xfId="8963"/>
    <cellStyle name="Normal 5 2 3 9 3" xfId="5654"/>
    <cellStyle name="Normal 5 2 3 9 3 2" xfId="10596"/>
    <cellStyle name="Normal 5 2 3 9 4" xfId="7162"/>
    <cellStyle name="Normal 5 2 3 9 5" xfId="2200"/>
    <cellStyle name="Normal 5 2 4" xfId="564"/>
    <cellStyle name="Normal 5 2 4 10" xfId="2338"/>
    <cellStyle name="Normal 5 2 4 2" xfId="735"/>
    <cellStyle name="Normal 5 2 4 2 2" xfId="1201"/>
    <cellStyle name="Normal 5 2 4 2 2 2" xfId="1573"/>
    <cellStyle name="Normal 5 2 4 2 2 2 2" xfId="4924"/>
    <cellStyle name="Normal 5 2 4 2 2 2 2 2" xfId="9908"/>
    <cellStyle name="Normal 5 2 4 2 2 2 3" xfId="6653"/>
    <cellStyle name="Normal 5 2 4 2 2 2 3 2" xfId="11595"/>
    <cellStyle name="Normal 5 2 4 2 2 2 4" xfId="8161"/>
    <cellStyle name="Normal 5 2 4 2 2 2 5" xfId="3200"/>
    <cellStyle name="Normal 5 2 4 2 2 3" xfId="4562"/>
    <cellStyle name="Normal 5 2 4 2 2 3 2" xfId="9546"/>
    <cellStyle name="Normal 5 2 4 2 2 4" xfId="6293"/>
    <cellStyle name="Normal 5 2 4 2 2 4 2" xfId="11235"/>
    <cellStyle name="Normal 5 2 4 2 2 5" xfId="7801"/>
    <cellStyle name="Normal 5 2 4 2 2 6" xfId="2840"/>
    <cellStyle name="Normal 5 2 4 2 3" xfId="1572"/>
    <cellStyle name="Normal 5 2 4 2 3 2" xfId="4923"/>
    <cellStyle name="Normal 5 2 4 2 3 2 2" xfId="9907"/>
    <cellStyle name="Normal 5 2 4 2 3 3" xfId="6652"/>
    <cellStyle name="Normal 5 2 4 2 3 3 2" xfId="11594"/>
    <cellStyle name="Normal 5 2 4 2 3 4" xfId="8160"/>
    <cellStyle name="Normal 5 2 4 2 3 5" xfId="3199"/>
    <cellStyle name="Normal 5 2 4 2 4" xfId="4179"/>
    <cellStyle name="Normal 5 2 4 2 4 2" xfId="9165"/>
    <cellStyle name="Normal 5 2 4 2 5" xfId="5926"/>
    <cellStyle name="Normal 5 2 4 2 5 2" xfId="10868"/>
    <cellStyle name="Normal 5 2 4 2 6" xfId="7434"/>
    <cellStyle name="Normal 5 2 4 2 7" xfId="2473"/>
    <cellStyle name="Normal 5 2 4 3" xfId="888"/>
    <cellStyle name="Normal 5 2 4 3 2" xfId="1574"/>
    <cellStyle name="Normal 5 2 4 3 2 2" xfId="4925"/>
    <cellStyle name="Normal 5 2 4 3 2 2 2" xfId="9909"/>
    <cellStyle name="Normal 5 2 4 3 2 3" xfId="6654"/>
    <cellStyle name="Normal 5 2 4 3 2 3 2" xfId="11596"/>
    <cellStyle name="Normal 5 2 4 3 2 4" xfId="8162"/>
    <cellStyle name="Normal 5 2 4 3 2 5" xfId="3201"/>
    <cellStyle name="Normal 5 2 4 3 3" xfId="4321"/>
    <cellStyle name="Normal 5 2 4 3 3 2" xfId="9306"/>
    <cellStyle name="Normal 5 2 4 3 4" xfId="6064"/>
    <cellStyle name="Normal 5 2 4 3 4 2" xfId="11006"/>
    <cellStyle name="Normal 5 2 4 3 5" xfId="7572"/>
    <cellStyle name="Normal 5 2 4 3 6" xfId="2611"/>
    <cellStyle name="Normal 5 2 4 4" xfId="1571"/>
    <cellStyle name="Normal 5 2 4 4 2" xfId="4922"/>
    <cellStyle name="Normal 5 2 4 4 2 2" xfId="9906"/>
    <cellStyle name="Normal 5 2 4 4 3" xfId="6651"/>
    <cellStyle name="Normal 5 2 4 4 3 2" xfId="11593"/>
    <cellStyle name="Normal 5 2 4 4 4" xfId="8159"/>
    <cellStyle name="Normal 5 2 4 4 5" xfId="3198"/>
    <cellStyle name="Normal 5 2 4 5" xfId="3719"/>
    <cellStyle name="Normal 5 2 4 5 2" xfId="5392"/>
    <cellStyle name="Normal 5 2 4 5 2 2" xfId="10371"/>
    <cellStyle name="Normal 5 2 4 5 3" xfId="8679"/>
    <cellStyle name="Normal 5 2 4 6" xfId="4041"/>
    <cellStyle name="Normal 5 2 4 6 2" xfId="8815"/>
    <cellStyle name="Normal 5 2 4 7" xfId="5486"/>
    <cellStyle name="Normal 5 2 4 7 2" xfId="10449"/>
    <cellStyle name="Normal 5 2 4 8" xfId="5791"/>
    <cellStyle name="Normal 5 2 4 8 2" xfId="10733"/>
    <cellStyle name="Normal 5 2 4 9" xfId="7299"/>
    <cellStyle name="Normal 5 2 5" xfId="638"/>
    <cellStyle name="Normal 5 2 5 10" xfId="2381"/>
    <cellStyle name="Normal 5 2 5 2" xfId="779"/>
    <cellStyle name="Normal 5 2 5 2 2" xfId="1244"/>
    <cellStyle name="Normal 5 2 5 2 2 2" xfId="1577"/>
    <cellStyle name="Normal 5 2 5 2 2 2 2" xfId="4928"/>
    <cellStyle name="Normal 5 2 5 2 2 2 2 2" xfId="9912"/>
    <cellStyle name="Normal 5 2 5 2 2 2 3" xfId="6657"/>
    <cellStyle name="Normal 5 2 5 2 2 2 3 2" xfId="11599"/>
    <cellStyle name="Normal 5 2 5 2 2 2 4" xfId="8165"/>
    <cellStyle name="Normal 5 2 5 2 2 2 5" xfId="3204"/>
    <cellStyle name="Normal 5 2 5 2 2 3" xfId="4605"/>
    <cellStyle name="Normal 5 2 5 2 2 3 2" xfId="9589"/>
    <cellStyle name="Normal 5 2 5 2 2 4" xfId="6336"/>
    <cellStyle name="Normal 5 2 5 2 2 4 2" xfId="11278"/>
    <cellStyle name="Normal 5 2 5 2 2 5" xfId="7844"/>
    <cellStyle name="Normal 5 2 5 2 2 6" xfId="2883"/>
    <cellStyle name="Normal 5 2 5 2 3" xfId="1576"/>
    <cellStyle name="Normal 5 2 5 2 3 2" xfId="4927"/>
    <cellStyle name="Normal 5 2 5 2 3 2 2" xfId="9911"/>
    <cellStyle name="Normal 5 2 5 2 3 3" xfId="6656"/>
    <cellStyle name="Normal 5 2 5 2 3 3 2" xfId="11598"/>
    <cellStyle name="Normal 5 2 5 2 3 4" xfId="8164"/>
    <cellStyle name="Normal 5 2 5 2 3 5" xfId="3203"/>
    <cellStyle name="Normal 5 2 5 2 4" xfId="4222"/>
    <cellStyle name="Normal 5 2 5 2 4 2" xfId="9208"/>
    <cellStyle name="Normal 5 2 5 2 5" xfId="5969"/>
    <cellStyle name="Normal 5 2 5 2 5 2" xfId="10911"/>
    <cellStyle name="Normal 5 2 5 2 6" xfId="7477"/>
    <cellStyle name="Normal 5 2 5 2 7" xfId="2516"/>
    <cellStyle name="Normal 5 2 5 3" xfId="932"/>
    <cellStyle name="Normal 5 2 5 3 2" xfId="1578"/>
    <cellStyle name="Normal 5 2 5 3 2 2" xfId="4929"/>
    <cellStyle name="Normal 5 2 5 3 2 2 2" xfId="9913"/>
    <cellStyle name="Normal 5 2 5 3 2 3" xfId="6658"/>
    <cellStyle name="Normal 5 2 5 3 2 3 2" xfId="11600"/>
    <cellStyle name="Normal 5 2 5 3 2 4" xfId="8166"/>
    <cellStyle name="Normal 5 2 5 3 2 5" xfId="3205"/>
    <cellStyle name="Normal 5 2 5 3 3" xfId="4364"/>
    <cellStyle name="Normal 5 2 5 3 3 2" xfId="9349"/>
    <cellStyle name="Normal 5 2 5 3 4" xfId="6107"/>
    <cellStyle name="Normal 5 2 5 3 4 2" xfId="11049"/>
    <cellStyle name="Normal 5 2 5 3 5" xfId="7615"/>
    <cellStyle name="Normal 5 2 5 3 6" xfId="2654"/>
    <cellStyle name="Normal 5 2 5 4" xfId="1575"/>
    <cellStyle name="Normal 5 2 5 4 2" xfId="4926"/>
    <cellStyle name="Normal 5 2 5 4 2 2" xfId="9910"/>
    <cellStyle name="Normal 5 2 5 4 3" xfId="6655"/>
    <cellStyle name="Normal 5 2 5 4 3 2" xfId="11597"/>
    <cellStyle name="Normal 5 2 5 4 4" xfId="8163"/>
    <cellStyle name="Normal 5 2 5 4 5" xfId="3202"/>
    <cellStyle name="Normal 5 2 5 5" xfId="3762"/>
    <cellStyle name="Normal 5 2 5 5 2" xfId="5500"/>
    <cellStyle name="Normal 5 2 5 5 2 2" xfId="10462"/>
    <cellStyle name="Normal 5 2 5 5 3" xfId="8722"/>
    <cellStyle name="Normal 5 2 5 6" xfId="4087"/>
    <cellStyle name="Normal 5 2 5 6 2" xfId="8858"/>
    <cellStyle name="Normal 5 2 5 7" xfId="5482"/>
    <cellStyle name="Normal 5 2 5 7 2" xfId="10446"/>
    <cellStyle name="Normal 5 2 5 8" xfId="5834"/>
    <cellStyle name="Normal 5 2 5 8 2" xfId="10776"/>
    <cellStyle name="Normal 5 2 5 9" xfId="7342"/>
    <cellStyle name="Normal 5 2 6" xfId="472"/>
    <cellStyle name="Normal 5 2 6 2" xfId="1042"/>
    <cellStyle name="Normal 5 2 6 2 2" xfId="1580"/>
    <cellStyle name="Normal 5 2 6 2 2 2" xfId="4931"/>
    <cellStyle name="Normal 5 2 6 2 2 2 2" xfId="9915"/>
    <cellStyle name="Normal 5 2 6 2 2 3" xfId="6660"/>
    <cellStyle name="Normal 5 2 6 2 2 3 2" xfId="11602"/>
    <cellStyle name="Normal 5 2 6 2 2 4" xfId="8168"/>
    <cellStyle name="Normal 5 2 6 2 2 5" xfId="3207"/>
    <cellStyle name="Normal 5 2 6 2 3" xfId="4457"/>
    <cellStyle name="Normal 5 2 6 2 3 2" xfId="9442"/>
    <cellStyle name="Normal 5 2 6 2 4" xfId="6197"/>
    <cellStyle name="Normal 5 2 6 2 4 2" xfId="11139"/>
    <cellStyle name="Normal 5 2 6 2 5" xfId="7705"/>
    <cellStyle name="Normal 5 2 6 2 6" xfId="2744"/>
    <cellStyle name="Normal 5 2 6 3" xfId="1579"/>
    <cellStyle name="Normal 5 2 6 3 2" xfId="4930"/>
    <cellStyle name="Normal 5 2 6 3 2 2" xfId="9914"/>
    <cellStyle name="Normal 5 2 6 3 3" xfId="6659"/>
    <cellStyle name="Normal 5 2 6 3 3 2" xfId="11601"/>
    <cellStyle name="Normal 5 2 6 3 4" xfId="8167"/>
    <cellStyle name="Normal 5 2 6 3 5" xfId="3206"/>
    <cellStyle name="Normal 5 2 6 4" xfId="3988"/>
    <cellStyle name="Normal 5 2 6 4 2" xfId="9060"/>
    <cellStyle name="Normal 5 2 6 5" xfId="5745"/>
    <cellStyle name="Normal 5 2 6 5 2" xfId="10687"/>
    <cellStyle name="Normal 5 2 6 6" xfId="7253"/>
    <cellStyle name="Normal 5 2 6 7" xfId="2292"/>
    <cellStyle name="Normal 5 2 7" xfId="689"/>
    <cellStyle name="Normal 5 2 7 2" xfId="1155"/>
    <cellStyle name="Normal 5 2 7 2 2" xfId="1582"/>
    <cellStyle name="Normal 5 2 7 2 2 2" xfId="4933"/>
    <cellStyle name="Normal 5 2 7 2 2 2 2" xfId="9917"/>
    <cellStyle name="Normal 5 2 7 2 2 3" xfId="6662"/>
    <cellStyle name="Normal 5 2 7 2 2 3 2" xfId="11604"/>
    <cellStyle name="Normal 5 2 7 2 2 4" xfId="8170"/>
    <cellStyle name="Normal 5 2 7 2 2 5" xfId="3209"/>
    <cellStyle name="Normal 5 2 7 2 3" xfId="4516"/>
    <cellStyle name="Normal 5 2 7 2 3 2" xfId="9500"/>
    <cellStyle name="Normal 5 2 7 2 4" xfId="6247"/>
    <cellStyle name="Normal 5 2 7 2 4 2" xfId="11189"/>
    <cellStyle name="Normal 5 2 7 2 5" xfId="7755"/>
    <cellStyle name="Normal 5 2 7 2 6" xfId="2794"/>
    <cellStyle name="Normal 5 2 7 3" xfId="1581"/>
    <cellStyle name="Normal 5 2 7 3 2" xfId="4932"/>
    <cellStyle name="Normal 5 2 7 3 2 2" xfId="9916"/>
    <cellStyle name="Normal 5 2 7 3 3" xfId="6661"/>
    <cellStyle name="Normal 5 2 7 3 3 2" xfId="11603"/>
    <cellStyle name="Normal 5 2 7 3 4" xfId="8169"/>
    <cellStyle name="Normal 5 2 7 3 5" xfId="3208"/>
    <cellStyle name="Normal 5 2 7 4" xfId="4133"/>
    <cellStyle name="Normal 5 2 7 4 2" xfId="9119"/>
    <cellStyle name="Normal 5 2 7 5" xfId="5880"/>
    <cellStyle name="Normal 5 2 7 5 2" xfId="10822"/>
    <cellStyle name="Normal 5 2 7 6" xfId="7388"/>
    <cellStyle name="Normal 5 2 7 7" xfId="2427"/>
    <cellStyle name="Normal 5 2 8" xfId="356"/>
    <cellStyle name="Normal 5 2 8 2" xfId="984"/>
    <cellStyle name="Normal 5 2 8 2 2" xfId="1584"/>
    <cellStyle name="Normal 5 2 8 2 2 2" xfId="4935"/>
    <cellStyle name="Normal 5 2 8 2 2 2 2" xfId="9919"/>
    <cellStyle name="Normal 5 2 8 2 2 3" xfId="6664"/>
    <cellStyle name="Normal 5 2 8 2 2 3 2" xfId="11606"/>
    <cellStyle name="Normal 5 2 8 2 2 4" xfId="8172"/>
    <cellStyle name="Normal 5 2 8 2 2 5" xfId="3211"/>
    <cellStyle name="Normal 5 2 8 2 3" xfId="4411"/>
    <cellStyle name="Normal 5 2 8 2 3 2" xfId="9396"/>
    <cellStyle name="Normal 5 2 8 2 4" xfId="6153"/>
    <cellStyle name="Normal 5 2 8 2 4 2" xfId="11095"/>
    <cellStyle name="Normal 5 2 8 2 5" xfId="7661"/>
    <cellStyle name="Normal 5 2 8 2 6" xfId="2700"/>
    <cellStyle name="Normal 5 2 8 3" xfId="1583"/>
    <cellStyle name="Normal 5 2 8 3 2" xfId="4934"/>
    <cellStyle name="Normal 5 2 8 3 2 2" xfId="9918"/>
    <cellStyle name="Normal 5 2 8 3 3" xfId="6663"/>
    <cellStyle name="Normal 5 2 8 3 3 2" xfId="11605"/>
    <cellStyle name="Normal 5 2 8 3 4" xfId="8171"/>
    <cellStyle name="Normal 5 2 8 3 5" xfId="3210"/>
    <cellStyle name="Normal 5 2 8 4" xfId="3928"/>
    <cellStyle name="Normal 5 2 8 4 2" xfId="9008"/>
    <cellStyle name="Normal 5 2 8 5" xfId="5696"/>
    <cellStyle name="Normal 5 2 8 5 2" xfId="10638"/>
    <cellStyle name="Normal 5 2 8 6" xfId="7204"/>
    <cellStyle name="Normal 5 2 8 7" xfId="2243"/>
    <cellStyle name="Normal 5 2 9" xfId="838"/>
    <cellStyle name="Normal 5 2 9 2" xfId="1585"/>
    <cellStyle name="Normal 5 2 9 2 2" xfId="4936"/>
    <cellStyle name="Normal 5 2 9 2 2 2" xfId="9920"/>
    <cellStyle name="Normal 5 2 9 2 3" xfId="6665"/>
    <cellStyle name="Normal 5 2 9 2 3 2" xfId="11607"/>
    <cellStyle name="Normal 5 2 9 2 4" xfId="8173"/>
    <cellStyle name="Normal 5 2 9 2 5" xfId="3212"/>
    <cellStyle name="Normal 5 2 9 3" xfId="4273"/>
    <cellStyle name="Normal 5 2 9 3 2" xfId="9259"/>
    <cellStyle name="Normal 5 2 9 4" xfId="6018"/>
    <cellStyle name="Normal 5 2 9 4 2" xfId="10960"/>
    <cellStyle name="Normal 5 2 9 5" xfId="7526"/>
    <cellStyle name="Normal 5 2 9 6" xfId="2565"/>
    <cellStyle name="Normal 5 3" xfId="126"/>
    <cellStyle name="Normal 5 3 10" xfId="2128"/>
    <cellStyle name="Normal 5 3 10 2" xfId="5469"/>
    <cellStyle name="Normal 5 3 10 2 2" xfId="10435"/>
    <cellStyle name="Normal 5 3 10 3" xfId="8635"/>
    <cellStyle name="Normal 5 3 11" xfId="3675"/>
    <cellStyle name="Normal 5 3 11 2" xfId="8772"/>
    <cellStyle name="Normal 5 3 12" xfId="3820"/>
    <cellStyle name="Normal 5 3 12 2" xfId="8912"/>
    <cellStyle name="Normal 5 3 13" xfId="5609"/>
    <cellStyle name="Normal 5 3 13 2" xfId="10551"/>
    <cellStyle name="Normal 5 3 14" xfId="7117"/>
    <cellStyle name="Normal 5 3 15" xfId="2098"/>
    <cellStyle name="Normal 5 3 2" xfId="567"/>
    <cellStyle name="Normal 5 3 2 10" xfId="2341"/>
    <cellStyle name="Normal 5 3 2 2" xfId="738"/>
    <cellStyle name="Normal 5 3 2 2 2" xfId="1204"/>
    <cellStyle name="Normal 5 3 2 2 2 2" xfId="1588"/>
    <cellStyle name="Normal 5 3 2 2 2 2 2" xfId="4939"/>
    <cellStyle name="Normal 5 3 2 2 2 2 2 2" xfId="9923"/>
    <cellStyle name="Normal 5 3 2 2 2 2 3" xfId="6668"/>
    <cellStyle name="Normal 5 3 2 2 2 2 3 2" xfId="11610"/>
    <cellStyle name="Normal 5 3 2 2 2 2 4" xfId="8176"/>
    <cellStyle name="Normal 5 3 2 2 2 2 5" xfId="3215"/>
    <cellStyle name="Normal 5 3 2 2 2 3" xfId="4565"/>
    <cellStyle name="Normal 5 3 2 2 2 3 2" xfId="9549"/>
    <cellStyle name="Normal 5 3 2 2 2 4" xfId="6296"/>
    <cellStyle name="Normal 5 3 2 2 2 4 2" xfId="11238"/>
    <cellStyle name="Normal 5 3 2 2 2 5" xfId="7804"/>
    <cellStyle name="Normal 5 3 2 2 2 6" xfId="2843"/>
    <cellStyle name="Normal 5 3 2 2 3" xfId="1587"/>
    <cellStyle name="Normal 5 3 2 2 3 2" xfId="4938"/>
    <cellStyle name="Normal 5 3 2 2 3 2 2" xfId="9922"/>
    <cellStyle name="Normal 5 3 2 2 3 3" xfId="6667"/>
    <cellStyle name="Normal 5 3 2 2 3 3 2" xfId="11609"/>
    <cellStyle name="Normal 5 3 2 2 3 4" xfId="8175"/>
    <cellStyle name="Normal 5 3 2 2 3 5" xfId="3214"/>
    <cellStyle name="Normal 5 3 2 2 4" xfId="4182"/>
    <cellStyle name="Normal 5 3 2 2 4 2" xfId="9168"/>
    <cellStyle name="Normal 5 3 2 2 5" xfId="5929"/>
    <cellStyle name="Normal 5 3 2 2 5 2" xfId="10871"/>
    <cellStyle name="Normal 5 3 2 2 6" xfId="7437"/>
    <cellStyle name="Normal 5 3 2 2 7" xfId="2476"/>
    <cellStyle name="Normal 5 3 2 3" xfId="891"/>
    <cellStyle name="Normal 5 3 2 3 2" xfId="1589"/>
    <cellStyle name="Normal 5 3 2 3 2 2" xfId="4940"/>
    <cellStyle name="Normal 5 3 2 3 2 2 2" xfId="9924"/>
    <cellStyle name="Normal 5 3 2 3 2 3" xfId="6669"/>
    <cellStyle name="Normal 5 3 2 3 2 3 2" xfId="11611"/>
    <cellStyle name="Normal 5 3 2 3 2 4" xfId="8177"/>
    <cellStyle name="Normal 5 3 2 3 2 5" xfId="3216"/>
    <cellStyle name="Normal 5 3 2 3 3" xfId="4324"/>
    <cellStyle name="Normal 5 3 2 3 3 2" xfId="9309"/>
    <cellStyle name="Normal 5 3 2 3 4" xfId="6067"/>
    <cellStyle name="Normal 5 3 2 3 4 2" xfId="11009"/>
    <cellStyle name="Normal 5 3 2 3 5" xfId="7575"/>
    <cellStyle name="Normal 5 3 2 3 6" xfId="2614"/>
    <cellStyle name="Normal 5 3 2 4" xfId="1586"/>
    <cellStyle name="Normal 5 3 2 4 2" xfId="4937"/>
    <cellStyle name="Normal 5 3 2 4 2 2" xfId="9921"/>
    <cellStyle name="Normal 5 3 2 4 3" xfId="6666"/>
    <cellStyle name="Normal 5 3 2 4 3 2" xfId="11608"/>
    <cellStyle name="Normal 5 3 2 4 4" xfId="8174"/>
    <cellStyle name="Normal 5 3 2 4 5" xfId="3213"/>
    <cellStyle name="Normal 5 3 2 5" xfId="3722"/>
    <cellStyle name="Normal 5 3 2 5 2" xfId="4495"/>
    <cellStyle name="Normal 5 3 2 5 2 2" xfId="9479"/>
    <cellStyle name="Normal 5 3 2 5 3" xfId="8682"/>
    <cellStyle name="Normal 5 3 2 6" xfId="4044"/>
    <cellStyle name="Normal 5 3 2 6 2" xfId="8818"/>
    <cellStyle name="Normal 5 3 2 7" xfId="5439"/>
    <cellStyle name="Normal 5 3 2 7 2" xfId="10413"/>
    <cellStyle name="Normal 5 3 2 8" xfId="5794"/>
    <cellStyle name="Normal 5 3 2 8 2" xfId="10736"/>
    <cellStyle name="Normal 5 3 2 9" xfId="7302"/>
    <cellStyle name="Normal 5 3 3" xfId="641"/>
    <cellStyle name="Normal 5 3 3 10" xfId="2384"/>
    <cellStyle name="Normal 5 3 3 2" xfId="782"/>
    <cellStyle name="Normal 5 3 3 2 2" xfId="1247"/>
    <cellStyle name="Normal 5 3 3 2 2 2" xfId="1592"/>
    <cellStyle name="Normal 5 3 3 2 2 2 2" xfId="4943"/>
    <cellStyle name="Normal 5 3 3 2 2 2 2 2" xfId="9927"/>
    <cellStyle name="Normal 5 3 3 2 2 2 3" xfId="6672"/>
    <cellStyle name="Normal 5 3 3 2 2 2 3 2" xfId="11614"/>
    <cellStyle name="Normal 5 3 3 2 2 2 4" xfId="8180"/>
    <cellStyle name="Normal 5 3 3 2 2 2 5" xfId="3219"/>
    <cellStyle name="Normal 5 3 3 2 2 3" xfId="4608"/>
    <cellStyle name="Normal 5 3 3 2 2 3 2" xfId="9592"/>
    <cellStyle name="Normal 5 3 3 2 2 4" xfId="6339"/>
    <cellStyle name="Normal 5 3 3 2 2 4 2" xfId="11281"/>
    <cellStyle name="Normal 5 3 3 2 2 5" xfId="7847"/>
    <cellStyle name="Normal 5 3 3 2 2 6" xfId="2886"/>
    <cellStyle name="Normal 5 3 3 2 3" xfId="1591"/>
    <cellStyle name="Normal 5 3 3 2 3 2" xfId="4942"/>
    <cellStyle name="Normal 5 3 3 2 3 2 2" xfId="9926"/>
    <cellStyle name="Normal 5 3 3 2 3 3" xfId="6671"/>
    <cellStyle name="Normal 5 3 3 2 3 3 2" xfId="11613"/>
    <cellStyle name="Normal 5 3 3 2 3 4" xfId="8179"/>
    <cellStyle name="Normal 5 3 3 2 3 5" xfId="3218"/>
    <cellStyle name="Normal 5 3 3 2 4" xfId="4225"/>
    <cellStyle name="Normal 5 3 3 2 4 2" xfId="9211"/>
    <cellStyle name="Normal 5 3 3 2 5" xfId="5972"/>
    <cellStyle name="Normal 5 3 3 2 5 2" xfId="10914"/>
    <cellStyle name="Normal 5 3 3 2 6" xfId="7480"/>
    <cellStyle name="Normal 5 3 3 2 7" xfId="2519"/>
    <cellStyle name="Normal 5 3 3 3" xfId="935"/>
    <cellStyle name="Normal 5 3 3 3 2" xfId="1593"/>
    <cellStyle name="Normal 5 3 3 3 2 2" xfId="4944"/>
    <cellStyle name="Normal 5 3 3 3 2 2 2" xfId="9928"/>
    <cellStyle name="Normal 5 3 3 3 2 3" xfId="6673"/>
    <cellStyle name="Normal 5 3 3 3 2 3 2" xfId="11615"/>
    <cellStyle name="Normal 5 3 3 3 2 4" xfId="8181"/>
    <cellStyle name="Normal 5 3 3 3 2 5" xfId="3220"/>
    <cellStyle name="Normal 5 3 3 3 3" xfId="4367"/>
    <cellStyle name="Normal 5 3 3 3 3 2" xfId="9352"/>
    <cellStyle name="Normal 5 3 3 3 4" xfId="6110"/>
    <cellStyle name="Normal 5 3 3 3 4 2" xfId="11052"/>
    <cellStyle name="Normal 5 3 3 3 5" xfId="7618"/>
    <cellStyle name="Normal 5 3 3 3 6" xfId="2657"/>
    <cellStyle name="Normal 5 3 3 4" xfId="1590"/>
    <cellStyle name="Normal 5 3 3 4 2" xfId="4941"/>
    <cellStyle name="Normal 5 3 3 4 2 2" xfId="9925"/>
    <cellStyle name="Normal 5 3 3 4 3" xfId="6670"/>
    <cellStyle name="Normal 5 3 3 4 3 2" xfId="11612"/>
    <cellStyle name="Normal 5 3 3 4 4" xfId="8178"/>
    <cellStyle name="Normal 5 3 3 4 5" xfId="3217"/>
    <cellStyle name="Normal 5 3 3 5" xfId="3765"/>
    <cellStyle name="Normal 5 3 3 5 2" xfId="5396"/>
    <cellStyle name="Normal 5 3 3 5 2 2" xfId="10375"/>
    <cellStyle name="Normal 5 3 3 5 3" xfId="8725"/>
    <cellStyle name="Normal 5 3 3 6" xfId="4090"/>
    <cellStyle name="Normal 5 3 3 6 2" xfId="8861"/>
    <cellStyle name="Normal 5 3 3 7" xfId="5426"/>
    <cellStyle name="Normal 5 3 3 7 2" xfId="10402"/>
    <cellStyle name="Normal 5 3 3 8" xfId="5837"/>
    <cellStyle name="Normal 5 3 3 8 2" xfId="10779"/>
    <cellStyle name="Normal 5 3 3 9" xfId="7345"/>
    <cellStyle name="Normal 5 3 4" xfId="475"/>
    <cellStyle name="Normal 5 3 4 2" xfId="1045"/>
    <cellStyle name="Normal 5 3 4 2 2" xfId="1595"/>
    <cellStyle name="Normal 5 3 4 2 2 2" xfId="4946"/>
    <cellStyle name="Normal 5 3 4 2 2 2 2" xfId="9930"/>
    <cellStyle name="Normal 5 3 4 2 2 3" xfId="6675"/>
    <cellStyle name="Normal 5 3 4 2 2 3 2" xfId="11617"/>
    <cellStyle name="Normal 5 3 4 2 2 4" xfId="8183"/>
    <cellStyle name="Normal 5 3 4 2 2 5" xfId="3222"/>
    <cellStyle name="Normal 5 3 4 2 3" xfId="4460"/>
    <cellStyle name="Normal 5 3 4 2 3 2" xfId="9445"/>
    <cellStyle name="Normal 5 3 4 2 4" xfId="6200"/>
    <cellStyle name="Normal 5 3 4 2 4 2" xfId="11142"/>
    <cellStyle name="Normal 5 3 4 2 5" xfId="7708"/>
    <cellStyle name="Normal 5 3 4 2 6" xfId="2747"/>
    <cellStyle name="Normal 5 3 4 3" xfId="1594"/>
    <cellStyle name="Normal 5 3 4 3 2" xfId="4945"/>
    <cellStyle name="Normal 5 3 4 3 2 2" xfId="9929"/>
    <cellStyle name="Normal 5 3 4 3 3" xfId="6674"/>
    <cellStyle name="Normal 5 3 4 3 3 2" xfId="11616"/>
    <cellStyle name="Normal 5 3 4 3 4" xfId="8182"/>
    <cellStyle name="Normal 5 3 4 3 5" xfId="3221"/>
    <cellStyle name="Normal 5 3 4 4" xfId="3991"/>
    <cellStyle name="Normal 5 3 4 4 2" xfId="9063"/>
    <cellStyle name="Normal 5 3 4 5" xfId="5748"/>
    <cellStyle name="Normal 5 3 4 5 2" xfId="10690"/>
    <cellStyle name="Normal 5 3 4 6" xfId="7256"/>
    <cellStyle name="Normal 5 3 4 7" xfId="2295"/>
    <cellStyle name="Normal 5 3 5" xfId="692"/>
    <cellStyle name="Normal 5 3 5 2" xfId="1158"/>
    <cellStyle name="Normal 5 3 5 2 2" xfId="1597"/>
    <cellStyle name="Normal 5 3 5 2 2 2" xfId="4948"/>
    <cellStyle name="Normal 5 3 5 2 2 2 2" xfId="9932"/>
    <cellStyle name="Normal 5 3 5 2 2 3" xfId="6677"/>
    <cellStyle name="Normal 5 3 5 2 2 3 2" xfId="11619"/>
    <cellStyle name="Normal 5 3 5 2 2 4" xfId="8185"/>
    <cellStyle name="Normal 5 3 5 2 2 5" xfId="3224"/>
    <cellStyle name="Normal 5 3 5 2 3" xfId="4519"/>
    <cellStyle name="Normal 5 3 5 2 3 2" xfId="9503"/>
    <cellStyle name="Normal 5 3 5 2 4" xfId="6250"/>
    <cellStyle name="Normal 5 3 5 2 4 2" xfId="11192"/>
    <cellStyle name="Normal 5 3 5 2 5" xfId="7758"/>
    <cellStyle name="Normal 5 3 5 2 6" xfId="2797"/>
    <cellStyle name="Normal 5 3 5 3" xfId="1596"/>
    <cellStyle name="Normal 5 3 5 3 2" xfId="4947"/>
    <cellStyle name="Normal 5 3 5 3 2 2" xfId="9931"/>
    <cellStyle name="Normal 5 3 5 3 3" xfId="6676"/>
    <cellStyle name="Normal 5 3 5 3 3 2" xfId="11618"/>
    <cellStyle name="Normal 5 3 5 3 4" xfId="8184"/>
    <cellStyle name="Normal 5 3 5 3 5" xfId="3223"/>
    <cellStyle name="Normal 5 3 5 4" xfId="4136"/>
    <cellStyle name="Normal 5 3 5 4 2" xfId="9122"/>
    <cellStyle name="Normal 5 3 5 5" xfId="5883"/>
    <cellStyle name="Normal 5 3 5 5 2" xfId="10825"/>
    <cellStyle name="Normal 5 3 5 6" xfId="7391"/>
    <cellStyle name="Normal 5 3 5 7" xfId="2430"/>
    <cellStyle name="Normal 5 3 6" xfId="359"/>
    <cellStyle name="Normal 5 3 6 2" xfId="987"/>
    <cellStyle name="Normal 5 3 6 2 2" xfId="1599"/>
    <cellStyle name="Normal 5 3 6 2 2 2" xfId="4950"/>
    <cellStyle name="Normal 5 3 6 2 2 2 2" xfId="9934"/>
    <cellStyle name="Normal 5 3 6 2 2 3" xfId="6679"/>
    <cellStyle name="Normal 5 3 6 2 2 3 2" xfId="11621"/>
    <cellStyle name="Normal 5 3 6 2 2 4" xfId="8187"/>
    <cellStyle name="Normal 5 3 6 2 2 5" xfId="3226"/>
    <cellStyle name="Normal 5 3 6 2 3" xfId="4414"/>
    <cellStyle name="Normal 5 3 6 2 3 2" xfId="9399"/>
    <cellStyle name="Normal 5 3 6 2 4" xfId="6156"/>
    <cellStyle name="Normal 5 3 6 2 4 2" xfId="11098"/>
    <cellStyle name="Normal 5 3 6 2 5" xfId="7664"/>
    <cellStyle name="Normal 5 3 6 2 6" xfId="2703"/>
    <cellStyle name="Normal 5 3 6 3" xfId="1598"/>
    <cellStyle name="Normal 5 3 6 3 2" xfId="4949"/>
    <cellStyle name="Normal 5 3 6 3 2 2" xfId="9933"/>
    <cellStyle name="Normal 5 3 6 3 3" xfId="6678"/>
    <cellStyle name="Normal 5 3 6 3 3 2" xfId="11620"/>
    <cellStyle name="Normal 5 3 6 3 4" xfId="8186"/>
    <cellStyle name="Normal 5 3 6 3 5" xfId="3225"/>
    <cellStyle name="Normal 5 3 6 4" xfId="3931"/>
    <cellStyle name="Normal 5 3 6 4 2" xfId="9011"/>
    <cellStyle name="Normal 5 3 6 5" xfId="5699"/>
    <cellStyle name="Normal 5 3 6 5 2" xfId="10641"/>
    <cellStyle name="Normal 5 3 6 6" xfId="7207"/>
    <cellStyle name="Normal 5 3 6 7" xfId="2246"/>
    <cellStyle name="Normal 5 3 7" xfId="841"/>
    <cellStyle name="Normal 5 3 7 2" xfId="1600"/>
    <cellStyle name="Normal 5 3 7 2 2" xfId="4951"/>
    <cellStyle name="Normal 5 3 7 2 2 2" xfId="9935"/>
    <cellStyle name="Normal 5 3 7 2 3" xfId="6680"/>
    <cellStyle name="Normal 5 3 7 2 3 2" xfId="11622"/>
    <cellStyle name="Normal 5 3 7 2 4" xfId="8188"/>
    <cellStyle name="Normal 5 3 7 2 5" xfId="3227"/>
    <cellStyle name="Normal 5 3 7 3" xfId="4276"/>
    <cellStyle name="Normal 5 3 7 3 2" xfId="9262"/>
    <cellStyle name="Normal 5 3 7 4" xfId="6021"/>
    <cellStyle name="Normal 5 3 7 4 2" xfId="10963"/>
    <cellStyle name="Normal 5 3 7 5" xfId="7529"/>
    <cellStyle name="Normal 5 3 7 6" xfId="2568"/>
    <cellStyle name="Normal 5 3 8" xfId="1308"/>
    <cellStyle name="Normal 5 3 8 2" xfId="4659"/>
    <cellStyle name="Normal 5 3 8 2 2" xfId="9643"/>
    <cellStyle name="Normal 5 3 8 3" xfId="6388"/>
    <cellStyle name="Normal 5 3 8 3 2" xfId="11330"/>
    <cellStyle name="Normal 5 3 8 4" xfId="7896"/>
    <cellStyle name="Normal 5 3 8 5" xfId="2935"/>
    <cellStyle name="Normal 5 3 9" xfId="251"/>
    <cellStyle name="Normal 5 3 9 2" xfId="3877"/>
    <cellStyle name="Normal 5 3 9 2 2" xfId="8964"/>
    <cellStyle name="Normal 5 3 9 3" xfId="5655"/>
    <cellStyle name="Normal 5 3 9 3 2" xfId="10597"/>
    <cellStyle name="Normal 5 3 9 4" xfId="7163"/>
    <cellStyle name="Normal 5 3 9 5" xfId="2201"/>
    <cellStyle name="Normal 5 4" xfId="163"/>
    <cellStyle name="Normal 5 4 10" xfId="2143"/>
    <cellStyle name="Normal 5 4 10 2" xfId="5484"/>
    <cellStyle name="Normal 5 4 10 2 2" xfId="10447"/>
    <cellStyle name="Normal 5 4 10 3" xfId="8636"/>
    <cellStyle name="Normal 5 4 11" xfId="3676"/>
    <cellStyle name="Normal 5 4 11 2" xfId="8773"/>
    <cellStyle name="Normal 5 4 12" xfId="3839"/>
    <cellStyle name="Normal 5 4 12 2" xfId="8930"/>
    <cellStyle name="Normal 5 4 13" xfId="5624"/>
    <cellStyle name="Normal 5 4 13 2" xfId="10566"/>
    <cellStyle name="Normal 5 4 14" xfId="7132"/>
    <cellStyle name="Normal 5 4 15" xfId="2099"/>
    <cellStyle name="Normal 5 4 2" xfId="568"/>
    <cellStyle name="Normal 5 4 2 10" xfId="2342"/>
    <cellStyle name="Normal 5 4 2 2" xfId="739"/>
    <cellStyle name="Normal 5 4 2 2 2" xfId="1205"/>
    <cellStyle name="Normal 5 4 2 2 2 2" xfId="1603"/>
    <cellStyle name="Normal 5 4 2 2 2 2 2" xfId="4954"/>
    <cellStyle name="Normal 5 4 2 2 2 2 2 2" xfId="9938"/>
    <cellStyle name="Normal 5 4 2 2 2 2 3" xfId="6683"/>
    <cellStyle name="Normal 5 4 2 2 2 2 3 2" xfId="11625"/>
    <cellStyle name="Normal 5 4 2 2 2 2 4" xfId="8191"/>
    <cellStyle name="Normal 5 4 2 2 2 2 5" xfId="3230"/>
    <cellStyle name="Normal 5 4 2 2 2 3" xfId="4566"/>
    <cellStyle name="Normal 5 4 2 2 2 3 2" xfId="9550"/>
    <cellStyle name="Normal 5 4 2 2 2 4" xfId="6297"/>
    <cellStyle name="Normal 5 4 2 2 2 4 2" xfId="11239"/>
    <cellStyle name="Normal 5 4 2 2 2 5" xfId="7805"/>
    <cellStyle name="Normal 5 4 2 2 2 6" xfId="2844"/>
    <cellStyle name="Normal 5 4 2 2 3" xfId="1602"/>
    <cellStyle name="Normal 5 4 2 2 3 2" xfId="4953"/>
    <cellStyle name="Normal 5 4 2 2 3 2 2" xfId="9937"/>
    <cellStyle name="Normal 5 4 2 2 3 3" xfId="6682"/>
    <cellStyle name="Normal 5 4 2 2 3 3 2" xfId="11624"/>
    <cellStyle name="Normal 5 4 2 2 3 4" xfId="8190"/>
    <cellStyle name="Normal 5 4 2 2 3 5" xfId="3229"/>
    <cellStyle name="Normal 5 4 2 2 4" xfId="4183"/>
    <cellStyle name="Normal 5 4 2 2 4 2" xfId="9169"/>
    <cellStyle name="Normal 5 4 2 2 5" xfId="5930"/>
    <cellStyle name="Normal 5 4 2 2 5 2" xfId="10872"/>
    <cellStyle name="Normal 5 4 2 2 6" xfId="7438"/>
    <cellStyle name="Normal 5 4 2 2 7" xfId="2477"/>
    <cellStyle name="Normal 5 4 2 3" xfId="892"/>
    <cellStyle name="Normal 5 4 2 3 2" xfId="1604"/>
    <cellStyle name="Normal 5 4 2 3 2 2" xfId="4955"/>
    <cellStyle name="Normal 5 4 2 3 2 2 2" xfId="9939"/>
    <cellStyle name="Normal 5 4 2 3 2 3" xfId="6684"/>
    <cellStyle name="Normal 5 4 2 3 2 3 2" xfId="11626"/>
    <cellStyle name="Normal 5 4 2 3 2 4" xfId="8192"/>
    <cellStyle name="Normal 5 4 2 3 2 5" xfId="3231"/>
    <cellStyle name="Normal 5 4 2 3 3" xfId="4325"/>
    <cellStyle name="Normal 5 4 2 3 3 2" xfId="9310"/>
    <cellStyle name="Normal 5 4 2 3 4" xfId="6068"/>
    <cellStyle name="Normal 5 4 2 3 4 2" xfId="11010"/>
    <cellStyle name="Normal 5 4 2 3 5" xfId="7576"/>
    <cellStyle name="Normal 5 4 2 3 6" xfId="2615"/>
    <cellStyle name="Normal 5 4 2 4" xfId="1601"/>
    <cellStyle name="Normal 5 4 2 4 2" xfId="4952"/>
    <cellStyle name="Normal 5 4 2 4 2 2" xfId="9936"/>
    <cellStyle name="Normal 5 4 2 4 3" xfId="6681"/>
    <cellStyle name="Normal 5 4 2 4 3 2" xfId="11623"/>
    <cellStyle name="Normal 5 4 2 4 4" xfId="8189"/>
    <cellStyle name="Normal 5 4 2 4 5" xfId="3228"/>
    <cellStyle name="Normal 5 4 2 5" xfId="3723"/>
    <cellStyle name="Normal 5 4 2 5 2" xfId="5382"/>
    <cellStyle name="Normal 5 4 2 5 2 2" xfId="10364"/>
    <cellStyle name="Normal 5 4 2 5 3" xfId="8683"/>
    <cellStyle name="Normal 5 4 2 6" xfId="4045"/>
    <cellStyle name="Normal 5 4 2 6 2" xfId="8819"/>
    <cellStyle name="Normal 5 4 2 7" xfId="5432"/>
    <cellStyle name="Normal 5 4 2 7 2" xfId="10406"/>
    <cellStyle name="Normal 5 4 2 8" xfId="5795"/>
    <cellStyle name="Normal 5 4 2 8 2" xfId="10737"/>
    <cellStyle name="Normal 5 4 2 9" xfId="7303"/>
    <cellStyle name="Normal 5 4 3" xfId="642"/>
    <cellStyle name="Normal 5 4 3 10" xfId="2385"/>
    <cellStyle name="Normal 5 4 3 2" xfId="783"/>
    <cellStyle name="Normal 5 4 3 2 2" xfId="1248"/>
    <cellStyle name="Normal 5 4 3 2 2 2" xfId="1607"/>
    <cellStyle name="Normal 5 4 3 2 2 2 2" xfId="4958"/>
    <cellStyle name="Normal 5 4 3 2 2 2 2 2" xfId="9942"/>
    <cellStyle name="Normal 5 4 3 2 2 2 3" xfId="6687"/>
    <cellStyle name="Normal 5 4 3 2 2 2 3 2" xfId="11629"/>
    <cellStyle name="Normal 5 4 3 2 2 2 4" xfId="8195"/>
    <cellStyle name="Normal 5 4 3 2 2 2 5" xfId="3234"/>
    <cellStyle name="Normal 5 4 3 2 2 3" xfId="4609"/>
    <cellStyle name="Normal 5 4 3 2 2 3 2" xfId="9593"/>
    <cellStyle name="Normal 5 4 3 2 2 4" xfId="6340"/>
    <cellStyle name="Normal 5 4 3 2 2 4 2" xfId="11282"/>
    <cellStyle name="Normal 5 4 3 2 2 5" xfId="7848"/>
    <cellStyle name="Normal 5 4 3 2 2 6" xfId="2887"/>
    <cellStyle name="Normal 5 4 3 2 3" xfId="1606"/>
    <cellStyle name="Normal 5 4 3 2 3 2" xfId="4957"/>
    <cellStyle name="Normal 5 4 3 2 3 2 2" xfId="9941"/>
    <cellStyle name="Normal 5 4 3 2 3 3" xfId="6686"/>
    <cellStyle name="Normal 5 4 3 2 3 3 2" xfId="11628"/>
    <cellStyle name="Normal 5 4 3 2 3 4" xfId="8194"/>
    <cellStyle name="Normal 5 4 3 2 3 5" xfId="3233"/>
    <cellStyle name="Normal 5 4 3 2 4" xfId="4226"/>
    <cellStyle name="Normal 5 4 3 2 4 2" xfId="9212"/>
    <cellStyle name="Normal 5 4 3 2 5" xfId="5973"/>
    <cellStyle name="Normal 5 4 3 2 5 2" xfId="10915"/>
    <cellStyle name="Normal 5 4 3 2 6" xfId="7481"/>
    <cellStyle name="Normal 5 4 3 2 7" xfId="2520"/>
    <cellStyle name="Normal 5 4 3 3" xfId="936"/>
    <cellStyle name="Normal 5 4 3 3 2" xfId="1608"/>
    <cellStyle name="Normal 5 4 3 3 2 2" xfId="4959"/>
    <cellStyle name="Normal 5 4 3 3 2 2 2" xfId="9943"/>
    <cellStyle name="Normal 5 4 3 3 2 3" xfId="6688"/>
    <cellStyle name="Normal 5 4 3 3 2 3 2" xfId="11630"/>
    <cellStyle name="Normal 5 4 3 3 2 4" xfId="8196"/>
    <cellStyle name="Normal 5 4 3 3 2 5" xfId="3235"/>
    <cellStyle name="Normal 5 4 3 3 3" xfId="4368"/>
    <cellStyle name="Normal 5 4 3 3 3 2" xfId="9353"/>
    <cellStyle name="Normal 5 4 3 3 4" xfId="6111"/>
    <cellStyle name="Normal 5 4 3 3 4 2" xfId="11053"/>
    <cellStyle name="Normal 5 4 3 3 5" xfId="7619"/>
    <cellStyle name="Normal 5 4 3 3 6" xfId="2658"/>
    <cellStyle name="Normal 5 4 3 4" xfId="1605"/>
    <cellStyle name="Normal 5 4 3 4 2" xfId="4956"/>
    <cellStyle name="Normal 5 4 3 4 2 2" xfId="9940"/>
    <cellStyle name="Normal 5 4 3 4 3" xfId="6685"/>
    <cellStyle name="Normal 5 4 3 4 3 2" xfId="11627"/>
    <cellStyle name="Normal 5 4 3 4 4" xfId="8193"/>
    <cellStyle name="Normal 5 4 3 4 5" xfId="3232"/>
    <cellStyle name="Normal 5 4 3 5" xfId="3766"/>
    <cellStyle name="Normal 5 4 3 5 2" xfId="5573"/>
    <cellStyle name="Normal 5 4 3 5 2 2" xfId="10522"/>
    <cellStyle name="Normal 5 4 3 5 3" xfId="8726"/>
    <cellStyle name="Normal 5 4 3 6" xfId="4091"/>
    <cellStyle name="Normal 5 4 3 6 2" xfId="8862"/>
    <cellStyle name="Normal 5 4 3 7" xfId="3972"/>
    <cellStyle name="Normal 5 4 3 7 2" xfId="9045"/>
    <cellStyle name="Normal 5 4 3 8" xfId="5838"/>
    <cellStyle name="Normal 5 4 3 8 2" xfId="10780"/>
    <cellStyle name="Normal 5 4 3 9" xfId="7346"/>
    <cellStyle name="Normal 5 4 4" xfId="476"/>
    <cellStyle name="Normal 5 4 4 2" xfId="1046"/>
    <cellStyle name="Normal 5 4 4 2 2" xfId="1610"/>
    <cellStyle name="Normal 5 4 4 2 2 2" xfId="4961"/>
    <cellStyle name="Normal 5 4 4 2 2 2 2" xfId="9945"/>
    <cellStyle name="Normal 5 4 4 2 2 3" xfId="6690"/>
    <cellStyle name="Normal 5 4 4 2 2 3 2" xfId="11632"/>
    <cellStyle name="Normal 5 4 4 2 2 4" xfId="8198"/>
    <cellStyle name="Normal 5 4 4 2 2 5" xfId="3237"/>
    <cellStyle name="Normal 5 4 4 2 3" xfId="4461"/>
    <cellStyle name="Normal 5 4 4 2 3 2" xfId="9446"/>
    <cellStyle name="Normal 5 4 4 2 4" xfId="6201"/>
    <cellStyle name="Normal 5 4 4 2 4 2" xfId="11143"/>
    <cellStyle name="Normal 5 4 4 2 5" xfId="7709"/>
    <cellStyle name="Normal 5 4 4 2 6" xfId="2748"/>
    <cellStyle name="Normal 5 4 4 3" xfId="1609"/>
    <cellStyle name="Normal 5 4 4 3 2" xfId="4960"/>
    <cellStyle name="Normal 5 4 4 3 2 2" xfId="9944"/>
    <cellStyle name="Normal 5 4 4 3 3" xfId="6689"/>
    <cellStyle name="Normal 5 4 4 3 3 2" xfId="11631"/>
    <cellStyle name="Normal 5 4 4 3 4" xfId="8197"/>
    <cellStyle name="Normal 5 4 4 3 5" xfId="3236"/>
    <cellStyle name="Normal 5 4 4 4" xfId="3992"/>
    <cellStyle name="Normal 5 4 4 4 2" xfId="9064"/>
    <cellStyle name="Normal 5 4 4 5" xfId="5749"/>
    <cellStyle name="Normal 5 4 4 5 2" xfId="10691"/>
    <cellStyle name="Normal 5 4 4 6" xfId="7257"/>
    <cellStyle name="Normal 5 4 4 7" xfId="2296"/>
    <cellStyle name="Normal 5 4 5" xfId="693"/>
    <cellStyle name="Normal 5 4 5 2" xfId="1159"/>
    <cellStyle name="Normal 5 4 5 2 2" xfId="1612"/>
    <cellStyle name="Normal 5 4 5 2 2 2" xfId="4963"/>
    <cellStyle name="Normal 5 4 5 2 2 2 2" xfId="9947"/>
    <cellStyle name="Normal 5 4 5 2 2 3" xfId="6692"/>
    <cellStyle name="Normal 5 4 5 2 2 3 2" xfId="11634"/>
    <cellStyle name="Normal 5 4 5 2 2 4" xfId="8200"/>
    <cellStyle name="Normal 5 4 5 2 2 5" xfId="3239"/>
    <cellStyle name="Normal 5 4 5 2 3" xfId="4520"/>
    <cellStyle name="Normal 5 4 5 2 3 2" xfId="9504"/>
    <cellStyle name="Normal 5 4 5 2 4" xfId="6251"/>
    <cellStyle name="Normal 5 4 5 2 4 2" xfId="11193"/>
    <cellStyle name="Normal 5 4 5 2 5" xfId="7759"/>
    <cellStyle name="Normal 5 4 5 2 6" xfId="2798"/>
    <cellStyle name="Normal 5 4 5 3" xfId="1611"/>
    <cellStyle name="Normal 5 4 5 3 2" xfId="4962"/>
    <cellStyle name="Normal 5 4 5 3 2 2" xfId="9946"/>
    <cellStyle name="Normal 5 4 5 3 3" xfId="6691"/>
    <cellStyle name="Normal 5 4 5 3 3 2" xfId="11633"/>
    <cellStyle name="Normal 5 4 5 3 4" xfId="8199"/>
    <cellStyle name="Normal 5 4 5 3 5" xfId="3238"/>
    <cellStyle name="Normal 5 4 5 4" xfId="4137"/>
    <cellStyle name="Normal 5 4 5 4 2" xfId="9123"/>
    <cellStyle name="Normal 5 4 5 5" xfId="5884"/>
    <cellStyle name="Normal 5 4 5 5 2" xfId="10826"/>
    <cellStyle name="Normal 5 4 5 6" xfId="7392"/>
    <cellStyle name="Normal 5 4 5 7" xfId="2431"/>
    <cellStyle name="Normal 5 4 6" xfId="360"/>
    <cellStyle name="Normal 5 4 6 2" xfId="988"/>
    <cellStyle name="Normal 5 4 6 2 2" xfId="1614"/>
    <cellStyle name="Normal 5 4 6 2 2 2" xfId="4965"/>
    <cellStyle name="Normal 5 4 6 2 2 2 2" xfId="9949"/>
    <cellStyle name="Normal 5 4 6 2 2 3" xfId="6694"/>
    <cellStyle name="Normal 5 4 6 2 2 3 2" xfId="11636"/>
    <cellStyle name="Normal 5 4 6 2 2 4" xfId="8202"/>
    <cellStyle name="Normal 5 4 6 2 2 5" xfId="3241"/>
    <cellStyle name="Normal 5 4 6 2 3" xfId="4415"/>
    <cellStyle name="Normal 5 4 6 2 3 2" xfId="9400"/>
    <cellStyle name="Normal 5 4 6 2 4" xfId="6157"/>
    <cellStyle name="Normal 5 4 6 2 4 2" xfId="11099"/>
    <cellStyle name="Normal 5 4 6 2 5" xfId="7665"/>
    <cellStyle name="Normal 5 4 6 2 6" xfId="2704"/>
    <cellStyle name="Normal 5 4 6 3" xfId="1613"/>
    <cellStyle name="Normal 5 4 6 3 2" xfId="4964"/>
    <cellStyle name="Normal 5 4 6 3 2 2" xfId="9948"/>
    <cellStyle name="Normal 5 4 6 3 3" xfId="6693"/>
    <cellStyle name="Normal 5 4 6 3 3 2" xfId="11635"/>
    <cellStyle name="Normal 5 4 6 3 4" xfId="8201"/>
    <cellStyle name="Normal 5 4 6 3 5" xfId="3240"/>
    <cellStyle name="Normal 5 4 6 4" xfId="3932"/>
    <cellStyle name="Normal 5 4 6 4 2" xfId="9012"/>
    <cellStyle name="Normal 5 4 6 5" xfId="5700"/>
    <cellStyle name="Normal 5 4 6 5 2" xfId="10642"/>
    <cellStyle name="Normal 5 4 6 6" xfId="7208"/>
    <cellStyle name="Normal 5 4 6 7" xfId="2247"/>
    <cellStyle name="Normal 5 4 7" xfId="842"/>
    <cellStyle name="Normal 5 4 7 2" xfId="1615"/>
    <cellStyle name="Normal 5 4 7 2 2" xfId="4966"/>
    <cellStyle name="Normal 5 4 7 2 2 2" xfId="9950"/>
    <cellStyle name="Normal 5 4 7 2 3" xfId="6695"/>
    <cellStyle name="Normal 5 4 7 2 3 2" xfId="11637"/>
    <cellStyle name="Normal 5 4 7 2 4" xfId="8203"/>
    <cellStyle name="Normal 5 4 7 2 5" xfId="3242"/>
    <cellStyle name="Normal 5 4 7 3" xfId="4277"/>
    <cellStyle name="Normal 5 4 7 3 2" xfId="9263"/>
    <cellStyle name="Normal 5 4 7 4" xfId="6022"/>
    <cellStyle name="Normal 5 4 7 4 2" xfId="10964"/>
    <cellStyle name="Normal 5 4 7 5" xfId="7530"/>
    <cellStyle name="Normal 5 4 7 6" xfId="2569"/>
    <cellStyle name="Normal 5 4 8" xfId="1309"/>
    <cellStyle name="Normal 5 4 8 2" xfId="4660"/>
    <cellStyle name="Normal 5 4 8 2 2" xfId="9644"/>
    <cellStyle name="Normal 5 4 8 3" xfId="6389"/>
    <cellStyle name="Normal 5 4 8 3 2" xfId="11331"/>
    <cellStyle name="Normal 5 4 8 4" xfId="7897"/>
    <cellStyle name="Normal 5 4 8 5" xfId="2936"/>
    <cellStyle name="Normal 5 4 9" xfId="252"/>
    <cellStyle name="Normal 5 4 9 2" xfId="3878"/>
    <cellStyle name="Normal 5 4 9 2 2" xfId="8965"/>
    <cellStyle name="Normal 5 4 9 3" xfId="5656"/>
    <cellStyle name="Normal 5 4 9 3 2" xfId="10598"/>
    <cellStyle name="Normal 5 4 9 4" xfId="7164"/>
    <cellStyle name="Normal 5 4 9 5" xfId="2202"/>
    <cellStyle name="Normal 5 5" xfId="563"/>
    <cellStyle name="Normal 5 5 10" xfId="2337"/>
    <cellStyle name="Normal 5 5 2" xfId="734"/>
    <cellStyle name="Normal 5 5 2 2" xfId="1200"/>
    <cellStyle name="Normal 5 5 2 2 2" xfId="1618"/>
    <cellStyle name="Normal 5 5 2 2 2 2" xfId="4969"/>
    <cellStyle name="Normal 5 5 2 2 2 2 2" xfId="9953"/>
    <cellStyle name="Normal 5 5 2 2 2 3" xfId="6698"/>
    <cellStyle name="Normal 5 5 2 2 2 3 2" xfId="11640"/>
    <cellStyle name="Normal 5 5 2 2 2 4" xfId="8206"/>
    <cellStyle name="Normal 5 5 2 2 2 5" xfId="3245"/>
    <cellStyle name="Normal 5 5 2 2 3" xfId="4561"/>
    <cellStyle name="Normal 5 5 2 2 3 2" xfId="9545"/>
    <cellStyle name="Normal 5 5 2 2 4" xfId="6292"/>
    <cellStyle name="Normal 5 5 2 2 4 2" xfId="11234"/>
    <cellStyle name="Normal 5 5 2 2 5" xfId="7800"/>
    <cellStyle name="Normal 5 5 2 2 6" xfId="2839"/>
    <cellStyle name="Normal 5 5 2 3" xfId="1617"/>
    <cellStyle name="Normal 5 5 2 3 2" xfId="4968"/>
    <cellStyle name="Normal 5 5 2 3 2 2" xfId="9952"/>
    <cellStyle name="Normal 5 5 2 3 3" xfId="6697"/>
    <cellStyle name="Normal 5 5 2 3 3 2" xfId="11639"/>
    <cellStyle name="Normal 5 5 2 3 4" xfId="8205"/>
    <cellStyle name="Normal 5 5 2 3 5" xfId="3244"/>
    <cellStyle name="Normal 5 5 2 4" xfId="4178"/>
    <cellStyle name="Normal 5 5 2 4 2" xfId="9164"/>
    <cellStyle name="Normal 5 5 2 5" xfId="5925"/>
    <cellStyle name="Normal 5 5 2 5 2" xfId="10867"/>
    <cellStyle name="Normal 5 5 2 6" xfId="7433"/>
    <cellStyle name="Normal 5 5 2 7" xfId="2472"/>
    <cellStyle name="Normal 5 5 3" xfId="887"/>
    <cellStyle name="Normal 5 5 3 2" xfId="1619"/>
    <cellStyle name="Normal 5 5 3 2 2" xfId="4970"/>
    <cellStyle name="Normal 5 5 3 2 2 2" xfId="9954"/>
    <cellStyle name="Normal 5 5 3 2 3" xfId="6699"/>
    <cellStyle name="Normal 5 5 3 2 3 2" xfId="11641"/>
    <cellStyle name="Normal 5 5 3 2 4" xfId="8207"/>
    <cellStyle name="Normal 5 5 3 2 5" xfId="3246"/>
    <cellStyle name="Normal 5 5 3 3" xfId="4320"/>
    <cellStyle name="Normal 5 5 3 3 2" xfId="9305"/>
    <cellStyle name="Normal 5 5 3 4" xfId="6063"/>
    <cellStyle name="Normal 5 5 3 4 2" xfId="11005"/>
    <cellStyle name="Normal 5 5 3 5" xfId="7571"/>
    <cellStyle name="Normal 5 5 3 6" xfId="2610"/>
    <cellStyle name="Normal 5 5 4" xfId="1616"/>
    <cellStyle name="Normal 5 5 4 2" xfId="4967"/>
    <cellStyle name="Normal 5 5 4 2 2" xfId="9951"/>
    <cellStyle name="Normal 5 5 4 3" xfId="6696"/>
    <cellStyle name="Normal 5 5 4 3 2" xfId="11638"/>
    <cellStyle name="Normal 5 5 4 4" xfId="8204"/>
    <cellStyle name="Normal 5 5 4 5" xfId="3243"/>
    <cellStyle name="Normal 5 5 5" xfId="3718"/>
    <cellStyle name="Normal 5 5 5 2" xfId="5563"/>
    <cellStyle name="Normal 5 5 5 2 2" xfId="10512"/>
    <cellStyle name="Normal 5 5 5 3" xfId="8678"/>
    <cellStyle name="Normal 5 5 6" xfId="4040"/>
    <cellStyle name="Normal 5 5 6 2" xfId="8814"/>
    <cellStyle name="Normal 5 5 7" xfId="4291"/>
    <cellStyle name="Normal 5 5 7 2" xfId="9277"/>
    <cellStyle name="Normal 5 5 8" xfId="5790"/>
    <cellStyle name="Normal 5 5 8 2" xfId="10732"/>
    <cellStyle name="Normal 5 5 9" xfId="7298"/>
    <cellStyle name="Normal 5 6" xfId="637"/>
    <cellStyle name="Normal 5 6 10" xfId="2380"/>
    <cellStyle name="Normal 5 6 2" xfId="778"/>
    <cellStyle name="Normal 5 6 2 2" xfId="1243"/>
    <cellStyle name="Normal 5 6 2 2 2" xfId="1622"/>
    <cellStyle name="Normal 5 6 2 2 2 2" xfId="4973"/>
    <cellStyle name="Normal 5 6 2 2 2 2 2" xfId="9957"/>
    <cellStyle name="Normal 5 6 2 2 2 3" xfId="6702"/>
    <cellStyle name="Normal 5 6 2 2 2 3 2" xfId="11644"/>
    <cellStyle name="Normal 5 6 2 2 2 4" xfId="8210"/>
    <cellStyle name="Normal 5 6 2 2 2 5" xfId="3249"/>
    <cellStyle name="Normal 5 6 2 2 3" xfId="4604"/>
    <cellStyle name="Normal 5 6 2 2 3 2" xfId="9588"/>
    <cellStyle name="Normal 5 6 2 2 4" xfId="6335"/>
    <cellStyle name="Normal 5 6 2 2 4 2" xfId="11277"/>
    <cellStyle name="Normal 5 6 2 2 5" xfId="7843"/>
    <cellStyle name="Normal 5 6 2 2 6" xfId="2882"/>
    <cellStyle name="Normal 5 6 2 3" xfId="1621"/>
    <cellStyle name="Normal 5 6 2 3 2" xfId="4972"/>
    <cellStyle name="Normal 5 6 2 3 2 2" xfId="9956"/>
    <cellStyle name="Normal 5 6 2 3 3" xfId="6701"/>
    <cellStyle name="Normal 5 6 2 3 3 2" xfId="11643"/>
    <cellStyle name="Normal 5 6 2 3 4" xfId="8209"/>
    <cellStyle name="Normal 5 6 2 3 5" xfId="3248"/>
    <cellStyle name="Normal 5 6 2 4" xfId="4221"/>
    <cellStyle name="Normal 5 6 2 4 2" xfId="9207"/>
    <cellStyle name="Normal 5 6 2 5" xfId="5968"/>
    <cellStyle name="Normal 5 6 2 5 2" xfId="10910"/>
    <cellStyle name="Normal 5 6 2 6" xfId="7476"/>
    <cellStyle name="Normal 5 6 2 7" xfId="2515"/>
    <cellStyle name="Normal 5 6 3" xfId="931"/>
    <cellStyle name="Normal 5 6 3 2" xfId="1623"/>
    <cellStyle name="Normal 5 6 3 2 2" xfId="4974"/>
    <cellStyle name="Normal 5 6 3 2 2 2" xfId="9958"/>
    <cellStyle name="Normal 5 6 3 2 3" xfId="6703"/>
    <cellStyle name="Normal 5 6 3 2 3 2" xfId="11645"/>
    <cellStyle name="Normal 5 6 3 2 4" xfId="8211"/>
    <cellStyle name="Normal 5 6 3 2 5" xfId="3250"/>
    <cellStyle name="Normal 5 6 3 3" xfId="4363"/>
    <cellStyle name="Normal 5 6 3 3 2" xfId="9348"/>
    <cellStyle name="Normal 5 6 3 4" xfId="6106"/>
    <cellStyle name="Normal 5 6 3 4 2" xfId="11048"/>
    <cellStyle name="Normal 5 6 3 5" xfId="7614"/>
    <cellStyle name="Normal 5 6 3 6" xfId="2653"/>
    <cellStyle name="Normal 5 6 4" xfId="1620"/>
    <cellStyle name="Normal 5 6 4 2" xfId="4971"/>
    <cellStyle name="Normal 5 6 4 2 2" xfId="9955"/>
    <cellStyle name="Normal 5 6 4 3" xfId="6700"/>
    <cellStyle name="Normal 5 6 4 3 2" xfId="11642"/>
    <cellStyle name="Normal 5 6 4 4" xfId="8208"/>
    <cellStyle name="Normal 5 6 4 5" xfId="3247"/>
    <cellStyle name="Normal 5 6 5" xfId="3761"/>
    <cellStyle name="Normal 5 6 5 2" xfId="5468"/>
    <cellStyle name="Normal 5 6 5 2 2" xfId="10434"/>
    <cellStyle name="Normal 5 6 5 3" xfId="8721"/>
    <cellStyle name="Normal 5 6 6" xfId="4086"/>
    <cellStyle name="Normal 5 6 6 2" xfId="8857"/>
    <cellStyle name="Normal 5 6 7" xfId="5503"/>
    <cellStyle name="Normal 5 6 7 2" xfId="10464"/>
    <cellStyle name="Normal 5 6 8" xfId="5833"/>
    <cellStyle name="Normal 5 6 8 2" xfId="10775"/>
    <cellStyle name="Normal 5 6 9" xfId="7341"/>
    <cellStyle name="Normal 5 7" xfId="471"/>
    <cellStyle name="Normal 5 7 2" xfId="1041"/>
    <cellStyle name="Normal 5 7 2 2" xfId="1625"/>
    <cellStyle name="Normal 5 7 2 2 2" xfId="4976"/>
    <cellStyle name="Normal 5 7 2 2 2 2" xfId="9960"/>
    <cellStyle name="Normal 5 7 2 2 3" xfId="6705"/>
    <cellStyle name="Normal 5 7 2 2 3 2" xfId="11647"/>
    <cellStyle name="Normal 5 7 2 2 4" xfId="8213"/>
    <cellStyle name="Normal 5 7 2 2 5" xfId="3252"/>
    <cellStyle name="Normal 5 7 2 3" xfId="4456"/>
    <cellStyle name="Normal 5 7 2 3 2" xfId="9441"/>
    <cellStyle name="Normal 5 7 2 4" xfId="6196"/>
    <cellStyle name="Normal 5 7 2 4 2" xfId="11138"/>
    <cellStyle name="Normal 5 7 2 5" xfId="7704"/>
    <cellStyle name="Normal 5 7 2 6" xfId="2743"/>
    <cellStyle name="Normal 5 7 3" xfId="1624"/>
    <cellStyle name="Normal 5 7 3 2" xfId="4975"/>
    <cellStyle name="Normal 5 7 3 2 2" xfId="9959"/>
    <cellStyle name="Normal 5 7 3 3" xfId="6704"/>
    <cellStyle name="Normal 5 7 3 3 2" xfId="11646"/>
    <cellStyle name="Normal 5 7 3 4" xfId="8212"/>
    <cellStyle name="Normal 5 7 3 5" xfId="3251"/>
    <cellStyle name="Normal 5 7 4" xfId="3987"/>
    <cellStyle name="Normal 5 7 4 2" xfId="9059"/>
    <cellStyle name="Normal 5 7 5" xfId="5744"/>
    <cellStyle name="Normal 5 7 5 2" xfId="10686"/>
    <cellStyle name="Normal 5 7 6" xfId="7252"/>
    <cellStyle name="Normal 5 7 7" xfId="2291"/>
    <cellStyle name="Normal 5 8" xfId="688"/>
    <cellStyle name="Normal 5 8 2" xfId="1154"/>
    <cellStyle name="Normal 5 8 2 2" xfId="1627"/>
    <cellStyle name="Normal 5 8 2 2 2" xfId="4978"/>
    <cellStyle name="Normal 5 8 2 2 2 2" xfId="9962"/>
    <cellStyle name="Normal 5 8 2 2 3" xfId="6707"/>
    <cellStyle name="Normal 5 8 2 2 3 2" xfId="11649"/>
    <cellStyle name="Normal 5 8 2 2 4" xfId="8215"/>
    <cellStyle name="Normal 5 8 2 2 5" xfId="3254"/>
    <cellStyle name="Normal 5 8 2 3" xfId="4515"/>
    <cellStyle name="Normal 5 8 2 3 2" xfId="9499"/>
    <cellStyle name="Normal 5 8 2 4" xfId="6246"/>
    <cellStyle name="Normal 5 8 2 4 2" xfId="11188"/>
    <cellStyle name="Normal 5 8 2 5" xfId="7754"/>
    <cellStyle name="Normal 5 8 2 6" xfId="2793"/>
    <cellStyle name="Normal 5 8 3" xfId="1626"/>
    <cellStyle name="Normal 5 8 3 2" xfId="4977"/>
    <cellStyle name="Normal 5 8 3 2 2" xfId="9961"/>
    <cellStyle name="Normal 5 8 3 3" xfId="6706"/>
    <cellStyle name="Normal 5 8 3 3 2" xfId="11648"/>
    <cellStyle name="Normal 5 8 3 4" xfId="8214"/>
    <cellStyle name="Normal 5 8 3 5" xfId="3253"/>
    <cellStyle name="Normal 5 8 4" xfId="4132"/>
    <cellStyle name="Normal 5 8 4 2" xfId="9118"/>
    <cellStyle name="Normal 5 8 5" xfId="5879"/>
    <cellStyle name="Normal 5 8 5 2" xfId="10821"/>
    <cellStyle name="Normal 5 8 6" xfId="7387"/>
    <cellStyle name="Normal 5 8 7" xfId="2426"/>
    <cellStyle name="Normal 5 9" xfId="355"/>
    <cellStyle name="Normal 5 9 2" xfId="983"/>
    <cellStyle name="Normal 5 9 2 2" xfId="1629"/>
    <cellStyle name="Normal 5 9 2 2 2" xfId="4980"/>
    <cellStyle name="Normal 5 9 2 2 2 2" xfId="9964"/>
    <cellStyle name="Normal 5 9 2 2 3" xfId="6709"/>
    <cellStyle name="Normal 5 9 2 2 3 2" xfId="11651"/>
    <cellStyle name="Normal 5 9 2 2 4" xfId="8217"/>
    <cellStyle name="Normal 5 9 2 2 5" xfId="3256"/>
    <cellStyle name="Normal 5 9 2 3" xfId="4410"/>
    <cellStyle name="Normal 5 9 2 3 2" xfId="9395"/>
    <cellStyle name="Normal 5 9 2 4" xfId="6152"/>
    <cellStyle name="Normal 5 9 2 4 2" xfId="11094"/>
    <cellStyle name="Normal 5 9 2 5" xfId="7660"/>
    <cellStyle name="Normal 5 9 2 6" xfId="2699"/>
    <cellStyle name="Normal 5 9 3" xfId="1628"/>
    <cellStyle name="Normal 5 9 3 2" xfId="4979"/>
    <cellStyle name="Normal 5 9 3 2 2" xfId="9963"/>
    <cellStyle name="Normal 5 9 3 3" xfId="6708"/>
    <cellStyle name="Normal 5 9 3 3 2" xfId="11650"/>
    <cellStyle name="Normal 5 9 3 4" xfId="8216"/>
    <cellStyle name="Normal 5 9 3 5" xfId="3255"/>
    <cellStyle name="Normal 5 9 4" xfId="3927"/>
    <cellStyle name="Normal 5 9 4 2" xfId="9007"/>
    <cellStyle name="Normal 5 9 5" xfId="5695"/>
    <cellStyle name="Normal 5 9 5 2" xfId="10637"/>
    <cellStyle name="Normal 5 9 6" xfId="7203"/>
    <cellStyle name="Normal 5 9 7" xfId="2242"/>
    <cellStyle name="Normal 50" xfId="188"/>
    <cellStyle name="Normal 50 2" xfId="569"/>
    <cellStyle name="Normal 50 2 2" xfId="1110"/>
    <cellStyle name="Normal 50 3" xfId="432"/>
    <cellStyle name="Normal 50 4" xfId="316"/>
    <cellStyle name="Normal 50 5" xfId="221"/>
    <cellStyle name="Normal 50 6" xfId="2168"/>
    <cellStyle name="Normal 51" xfId="189"/>
    <cellStyle name="Normal 51 2" xfId="570"/>
    <cellStyle name="Normal 51 2 2" xfId="1111"/>
    <cellStyle name="Normal 51 3" xfId="433"/>
    <cellStyle name="Normal 51 4" xfId="317"/>
    <cellStyle name="Normal 51 5" xfId="222"/>
    <cellStyle name="Normal 51 6" xfId="2169"/>
    <cellStyle name="Normal 52" xfId="190"/>
    <cellStyle name="Normal 52 2" xfId="571"/>
    <cellStyle name="Normal 52 2 2" xfId="1112"/>
    <cellStyle name="Normal 52 3" xfId="434"/>
    <cellStyle name="Normal 52 4" xfId="318"/>
    <cellStyle name="Normal 52 5" xfId="223"/>
    <cellStyle name="Normal 52 6" xfId="2170"/>
    <cellStyle name="Normal 53" xfId="191"/>
    <cellStyle name="Normal 53 2" xfId="572"/>
    <cellStyle name="Normal 53 2 2" xfId="1113"/>
    <cellStyle name="Normal 53 3" xfId="436"/>
    <cellStyle name="Normal 53 4" xfId="320"/>
    <cellStyle name="Normal 53 5" xfId="224"/>
    <cellStyle name="Normal 53 6" xfId="2171"/>
    <cellStyle name="Normal 54" xfId="192"/>
    <cellStyle name="Normal 54 2" xfId="573"/>
    <cellStyle name="Normal 54 2 2" xfId="1114"/>
    <cellStyle name="Normal 54 3" xfId="439"/>
    <cellStyle name="Normal 54 4" xfId="323"/>
    <cellStyle name="Normal 54 5" xfId="225"/>
    <cellStyle name="Normal 54 6" xfId="2172"/>
    <cellStyle name="Normal 55" xfId="193"/>
    <cellStyle name="Normal 55 2" xfId="574"/>
    <cellStyle name="Normal 55 2 2" xfId="1115"/>
    <cellStyle name="Normal 55 3" xfId="441"/>
    <cellStyle name="Normal 55 4" xfId="325"/>
    <cellStyle name="Normal 55 5" xfId="226"/>
    <cellStyle name="Normal 55 6" xfId="2173"/>
    <cellStyle name="Normal 56" xfId="194"/>
    <cellStyle name="Normal 56 2" xfId="575"/>
    <cellStyle name="Normal 56 2 2" xfId="1116"/>
    <cellStyle name="Normal 56 3" xfId="443"/>
    <cellStyle name="Normal 56 4" xfId="327"/>
    <cellStyle name="Normal 56 5" xfId="227"/>
    <cellStyle name="Normal 56 6" xfId="2174"/>
    <cellStyle name="Normal 57" xfId="195"/>
    <cellStyle name="Normal 57 2" xfId="576"/>
    <cellStyle name="Normal 57 2 2" xfId="1117"/>
    <cellStyle name="Normal 57 3" xfId="445"/>
    <cellStyle name="Normal 57 4" xfId="329"/>
    <cellStyle name="Normal 57 5" xfId="228"/>
    <cellStyle name="Normal 57 6" xfId="2175"/>
    <cellStyle name="Normal 58" xfId="196"/>
    <cellStyle name="Normal 58 2" xfId="577"/>
    <cellStyle name="Normal 58 2 2" xfId="1118"/>
    <cellStyle name="Normal 58 3" xfId="447"/>
    <cellStyle name="Normal 58 4" xfId="331"/>
    <cellStyle name="Normal 58 5" xfId="229"/>
    <cellStyle name="Normal 58 6" xfId="2176"/>
    <cellStyle name="Normal 59" xfId="197"/>
    <cellStyle name="Normal 59 2" xfId="578"/>
    <cellStyle name="Normal 59 2 2" xfId="1119"/>
    <cellStyle name="Normal 59 3" xfId="448"/>
    <cellStyle name="Normal 59 4" xfId="332"/>
    <cellStyle name="Normal 59 5" xfId="230"/>
    <cellStyle name="Normal 59 6" xfId="2177"/>
    <cellStyle name="Normal 6" xfId="55"/>
    <cellStyle name="Normal 6 10" xfId="289"/>
    <cellStyle name="Normal 6 10 2" xfId="965"/>
    <cellStyle name="Normal 6 10 2 2" xfId="1631"/>
    <cellStyle name="Normal 6 10 2 2 2" xfId="4982"/>
    <cellStyle name="Normal 6 10 2 2 2 2" xfId="9966"/>
    <cellStyle name="Normal 6 10 2 2 3" xfId="6711"/>
    <cellStyle name="Normal 6 10 2 2 3 2" xfId="11653"/>
    <cellStyle name="Normal 6 10 2 2 4" xfId="8219"/>
    <cellStyle name="Normal 6 10 2 2 5" xfId="3258"/>
    <cellStyle name="Normal 6 10 2 3" xfId="4396"/>
    <cellStyle name="Normal 6 10 2 3 2" xfId="9381"/>
    <cellStyle name="Normal 6 10 2 4" xfId="6139"/>
    <cellStyle name="Normal 6 10 2 4 2" xfId="11081"/>
    <cellStyle name="Normal 6 10 2 5" xfId="7647"/>
    <cellStyle name="Normal 6 10 2 6" xfId="2686"/>
    <cellStyle name="Normal 6 10 3" xfId="1630"/>
    <cellStyle name="Normal 6 10 3 2" xfId="4981"/>
    <cellStyle name="Normal 6 10 3 2 2" xfId="9965"/>
    <cellStyle name="Normal 6 10 3 3" xfId="6710"/>
    <cellStyle name="Normal 6 10 3 3 2" xfId="11652"/>
    <cellStyle name="Normal 6 10 3 4" xfId="8218"/>
    <cellStyle name="Normal 6 10 3 5" xfId="3257"/>
    <cellStyle name="Normal 6 10 4" xfId="3907"/>
    <cellStyle name="Normal 6 10 4 2" xfId="8991"/>
    <cellStyle name="Normal 6 10 5" xfId="5682"/>
    <cellStyle name="Normal 6 10 5 2" xfId="10624"/>
    <cellStyle name="Normal 6 10 6" xfId="7190"/>
    <cellStyle name="Normal 6 10 7" xfId="2229"/>
    <cellStyle name="Normal 6 11" xfId="822"/>
    <cellStyle name="Normal 6 11 2" xfId="1632"/>
    <cellStyle name="Normal 6 11 2 2" xfId="4983"/>
    <cellStyle name="Normal 6 11 2 2 2" xfId="9967"/>
    <cellStyle name="Normal 6 11 2 3" xfId="6712"/>
    <cellStyle name="Normal 6 11 2 3 2" xfId="11654"/>
    <cellStyle name="Normal 6 11 2 4" xfId="8220"/>
    <cellStyle name="Normal 6 11 2 5" xfId="3259"/>
    <cellStyle name="Normal 6 11 3" xfId="4259"/>
    <cellStyle name="Normal 6 11 3 2" xfId="9245"/>
    <cellStyle name="Normal 6 11 4" xfId="6004"/>
    <cellStyle name="Normal 6 11 4 2" xfId="10946"/>
    <cellStyle name="Normal 6 11 5" xfId="7512"/>
    <cellStyle name="Normal 6 11 6" xfId="2551"/>
    <cellStyle name="Normal 6 12" xfId="1291"/>
    <cellStyle name="Normal 6 12 2" xfId="4642"/>
    <cellStyle name="Normal 6 12 2 2" xfId="9626"/>
    <cellStyle name="Normal 6 12 3" xfId="6371"/>
    <cellStyle name="Normal 6 12 3 2" xfId="11313"/>
    <cellStyle name="Normal 6 12 4" xfId="7879"/>
    <cellStyle name="Normal 6 12 5" xfId="2918"/>
    <cellStyle name="Normal 6 13" xfId="209"/>
    <cellStyle name="Normal 6 13 2" xfId="3857"/>
    <cellStyle name="Normal 6 13 2 2" xfId="8946"/>
    <cellStyle name="Normal 6 13 3" xfId="5638"/>
    <cellStyle name="Normal 6 13 3 2" xfId="10580"/>
    <cellStyle name="Normal 6 13 4" xfId="7146"/>
    <cellStyle name="Normal 6 13 5" xfId="2184"/>
    <cellStyle name="Normal 6 14" xfId="2117"/>
    <cellStyle name="Normal 6 14 2" xfId="5493"/>
    <cellStyle name="Normal 6 14 2 2" xfId="10455"/>
    <cellStyle name="Normal 6 14 3" xfId="8618"/>
    <cellStyle name="Normal 6 15" xfId="3655"/>
    <cellStyle name="Normal 6 15 2" xfId="8755"/>
    <cellStyle name="Normal 6 16" xfId="3799"/>
    <cellStyle name="Normal 6 16 2" xfId="8894"/>
    <cellStyle name="Normal 6 17" xfId="5598"/>
    <cellStyle name="Normal 6 17 2" xfId="10540"/>
    <cellStyle name="Normal 6 18" xfId="7106"/>
    <cellStyle name="Normal 6 19" xfId="2076"/>
    <cellStyle name="Normal 6 2" xfId="71"/>
    <cellStyle name="Normal 6 2 10" xfId="843"/>
    <cellStyle name="Normal 6 2 10 2" xfId="1633"/>
    <cellStyle name="Normal 6 2 10 2 2" xfId="4984"/>
    <cellStyle name="Normal 6 2 10 2 2 2" xfId="9968"/>
    <cellStyle name="Normal 6 2 10 2 3" xfId="6713"/>
    <cellStyle name="Normal 6 2 10 2 3 2" xfId="11655"/>
    <cellStyle name="Normal 6 2 10 2 4" xfId="8221"/>
    <cellStyle name="Normal 6 2 10 2 5" xfId="3260"/>
    <cellStyle name="Normal 6 2 10 3" xfId="4278"/>
    <cellStyle name="Normal 6 2 10 3 2" xfId="9264"/>
    <cellStyle name="Normal 6 2 10 4" xfId="6023"/>
    <cellStyle name="Normal 6 2 10 4 2" xfId="10965"/>
    <cellStyle name="Normal 6 2 10 5" xfId="7531"/>
    <cellStyle name="Normal 6 2 10 6" xfId="2570"/>
    <cellStyle name="Normal 6 2 11" xfId="1310"/>
    <cellStyle name="Normal 6 2 11 2" xfId="4661"/>
    <cellStyle name="Normal 6 2 11 2 2" xfId="9645"/>
    <cellStyle name="Normal 6 2 11 3" xfId="6390"/>
    <cellStyle name="Normal 6 2 11 3 2" xfId="11332"/>
    <cellStyle name="Normal 6 2 11 4" xfId="7898"/>
    <cellStyle name="Normal 6 2 11 5" xfId="2937"/>
    <cellStyle name="Normal 6 2 12" xfId="253"/>
    <cellStyle name="Normal 6 2 12 2" xfId="3879"/>
    <cellStyle name="Normal 6 2 12 2 2" xfId="8966"/>
    <cellStyle name="Normal 6 2 12 3" xfId="5657"/>
    <cellStyle name="Normal 6 2 12 3 2" xfId="10599"/>
    <cellStyle name="Normal 6 2 12 4" xfId="7165"/>
    <cellStyle name="Normal 6 2 12 5" xfId="2203"/>
    <cellStyle name="Normal 6 2 13" xfId="2118"/>
    <cellStyle name="Normal 6 2 13 2" xfId="5505"/>
    <cellStyle name="Normal 6 2 13 2 2" xfId="10466"/>
    <cellStyle name="Normal 6 2 13 3" xfId="8637"/>
    <cellStyle name="Normal 6 2 14" xfId="3677"/>
    <cellStyle name="Normal 6 2 14 2" xfId="8774"/>
    <cellStyle name="Normal 6 2 15" xfId="3804"/>
    <cellStyle name="Normal 6 2 15 2" xfId="8897"/>
    <cellStyle name="Normal 6 2 16" xfId="5599"/>
    <cellStyle name="Normal 6 2 16 2" xfId="10541"/>
    <cellStyle name="Normal 6 2 17" xfId="7107"/>
    <cellStyle name="Normal 6 2 18" xfId="2077"/>
    <cellStyle name="Normal 6 2 2" xfId="83"/>
    <cellStyle name="Normal 6 2 2 10" xfId="1311"/>
    <cellStyle name="Normal 6 2 2 10 2" xfId="4662"/>
    <cellStyle name="Normal 6 2 2 10 2 2" xfId="9646"/>
    <cellStyle name="Normal 6 2 2 10 3" xfId="6391"/>
    <cellStyle name="Normal 6 2 2 10 3 2" xfId="11333"/>
    <cellStyle name="Normal 6 2 2 10 4" xfId="7899"/>
    <cellStyle name="Normal 6 2 2 10 5" xfId="2938"/>
    <cellStyle name="Normal 6 2 2 11" xfId="254"/>
    <cellStyle name="Normal 6 2 2 11 2" xfId="3880"/>
    <cellStyle name="Normal 6 2 2 11 2 2" xfId="8967"/>
    <cellStyle name="Normal 6 2 2 11 3" xfId="5658"/>
    <cellStyle name="Normal 6 2 2 11 3 2" xfId="10600"/>
    <cellStyle name="Normal 6 2 2 11 4" xfId="7166"/>
    <cellStyle name="Normal 6 2 2 11 5" xfId="2204"/>
    <cellStyle name="Normal 6 2 2 12" xfId="2123"/>
    <cellStyle name="Normal 6 2 2 12 2" xfId="5436"/>
    <cellStyle name="Normal 6 2 2 12 2 2" xfId="10410"/>
    <cellStyle name="Normal 6 2 2 12 3" xfId="8638"/>
    <cellStyle name="Normal 6 2 2 13" xfId="3678"/>
    <cellStyle name="Normal 6 2 2 13 2" xfId="8775"/>
    <cellStyle name="Normal 6 2 2 14" xfId="3810"/>
    <cellStyle name="Normal 6 2 2 14 2" xfId="8903"/>
    <cellStyle name="Normal 6 2 2 15" xfId="5604"/>
    <cellStyle name="Normal 6 2 2 15 2" xfId="10546"/>
    <cellStyle name="Normal 6 2 2 16" xfId="7112"/>
    <cellStyle name="Normal 6 2 2 17" xfId="2082"/>
    <cellStyle name="Normal 6 2 2 2" xfId="131"/>
    <cellStyle name="Normal 6 2 2 2 10" xfId="2133"/>
    <cellStyle name="Normal 6 2 2 2 10 2" xfId="5435"/>
    <cellStyle name="Normal 6 2 2 2 10 2 2" xfId="10409"/>
    <cellStyle name="Normal 6 2 2 2 10 3" xfId="8639"/>
    <cellStyle name="Normal 6 2 2 2 11" xfId="3679"/>
    <cellStyle name="Normal 6 2 2 2 11 2" xfId="8776"/>
    <cellStyle name="Normal 6 2 2 2 12" xfId="3825"/>
    <cellStyle name="Normal 6 2 2 2 12 2" xfId="8917"/>
    <cellStyle name="Normal 6 2 2 2 13" xfId="5614"/>
    <cellStyle name="Normal 6 2 2 2 13 2" xfId="10556"/>
    <cellStyle name="Normal 6 2 2 2 14" xfId="7122"/>
    <cellStyle name="Normal 6 2 2 2 15" xfId="2100"/>
    <cellStyle name="Normal 6 2 2 2 2" xfId="582"/>
    <cellStyle name="Normal 6 2 2 2 2 10" xfId="2346"/>
    <cellStyle name="Normal 6 2 2 2 2 2" xfId="743"/>
    <cellStyle name="Normal 6 2 2 2 2 2 2" xfId="1209"/>
    <cellStyle name="Normal 6 2 2 2 2 2 2 2" xfId="1636"/>
    <cellStyle name="Normal 6 2 2 2 2 2 2 2 2" xfId="4987"/>
    <cellStyle name="Normal 6 2 2 2 2 2 2 2 2 2" xfId="9971"/>
    <cellStyle name="Normal 6 2 2 2 2 2 2 2 3" xfId="6716"/>
    <cellStyle name="Normal 6 2 2 2 2 2 2 2 3 2" xfId="11658"/>
    <cellStyle name="Normal 6 2 2 2 2 2 2 2 4" xfId="8224"/>
    <cellStyle name="Normal 6 2 2 2 2 2 2 2 5" xfId="3263"/>
    <cellStyle name="Normal 6 2 2 2 2 2 2 3" xfId="4570"/>
    <cellStyle name="Normal 6 2 2 2 2 2 2 3 2" xfId="9554"/>
    <cellStyle name="Normal 6 2 2 2 2 2 2 4" xfId="6301"/>
    <cellStyle name="Normal 6 2 2 2 2 2 2 4 2" xfId="11243"/>
    <cellStyle name="Normal 6 2 2 2 2 2 2 5" xfId="7809"/>
    <cellStyle name="Normal 6 2 2 2 2 2 2 6" xfId="2848"/>
    <cellStyle name="Normal 6 2 2 2 2 2 3" xfId="1635"/>
    <cellStyle name="Normal 6 2 2 2 2 2 3 2" xfId="4986"/>
    <cellStyle name="Normal 6 2 2 2 2 2 3 2 2" xfId="9970"/>
    <cellStyle name="Normal 6 2 2 2 2 2 3 3" xfId="6715"/>
    <cellStyle name="Normal 6 2 2 2 2 2 3 3 2" xfId="11657"/>
    <cellStyle name="Normal 6 2 2 2 2 2 3 4" xfId="8223"/>
    <cellStyle name="Normal 6 2 2 2 2 2 3 5" xfId="3262"/>
    <cellStyle name="Normal 6 2 2 2 2 2 4" xfId="4187"/>
    <cellStyle name="Normal 6 2 2 2 2 2 4 2" xfId="9173"/>
    <cellStyle name="Normal 6 2 2 2 2 2 5" xfId="5934"/>
    <cellStyle name="Normal 6 2 2 2 2 2 5 2" xfId="10876"/>
    <cellStyle name="Normal 6 2 2 2 2 2 6" xfId="7442"/>
    <cellStyle name="Normal 6 2 2 2 2 2 7" xfId="2481"/>
    <cellStyle name="Normal 6 2 2 2 2 3" xfId="896"/>
    <cellStyle name="Normal 6 2 2 2 2 3 2" xfId="1637"/>
    <cellStyle name="Normal 6 2 2 2 2 3 2 2" xfId="4988"/>
    <cellStyle name="Normal 6 2 2 2 2 3 2 2 2" xfId="9972"/>
    <cellStyle name="Normal 6 2 2 2 2 3 2 3" xfId="6717"/>
    <cellStyle name="Normal 6 2 2 2 2 3 2 3 2" xfId="11659"/>
    <cellStyle name="Normal 6 2 2 2 2 3 2 4" xfId="8225"/>
    <cellStyle name="Normal 6 2 2 2 2 3 2 5" xfId="3264"/>
    <cellStyle name="Normal 6 2 2 2 2 3 3" xfId="4329"/>
    <cellStyle name="Normal 6 2 2 2 2 3 3 2" xfId="9314"/>
    <cellStyle name="Normal 6 2 2 2 2 3 4" xfId="6072"/>
    <cellStyle name="Normal 6 2 2 2 2 3 4 2" xfId="11014"/>
    <cellStyle name="Normal 6 2 2 2 2 3 5" xfId="7580"/>
    <cellStyle name="Normal 6 2 2 2 2 3 6" xfId="2619"/>
    <cellStyle name="Normal 6 2 2 2 2 4" xfId="1634"/>
    <cellStyle name="Normal 6 2 2 2 2 4 2" xfId="4985"/>
    <cellStyle name="Normal 6 2 2 2 2 4 2 2" xfId="9969"/>
    <cellStyle name="Normal 6 2 2 2 2 4 3" xfId="6714"/>
    <cellStyle name="Normal 6 2 2 2 2 4 3 2" xfId="11656"/>
    <cellStyle name="Normal 6 2 2 2 2 4 4" xfId="8222"/>
    <cellStyle name="Normal 6 2 2 2 2 4 5" xfId="3261"/>
    <cellStyle name="Normal 6 2 2 2 2 5" xfId="3727"/>
    <cellStyle name="Normal 6 2 2 2 2 5 2" xfId="4498"/>
    <cellStyle name="Normal 6 2 2 2 2 5 2 2" xfId="9482"/>
    <cellStyle name="Normal 6 2 2 2 2 5 3" xfId="8687"/>
    <cellStyle name="Normal 6 2 2 2 2 6" xfId="4051"/>
    <cellStyle name="Normal 6 2 2 2 2 6 2" xfId="8823"/>
    <cellStyle name="Normal 6 2 2 2 2 7" xfId="5390"/>
    <cellStyle name="Normal 6 2 2 2 2 7 2" xfId="10370"/>
    <cellStyle name="Normal 6 2 2 2 2 8" xfId="5799"/>
    <cellStyle name="Normal 6 2 2 2 2 8 2" xfId="10741"/>
    <cellStyle name="Normal 6 2 2 2 2 9" xfId="7307"/>
    <cellStyle name="Normal 6 2 2 2 3" xfId="645"/>
    <cellStyle name="Normal 6 2 2 2 3 10" xfId="2388"/>
    <cellStyle name="Normal 6 2 2 2 3 2" xfId="786"/>
    <cellStyle name="Normal 6 2 2 2 3 2 2" xfId="1251"/>
    <cellStyle name="Normal 6 2 2 2 3 2 2 2" xfId="1640"/>
    <cellStyle name="Normal 6 2 2 2 3 2 2 2 2" xfId="4991"/>
    <cellStyle name="Normal 6 2 2 2 3 2 2 2 2 2" xfId="9975"/>
    <cellStyle name="Normal 6 2 2 2 3 2 2 2 3" xfId="6720"/>
    <cellStyle name="Normal 6 2 2 2 3 2 2 2 3 2" xfId="11662"/>
    <cellStyle name="Normal 6 2 2 2 3 2 2 2 4" xfId="8228"/>
    <cellStyle name="Normal 6 2 2 2 3 2 2 2 5" xfId="3267"/>
    <cellStyle name="Normal 6 2 2 2 3 2 2 3" xfId="4612"/>
    <cellStyle name="Normal 6 2 2 2 3 2 2 3 2" xfId="9596"/>
    <cellStyle name="Normal 6 2 2 2 3 2 2 4" xfId="6343"/>
    <cellStyle name="Normal 6 2 2 2 3 2 2 4 2" xfId="11285"/>
    <cellStyle name="Normal 6 2 2 2 3 2 2 5" xfId="7851"/>
    <cellStyle name="Normal 6 2 2 2 3 2 2 6" xfId="2890"/>
    <cellStyle name="Normal 6 2 2 2 3 2 3" xfId="1639"/>
    <cellStyle name="Normal 6 2 2 2 3 2 3 2" xfId="4990"/>
    <cellStyle name="Normal 6 2 2 2 3 2 3 2 2" xfId="9974"/>
    <cellStyle name="Normal 6 2 2 2 3 2 3 3" xfId="6719"/>
    <cellStyle name="Normal 6 2 2 2 3 2 3 3 2" xfId="11661"/>
    <cellStyle name="Normal 6 2 2 2 3 2 3 4" xfId="8227"/>
    <cellStyle name="Normal 6 2 2 2 3 2 3 5" xfId="3266"/>
    <cellStyle name="Normal 6 2 2 2 3 2 4" xfId="4229"/>
    <cellStyle name="Normal 6 2 2 2 3 2 4 2" xfId="9215"/>
    <cellStyle name="Normal 6 2 2 2 3 2 5" xfId="5976"/>
    <cellStyle name="Normal 6 2 2 2 3 2 5 2" xfId="10918"/>
    <cellStyle name="Normal 6 2 2 2 3 2 6" xfId="7484"/>
    <cellStyle name="Normal 6 2 2 2 3 2 7" xfId="2523"/>
    <cellStyle name="Normal 6 2 2 2 3 3" xfId="939"/>
    <cellStyle name="Normal 6 2 2 2 3 3 2" xfId="1641"/>
    <cellStyle name="Normal 6 2 2 2 3 3 2 2" xfId="4992"/>
    <cellStyle name="Normal 6 2 2 2 3 3 2 2 2" xfId="9976"/>
    <cellStyle name="Normal 6 2 2 2 3 3 2 3" xfId="6721"/>
    <cellStyle name="Normal 6 2 2 2 3 3 2 3 2" xfId="11663"/>
    <cellStyle name="Normal 6 2 2 2 3 3 2 4" xfId="8229"/>
    <cellStyle name="Normal 6 2 2 2 3 3 2 5" xfId="3268"/>
    <cellStyle name="Normal 6 2 2 2 3 3 3" xfId="4371"/>
    <cellStyle name="Normal 6 2 2 2 3 3 3 2" xfId="9356"/>
    <cellStyle name="Normal 6 2 2 2 3 3 4" xfId="6114"/>
    <cellStyle name="Normal 6 2 2 2 3 3 4 2" xfId="11056"/>
    <cellStyle name="Normal 6 2 2 2 3 3 5" xfId="7622"/>
    <cellStyle name="Normal 6 2 2 2 3 3 6" xfId="2661"/>
    <cellStyle name="Normal 6 2 2 2 3 4" xfId="1638"/>
    <cellStyle name="Normal 6 2 2 2 3 4 2" xfId="4989"/>
    <cellStyle name="Normal 6 2 2 2 3 4 2 2" xfId="9973"/>
    <cellStyle name="Normal 6 2 2 2 3 4 3" xfId="6718"/>
    <cellStyle name="Normal 6 2 2 2 3 4 3 2" xfId="11660"/>
    <cellStyle name="Normal 6 2 2 2 3 4 4" xfId="8226"/>
    <cellStyle name="Normal 6 2 2 2 3 4 5" xfId="3265"/>
    <cellStyle name="Normal 6 2 2 2 3 5" xfId="3769"/>
    <cellStyle name="Normal 6 2 2 2 3 5 2" xfId="5501"/>
    <cellStyle name="Normal 6 2 2 2 3 5 2 2" xfId="10463"/>
    <cellStyle name="Normal 6 2 2 2 3 5 3" xfId="8729"/>
    <cellStyle name="Normal 6 2 2 2 3 6" xfId="4094"/>
    <cellStyle name="Normal 6 2 2 2 3 6 2" xfId="8865"/>
    <cellStyle name="Normal 6 2 2 2 3 7" xfId="5582"/>
    <cellStyle name="Normal 6 2 2 2 3 7 2" xfId="10529"/>
    <cellStyle name="Normal 6 2 2 2 3 8" xfId="5841"/>
    <cellStyle name="Normal 6 2 2 2 3 8 2" xfId="10783"/>
    <cellStyle name="Normal 6 2 2 2 3 9" xfId="7349"/>
    <cellStyle name="Normal 6 2 2 2 4" xfId="479"/>
    <cellStyle name="Normal 6 2 2 2 4 2" xfId="1049"/>
    <cellStyle name="Normal 6 2 2 2 4 2 2" xfId="1643"/>
    <cellStyle name="Normal 6 2 2 2 4 2 2 2" xfId="4994"/>
    <cellStyle name="Normal 6 2 2 2 4 2 2 2 2" xfId="9978"/>
    <cellStyle name="Normal 6 2 2 2 4 2 2 3" xfId="6723"/>
    <cellStyle name="Normal 6 2 2 2 4 2 2 3 2" xfId="11665"/>
    <cellStyle name="Normal 6 2 2 2 4 2 2 4" xfId="8231"/>
    <cellStyle name="Normal 6 2 2 2 4 2 2 5" xfId="3270"/>
    <cellStyle name="Normal 6 2 2 2 4 2 3" xfId="4464"/>
    <cellStyle name="Normal 6 2 2 2 4 2 3 2" xfId="9449"/>
    <cellStyle name="Normal 6 2 2 2 4 2 4" xfId="6204"/>
    <cellStyle name="Normal 6 2 2 2 4 2 4 2" xfId="11146"/>
    <cellStyle name="Normal 6 2 2 2 4 2 5" xfId="7712"/>
    <cellStyle name="Normal 6 2 2 2 4 2 6" xfId="2751"/>
    <cellStyle name="Normal 6 2 2 2 4 3" xfId="1642"/>
    <cellStyle name="Normal 6 2 2 2 4 3 2" xfId="4993"/>
    <cellStyle name="Normal 6 2 2 2 4 3 2 2" xfId="9977"/>
    <cellStyle name="Normal 6 2 2 2 4 3 3" xfId="6722"/>
    <cellStyle name="Normal 6 2 2 2 4 3 3 2" xfId="11664"/>
    <cellStyle name="Normal 6 2 2 2 4 3 4" xfId="8230"/>
    <cellStyle name="Normal 6 2 2 2 4 3 5" xfId="3269"/>
    <cellStyle name="Normal 6 2 2 2 4 4" xfId="3995"/>
    <cellStyle name="Normal 6 2 2 2 4 4 2" xfId="9067"/>
    <cellStyle name="Normal 6 2 2 2 4 5" xfId="5752"/>
    <cellStyle name="Normal 6 2 2 2 4 5 2" xfId="10694"/>
    <cellStyle name="Normal 6 2 2 2 4 6" xfId="7260"/>
    <cellStyle name="Normal 6 2 2 2 4 7" xfId="2299"/>
    <cellStyle name="Normal 6 2 2 2 5" xfId="696"/>
    <cellStyle name="Normal 6 2 2 2 5 2" xfId="1162"/>
    <cellStyle name="Normal 6 2 2 2 5 2 2" xfId="1645"/>
    <cellStyle name="Normal 6 2 2 2 5 2 2 2" xfId="4996"/>
    <cellStyle name="Normal 6 2 2 2 5 2 2 2 2" xfId="9980"/>
    <cellStyle name="Normal 6 2 2 2 5 2 2 3" xfId="6725"/>
    <cellStyle name="Normal 6 2 2 2 5 2 2 3 2" xfId="11667"/>
    <cellStyle name="Normal 6 2 2 2 5 2 2 4" xfId="8233"/>
    <cellStyle name="Normal 6 2 2 2 5 2 2 5" xfId="3272"/>
    <cellStyle name="Normal 6 2 2 2 5 2 3" xfId="4523"/>
    <cellStyle name="Normal 6 2 2 2 5 2 3 2" xfId="9507"/>
    <cellStyle name="Normal 6 2 2 2 5 2 4" xfId="6254"/>
    <cellStyle name="Normal 6 2 2 2 5 2 4 2" xfId="11196"/>
    <cellStyle name="Normal 6 2 2 2 5 2 5" xfId="7762"/>
    <cellStyle name="Normal 6 2 2 2 5 2 6" xfId="2801"/>
    <cellStyle name="Normal 6 2 2 2 5 3" xfId="1644"/>
    <cellStyle name="Normal 6 2 2 2 5 3 2" xfId="4995"/>
    <cellStyle name="Normal 6 2 2 2 5 3 2 2" xfId="9979"/>
    <cellStyle name="Normal 6 2 2 2 5 3 3" xfId="6724"/>
    <cellStyle name="Normal 6 2 2 2 5 3 3 2" xfId="11666"/>
    <cellStyle name="Normal 6 2 2 2 5 3 4" xfId="8232"/>
    <cellStyle name="Normal 6 2 2 2 5 3 5" xfId="3271"/>
    <cellStyle name="Normal 6 2 2 2 5 4" xfId="4140"/>
    <cellStyle name="Normal 6 2 2 2 5 4 2" xfId="9126"/>
    <cellStyle name="Normal 6 2 2 2 5 5" xfId="5887"/>
    <cellStyle name="Normal 6 2 2 2 5 5 2" xfId="10829"/>
    <cellStyle name="Normal 6 2 2 2 5 6" xfId="7395"/>
    <cellStyle name="Normal 6 2 2 2 5 7" xfId="2434"/>
    <cellStyle name="Normal 6 2 2 2 6" xfId="363"/>
    <cellStyle name="Normal 6 2 2 2 6 2" xfId="991"/>
    <cellStyle name="Normal 6 2 2 2 6 2 2" xfId="1647"/>
    <cellStyle name="Normal 6 2 2 2 6 2 2 2" xfId="4998"/>
    <cellStyle name="Normal 6 2 2 2 6 2 2 2 2" xfId="9982"/>
    <cellStyle name="Normal 6 2 2 2 6 2 2 3" xfId="6727"/>
    <cellStyle name="Normal 6 2 2 2 6 2 2 3 2" xfId="11669"/>
    <cellStyle name="Normal 6 2 2 2 6 2 2 4" xfId="8235"/>
    <cellStyle name="Normal 6 2 2 2 6 2 2 5" xfId="3274"/>
    <cellStyle name="Normal 6 2 2 2 6 2 3" xfId="4418"/>
    <cellStyle name="Normal 6 2 2 2 6 2 3 2" xfId="9403"/>
    <cellStyle name="Normal 6 2 2 2 6 2 4" xfId="6160"/>
    <cellStyle name="Normal 6 2 2 2 6 2 4 2" xfId="11102"/>
    <cellStyle name="Normal 6 2 2 2 6 2 5" xfId="7668"/>
    <cellStyle name="Normal 6 2 2 2 6 2 6" xfId="2707"/>
    <cellStyle name="Normal 6 2 2 2 6 3" xfId="1646"/>
    <cellStyle name="Normal 6 2 2 2 6 3 2" xfId="4997"/>
    <cellStyle name="Normal 6 2 2 2 6 3 2 2" xfId="9981"/>
    <cellStyle name="Normal 6 2 2 2 6 3 3" xfId="6726"/>
    <cellStyle name="Normal 6 2 2 2 6 3 3 2" xfId="11668"/>
    <cellStyle name="Normal 6 2 2 2 6 3 4" xfId="8234"/>
    <cellStyle name="Normal 6 2 2 2 6 3 5" xfId="3273"/>
    <cellStyle name="Normal 6 2 2 2 6 4" xfId="3935"/>
    <cellStyle name="Normal 6 2 2 2 6 4 2" xfId="9015"/>
    <cellStyle name="Normal 6 2 2 2 6 5" xfId="5703"/>
    <cellStyle name="Normal 6 2 2 2 6 5 2" xfId="10645"/>
    <cellStyle name="Normal 6 2 2 2 6 6" xfId="7211"/>
    <cellStyle name="Normal 6 2 2 2 6 7" xfId="2250"/>
    <cellStyle name="Normal 6 2 2 2 7" xfId="845"/>
    <cellStyle name="Normal 6 2 2 2 7 2" xfId="1648"/>
    <cellStyle name="Normal 6 2 2 2 7 2 2" xfId="4999"/>
    <cellStyle name="Normal 6 2 2 2 7 2 2 2" xfId="9983"/>
    <cellStyle name="Normal 6 2 2 2 7 2 3" xfId="6728"/>
    <cellStyle name="Normal 6 2 2 2 7 2 3 2" xfId="11670"/>
    <cellStyle name="Normal 6 2 2 2 7 2 4" xfId="8236"/>
    <cellStyle name="Normal 6 2 2 2 7 2 5" xfId="3275"/>
    <cellStyle name="Normal 6 2 2 2 7 3" xfId="4280"/>
    <cellStyle name="Normal 6 2 2 2 7 3 2" xfId="9266"/>
    <cellStyle name="Normal 6 2 2 2 7 4" xfId="6025"/>
    <cellStyle name="Normal 6 2 2 2 7 4 2" xfId="10967"/>
    <cellStyle name="Normal 6 2 2 2 7 5" xfId="7533"/>
    <cellStyle name="Normal 6 2 2 2 7 6" xfId="2572"/>
    <cellStyle name="Normal 6 2 2 2 8" xfId="1312"/>
    <cellStyle name="Normal 6 2 2 2 8 2" xfId="4663"/>
    <cellStyle name="Normal 6 2 2 2 8 2 2" xfId="9647"/>
    <cellStyle name="Normal 6 2 2 2 8 3" xfId="6392"/>
    <cellStyle name="Normal 6 2 2 2 8 3 2" xfId="11334"/>
    <cellStyle name="Normal 6 2 2 2 8 4" xfId="7900"/>
    <cellStyle name="Normal 6 2 2 2 8 5" xfId="2939"/>
    <cellStyle name="Normal 6 2 2 2 9" xfId="255"/>
    <cellStyle name="Normal 6 2 2 2 9 2" xfId="3881"/>
    <cellStyle name="Normal 6 2 2 2 9 2 2" xfId="8968"/>
    <cellStyle name="Normal 6 2 2 2 9 3" xfId="5659"/>
    <cellStyle name="Normal 6 2 2 2 9 3 2" xfId="10601"/>
    <cellStyle name="Normal 6 2 2 2 9 4" xfId="7167"/>
    <cellStyle name="Normal 6 2 2 2 9 5" xfId="2205"/>
    <cellStyle name="Normal 6 2 2 3" xfId="168"/>
    <cellStyle name="Normal 6 2 2 3 10" xfId="2148"/>
    <cellStyle name="Normal 6 2 2 3 10 2" xfId="5510"/>
    <cellStyle name="Normal 6 2 2 3 10 2 2" xfId="10468"/>
    <cellStyle name="Normal 6 2 2 3 10 3" xfId="8640"/>
    <cellStyle name="Normal 6 2 2 3 11" xfId="3680"/>
    <cellStyle name="Normal 6 2 2 3 11 2" xfId="8777"/>
    <cellStyle name="Normal 6 2 2 3 12" xfId="3844"/>
    <cellStyle name="Normal 6 2 2 3 12 2" xfId="8935"/>
    <cellStyle name="Normal 6 2 2 3 13" xfId="5629"/>
    <cellStyle name="Normal 6 2 2 3 13 2" xfId="10571"/>
    <cellStyle name="Normal 6 2 2 3 14" xfId="7137"/>
    <cellStyle name="Normal 6 2 2 3 15" xfId="2101"/>
    <cellStyle name="Normal 6 2 2 3 2" xfId="583"/>
    <cellStyle name="Normal 6 2 2 3 2 10" xfId="2347"/>
    <cellStyle name="Normal 6 2 2 3 2 2" xfId="744"/>
    <cellStyle name="Normal 6 2 2 3 2 2 2" xfId="1210"/>
    <cellStyle name="Normal 6 2 2 3 2 2 2 2" xfId="1651"/>
    <cellStyle name="Normal 6 2 2 3 2 2 2 2 2" xfId="5002"/>
    <cellStyle name="Normal 6 2 2 3 2 2 2 2 2 2" xfId="9986"/>
    <cellStyle name="Normal 6 2 2 3 2 2 2 2 3" xfId="6731"/>
    <cellStyle name="Normal 6 2 2 3 2 2 2 2 3 2" xfId="11673"/>
    <cellStyle name="Normal 6 2 2 3 2 2 2 2 4" xfId="8239"/>
    <cellStyle name="Normal 6 2 2 3 2 2 2 2 5" xfId="3278"/>
    <cellStyle name="Normal 6 2 2 3 2 2 2 3" xfId="4571"/>
    <cellStyle name="Normal 6 2 2 3 2 2 2 3 2" xfId="9555"/>
    <cellStyle name="Normal 6 2 2 3 2 2 2 4" xfId="6302"/>
    <cellStyle name="Normal 6 2 2 3 2 2 2 4 2" xfId="11244"/>
    <cellStyle name="Normal 6 2 2 3 2 2 2 5" xfId="7810"/>
    <cellStyle name="Normal 6 2 2 3 2 2 2 6" xfId="2849"/>
    <cellStyle name="Normal 6 2 2 3 2 2 3" xfId="1650"/>
    <cellStyle name="Normal 6 2 2 3 2 2 3 2" xfId="5001"/>
    <cellStyle name="Normal 6 2 2 3 2 2 3 2 2" xfId="9985"/>
    <cellStyle name="Normal 6 2 2 3 2 2 3 3" xfId="6730"/>
    <cellStyle name="Normal 6 2 2 3 2 2 3 3 2" xfId="11672"/>
    <cellStyle name="Normal 6 2 2 3 2 2 3 4" xfId="8238"/>
    <cellStyle name="Normal 6 2 2 3 2 2 3 5" xfId="3277"/>
    <cellStyle name="Normal 6 2 2 3 2 2 4" xfId="4188"/>
    <cellStyle name="Normal 6 2 2 3 2 2 4 2" xfId="9174"/>
    <cellStyle name="Normal 6 2 2 3 2 2 5" xfId="5935"/>
    <cellStyle name="Normal 6 2 2 3 2 2 5 2" xfId="10877"/>
    <cellStyle name="Normal 6 2 2 3 2 2 6" xfId="7443"/>
    <cellStyle name="Normal 6 2 2 3 2 2 7" xfId="2482"/>
    <cellStyle name="Normal 6 2 2 3 2 3" xfId="897"/>
    <cellStyle name="Normal 6 2 2 3 2 3 2" xfId="1652"/>
    <cellStyle name="Normal 6 2 2 3 2 3 2 2" xfId="5003"/>
    <cellStyle name="Normal 6 2 2 3 2 3 2 2 2" xfId="9987"/>
    <cellStyle name="Normal 6 2 2 3 2 3 2 3" xfId="6732"/>
    <cellStyle name="Normal 6 2 2 3 2 3 2 3 2" xfId="11674"/>
    <cellStyle name="Normal 6 2 2 3 2 3 2 4" xfId="8240"/>
    <cellStyle name="Normal 6 2 2 3 2 3 2 5" xfId="3279"/>
    <cellStyle name="Normal 6 2 2 3 2 3 3" xfId="4330"/>
    <cellStyle name="Normal 6 2 2 3 2 3 3 2" xfId="9315"/>
    <cellStyle name="Normal 6 2 2 3 2 3 4" xfId="6073"/>
    <cellStyle name="Normal 6 2 2 3 2 3 4 2" xfId="11015"/>
    <cellStyle name="Normal 6 2 2 3 2 3 5" xfId="7581"/>
    <cellStyle name="Normal 6 2 2 3 2 3 6" xfId="2620"/>
    <cellStyle name="Normal 6 2 2 3 2 4" xfId="1649"/>
    <cellStyle name="Normal 6 2 2 3 2 4 2" xfId="5000"/>
    <cellStyle name="Normal 6 2 2 3 2 4 2 2" xfId="9984"/>
    <cellStyle name="Normal 6 2 2 3 2 4 3" xfId="6729"/>
    <cellStyle name="Normal 6 2 2 3 2 4 3 2" xfId="11671"/>
    <cellStyle name="Normal 6 2 2 3 2 4 4" xfId="8237"/>
    <cellStyle name="Normal 6 2 2 3 2 4 5" xfId="3276"/>
    <cellStyle name="Normal 6 2 2 3 2 5" xfId="3728"/>
    <cellStyle name="Normal 6 2 2 3 2 5 2" xfId="5421"/>
    <cellStyle name="Normal 6 2 2 3 2 5 2 2" xfId="10397"/>
    <cellStyle name="Normal 6 2 2 3 2 5 3" xfId="8688"/>
    <cellStyle name="Normal 6 2 2 3 2 6" xfId="4052"/>
    <cellStyle name="Normal 6 2 2 3 2 6 2" xfId="8824"/>
    <cellStyle name="Normal 6 2 2 3 2 7" xfId="5375"/>
    <cellStyle name="Normal 6 2 2 3 2 7 2" xfId="10359"/>
    <cellStyle name="Normal 6 2 2 3 2 8" xfId="5800"/>
    <cellStyle name="Normal 6 2 2 3 2 8 2" xfId="10742"/>
    <cellStyle name="Normal 6 2 2 3 2 9" xfId="7308"/>
    <cellStyle name="Normal 6 2 2 3 3" xfId="646"/>
    <cellStyle name="Normal 6 2 2 3 3 10" xfId="2389"/>
    <cellStyle name="Normal 6 2 2 3 3 2" xfId="787"/>
    <cellStyle name="Normal 6 2 2 3 3 2 2" xfId="1252"/>
    <cellStyle name="Normal 6 2 2 3 3 2 2 2" xfId="1655"/>
    <cellStyle name="Normal 6 2 2 3 3 2 2 2 2" xfId="5006"/>
    <cellStyle name="Normal 6 2 2 3 3 2 2 2 2 2" xfId="9990"/>
    <cellStyle name="Normal 6 2 2 3 3 2 2 2 3" xfId="6735"/>
    <cellStyle name="Normal 6 2 2 3 3 2 2 2 3 2" xfId="11677"/>
    <cellStyle name="Normal 6 2 2 3 3 2 2 2 4" xfId="8243"/>
    <cellStyle name="Normal 6 2 2 3 3 2 2 2 5" xfId="3282"/>
    <cellStyle name="Normal 6 2 2 3 3 2 2 3" xfId="4613"/>
    <cellStyle name="Normal 6 2 2 3 3 2 2 3 2" xfId="9597"/>
    <cellStyle name="Normal 6 2 2 3 3 2 2 4" xfId="6344"/>
    <cellStyle name="Normal 6 2 2 3 3 2 2 4 2" xfId="11286"/>
    <cellStyle name="Normal 6 2 2 3 3 2 2 5" xfId="7852"/>
    <cellStyle name="Normal 6 2 2 3 3 2 2 6" xfId="2891"/>
    <cellStyle name="Normal 6 2 2 3 3 2 3" xfId="1654"/>
    <cellStyle name="Normal 6 2 2 3 3 2 3 2" xfId="5005"/>
    <cellStyle name="Normal 6 2 2 3 3 2 3 2 2" xfId="9989"/>
    <cellStyle name="Normal 6 2 2 3 3 2 3 3" xfId="6734"/>
    <cellStyle name="Normal 6 2 2 3 3 2 3 3 2" xfId="11676"/>
    <cellStyle name="Normal 6 2 2 3 3 2 3 4" xfId="8242"/>
    <cellStyle name="Normal 6 2 2 3 3 2 3 5" xfId="3281"/>
    <cellStyle name="Normal 6 2 2 3 3 2 4" xfId="4230"/>
    <cellStyle name="Normal 6 2 2 3 3 2 4 2" xfId="9216"/>
    <cellStyle name="Normal 6 2 2 3 3 2 5" xfId="5977"/>
    <cellStyle name="Normal 6 2 2 3 3 2 5 2" xfId="10919"/>
    <cellStyle name="Normal 6 2 2 3 3 2 6" xfId="7485"/>
    <cellStyle name="Normal 6 2 2 3 3 2 7" xfId="2524"/>
    <cellStyle name="Normal 6 2 2 3 3 3" xfId="940"/>
    <cellStyle name="Normal 6 2 2 3 3 3 2" xfId="1656"/>
    <cellStyle name="Normal 6 2 2 3 3 3 2 2" xfId="5007"/>
    <cellStyle name="Normal 6 2 2 3 3 3 2 2 2" xfId="9991"/>
    <cellStyle name="Normal 6 2 2 3 3 3 2 3" xfId="6736"/>
    <cellStyle name="Normal 6 2 2 3 3 3 2 3 2" xfId="11678"/>
    <cellStyle name="Normal 6 2 2 3 3 3 2 4" xfId="8244"/>
    <cellStyle name="Normal 6 2 2 3 3 3 2 5" xfId="3283"/>
    <cellStyle name="Normal 6 2 2 3 3 3 3" xfId="4372"/>
    <cellStyle name="Normal 6 2 2 3 3 3 3 2" xfId="9357"/>
    <cellStyle name="Normal 6 2 2 3 3 3 4" xfId="6115"/>
    <cellStyle name="Normal 6 2 2 3 3 3 4 2" xfId="11057"/>
    <cellStyle name="Normal 6 2 2 3 3 3 5" xfId="7623"/>
    <cellStyle name="Normal 6 2 2 3 3 3 6" xfId="2662"/>
    <cellStyle name="Normal 6 2 2 3 3 4" xfId="1653"/>
    <cellStyle name="Normal 6 2 2 3 3 4 2" xfId="5004"/>
    <cellStyle name="Normal 6 2 2 3 3 4 2 2" xfId="9988"/>
    <cellStyle name="Normal 6 2 2 3 3 4 3" xfId="6733"/>
    <cellStyle name="Normal 6 2 2 3 3 4 3 2" xfId="11675"/>
    <cellStyle name="Normal 6 2 2 3 3 4 4" xfId="8241"/>
    <cellStyle name="Normal 6 2 2 3 3 4 5" xfId="3280"/>
    <cellStyle name="Normal 6 2 2 3 3 5" xfId="3770"/>
    <cellStyle name="Normal 6 2 2 3 3 5 2" xfId="5577"/>
    <cellStyle name="Normal 6 2 2 3 3 5 2 2" xfId="10524"/>
    <cellStyle name="Normal 6 2 2 3 3 5 3" xfId="8730"/>
    <cellStyle name="Normal 6 2 2 3 3 6" xfId="4095"/>
    <cellStyle name="Normal 6 2 2 3 3 6 2" xfId="8866"/>
    <cellStyle name="Normal 6 2 2 3 3 7" xfId="3834"/>
    <cellStyle name="Normal 6 2 2 3 3 7 2" xfId="8925"/>
    <cellStyle name="Normal 6 2 2 3 3 8" xfId="5842"/>
    <cellStyle name="Normal 6 2 2 3 3 8 2" xfId="10784"/>
    <cellStyle name="Normal 6 2 2 3 3 9" xfId="7350"/>
    <cellStyle name="Normal 6 2 2 3 4" xfId="480"/>
    <cellStyle name="Normal 6 2 2 3 4 2" xfId="1050"/>
    <cellStyle name="Normal 6 2 2 3 4 2 2" xfId="1658"/>
    <cellStyle name="Normal 6 2 2 3 4 2 2 2" xfId="5009"/>
    <cellStyle name="Normal 6 2 2 3 4 2 2 2 2" xfId="9993"/>
    <cellStyle name="Normal 6 2 2 3 4 2 2 3" xfId="6738"/>
    <cellStyle name="Normal 6 2 2 3 4 2 2 3 2" xfId="11680"/>
    <cellStyle name="Normal 6 2 2 3 4 2 2 4" xfId="8246"/>
    <cellStyle name="Normal 6 2 2 3 4 2 2 5" xfId="3285"/>
    <cellStyle name="Normal 6 2 2 3 4 2 3" xfId="4465"/>
    <cellStyle name="Normal 6 2 2 3 4 2 3 2" xfId="9450"/>
    <cellStyle name="Normal 6 2 2 3 4 2 4" xfId="6205"/>
    <cellStyle name="Normal 6 2 2 3 4 2 4 2" xfId="11147"/>
    <cellStyle name="Normal 6 2 2 3 4 2 5" xfId="7713"/>
    <cellStyle name="Normal 6 2 2 3 4 2 6" xfId="2752"/>
    <cellStyle name="Normal 6 2 2 3 4 3" xfId="1657"/>
    <cellStyle name="Normal 6 2 2 3 4 3 2" xfId="5008"/>
    <cellStyle name="Normal 6 2 2 3 4 3 2 2" xfId="9992"/>
    <cellStyle name="Normal 6 2 2 3 4 3 3" xfId="6737"/>
    <cellStyle name="Normal 6 2 2 3 4 3 3 2" xfId="11679"/>
    <cellStyle name="Normal 6 2 2 3 4 3 4" xfId="8245"/>
    <cellStyle name="Normal 6 2 2 3 4 3 5" xfId="3284"/>
    <cellStyle name="Normal 6 2 2 3 4 4" xfId="3996"/>
    <cellStyle name="Normal 6 2 2 3 4 4 2" xfId="9068"/>
    <cellStyle name="Normal 6 2 2 3 4 5" xfId="5753"/>
    <cellStyle name="Normal 6 2 2 3 4 5 2" xfId="10695"/>
    <cellStyle name="Normal 6 2 2 3 4 6" xfId="7261"/>
    <cellStyle name="Normal 6 2 2 3 4 7" xfId="2300"/>
    <cellStyle name="Normal 6 2 2 3 5" xfId="697"/>
    <cellStyle name="Normal 6 2 2 3 5 2" xfId="1163"/>
    <cellStyle name="Normal 6 2 2 3 5 2 2" xfId="1660"/>
    <cellStyle name="Normal 6 2 2 3 5 2 2 2" xfId="5011"/>
    <cellStyle name="Normal 6 2 2 3 5 2 2 2 2" xfId="9995"/>
    <cellStyle name="Normal 6 2 2 3 5 2 2 3" xfId="6740"/>
    <cellStyle name="Normal 6 2 2 3 5 2 2 3 2" xfId="11682"/>
    <cellStyle name="Normal 6 2 2 3 5 2 2 4" xfId="8248"/>
    <cellStyle name="Normal 6 2 2 3 5 2 2 5" xfId="3287"/>
    <cellStyle name="Normal 6 2 2 3 5 2 3" xfId="4524"/>
    <cellStyle name="Normal 6 2 2 3 5 2 3 2" xfId="9508"/>
    <cellStyle name="Normal 6 2 2 3 5 2 4" xfId="6255"/>
    <cellStyle name="Normal 6 2 2 3 5 2 4 2" xfId="11197"/>
    <cellStyle name="Normal 6 2 2 3 5 2 5" xfId="7763"/>
    <cellStyle name="Normal 6 2 2 3 5 2 6" xfId="2802"/>
    <cellStyle name="Normal 6 2 2 3 5 3" xfId="1659"/>
    <cellStyle name="Normal 6 2 2 3 5 3 2" xfId="5010"/>
    <cellStyle name="Normal 6 2 2 3 5 3 2 2" xfId="9994"/>
    <cellStyle name="Normal 6 2 2 3 5 3 3" xfId="6739"/>
    <cellStyle name="Normal 6 2 2 3 5 3 3 2" xfId="11681"/>
    <cellStyle name="Normal 6 2 2 3 5 3 4" xfId="8247"/>
    <cellStyle name="Normal 6 2 2 3 5 3 5" xfId="3286"/>
    <cellStyle name="Normal 6 2 2 3 5 4" xfId="4141"/>
    <cellStyle name="Normal 6 2 2 3 5 4 2" xfId="9127"/>
    <cellStyle name="Normal 6 2 2 3 5 5" xfId="5888"/>
    <cellStyle name="Normal 6 2 2 3 5 5 2" xfId="10830"/>
    <cellStyle name="Normal 6 2 2 3 5 6" xfId="7396"/>
    <cellStyle name="Normal 6 2 2 3 5 7" xfId="2435"/>
    <cellStyle name="Normal 6 2 2 3 6" xfId="364"/>
    <cellStyle name="Normal 6 2 2 3 6 2" xfId="992"/>
    <cellStyle name="Normal 6 2 2 3 6 2 2" xfId="1662"/>
    <cellStyle name="Normal 6 2 2 3 6 2 2 2" xfId="5013"/>
    <cellStyle name="Normal 6 2 2 3 6 2 2 2 2" xfId="9997"/>
    <cellStyle name="Normal 6 2 2 3 6 2 2 3" xfId="6742"/>
    <cellStyle name="Normal 6 2 2 3 6 2 2 3 2" xfId="11684"/>
    <cellStyle name="Normal 6 2 2 3 6 2 2 4" xfId="8250"/>
    <cellStyle name="Normal 6 2 2 3 6 2 2 5" xfId="3289"/>
    <cellStyle name="Normal 6 2 2 3 6 2 3" xfId="4419"/>
    <cellStyle name="Normal 6 2 2 3 6 2 3 2" xfId="9404"/>
    <cellStyle name="Normal 6 2 2 3 6 2 4" xfId="6161"/>
    <cellStyle name="Normal 6 2 2 3 6 2 4 2" xfId="11103"/>
    <cellStyle name="Normal 6 2 2 3 6 2 5" xfId="7669"/>
    <cellStyle name="Normal 6 2 2 3 6 2 6" xfId="2708"/>
    <cellStyle name="Normal 6 2 2 3 6 3" xfId="1661"/>
    <cellStyle name="Normal 6 2 2 3 6 3 2" xfId="5012"/>
    <cellStyle name="Normal 6 2 2 3 6 3 2 2" xfId="9996"/>
    <cellStyle name="Normal 6 2 2 3 6 3 3" xfId="6741"/>
    <cellStyle name="Normal 6 2 2 3 6 3 3 2" xfId="11683"/>
    <cellStyle name="Normal 6 2 2 3 6 3 4" xfId="8249"/>
    <cellStyle name="Normal 6 2 2 3 6 3 5" xfId="3288"/>
    <cellStyle name="Normal 6 2 2 3 6 4" xfId="3936"/>
    <cellStyle name="Normal 6 2 2 3 6 4 2" xfId="9016"/>
    <cellStyle name="Normal 6 2 2 3 6 5" xfId="5704"/>
    <cellStyle name="Normal 6 2 2 3 6 5 2" xfId="10646"/>
    <cellStyle name="Normal 6 2 2 3 6 6" xfId="7212"/>
    <cellStyle name="Normal 6 2 2 3 6 7" xfId="2251"/>
    <cellStyle name="Normal 6 2 2 3 7" xfId="846"/>
    <cellStyle name="Normal 6 2 2 3 7 2" xfId="1663"/>
    <cellStyle name="Normal 6 2 2 3 7 2 2" xfId="5014"/>
    <cellStyle name="Normal 6 2 2 3 7 2 2 2" xfId="9998"/>
    <cellStyle name="Normal 6 2 2 3 7 2 3" xfId="6743"/>
    <cellStyle name="Normal 6 2 2 3 7 2 3 2" xfId="11685"/>
    <cellStyle name="Normal 6 2 2 3 7 2 4" xfId="8251"/>
    <cellStyle name="Normal 6 2 2 3 7 2 5" xfId="3290"/>
    <cellStyle name="Normal 6 2 2 3 7 3" xfId="4281"/>
    <cellStyle name="Normal 6 2 2 3 7 3 2" xfId="9267"/>
    <cellStyle name="Normal 6 2 2 3 7 4" xfId="6026"/>
    <cellStyle name="Normal 6 2 2 3 7 4 2" xfId="10968"/>
    <cellStyle name="Normal 6 2 2 3 7 5" xfId="7534"/>
    <cellStyle name="Normal 6 2 2 3 7 6" xfId="2573"/>
    <cellStyle name="Normal 6 2 2 3 8" xfId="1313"/>
    <cellStyle name="Normal 6 2 2 3 8 2" xfId="4664"/>
    <cellStyle name="Normal 6 2 2 3 8 2 2" xfId="9648"/>
    <cellStyle name="Normal 6 2 2 3 8 3" xfId="6393"/>
    <cellStyle name="Normal 6 2 2 3 8 3 2" xfId="11335"/>
    <cellStyle name="Normal 6 2 2 3 8 4" xfId="7901"/>
    <cellStyle name="Normal 6 2 2 3 8 5" xfId="2940"/>
    <cellStyle name="Normal 6 2 2 3 9" xfId="256"/>
    <cellStyle name="Normal 6 2 2 3 9 2" xfId="3882"/>
    <cellStyle name="Normal 6 2 2 3 9 2 2" xfId="8969"/>
    <cellStyle name="Normal 6 2 2 3 9 3" xfId="5660"/>
    <cellStyle name="Normal 6 2 2 3 9 3 2" xfId="10602"/>
    <cellStyle name="Normal 6 2 2 3 9 4" xfId="7168"/>
    <cellStyle name="Normal 6 2 2 3 9 5" xfId="2206"/>
    <cellStyle name="Normal 6 2 2 4" xfId="581"/>
    <cellStyle name="Normal 6 2 2 4 10" xfId="2345"/>
    <cellStyle name="Normal 6 2 2 4 2" xfId="742"/>
    <cellStyle name="Normal 6 2 2 4 2 2" xfId="1208"/>
    <cellStyle name="Normal 6 2 2 4 2 2 2" xfId="1666"/>
    <cellStyle name="Normal 6 2 2 4 2 2 2 2" xfId="5017"/>
    <cellStyle name="Normal 6 2 2 4 2 2 2 2 2" xfId="10001"/>
    <cellStyle name="Normal 6 2 2 4 2 2 2 3" xfId="6746"/>
    <cellStyle name="Normal 6 2 2 4 2 2 2 3 2" xfId="11688"/>
    <cellStyle name="Normal 6 2 2 4 2 2 2 4" xfId="8254"/>
    <cellStyle name="Normal 6 2 2 4 2 2 2 5" xfId="3293"/>
    <cellStyle name="Normal 6 2 2 4 2 2 3" xfId="4569"/>
    <cellStyle name="Normal 6 2 2 4 2 2 3 2" xfId="9553"/>
    <cellStyle name="Normal 6 2 2 4 2 2 4" xfId="6300"/>
    <cellStyle name="Normal 6 2 2 4 2 2 4 2" xfId="11242"/>
    <cellStyle name="Normal 6 2 2 4 2 2 5" xfId="7808"/>
    <cellStyle name="Normal 6 2 2 4 2 2 6" xfId="2847"/>
    <cellStyle name="Normal 6 2 2 4 2 3" xfId="1665"/>
    <cellStyle name="Normal 6 2 2 4 2 3 2" xfId="5016"/>
    <cellStyle name="Normal 6 2 2 4 2 3 2 2" xfId="10000"/>
    <cellStyle name="Normal 6 2 2 4 2 3 3" xfId="6745"/>
    <cellStyle name="Normal 6 2 2 4 2 3 3 2" xfId="11687"/>
    <cellStyle name="Normal 6 2 2 4 2 3 4" xfId="8253"/>
    <cellStyle name="Normal 6 2 2 4 2 3 5" xfId="3292"/>
    <cellStyle name="Normal 6 2 2 4 2 4" xfId="4186"/>
    <cellStyle name="Normal 6 2 2 4 2 4 2" xfId="9172"/>
    <cellStyle name="Normal 6 2 2 4 2 5" xfId="5933"/>
    <cellStyle name="Normal 6 2 2 4 2 5 2" xfId="10875"/>
    <cellStyle name="Normal 6 2 2 4 2 6" xfId="7441"/>
    <cellStyle name="Normal 6 2 2 4 2 7" xfId="2480"/>
    <cellStyle name="Normal 6 2 2 4 3" xfId="895"/>
    <cellStyle name="Normal 6 2 2 4 3 2" xfId="1667"/>
    <cellStyle name="Normal 6 2 2 4 3 2 2" xfId="5018"/>
    <cellStyle name="Normal 6 2 2 4 3 2 2 2" xfId="10002"/>
    <cellStyle name="Normal 6 2 2 4 3 2 3" xfId="6747"/>
    <cellStyle name="Normal 6 2 2 4 3 2 3 2" xfId="11689"/>
    <cellStyle name="Normal 6 2 2 4 3 2 4" xfId="8255"/>
    <cellStyle name="Normal 6 2 2 4 3 2 5" xfId="3294"/>
    <cellStyle name="Normal 6 2 2 4 3 3" xfId="4328"/>
    <cellStyle name="Normal 6 2 2 4 3 3 2" xfId="9313"/>
    <cellStyle name="Normal 6 2 2 4 3 4" xfId="6071"/>
    <cellStyle name="Normal 6 2 2 4 3 4 2" xfId="11013"/>
    <cellStyle name="Normal 6 2 2 4 3 5" xfId="7579"/>
    <cellStyle name="Normal 6 2 2 4 3 6" xfId="2618"/>
    <cellStyle name="Normal 6 2 2 4 4" xfId="1664"/>
    <cellStyle name="Normal 6 2 2 4 4 2" xfId="5015"/>
    <cellStyle name="Normal 6 2 2 4 4 2 2" xfId="9999"/>
    <cellStyle name="Normal 6 2 2 4 4 3" xfId="6744"/>
    <cellStyle name="Normal 6 2 2 4 4 3 2" xfId="11686"/>
    <cellStyle name="Normal 6 2 2 4 4 4" xfId="8252"/>
    <cellStyle name="Normal 6 2 2 4 4 5" xfId="3291"/>
    <cellStyle name="Normal 6 2 2 4 5" xfId="3726"/>
    <cellStyle name="Normal 6 2 2 4 5 2" xfId="4034"/>
    <cellStyle name="Normal 6 2 2 4 5 2 2" xfId="9097"/>
    <cellStyle name="Normal 6 2 2 4 5 3" xfId="8686"/>
    <cellStyle name="Normal 6 2 2 4 6" xfId="4050"/>
    <cellStyle name="Normal 6 2 2 4 6 2" xfId="8822"/>
    <cellStyle name="Normal 6 2 2 4 7" xfId="5499"/>
    <cellStyle name="Normal 6 2 2 4 7 2" xfId="10461"/>
    <cellStyle name="Normal 6 2 2 4 8" xfId="5798"/>
    <cellStyle name="Normal 6 2 2 4 8 2" xfId="10740"/>
    <cellStyle name="Normal 6 2 2 4 9" xfId="7306"/>
    <cellStyle name="Normal 6 2 2 5" xfId="644"/>
    <cellStyle name="Normal 6 2 2 5 10" xfId="2387"/>
    <cellStyle name="Normal 6 2 2 5 2" xfId="785"/>
    <cellStyle name="Normal 6 2 2 5 2 2" xfId="1250"/>
    <cellStyle name="Normal 6 2 2 5 2 2 2" xfId="1670"/>
    <cellStyle name="Normal 6 2 2 5 2 2 2 2" xfId="5021"/>
    <cellStyle name="Normal 6 2 2 5 2 2 2 2 2" xfId="10005"/>
    <cellStyle name="Normal 6 2 2 5 2 2 2 3" xfId="6750"/>
    <cellStyle name="Normal 6 2 2 5 2 2 2 3 2" xfId="11692"/>
    <cellStyle name="Normal 6 2 2 5 2 2 2 4" xfId="8258"/>
    <cellStyle name="Normal 6 2 2 5 2 2 2 5" xfId="3297"/>
    <cellStyle name="Normal 6 2 2 5 2 2 3" xfId="4611"/>
    <cellStyle name="Normal 6 2 2 5 2 2 3 2" xfId="9595"/>
    <cellStyle name="Normal 6 2 2 5 2 2 4" xfId="6342"/>
    <cellStyle name="Normal 6 2 2 5 2 2 4 2" xfId="11284"/>
    <cellStyle name="Normal 6 2 2 5 2 2 5" xfId="7850"/>
    <cellStyle name="Normal 6 2 2 5 2 2 6" xfId="2889"/>
    <cellStyle name="Normal 6 2 2 5 2 3" xfId="1669"/>
    <cellStyle name="Normal 6 2 2 5 2 3 2" xfId="5020"/>
    <cellStyle name="Normal 6 2 2 5 2 3 2 2" xfId="10004"/>
    <cellStyle name="Normal 6 2 2 5 2 3 3" xfId="6749"/>
    <cellStyle name="Normal 6 2 2 5 2 3 3 2" xfId="11691"/>
    <cellStyle name="Normal 6 2 2 5 2 3 4" xfId="8257"/>
    <cellStyle name="Normal 6 2 2 5 2 3 5" xfId="3296"/>
    <cellStyle name="Normal 6 2 2 5 2 4" xfId="4228"/>
    <cellStyle name="Normal 6 2 2 5 2 4 2" xfId="9214"/>
    <cellStyle name="Normal 6 2 2 5 2 5" xfId="5975"/>
    <cellStyle name="Normal 6 2 2 5 2 5 2" xfId="10917"/>
    <cellStyle name="Normal 6 2 2 5 2 6" xfId="7483"/>
    <cellStyle name="Normal 6 2 2 5 2 7" xfId="2522"/>
    <cellStyle name="Normal 6 2 2 5 3" xfId="938"/>
    <cellStyle name="Normal 6 2 2 5 3 2" xfId="1671"/>
    <cellStyle name="Normal 6 2 2 5 3 2 2" xfId="5022"/>
    <cellStyle name="Normal 6 2 2 5 3 2 2 2" xfId="10006"/>
    <cellStyle name="Normal 6 2 2 5 3 2 3" xfId="6751"/>
    <cellStyle name="Normal 6 2 2 5 3 2 3 2" xfId="11693"/>
    <cellStyle name="Normal 6 2 2 5 3 2 4" xfId="8259"/>
    <cellStyle name="Normal 6 2 2 5 3 2 5" xfId="3298"/>
    <cellStyle name="Normal 6 2 2 5 3 3" xfId="4370"/>
    <cellStyle name="Normal 6 2 2 5 3 3 2" xfId="9355"/>
    <cellStyle name="Normal 6 2 2 5 3 4" xfId="6113"/>
    <cellStyle name="Normal 6 2 2 5 3 4 2" xfId="11055"/>
    <cellStyle name="Normal 6 2 2 5 3 5" xfId="7621"/>
    <cellStyle name="Normal 6 2 2 5 3 6" xfId="2660"/>
    <cellStyle name="Normal 6 2 2 5 4" xfId="1668"/>
    <cellStyle name="Normal 6 2 2 5 4 2" xfId="5019"/>
    <cellStyle name="Normal 6 2 2 5 4 2 2" xfId="10003"/>
    <cellStyle name="Normal 6 2 2 5 4 3" xfId="6748"/>
    <cellStyle name="Normal 6 2 2 5 4 3 2" xfId="11690"/>
    <cellStyle name="Normal 6 2 2 5 4 4" xfId="8256"/>
    <cellStyle name="Normal 6 2 2 5 4 5" xfId="3295"/>
    <cellStyle name="Normal 6 2 2 5 5" xfId="3768"/>
    <cellStyle name="Normal 6 2 2 5 5 2" xfId="4441"/>
    <cellStyle name="Normal 6 2 2 5 5 2 2" xfId="9426"/>
    <cellStyle name="Normal 6 2 2 5 5 3" xfId="8728"/>
    <cellStyle name="Normal 6 2 2 5 6" xfId="4093"/>
    <cellStyle name="Normal 6 2 2 5 6 2" xfId="8864"/>
    <cellStyle name="Normal 6 2 2 5 7" xfId="5462"/>
    <cellStyle name="Normal 6 2 2 5 7 2" xfId="10428"/>
    <cellStyle name="Normal 6 2 2 5 8" xfId="5840"/>
    <cellStyle name="Normal 6 2 2 5 8 2" xfId="10782"/>
    <cellStyle name="Normal 6 2 2 5 9" xfId="7348"/>
    <cellStyle name="Normal 6 2 2 6" xfId="478"/>
    <cellStyle name="Normal 6 2 2 6 2" xfId="1048"/>
    <cellStyle name="Normal 6 2 2 6 2 2" xfId="1673"/>
    <cellStyle name="Normal 6 2 2 6 2 2 2" xfId="5024"/>
    <cellStyle name="Normal 6 2 2 6 2 2 2 2" xfId="10008"/>
    <cellStyle name="Normal 6 2 2 6 2 2 3" xfId="6753"/>
    <cellStyle name="Normal 6 2 2 6 2 2 3 2" xfId="11695"/>
    <cellStyle name="Normal 6 2 2 6 2 2 4" xfId="8261"/>
    <cellStyle name="Normal 6 2 2 6 2 2 5" xfId="3300"/>
    <cellStyle name="Normal 6 2 2 6 2 3" xfId="4463"/>
    <cellStyle name="Normal 6 2 2 6 2 3 2" xfId="9448"/>
    <cellStyle name="Normal 6 2 2 6 2 4" xfId="6203"/>
    <cellStyle name="Normal 6 2 2 6 2 4 2" xfId="11145"/>
    <cellStyle name="Normal 6 2 2 6 2 5" xfId="7711"/>
    <cellStyle name="Normal 6 2 2 6 2 6" xfId="2750"/>
    <cellStyle name="Normal 6 2 2 6 3" xfId="1672"/>
    <cellStyle name="Normal 6 2 2 6 3 2" xfId="5023"/>
    <cellStyle name="Normal 6 2 2 6 3 2 2" xfId="10007"/>
    <cellStyle name="Normal 6 2 2 6 3 3" xfId="6752"/>
    <cellStyle name="Normal 6 2 2 6 3 3 2" xfId="11694"/>
    <cellStyle name="Normal 6 2 2 6 3 4" xfId="8260"/>
    <cellStyle name="Normal 6 2 2 6 3 5" xfId="3299"/>
    <cellStyle name="Normal 6 2 2 6 4" xfId="3994"/>
    <cellStyle name="Normal 6 2 2 6 4 2" xfId="9066"/>
    <cellStyle name="Normal 6 2 2 6 5" xfId="5751"/>
    <cellStyle name="Normal 6 2 2 6 5 2" xfId="10693"/>
    <cellStyle name="Normal 6 2 2 6 6" xfId="7259"/>
    <cellStyle name="Normal 6 2 2 6 7" xfId="2298"/>
    <cellStyle name="Normal 6 2 2 7" xfId="695"/>
    <cellStyle name="Normal 6 2 2 7 2" xfId="1161"/>
    <cellStyle name="Normal 6 2 2 7 2 2" xfId="1675"/>
    <cellStyle name="Normal 6 2 2 7 2 2 2" xfId="5026"/>
    <cellStyle name="Normal 6 2 2 7 2 2 2 2" xfId="10010"/>
    <cellStyle name="Normal 6 2 2 7 2 2 3" xfId="6755"/>
    <cellStyle name="Normal 6 2 2 7 2 2 3 2" xfId="11697"/>
    <cellStyle name="Normal 6 2 2 7 2 2 4" xfId="8263"/>
    <cellStyle name="Normal 6 2 2 7 2 2 5" xfId="3302"/>
    <cellStyle name="Normal 6 2 2 7 2 3" xfId="4522"/>
    <cellStyle name="Normal 6 2 2 7 2 3 2" xfId="9506"/>
    <cellStyle name="Normal 6 2 2 7 2 4" xfId="6253"/>
    <cellStyle name="Normal 6 2 2 7 2 4 2" xfId="11195"/>
    <cellStyle name="Normal 6 2 2 7 2 5" xfId="7761"/>
    <cellStyle name="Normal 6 2 2 7 2 6" xfId="2800"/>
    <cellStyle name="Normal 6 2 2 7 3" xfId="1674"/>
    <cellStyle name="Normal 6 2 2 7 3 2" xfId="5025"/>
    <cellStyle name="Normal 6 2 2 7 3 2 2" xfId="10009"/>
    <cellStyle name="Normal 6 2 2 7 3 3" xfId="6754"/>
    <cellStyle name="Normal 6 2 2 7 3 3 2" xfId="11696"/>
    <cellStyle name="Normal 6 2 2 7 3 4" xfId="8262"/>
    <cellStyle name="Normal 6 2 2 7 3 5" xfId="3301"/>
    <cellStyle name="Normal 6 2 2 7 4" xfId="4139"/>
    <cellStyle name="Normal 6 2 2 7 4 2" xfId="9125"/>
    <cellStyle name="Normal 6 2 2 7 5" xfId="5886"/>
    <cellStyle name="Normal 6 2 2 7 5 2" xfId="10828"/>
    <cellStyle name="Normal 6 2 2 7 6" xfId="7394"/>
    <cellStyle name="Normal 6 2 2 7 7" xfId="2433"/>
    <cellStyle name="Normal 6 2 2 8" xfId="362"/>
    <cellStyle name="Normal 6 2 2 8 2" xfId="990"/>
    <cellStyle name="Normal 6 2 2 8 2 2" xfId="1677"/>
    <cellStyle name="Normal 6 2 2 8 2 2 2" xfId="5028"/>
    <cellStyle name="Normal 6 2 2 8 2 2 2 2" xfId="10012"/>
    <cellStyle name="Normal 6 2 2 8 2 2 3" xfId="6757"/>
    <cellStyle name="Normal 6 2 2 8 2 2 3 2" xfId="11699"/>
    <cellStyle name="Normal 6 2 2 8 2 2 4" xfId="8265"/>
    <cellStyle name="Normal 6 2 2 8 2 2 5" xfId="3304"/>
    <cellStyle name="Normal 6 2 2 8 2 3" xfId="4417"/>
    <cellStyle name="Normal 6 2 2 8 2 3 2" xfId="9402"/>
    <cellStyle name="Normal 6 2 2 8 2 4" xfId="6159"/>
    <cellStyle name="Normal 6 2 2 8 2 4 2" xfId="11101"/>
    <cellStyle name="Normal 6 2 2 8 2 5" xfId="7667"/>
    <cellStyle name="Normal 6 2 2 8 2 6" xfId="2706"/>
    <cellStyle name="Normal 6 2 2 8 3" xfId="1676"/>
    <cellStyle name="Normal 6 2 2 8 3 2" xfId="5027"/>
    <cellStyle name="Normal 6 2 2 8 3 2 2" xfId="10011"/>
    <cellStyle name="Normal 6 2 2 8 3 3" xfId="6756"/>
    <cellStyle name="Normal 6 2 2 8 3 3 2" xfId="11698"/>
    <cellStyle name="Normal 6 2 2 8 3 4" xfId="8264"/>
    <cellStyle name="Normal 6 2 2 8 3 5" xfId="3303"/>
    <cellStyle name="Normal 6 2 2 8 4" xfId="3934"/>
    <cellStyle name="Normal 6 2 2 8 4 2" xfId="9014"/>
    <cellStyle name="Normal 6 2 2 8 5" xfId="5702"/>
    <cellStyle name="Normal 6 2 2 8 5 2" xfId="10644"/>
    <cellStyle name="Normal 6 2 2 8 6" xfId="7210"/>
    <cellStyle name="Normal 6 2 2 8 7" xfId="2249"/>
    <cellStyle name="Normal 6 2 2 9" xfId="844"/>
    <cellStyle name="Normal 6 2 2 9 2" xfId="1678"/>
    <cellStyle name="Normal 6 2 2 9 2 2" xfId="5029"/>
    <cellStyle name="Normal 6 2 2 9 2 2 2" xfId="10013"/>
    <cellStyle name="Normal 6 2 2 9 2 3" xfId="6758"/>
    <cellStyle name="Normal 6 2 2 9 2 3 2" xfId="11700"/>
    <cellStyle name="Normal 6 2 2 9 2 4" xfId="8266"/>
    <cellStyle name="Normal 6 2 2 9 2 5" xfId="3305"/>
    <cellStyle name="Normal 6 2 2 9 3" xfId="4279"/>
    <cellStyle name="Normal 6 2 2 9 3 2" xfId="9265"/>
    <cellStyle name="Normal 6 2 2 9 4" xfId="6024"/>
    <cellStyle name="Normal 6 2 2 9 4 2" xfId="10966"/>
    <cellStyle name="Normal 6 2 2 9 5" xfId="7532"/>
    <cellStyle name="Normal 6 2 2 9 6" xfId="2571"/>
    <cellStyle name="Normal 6 2 3" xfId="128"/>
    <cellStyle name="Normal 6 2 3 10" xfId="2130"/>
    <cellStyle name="Normal 6 2 3 10 2" xfId="3795"/>
    <cellStyle name="Normal 6 2 3 10 2 2" xfId="8891"/>
    <cellStyle name="Normal 6 2 3 10 3" xfId="8641"/>
    <cellStyle name="Normal 6 2 3 11" xfId="3681"/>
    <cellStyle name="Normal 6 2 3 11 2" xfId="8778"/>
    <cellStyle name="Normal 6 2 3 12" xfId="3822"/>
    <cellStyle name="Normal 6 2 3 12 2" xfId="8914"/>
    <cellStyle name="Normal 6 2 3 13" xfId="5611"/>
    <cellStyle name="Normal 6 2 3 13 2" xfId="10553"/>
    <cellStyle name="Normal 6 2 3 14" xfId="7119"/>
    <cellStyle name="Normal 6 2 3 15" xfId="2102"/>
    <cellStyle name="Normal 6 2 3 2" xfId="584"/>
    <cellStyle name="Normal 6 2 3 2 10" xfId="2348"/>
    <cellStyle name="Normal 6 2 3 2 2" xfId="745"/>
    <cellStyle name="Normal 6 2 3 2 2 2" xfId="1211"/>
    <cellStyle name="Normal 6 2 3 2 2 2 2" xfId="1681"/>
    <cellStyle name="Normal 6 2 3 2 2 2 2 2" xfId="5032"/>
    <cellStyle name="Normal 6 2 3 2 2 2 2 2 2" xfId="10016"/>
    <cellStyle name="Normal 6 2 3 2 2 2 2 3" xfId="6761"/>
    <cellStyle name="Normal 6 2 3 2 2 2 2 3 2" xfId="11703"/>
    <cellStyle name="Normal 6 2 3 2 2 2 2 4" xfId="8269"/>
    <cellStyle name="Normal 6 2 3 2 2 2 2 5" xfId="3308"/>
    <cellStyle name="Normal 6 2 3 2 2 2 3" xfId="4572"/>
    <cellStyle name="Normal 6 2 3 2 2 2 3 2" xfId="9556"/>
    <cellStyle name="Normal 6 2 3 2 2 2 4" xfId="6303"/>
    <cellStyle name="Normal 6 2 3 2 2 2 4 2" xfId="11245"/>
    <cellStyle name="Normal 6 2 3 2 2 2 5" xfId="7811"/>
    <cellStyle name="Normal 6 2 3 2 2 2 6" xfId="2850"/>
    <cellStyle name="Normal 6 2 3 2 2 3" xfId="1680"/>
    <cellStyle name="Normal 6 2 3 2 2 3 2" xfId="5031"/>
    <cellStyle name="Normal 6 2 3 2 2 3 2 2" xfId="10015"/>
    <cellStyle name="Normal 6 2 3 2 2 3 3" xfId="6760"/>
    <cellStyle name="Normal 6 2 3 2 2 3 3 2" xfId="11702"/>
    <cellStyle name="Normal 6 2 3 2 2 3 4" xfId="8268"/>
    <cellStyle name="Normal 6 2 3 2 2 3 5" xfId="3307"/>
    <cellStyle name="Normal 6 2 3 2 2 4" xfId="4189"/>
    <cellStyle name="Normal 6 2 3 2 2 4 2" xfId="9175"/>
    <cellStyle name="Normal 6 2 3 2 2 5" xfId="5936"/>
    <cellStyle name="Normal 6 2 3 2 2 5 2" xfId="10878"/>
    <cellStyle name="Normal 6 2 3 2 2 6" xfId="7444"/>
    <cellStyle name="Normal 6 2 3 2 2 7" xfId="2483"/>
    <cellStyle name="Normal 6 2 3 2 3" xfId="898"/>
    <cellStyle name="Normal 6 2 3 2 3 2" xfId="1682"/>
    <cellStyle name="Normal 6 2 3 2 3 2 2" xfId="5033"/>
    <cellStyle name="Normal 6 2 3 2 3 2 2 2" xfId="10017"/>
    <cellStyle name="Normal 6 2 3 2 3 2 3" xfId="6762"/>
    <cellStyle name="Normal 6 2 3 2 3 2 3 2" xfId="11704"/>
    <cellStyle name="Normal 6 2 3 2 3 2 4" xfId="8270"/>
    <cellStyle name="Normal 6 2 3 2 3 2 5" xfId="3309"/>
    <cellStyle name="Normal 6 2 3 2 3 3" xfId="4331"/>
    <cellStyle name="Normal 6 2 3 2 3 3 2" xfId="9316"/>
    <cellStyle name="Normal 6 2 3 2 3 4" xfId="6074"/>
    <cellStyle name="Normal 6 2 3 2 3 4 2" xfId="11016"/>
    <cellStyle name="Normal 6 2 3 2 3 5" xfId="7582"/>
    <cellStyle name="Normal 6 2 3 2 3 6" xfId="2621"/>
    <cellStyle name="Normal 6 2 3 2 4" xfId="1679"/>
    <cellStyle name="Normal 6 2 3 2 4 2" xfId="5030"/>
    <cellStyle name="Normal 6 2 3 2 4 2 2" xfId="10014"/>
    <cellStyle name="Normal 6 2 3 2 4 3" xfId="6759"/>
    <cellStyle name="Normal 6 2 3 2 4 3 2" xfId="11701"/>
    <cellStyle name="Normal 6 2 3 2 4 4" xfId="8267"/>
    <cellStyle name="Normal 6 2 3 2 4 5" xfId="3306"/>
    <cellStyle name="Normal 6 2 3 2 5" xfId="3729"/>
    <cellStyle name="Normal 6 2 3 2 5 2" xfId="5455"/>
    <cellStyle name="Normal 6 2 3 2 5 2 2" xfId="10422"/>
    <cellStyle name="Normal 6 2 3 2 5 3" xfId="8689"/>
    <cellStyle name="Normal 6 2 3 2 6" xfId="4053"/>
    <cellStyle name="Normal 6 2 3 2 6 2" xfId="8825"/>
    <cellStyle name="Normal 6 2 3 2 7" xfId="5534"/>
    <cellStyle name="Normal 6 2 3 2 7 2" xfId="10488"/>
    <cellStyle name="Normal 6 2 3 2 8" xfId="5801"/>
    <cellStyle name="Normal 6 2 3 2 8 2" xfId="10743"/>
    <cellStyle name="Normal 6 2 3 2 9" xfId="7309"/>
    <cellStyle name="Normal 6 2 3 3" xfId="647"/>
    <cellStyle name="Normal 6 2 3 3 10" xfId="2390"/>
    <cellStyle name="Normal 6 2 3 3 2" xfId="788"/>
    <cellStyle name="Normal 6 2 3 3 2 2" xfId="1253"/>
    <cellStyle name="Normal 6 2 3 3 2 2 2" xfId="1685"/>
    <cellStyle name="Normal 6 2 3 3 2 2 2 2" xfId="5036"/>
    <cellStyle name="Normal 6 2 3 3 2 2 2 2 2" xfId="10020"/>
    <cellStyle name="Normal 6 2 3 3 2 2 2 3" xfId="6765"/>
    <cellStyle name="Normal 6 2 3 3 2 2 2 3 2" xfId="11707"/>
    <cellStyle name="Normal 6 2 3 3 2 2 2 4" xfId="8273"/>
    <cellStyle name="Normal 6 2 3 3 2 2 2 5" xfId="3312"/>
    <cellStyle name="Normal 6 2 3 3 2 2 3" xfId="4614"/>
    <cellStyle name="Normal 6 2 3 3 2 2 3 2" xfId="9598"/>
    <cellStyle name="Normal 6 2 3 3 2 2 4" xfId="6345"/>
    <cellStyle name="Normal 6 2 3 3 2 2 4 2" xfId="11287"/>
    <cellStyle name="Normal 6 2 3 3 2 2 5" xfId="7853"/>
    <cellStyle name="Normal 6 2 3 3 2 2 6" xfId="2892"/>
    <cellStyle name="Normal 6 2 3 3 2 3" xfId="1684"/>
    <cellStyle name="Normal 6 2 3 3 2 3 2" xfId="5035"/>
    <cellStyle name="Normal 6 2 3 3 2 3 2 2" xfId="10019"/>
    <cellStyle name="Normal 6 2 3 3 2 3 3" xfId="6764"/>
    <cellStyle name="Normal 6 2 3 3 2 3 3 2" xfId="11706"/>
    <cellStyle name="Normal 6 2 3 3 2 3 4" xfId="8272"/>
    <cellStyle name="Normal 6 2 3 3 2 3 5" xfId="3311"/>
    <cellStyle name="Normal 6 2 3 3 2 4" xfId="4231"/>
    <cellStyle name="Normal 6 2 3 3 2 4 2" xfId="9217"/>
    <cellStyle name="Normal 6 2 3 3 2 5" xfId="5978"/>
    <cellStyle name="Normal 6 2 3 3 2 5 2" xfId="10920"/>
    <cellStyle name="Normal 6 2 3 3 2 6" xfId="7486"/>
    <cellStyle name="Normal 6 2 3 3 2 7" xfId="2525"/>
    <cellStyle name="Normal 6 2 3 3 3" xfId="941"/>
    <cellStyle name="Normal 6 2 3 3 3 2" xfId="1686"/>
    <cellStyle name="Normal 6 2 3 3 3 2 2" xfId="5037"/>
    <cellStyle name="Normal 6 2 3 3 3 2 2 2" xfId="10021"/>
    <cellStyle name="Normal 6 2 3 3 3 2 3" xfId="6766"/>
    <cellStyle name="Normal 6 2 3 3 3 2 3 2" xfId="11708"/>
    <cellStyle name="Normal 6 2 3 3 3 2 4" xfId="8274"/>
    <cellStyle name="Normal 6 2 3 3 3 2 5" xfId="3313"/>
    <cellStyle name="Normal 6 2 3 3 3 3" xfId="4373"/>
    <cellStyle name="Normal 6 2 3 3 3 3 2" xfId="9358"/>
    <cellStyle name="Normal 6 2 3 3 3 4" xfId="6116"/>
    <cellStyle name="Normal 6 2 3 3 3 4 2" xfId="11058"/>
    <cellStyle name="Normal 6 2 3 3 3 5" xfId="7624"/>
    <cellStyle name="Normal 6 2 3 3 3 6" xfId="2663"/>
    <cellStyle name="Normal 6 2 3 3 4" xfId="1683"/>
    <cellStyle name="Normal 6 2 3 3 4 2" xfId="5034"/>
    <cellStyle name="Normal 6 2 3 3 4 2 2" xfId="10018"/>
    <cellStyle name="Normal 6 2 3 3 4 3" xfId="6763"/>
    <cellStyle name="Normal 6 2 3 3 4 3 2" xfId="11705"/>
    <cellStyle name="Normal 6 2 3 3 4 4" xfId="8271"/>
    <cellStyle name="Normal 6 2 3 3 4 5" xfId="3310"/>
    <cellStyle name="Normal 6 2 3 3 5" xfId="3771"/>
    <cellStyle name="Normal 6 2 3 3 5 2" xfId="5403"/>
    <cellStyle name="Normal 6 2 3 3 5 2 2" xfId="10381"/>
    <cellStyle name="Normal 6 2 3 3 5 3" xfId="8731"/>
    <cellStyle name="Normal 6 2 3 3 6" xfId="4096"/>
    <cellStyle name="Normal 6 2 3 3 6 2" xfId="8867"/>
    <cellStyle name="Normal 6 2 3 3 7" xfId="5569"/>
    <cellStyle name="Normal 6 2 3 3 7 2" xfId="10518"/>
    <cellStyle name="Normal 6 2 3 3 8" xfId="5843"/>
    <cellStyle name="Normal 6 2 3 3 8 2" xfId="10785"/>
    <cellStyle name="Normal 6 2 3 3 9" xfId="7351"/>
    <cellStyle name="Normal 6 2 3 4" xfId="481"/>
    <cellStyle name="Normal 6 2 3 4 2" xfId="1051"/>
    <cellStyle name="Normal 6 2 3 4 2 2" xfId="1688"/>
    <cellStyle name="Normal 6 2 3 4 2 2 2" xfId="5039"/>
    <cellStyle name="Normal 6 2 3 4 2 2 2 2" xfId="10023"/>
    <cellStyle name="Normal 6 2 3 4 2 2 3" xfId="6768"/>
    <cellStyle name="Normal 6 2 3 4 2 2 3 2" xfId="11710"/>
    <cellStyle name="Normal 6 2 3 4 2 2 4" xfId="8276"/>
    <cellStyle name="Normal 6 2 3 4 2 2 5" xfId="3315"/>
    <cellStyle name="Normal 6 2 3 4 2 3" xfId="4466"/>
    <cellStyle name="Normal 6 2 3 4 2 3 2" xfId="9451"/>
    <cellStyle name="Normal 6 2 3 4 2 4" xfId="6206"/>
    <cellStyle name="Normal 6 2 3 4 2 4 2" xfId="11148"/>
    <cellStyle name="Normal 6 2 3 4 2 5" xfId="7714"/>
    <cellStyle name="Normal 6 2 3 4 2 6" xfId="2753"/>
    <cellStyle name="Normal 6 2 3 4 3" xfId="1687"/>
    <cellStyle name="Normal 6 2 3 4 3 2" xfId="5038"/>
    <cellStyle name="Normal 6 2 3 4 3 2 2" xfId="10022"/>
    <cellStyle name="Normal 6 2 3 4 3 3" xfId="6767"/>
    <cellStyle name="Normal 6 2 3 4 3 3 2" xfId="11709"/>
    <cellStyle name="Normal 6 2 3 4 3 4" xfId="8275"/>
    <cellStyle name="Normal 6 2 3 4 3 5" xfId="3314"/>
    <cellStyle name="Normal 6 2 3 4 4" xfId="3997"/>
    <cellStyle name="Normal 6 2 3 4 4 2" xfId="9069"/>
    <cellStyle name="Normal 6 2 3 4 5" xfId="5754"/>
    <cellStyle name="Normal 6 2 3 4 5 2" xfId="10696"/>
    <cellStyle name="Normal 6 2 3 4 6" xfId="7262"/>
    <cellStyle name="Normal 6 2 3 4 7" xfId="2301"/>
    <cellStyle name="Normal 6 2 3 5" xfId="698"/>
    <cellStyle name="Normal 6 2 3 5 2" xfId="1164"/>
    <cellStyle name="Normal 6 2 3 5 2 2" xfId="1690"/>
    <cellStyle name="Normal 6 2 3 5 2 2 2" xfId="5041"/>
    <cellStyle name="Normal 6 2 3 5 2 2 2 2" xfId="10025"/>
    <cellStyle name="Normal 6 2 3 5 2 2 3" xfId="6770"/>
    <cellStyle name="Normal 6 2 3 5 2 2 3 2" xfId="11712"/>
    <cellStyle name="Normal 6 2 3 5 2 2 4" xfId="8278"/>
    <cellStyle name="Normal 6 2 3 5 2 2 5" xfId="3317"/>
    <cellStyle name="Normal 6 2 3 5 2 3" xfId="4525"/>
    <cellStyle name="Normal 6 2 3 5 2 3 2" xfId="9509"/>
    <cellStyle name="Normal 6 2 3 5 2 4" xfId="6256"/>
    <cellStyle name="Normal 6 2 3 5 2 4 2" xfId="11198"/>
    <cellStyle name="Normal 6 2 3 5 2 5" xfId="7764"/>
    <cellStyle name="Normal 6 2 3 5 2 6" xfId="2803"/>
    <cellStyle name="Normal 6 2 3 5 3" xfId="1689"/>
    <cellStyle name="Normal 6 2 3 5 3 2" xfId="5040"/>
    <cellStyle name="Normal 6 2 3 5 3 2 2" xfId="10024"/>
    <cellStyle name="Normal 6 2 3 5 3 3" xfId="6769"/>
    <cellStyle name="Normal 6 2 3 5 3 3 2" xfId="11711"/>
    <cellStyle name="Normal 6 2 3 5 3 4" xfId="8277"/>
    <cellStyle name="Normal 6 2 3 5 3 5" xfId="3316"/>
    <cellStyle name="Normal 6 2 3 5 4" xfId="4142"/>
    <cellStyle name="Normal 6 2 3 5 4 2" xfId="9128"/>
    <cellStyle name="Normal 6 2 3 5 5" xfId="5889"/>
    <cellStyle name="Normal 6 2 3 5 5 2" xfId="10831"/>
    <cellStyle name="Normal 6 2 3 5 6" xfId="7397"/>
    <cellStyle name="Normal 6 2 3 5 7" xfId="2436"/>
    <cellStyle name="Normal 6 2 3 6" xfId="365"/>
    <cellStyle name="Normal 6 2 3 6 2" xfId="993"/>
    <cellStyle name="Normal 6 2 3 6 2 2" xfId="1692"/>
    <cellStyle name="Normal 6 2 3 6 2 2 2" xfId="5043"/>
    <cellStyle name="Normal 6 2 3 6 2 2 2 2" xfId="10027"/>
    <cellStyle name="Normal 6 2 3 6 2 2 3" xfId="6772"/>
    <cellStyle name="Normal 6 2 3 6 2 2 3 2" xfId="11714"/>
    <cellStyle name="Normal 6 2 3 6 2 2 4" xfId="8280"/>
    <cellStyle name="Normal 6 2 3 6 2 2 5" xfId="3319"/>
    <cellStyle name="Normal 6 2 3 6 2 3" xfId="4420"/>
    <cellStyle name="Normal 6 2 3 6 2 3 2" xfId="9405"/>
    <cellStyle name="Normal 6 2 3 6 2 4" xfId="6162"/>
    <cellStyle name="Normal 6 2 3 6 2 4 2" xfId="11104"/>
    <cellStyle name="Normal 6 2 3 6 2 5" xfId="7670"/>
    <cellStyle name="Normal 6 2 3 6 2 6" xfId="2709"/>
    <cellStyle name="Normal 6 2 3 6 3" xfId="1691"/>
    <cellStyle name="Normal 6 2 3 6 3 2" xfId="5042"/>
    <cellStyle name="Normal 6 2 3 6 3 2 2" xfId="10026"/>
    <cellStyle name="Normal 6 2 3 6 3 3" xfId="6771"/>
    <cellStyle name="Normal 6 2 3 6 3 3 2" xfId="11713"/>
    <cellStyle name="Normal 6 2 3 6 3 4" xfId="8279"/>
    <cellStyle name="Normal 6 2 3 6 3 5" xfId="3318"/>
    <cellStyle name="Normal 6 2 3 6 4" xfId="3937"/>
    <cellStyle name="Normal 6 2 3 6 4 2" xfId="9017"/>
    <cellStyle name="Normal 6 2 3 6 5" xfId="5705"/>
    <cellStyle name="Normal 6 2 3 6 5 2" xfId="10647"/>
    <cellStyle name="Normal 6 2 3 6 6" xfId="7213"/>
    <cellStyle name="Normal 6 2 3 6 7" xfId="2252"/>
    <cellStyle name="Normal 6 2 3 7" xfId="847"/>
    <cellStyle name="Normal 6 2 3 7 2" xfId="1693"/>
    <cellStyle name="Normal 6 2 3 7 2 2" xfId="5044"/>
    <cellStyle name="Normal 6 2 3 7 2 2 2" xfId="10028"/>
    <cellStyle name="Normal 6 2 3 7 2 3" xfId="6773"/>
    <cellStyle name="Normal 6 2 3 7 2 3 2" xfId="11715"/>
    <cellStyle name="Normal 6 2 3 7 2 4" xfId="8281"/>
    <cellStyle name="Normal 6 2 3 7 2 5" xfId="3320"/>
    <cellStyle name="Normal 6 2 3 7 3" xfId="4282"/>
    <cellStyle name="Normal 6 2 3 7 3 2" xfId="9268"/>
    <cellStyle name="Normal 6 2 3 7 4" xfId="6027"/>
    <cellStyle name="Normal 6 2 3 7 4 2" xfId="10969"/>
    <cellStyle name="Normal 6 2 3 7 5" xfId="7535"/>
    <cellStyle name="Normal 6 2 3 7 6" xfId="2574"/>
    <cellStyle name="Normal 6 2 3 8" xfId="1314"/>
    <cellStyle name="Normal 6 2 3 8 2" xfId="4665"/>
    <cellStyle name="Normal 6 2 3 8 2 2" xfId="9649"/>
    <cellStyle name="Normal 6 2 3 8 3" xfId="6394"/>
    <cellStyle name="Normal 6 2 3 8 3 2" xfId="11336"/>
    <cellStyle name="Normal 6 2 3 8 4" xfId="7902"/>
    <cellStyle name="Normal 6 2 3 8 5" xfId="2941"/>
    <cellStyle name="Normal 6 2 3 9" xfId="257"/>
    <cellStyle name="Normal 6 2 3 9 2" xfId="3883"/>
    <cellStyle name="Normal 6 2 3 9 2 2" xfId="8970"/>
    <cellStyle name="Normal 6 2 3 9 3" xfId="5661"/>
    <cellStyle name="Normal 6 2 3 9 3 2" xfId="10603"/>
    <cellStyle name="Normal 6 2 3 9 4" xfId="7169"/>
    <cellStyle name="Normal 6 2 3 9 5" xfId="2207"/>
    <cellStyle name="Normal 6 2 4" xfId="165"/>
    <cellStyle name="Normal 6 2 4 10" xfId="2145"/>
    <cellStyle name="Normal 6 2 4 10 2" xfId="5565"/>
    <cellStyle name="Normal 6 2 4 10 2 2" xfId="10514"/>
    <cellStyle name="Normal 6 2 4 10 3" xfId="8642"/>
    <cellStyle name="Normal 6 2 4 11" xfId="3682"/>
    <cellStyle name="Normal 6 2 4 11 2" xfId="8779"/>
    <cellStyle name="Normal 6 2 4 12" xfId="3841"/>
    <cellStyle name="Normal 6 2 4 12 2" xfId="8932"/>
    <cellStyle name="Normal 6 2 4 13" xfId="5626"/>
    <cellStyle name="Normal 6 2 4 13 2" xfId="10568"/>
    <cellStyle name="Normal 6 2 4 14" xfId="7134"/>
    <cellStyle name="Normal 6 2 4 15" xfId="2103"/>
    <cellStyle name="Normal 6 2 4 2" xfId="585"/>
    <cellStyle name="Normal 6 2 4 2 10" xfId="2349"/>
    <cellStyle name="Normal 6 2 4 2 2" xfId="746"/>
    <cellStyle name="Normal 6 2 4 2 2 2" xfId="1212"/>
    <cellStyle name="Normal 6 2 4 2 2 2 2" xfId="1696"/>
    <cellStyle name="Normal 6 2 4 2 2 2 2 2" xfId="5047"/>
    <cellStyle name="Normal 6 2 4 2 2 2 2 2 2" xfId="10031"/>
    <cellStyle name="Normal 6 2 4 2 2 2 2 3" xfId="6776"/>
    <cellStyle name="Normal 6 2 4 2 2 2 2 3 2" xfId="11718"/>
    <cellStyle name="Normal 6 2 4 2 2 2 2 4" xfId="8284"/>
    <cellStyle name="Normal 6 2 4 2 2 2 2 5" xfId="3323"/>
    <cellStyle name="Normal 6 2 4 2 2 2 3" xfId="4573"/>
    <cellStyle name="Normal 6 2 4 2 2 2 3 2" xfId="9557"/>
    <cellStyle name="Normal 6 2 4 2 2 2 4" xfId="6304"/>
    <cellStyle name="Normal 6 2 4 2 2 2 4 2" xfId="11246"/>
    <cellStyle name="Normal 6 2 4 2 2 2 5" xfId="7812"/>
    <cellStyle name="Normal 6 2 4 2 2 2 6" xfId="2851"/>
    <cellStyle name="Normal 6 2 4 2 2 3" xfId="1695"/>
    <cellStyle name="Normal 6 2 4 2 2 3 2" xfId="5046"/>
    <cellStyle name="Normal 6 2 4 2 2 3 2 2" xfId="10030"/>
    <cellStyle name="Normal 6 2 4 2 2 3 3" xfId="6775"/>
    <cellStyle name="Normal 6 2 4 2 2 3 3 2" xfId="11717"/>
    <cellStyle name="Normal 6 2 4 2 2 3 4" xfId="8283"/>
    <cellStyle name="Normal 6 2 4 2 2 3 5" xfId="3322"/>
    <cellStyle name="Normal 6 2 4 2 2 4" xfId="4190"/>
    <cellStyle name="Normal 6 2 4 2 2 4 2" xfId="9176"/>
    <cellStyle name="Normal 6 2 4 2 2 5" xfId="5937"/>
    <cellStyle name="Normal 6 2 4 2 2 5 2" xfId="10879"/>
    <cellStyle name="Normal 6 2 4 2 2 6" xfId="7445"/>
    <cellStyle name="Normal 6 2 4 2 2 7" xfId="2484"/>
    <cellStyle name="Normal 6 2 4 2 3" xfId="899"/>
    <cellStyle name="Normal 6 2 4 2 3 2" xfId="1697"/>
    <cellStyle name="Normal 6 2 4 2 3 2 2" xfId="5048"/>
    <cellStyle name="Normal 6 2 4 2 3 2 2 2" xfId="10032"/>
    <cellStyle name="Normal 6 2 4 2 3 2 3" xfId="6777"/>
    <cellStyle name="Normal 6 2 4 2 3 2 3 2" xfId="11719"/>
    <cellStyle name="Normal 6 2 4 2 3 2 4" xfId="8285"/>
    <cellStyle name="Normal 6 2 4 2 3 2 5" xfId="3324"/>
    <cellStyle name="Normal 6 2 4 2 3 3" xfId="4332"/>
    <cellStyle name="Normal 6 2 4 2 3 3 2" xfId="9317"/>
    <cellStyle name="Normal 6 2 4 2 3 4" xfId="6075"/>
    <cellStyle name="Normal 6 2 4 2 3 4 2" xfId="11017"/>
    <cellStyle name="Normal 6 2 4 2 3 5" xfId="7583"/>
    <cellStyle name="Normal 6 2 4 2 3 6" xfId="2622"/>
    <cellStyle name="Normal 6 2 4 2 4" xfId="1694"/>
    <cellStyle name="Normal 6 2 4 2 4 2" xfId="5045"/>
    <cellStyle name="Normal 6 2 4 2 4 2 2" xfId="10029"/>
    <cellStyle name="Normal 6 2 4 2 4 3" xfId="6774"/>
    <cellStyle name="Normal 6 2 4 2 4 3 2" xfId="11716"/>
    <cellStyle name="Normal 6 2 4 2 4 4" xfId="8282"/>
    <cellStyle name="Normal 6 2 4 2 4 5" xfId="3321"/>
    <cellStyle name="Normal 6 2 4 2 5" xfId="3730"/>
    <cellStyle name="Normal 6 2 4 2 5 2" xfId="5581"/>
    <cellStyle name="Normal 6 2 4 2 5 2 2" xfId="10528"/>
    <cellStyle name="Normal 6 2 4 2 5 3" xfId="8690"/>
    <cellStyle name="Normal 6 2 4 2 6" xfId="4054"/>
    <cellStyle name="Normal 6 2 4 2 6 2" xfId="8826"/>
    <cellStyle name="Normal 6 2 4 2 7" xfId="5481"/>
    <cellStyle name="Normal 6 2 4 2 7 2" xfId="10445"/>
    <cellStyle name="Normal 6 2 4 2 8" xfId="5802"/>
    <cellStyle name="Normal 6 2 4 2 8 2" xfId="10744"/>
    <cellStyle name="Normal 6 2 4 2 9" xfId="7310"/>
    <cellStyle name="Normal 6 2 4 3" xfId="648"/>
    <cellStyle name="Normal 6 2 4 3 10" xfId="2391"/>
    <cellStyle name="Normal 6 2 4 3 2" xfId="789"/>
    <cellStyle name="Normal 6 2 4 3 2 2" xfId="1254"/>
    <cellStyle name="Normal 6 2 4 3 2 2 2" xfId="1700"/>
    <cellStyle name="Normal 6 2 4 3 2 2 2 2" xfId="5051"/>
    <cellStyle name="Normal 6 2 4 3 2 2 2 2 2" xfId="10035"/>
    <cellStyle name="Normal 6 2 4 3 2 2 2 3" xfId="6780"/>
    <cellStyle name="Normal 6 2 4 3 2 2 2 3 2" xfId="11722"/>
    <cellStyle name="Normal 6 2 4 3 2 2 2 4" xfId="8288"/>
    <cellStyle name="Normal 6 2 4 3 2 2 2 5" xfId="3327"/>
    <cellStyle name="Normal 6 2 4 3 2 2 3" xfId="4615"/>
    <cellStyle name="Normal 6 2 4 3 2 2 3 2" xfId="9599"/>
    <cellStyle name="Normal 6 2 4 3 2 2 4" xfId="6346"/>
    <cellStyle name="Normal 6 2 4 3 2 2 4 2" xfId="11288"/>
    <cellStyle name="Normal 6 2 4 3 2 2 5" xfId="7854"/>
    <cellStyle name="Normal 6 2 4 3 2 2 6" xfId="2893"/>
    <cellStyle name="Normal 6 2 4 3 2 3" xfId="1699"/>
    <cellStyle name="Normal 6 2 4 3 2 3 2" xfId="5050"/>
    <cellStyle name="Normal 6 2 4 3 2 3 2 2" xfId="10034"/>
    <cellStyle name="Normal 6 2 4 3 2 3 3" xfId="6779"/>
    <cellStyle name="Normal 6 2 4 3 2 3 3 2" xfId="11721"/>
    <cellStyle name="Normal 6 2 4 3 2 3 4" xfId="8287"/>
    <cellStyle name="Normal 6 2 4 3 2 3 5" xfId="3326"/>
    <cellStyle name="Normal 6 2 4 3 2 4" xfId="4232"/>
    <cellStyle name="Normal 6 2 4 3 2 4 2" xfId="9218"/>
    <cellStyle name="Normal 6 2 4 3 2 5" xfId="5979"/>
    <cellStyle name="Normal 6 2 4 3 2 5 2" xfId="10921"/>
    <cellStyle name="Normal 6 2 4 3 2 6" xfId="7487"/>
    <cellStyle name="Normal 6 2 4 3 2 7" xfId="2526"/>
    <cellStyle name="Normal 6 2 4 3 3" xfId="942"/>
    <cellStyle name="Normal 6 2 4 3 3 2" xfId="1701"/>
    <cellStyle name="Normal 6 2 4 3 3 2 2" xfId="5052"/>
    <cellStyle name="Normal 6 2 4 3 3 2 2 2" xfId="10036"/>
    <cellStyle name="Normal 6 2 4 3 3 2 3" xfId="6781"/>
    <cellStyle name="Normal 6 2 4 3 3 2 3 2" xfId="11723"/>
    <cellStyle name="Normal 6 2 4 3 3 2 4" xfId="8289"/>
    <cellStyle name="Normal 6 2 4 3 3 2 5" xfId="3328"/>
    <cellStyle name="Normal 6 2 4 3 3 3" xfId="4374"/>
    <cellStyle name="Normal 6 2 4 3 3 3 2" xfId="9359"/>
    <cellStyle name="Normal 6 2 4 3 3 4" xfId="6117"/>
    <cellStyle name="Normal 6 2 4 3 3 4 2" xfId="11059"/>
    <cellStyle name="Normal 6 2 4 3 3 5" xfId="7625"/>
    <cellStyle name="Normal 6 2 4 3 3 6" xfId="2664"/>
    <cellStyle name="Normal 6 2 4 3 4" xfId="1698"/>
    <cellStyle name="Normal 6 2 4 3 4 2" xfId="5049"/>
    <cellStyle name="Normal 6 2 4 3 4 2 2" xfId="10033"/>
    <cellStyle name="Normal 6 2 4 3 4 3" xfId="6778"/>
    <cellStyle name="Normal 6 2 4 3 4 3 2" xfId="11720"/>
    <cellStyle name="Normal 6 2 4 3 4 4" xfId="8286"/>
    <cellStyle name="Normal 6 2 4 3 4 5" xfId="3325"/>
    <cellStyle name="Normal 6 2 4 3 5" xfId="3772"/>
    <cellStyle name="Normal 6 2 4 3 5 2" xfId="5558"/>
    <cellStyle name="Normal 6 2 4 3 5 2 2" xfId="10508"/>
    <cellStyle name="Normal 6 2 4 3 5 3" xfId="8732"/>
    <cellStyle name="Normal 6 2 4 3 6" xfId="4097"/>
    <cellStyle name="Normal 6 2 4 3 6 2" xfId="8868"/>
    <cellStyle name="Normal 6 2 4 3 7" xfId="5461"/>
    <cellStyle name="Normal 6 2 4 3 7 2" xfId="10427"/>
    <cellStyle name="Normal 6 2 4 3 8" xfId="5844"/>
    <cellStyle name="Normal 6 2 4 3 8 2" xfId="10786"/>
    <cellStyle name="Normal 6 2 4 3 9" xfId="7352"/>
    <cellStyle name="Normal 6 2 4 4" xfId="482"/>
    <cellStyle name="Normal 6 2 4 4 2" xfId="1052"/>
    <cellStyle name="Normal 6 2 4 4 2 2" xfId="1703"/>
    <cellStyle name="Normal 6 2 4 4 2 2 2" xfId="5054"/>
    <cellStyle name="Normal 6 2 4 4 2 2 2 2" xfId="10038"/>
    <cellStyle name="Normal 6 2 4 4 2 2 3" xfId="6783"/>
    <cellStyle name="Normal 6 2 4 4 2 2 3 2" xfId="11725"/>
    <cellStyle name="Normal 6 2 4 4 2 2 4" xfId="8291"/>
    <cellStyle name="Normal 6 2 4 4 2 2 5" xfId="3330"/>
    <cellStyle name="Normal 6 2 4 4 2 3" xfId="4467"/>
    <cellStyle name="Normal 6 2 4 4 2 3 2" xfId="9452"/>
    <cellStyle name="Normal 6 2 4 4 2 4" xfId="6207"/>
    <cellStyle name="Normal 6 2 4 4 2 4 2" xfId="11149"/>
    <cellStyle name="Normal 6 2 4 4 2 5" xfId="7715"/>
    <cellStyle name="Normal 6 2 4 4 2 6" xfId="2754"/>
    <cellStyle name="Normal 6 2 4 4 3" xfId="1702"/>
    <cellStyle name="Normal 6 2 4 4 3 2" xfId="5053"/>
    <cellStyle name="Normal 6 2 4 4 3 2 2" xfId="10037"/>
    <cellStyle name="Normal 6 2 4 4 3 3" xfId="6782"/>
    <cellStyle name="Normal 6 2 4 4 3 3 2" xfId="11724"/>
    <cellStyle name="Normal 6 2 4 4 3 4" xfId="8290"/>
    <cellStyle name="Normal 6 2 4 4 3 5" xfId="3329"/>
    <cellStyle name="Normal 6 2 4 4 4" xfId="3998"/>
    <cellStyle name="Normal 6 2 4 4 4 2" xfId="9070"/>
    <cellStyle name="Normal 6 2 4 4 5" xfId="5755"/>
    <cellStyle name="Normal 6 2 4 4 5 2" xfId="10697"/>
    <cellStyle name="Normal 6 2 4 4 6" xfId="7263"/>
    <cellStyle name="Normal 6 2 4 4 7" xfId="2302"/>
    <cellStyle name="Normal 6 2 4 5" xfId="699"/>
    <cellStyle name="Normal 6 2 4 5 2" xfId="1165"/>
    <cellStyle name="Normal 6 2 4 5 2 2" xfId="1705"/>
    <cellStyle name="Normal 6 2 4 5 2 2 2" xfId="5056"/>
    <cellStyle name="Normal 6 2 4 5 2 2 2 2" xfId="10040"/>
    <cellStyle name="Normal 6 2 4 5 2 2 3" xfId="6785"/>
    <cellStyle name="Normal 6 2 4 5 2 2 3 2" xfId="11727"/>
    <cellStyle name="Normal 6 2 4 5 2 2 4" xfId="8293"/>
    <cellStyle name="Normal 6 2 4 5 2 2 5" xfId="3332"/>
    <cellStyle name="Normal 6 2 4 5 2 3" xfId="4526"/>
    <cellStyle name="Normal 6 2 4 5 2 3 2" xfId="9510"/>
    <cellStyle name="Normal 6 2 4 5 2 4" xfId="6257"/>
    <cellStyle name="Normal 6 2 4 5 2 4 2" xfId="11199"/>
    <cellStyle name="Normal 6 2 4 5 2 5" xfId="7765"/>
    <cellStyle name="Normal 6 2 4 5 2 6" xfId="2804"/>
    <cellStyle name="Normal 6 2 4 5 3" xfId="1704"/>
    <cellStyle name="Normal 6 2 4 5 3 2" xfId="5055"/>
    <cellStyle name="Normal 6 2 4 5 3 2 2" xfId="10039"/>
    <cellStyle name="Normal 6 2 4 5 3 3" xfId="6784"/>
    <cellStyle name="Normal 6 2 4 5 3 3 2" xfId="11726"/>
    <cellStyle name="Normal 6 2 4 5 3 4" xfId="8292"/>
    <cellStyle name="Normal 6 2 4 5 3 5" xfId="3331"/>
    <cellStyle name="Normal 6 2 4 5 4" xfId="4143"/>
    <cellStyle name="Normal 6 2 4 5 4 2" xfId="9129"/>
    <cellStyle name="Normal 6 2 4 5 5" xfId="5890"/>
    <cellStyle name="Normal 6 2 4 5 5 2" xfId="10832"/>
    <cellStyle name="Normal 6 2 4 5 6" xfId="7398"/>
    <cellStyle name="Normal 6 2 4 5 7" xfId="2437"/>
    <cellStyle name="Normal 6 2 4 6" xfId="366"/>
    <cellStyle name="Normal 6 2 4 6 2" xfId="994"/>
    <cellStyle name="Normal 6 2 4 6 2 2" xfId="1707"/>
    <cellStyle name="Normal 6 2 4 6 2 2 2" xfId="5058"/>
    <cellStyle name="Normal 6 2 4 6 2 2 2 2" xfId="10042"/>
    <cellStyle name="Normal 6 2 4 6 2 2 3" xfId="6787"/>
    <cellStyle name="Normal 6 2 4 6 2 2 3 2" xfId="11729"/>
    <cellStyle name="Normal 6 2 4 6 2 2 4" xfId="8295"/>
    <cellStyle name="Normal 6 2 4 6 2 2 5" xfId="3334"/>
    <cellStyle name="Normal 6 2 4 6 2 3" xfId="4421"/>
    <cellStyle name="Normal 6 2 4 6 2 3 2" xfId="9406"/>
    <cellStyle name="Normal 6 2 4 6 2 4" xfId="6163"/>
    <cellStyle name="Normal 6 2 4 6 2 4 2" xfId="11105"/>
    <cellStyle name="Normal 6 2 4 6 2 5" xfId="7671"/>
    <cellStyle name="Normal 6 2 4 6 2 6" xfId="2710"/>
    <cellStyle name="Normal 6 2 4 6 3" xfId="1706"/>
    <cellStyle name="Normal 6 2 4 6 3 2" xfId="5057"/>
    <cellStyle name="Normal 6 2 4 6 3 2 2" xfId="10041"/>
    <cellStyle name="Normal 6 2 4 6 3 3" xfId="6786"/>
    <cellStyle name="Normal 6 2 4 6 3 3 2" xfId="11728"/>
    <cellStyle name="Normal 6 2 4 6 3 4" xfId="8294"/>
    <cellStyle name="Normal 6 2 4 6 3 5" xfId="3333"/>
    <cellStyle name="Normal 6 2 4 6 4" xfId="3938"/>
    <cellStyle name="Normal 6 2 4 6 4 2" xfId="9018"/>
    <cellStyle name="Normal 6 2 4 6 5" xfId="5706"/>
    <cellStyle name="Normal 6 2 4 6 5 2" xfId="10648"/>
    <cellStyle name="Normal 6 2 4 6 6" xfId="7214"/>
    <cellStyle name="Normal 6 2 4 6 7" xfId="2253"/>
    <cellStyle name="Normal 6 2 4 7" xfId="848"/>
    <cellStyle name="Normal 6 2 4 7 2" xfId="1708"/>
    <cellStyle name="Normal 6 2 4 7 2 2" xfId="5059"/>
    <cellStyle name="Normal 6 2 4 7 2 2 2" xfId="10043"/>
    <cellStyle name="Normal 6 2 4 7 2 3" xfId="6788"/>
    <cellStyle name="Normal 6 2 4 7 2 3 2" xfId="11730"/>
    <cellStyle name="Normal 6 2 4 7 2 4" xfId="8296"/>
    <cellStyle name="Normal 6 2 4 7 2 5" xfId="3335"/>
    <cellStyle name="Normal 6 2 4 7 3" xfId="4283"/>
    <cellStyle name="Normal 6 2 4 7 3 2" xfId="9269"/>
    <cellStyle name="Normal 6 2 4 7 4" xfId="6028"/>
    <cellStyle name="Normal 6 2 4 7 4 2" xfId="10970"/>
    <cellStyle name="Normal 6 2 4 7 5" xfId="7536"/>
    <cellStyle name="Normal 6 2 4 7 6" xfId="2575"/>
    <cellStyle name="Normal 6 2 4 8" xfId="1315"/>
    <cellStyle name="Normal 6 2 4 8 2" xfId="4666"/>
    <cellStyle name="Normal 6 2 4 8 2 2" xfId="9650"/>
    <cellStyle name="Normal 6 2 4 8 3" xfId="6395"/>
    <cellStyle name="Normal 6 2 4 8 3 2" xfId="11337"/>
    <cellStyle name="Normal 6 2 4 8 4" xfId="7903"/>
    <cellStyle name="Normal 6 2 4 8 5" xfId="2942"/>
    <cellStyle name="Normal 6 2 4 9" xfId="258"/>
    <cellStyle name="Normal 6 2 4 9 2" xfId="3884"/>
    <cellStyle name="Normal 6 2 4 9 2 2" xfId="8971"/>
    <cellStyle name="Normal 6 2 4 9 3" xfId="5662"/>
    <cellStyle name="Normal 6 2 4 9 3 2" xfId="10604"/>
    <cellStyle name="Normal 6 2 4 9 4" xfId="7170"/>
    <cellStyle name="Normal 6 2 4 9 5" xfId="2208"/>
    <cellStyle name="Normal 6 2 5" xfId="580"/>
    <cellStyle name="Normal 6 2 5 10" xfId="2344"/>
    <cellStyle name="Normal 6 2 5 2" xfId="741"/>
    <cellStyle name="Normal 6 2 5 2 2" xfId="1207"/>
    <cellStyle name="Normal 6 2 5 2 2 2" xfId="1711"/>
    <cellStyle name="Normal 6 2 5 2 2 2 2" xfId="5062"/>
    <cellStyle name="Normal 6 2 5 2 2 2 2 2" xfId="10046"/>
    <cellStyle name="Normal 6 2 5 2 2 2 3" xfId="6791"/>
    <cellStyle name="Normal 6 2 5 2 2 2 3 2" xfId="11733"/>
    <cellStyle name="Normal 6 2 5 2 2 2 4" xfId="8299"/>
    <cellStyle name="Normal 6 2 5 2 2 2 5" xfId="3338"/>
    <cellStyle name="Normal 6 2 5 2 2 3" xfId="4568"/>
    <cellStyle name="Normal 6 2 5 2 2 3 2" xfId="9552"/>
    <cellStyle name="Normal 6 2 5 2 2 4" xfId="6299"/>
    <cellStyle name="Normal 6 2 5 2 2 4 2" xfId="11241"/>
    <cellStyle name="Normal 6 2 5 2 2 5" xfId="7807"/>
    <cellStyle name="Normal 6 2 5 2 2 6" xfId="2846"/>
    <cellStyle name="Normal 6 2 5 2 3" xfId="1710"/>
    <cellStyle name="Normal 6 2 5 2 3 2" xfId="5061"/>
    <cellStyle name="Normal 6 2 5 2 3 2 2" xfId="10045"/>
    <cellStyle name="Normal 6 2 5 2 3 3" xfId="6790"/>
    <cellStyle name="Normal 6 2 5 2 3 3 2" xfId="11732"/>
    <cellStyle name="Normal 6 2 5 2 3 4" xfId="8298"/>
    <cellStyle name="Normal 6 2 5 2 3 5" xfId="3337"/>
    <cellStyle name="Normal 6 2 5 2 4" xfId="4185"/>
    <cellStyle name="Normal 6 2 5 2 4 2" xfId="9171"/>
    <cellStyle name="Normal 6 2 5 2 5" xfId="5932"/>
    <cellStyle name="Normal 6 2 5 2 5 2" xfId="10874"/>
    <cellStyle name="Normal 6 2 5 2 6" xfId="7440"/>
    <cellStyle name="Normal 6 2 5 2 7" xfId="2479"/>
    <cellStyle name="Normal 6 2 5 3" xfId="894"/>
    <cellStyle name="Normal 6 2 5 3 2" xfId="1712"/>
    <cellStyle name="Normal 6 2 5 3 2 2" xfId="5063"/>
    <cellStyle name="Normal 6 2 5 3 2 2 2" xfId="10047"/>
    <cellStyle name="Normal 6 2 5 3 2 3" xfId="6792"/>
    <cellStyle name="Normal 6 2 5 3 2 3 2" xfId="11734"/>
    <cellStyle name="Normal 6 2 5 3 2 4" xfId="8300"/>
    <cellStyle name="Normal 6 2 5 3 2 5" xfId="3339"/>
    <cellStyle name="Normal 6 2 5 3 3" xfId="4327"/>
    <cellStyle name="Normal 6 2 5 3 3 2" xfId="9312"/>
    <cellStyle name="Normal 6 2 5 3 4" xfId="6070"/>
    <cellStyle name="Normal 6 2 5 3 4 2" xfId="11012"/>
    <cellStyle name="Normal 6 2 5 3 5" xfId="7578"/>
    <cellStyle name="Normal 6 2 5 3 6" xfId="2617"/>
    <cellStyle name="Normal 6 2 5 4" xfId="1709"/>
    <cellStyle name="Normal 6 2 5 4 2" xfId="5060"/>
    <cellStyle name="Normal 6 2 5 4 2 2" xfId="10044"/>
    <cellStyle name="Normal 6 2 5 4 3" xfId="6789"/>
    <cellStyle name="Normal 6 2 5 4 3 2" xfId="11731"/>
    <cellStyle name="Normal 6 2 5 4 4" xfId="8297"/>
    <cellStyle name="Normal 6 2 5 4 5" xfId="3336"/>
    <cellStyle name="Normal 6 2 5 5" xfId="3725"/>
    <cellStyle name="Normal 6 2 5 5 2" xfId="5584"/>
    <cellStyle name="Normal 6 2 5 5 2 2" xfId="10530"/>
    <cellStyle name="Normal 6 2 5 5 3" xfId="8685"/>
    <cellStyle name="Normal 6 2 5 6" xfId="4049"/>
    <cellStyle name="Normal 6 2 5 6 2" xfId="8821"/>
    <cellStyle name="Normal 6 2 5 7" xfId="5434"/>
    <cellStyle name="Normal 6 2 5 7 2" xfId="10408"/>
    <cellStyle name="Normal 6 2 5 8" xfId="5797"/>
    <cellStyle name="Normal 6 2 5 8 2" xfId="10739"/>
    <cellStyle name="Normal 6 2 5 9" xfId="7305"/>
    <cellStyle name="Normal 6 2 6" xfId="643"/>
    <cellStyle name="Normal 6 2 6 10" xfId="2386"/>
    <cellStyle name="Normal 6 2 6 2" xfId="784"/>
    <cellStyle name="Normal 6 2 6 2 2" xfId="1249"/>
    <cellStyle name="Normal 6 2 6 2 2 2" xfId="1715"/>
    <cellStyle name="Normal 6 2 6 2 2 2 2" xfId="5066"/>
    <cellStyle name="Normal 6 2 6 2 2 2 2 2" xfId="10050"/>
    <cellStyle name="Normal 6 2 6 2 2 2 3" xfId="6795"/>
    <cellStyle name="Normal 6 2 6 2 2 2 3 2" xfId="11737"/>
    <cellStyle name="Normal 6 2 6 2 2 2 4" xfId="8303"/>
    <cellStyle name="Normal 6 2 6 2 2 2 5" xfId="3342"/>
    <cellStyle name="Normal 6 2 6 2 2 3" xfId="4610"/>
    <cellStyle name="Normal 6 2 6 2 2 3 2" xfId="9594"/>
    <cellStyle name="Normal 6 2 6 2 2 4" xfId="6341"/>
    <cellStyle name="Normal 6 2 6 2 2 4 2" xfId="11283"/>
    <cellStyle name="Normal 6 2 6 2 2 5" xfId="7849"/>
    <cellStyle name="Normal 6 2 6 2 2 6" xfId="2888"/>
    <cellStyle name="Normal 6 2 6 2 3" xfId="1714"/>
    <cellStyle name="Normal 6 2 6 2 3 2" xfId="5065"/>
    <cellStyle name="Normal 6 2 6 2 3 2 2" xfId="10049"/>
    <cellStyle name="Normal 6 2 6 2 3 3" xfId="6794"/>
    <cellStyle name="Normal 6 2 6 2 3 3 2" xfId="11736"/>
    <cellStyle name="Normal 6 2 6 2 3 4" xfId="8302"/>
    <cellStyle name="Normal 6 2 6 2 3 5" xfId="3341"/>
    <cellStyle name="Normal 6 2 6 2 4" xfId="4227"/>
    <cellStyle name="Normal 6 2 6 2 4 2" xfId="9213"/>
    <cellStyle name="Normal 6 2 6 2 5" xfId="5974"/>
    <cellStyle name="Normal 6 2 6 2 5 2" xfId="10916"/>
    <cellStyle name="Normal 6 2 6 2 6" xfId="7482"/>
    <cellStyle name="Normal 6 2 6 2 7" xfId="2521"/>
    <cellStyle name="Normal 6 2 6 3" xfId="937"/>
    <cellStyle name="Normal 6 2 6 3 2" xfId="1716"/>
    <cellStyle name="Normal 6 2 6 3 2 2" xfId="5067"/>
    <cellStyle name="Normal 6 2 6 3 2 2 2" xfId="10051"/>
    <cellStyle name="Normal 6 2 6 3 2 3" xfId="6796"/>
    <cellStyle name="Normal 6 2 6 3 2 3 2" xfId="11738"/>
    <cellStyle name="Normal 6 2 6 3 2 4" xfId="8304"/>
    <cellStyle name="Normal 6 2 6 3 2 5" xfId="3343"/>
    <cellStyle name="Normal 6 2 6 3 3" xfId="4369"/>
    <cellStyle name="Normal 6 2 6 3 3 2" xfId="9354"/>
    <cellStyle name="Normal 6 2 6 3 4" xfId="6112"/>
    <cellStyle name="Normal 6 2 6 3 4 2" xfId="11054"/>
    <cellStyle name="Normal 6 2 6 3 5" xfId="7620"/>
    <cellStyle name="Normal 6 2 6 3 6" xfId="2659"/>
    <cellStyle name="Normal 6 2 6 4" xfId="1713"/>
    <cellStyle name="Normal 6 2 6 4 2" xfId="5064"/>
    <cellStyle name="Normal 6 2 6 4 2 2" xfId="10048"/>
    <cellStyle name="Normal 6 2 6 4 3" xfId="6793"/>
    <cellStyle name="Normal 6 2 6 4 3 2" xfId="11735"/>
    <cellStyle name="Normal 6 2 6 4 4" xfId="8301"/>
    <cellStyle name="Normal 6 2 6 4 5" xfId="3340"/>
    <cellStyle name="Normal 6 2 6 5" xfId="3767"/>
    <cellStyle name="Normal 6 2 6 5 2" xfId="3816"/>
    <cellStyle name="Normal 6 2 6 5 2 2" xfId="8909"/>
    <cellStyle name="Normal 6 2 6 5 3" xfId="8727"/>
    <cellStyle name="Normal 6 2 6 6" xfId="4092"/>
    <cellStyle name="Normal 6 2 6 6 2" xfId="8863"/>
    <cellStyle name="Normal 6 2 6 7" xfId="3968"/>
    <cellStyle name="Normal 6 2 6 7 2" xfId="9042"/>
    <cellStyle name="Normal 6 2 6 8" xfId="5839"/>
    <cellStyle name="Normal 6 2 6 8 2" xfId="10781"/>
    <cellStyle name="Normal 6 2 6 9" xfId="7347"/>
    <cellStyle name="Normal 6 2 7" xfId="477"/>
    <cellStyle name="Normal 6 2 7 2" xfId="1047"/>
    <cellStyle name="Normal 6 2 7 2 2" xfId="1718"/>
    <cellStyle name="Normal 6 2 7 2 2 2" xfId="5069"/>
    <cellStyle name="Normal 6 2 7 2 2 2 2" xfId="10053"/>
    <cellStyle name="Normal 6 2 7 2 2 3" xfId="6798"/>
    <cellStyle name="Normal 6 2 7 2 2 3 2" xfId="11740"/>
    <cellStyle name="Normal 6 2 7 2 2 4" xfId="8306"/>
    <cellStyle name="Normal 6 2 7 2 2 5" xfId="3345"/>
    <cellStyle name="Normal 6 2 7 2 3" xfId="4462"/>
    <cellStyle name="Normal 6 2 7 2 3 2" xfId="9447"/>
    <cellStyle name="Normal 6 2 7 2 4" xfId="6202"/>
    <cellStyle name="Normal 6 2 7 2 4 2" xfId="11144"/>
    <cellStyle name="Normal 6 2 7 2 5" xfId="7710"/>
    <cellStyle name="Normal 6 2 7 2 6" xfId="2749"/>
    <cellStyle name="Normal 6 2 7 3" xfId="1717"/>
    <cellStyle name="Normal 6 2 7 3 2" xfId="5068"/>
    <cellStyle name="Normal 6 2 7 3 2 2" xfId="10052"/>
    <cellStyle name="Normal 6 2 7 3 3" xfId="6797"/>
    <cellStyle name="Normal 6 2 7 3 3 2" xfId="11739"/>
    <cellStyle name="Normal 6 2 7 3 4" xfId="8305"/>
    <cellStyle name="Normal 6 2 7 3 5" xfId="3344"/>
    <cellStyle name="Normal 6 2 7 4" xfId="3993"/>
    <cellStyle name="Normal 6 2 7 4 2" xfId="9065"/>
    <cellStyle name="Normal 6 2 7 5" xfId="5750"/>
    <cellStyle name="Normal 6 2 7 5 2" xfId="10692"/>
    <cellStyle name="Normal 6 2 7 6" xfId="7258"/>
    <cellStyle name="Normal 6 2 7 7" xfId="2297"/>
    <cellStyle name="Normal 6 2 8" xfId="694"/>
    <cellStyle name="Normal 6 2 8 2" xfId="1160"/>
    <cellStyle name="Normal 6 2 8 2 2" xfId="1720"/>
    <cellStyle name="Normal 6 2 8 2 2 2" xfId="5071"/>
    <cellStyle name="Normal 6 2 8 2 2 2 2" xfId="10055"/>
    <cellStyle name="Normal 6 2 8 2 2 3" xfId="6800"/>
    <cellStyle name="Normal 6 2 8 2 2 3 2" xfId="11742"/>
    <cellStyle name="Normal 6 2 8 2 2 4" xfId="8308"/>
    <cellStyle name="Normal 6 2 8 2 2 5" xfId="3347"/>
    <cellStyle name="Normal 6 2 8 2 3" xfId="4521"/>
    <cellStyle name="Normal 6 2 8 2 3 2" xfId="9505"/>
    <cellStyle name="Normal 6 2 8 2 4" xfId="6252"/>
    <cellStyle name="Normal 6 2 8 2 4 2" xfId="11194"/>
    <cellStyle name="Normal 6 2 8 2 5" xfId="7760"/>
    <cellStyle name="Normal 6 2 8 2 6" xfId="2799"/>
    <cellStyle name="Normal 6 2 8 3" xfId="1719"/>
    <cellStyle name="Normal 6 2 8 3 2" xfId="5070"/>
    <cellStyle name="Normal 6 2 8 3 2 2" xfId="10054"/>
    <cellStyle name="Normal 6 2 8 3 3" xfId="6799"/>
    <cellStyle name="Normal 6 2 8 3 3 2" xfId="11741"/>
    <cellStyle name="Normal 6 2 8 3 4" xfId="8307"/>
    <cellStyle name="Normal 6 2 8 3 5" xfId="3346"/>
    <cellStyle name="Normal 6 2 8 4" xfId="4138"/>
    <cellStyle name="Normal 6 2 8 4 2" xfId="9124"/>
    <cellStyle name="Normal 6 2 8 5" xfId="5885"/>
    <cellStyle name="Normal 6 2 8 5 2" xfId="10827"/>
    <cellStyle name="Normal 6 2 8 6" xfId="7393"/>
    <cellStyle name="Normal 6 2 8 7" xfId="2432"/>
    <cellStyle name="Normal 6 2 9" xfId="361"/>
    <cellStyle name="Normal 6 2 9 2" xfId="989"/>
    <cellStyle name="Normal 6 2 9 2 2" xfId="1722"/>
    <cellStyle name="Normal 6 2 9 2 2 2" xfId="5073"/>
    <cellStyle name="Normal 6 2 9 2 2 2 2" xfId="10057"/>
    <cellStyle name="Normal 6 2 9 2 2 3" xfId="6802"/>
    <cellStyle name="Normal 6 2 9 2 2 3 2" xfId="11744"/>
    <cellStyle name="Normal 6 2 9 2 2 4" xfId="8310"/>
    <cellStyle name="Normal 6 2 9 2 2 5" xfId="3349"/>
    <cellStyle name="Normal 6 2 9 2 3" xfId="4416"/>
    <cellStyle name="Normal 6 2 9 2 3 2" xfId="9401"/>
    <cellStyle name="Normal 6 2 9 2 4" xfId="6158"/>
    <cellStyle name="Normal 6 2 9 2 4 2" xfId="11100"/>
    <cellStyle name="Normal 6 2 9 2 5" xfId="7666"/>
    <cellStyle name="Normal 6 2 9 2 6" xfId="2705"/>
    <cellStyle name="Normal 6 2 9 3" xfId="1721"/>
    <cellStyle name="Normal 6 2 9 3 2" xfId="5072"/>
    <cellStyle name="Normal 6 2 9 3 2 2" xfId="10056"/>
    <cellStyle name="Normal 6 2 9 3 3" xfId="6801"/>
    <cellStyle name="Normal 6 2 9 3 3 2" xfId="11743"/>
    <cellStyle name="Normal 6 2 9 3 4" xfId="8309"/>
    <cellStyle name="Normal 6 2 9 3 5" xfId="3348"/>
    <cellStyle name="Normal 6 2 9 4" xfId="3933"/>
    <cellStyle name="Normal 6 2 9 4 2" xfId="9013"/>
    <cellStyle name="Normal 6 2 9 5" xfId="5701"/>
    <cellStyle name="Normal 6 2 9 5 2" xfId="10643"/>
    <cellStyle name="Normal 6 2 9 6" xfId="7209"/>
    <cellStyle name="Normal 6 2 9 7" xfId="2248"/>
    <cellStyle name="Normal 6 3" xfId="84"/>
    <cellStyle name="Normal 6 3 10" xfId="1316"/>
    <cellStyle name="Normal 6 3 10 2" xfId="4667"/>
    <cellStyle name="Normal 6 3 10 2 2" xfId="9651"/>
    <cellStyle name="Normal 6 3 10 3" xfId="6396"/>
    <cellStyle name="Normal 6 3 10 3 2" xfId="11338"/>
    <cellStyle name="Normal 6 3 10 4" xfId="7904"/>
    <cellStyle name="Normal 6 3 10 5" xfId="2943"/>
    <cellStyle name="Normal 6 3 11" xfId="259"/>
    <cellStyle name="Normal 6 3 11 2" xfId="3885"/>
    <cellStyle name="Normal 6 3 11 2 2" xfId="8972"/>
    <cellStyle name="Normal 6 3 11 3" xfId="5663"/>
    <cellStyle name="Normal 6 3 11 3 2" xfId="10605"/>
    <cellStyle name="Normal 6 3 11 4" xfId="7171"/>
    <cellStyle name="Normal 6 3 11 5" xfId="2209"/>
    <cellStyle name="Normal 6 3 12" xfId="2124"/>
    <cellStyle name="Normal 6 3 12 2" xfId="5383"/>
    <cellStyle name="Normal 6 3 12 2 2" xfId="10365"/>
    <cellStyle name="Normal 6 3 12 3" xfId="8643"/>
    <cellStyle name="Normal 6 3 13" xfId="3683"/>
    <cellStyle name="Normal 6 3 13 2" xfId="8780"/>
    <cellStyle name="Normal 6 3 14" xfId="3811"/>
    <cellStyle name="Normal 6 3 14 2" xfId="8904"/>
    <cellStyle name="Normal 6 3 15" xfId="5605"/>
    <cellStyle name="Normal 6 3 15 2" xfId="10547"/>
    <cellStyle name="Normal 6 3 16" xfId="7113"/>
    <cellStyle name="Normal 6 3 17" xfId="2083"/>
    <cellStyle name="Normal 6 3 2" xfId="130"/>
    <cellStyle name="Normal 6 3 2 10" xfId="2132"/>
    <cellStyle name="Normal 6 3 2 10 2" xfId="5399"/>
    <cellStyle name="Normal 6 3 2 10 2 2" xfId="10378"/>
    <cellStyle name="Normal 6 3 2 10 3" xfId="8644"/>
    <cellStyle name="Normal 6 3 2 11" xfId="3684"/>
    <cellStyle name="Normal 6 3 2 11 2" xfId="8781"/>
    <cellStyle name="Normal 6 3 2 12" xfId="3824"/>
    <cellStyle name="Normal 6 3 2 12 2" xfId="8916"/>
    <cellStyle name="Normal 6 3 2 13" xfId="5613"/>
    <cellStyle name="Normal 6 3 2 13 2" xfId="10555"/>
    <cellStyle name="Normal 6 3 2 14" xfId="7121"/>
    <cellStyle name="Normal 6 3 2 15" xfId="2104"/>
    <cellStyle name="Normal 6 3 2 2" xfId="587"/>
    <cellStyle name="Normal 6 3 2 2 10" xfId="2351"/>
    <cellStyle name="Normal 6 3 2 2 2" xfId="748"/>
    <cellStyle name="Normal 6 3 2 2 2 2" xfId="1214"/>
    <cellStyle name="Normal 6 3 2 2 2 2 2" xfId="1725"/>
    <cellStyle name="Normal 6 3 2 2 2 2 2 2" xfId="5076"/>
    <cellStyle name="Normal 6 3 2 2 2 2 2 2 2" xfId="10060"/>
    <cellStyle name="Normal 6 3 2 2 2 2 2 3" xfId="6805"/>
    <cellStyle name="Normal 6 3 2 2 2 2 2 3 2" xfId="11747"/>
    <cellStyle name="Normal 6 3 2 2 2 2 2 4" xfId="8313"/>
    <cellStyle name="Normal 6 3 2 2 2 2 2 5" xfId="3352"/>
    <cellStyle name="Normal 6 3 2 2 2 2 3" xfId="4575"/>
    <cellStyle name="Normal 6 3 2 2 2 2 3 2" xfId="9559"/>
    <cellStyle name="Normal 6 3 2 2 2 2 4" xfId="6306"/>
    <cellStyle name="Normal 6 3 2 2 2 2 4 2" xfId="11248"/>
    <cellStyle name="Normal 6 3 2 2 2 2 5" xfId="7814"/>
    <cellStyle name="Normal 6 3 2 2 2 2 6" xfId="2853"/>
    <cellStyle name="Normal 6 3 2 2 2 3" xfId="1724"/>
    <cellStyle name="Normal 6 3 2 2 2 3 2" xfId="5075"/>
    <cellStyle name="Normal 6 3 2 2 2 3 2 2" xfId="10059"/>
    <cellStyle name="Normal 6 3 2 2 2 3 3" xfId="6804"/>
    <cellStyle name="Normal 6 3 2 2 2 3 3 2" xfId="11746"/>
    <cellStyle name="Normal 6 3 2 2 2 3 4" xfId="8312"/>
    <cellStyle name="Normal 6 3 2 2 2 3 5" xfId="3351"/>
    <cellStyle name="Normal 6 3 2 2 2 4" xfId="4192"/>
    <cellStyle name="Normal 6 3 2 2 2 4 2" xfId="9178"/>
    <cellStyle name="Normal 6 3 2 2 2 5" xfId="5939"/>
    <cellStyle name="Normal 6 3 2 2 2 5 2" xfId="10881"/>
    <cellStyle name="Normal 6 3 2 2 2 6" xfId="7447"/>
    <cellStyle name="Normal 6 3 2 2 2 7" xfId="2486"/>
    <cellStyle name="Normal 6 3 2 2 3" xfId="901"/>
    <cellStyle name="Normal 6 3 2 2 3 2" xfId="1726"/>
    <cellStyle name="Normal 6 3 2 2 3 2 2" xfId="5077"/>
    <cellStyle name="Normal 6 3 2 2 3 2 2 2" xfId="10061"/>
    <cellStyle name="Normal 6 3 2 2 3 2 3" xfId="6806"/>
    <cellStyle name="Normal 6 3 2 2 3 2 3 2" xfId="11748"/>
    <cellStyle name="Normal 6 3 2 2 3 2 4" xfId="8314"/>
    <cellStyle name="Normal 6 3 2 2 3 2 5" xfId="3353"/>
    <cellStyle name="Normal 6 3 2 2 3 3" xfId="4334"/>
    <cellStyle name="Normal 6 3 2 2 3 3 2" xfId="9319"/>
    <cellStyle name="Normal 6 3 2 2 3 4" xfId="6077"/>
    <cellStyle name="Normal 6 3 2 2 3 4 2" xfId="11019"/>
    <cellStyle name="Normal 6 3 2 2 3 5" xfId="7585"/>
    <cellStyle name="Normal 6 3 2 2 3 6" xfId="2624"/>
    <cellStyle name="Normal 6 3 2 2 4" xfId="1723"/>
    <cellStyle name="Normal 6 3 2 2 4 2" xfId="5074"/>
    <cellStyle name="Normal 6 3 2 2 4 2 2" xfId="10058"/>
    <cellStyle name="Normal 6 3 2 2 4 3" xfId="6803"/>
    <cellStyle name="Normal 6 3 2 2 4 3 2" xfId="11745"/>
    <cellStyle name="Normal 6 3 2 2 4 4" xfId="8311"/>
    <cellStyle name="Normal 6 3 2 2 4 5" xfId="3350"/>
    <cellStyle name="Normal 6 3 2 2 5" xfId="3732"/>
    <cellStyle name="Normal 6 3 2 2 5 2" xfId="5433"/>
    <cellStyle name="Normal 6 3 2 2 5 2 2" xfId="10407"/>
    <cellStyle name="Normal 6 3 2 2 5 3" xfId="8692"/>
    <cellStyle name="Normal 6 3 2 2 6" xfId="4056"/>
    <cellStyle name="Normal 6 3 2 2 6 2" xfId="8828"/>
    <cellStyle name="Normal 6 3 2 2 7" xfId="5566"/>
    <cellStyle name="Normal 6 3 2 2 7 2" xfId="10515"/>
    <cellStyle name="Normal 6 3 2 2 8" xfId="5804"/>
    <cellStyle name="Normal 6 3 2 2 8 2" xfId="10746"/>
    <cellStyle name="Normal 6 3 2 2 9" xfId="7312"/>
    <cellStyle name="Normal 6 3 2 3" xfId="650"/>
    <cellStyle name="Normal 6 3 2 3 10" xfId="2393"/>
    <cellStyle name="Normal 6 3 2 3 2" xfId="791"/>
    <cellStyle name="Normal 6 3 2 3 2 2" xfId="1256"/>
    <cellStyle name="Normal 6 3 2 3 2 2 2" xfId="1729"/>
    <cellStyle name="Normal 6 3 2 3 2 2 2 2" xfId="5080"/>
    <cellStyle name="Normal 6 3 2 3 2 2 2 2 2" xfId="10064"/>
    <cellStyle name="Normal 6 3 2 3 2 2 2 3" xfId="6809"/>
    <cellStyle name="Normal 6 3 2 3 2 2 2 3 2" xfId="11751"/>
    <cellStyle name="Normal 6 3 2 3 2 2 2 4" xfId="8317"/>
    <cellStyle name="Normal 6 3 2 3 2 2 2 5" xfId="3356"/>
    <cellStyle name="Normal 6 3 2 3 2 2 3" xfId="4617"/>
    <cellStyle name="Normal 6 3 2 3 2 2 3 2" xfId="9601"/>
    <cellStyle name="Normal 6 3 2 3 2 2 4" xfId="6348"/>
    <cellStyle name="Normal 6 3 2 3 2 2 4 2" xfId="11290"/>
    <cellStyle name="Normal 6 3 2 3 2 2 5" xfId="7856"/>
    <cellStyle name="Normal 6 3 2 3 2 2 6" xfId="2895"/>
    <cellStyle name="Normal 6 3 2 3 2 3" xfId="1728"/>
    <cellStyle name="Normal 6 3 2 3 2 3 2" xfId="5079"/>
    <cellStyle name="Normal 6 3 2 3 2 3 2 2" xfId="10063"/>
    <cellStyle name="Normal 6 3 2 3 2 3 3" xfId="6808"/>
    <cellStyle name="Normal 6 3 2 3 2 3 3 2" xfId="11750"/>
    <cellStyle name="Normal 6 3 2 3 2 3 4" xfId="8316"/>
    <cellStyle name="Normal 6 3 2 3 2 3 5" xfId="3355"/>
    <cellStyle name="Normal 6 3 2 3 2 4" xfId="4234"/>
    <cellStyle name="Normal 6 3 2 3 2 4 2" xfId="9220"/>
    <cellStyle name="Normal 6 3 2 3 2 5" xfId="5981"/>
    <cellStyle name="Normal 6 3 2 3 2 5 2" xfId="10923"/>
    <cellStyle name="Normal 6 3 2 3 2 6" xfId="7489"/>
    <cellStyle name="Normal 6 3 2 3 2 7" xfId="2528"/>
    <cellStyle name="Normal 6 3 2 3 3" xfId="944"/>
    <cellStyle name="Normal 6 3 2 3 3 2" xfId="1730"/>
    <cellStyle name="Normal 6 3 2 3 3 2 2" xfId="5081"/>
    <cellStyle name="Normal 6 3 2 3 3 2 2 2" xfId="10065"/>
    <cellStyle name="Normal 6 3 2 3 3 2 3" xfId="6810"/>
    <cellStyle name="Normal 6 3 2 3 3 2 3 2" xfId="11752"/>
    <cellStyle name="Normal 6 3 2 3 3 2 4" xfId="8318"/>
    <cellStyle name="Normal 6 3 2 3 3 2 5" xfId="3357"/>
    <cellStyle name="Normal 6 3 2 3 3 3" xfId="4376"/>
    <cellStyle name="Normal 6 3 2 3 3 3 2" xfId="9361"/>
    <cellStyle name="Normal 6 3 2 3 3 4" xfId="6119"/>
    <cellStyle name="Normal 6 3 2 3 3 4 2" xfId="11061"/>
    <cellStyle name="Normal 6 3 2 3 3 5" xfId="7627"/>
    <cellStyle name="Normal 6 3 2 3 3 6" xfId="2666"/>
    <cellStyle name="Normal 6 3 2 3 4" xfId="1727"/>
    <cellStyle name="Normal 6 3 2 3 4 2" xfId="5078"/>
    <cellStyle name="Normal 6 3 2 3 4 2 2" xfId="10062"/>
    <cellStyle name="Normal 6 3 2 3 4 3" xfId="6807"/>
    <cellStyle name="Normal 6 3 2 3 4 3 2" xfId="11749"/>
    <cellStyle name="Normal 6 3 2 3 4 4" xfId="8315"/>
    <cellStyle name="Normal 6 3 2 3 4 5" xfId="3354"/>
    <cellStyle name="Normal 6 3 2 3 5" xfId="3774"/>
    <cellStyle name="Normal 6 3 2 3 5 2" xfId="5550"/>
    <cellStyle name="Normal 6 3 2 3 5 2 2" xfId="10500"/>
    <cellStyle name="Normal 6 3 2 3 5 3" xfId="8734"/>
    <cellStyle name="Normal 6 3 2 3 6" xfId="4099"/>
    <cellStyle name="Normal 6 3 2 3 6 2" xfId="8870"/>
    <cellStyle name="Normal 6 3 2 3 7" xfId="5410"/>
    <cellStyle name="Normal 6 3 2 3 7 2" xfId="10387"/>
    <cellStyle name="Normal 6 3 2 3 8" xfId="5846"/>
    <cellStyle name="Normal 6 3 2 3 8 2" xfId="10788"/>
    <cellStyle name="Normal 6 3 2 3 9" xfId="7354"/>
    <cellStyle name="Normal 6 3 2 4" xfId="484"/>
    <cellStyle name="Normal 6 3 2 4 2" xfId="1054"/>
    <cellStyle name="Normal 6 3 2 4 2 2" xfId="1732"/>
    <cellStyle name="Normal 6 3 2 4 2 2 2" xfId="5083"/>
    <cellStyle name="Normal 6 3 2 4 2 2 2 2" xfId="10067"/>
    <cellStyle name="Normal 6 3 2 4 2 2 3" xfId="6812"/>
    <cellStyle name="Normal 6 3 2 4 2 2 3 2" xfId="11754"/>
    <cellStyle name="Normal 6 3 2 4 2 2 4" xfId="8320"/>
    <cellStyle name="Normal 6 3 2 4 2 2 5" xfId="3359"/>
    <cellStyle name="Normal 6 3 2 4 2 3" xfId="4469"/>
    <cellStyle name="Normal 6 3 2 4 2 3 2" xfId="9454"/>
    <cellStyle name="Normal 6 3 2 4 2 4" xfId="6209"/>
    <cellStyle name="Normal 6 3 2 4 2 4 2" xfId="11151"/>
    <cellStyle name="Normal 6 3 2 4 2 5" xfId="7717"/>
    <cellStyle name="Normal 6 3 2 4 2 6" xfId="2756"/>
    <cellStyle name="Normal 6 3 2 4 3" xfId="1731"/>
    <cellStyle name="Normal 6 3 2 4 3 2" xfId="5082"/>
    <cellStyle name="Normal 6 3 2 4 3 2 2" xfId="10066"/>
    <cellStyle name="Normal 6 3 2 4 3 3" xfId="6811"/>
    <cellStyle name="Normal 6 3 2 4 3 3 2" xfId="11753"/>
    <cellStyle name="Normal 6 3 2 4 3 4" xfId="8319"/>
    <cellStyle name="Normal 6 3 2 4 3 5" xfId="3358"/>
    <cellStyle name="Normal 6 3 2 4 4" xfId="4000"/>
    <cellStyle name="Normal 6 3 2 4 4 2" xfId="9072"/>
    <cellStyle name="Normal 6 3 2 4 5" xfId="5757"/>
    <cellStyle name="Normal 6 3 2 4 5 2" xfId="10699"/>
    <cellStyle name="Normal 6 3 2 4 6" xfId="7265"/>
    <cellStyle name="Normal 6 3 2 4 7" xfId="2304"/>
    <cellStyle name="Normal 6 3 2 5" xfId="701"/>
    <cellStyle name="Normal 6 3 2 5 2" xfId="1167"/>
    <cellStyle name="Normal 6 3 2 5 2 2" xfId="1734"/>
    <cellStyle name="Normal 6 3 2 5 2 2 2" xfId="5085"/>
    <cellStyle name="Normal 6 3 2 5 2 2 2 2" xfId="10069"/>
    <cellStyle name="Normal 6 3 2 5 2 2 3" xfId="6814"/>
    <cellStyle name="Normal 6 3 2 5 2 2 3 2" xfId="11756"/>
    <cellStyle name="Normal 6 3 2 5 2 2 4" xfId="8322"/>
    <cellStyle name="Normal 6 3 2 5 2 2 5" xfId="3361"/>
    <cellStyle name="Normal 6 3 2 5 2 3" xfId="4528"/>
    <cellStyle name="Normal 6 3 2 5 2 3 2" xfId="9512"/>
    <cellStyle name="Normal 6 3 2 5 2 4" xfId="6259"/>
    <cellStyle name="Normal 6 3 2 5 2 4 2" xfId="11201"/>
    <cellStyle name="Normal 6 3 2 5 2 5" xfId="7767"/>
    <cellStyle name="Normal 6 3 2 5 2 6" xfId="2806"/>
    <cellStyle name="Normal 6 3 2 5 3" xfId="1733"/>
    <cellStyle name="Normal 6 3 2 5 3 2" xfId="5084"/>
    <cellStyle name="Normal 6 3 2 5 3 2 2" xfId="10068"/>
    <cellStyle name="Normal 6 3 2 5 3 3" xfId="6813"/>
    <cellStyle name="Normal 6 3 2 5 3 3 2" xfId="11755"/>
    <cellStyle name="Normal 6 3 2 5 3 4" xfId="8321"/>
    <cellStyle name="Normal 6 3 2 5 3 5" xfId="3360"/>
    <cellStyle name="Normal 6 3 2 5 4" xfId="4145"/>
    <cellStyle name="Normal 6 3 2 5 4 2" xfId="9131"/>
    <cellStyle name="Normal 6 3 2 5 5" xfId="5892"/>
    <cellStyle name="Normal 6 3 2 5 5 2" xfId="10834"/>
    <cellStyle name="Normal 6 3 2 5 6" xfId="7400"/>
    <cellStyle name="Normal 6 3 2 5 7" xfId="2439"/>
    <cellStyle name="Normal 6 3 2 6" xfId="368"/>
    <cellStyle name="Normal 6 3 2 6 2" xfId="996"/>
    <cellStyle name="Normal 6 3 2 6 2 2" xfId="1736"/>
    <cellStyle name="Normal 6 3 2 6 2 2 2" xfId="5087"/>
    <cellStyle name="Normal 6 3 2 6 2 2 2 2" xfId="10071"/>
    <cellStyle name="Normal 6 3 2 6 2 2 3" xfId="6816"/>
    <cellStyle name="Normal 6 3 2 6 2 2 3 2" xfId="11758"/>
    <cellStyle name="Normal 6 3 2 6 2 2 4" xfId="8324"/>
    <cellStyle name="Normal 6 3 2 6 2 2 5" xfId="3363"/>
    <cellStyle name="Normal 6 3 2 6 2 3" xfId="4423"/>
    <cellStyle name="Normal 6 3 2 6 2 3 2" xfId="9408"/>
    <cellStyle name="Normal 6 3 2 6 2 4" xfId="6165"/>
    <cellStyle name="Normal 6 3 2 6 2 4 2" xfId="11107"/>
    <cellStyle name="Normal 6 3 2 6 2 5" xfId="7673"/>
    <cellStyle name="Normal 6 3 2 6 2 6" xfId="2712"/>
    <cellStyle name="Normal 6 3 2 6 3" xfId="1735"/>
    <cellStyle name="Normal 6 3 2 6 3 2" xfId="5086"/>
    <cellStyle name="Normal 6 3 2 6 3 2 2" xfId="10070"/>
    <cellStyle name="Normal 6 3 2 6 3 3" xfId="6815"/>
    <cellStyle name="Normal 6 3 2 6 3 3 2" xfId="11757"/>
    <cellStyle name="Normal 6 3 2 6 3 4" xfId="8323"/>
    <cellStyle name="Normal 6 3 2 6 3 5" xfId="3362"/>
    <cellStyle name="Normal 6 3 2 6 4" xfId="3940"/>
    <cellStyle name="Normal 6 3 2 6 4 2" xfId="9020"/>
    <cellStyle name="Normal 6 3 2 6 5" xfId="5708"/>
    <cellStyle name="Normal 6 3 2 6 5 2" xfId="10650"/>
    <cellStyle name="Normal 6 3 2 6 6" xfId="7216"/>
    <cellStyle name="Normal 6 3 2 6 7" xfId="2255"/>
    <cellStyle name="Normal 6 3 2 7" xfId="850"/>
    <cellStyle name="Normal 6 3 2 7 2" xfId="1737"/>
    <cellStyle name="Normal 6 3 2 7 2 2" xfId="5088"/>
    <cellStyle name="Normal 6 3 2 7 2 2 2" xfId="10072"/>
    <cellStyle name="Normal 6 3 2 7 2 3" xfId="6817"/>
    <cellStyle name="Normal 6 3 2 7 2 3 2" xfId="11759"/>
    <cellStyle name="Normal 6 3 2 7 2 4" xfId="8325"/>
    <cellStyle name="Normal 6 3 2 7 2 5" xfId="3364"/>
    <cellStyle name="Normal 6 3 2 7 3" xfId="4285"/>
    <cellStyle name="Normal 6 3 2 7 3 2" xfId="9271"/>
    <cellStyle name="Normal 6 3 2 7 4" xfId="6030"/>
    <cellStyle name="Normal 6 3 2 7 4 2" xfId="10972"/>
    <cellStyle name="Normal 6 3 2 7 5" xfId="7538"/>
    <cellStyle name="Normal 6 3 2 7 6" xfId="2577"/>
    <cellStyle name="Normal 6 3 2 8" xfId="1317"/>
    <cellStyle name="Normal 6 3 2 8 2" xfId="4668"/>
    <cellStyle name="Normal 6 3 2 8 2 2" xfId="9652"/>
    <cellStyle name="Normal 6 3 2 8 3" xfId="6397"/>
    <cellStyle name="Normal 6 3 2 8 3 2" xfId="11339"/>
    <cellStyle name="Normal 6 3 2 8 4" xfId="7905"/>
    <cellStyle name="Normal 6 3 2 8 5" xfId="2944"/>
    <cellStyle name="Normal 6 3 2 9" xfId="260"/>
    <cellStyle name="Normal 6 3 2 9 2" xfId="3886"/>
    <cellStyle name="Normal 6 3 2 9 2 2" xfId="8973"/>
    <cellStyle name="Normal 6 3 2 9 3" xfId="5664"/>
    <cellStyle name="Normal 6 3 2 9 3 2" xfId="10606"/>
    <cellStyle name="Normal 6 3 2 9 4" xfId="7172"/>
    <cellStyle name="Normal 6 3 2 9 5" xfId="2210"/>
    <cellStyle name="Normal 6 3 3" xfId="167"/>
    <cellStyle name="Normal 6 3 3 10" xfId="2147"/>
    <cellStyle name="Normal 6 3 3 10 2" xfId="5523"/>
    <cellStyle name="Normal 6 3 3 10 2 2" xfId="10478"/>
    <cellStyle name="Normal 6 3 3 10 3" xfId="8645"/>
    <cellStyle name="Normal 6 3 3 11" xfId="3685"/>
    <cellStyle name="Normal 6 3 3 11 2" xfId="8782"/>
    <cellStyle name="Normal 6 3 3 12" xfId="3843"/>
    <cellStyle name="Normal 6 3 3 12 2" xfId="8934"/>
    <cellStyle name="Normal 6 3 3 13" xfId="5628"/>
    <cellStyle name="Normal 6 3 3 13 2" xfId="10570"/>
    <cellStyle name="Normal 6 3 3 14" xfId="7136"/>
    <cellStyle name="Normal 6 3 3 15" xfId="2105"/>
    <cellStyle name="Normal 6 3 3 2" xfId="588"/>
    <cellStyle name="Normal 6 3 3 2 10" xfId="2352"/>
    <cellStyle name="Normal 6 3 3 2 2" xfId="749"/>
    <cellStyle name="Normal 6 3 3 2 2 2" xfId="1215"/>
    <cellStyle name="Normal 6 3 3 2 2 2 2" xfId="1740"/>
    <cellStyle name="Normal 6 3 3 2 2 2 2 2" xfId="5091"/>
    <cellStyle name="Normal 6 3 3 2 2 2 2 2 2" xfId="10075"/>
    <cellStyle name="Normal 6 3 3 2 2 2 2 3" xfId="6820"/>
    <cellStyle name="Normal 6 3 3 2 2 2 2 3 2" xfId="11762"/>
    <cellStyle name="Normal 6 3 3 2 2 2 2 4" xfId="8328"/>
    <cellStyle name="Normal 6 3 3 2 2 2 2 5" xfId="3367"/>
    <cellStyle name="Normal 6 3 3 2 2 2 3" xfId="4576"/>
    <cellStyle name="Normal 6 3 3 2 2 2 3 2" xfId="9560"/>
    <cellStyle name="Normal 6 3 3 2 2 2 4" xfId="6307"/>
    <cellStyle name="Normal 6 3 3 2 2 2 4 2" xfId="11249"/>
    <cellStyle name="Normal 6 3 3 2 2 2 5" xfId="7815"/>
    <cellStyle name="Normal 6 3 3 2 2 2 6" xfId="2854"/>
    <cellStyle name="Normal 6 3 3 2 2 3" xfId="1739"/>
    <cellStyle name="Normal 6 3 3 2 2 3 2" xfId="5090"/>
    <cellStyle name="Normal 6 3 3 2 2 3 2 2" xfId="10074"/>
    <cellStyle name="Normal 6 3 3 2 2 3 3" xfId="6819"/>
    <cellStyle name="Normal 6 3 3 2 2 3 3 2" xfId="11761"/>
    <cellStyle name="Normal 6 3 3 2 2 3 4" xfId="8327"/>
    <cellStyle name="Normal 6 3 3 2 2 3 5" xfId="3366"/>
    <cellStyle name="Normal 6 3 3 2 2 4" xfId="4193"/>
    <cellStyle name="Normal 6 3 3 2 2 4 2" xfId="9179"/>
    <cellStyle name="Normal 6 3 3 2 2 5" xfId="5940"/>
    <cellStyle name="Normal 6 3 3 2 2 5 2" xfId="10882"/>
    <cellStyle name="Normal 6 3 3 2 2 6" xfId="7448"/>
    <cellStyle name="Normal 6 3 3 2 2 7" xfId="2487"/>
    <cellStyle name="Normal 6 3 3 2 3" xfId="902"/>
    <cellStyle name="Normal 6 3 3 2 3 2" xfId="1741"/>
    <cellStyle name="Normal 6 3 3 2 3 2 2" xfId="5092"/>
    <cellStyle name="Normal 6 3 3 2 3 2 2 2" xfId="10076"/>
    <cellStyle name="Normal 6 3 3 2 3 2 3" xfId="6821"/>
    <cellStyle name="Normal 6 3 3 2 3 2 3 2" xfId="11763"/>
    <cellStyle name="Normal 6 3 3 2 3 2 4" xfId="8329"/>
    <cellStyle name="Normal 6 3 3 2 3 2 5" xfId="3368"/>
    <cellStyle name="Normal 6 3 3 2 3 3" xfId="4335"/>
    <cellStyle name="Normal 6 3 3 2 3 3 2" xfId="9320"/>
    <cellStyle name="Normal 6 3 3 2 3 4" xfId="6078"/>
    <cellStyle name="Normal 6 3 3 2 3 4 2" xfId="11020"/>
    <cellStyle name="Normal 6 3 3 2 3 5" xfId="7586"/>
    <cellStyle name="Normal 6 3 3 2 3 6" xfId="2625"/>
    <cellStyle name="Normal 6 3 3 2 4" xfId="1738"/>
    <cellStyle name="Normal 6 3 3 2 4 2" xfId="5089"/>
    <cellStyle name="Normal 6 3 3 2 4 2 2" xfId="10073"/>
    <cellStyle name="Normal 6 3 3 2 4 3" xfId="6818"/>
    <cellStyle name="Normal 6 3 3 2 4 3 2" xfId="11760"/>
    <cellStyle name="Normal 6 3 3 2 4 4" xfId="8326"/>
    <cellStyle name="Normal 6 3 3 2 4 5" xfId="3365"/>
    <cellStyle name="Normal 6 3 3 2 5" xfId="3733"/>
    <cellStyle name="Normal 6 3 3 2 5 2" xfId="5528"/>
    <cellStyle name="Normal 6 3 3 2 5 2 2" xfId="10483"/>
    <cellStyle name="Normal 6 3 3 2 5 3" xfId="8693"/>
    <cellStyle name="Normal 6 3 3 2 6" xfId="4057"/>
    <cellStyle name="Normal 6 3 3 2 6 2" xfId="8829"/>
    <cellStyle name="Normal 6 3 3 2 7" xfId="4032"/>
    <cellStyle name="Normal 6 3 3 2 7 2" xfId="9095"/>
    <cellStyle name="Normal 6 3 3 2 8" xfId="5805"/>
    <cellStyle name="Normal 6 3 3 2 8 2" xfId="10747"/>
    <cellStyle name="Normal 6 3 3 2 9" xfId="7313"/>
    <cellStyle name="Normal 6 3 3 3" xfId="651"/>
    <cellStyle name="Normal 6 3 3 3 10" xfId="2394"/>
    <cellStyle name="Normal 6 3 3 3 2" xfId="792"/>
    <cellStyle name="Normal 6 3 3 3 2 2" xfId="1257"/>
    <cellStyle name="Normal 6 3 3 3 2 2 2" xfId="1744"/>
    <cellStyle name="Normal 6 3 3 3 2 2 2 2" xfId="5095"/>
    <cellStyle name="Normal 6 3 3 3 2 2 2 2 2" xfId="10079"/>
    <cellStyle name="Normal 6 3 3 3 2 2 2 3" xfId="6824"/>
    <cellStyle name="Normal 6 3 3 3 2 2 2 3 2" xfId="11766"/>
    <cellStyle name="Normal 6 3 3 3 2 2 2 4" xfId="8332"/>
    <cellStyle name="Normal 6 3 3 3 2 2 2 5" xfId="3371"/>
    <cellStyle name="Normal 6 3 3 3 2 2 3" xfId="4618"/>
    <cellStyle name="Normal 6 3 3 3 2 2 3 2" xfId="9602"/>
    <cellStyle name="Normal 6 3 3 3 2 2 4" xfId="6349"/>
    <cellStyle name="Normal 6 3 3 3 2 2 4 2" xfId="11291"/>
    <cellStyle name="Normal 6 3 3 3 2 2 5" xfId="7857"/>
    <cellStyle name="Normal 6 3 3 3 2 2 6" xfId="2896"/>
    <cellStyle name="Normal 6 3 3 3 2 3" xfId="1743"/>
    <cellStyle name="Normal 6 3 3 3 2 3 2" xfId="5094"/>
    <cellStyle name="Normal 6 3 3 3 2 3 2 2" xfId="10078"/>
    <cellStyle name="Normal 6 3 3 3 2 3 3" xfId="6823"/>
    <cellStyle name="Normal 6 3 3 3 2 3 3 2" xfId="11765"/>
    <cellStyle name="Normal 6 3 3 3 2 3 4" xfId="8331"/>
    <cellStyle name="Normal 6 3 3 3 2 3 5" xfId="3370"/>
    <cellStyle name="Normal 6 3 3 3 2 4" xfId="4235"/>
    <cellStyle name="Normal 6 3 3 3 2 4 2" xfId="9221"/>
    <cellStyle name="Normal 6 3 3 3 2 5" xfId="5982"/>
    <cellStyle name="Normal 6 3 3 3 2 5 2" xfId="10924"/>
    <cellStyle name="Normal 6 3 3 3 2 6" xfId="7490"/>
    <cellStyle name="Normal 6 3 3 3 2 7" xfId="2529"/>
    <cellStyle name="Normal 6 3 3 3 3" xfId="945"/>
    <cellStyle name="Normal 6 3 3 3 3 2" xfId="1745"/>
    <cellStyle name="Normal 6 3 3 3 3 2 2" xfId="5096"/>
    <cellStyle name="Normal 6 3 3 3 3 2 2 2" xfId="10080"/>
    <cellStyle name="Normal 6 3 3 3 3 2 3" xfId="6825"/>
    <cellStyle name="Normal 6 3 3 3 3 2 3 2" xfId="11767"/>
    <cellStyle name="Normal 6 3 3 3 3 2 4" xfId="8333"/>
    <cellStyle name="Normal 6 3 3 3 3 2 5" xfId="3372"/>
    <cellStyle name="Normal 6 3 3 3 3 3" xfId="4377"/>
    <cellStyle name="Normal 6 3 3 3 3 3 2" xfId="9362"/>
    <cellStyle name="Normal 6 3 3 3 3 4" xfId="6120"/>
    <cellStyle name="Normal 6 3 3 3 3 4 2" xfId="11062"/>
    <cellStyle name="Normal 6 3 3 3 3 5" xfId="7628"/>
    <cellStyle name="Normal 6 3 3 3 3 6" xfId="2667"/>
    <cellStyle name="Normal 6 3 3 3 4" xfId="1742"/>
    <cellStyle name="Normal 6 3 3 3 4 2" xfId="5093"/>
    <cellStyle name="Normal 6 3 3 3 4 2 2" xfId="10077"/>
    <cellStyle name="Normal 6 3 3 3 4 3" xfId="6822"/>
    <cellStyle name="Normal 6 3 3 3 4 3 2" xfId="11764"/>
    <cellStyle name="Normal 6 3 3 3 4 4" xfId="8330"/>
    <cellStyle name="Normal 6 3 3 3 4 5" xfId="3369"/>
    <cellStyle name="Normal 6 3 3 3 5" xfId="3775"/>
    <cellStyle name="Normal 6 3 3 3 5 2" xfId="5413"/>
    <cellStyle name="Normal 6 3 3 3 5 2 2" xfId="10390"/>
    <cellStyle name="Normal 6 3 3 3 5 3" xfId="8735"/>
    <cellStyle name="Normal 6 3 3 3 6" xfId="4100"/>
    <cellStyle name="Normal 6 3 3 3 6 2" xfId="8871"/>
    <cellStyle name="Normal 6 3 3 3 7" xfId="5405"/>
    <cellStyle name="Normal 6 3 3 3 7 2" xfId="10383"/>
    <cellStyle name="Normal 6 3 3 3 8" xfId="5847"/>
    <cellStyle name="Normal 6 3 3 3 8 2" xfId="10789"/>
    <cellStyle name="Normal 6 3 3 3 9" xfId="7355"/>
    <cellStyle name="Normal 6 3 3 4" xfId="485"/>
    <cellStyle name="Normal 6 3 3 4 2" xfId="1055"/>
    <cellStyle name="Normal 6 3 3 4 2 2" xfId="1747"/>
    <cellStyle name="Normal 6 3 3 4 2 2 2" xfId="5098"/>
    <cellStyle name="Normal 6 3 3 4 2 2 2 2" xfId="10082"/>
    <cellStyle name="Normal 6 3 3 4 2 2 3" xfId="6827"/>
    <cellStyle name="Normal 6 3 3 4 2 2 3 2" xfId="11769"/>
    <cellStyle name="Normal 6 3 3 4 2 2 4" xfId="8335"/>
    <cellStyle name="Normal 6 3 3 4 2 2 5" xfId="3374"/>
    <cellStyle name="Normal 6 3 3 4 2 3" xfId="4470"/>
    <cellStyle name="Normal 6 3 3 4 2 3 2" xfId="9455"/>
    <cellStyle name="Normal 6 3 3 4 2 4" xfId="6210"/>
    <cellStyle name="Normal 6 3 3 4 2 4 2" xfId="11152"/>
    <cellStyle name="Normal 6 3 3 4 2 5" xfId="7718"/>
    <cellStyle name="Normal 6 3 3 4 2 6" xfId="2757"/>
    <cellStyle name="Normal 6 3 3 4 3" xfId="1746"/>
    <cellStyle name="Normal 6 3 3 4 3 2" xfId="5097"/>
    <cellStyle name="Normal 6 3 3 4 3 2 2" xfId="10081"/>
    <cellStyle name="Normal 6 3 3 4 3 3" xfId="6826"/>
    <cellStyle name="Normal 6 3 3 4 3 3 2" xfId="11768"/>
    <cellStyle name="Normal 6 3 3 4 3 4" xfId="8334"/>
    <cellStyle name="Normal 6 3 3 4 3 5" xfId="3373"/>
    <cellStyle name="Normal 6 3 3 4 4" xfId="4001"/>
    <cellStyle name="Normal 6 3 3 4 4 2" xfId="9073"/>
    <cellStyle name="Normal 6 3 3 4 5" xfId="5758"/>
    <cellStyle name="Normal 6 3 3 4 5 2" xfId="10700"/>
    <cellStyle name="Normal 6 3 3 4 6" xfId="7266"/>
    <cellStyle name="Normal 6 3 3 4 7" xfId="2305"/>
    <cellStyle name="Normal 6 3 3 5" xfId="702"/>
    <cellStyle name="Normal 6 3 3 5 2" xfId="1168"/>
    <cellStyle name="Normal 6 3 3 5 2 2" xfId="1749"/>
    <cellStyle name="Normal 6 3 3 5 2 2 2" xfId="5100"/>
    <cellStyle name="Normal 6 3 3 5 2 2 2 2" xfId="10084"/>
    <cellStyle name="Normal 6 3 3 5 2 2 3" xfId="6829"/>
    <cellStyle name="Normal 6 3 3 5 2 2 3 2" xfId="11771"/>
    <cellStyle name="Normal 6 3 3 5 2 2 4" xfId="8337"/>
    <cellStyle name="Normal 6 3 3 5 2 2 5" xfId="3376"/>
    <cellStyle name="Normal 6 3 3 5 2 3" xfId="4529"/>
    <cellStyle name="Normal 6 3 3 5 2 3 2" xfId="9513"/>
    <cellStyle name="Normal 6 3 3 5 2 4" xfId="6260"/>
    <cellStyle name="Normal 6 3 3 5 2 4 2" xfId="11202"/>
    <cellStyle name="Normal 6 3 3 5 2 5" xfId="7768"/>
    <cellStyle name="Normal 6 3 3 5 2 6" xfId="2807"/>
    <cellStyle name="Normal 6 3 3 5 3" xfId="1748"/>
    <cellStyle name="Normal 6 3 3 5 3 2" xfId="5099"/>
    <cellStyle name="Normal 6 3 3 5 3 2 2" xfId="10083"/>
    <cellStyle name="Normal 6 3 3 5 3 3" xfId="6828"/>
    <cellStyle name="Normal 6 3 3 5 3 3 2" xfId="11770"/>
    <cellStyle name="Normal 6 3 3 5 3 4" xfId="8336"/>
    <cellStyle name="Normal 6 3 3 5 3 5" xfId="3375"/>
    <cellStyle name="Normal 6 3 3 5 4" xfId="4146"/>
    <cellStyle name="Normal 6 3 3 5 4 2" xfId="9132"/>
    <cellStyle name="Normal 6 3 3 5 5" xfId="5893"/>
    <cellStyle name="Normal 6 3 3 5 5 2" xfId="10835"/>
    <cellStyle name="Normal 6 3 3 5 6" xfId="7401"/>
    <cellStyle name="Normal 6 3 3 5 7" xfId="2440"/>
    <cellStyle name="Normal 6 3 3 6" xfId="369"/>
    <cellStyle name="Normal 6 3 3 6 2" xfId="997"/>
    <cellStyle name="Normal 6 3 3 6 2 2" xfId="1751"/>
    <cellStyle name="Normal 6 3 3 6 2 2 2" xfId="5102"/>
    <cellStyle name="Normal 6 3 3 6 2 2 2 2" xfId="10086"/>
    <cellStyle name="Normal 6 3 3 6 2 2 3" xfId="6831"/>
    <cellStyle name="Normal 6 3 3 6 2 2 3 2" xfId="11773"/>
    <cellStyle name="Normal 6 3 3 6 2 2 4" xfId="8339"/>
    <cellStyle name="Normal 6 3 3 6 2 2 5" xfId="3378"/>
    <cellStyle name="Normal 6 3 3 6 2 3" xfId="4424"/>
    <cellStyle name="Normal 6 3 3 6 2 3 2" xfId="9409"/>
    <cellStyle name="Normal 6 3 3 6 2 4" xfId="6166"/>
    <cellStyle name="Normal 6 3 3 6 2 4 2" xfId="11108"/>
    <cellStyle name="Normal 6 3 3 6 2 5" xfId="7674"/>
    <cellStyle name="Normal 6 3 3 6 2 6" xfId="2713"/>
    <cellStyle name="Normal 6 3 3 6 3" xfId="1750"/>
    <cellStyle name="Normal 6 3 3 6 3 2" xfId="5101"/>
    <cellStyle name="Normal 6 3 3 6 3 2 2" xfId="10085"/>
    <cellStyle name="Normal 6 3 3 6 3 3" xfId="6830"/>
    <cellStyle name="Normal 6 3 3 6 3 3 2" xfId="11772"/>
    <cellStyle name="Normal 6 3 3 6 3 4" xfId="8338"/>
    <cellStyle name="Normal 6 3 3 6 3 5" xfId="3377"/>
    <cellStyle name="Normal 6 3 3 6 4" xfId="3941"/>
    <cellStyle name="Normal 6 3 3 6 4 2" xfId="9021"/>
    <cellStyle name="Normal 6 3 3 6 5" xfId="5709"/>
    <cellStyle name="Normal 6 3 3 6 5 2" xfId="10651"/>
    <cellStyle name="Normal 6 3 3 6 6" xfId="7217"/>
    <cellStyle name="Normal 6 3 3 6 7" xfId="2256"/>
    <cellStyle name="Normal 6 3 3 7" xfId="851"/>
    <cellStyle name="Normal 6 3 3 7 2" xfId="1752"/>
    <cellStyle name="Normal 6 3 3 7 2 2" xfId="5103"/>
    <cellStyle name="Normal 6 3 3 7 2 2 2" xfId="10087"/>
    <cellStyle name="Normal 6 3 3 7 2 3" xfId="6832"/>
    <cellStyle name="Normal 6 3 3 7 2 3 2" xfId="11774"/>
    <cellStyle name="Normal 6 3 3 7 2 4" xfId="8340"/>
    <cellStyle name="Normal 6 3 3 7 2 5" xfId="3379"/>
    <cellStyle name="Normal 6 3 3 7 3" xfId="4286"/>
    <cellStyle name="Normal 6 3 3 7 3 2" xfId="9272"/>
    <cellStyle name="Normal 6 3 3 7 4" xfId="6031"/>
    <cellStyle name="Normal 6 3 3 7 4 2" xfId="10973"/>
    <cellStyle name="Normal 6 3 3 7 5" xfId="7539"/>
    <cellStyle name="Normal 6 3 3 7 6" xfId="2578"/>
    <cellStyle name="Normal 6 3 3 8" xfId="1318"/>
    <cellStyle name="Normal 6 3 3 8 2" xfId="4669"/>
    <cellStyle name="Normal 6 3 3 8 2 2" xfId="9653"/>
    <cellStyle name="Normal 6 3 3 8 3" xfId="6398"/>
    <cellStyle name="Normal 6 3 3 8 3 2" xfId="11340"/>
    <cellStyle name="Normal 6 3 3 8 4" xfId="7906"/>
    <cellStyle name="Normal 6 3 3 8 5" xfId="2945"/>
    <cellStyle name="Normal 6 3 3 9" xfId="261"/>
    <cellStyle name="Normal 6 3 3 9 2" xfId="3887"/>
    <cellStyle name="Normal 6 3 3 9 2 2" xfId="8974"/>
    <cellStyle name="Normal 6 3 3 9 3" xfId="5665"/>
    <cellStyle name="Normal 6 3 3 9 3 2" xfId="10607"/>
    <cellStyle name="Normal 6 3 3 9 4" xfId="7173"/>
    <cellStyle name="Normal 6 3 3 9 5" xfId="2211"/>
    <cellStyle name="Normal 6 3 4" xfId="586"/>
    <cellStyle name="Normal 6 3 4 10" xfId="2350"/>
    <cellStyle name="Normal 6 3 4 2" xfId="747"/>
    <cellStyle name="Normal 6 3 4 2 2" xfId="1213"/>
    <cellStyle name="Normal 6 3 4 2 2 2" xfId="1755"/>
    <cellStyle name="Normal 6 3 4 2 2 2 2" xfId="5106"/>
    <cellStyle name="Normal 6 3 4 2 2 2 2 2" xfId="10090"/>
    <cellStyle name="Normal 6 3 4 2 2 2 3" xfId="6835"/>
    <cellStyle name="Normal 6 3 4 2 2 2 3 2" xfId="11777"/>
    <cellStyle name="Normal 6 3 4 2 2 2 4" xfId="8343"/>
    <cellStyle name="Normal 6 3 4 2 2 2 5" xfId="3382"/>
    <cellStyle name="Normal 6 3 4 2 2 3" xfId="4574"/>
    <cellStyle name="Normal 6 3 4 2 2 3 2" xfId="9558"/>
    <cellStyle name="Normal 6 3 4 2 2 4" xfId="6305"/>
    <cellStyle name="Normal 6 3 4 2 2 4 2" xfId="11247"/>
    <cellStyle name="Normal 6 3 4 2 2 5" xfId="7813"/>
    <cellStyle name="Normal 6 3 4 2 2 6" xfId="2852"/>
    <cellStyle name="Normal 6 3 4 2 3" xfId="1754"/>
    <cellStyle name="Normal 6 3 4 2 3 2" xfId="5105"/>
    <cellStyle name="Normal 6 3 4 2 3 2 2" xfId="10089"/>
    <cellStyle name="Normal 6 3 4 2 3 3" xfId="6834"/>
    <cellStyle name="Normal 6 3 4 2 3 3 2" xfId="11776"/>
    <cellStyle name="Normal 6 3 4 2 3 4" xfId="8342"/>
    <cellStyle name="Normal 6 3 4 2 3 5" xfId="3381"/>
    <cellStyle name="Normal 6 3 4 2 4" xfId="4191"/>
    <cellStyle name="Normal 6 3 4 2 4 2" xfId="9177"/>
    <cellStyle name="Normal 6 3 4 2 5" xfId="5938"/>
    <cellStyle name="Normal 6 3 4 2 5 2" xfId="10880"/>
    <cellStyle name="Normal 6 3 4 2 6" xfId="7446"/>
    <cellStyle name="Normal 6 3 4 2 7" xfId="2485"/>
    <cellStyle name="Normal 6 3 4 3" xfId="900"/>
    <cellStyle name="Normal 6 3 4 3 2" xfId="1756"/>
    <cellStyle name="Normal 6 3 4 3 2 2" xfId="5107"/>
    <cellStyle name="Normal 6 3 4 3 2 2 2" xfId="10091"/>
    <cellStyle name="Normal 6 3 4 3 2 3" xfId="6836"/>
    <cellStyle name="Normal 6 3 4 3 2 3 2" xfId="11778"/>
    <cellStyle name="Normal 6 3 4 3 2 4" xfId="8344"/>
    <cellStyle name="Normal 6 3 4 3 2 5" xfId="3383"/>
    <cellStyle name="Normal 6 3 4 3 3" xfId="4333"/>
    <cellStyle name="Normal 6 3 4 3 3 2" xfId="9318"/>
    <cellStyle name="Normal 6 3 4 3 4" xfId="6076"/>
    <cellStyle name="Normal 6 3 4 3 4 2" xfId="11018"/>
    <cellStyle name="Normal 6 3 4 3 5" xfId="7584"/>
    <cellStyle name="Normal 6 3 4 3 6" xfId="2623"/>
    <cellStyle name="Normal 6 3 4 4" xfId="1753"/>
    <cellStyle name="Normal 6 3 4 4 2" xfId="5104"/>
    <cellStyle name="Normal 6 3 4 4 2 2" xfId="10088"/>
    <cellStyle name="Normal 6 3 4 4 3" xfId="6833"/>
    <cellStyle name="Normal 6 3 4 4 3 2" xfId="11775"/>
    <cellStyle name="Normal 6 3 4 4 4" xfId="8341"/>
    <cellStyle name="Normal 6 3 4 4 5" xfId="3380"/>
    <cellStyle name="Normal 6 3 4 5" xfId="3731"/>
    <cellStyle name="Normal 6 3 4 5 2" xfId="5536"/>
    <cellStyle name="Normal 6 3 4 5 2 2" xfId="10490"/>
    <cellStyle name="Normal 6 3 4 5 3" xfId="8691"/>
    <cellStyle name="Normal 6 3 4 6" xfId="4055"/>
    <cellStyle name="Normal 6 3 4 6 2" xfId="8827"/>
    <cellStyle name="Normal 6 3 4 7" xfId="5447"/>
    <cellStyle name="Normal 6 3 4 7 2" xfId="10418"/>
    <cellStyle name="Normal 6 3 4 8" xfId="5803"/>
    <cellStyle name="Normal 6 3 4 8 2" xfId="10745"/>
    <cellStyle name="Normal 6 3 4 9" xfId="7311"/>
    <cellStyle name="Normal 6 3 5" xfId="649"/>
    <cellStyle name="Normal 6 3 5 10" xfId="2392"/>
    <cellStyle name="Normal 6 3 5 2" xfId="790"/>
    <cellStyle name="Normal 6 3 5 2 2" xfId="1255"/>
    <cellStyle name="Normal 6 3 5 2 2 2" xfId="1759"/>
    <cellStyle name="Normal 6 3 5 2 2 2 2" xfId="5110"/>
    <cellStyle name="Normal 6 3 5 2 2 2 2 2" xfId="10094"/>
    <cellStyle name="Normal 6 3 5 2 2 2 3" xfId="6839"/>
    <cellStyle name="Normal 6 3 5 2 2 2 3 2" xfId="11781"/>
    <cellStyle name="Normal 6 3 5 2 2 2 4" xfId="8347"/>
    <cellStyle name="Normal 6 3 5 2 2 2 5" xfId="3386"/>
    <cellStyle name="Normal 6 3 5 2 2 3" xfId="4616"/>
    <cellStyle name="Normal 6 3 5 2 2 3 2" xfId="9600"/>
    <cellStyle name="Normal 6 3 5 2 2 4" xfId="6347"/>
    <cellStyle name="Normal 6 3 5 2 2 4 2" xfId="11289"/>
    <cellStyle name="Normal 6 3 5 2 2 5" xfId="7855"/>
    <cellStyle name="Normal 6 3 5 2 2 6" xfId="2894"/>
    <cellStyle name="Normal 6 3 5 2 3" xfId="1758"/>
    <cellStyle name="Normal 6 3 5 2 3 2" xfId="5109"/>
    <cellStyle name="Normal 6 3 5 2 3 2 2" xfId="10093"/>
    <cellStyle name="Normal 6 3 5 2 3 3" xfId="6838"/>
    <cellStyle name="Normal 6 3 5 2 3 3 2" xfId="11780"/>
    <cellStyle name="Normal 6 3 5 2 3 4" xfId="8346"/>
    <cellStyle name="Normal 6 3 5 2 3 5" xfId="3385"/>
    <cellStyle name="Normal 6 3 5 2 4" xfId="4233"/>
    <cellStyle name="Normal 6 3 5 2 4 2" xfId="9219"/>
    <cellStyle name="Normal 6 3 5 2 5" xfId="5980"/>
    <cellStyle name="Normal 6 3 5 2 5 2" xfId="10922"/>
    <cellStyle name="Normal 6 3 5 2 6" xfId="7488"/>
    <cellStyle name="Normal 6 3 5 2 7" xfId="2527"/>
    <cellStyle name="Normal 6 3 5 3" xfId="943"/>
    <cellStyle name="Normal 6 3 5 3 2" xfId="1760"/>
    <cellStyle name="Normal 6 3 5 3 2 2" xfId="5111"/>
    <cellStyle name="Normal 6 3 5 3 2 2 2" xfId="10095"/>
    <cellStyle name="Normal 6 3 5 3 2 3" xfId="6840"/>
    <cellStyle name="Normal 6 3 5 3 2 3 2" xfId="11782"/>
    <cellStyle name="Normal 6 3 5 3 2 4" xfId="8348"/>
    <cellStyle name="Normal 6 3 5 3 2 5" xfId="3387"/>
    <cellStyle name="Normal 6 3 5 3 3" xfId="4375"/>
    <cellStyle name="Normal 6 3 5 3 3 2" xfId="9360"/>
    <cellStyle name="Normal 6 3 5 3 4" xfId="6118"/>
    <cellStyle name="Normal 6 3 5 3 4 2" xfId="11060"/>
    <cellStyle name="Normal 6 3 5 3 5" xfId="7626"/>
    <cellStyle name="Normal 6 3 5 3 6" xfId="2665"/>
    <cellStyle name="Normal 6 3 5 4" xfId="1757"/>
    <cellStyle name="Normal 6 3 5 4 2" xfId="5108"/>
    <cellStyle name="Normal 6 3 5 4 2 2" xfId="10092"/>
    <cellStyle name="Normal 6 3 5 4 3" xfId="6837"/>
    <cellStyle name="Normal 6 3 5 4 3 2" xfId="11779"/>
    <cellStyle name="Normal 6 3 5 4 4" xfId="8345"/>
    <cellStyle name="Normal 6 3 5 4 5" xfId="3384"/>
    <cellStyle name="Normal 6 3 5 5" xfId="3773"/>
    <cellStyle name="Normal 6 3 5 5 2" xfId="4257"/>
    <cellStyle name="Normal 6 3 5 5 2 2" xfId="9243"/>
    <cellStyle name="Normal 6 3 5 5 3" xfId="8733"/>
    <cellStyle name="Normal 6 3 5 6" xfId="4098"/>
    <cellStyle name="Normal 6 3 5 6 2" xfId="8869"/>
    <cellStyle name="Normal 6 3 5 7" xfId="4046"/>
    <cellStyle name="Normal 6 3 5 7 2" xfId="9100"/>
    <cellStyle name="Normal 6 3 5 8" xfId="5845"/>
    <cellStyle name="Normal 6 3 5 8 2" xfId="10787"/>
    <cellStyle name="Normal 6 3 5 9" xfId="7353"/>
    <cellStyle name="Normal 6 3 6" xfId="483"/>
    <cellStyle name="Normal 6 3 6 2" xfId="1053"/>
    <cellStyle name="Normal 6 3 6 2 2" xfId="1762"/>
    <cellStyle name="Normal 6 3 6 2 2 2" xfId="5113"/>
    <cellStyle name="Normal 6 3 6 2 2 2 2" xfId="10097"/>
    <cellStyle name="Normal 6 3 6 2 2 3" xfId="6842"/>
    <cellStyle name="Normal 6 3 6 2 2 3 2" xfId="11784"/>
    <cellStyle name="Normal 6 3 6 2 2 4" xfId="8350"/>
    <cellStyle name="Normal 6 3 6 2 2 5" xfId="3389"/>
    <cellStyle name="Normal 6 3 6 2 3" xfId="4468"/>
    <cellStyle name="Normal 6 3 6 2 3 2" xfId="9453"/>
    <cellStyle name="Normal 6 3 6 2 4" xfId="6208"/>
    <cellStyle name="Normal 6 3 6 2 4 2" xfId="11150"/>
    <cellStyle name="Normal 6 3 6 2 5" xfId="7716"/>
    <cellStyle name="Normal 6 3 6 2 6" xfId="2755"/>
    <cellStyle name="Normal 6 3 6 3" xfId="1761"/>
    <cellStyle name="Normal 6 3 6 3 2" xfId="5112"/>
    <cellStyle name="Normal 6 3 6 3 2 2" xfId="10096"/>
    <cellStyle name="Normal 6 3 6 3 3" xfId="6841"/>
    <cellStyle name="Normal 6 3 6 3 3 2" xfId="11783"/>
    <cellStyle name="Normal 6 3 6 3 4" xfId="8349"/>
    <cellStyle name="Normal 6 3 6 3 5" xfId="3388"/>
    <cellStyle name="Normal 6 3 6 4" xfId="3999"/>
    <cellStyle name="Normal 6 3 6 4 2" xfId="9071"/>
    <cellStyle name="Normal 6 3 6 5" xfId="5756"/>
    <cellStyle name="Normal 6 3 6 5 2" xfId="10698"/>
    <cellStyle name="Normal 6 3 6 6" xfId="7264"/>
    <cellStyle name="Normal 6 3 6 7" xfId="2303"/>
    <cellStyle name="Normal 6 3 7" xfId="700"/>
    <cellStyle name="Normal 6 3 7 2" xfId="1166"/>
    <cellStyle name="Normal 6 3 7 2 2" xfId="1764"/>
    <cellStyle name="Normal 6 3 7 2 2 2" xfId="5115"/>
    <cellStyle name="Normal 6 3 7 2 2 2 2" xfId="10099"/>
    <cellStyle name="Normal 6 3 7 2 2 3" xfId="6844"/>
    <cellStyle name="Normal 6 3 7 2 2 3 2" xfId="11786"/>
    <cellStyle name="Normal 6 3 7 2 2 4" xfId="8352"/>
    <cellStyle name="Normal 6 3 7 2 2 5" xfId="3391"/>
    <cellStyle name="Normal 6 3 7 2 3" xfId="4527"/>
    <cellStyle name="Normal 6 3 7 2 3 2" xfId="9511"/>
    <cellStyle name="Normal 6 3 7 2 4" xfId="6258"/>
    <cellStyle name="Normal 6 3 7 2 4 2" xfId="11200"/>
    <cellStyle name="Normal 6 3 7 2 5" xfId="7766"/>
    <cellStyle name="Normal 6 3 7 2 6" xfId="2805"/>
    <cellStyle name="Normal 6 3 7 3" xfId="1763"/>
    <cellStyle name="Normal 6 3 7 3 2" xfId="5114"/>
    <cellStyle name="Normal 6 3 7 3 2 2" xfId="10098"/>
    <cellStyle name="Normal 6 3 7 3 3" xfId="6843"/>
    <cellStyle name="Normal 6 3 7 3 3 2" xfId="11785"/>
    <cellStyle name="Normal 6 3 7 3 4" xfId="8351"/>
    <cellStyle name="Normal 6 3 7 3 5" xfId="3390"/>
    <cellStyle name="Normal 6 3 7 4" xfId="4144"/>
    <cellStyle name="Normal 6 3 7 4 2" xfId="9130"/>
    <cellStyle name="Normal 6 3 7 5" xfId="5891"/>
    <cellStyle name="Normal 6 3 7 5 2" xfId="10833"/>
    <cellStyle name="Normal 6 3 7 6" xfId="7399"/>
    <cellStyle name="Normal 6 3 7 7" xfId="2438"/>
    <cellStyle name="Normal 6 3 8" xfId="367"/>
    <cellStyle name="Normal 6 3 8 2" xfId="995"/>
    <cellStyle name="Normal 6 3 8 2 2" xfId="1766"/>
    <cellStyle name="Normal 6 3 8 2 2 2" xfId="5117"/>
    <cellStyle name="Normal 6 3 8 2 2 2 2" xfId="10101"/>
    <cellStyle name="Normal 6 3 8 2 2 3" xfId="6846"/>
    <cellStyle name="Normal 6 3 8 2 2 3 2" xfId="11788"/>
    <cellStyle name="Normal 6 3 8 2 2 4" xfId="8354"/>
    <cellStyle name="Normal 6 3 8 2 2 5" xfId="3393"/>
    <cellStyle name="Normal 6 3 8 2 3" xfId="4422"/>
    <cellStyle name="Normal 6 3 8 2 3 2" xfId="9407"/>
    <cellStyle name="Normal 6 3 8 2 4" xfId="6164"/>
    <cellStyle name="Normal 6 3 8 2 4 2" xfId="11106"/>
    <cellStyle name="Normal 6 3 8 2 5" xfId="7672"/>
    <cellStyle name="Normal 6 3 8 2 6" xfId="2711"/>
    <cellStyle name="Normal 6 3 8 3" xfId="1765"/>
    <cellStyle name="Normal 6 3 8 3 2" xfId="5116"/>
    <cellStyle name="Normal 6 3 8 3 2 2" xfId="10100"/>
    <cellStyle name="Normal 6 3 8 3 3" xfId="6845"/>
    <cellStyle name="Normal 6 3 8 3 3 2" xfId="11787"/>
    <cellStyle name="Normal 6 3 8 3 4" xfId="8353"/>
    <cellStyle name="Normal 6 3 8 3 5" xfId="3392"/>
    <cellStyle name="Normal 6 3 8 4" xfId="3939"/>
    <cellStyle name="Normal 6 3 8 4 2" xfId="9019"/>
    <cellStyle name="Normal 6 3 8 5" xfId="5707"/>
    <cellStyle name="Normal 6 3 8 5 2" xfId="10649"/>
    <cellStyle name="Normal 6 3 8 6" xfId="7215"/>
    <cellStyle name="Normal 6 3 8 7" xfId="2254"/>
    <cellStyle name="Normal 6 3 9" xfId="849"/>
    <cellStyle name="Normal 6 3 9 2" xfId="1767"/>
    <cellStyle name="Normal 6 3 9 2 2" xfId="5118"/>
    <cellStyle name="Normal 6 3 9 2 2 2" xfId="10102"/>
    <cellStyle name="Normal 6 3 9 2 3" xfId="6847"/>
    <cellStyle name="Normal 6 3 9 2 3 2" xfId="11789"/>
    <cellStyle name="Normal 6 3 9 2 4" xfId="8355"/>
    <cellStyle name="Normal 6 3 9 2 5" xfId="3394"/>
    <cellStyle name="Normal 6 3 9 3" xfId="4284"/>
    <cellStyle name="Normal 6 3 9 3 2" xfId="9270"/>
    <cellStyle name="Normal 6 3 9 4" xfId="6029"/>
    <cellStyle name="Normal 6 3 9 4 2" xfId="10971"/>
    <cellStyle name="Normal 6 3 9 5" xfId="7537"/>
    <cellStyle name="Normal 6 3 9 6" xfId="2576"/>
    <cellStyle name="Normal 6 4" xfId="127"/>
    <cellStyle name="Normal 6 4 10" xfId="2129"/>
    <cellStyle name="Normal 6 4 10 2" xfId="5485"/>
    <cellStyle name="Normal 6 4 10 2 2" xfId="10448"/>
    <cellStyle name="Normal 6 4 10 3" xfId="8646"/>
    <cellStyle name="Normal 6 4 11" xfId="3686"/>
    <cellStyle name="Normal 6 4 11 2" xfId="8783"/>
    <cellStyle name="Normal 6 4 12" xfId="3821"/>
    <cellStyle name="Normal 6 4 12 2" xfId="8913"/>
    <cellStyle name="Normal 6 4 13" xfId="5610"/>
    <cellStyle name="Normal 6 4 13 2" xfId="10552"/>
    <cellStyle name="Normal 6 4 14" xfId="7118"/>
    <cellStyle name="Normal 6 4 15" xfId="2106"/>
    <cellStyle name="Normal 6 4 2" xfId="589"/>
    <cellStyle name="Normal 6 4 2 10" xfId="2353"/>
    <cellStyle name="Normal 6 4 2 2" xfId="750"/>
    <cellStyle name="Normal 6 4 2 2 2" xfId="1216"/>
    <cellStyle name="Normal 6 4 2 2 2 2" xfId="1770"/>
    <cellStyle name="Normal 6 4 2 2 2 2 2" xfId="5121"/>
    <cellStyle name="Normal 6 4 2 2 2 2 2 2" xfId="10105"/>
    <cellStyle name="Normal 6 4 2 2 2 2 3" xfId="6850"/>
    <cellStyle name="Normal 6 4 2 2 2 2 3 2" xfId="11792"/>
    <cellStyle name="Normal 6 4 2 2 2 2 4" xfId="8358"/>
    <cellStyle name="Normal 6 4 2 2 2 2 5" xfId="3397"/>
    <cellStyle name="Normal 6 4 2 2 2 3" xfId="4577"/>
    <cellStyle name="Normal 6 4 2 2 2 3 2" xfId="9561"/>
    <cellStyle name="Normal 6 4 2 2 2 4" xfId="6308"/>
    <cellStyle name="Normal 6 4 2 2 2 4 2" xfId="11250"/>
    <cellStyle name="Normal 6 4 2 2 2 5" xfId="7816"/>
    <cellStyle name="Normal 6 4 2 2 2 6" xfId="2855"/>
    <cellStyle name="Normal 6 4 2 2 3" xfId="1769"/>
    <cellStyle name="Normal 6 4 2 2 3 2" xfId="5120"/>
    <cellStyle name="Normal 6 4 2 2 3 2 2" xfId="10104"/>
    <cellStyle name="Normal 6 4 2 2 3 3" xfId="6849"/>
    <cellStyle name="Normal 6 4 2 2 3 3 2" xfId="11791"/>
    <cellStyle name="Normal 6 4 2 2 3 4" xfId="8357"/>
    <cellStyle name="Normal 6 4 2 2 3 5" xfId="3396"/>
    <cellStyle name="Normal 6 4 2 2 4" xfId="4194"/>
    <cellStyle name="Normal 6 4 2 2 4 2" xfId="9180"/>
    <cellStyle name="Normal 6 4 2 2 5" xfId="5941"/>
    <cellStyle name="Normal 6 4 2 2 5 2" xfId="10883"/>
    <cellStyle name="Normal 6 4 2 2 6" xfId="7449"/>
    <cellStyle name="Normal 6 4 2 2 7" xfId="2488"/>
    <cellStyle name="Normal 6 4 2 3" xfId="903"/>
    <cellStyle name="Normal 6 4 2 3 2" xfId="1771"/>
    <cellStyle name="Normal 6 4 2 3 2 2" xfId="5122"/>
    <cellStyle name="Normal 6 4 2 3 2 2 2" xfId="10106"/>
    <cellStyle name="Normal 6 4 2 3 2 3" xfId="6851"/>
    <cellStyle name="Normal 6 4 2 3 2 3 2" xfId="11793"/>
    <cellStyle name="Normal 6 4 2 3 2 4" xfId="8359"/>
    <cellStyle name="Normal 6 4 2 3 2 5" xfId="3398"/>
    <cellStyle name="Normal 6 4 2 3 3" xfId="4336"/>
    <cellStyle name="Normal 6 4 2 3 3 2" xfId="9321"/>
    <cellStyle name="Normal 6 4 2 3 4" xfId="6079"/>
    <cellStyle name="Normal 6 4 2 3 4 2" xfId="11021"/>
    <cellStyle name="Normal 6 4 2 3 5" xfId="7587"/>
    <cellStyle name="Normal 6 4 2 3 6" xfId="2626"/>
    <cellStyle name="Normal 6 4 2 4" xfId="1768"/>
    <cellStyle name="Normal 6 4 2 4 2" xfId="5119"/>
    <cellStyle name="Normal 6 4 2 4 2 2" xfId="10103"/>
    <cellStyle name="Normal 6 4 2 4 3" xfId="6848"/>
    <cellStyle name="Normal 6 4 2 4 3 2" xfId="11790"/>
    <cellStyle name="Normal 6 4 2 4 4" xfId="8356"/>
    <cellStyle name="Normal 6 4 2 4 5" xfId="3395"/>
    <cellStyle name="Normal 6 4 2 5" xfId="3734"/>
    <cellStyle name="Normal 6 4 2 5 2" xfId="5408"/>
    <cellStyle name="Normal 6 4 2 5 2 2" xfId="10385"/>
    <cellStyle name="Normal 6 4 2 5 3" xfId="8694"/>
    <cellStyle name="Normal 6 4 2 6" xfId="4058"/>
    <cellStyle name="Normal 6 4 2 6 2" xfId="8830"/>
    <cellStyle name="Normal 6 4 2 7" xfId="5567"/>
    <cellStyle name="Normal 6 4 2 7 2" xfId="10516"/>
    <cellStyle name="Normal 6 4 2 8" xfId="5806"/>
    <cellStyle name="Normal 6 4 2 8 2" xfId="10748"/>
    <cellStyle name="Normal 6 4 2 9" xfId="7314"/>
    <cellStyle name="Normal 6 4 3" xfId="652"/>
    <cellStyle name="Normal 6 4 3 10" xfId="2395"/>
    <cellStyle name="Normal 6 4 3 2" xfId="793"/>
    <cellStyle name="Normal 6 4 3 2 2" xfId="1258"/>
    <cellStyle name="Normal 6 4 3 2 2 2" xfId="1774"/>
    <cellStyle name="Normal 6 4 3 2 2 2 2" xfId="5125"/>
    <cellStyle name="Normal 6 4 3 2 2 2 2 2" xfId="10109"/>
    <cellStyle name="Normal 6 4 3 2 2 2 3" xfId="6854"/>
    <cellStyle name="Normal 6 4 3 2 2 2 3 2" xfId="11796"/>
    <cellStyle name="Normal 6 4 3 2 2 2 4" xfId="8362"/>
    <cellStyle name="Normal 6 4 3 2 2 2 5" xfId="3401"/>
    <cellStyle name="Normal 6 4 3 2 2 3" xfId="4619"/>
    <cellStyle name="Normal 6 4 3 2 2 3 2" xfId="9603"/>
    <cellStyle name="Normal 6 4 3 2 2 4" xfId="6350"/>
    <cellStyle name="Normal 6 4 3 2 2 4 2" xfId="11292"/>
    <cellStyle name="Normal 6 4 3 2 2 5" xfId="7858"/>
    <cellStyle name="Normal 6 4 3 2 2 6" xfId="2897"/>
    <cellStyle name="Normal 6 4 3 2 3" xfId="1773"/>
    <cellStyle name="Normal 6 4 3 2 3 2" xfId="5124"/>
    <cellStyle name="Normal 6 4 3 2 3 2 2" xfId="10108"/>
    <cellStyle name="Normal 6 4 3 2 3 3" xfId="6853"/>
    <cellStyle name="Normal 6 4 3 2 3 3 2" xfId="11795"/>
    <cellStyle name="Normal 6 4 3 2 3 4" xfId="8361"/>
    <cellStyle name="Normal 6 4 3 2 3 5" xfId="3400"/>
    <cellStyle name="Normal 6 4 3 2 4" xfId="4236"/>
    <cellStyle name="Normal 6 4 3 2 4 2" xfId="9222"/>
    <cellStyle name="Normal 6 4 3 2 5" xfId="5983"/>
    <cellStyle name="Normal 6 4 3 2 5 2" xfId="10925"/>
    <cellStyle name="Normal 6 4 3 2 6" xfId="7491"/>
    <cellStyle name="Normal 6 4 3 2 7" xfId="2530"/>
    <cellStyle name="Normal 6 4 3 3" xfId="946"/>
    <cellStyle name="Normal 6 4 3 3 2" xfId="1775"/>
    <cellStyle name="Normal 6 4 3 3 2 2" xfId="5126"/>
    <cellStyle name="Normal 6 4 3 3 2 2 2" xfId="10110"/>
    <cellStyle name="Normal 6 4 3 3 2 3" xfId="6855"/>
    <cellStyle name="Normal 6 4 3 3 2 3 2" xfId="11797"/>
    <cellStyle name="Normal 6 4 3 3 2 4" xfId="8363"/>
    <cellStyle name="Normal 6 4 3 3 2 5" xfId="3402"/>
    <cellStyle name="Normal 6 4 3 3 3" xfId="4378"/>
    <cellStyle name="Normal 6 4 3 3 3 2" xfId="9363"/>
    <cellStyle name="Normal 6 4 3 3 4" xfId="6121"/>
    <cellStyle name="Normal 6 4 3 3 4 2" xfId="11063"/>
    <cellStyle name="Normal 6 4 3 3 5" xfId="7629"/>
    <cellStyle name="Normal 6 4 3 3 6" xfId="2668"/>
    <cellStyle name="Normal 6 4 3 4" xfId="1772"/>
    <cellStyle name="Normal 6 4 3 4 2" xfId="5123"/>
    <cellStyle name="Normal 6 4 3 4 2 2" xfId="10107"/>
    <cellStyle name="Normal 6 4 3 4 3" xfId="6852"/>
    <cellStyle name="Normal 6 4 3 4 3 2" xfId="11794"/>
    <cellStyle name="Normal 6 4 3 4 4" xfId="8360"/>
    <cellStyle name="Normal 6 4 3 4 5" xfId="3399"/>
    <cellStyle name="Normal 6 4 3 5" xfId="3776"/>
    <cellStyle name="Normal 6 4 3 5 2" xfId="3967"/>
    <cellStyle name="Normal 6 4 3 5 2 2" xfId="9041"/>
    <cellStyle name="Normal 6 4 3 5 3" xfId="8736"/>
    <cellStyle name="Normal 6 4 3 6" xfId="4101"/>
    <cellStyle name="Normal 6 4 3 6 2" xfId="8872"/>
    <cellStyle name="Normal 6 4 3 7" xfId="5535"/>
    <cellStyle name="Normal 6 4 3 7 2" xfId="10489"/>
    <cellStyle name="Normal 6 4 3 8" xfId="5848"/>
    <cellStyle name="Normal 6 4 3 8 2" xfId="10790"/>
    <cellStyle name="Normal 6 4 3 9" xfId="7356"/>
    <cellStyle name="Normal 6 4 4" xfId="486"/>
    <cellStyle name="Normal 6 4 4 2" xfId="1056"/>
    <cellStyle name="Normal 6 4 4 2 2" xfId="1777"/>
    <cellStyle name="Normal 6 4 4 2 2 2" xfId="5128"/>
    <cellStyle name="Normal 6 4 4 2 2 2 2" xfId="10112"/>
    <cellStyle name="Normal 6 4 4 2 2 3" xfId="6857"/>
    <cellStyle name="Normal 6 4 4 2 2 3 2" xfId="11799"/>
    <cellStyle name="Normal 6 4 4 2 2 4" xfId="8365"/>
    <cellStyle name="Normal 6 4 4 2 2 5" xfId="3404"/>
    <cellStyle name="Normal 6 4 4 2 3" xfId="4471"/>
    <cellStyle name="Normal 6 4 4 2 3 2" xfId="9456"/>
    <cellStyle name="Normal 6 4 4 2 4" xfId="6211"/>
    <cellStyle name="Normal 6 4 4 2 4 2" xfId="11153"/>
    <cellStyle name="Normal 6 4 4 2 5" xfId="7719"/>
    <cellStyle name="Normal 6 4 4 2 6" xfId="2758"/>
    <cellStyle name="Normal 6 4 4 3" xfId="1776"/>
    <cellStyle name="Normal 6 4 4 3 2" xfId="5127"/>
    <cellStyle name="Normal 6 4 4 3 2 2" xfId="10111"/>
    <cellStyle name="Normal 6 4 4 3 3" xfId="6856"/>
    <cellStyle name="Normal 6 4 4 3 3 2" xfId="11798"/>
    <cellStyle name="Normal 6 4 4 3 4" xfId="8364"/>
    <cellStyle name="Normal 6 4 4 3 5" xfId="3403"/>
    <cellStyle name="Normal 6 4 4 4" xfId="4002"/>
    <cellStyle name="Normal 6 4 4 4 2" xfId="9074"/>
    <cellStyle name="Normal 6 4 4 5" xfId="5759"/>
    <cellStyle name="Normal 6 4 4 5 2" xfId="10701"/>
    <cellStyle name="Normal 6 4 4 6" xfId="7267"/>
    <cellStyle name="Normal 6 4 4 7" xfId="2306"/>
    <cellStyle name="Normal 6 4 5" xfId="703"/>
    <cellStyle name="Normal 6 4 5 2" xfId="1169"/>
    <cellStyle name="Normal 6 4 5 2 2" xfId="1779"/>
    <cellStyle name="Normal 6 4 5 2 2 2" xfId="5130"/>
    <cellStyle name="Normal 6 4 5 2 2 2 2" xfId="10114"/>
    <cellStyle name="Normal 6 4 5 2 2 3" xfId="6859"/>
    <cellStyle name="Normal 6 4 5 2 2 3 2" xfId="11801"/>
    <cellStyle name="Normal 6 4 5 2 2 4" xfId="8367"/>
    <cellStyle name="Normal 6 4 5 2 2 5" xfId="3406"/>
    <cellStyle name="Normal 6 4 5 2 3" xfId="4530"/>
    <cellStyle name="Normal 6 4 5 2 3 2" xfId="9514"/>
    <cellStyle name="Normal 6 4 5 2 4" xfId="6261"/>
    <cellStyle name="Normal 6 4 5 2 4 2" xfId="11203"/>
    <cellStyle name="Normal 6 4 5 2 5" xfId="7769"/>
    <cellStyle name="Normal 6 4 5 2 6" xfId="2808"/>
    <cellStyle name="Normal 6 4 5 3" xfId="1778"/>
    <cellStyle name="Normal 6 4 5 3 2" xfId="5129"/>
    <cellStyle name="Normal 6 4 5 3 2 2" xfId="10113"/>
    <cellStyle name="Normal 6 4 5 3 3" xfId="6858"/>
    <cellStyle name="Normal 6 4 5 3 3 2" xfId="11800"/>
    <cellStyle name="Normal 6 4 5 3 4" xfId="8366"/>
    <cellStyle name="Normal 6 4 5 3 5" xfId="3405"/>
    <cellStyle name="Normal 6 4 5 4" xfId="4147"/>
    <cellStyle name="Normal 6 4 5 4 2" xfId="9133"/>
    <cellStyle name="Normal 6 4 5 5" xfId="5894"/>
    <cellStyle name="Normal 6 4 5 5 2" xfId="10836"/>
    <cellStyle name="Normal 6 4 5 6" xfId="7402"/>
    <cellStyle name="Normal 6 4 5 7" xfId="2441"/>
    <cellStyle name="Normal 6 4 6" xfId="370"/>
    <cellStyle name="Normal 6 4 6 2" xfId="998"/>
    <cellStyle name="Normal 6 4 6 2 2" xfId="1781"/>
    <cellStyle name="Normal 6 4 6 2 2 2" xfId="5132"/>
    <cellStyle name="Normal 6 4 6 2 2 2 2" xfId="10116"/>
    <cellStyle name="Normal 6 4 6 2 2 3" xfId="6861"/>
    <cellStyle name="Normal 6 4 6 2 2 3 2" xfId="11803"/>
    <cellStyle name="Normal 6 4 6 2 2 4" xfId="8369"/>
    <cellStyle name="Normal 6 4 6 2 2 5" xfId="3408"/>
    <cellStyle name="Normal 6 4 6 2 3" xfId="4425"/>
    <cellStyle name="Normal 6 4 6 2 3 2" xfId="9410"/>
    <cellStyle name="Normal 6 4 6 2 4" xfId="6167"/>
    <cellStyle name="Normal 6 4 6 2 4 2" xfId="11109"/>
    <cellStyle name="Normal 6 4 6 2 5" xfId="7675"/>
    <cellStyle name="Normal 6 4 6 2 6" xfId="2714"/>
    <cellStyle name="Normal 6 4 6 3" xfId="1780"/>
    <cellStyle name="Normal 6 4 6 3 2" xfId="5131"/>
    <cellStyle name="Normal 6 4 6 3 2 2" xfId="10115"/>
    <cellStyle name="Normal 6 4 6 3 3" xfId="6860"/>
    <cellStyle name="Normal 6 4 6 3 3 2" xfId="11802"/>
    <cellStyle name="Normal 6 4 6 3 4" xfId="8368"/>
    <cellStyle name="Normal 6 4 6 3 5" xfId="3407"/>
    <cellStyle name="Normal 6 4 6 4" xfId="3942"/>
    <cellStyle name="Normal 6 4 6 4 2" xfId="9022"/>
    <cellStyle name="Normal 6 4 6 5" xfId="5710"/>
    <cellStyle name="Normal 6 4 6 5 2" xfId="10652"/>
    <cellStyle name="Normal 6 4 6 6" xfId="7218"/>
    <cellStyle name="Normal 6 4 6 7" xfId="2257"/>
    <cellStyle name="Normal 6 4 7" xfId="852"/>
    <cellStyle name="Normal 6 4 7 2" xfId="1782"/>
    <cellStyle name="Normal 6 4 7 2 2" xfId="5133"/>
    <cellStyle name="Normal 6 4 7 2 2 2" xfId="10117"/>
    <cellStyle name="Normal 6 4 7 2 3" xfId="6862"/>
    <cellStyle name="Normal 6 4 7 2 3 2" xfId="11804"/>
    <cellStyle name="Normal 6 4 7 2 4" xfId="8370"/>
    <cellStyle name="Normal 6 4 7 2 5" xfId="3409"/>
    <cellStyle name="Normal 6 4 7 3" xfId="4287"/>
    <cellStyle name="Normal 6 4 7 3 2" xfId="9273"/>
    <cellStyle name="Normal 6 4 7 4" xfId="6032"/>
    <cellStyle name="Normal 6 4 7 4 2" xfId="10974"/>
    <cellStyle name="Normal 6 4 7 5" xfId="7540"/>
    <cellStyle name="Normal 6 4 7 6" xfId="2579"/>
    <cellStyle name="Normal 6 4 8" xfId="1319"/>
    <cellStyle name="Normal 6 4 8 2" xfId="4670"/>
    <cellStyle name="Normal 6 4 8 2 2" xfId="9654"/>
    <cellStyle name="Normal 6 4 8 3" xfId="6399"/>
    <cellStyle name="Normal 6 4 8 3 2" xfId="11341"/>
    <cellStyle name="Normal 6 4 8 4" xfId="7907"/>
    <cellStyle name="Normal 6 4 8 5" xfId="2946"/>
    <cellStyle name="Normal 6 4 9" xfId="262"/>
    <cellStyle name="Normal 6 4 9 2" xfId="3888"/>
    <cellStyle name="Normal 6 4 9 2 2" xfId="8975"/>
    <cellStyle name="Normal 6 4 9 3" xfId="5666"/>
    <cellStyle name="Normal 6 4 9 3 2" xfId="10608"/>
    <cellStyle name="Normal 6 4 9 4" xfId="7174"/>
    <cellStyle name="Normal 6 4 9 5" xfId="2212"/>
    <cellStyle name="Normal 6 5" xfId="164"/>
    <cellStyle name="Normal 6 5 10" xfId="2144"/>
    <cellStyle name="Normal 6 5 10 2" xfId="5494"/>
    <cellStyle name="Normal 6 5 10 2 2" xfId="10456"/>
    <cellStyle name="Normal 6 5 10 3" xfId="8647"/>
    <cellStyle name="Normal 6 5 11" xfId="3687"/>
    <cellStyle name="Normal 6 5 11 2" xfId="8784"/>
    <cellStyle name="Normal 6 5 12" xfId="3840"/>
    <cellStyle name="Normal 6 5 12 2" xfId="8931"/>
    <cellStyle name="Normal 6 5 13" xfId="5625"/>
    <cellStyle name="Normal 6 5 13 2" xfId="10567"/>
    <cellStyle name="Normal 6 5 14" xfId="7133"/>
    <cellStyle name="Normal 6 5 15" xfId="2107"/>
    <cellStyle name="Normal 6 5 2" xfId="590"/>
    <cellStyle name="Normal 6 5 2 10" xfId="2354"/>
    <cellStyle name="Normal 6 5 2 2" xfId="751"/>
    <cellStyle name="Normal 6 5 2 2 2" xfId="1217"/>
    <cellStyle name="Normal 6 5 2 2 2 2" xfId="1785"/>
    <cellStyle name="Normal 6 5 2 2 2 2 2" xfId="5136"/>
    <cellStyle name="Normal 6 5 2 2 2 2 2 2" xfId="10120"/>
    <cellStyle name="Normal 6 5 2 2 2 2 3" xfId="6865"/>
    <cellStyle name="Normal 6 5 2 2 2 2 3 2" xfId="11807"/>
    <cellStyle name="Normal 6 5 2 2 2 2 4" xfId="8373"/>
    <cellStyle name="Normal 6 5 2 2 2 2 5" xfId="3412"/>
    <cellStyle name="Normal 6 5 2 2 2 3" xfId="4578"/>
    <cellStyle name="Normal 6 5 2 2 2 3 2" xfId="9562"/>
    <cellStyle name="Normal 6 5 2 2 2 4" xfId="6309"/>
    <cellStyle name="Normal 6 5 2 2 2 4 2" xfId="11251"/>
    <cellStyle name="Normal 6 5 2 2 2 5" xfId="7817"/>
    <cellStyle name="Normal 6 5 2 2 2 6" xfId="2856"/>
    <cellStyle name="Normal 6 5 2 2 3" xfId="1784"/>
    <cellStyle name="Normal 6 5 2 2 3 2" xfId="5135"/>
    <cellStyle name="Normal 6 5 2 2 3 2 2" xfId="10119"/>
    <cellStyle name="Normal 6 5 2 2 3 3" xfId="6864"/>
    <cellStyle name="Normal 6 5 2 2 3 3 2" xfId="11806"/>
    <cellStyle name="Normal 6 5 2 2 3 4" xfId="8372"/>
    <cellStyle name="Normal 6 5 2 2 3 5" xfId="3411"/>
    <cellStyle name="Normal 6 5 2 2 4" xfId="4195"/>
    <cellStyle name="Normal 6 5 2 2 4 2" xfId="9181"/>
    <cellStyle name="Normal 6 5 2 2 5" xfId="5942"/>
    <cellStyle name="Normal 6 5 2 2 5 2" xfId="10884"/>
    <cellStyle name="Normal 6 5 2 2 6" xfId="7450"/>
    <cellStyle name="Normal 6 5 2 2 7" xfId="2489"/>
    <cellStyle name="Normal 6 5 2 3" xfId="904"/>
    <cellStyle name="Normal 6 5 2 3 2" xfId="1786"/>
    <cellStyle name="Normal 6 5 2 3 2 2" xfId="5137"/>
    <cellStyle name="Normal 6 5 2 3 2 2 2" xfId="10121"/>
    <cellStyle name="Normal 6 5 2 3 2 3" xfId="6866"/>
    <cellStyle name="Normal 6 5 2 3 2 3 2" xfId="11808"/>
    <cellStyle name="Normal 6 5 2 3 2 4" xfId="8374"/>
    <cellStyle name="Normal 6 5 2 3 2 5" xfId="3413"/>
    <cellStyle name="Normal 6 5 2 3 3" xfId="4337"/>
    <cellStyle name="Normal 6 5 2 3 3 2" xfId="9322"/>
    <cellStyle name="Normal 6 5 2 3 4" xfId="6080"/>
    <cellStyle name="Normal 6 5 2 3 4 2" xfId="11022"/>
    <cellStyle name="Normal 6 5 2 3 5" xfId="7588"/>
    <cellStyle name="Normal 6 5 2 3 6" xfId="2627"/>
    <cellStyle name="Normal 6 5 2 4" xfId="1783"/>
    <cellStyle name="Normal 6 5 2 4 2" xfId="5134"/>
    <cellStyle name="Normal 6 5 2 4 2 2" xfId="10118"/>
    <cellStyle name="Normal 6 5 2 4 3" xfId="6863"/>
    <cellStyle name="Normal 6 5 2 4 3 2" xfId="11805"/>
    <cellStyle name="Normal 6 5 2 4 4" xfId="8371"/>
    <cellStyle name="Normal 6 5 2 4 5" xfId="3410"/>
    <cellStyle name="Normal 6 5 2 5" xfId="3735"/>
    <cellStyle name="Normal 6 5 2 5 2" xfId="5592"/>
    <cellStyle name="Normal 6 5 2 5 2 2" xfId="10537"/>
    <cellStyle name="Normal 6 5 2 5 3" xfId="8695"/>
    <cellStyle name="Normal 6 5 2 6" xfId="4059"/>
    <cellStyle name="Normal 6 5 2 6 2" xfId="8831"/>
    <cellStyle name="Normal 6 5 2 7" xfId="5540"/>
    <cellStyle name="Normal 6 5 2 7 2" xfId="10492"/>
    <cellStyle name="Normal 6 5 2 8" xfId="5807"/>
    <cellStyle name="Normal 6 5 2 8 2" xfId="10749"/>
    <cellStyle name="Normal 6 5 2 9" xfId="7315"/>
    <cellStyle name="Normal 6 5 3" xfId="653"/>
    <cellStyle name="Normal 6 5 3 10" xfId="2396"/>
    <cellStyle name="Normal 6 5 3 2" xfId="794"/>
    <cellStyle name="Normal 6 5 3 2 2" xfId="1259"/>
    <cellStyle name="Normal 6 5 3 2 2 2" xfId="1789"/>
    <cellStyle name="Normal 6 5 3 2 2 2 2" xfId="5140"/>
    <cellStyle name="Normal 6 5 3 2 2 2 2 2" xfId="10124"/>
    <cellStyle name="Normal 6 5 3 2 2 2 3" xfId="6869"/>
    <cellStyle name="Normal 6 5 3 2 2 2 3 2" xfId="11811"/>
    <cellStyle name="Normal 6 5 3 2 2 2 4" xfId="8377"/>
    <cellStyle name="Normal 6 5 3 2 2 2 5" xfId="3416"/>
    <cellStyle name="Normal 6 5 3 2 2 3" xfId="4620"/>
    <cellStyle name="Normal 6 5 3 2 2 3 2" xfId="9604"/>
    <cellStyle name="Normal 6 5 3 2 2 4" xfId="6351"/>
    <cellStyle name="Normal 6 5 3 2 2 4 2" xfId="11293"/>
    <cellStyle name="Normal 6 5 3 2 2 5" xfId="7859"/>
    <cellStyle name="Normal 6 5 3 2 2 6" xfId="2898"/>
    <cellStyle name="Normal 6 5 3 2 3" xfId="1788"/>
    <cellStyle name="Normal 6 5 3 2 3 2" xfId="5139"/>
    <cellStyle name="Normal 6 5 3 2 3 2 2" xfId="10123"/>
    <cellStyle name="Normal 6 5 3 2 3 3" xfId="6868"/>
    <cellStyle name="Normal 6 5 3 2 3 3 2" xfId="11810"/>
    <cellStyle name="Normal 6 5 3 2 3 4" xfId="8376"/>
    <cellStyle name="Normal 6 5 3 2 3 5" xfId="3415"/>
    <cellStyle name="Normal 6 5 3 2 4" xfId="4237"/>
    <cellStyle name="Normal 6 5 3 2 4 2" xfId="9223"/>
    <cellStyle name="Normal 6 5 3 2 5" xfId="5984"/>
    <cellStyle name="Normal 6 5 3 2 5 2" xfId="10926"/>
    <cellStyle name="Normal 6 5 3 2 6" xfId="7492"/>
    <cellStyle name="Normal 6 5 3 2 7" xfId="2531"/>
    <cellStyle name="Normal 6 5 3 3" xfId="947"/>
    <cellStyle name="Normal 6 5 3 3 2" xfId="1790"/>
    <cellStyle name="Normal 6 5 3 3 2 2" xfId="5141"/>
    <cellStyle name="Normal 6 5 3 3 2 2 2" xfId="10125"/>
    <cellStyle name="Normal 6 5 3 3 2 3" xfId="6870"/>
    <cellStyle name="Normal 6 5 3 3 2 3 2" xfId="11812"/>
    <cellStyle name="Normal 6 5 3 3 2 4" xfId="8378"/>
    <cellStyle name="Normal 6 5 3 3 2 5" xfId="3417"/>
    <cellStyle name="Normal 6 5 3 3 3" xfId="4379"/>
    <cellStyle name="Normal 6 5 3 3 3 2" xfId="9364"/>
    <cellStyle name="Normal 6 5 3 3 4" xfId="6122"/>
    <cellStyle name="Normal 6 5 3 3 4 2" xfId="11064"/>
    <cellStyle name="Normal 6 5 3 3 5" xfId="7630"/>
    <cellStyle name="Normal 6 5 3 3 6" xfId="2669"/>
    <cellStyle name="Normal 6 5 3 4" xfId="1787"/>
    <cellStyle name="Normal 6 5 3 4 2" xfId="5138"/>
    <cellStyle name="Normal 6 5 3 4 2 2" xfId="10122"/>
    <cellStyle name="Normal 6 5 3 4 3" xfId="6867"/>
    <cellStyle name="Normal 6 5 3 4 3 2" xfId="11809"/>
    <cellStyle name="Normal 6 5 3 4 4" xfId="8375"/>
    <cellStyle name="Normal 6 5 3 4 5" xfId="3414"/>
    <cellStyle name="Normal 6 5 3 5" xfId="3777"/>
    <cellStyle name="Normal 6 5 3 5 2" xfId="5377"/>
    <cellStyle name="Normal 6 5 3 5 2 2" xfId="10361"/>
    <cellStyle name="Normal 6 5 3 5 3" xfId="8737"/>
    <cellStyle name="Normal 6 5 3 6" xfId="4102"/>
    <cellStyle name="Normal 6 5 3 6 2" xfId="8873"/>
    <cellStyle name="Normal 6 5 3 7" xfId="4039"/>
    <cellStyle name="Normal 6 5 3 7 2" xfId="9099"/>
    <cellStyle name="Normal 6 5 3 8" xfId="5849"/>
    <cellStyle name="Normal 6 5 3 8 2" xfId="10791"/>
    <cellStyle name="Normal 6 5 3 9" xfId="7357"/>
    <cellStyle name="Normal 6 5 4" xfId="487"/>
    <cellStyle name="Normal 6 5 4 2" xfId="1057"/>
    <cellStyle name="Normal 6 5 4 2 2" xfId="1792"/>
    <cellStyle name="Normal 6 5 4 2 2 2" xfId="5143"/>
    <cellStyle name="Normal 6 5 4 2 2 2 2" xfId="10127"/>
    <cellStyle name="Normal 6 5 4 2 2 3" xfId="6872"/>
    <cellStyle name="Normal 6 5 4 2 2 3 2" xfId="11814"/>
    <cellStyle name="Normal 6 5 4 2 2 4" xfId="8380"/>
    <cellStyle name="Normal 6 5 4 2 2 5" xfId="3419"/>
    <cellStyle name="Normal 6 5 4 2 3" xfId="4472"/>
    <cellStyle name="Normal 6 5 4 2 3 2" xfId="9457"/>
    <cellStyle name="Normal 6 5 4 2 4" xfId="6212"/>
    <cellStyle name="Normal 6 5 4 2 4 2" xfId="11154"/>
    <cellStyle name="Normal 6 5 4 2 5" xfId="7720"/>
    <cellStyle name="Normal 6 5 4 2 6" xfId="2759"/>
    <cellStyle name="Normal 6 5 4 3" xfId="1791"/>
    <cellStyle name="Normal 6 5 4 3 2" xfId="5142"/>
    <cellStyle name="Normal 6 5 4 3 2 2" xfId="10126"/>
    <cellStyle name="Normal 6 5 4 3 3" xfId="6871"/>
    <cellStyle name="Normal 6 5 4 3 3 2" xfId="11813"/>
    <cellStyle name="Normal 6 5 4 3 4" xfId="8379"/>
    <cellStyle name="Normal 6 5 4 3 5" xfId="3418"/>
    <cellStyle name="Normal 6 5 4 4" xfId="4003"/>
    <cellStyle name="Normal 6 5 4 4 2" xfId="9075"/>
    <cellStyle name="Normal 6 5 4 5" xfId="5760"/>
    <cellStyle name="Normal 6 5 4 5 2" xfId="10702"/>
    <cellStyle name="Normal 6 5 4 6" xfId="7268"/>
    <cellStyle name="Normal 6 5 4 7" xfId="2307"/>
    <cellStyle name="Normal 6 5 5" xfId="704"/>
    <cellStyle name="Normal 6 5 5 2" xfId="1170"/>
    <cellStyle name="Normal 6 5 5 2 2" xfId="1794"/>
    <cellStyle name="Normal 6 5 5 2 2 2" xfId="5145"/>
    <cellStyle name="Normal 6 5 5 2 2 2 2" xfId="10129"/>
    <cellStyle name="Normal 6 5 5 2 2 3" xfId="6874"/>
    <cellStyle name="Normal 6 5 5 2 2 3 2" xfId="11816"/>
    <cellStyle name="Normal 6 5 5 2 2 4" xfId="8382"/>
    <cellStyle name="Normal 6 5 5 2 2 5" xfId="3421"/>
    <cellStyle name="Normal 6 5 5 2 3" xfId="4531"/>
    <cellStyle name="Normal 6 5 5 2 3 2" xfId="9515"/>
    <cellStyle name="Normal 6 5 5 2 4" xfId="6262"/>
    <cellStyle name="Normal 6 5 5 2 4 2" xfId="11204"/>
    <cellStyle name="Normal 6 5 5 2 5" xfId="7770"/>
    <cellStyle name="Normal 6 5 5 2 6" xfId="2809"/>
    <cellStyle name="Normal 6 5 5 3" xfId="1793"/>
    <cellStyle name="Normal 6 5 5 3 2" xfId="5144"/>
    <cellStyle name="Normal 6 5 5 3 2 2" xfId="10128"/>
    <cellStyle name="Normal 6 5 5 3 3" xfId="6873"/>
    <cellStyle name="Normal 6 5 5 3 3 2" xfId="11815"/>
    <cellStyle name="Normal 6 5 5 3 4" xfId="8381"/>
    <cellStyle name="Normal 6 5 5 3 5" xfId="3420"/>
    <cellStyle name="Normal 6 5 5 4" xfId="4148"/>
    <cellStyle name="Normal 6 5 5 4 2" xfId="9134"/>
    <cellStyle name="Normal 6 5 5 5" xfId="5895"/>
    <cellStyle name="Normal 6 5 5 5 2" xfId="10837"/>
    <cellStyle name="Normal 6 5 5 6" xfId="7403"/>
    <cellStyle name="Normal 6 5 5 7" xfId="2442"/>
    <cellStyle name="Normal 6 5 6" xfId="371"/>
    <cellStyle name="Normal 6 5 6 2" xfId="999"/>
    <cellStyle name="Normal 6 5 6 2 2" xfId="1796"/>
    <cellStyle name="Normal 6 5 6 2 2 2" xfId="5147"/>
    <cellStyle name="Normal 6 5 6 2 2 2 2" xfId="10131"/>
    <cellStyle name="Normal 6 5 6 2 2 3" xfId="6876"/>
    <cellStyle name="Normal 6 5 6 2 2 3 2" xfId="11818"/>
    <cellStyle name="Normal 6 5 6 2 2 4" xfId="8384"/>
    <cellStyle name="Normal 6 5 6 2 2 5" xfId="3423"/>
    <cellStyle name="Normal 6 5 6 2 3" xfId="4426"/>
    <cellStyle name="Normal 6 5 6 2 3 2" xfId="9411"/>
    <cellStyle name="Normal 6 5 6 2 4" xfId="6168"/>
    <cellStyle name="Normal 6 5 6 2 4 2" xfId="11110"/>
    <cellStyle name="Normal 6 5 6 2 5" xfId="7676"/>
    <cellStyle name="Normal 6 5 6 2 6" xfId="2715"/>
    <cellStyle name="Normal 6 5 6 3" xfId="1795"/>
    <cellStyle name="Normal 6 5 6 3 2" xfId="5146"/>
    <cellStyle name="Normal 6 5 6 3 2 2" xfId="10130"/>
    <cellStyle name="Normal 6 5 6 3 3" xfId="6875"/>
    <cellStyle name="Normal 6 5 6 3 3 2" xfId="11817"/>
    <cellStyle name="Normal 6 5 6 3 4" xfId="8383"/>
    <cellStyle name="Normal 6 5 6 3 5" xfId="3422"/>
    <cellStyle name="Normal 6 5 6 4" xfId="3943"/>
    <cellStyle name="Normal 6 5 6 4 2" xfId="9023"/>
    <cellStyle name="Normal 6 5 6 5" xfId="5711"/>
    <cellStyle name="Normal 6 5 6 5 2" xfId="10653"/>
    <cellStyle name="Normal 6 5 6 6" xfId="7219"/>
    <cellStyle name="Normal 6 5 6 7" xfId="2258"/>
    <cellStyle name="Normal 6 5 7" xfId="853"/>
    <cellStyle name="Normal 6 5 7 2" xfId="1797"/>
    <cellStyle name="Normal 6 5 7 2 2" xfId="5148"/>
    <cellStyle name="Normal 6 5 7 2 2 2" xfId="10132"/>
    <cellStyle name="Normal 6 5 7 2 3" xfId="6877"/>
    <cellStyle name="Normal 6 5 7 2 3 2" xfId="11819"/>
    <cellStyle name="Normal 6 5 7 2 4" xfId="8385"/>
    <cellStyle name="Normal 6 5 7 2 5" xfId="3424"/>
    <cellStyle name="Normal 6 5 7 3" xfId="4288"/>
    <cellStyle name="Normal 6 5 7 3 2" xfId="9274"/>
    <cellStyle name="Normal 6 5 7 4" xfId="6033"/>
    <cellStyle name="Normal 6 5 7 4 2" xfId="10975"/>
    <cellStyle name="Normal 6 5 7 5" xfId="7541"/>
    <cellStyle name="Normal 6 5 7 6" xfId="2580"/>
    <cellStyle name="Normal 6 5 8" xfId="1320"/>
    <cellStyle name="Normal 6 5 8 2" xfId="4671"/>
    <cellStyle name="Normal 6 5 8 2 2" xfId="9655"/>
    <cellStyle name="Normal 6 5 8 3" xfId="6400"/>
    <cellStyle name="Normal 6 5 8 3 2" xfId="11342"/>
    <cellStyle name="Normal 6 5 8 4" xfId="7908"/>
    <cellStyle name="Normal 6 5 8 5" xfId="2947"/>
    <cellStyle name="Normal 6 5 9" xfId="263"/>
    <cellStyle name="Normal 6 5 9 2" xfId="3889"/>
    <cellStyle name="Normal 6 5 9 2 2" xfId="8976"/>
    <cellStyle name="Normal 6 5 9 3" xfId="5667"/>
    <cellStyle name="Normal 6 5 9 3 2" xfId="10609"/>
    <cellStyle name="Normal 6 5 9 4" xfId="7175"/>
    <cellStyle name="Normal 6 5 9 5" xfId="2213"/>
    <cellStyle name="Normal 6 6" xfId="579"/>
    <cellStyle name="Normal 6 6 10" xfId="2343"/>
    <cellStyle name="Normal 6 6 2" xfId="740"/>
    <cellStyle name="Normal 6 6 2 2" xfId="1206"/>
    <cellStyle name="Normal 6 6 2 2 2" xfId="1800"/>
    <cellStyle name="Normal 6 6 2 2 2 2" xfId="5151"/>
    <cellStyle name="Normal 6 6 2 2 2 2 2" xfId="10135"/>
    <cellStyle name="Normal 6 6 2 2 2 3" xfId="6880"/>
    <cellStyle name="Normal 6 6 2 2 2 3 2" xfId="11822"/>
    <cellStyle name="Normal 6 6 2 2 2 4" xfId="8388"/>
    <cellStyle name="Normal 6 6 2 2 2 5" xfId="3427"/>
    <cellStyle name="Normal 6 6 2 2 3" xfId="4567"/>
    <cellStyle name="Normal 6 6 2 2 3 2" xfId="9551"/>
    <cellStyle name="Normal 6 6 2 2 4" xfId="6298"/>
    <cellStyle name="Normal 6 6 2 2 4 2" xfId="11240"/>
    <cellStyle name="Normal 6 6 2 2 5" xfId="7806"/>
    <cellStyle name="Normal 6 6 2 2 6" xfId="2845"/>
    <cellStyle name="Normal 6 6 2 3" xfId="1799"/>
    <cellStyle name="Normal 6 6 2 3 2" xfId="5150"/>
    <cellStyle name="Normal 6 6 2 3 2 2" xfId="10134"/>
    <cellStyle name="Normal 6 6 2 3 3" xfId="6879"/>
    <cellStyle name="Normal 6 6 2 3 3 2" xfId="11821"/>
    <cellStyle name="Normal 6 6 2 3 4" xfId="8387"/>
    <cellStyle name="Normal 6 6 2 3 5" xfId="3426"/>
    <cellStyle name="Normal 6 6 2 4" xfId="4184"/>
    <cellStyle name="Normal 6 6 2 4 2" xfId="9170"/>
    <cellStyle name="Normal 6 6 2 5" xfId="5931"/>
    <cellStyle name="Normal 6 6 2 5 2" xfId="10873"/>
    <cellStyle name="Normal 6 6 2 6" xfId="7439"/>
    <cellStyle name="Normal 6 6 2 7" xfId="2478"/>
    <cellStyle name="Normal 6 6 3" xfId="893"/>
    <cellStyle name="Normal 6 6 3 2" xfId="1801"/>
    <cellStyle name="Normal 6 6 3 2 2" xfId="5152"/>
    <cellStyle name="Normal 6 6 3 2 2 2" xfId="10136"/>
    <cellStyle name="Normal 6 6 3 2 3" xfId="6881"/>
    <cellStyle name="Normal 6 6 3 2 3 2" xfId="11823"/>
    <cellStyle name="Normal 6 6 3 2 4" xfId="8389"/>
    <cellStyle name="Normal 6 6 3 2 5" xfId="3428"/>
    <cellStyle name="Normal 6 6 3 3" xfId="4326"/>
    <cellStyle name="Normal 6 6 3 3 2" xfId="9311"/>
    <cellStyle name="Normal 6 6 3 4" xfId="6069"/>
    <cellStyle name="Normal 6 6 3 4 2" xfId="11011"/>
    <cellStyle name="Normal 6 6 3 5" xfId="7577"/>
    <cellStyle name="Normal 6 6 3 6" xfId="2616"/>
    <cellStyle name="Normal 6 6 4" xfId="1798"/>
    <cellStyle name="Normal 6 6 4 2" xfId="5149"/>
    <cellStyle name="Normal 6 6 4 2 2" xfId="10133"/>
    <cellStyle name="Normal 6 6 4 3" xfId="6878"/>
    <cellStyle name="Normal 6 6 4 3 2" xfId="11820"/>
    <cellStyle name="Normal 6 6 4 4" xfId="8386"/>
    <cellStyle name="Normal 6 6 4 5" xfId="3425"/>
    <cellStyle name="Normal 6 6 5" xfId="3724"/>
    <cellStyle name="Normal 6 6 5 2" xfId="3974"/>
    <cellStyle name="Normal 6 6 5 2 2" xfId="9046"/>
    <cellStyle name="Normal 6 6 5 3" xfId="8684"/>
    <cellStyle name="Normal 6 6 6" xfId="4048"/>
    <cellStyle name="Normal 6 6 6 2" xfId="8820"/>
    <cellStyle name="Normal 6 6 7" xfId="4493"/>
    <cellStyle name="Normal 6 6 7 2" xfId="9477"/>
    <cellStyle name="Normal 6 6 8" xfId="5796"/>
    <cellStyle name="Normal 6 6 8 2" xfId="10738"/>
    <cellStyle name="Normal 6 6 9" xfId="7304"/>
    <cellStyle name="Normal 6 7" xfId="624"/>
    <cellStyle name="Normal 6 7 10" xfId="2368"/>
    <cellStyle name="Normal 6 7 2" xfId="766"/>
    <cellStyle name="Normal 6 7 2 2" xfId="1231"/>
    <cellStyle name="Normal 6 7 2 2 2" xfId="1804"/>
    <cellStyle name="Normal 6 7 2 2 2 2" xfId="5155"/>
    <cellStyle name="Normal 6 7 2 2 2 2 2" xfId="10139"/>
    <cellStyle name="Normal 6 7 2 2 2 3" xfId="6884"/>
    <cellStyle name="Normal 6 7 2 2 2 3 2" xfId="11826"/>
    <cellStyle name="Normal 6 7 2 2 2 4" xfId="8392"/>
    <cellStyle name="Normal 6 7 2 2 2 5" xfId="3431"/>
    <cellStyle name="Normal 6 7 2 2 3" xfId="4592"/>
    <cellStyle name="Normal 6 7 2 2 3 2" xfId="9576"/>
    <cellStyle name="Normal 6 7 2 2 4" xfId="6323"/>
    <cellStyle name="Normal 6 7 2 2 4 2" xfId="11265"/>
    <cellStyle name="Normal 6 7 2 2 5" xfId="7831"/>
    <cellStyle name="Normal 6 7 2 2 6" xfId="2870"/>
    <cellStyle name="Normal 6 7 2 3" xfId="1803"/>
    <cellStyle name="Normal 6 7 2 3 2" xfId="5154"/>
    <cellStyle name="Normal 6 7 2 3 2 2" xfId="10138"/>
    <cellStyle name="Normal 6 7 2 3 3" xfId="6883"/>
    <cellStyle name="Normal 6 7 2 3 3 2" xfId="11825"/>
    <cellStyle name="Normal 6 7 2 3 4" xfId="8391"/>
    <cellStyle name="Normal 6 7 2 3 5" xfId="3430"/>
    <cellStyle name="Normal 6 7 2 4" xfId="4209"/>
    <cellStyle name="Normal 6 7 2 4 2" xfId="9195"/>
    <cellStyle name="Normal 6 7 2 5" xfId="5956"/>
    <cellStyle name="Normal 6 7 2 5 2" xfId="10898"/>
    <cellStyle name="Normal 6 7 2 6" xfId="7464"/>
    <cellStyle name="Normal 6 7 2 7" xfId="2503"/>
    <cellStyle name="Normal 6 7 3" xfId="919"/>
    <cellStyle name="Normal 6 7 3 2" xfId="1805"/>
    <cellStyle name="Normal 6 7 3 2 2" xfId="5156"/>
    <cellStyle name="Normal 6 7 3 2 2 2" xfId="10140"/>
    <cellStyle name="Normal 6 7 3 2 3" xfId="6885"/>
    <cellStyle name="Normal 6 7 3 2 3 2" xfId="11827"/>
    <cellStyle name="Normal 6 7 3 2 4" xfId="8393"/>
    <cellStyle name="Normal 6 7 3 2 5" xfId="3432"/>
    <cellStyle name="Normal 6 7 3 3" xfId="4351"/>
    <cellStyle name="Normal 6 7 3 3 2" xfId="9336"/>
    <cellStyle name="Normal 6 7 3 4" xfId="6094"/>
    <cellStyle name="Normal 6 7 3 4 2" xfId="11036"/>
    <cellStyle name="Normal 6 7 3 5" xfId="7602"/>
    <cellStyle name="Normal 6 7 3 6" xfId="2641"/>
    <cellStyle name="Normal 6 7 4" xfId="1802"/>
    <cellStyle name="Normal 6 7 4 2" xfId="5153"/>
    <cellStyle name="Normal 6 7 4 2 2" xfId="10137"/>
    <cellStyle name="Normal 6 7 4 3" xfId="6882"/>
    <cellStyle name="Normal 6 7 4 3 2" xfId="11824"/>
    <cellStyle name="Normal 6 7 4 4" xfId="8390"/>
    <cellStyle name="Normal 6 7 4 5" xfId="3429"/>
    <cellStyle name="Normal 6 7 5" xfId="3749"/>
    <cellStyle name="Normal 6 7 5 2" xfId="3835"/>
    <cellStyle name="Normal 6 7 5 2 2" xfId="8926"/>
    <cellStyle name="Normal 6 7 5 3" xfId="8709"/>
    <cellStyle name="Normal 6 7 6" xfId="4073"/>
    <cellStyle name="Normal 6 7 6 2" xfId="8845"/>
    <cellStyle name="Normal 6 7 7" xfId="5473"/>
    <cellStyle name="Normal 6 7 7 2" xfId="10438"/>
    <cellStyle name="Normal 6 7 8" xfId="5821"/>
    <cellStyle name="Normal 6 7 8 2" xfId="10763"/>
    <cellStyle name="Normal 6 7 9" xfId="7329"/>
    <cellStyle name="Normal 6 8" xfId="405"/>
    <cellStyle name="Normal 6 8 2" xfId="1028"/>
    <cellStyle name="Normal 6 8 2 2" xfId="1807"/>
    <cellStyle name="Normal 6 8 2 2 2" xfId="5158"/>
    <cellStyle name="Normal 6 8 2 2 2 2" xfId="10142"/>
    <cellStyle name="Normal 6 8 2 2 3" xfId="6887"/>
    <cellStyle name="Normal 6 8 2 2 3 2" xfId="11829"/>
    <cellStyle name="Normal 6 8 2 2 4" xfId="8395"/>
    <cellStyle name="Normal 6 8 2 2 5" xfId="3434"/>
    <cellStyle name="Normal 6 8 2 3" xfId="4443"/>
    <cellStyle name="Normal 6 8 2 3 2" xfId="9428"/>
    <cellStyle name="Normal 6 8 2 4" xfId="6183"/>
    <cellStyle name="Normal 6 8 2 4 2" xfId="11125"/>
    <cellStyle name="Normal 6 8 2 5" xfId="7691"/>
    <cellStyle name="Normal 6 8 2 6" xfId="2730"/>
    <cellStyle name="Normal 6 8 3" xfId="1806"/>
    <cellStyle name="Normal 6 8 3 2" xfId="5157"/>
    <cellStyle name="Normal 6 8 3 2 2" xfId="10141"/>
    <cellStyle name="Normal 6 8 3 3" xfId="6886"/>
    <cellStyle name="Normal 6 8 3 3 2" xfId="11828"/>
    <cellStyle name="Normal 6 8 3 4" xfId="8394"/>
    <cellStyle name="Normal 6 8 3 5" xfId="3433"/>
    <cellStyle name="Normal 6 8 4" xfId="3966"/>
    <cellStyle name="Normal 6 8 4 2" xfId="9040"/>
    <cellStyle name="Normal 6 8 5" xfId="5731"/>
    <cellStyle name="Normal 6 8 5 2" xfId="10673"/>
    <cellStyle name="Normal 6 8 6" xfId="7239"/>
    <cellStyle name="Normal 6 8 7" xfId="2278"/>
    <cellStyle name="Normal 6 9" xfId="675"/>
    <cellStyle name="Normal 6 9 2" xfId="1141"/>
    <cellStyle name="Normal 6 9 2 2" xfId="1809"/>
    <cellStyle name="Normal 6 9 2 2 2" xfId="5160"/>
    <cellStyle name="Normal 6 9 2 2 2 2" xfId="10144"/>
    <cellStyle name="Normal 6 9 2 2 3" xfId="6889"/>
    <cellStyle name="Normal 6 9 2 2 3 2" xfId="11831"/>
    <cellStyle name="Normal 6 9 2 2 4" xfId="8397"/>
    <cellStyle name="Normal 6 9 2 2 5" xfId="3436"/>
    <cellStyle name="Normal 6 9 2 3" xfId="4502"/>
    <cellStyle name="Normal 6 9 2 3 2" xfId="9486"/>
    <cellStyle name="Normal 6 9 2 4" xfId="6233"/>
    <cellStyle name="Normal 6 9 2 4 2" xfId="11175"/>
    <cellStyle name="Normal 6 9 2 5" xfId="7741"/>
    <cellStyle name="Normal 6 9 2 6" xfId="2780"/>
    <cellStyle name="Normal 6 9 3" xfId="1808"/>
    <cellStyle name="Normal 6 9 3 2" xfId="5159"/>
    <cellStyle name="Normal 6 9 3 2 2" xfId="10143"/>
    <cellStyle name="Normal 6 9 3 3" xfId="6888"/>
    <cellStyle name="Normal 6 9 3 3 2" xfId="11830"/>
    <cellStyle name="Normal 6 9 3 4" xfId="8396"/>
    <cellStyle name="Normal 6 9 3 5" xfId="3435"/>
    <cellStyle name="Normal 6 9 4" xfId="4119"/>
    <cellStyle name="Normal 6 9 4 2" xfId="9105"/>
    <cellStyle name="Normal 6 9 5" xfId="5866"/>
    <cellStyle name="Normal 6 9 5 2" xfId="10808"/>
    <cellStyle name="Normal 6 9 6" xfId="7374"/>
    <cellStyle name="Normal 6 9 7" xfId="2413"/>
    <cellStyle name="Normal 60" xfId="198"/>
    <cellStyle name="Normal 60 2" xfId="591"/>
    <cellStyle name="Normal 60 2 2" xfId="1120"/>
    <cellStyle name="Normal 60 3" xfId="450"/>
    <cellStyle name="Normal 60 4" xfId="334"/>
    <cellStyle name="Normal 60 5" xfId="231"/>
    <cellStyle name="Normal 60 6" xfId="2178"/>
    <cellStyle name="Normal 61" xfId="199"/>
    <cellStyle name="Normal 61 2" xfId="592"/>
    <cellStyle name="Normal 61 2 2" xfId="1121"/>
    <cellStyle name="Normal 61 3" xfId="451"/>
    <cellStyle name="Normal 61 4" xfId="335"/>
    <cellStyle name="Normal 61 5" xfId="232"/>
    <cellStyle name="Normal 61 6" xfId="2179"/>
    <cellStyle name="Normal 62" xfId="200"/>
    <cellStyle name="Normal 62 2" xfId="593"/>
    <cellStyle name="Normal 62 2 2" xfId="1122"/>
    <cellStyle name="Normal 62 3" xfId="452"/>
    <cellStyle name="Normal 62 4" xfId="336"/>
    <cellStyle name="Normal 62 5" xfId="233"/>
    <cellStyle name="Normal 62 6" xfId="2180"/>
    <cellStyle name="Normal 63" xfId="201"/>
    <cellStyle name="Normal 63 2" xfId="594"/>
    <cellStyle name="Normal 63 2 2" xfId="1123"/>
    <cellStyle name="Normal 63 3" xfId="454"/>
    <cellStyle name="Normal 63 4" xfId="338"/>
    <cellStyle name="Normal 63 5" xfId="234"/>
    <cellStyle name="Normal 63 6" xfId="2181"/>
    <cellStyle name="Normal 64" xfId="202"/>
    <cellStyle name="Normal 64 10" xfId="3702"/>
    <cellStyle name="Normal 64 10 2" xfId="8798"/>
    <cellStyle name="Normal 64 2" xfId="281"/>
    <cellStyle name="Normal 64 2 2" xfId="1021"/>
    <cellStyle name="Normal 64 3" xfId="511"/>
    <cellStyle name="Normal 64 3 2" xfId="1071"/>
    <cellStyle name="Normal 64 3 2 2" xfId="1811"/>
    <cellStyle name="Normal 64 3 2 2 2" xfId="5162"/>
    <cellStyle name="Normal 64 3 2 2 2 2" xfId="10146"/>
    <cellStyle name="Normal 64 3 2 2 3" xfId="6891"/>
    <cellStyle name="Normal 64 3 2 2 3 2" xfId="11833"/>
    <cellStyle name="Normal 64 3 2 2 4" xfId="8399"/>
    <cellStyle name="Normal 64 3 2 2 5" xfId="3438"/>
    <cellStyle name="Normal 64 3 2 3" xfId="4486"/>
    <cellStyle name="Normal 64 3 2 3 2" xfId="9471"/>
    <cellStyle name="Normal 64 3 2 4" xfId="6226"/>
    <cellStyle name="Normal 64 3 2 4 2" xfId="11168"/>
    <cellStyle name="Normal 64 3 2 5" xfId="7734"/>
    <cellStyle name="Normal 64 3 2 6" xfId="2773"/>
    <cellStyle name="Normal 64 3 3" xfId="1810"/>
    <cellStyle name="Normal 64 3 3 2" xfId="5161"/>
    <cellStyle name="Normal 64 3 3 2 2" xfId="10145"/>
    <cellStyle name="Normal 64 3 3 3" xfId="6890"/>
    <cellStyle name="Normal 64 3 3 3 2" xfId="11832"/>
    <cellStyle name="Normal 64 3 3 4" xfId="8398"/>
    <cellStyle name="Normal 64 3 3 5" xfId="3437"/>
    <cellStyle name="Normal 64 3 4" xfId="4019"/>
    <cellStyle name="Normal 64 3 4 2" xfId="9090"/>
    <cellStyle name="Normal 64 3 5" xfId="5774"/>
    <cellStyle name="Normal 64 3 5 2" xfId="10716"/>
    <cellStyle name="Normal 64 3 6" xfId="7282"/>
    <cellStyle name="Normal 64 3 7" xfId="2321"/>
    <cellStyle name="Normal 64 4" xfId="718"/>
    <cellStyle name="Normal 64 4 2" xfId="1184"/>
    <cellStyle name="Normal 64 4 2 2" xfId="1813"/>
    <cellStyle name="Normal 64 4 2 2 2" xfId="5164"/>
    <cellStyle name="Normal 64 4 2 2 2 2" xfId="10148"/>
    <cellStyle name="Normal 64 4 2 2 3" xfId="6893"/>
    <cellStyle name="Normal 64 4 2 2 3 2" xfId="11835"/>
    <cellStyle name="Normal 64 4 2 2 4" xfId="8401"/>
    <cellStyle name="Normal 64 4 2 2 5" xfId="3440"/>
    <cellStyle name="Normal 64 4 2 3" xfId="4545"/>
    <cellStyle name="Normal 64 4 2 3 2" xfId="9529"/>
    <cellStyle name="Normal 64 4 2 4" xfId="6276"/>
    <cellStyle name="Normal 64 4 2 4 2" xfId="11218"/>
    <cellStyle name="Normal 64 4 2 5" xfId="7784"/>
    <cellStyle name="Normal 64 4 2 6" xfId="2823"/>
    <cellStyle name="Normal 64 4 3" xfId="1812"/>
    <cellStyle name="Normal 64 4 3 2" xfId="5163"/>
    <cellStyle name="Normal 64 4 3 2 2" xfId="10147"/>
    <cellStyle name="Normal 64 4 3 3" xfId="6892"/>
    <cellStyle name="Normal 64 4 3 3 2" xfId="11834"/>
    <cellStyle name="Normal 64 4 3 4" xfId="8400"/>
    <cellStyle name="Normal 64 4 3 5" xfId="3439"/>
    <cellStyle name="Normal 64 4 4" xfId="4162"/>
    <cellStyle name="Normal 64 4 4 2" xfId="9148"/>
    <cellStyle name="Normal 64 4 5" xfId="5909"/>
    <cellStyle name="Normal 64 4 5 2" xfId="10851"/>
    <cellStyle name="Normal 64 4 6" xfId="7417"/>
    <cellStyle name="Normal 64 4 7" xfId="2456"/>
    <cellStyle name="Normal 64 5" xfId="395"/>
    <cellStyle name="Normal 64 5 2" xfId="1020"/>
    <cellStyle name="Normal 64 5 2 2" xfId="1815"/>
    <cellStyle name="Normal 64 5 2 2 2" xfId="5166"/>
    <cellStyle name="Normal 64 5 2 2 2 2" xfId="10150"/>
    <cellStyle name="Normal 64 5 2 2 3" xfId="6895"/>
    <cellStyle name="Normal 64 5 2 2 3 2" xfId="11837"/>
    <cellStyle name="Normal 64 5 2 2 4" xfId="8403"/>
    <cellStyle name="Normal 64 5 2 2 5" xfId="3442"/>
    <cellStyle name="Normal 64 5 2 3" xfId="4440"/>
    <cellStyle name="Normal 64 5 2 3 2" xfId="9425"/>
    <cellStyle name="Normal 64 5 2 4" xfId="6182"/>
    <cellStyle name="Normal 64 5 2 4 2" xfId="11124"/>
    <cellStyle name="Normal 64 5 2 5" xfId="7690"/>
    <cellStyle name="Normal 64 5 2 6" xfId="2729"/>
    <cellStyle name="Normal 64 5 3" xfId="1814"/>
    <cellStyle name="Normal 64 5 3 2" xfId="5165"/>
    <cellStyle name="Normal 64 5 3 2 2" xfId="10149"/>
    <cellStyle name="Normal 64 5 3 3" xfId="6894"/>
    <cellStyle name="Normal 64 5 3 3 2" xfId="11836"/>
    <cellStyle name="Normal 64 5 3 4" xfId="8402"/>
    <cellStyle name="Normal 64 5 3 5" xfId="3441"/>
    <cellStyle name="Normal 64 5 4" xfId="3960"/>
    <cellStyle name="Normal 64 5 4 2" xfId="9039"/>
    <cellStyle name="Normal 64 5 5" xfId="5725"/>
    <cellStyle name="Normal 64 5 5 2" xfId="10667"/>
    <cellStyle name="Normal 64 5 6" xfId="7233"/>
    <cellStyle name="Normal 64 5 7" xfId="2272"/>
    <cellStyle name="Normal 64 6" xfId="869"/>
    <cellStyle name="Normal 64 6 2" xfId="1816"/>
    <cellStyle name="Normal 64 6 2 2" xfId="5167"/>
    <cellStyle name="Normal 64 6 2 2 2" xfId="10151"/>
    <cellStyle name="Normal 64 6 2 3" xfId="6896"/>
    <cellStyle name="Normal 64 6 2 3 2" xfId="11838"/>
    <cellStyle name="Normal 64 6 2 4" xfId="8404"/>
    <cellStyle name="Normal 64 6 2 5" xfId="3443"/>
    <cellStyle name="Normal 64 6 3" xfId="4303"/>
    <cellStyle name="Normal 64 6 3 2" xfId="9289"/>
    <cellStyle name="Normal 64 6 4" xfId="6047"/>
    <cellStyle name="Normal 64 6 4 2" xfId="10989"/>
    <cellStyle name="Normal 64 6 5" xfId="7555"/>
    <cellStyle name="Normal 64 6 6" xfId="2594"/>
    <cellStyle name="Normal 64 7" xfId="1334"/>
    <cellStyle name="Normal 64 7 2" xfId="4685"/>
    <cellStyle name="Normal 64 7 2 2" xfId="9669"/>
    <cellStyle name="Normal 64 7 3" xfId="6414"/>
    <cellStyle name="Normal 64 7 3 2" xfId="11356"/>
    <cellStyle name="Normal 64 7 4" xfId="7922"/>
    <cellStyle name="Normal 64 7 5" xfId="2961"/>
    <cellStyle name="Normal 64 8" xfId="280"/>
    <cellStyle name="Normal 64 8 2" xfId="3903"/>
    <cellStyle name="Normal 64 8 2 2" xfId="8988"/>
    <cellStyle name="Normal 64 8 3" xfId="5681"/>
    <cellStyle name="Normal 64 8 3 2" xfId="10623"/>
    <cellStyle name="Normal 64 8 4" xfId="7189"/>
    <cellStyle name="Normal 64 8 5" xfId="2228"/>
    <cellStyle name="Normal 64 9" xfId="2182"/>
    <cellStyle name="Normal 64 9 2" xfId="5400"/>
    <cellStyle name="Normal 64 9 2 2" xfId="10379"/>
    <cellStyle name="Normal 64 9 3" xfId="8661"/>
    <cellStyle name="Normal 65" xfId="282"/>
    <cellStyle name="Normal 65 2" xfId="669"/>
    <cellStyle name="Normal 65 2 10" xfId="2412"/>
    <cellStyle name="Normal 65 2 2" xfId="810"/>
    <cellStyle name="Normal 65 2 2 2" xfId="1275"/>
    <cellStyle name="Normal 65 2 2 2 2" xfId="1819"/>
    <cellStyle name="Normal 65 2 2 2 2 2" xfId="5170"/>
    <cellStyle name="Normal 65 2 2 2 2 2 2" xfId="10154"/>
    <cellStyle name="Normal 65 2 2 2 2 3" xfId="6899"/>
    <cellStyle name="Normal 65 2 2 2 2 3 2" xfId="11841"/>
    <cellStyle name="Normal 65 2 2 2 2 4" xfId="8407"/>
    <cellStyle name="Normal 65 2 2 2 2 5" xfId="3446"/>
    <cellStyle name="Normal 65 2 2 2 3" xfId="4636"/>
    <cellStyle name="Normal 65 2 2 2 3 2" xfId="9620"/>
    <cellStyle name="Normal 65 2 2 2 4" xfId="6367"/>
    <cellStyle name="Normal 65 2 2 2 4 2" xfId="11309"/>
    <cellStyle name="Normal 65 2 2 2 5" xfId="7875"/>
    <cellStyle name="Normal 65 2 2 2 6" xfId="2914"/>
    <cellStyle name="Normal 65 2 2 3" xfId="1818"/>
    <cellStyle name="Normal 65 2 2 3 2" xfId="5169"/>
    <cellStyle name="Normal 65 2 2 3 2 2" xfId="10153"/>
    <cellStyle name="Normal 65 2 2 3 3" xfId="6898"/>
    <cellStyle name="Normal 65 2 2 3 3 2" xfId="11840"/>
    <cellStyle name="Normal 65 2 2 3 4" xfId="8406"/>
    <cellStyle name="Normal 65 2 2 3 5" xfId="3445"/>
    <cellStyle name="Normal 65 2 2 4" xfId="4253"/>
    <cellStyle name="Normal 65 2 2 4 2" xfId="9239"/>
    <cellStyle name="Normal 65 2 2 5" xfId="6000"/>
    <cellStyle name="Normal 65 2 2 5 2" xfId="10942"/>
    <cellStyle name="Normal 65 2 2 6" xfId="7508"/>
    <cellStyle name="Normal 65 2 2 7" xfId="2547"/>
    <cellStyle name="Normal 65 2 3" xfId="963"/>
    <cellStyle name="Normal 65 2 3 2" xfId="1820"/>
    <cellStyle name="Normal 65 2 3 2 2" xfId="5171"/>
    <cellStyle name="Normal 65 2 3 2 2 2" xfId="10155"/>
    <cellStyle name="Normal 65 2 3 2 3" xfId="6900"/>
    <cellStyle name="Normal 65 2 3 2 3 2" xfId="11842"/>
    <cellStyle name="Normal 65 2 3 2 4" xfId="8408"/>
    <cellStyle name="Normal 65 2 3 2 5" xfId="3447"/>
    <cellStyle name="Normal 65 2 3 3" xfId="4395"/>
    <cellStyle name="Normal 65 2 3 3 2" xfId="9380"/>
    <cellStyle name="Normal 65 2 3 4" xfId="6138"/>
    <cellStyle name="Normal 65 2 3 4 2" xfId="11080"/>
    <cellStyle name="Normal 65 2 3 5" xfId="7646"/>
    <cellStyle name="Normal 65 2 3 6" xfId="2685"/>
    <cellStyle name="Normal 65 2 4" xfId="1817"/>
    <cellStyle name="Normal 65 2 4 2" xfId="5168"/>
    <cellStyle name="Normal 65 2 4 2 2" xfId="10152"/>
    <cellStyle name="Normal 65 2 4 3" xfId="6897"/>
    <cellStyle name="Normal 65 2 4 3 2" xfId="11839"/>
    <cellStyle name="Normal 65 2 4 4" xfId="8405"/>
    <cellStyle name="Normal 65 2 4 5" xfId="3444"/>
    <cellStyle name="Normal 65 2 5" xfId="3793"/>
    <cellStyle name="Normal 65 2 5 2" xfId="4006"/>
    <cellStyle name="Normal 65 2 5 2 2" xfId="9078"/>
    <cellStyle name="Normal 65 2 5 3" xfId="8753"/>
    <cellStyle name="Normal 65 2 6" xfId="4118"/>
    <cellStyle name="Normal 65 2 6 2" xfId="8889"/>
    <cellStyle name="Normal 65 2 7" xfId="5532"/>
    <cellStyle name="Normal 65 2 7 2" xfId="10486"/>
    <cellStyle name="Normal 65 2 8" xfId="5865"/>
    <cellStyle name="Normal 65 2 8 2" xfId="10807"/>
    <cellStyle name="Normal 65 2 9" xfId="7373"/>
    <cellStyle name="Normal 65 3" xfId="1022"/>
    <cellStyle name="Normal 66" xfId="396"/>
    <cellStyle name="Normal 66 2" xfId="621"/>
    <cellStyle name="Normal 66 2 2" xfId="4490"/>
    <cellStyle name="Normal 66 3" xfId="513"/>
    <cellStyle name="Normal 66 3 2" xfId="1073"/>
    <cellStyle name="Normal 66 3 2 2" xfId="1822"/>
    <cellStyle name="Normal 66 3 2 2 2" xfId="5173"/>
    <cellStyle name="Normal 66 3 2 2 2 2" xfId="10157"/>
    <cellStyle name="Normal 66 3 2 2 3" xfId="6902"/>
    <cellStyle name="Normal 66 3 2 2 3 2" xfId="11844"/>
    <cellStyle name="Normal 66 3 2 2 4" xfId="8410"/>
    <cellStyle name="Normal 66 3 2 2 5" xfId="3449"/>
    <cellStyle name="Normal 66 3 2 3" xfId="4488"/>
    <cellStyle name="Normal 66 3 2 3 2" xfId="9473"/>
    <cellStyle name="Normal 66 3 2 4" xfId="6228"/>
    <cellStyle name="Normal 66 3 2 4 2" xfId="11170"/>
    <cellStyle name="Normal 66 3 2 5" xfId="7736"/>
    <cellStyle name="Normal 66 3 2 6" xfId="2775"/>
    <cellStyle name="Normal 66 3 3" xfId="1821"/>
    <cellStyle name="Normal 66 3 3 2" xfId="5172"/>
    <cellStyle name="Normal 66 3 3 2 2" xfId="10156"/>
    <cellStyle name="Normal 66 3 3 3" xfId="6901"/>
    <cellStyle name="Normal 66 3 3 3 2" xfId="11843"/>
    <cellStyle name="Normal 66 3 3 4" xfId="8409"/>
    <cellStyle name="Normal 66 3 3 5" xfId="3448"/>
    <cellStyle name="Normal 66 3 4" xfId="4021"/>
    <cellStyle name="Normal 66 3 4 2" xfId="9092"/>
    <cellStyle name="Normal 66 3 5" xfId="5776"/>
    <cellStyle name="Normal 66 3 5 2" xfId="10718"/>
    <cellStyle name="Normal 66 3 6" xfId="7284"/>
    <cellStyle name="Normal 66 3 7" xfId="2323"/>
    <cellStyle name="Normal 66 4" xfId="720"/>
    <cellStyle name="Normal 66 4 2" xfId="1186"/>
    <cellStyle name="Normal 66 4 2 2" xfId="1824"/>
    <cellStyle name="Normal 66 4 2 2 2" xfId="5175"/>
    <cellStyle name="Normal 66 4 2 2 2 2" xfId="10159"/>
    <cellStyle name="Normal 66 4 2 2 3" xfId="6904"/>
    <cellStyle name="Normal 66 4 2 2 3 2" xfId="11846"/>
    <cellStyle name="Normal 66 4 2 2 4" xfId="8412"/>
    <cellStyle name="Normal 66 4 2 2 5" xfId="3451"/>
    <cellStyle name="Normal 66 4 2 3" xfId="4547"/>
    <cellStyle name="Normal 66 4 2 3 2" xfId="9531"/>
    <cellStyle name="Normal 66 4 2 4" xfId="6278"/>
    <cellStyle name="Normal 66 4 2 4 2" xfId="11220"/>
    <cellStyle name="Normal 66 4 2 5" xfId="7786"/>
    <cellStyle name="Normal 66 4 2 6" xfId="2825"/>
    <cellStyle name="Normal 66 4 3" xfId="1823"/>
    <cellStyle name="Normal 66 4 3 2" xfId="5174"/>
    <cellStyle name="Normal 66 4 3 2 2" xfId="10158"/>
    <cellStyle name="Normal 66 4 3 3" xfId="6903"/>
    <cellStyle name="Normal 66 4 3 3 2" xfId="11845"/>
    <cellStyle name="Normal 66 4 3 4" xfId="8411"/>
    <cellStyle name="Normal 66 4 3 5" xfId="3450"/>
    <cellStyle name="Normal 66 4 4" xfId="4164"/>
    <cellStyle name="Normal 66 4 4 2" xfId="9150"/>
    <cellStyle name="Normal 66 4 5" xfId="5911"/>
    <cellStyle name="Normal 66 4 5 2" xfId="10853"/>
    <cellStyle name="Normal 66 4 6" xfId="7419"/>
    <cellStyle name="Normal 66 4 7" xfId="2458"/>
    <cellStyle name="Normal 66 5" xfId="871"/>
    <cellStyle name="Normal 66 5 2" xfId="1825"/>
    <cellStyle name="Normal 66 5 2 2" xfId="5176"/>
    <cellStyle name="Normal 66 5 2 2 2" xfId="10160"/>
    <cellStyle name="Normal 66 5 2 3" xfId="6905"/>
    <cellStyle name="Normal 66 5 2 3 2" xfId="11847"/>
    <cellStyle name="Normal 66 5 2 4" xfId="8413"/>
    <cellStyle name="Normal 66 5 2 5" xfId="3452"/>
    <cellStyle name="Normal 66 5 3" xfId="4305"/>
    <cellStyle name="Normal 66 5 3 2" xfId="9291"/>
    <cellStyle name="Normal 66 5 4" xfId="6049"/>
    <cellStyle name="Normal 66 5 4 2" xfId="10991"/>
    <cellStyle name="Normal 66 5 5" xfId="7557"/>
    <cellStyle name="Normal 66 5 6" xfId="2596"/>
    <cellStyle name="Normal 66 6" xfId="3704"/>
    <cellStyle name="Normal 66 6 2" xfId="3909"/>
    <cellStyle name="Normal 66 6 2 2" xfId="8992"/>
    <cellStyle name="Normal 66 6 3" xfId="8663"/>
    <cellStyle name="Normal 66 7" xfId="3908"/>
    <cellStyle name="Normal 66 7 2" xfId="8800"/>
    <cellStyle name="Normal 67" xfId="514"/>
    <cellStyle name="Normal 67 10" xfId="7285"/>
    <cellStyle name="Normal 67 11" xfId="2324"/>
    <cellStyle name="Normal 67 2" xfId="721"/>
    <cellStyle name="Normal 67 2 2" xfId="1187"/>
    <cellStyle name="Normal 67 2 2 2" xfId="1828"/>
    <cellStyle name="Normal 67 2 2 2 2" xfId="5179"/>
    <cellStyle name="Normal 67 2 2 2 2 2" xfId="10163"/>
    <cellStyle name="Normal 67 2 2 2 3" xfId="6908"/>
    <cellStyle name="Normal 67 2 2 2 3 2" xfId="11850"/>
    <cellStyle name="Normal 67 2 2 2 4" xfId="8416"/>
    <cellStyle name="Normal 67 2 2 2 5" xfId="3455"/>
    <cellStyle name="Normal 67 2 2 3" xfId="4548"/>
    <cellStyle name="Normal 67 2 2 3 2" xfId="9532"/>
    <cellStyle name="Normal 67 2 2 4" xfId="6279"/>
    <cellStyle name="Normal 67 2 2 4 2" xfId="11221"/>
    <cellStyle name="Normal 67 2 2 5" xfId="7787"/>
    <cellStyle name="Normal 67 2 2 6" xfId="2826"/>
    <cellStyle name="Normal 67 2 3" xfId="1827"/>
    <cellStyle name="Normal 67 2 3 2" xfId="5178"/>
    <cellStyle name="Normal 67 2 3 2 2" xfId="10162"/>
    <cellStyle name="Normal 67 2 3 3" xfId="6907"/>
    <cellStyle name="Normal 67 2 3 3 2" xfId="11849"/>
    <cellStyle name="Normal 67 2 3 4" xfId="8415"/>
    <cellStyle name="Normal 67 2 3 5" xfId="3454"/>
    <cellStyle name="Normal 67 2 4" xfId="4165"/>
    <cellStyle name="Normal 67 2 4 2" xfId="9151"/>
    <cellStyle name="Normal 67 2 5" xfId="5912"/>
    <cellStyle name="Normal 67 2 5 2" xfId="10854"/>
    <cellStyle name="Normal 67 2 6" xfId="7420"/>
    <cellStyle name="Normal 67 2 7" xfId="2459"/>
    <cellStyle name="Normal 67 3" xfId="872"/>
    <cellStyle name="Normal 67 3 2" xfId="1829"/>
    <cellStyle name="Normal 67 3 2 2" xfId="5180"/>
    <cellStyle name="Normal 67 3 2 2 2" xfId="10164"/>
    <cellStyle name="Normal 67 3 2 3" xfId="6909"/>
    <cellStyle name="Normal 67 3 2 3 2" xfId="11851"/>
    <cellStyle name="Normal 67 3 2 4" xfId="8417"/>
    <cellStyle name="Normal 67 3 2 5" xfId="3456"/>
    <cellStyle name="Normal 67 3 3" xfId="4306"/>
    <cellStyle name="Normal 67 3 3 2" xfId="9292"/>
    <cellStyle name="Normal 67 3 4" xfId="6050"/>
    <cellStyle name="Normal 67 3 4 2" xfId="10992"/>
    <cellStyle name="Normal 67 3 5" xfId="7558"/>
    <cellStyle name="Normal 67 3 6" xfId="2597"/>
    <cellStyle name="Normal 67 4" xfId="1826"/>
    <cellStyle name="Normal 67 4 2" xfId="5177"/>
    <cellStyle name="Normal 67 4 2 2" xfId="10161"/>
    <cellStyle name="Normal 67 4 3" xfId="6906"/>
    <cellStyle name="Normal 67 4 3 2" xfId="11848"/>
    <cellStyle name="Normal 67 4 4" xfId="8414"/>
    <cellStyle name="Normal 67 4 5" xfId="3453"/>
    <cellStyle name="Normal 67 5" xfId="3705"/>
    <cellStyle name="Normal 67 5 2" xfId="5467"/>
    <cellStyle name="Normal 67 5 2 2" xfId="10433"/>
    <cellStyle name="Normal 67 5 3" xfId="8664"/>
    <cellStyle name="Normal 67 6" xfId="4022"/>
    <cellStyle name="Normal 67 6 2" xfId="8754"/>
    <cellStyle name="Normal 67 6 3" xfId="9093"/>
    <cellStyle name="Normal 67 7" xfId="3904"/>
    <cellStyle name="Normal 67 7 2" xfId="8801"/>
    <cellStyle name="Normal 67 8" xfId="4085"/>
    <cellStyle name="Normal 67 8 2" xfId="9104"/>
    <cellStyle name="Normal 67 9" xfId="5777"/>
    <cellStyle name="Normal 67 9 2" xfId="10719"/>
    <cellStyle name="Normal 68" xfId="636"/>
    <cellStyle name="Normal 68 2" xfId="3914"/>
    <cellStyle name="Normal 69" xfId="403"/>
    <cellStyle name="Normal 69 2" xfId="5583"/>
    <cellStyle name="Normal 69 2 2" xfId="5591"/>
    <cellStyle name="Normal 69 2 2 2" xfId="10536"/>
    <cellStyle name="Normal 69 2 3" xfId="8674"/>
    <cellStyle name="Normal 7" xfId="56"/>
    <cellStyle name="Normal 7 2" xfId="69"/>
    <cellStyle name="Normal 7 2 2" xfId="596"/>
    <cellStyle name="Normal 7 2 2 2" xfId="1125"/>
    <cellStyle name="Normal 7 2 3" xfId="488"/>
    <cellStyle name="Normal 7 2 4" xfId="372"/>
    <cellStyle name="Normal 7 3" xfId="595"/>
    <cellStyle name="Normal 7 3 2" xfId="1124"/>
    <cellStyle name="Normal 7 4" xfId="406"/>
    <cellStyle name="Normal 7 5" xfId="290"/>
    <cellStyle name="Normal 70" xfId="507"/>
    <cellStyle name="Normal 71" xfId="670"/>
    <cellStyle name="Normal 72" xfId="671"/>
    <cellStyle name="Normal 73" xfId="404"/>
    <cellStyle name="Normal 74" xfId="673"/>
    <cellStyle name="Normal 75" xfId="672"/>
    <cellStyle name="Normal 76" xfId="674"/>
    <cellStyle name="Normal 77" xfId="754"/>
    <cellStyle name="Normal 78" xfId="811"/>
    <cellStyle name="Normal 79" xfId="812"/>
    <cellStyle name="Normal 8" xfId="70"/>
    <cellStyle name="Normal 8 2" xfId="85"/>
    <cellStyle name="Normal 8 2 2" xfId="598"/>
    <cellStyle name="Normal 8 2 2 2" xfId="1127"/>
    <cellStyle name="Normal 8 2 3" xfId="490"/>
    <cellStyle name="Normal 8 2 4" xfId="374"/>
    <cellStyle name="Normal 8 3" xfId="597"/>
    <cellStyle name="Normal 8 3 2" xfId="1126"/>
    <cellStyle name="Normal 8 4" xfId="489"/>
    <cellStyle name="Normal 8 5" xfId="373"/>
    <cellStyle name="Normal 80" xfId="288"/>
    <cellStyle name="Normal 81" xfId="391"/>
    <cellStyle name="Normal 82" xfId="819"/>
    <cellStyle name="Normal 83" xfId="820"/>
    <cellStyle name="Normal 84" xfId="818"/>
    <cellStyle name="Normal 85" xfId="817"/>
    <cellStyle name="Normal 86" xfId="816"/>
    <cellStyle name="Normal 87" xfId="821"/>
    <cellStyle name="Normal 88" xfId="1283"/>
    <cellStyle name="Normal 89" xfId="1284"/>
    <cellStyle name="Normal 9" xfId="75"/>
    <cellStyle name="Normal 9 2" xfId="599"/>
    <cellStyle name="Normal 9 2 2" xfId="1128"/>
    <cellStyle name="Normal 9 3" xfId="407"/>
    <cellStyle name="Normal 9 4" xfId="291"/>
    <cellStyle name="Normal 90" xfId="1282"/>
    <cellStyle name="Normal 91" xfId="1000"/>
    <cellStyle name="Normal 92" xfId="1281"/>
    <cellStyle name="Normal 93" xfId="1279"/>
    <cellStyle name="Normal 94" xfId="976"/>
    <cellStyle name="Normal 95" xfId="1288"/>
    <cellStyle name="Normal 96" xfId="1280"/>
    <cellStyle name="Normal 97" xfId="1286"/>
    <cellStyle name="Normal 98" xfId="1285"/>
    <cellStyle name="Normal 99" xfId="1289"/>
    <cellStyle name="Normal1" xfId="111"/>
    <cellStyle name="Normal2" xfId="112"/>
    <cellStyle name="Normal3" xfId="113"/>
    <cellStyle name="Nota 2" xfId="5406"/>
    <cellStyle name="Percent [2]" xfId="114"/>
    <cellStyle name="Percent [2] 2" xfId="600"/>
    <cellStyle name="Percent [2] 2 2" xfId="1129"/>
    <cellStyle name="Percent [2] 3" xfId="491"/>
    <cellStyle name="Percent [2] 4" xfId="375"/>
    <cellStyle name="Percent_Sheet1" xfId="115"/>
    <cellStyle name="Percentual" xfId="116"/>
    <cellStyle name="Ponto" xfId="117"/>
    <cellStyle name="Porcentagem 2" xfId="10"/>
    <cellStyle name="Porcentagem 2 2" xfId="277"/>
    <cellStyle name="Porcentagem 2 2 2" xfId="1017"/>
    <cellStyle name="Porcentagem 2 3" xfId="966"/>
    <cellStyle name="Porcentagem 3" xfId="63"/>
    <cellStyle name="Porcentagem 3 2" xfId="72"/>
    <cellStyle name="Porcentagem 3 3" xfId="601"/>
    <cellStyle name="Porcentagem 4" xfId="59"/>
    <cellStyle name="Porcentagem 4 2" xfId="64"/>
    <cellStyle name="Porcentagem 4 2 2" xfId="205"/>
    <cellStyle name="Porcentagem 4 2 2 2" xfId="1015"/>
    <cellStyle name="Porcentagem 4 2 3" xfId="882"/>
    <cellStyle name="Porcentagem 5" xfId="90"/>
    <cellStyle name="Porcentagem 6" xfId="138"/>
    <cellStyle name="Porcentagem 6 10" xfId="264"/>
    <cellStyle name="Porcentagem 6 10 2" xfId="3890"/>
    <cellStyle name="Porcentagem 6 10 2 2" xfId="8977"/>
    <cellStyle name="Porcentagem 6 10 3" xfId="5668"/>
    <cellStyle name="Porcentagem 6 10 3 2" xfId="10610"/>
    <cellStyle name="Porcentagem 6 10 4" xfId="7176"/>
    <cellStyle name="Porcentagem 6 10 5" xfId="2214"/>
    <cellStyle name="Porcentagem 6 11" xfId="2139"/>
    <cellStyle name="Porcentagem 6 11 2" xfId="5422"/>
    <cellStyle name="Porcentagem 6 11 2 2" xfId="10398"/>
    <cellStyle name="Porcentagem 6 11 3" xfId="8648"/>
    <cellStyle name="Porcentagem 6 12" xfId="3688"/>
    <cellStyle name="Porcentagem 6 12 2" xfId="8785"/>
    <cellStyle name="Porcentagem 6 13" xfId="3831"/>
    <cellStyle name="Porcentagem 6 13 2" xfId="8923"/>
    <cellStyle name="Porcentagem 6 14" xfId="5620"/>
    <cellStyle name="Porcentagem 6 14 2" xfId="10562"/>
    <cellStyle name="Porcentagem 6 15" xfId="7128"/>
    <cellStyle name="Porcentagem 6 16" xfId="2108"/>
    <cellStyle name="Porcentagem 6 2" xfId="175"/>
    <cellStyle name="Porcentagem 6 2 10" xfId="2155"/>
    <cellStyle name="Porcentagem 6 2 10 2" xfId="5451"/>
    <cellStyle name="Porcentagem 6 2 10 2 2" xfId="10420"/>
    <cellStyle name="Porcentagem 6 2 10 3" xfId="8649"/>
    <cellStyle name="Porcentagem 6 2 11" xfId="3689"/>
    <cellStyle name="Porcentagem 6 2 11 2" xfId="8786"/>
    <cellStyle name="Porcentagem 6 2 12" xfId="3851"/>
    <cellStyle name="Porcentagem 6 2 12 2" xfId="8942"/>
    <cellStyle name="Porcentagem 6 2 13" xfId="5636"/>
    <cellStyle name="Porcentagem 6 2 13 2" xfId="10578"/>
    <cellStyle name="Porcentagem 6 2 14" xfId="7144"/>
    <cellStyle name="Porcentagem 6 2 15" xfId="2109"/>
    <cellStyle name="Porcentagem 6 2 2" xfId="603"/>
    <cellStyle name="Porcentagem 6 2 2 10" xfId="2356"/>
    <cellStyle name="Porcentagem 6 2 2 2" xfId="753"/>
    <cellStyle name="Porcentagem 6 2 2 2 2" xfId="1219"/>
    <cellStyle name="Porcentagem 6 2 2 2 2 2" xfId="1832"/>
    <cellStyle name="Porcentagem 6 2 2 2 2 2 2" xfId="5183"/>
    <cellStyle name="Porcentagem 6 2 2 2 2 2 2 2" xfId="10167"/>
    <cellStyle name="Porcentagem 6 2 2 2 2 2 3" xfId="6912"/>
    <cellStyle name="Porcentagem 6 2 2 2 2 2 3 2" xfId="11854"/>
    <cellStyle name="Porcentagem 6 2 2 2 2 2 4" xfId="8420"/>
    <cellStyle name="Porcentagem 6 2 2 2 2 2 5" xfId="3459"/>
    <cellStyle name="Porcentagem 6 2 2 2 2 3" xfId="4580"/>
    <cellStyle name="Porcentagem 6 2 2 2 2 3 2" xfId="9564"/>
    <cellStyle name="Porcentagem 6 2 2 2 2 4" xfId="6311"/>
    <cellStyle name="Porcentagem 6 2 2 2 2 4 2" xfId="11253"/>
    <cellStyle name="Porcentagem 6 2 2 2 2 5" xfId="7819"/>
    <cellStyle name="Porcentagem 6 2 2 2 2 6" xfId="2858"/>
    <cellStyle name="Porcentagem 6 2 2 2 3" xfId="1831"/>
    <cellStyle name="Porcentagem 6 2 2 2 3 2" xfId="5182"/>
    <cellStyle name="Porcentagem 6 2 2 2 3 2 2" xfId="10166"/>
    <cellStyle name="Porcentagem 6 2 2 2 3 3" xfId="6911"/>
    <cellStyle name="Porcentagem 6 2 2 2 3 3 2" xfId="11853"/>
    <cellStyle name="Porcentagem 6 2 2 2 3 4" xfId="8419"/>
    <cellStyle name="Porcentagem 6 2 2 2 3 5" xfId="3458"/>
    <cellStyle name="Porcentagem 6 2 2 2 4" xfId="4197"/>
    <cellStyle name="Porcentagem 6 2 2 2 4 2" xfId="9183"/>
    <cellStyle name="Porcentagem 6 2 2 2 5" xfId="5944"/>
    <cellStyle name="Porcentagem 6 2 2 2 5 2" xfId="10886"/>
    <cellStyle name="Porcentagem 6 2 2 2 6" xfId="7452"/>
    <cellStyle name="Porcentagem 6 2 2 2 7" xfId="2491"/>
    <cellStyle name="Porcentagem 6 2 2 3" xfId="906"/>
    <cellStyle name="Porcentagem 6 2 2 3 2" xfId="1833"/>
    <cellStyle name="Porcentagem 6 2 2 3 2 2" xfId="5184"/>
    <cellStyle name="Porcentagem 6 2 2 3 2 2 2" xfId="10168"/>
    <cellStyle name="Porcentagem 6 2 2 3 2 3" xfId="6913"/>
    <cellStyle name="Porcentagem 6 2 2 3 2 3 2" xfId="11855"/>
    <cellStyle name="Porcentagem 6 2 2 3 2 4" xfId="8421"/>
    <cellStyle name="Porcentagem 6 2 2 3 2 5" xfId="3460"/>
    <cellStyle name="Porcentagem 6 2 2 3 3" xfId="4339"/>
    <cellStyle name="Porcentagem 6 2 2 3 3 2" xfId="9324"/>
    <cellStyle name="Porcentagem 6 2 2 3 4" xfId="6082"/>
    <cellStyle name="Porcentagem 6 2 2 3 4 2" xfId="11024"/>
    <cellStyle name="Porcentagem 6 2 2 3 5" xfId="7590"/>
    <cellStyle name="Porcentagem 6 2 2 3 6" xfId="2629"/>
    <cellStyle name="Porcentagem 6 2 2 4" xfId="1830"/>
    <cellStyle name="Porcentagem 6 2 2 4 2" xfId="5181"/>
    <cellStyle name="Porcentagem 6 2 2 4 2 2" xfId="10165"/>
    <cellStyle name="Porcentagem 6 2 2 4 3" xfId="6910"/>
    <cellStyle name="Porcentagem 6 2 2 4 3 2" xfId="11852"/>
    <cellStyle name="Porcentagem 6 2 2 4 4" xfId="8418"/>
    <cellStyle name="Porcentagem 6 2 2 4 5" xfId="3457"/>
    <cellStyle name="Porcentagem 6 2 2 5" xfId="3737"/>
    <cellStyle name="Porcentagem 6 2 2 5 2" xfId="5529"/>
    <cellStyle name="Porcentagem 6 2 2 5 2 2" xfId="10484"/>
    <cellStyle name="Porcentagem 6 2 2 5 3" xfId="8697"/>
    <cellStyle name="Porcentagem 6 2 2 6" xfId="4061"/>
    <cellStyle name="Porcentagem 6 2 2 6 2" xfId="8833"/>
    <cellStyle name="Porcentagem 6 2 2 7" xfId="5579"/>
    <cellStyle name="Porcentagem 6 2 2 7 2" xfId="10526"/>
    <cellStyle name="Porcentagem 6 2 2 8" xfId="5809"/>
    <cellStyle name="Porcentagem 6 2 2 8 2" xfId="10751"/>
    <cellStyle name="Porcentagem 6 2 2 9" xfId="7317"/>
    <cellStyle name="Porcentagem 6 2 3" xfId="655"/>
    <cellStyle name="Porcentagem 6 2 3 10" xfId="2398"/>
    <cellStyle name="Porcentagem 6 2 3 2" xfId="796"/>
    <cellStyle name="Porcentagem 6 2 3 2 2" xfId="1261"/>
    <cellStyle name="Porcentagem 6 2 3 2 2 2" xfId="1836"/>
    <cellStyle name="Porcentagem 6 2 3 2 2 2 2" xfId="5187"/>
    <cellStyle name="Porcentagem 6 2 3 2 2 2 2 2" xfId="10171"/>
    <cellStyle name="Porcentagem 6 2 3 2 2 2 3" xfId="6916"/>
    <cellStyle name="Porcentagem 6 2 3 2 2 2 3 2" xfId="11858"/>
    <cellStyle name="Porcentagem 6 2 3 2 2 2 4" xfId="8424"/>
    <cellStyle name="Porcentagem 6 2 3 2 2 2 5" xfId="3463"/>
    <cellStyle name="Porcentagem 6 2 3 2 2 3" xfId="4622"/>
    <cellStyle name="Porcentagem 6 2 3 2 2 3 2" xfId="9606"/>
    <cellStyle name="Porcentagem 6 2 3 2 2 4" xfId="6353"/>
    <cellStyle name="Porcentagem 6 2 3 2 2 4 2" xfId="11295"/>
    <cellStyle name="Porcentagem 6 2 3 2 2 5" xfId="7861"/>
    <cellStyle name="Porcentagem 6 2 3 2 2 6" xfId="2900"/>
    <cellStyle name="Porcentagem 6 2 3 2 3" xfId="1835"/>
    <cellStyle name="Porcentagem 6 2 3 2 3 2" xfId="5186"/>
    <cellStyle name="Porcentagem 6 2 3 2 3 2 2" xfId="10170"/>
    <cellStyle name="Porcentagem 6 2 3 2 3 3" xfId="6915"/>
    <cellStyle name="Porcentagem 6 2 3 2 3 3 2" xfId="11857"/>
    <cellStyle name="Porcentagem 6 2 3 2 3 4" xfId="8423"/>
    <cellStyle name="Porcentagem 6 2 3 2 3 5" xfId="3462"/>
    <cellStyle name="Porcentagem 6 2 3 2 4" xfId="4239"/>
    <cellStyle name="Porcentagem 6 2 3 2 4 2" xfId="9225"/>
    <cellStyle name="Porcentagem 6 2 3 2 5" xfId="5986"/>
    <cellStyle name="Porcentagem 6 2 3 2 5 2" xfId="10928"/>
    <cellStyle name="Porcentagem 6 2 3 2 6" xfId="7494"/>
    <cellStyle name="Porcentagem 6 2 3 2 7" xfId="2533"/>
    <cellStyle name="Porcentagem 6 2 3 3" xfId="949"/>
    <cellStyle name="Porcentagem 6 2 3 3 2" xfId="1837"/>
    <cellStyle name="Porcentagem 6 2 3 3 2 2" xfId="5188"/>
    <cellStyle name="Porcentagem 6 2 3 3 2 2 2" xfId="10172"/>
    <cellStyle name="Porcentagem 6 2 3 3 2 3" xfId="6917"/>
    <cellStyle name="Porcentagem 6 2 3 3 2 3 2" xfId="11859"/>
    <cellStyle name="Porcentagem 6 2 3 3 2 4" xfId="8425"/>
    <cellStyle name="Porcentagem 6 2 3 3 2 5" xfId="3464"/>
    <cellStyle name="Porcentagem 6 2 3 3 3" xfId="4381"/>
    <cellStyle name="Porcentagem 6 2 3 3 3 2" xfId="9366"/>
    <cellStyle name="Porcentagem 6 2 3 3 4" xfId="6124"/>
    <cellStyle name="Porcentagem 6 2 3 3 4 2" xfId="11066"/>
    <cellStyle name="Porcentagem 6 2 3 3 5" xfId="7632"/>
    <cellStyle name="Porcentagem 6 2 3 3 6" xfId="2671"/>
    <cellStyle name="Porcentagem 6 2 3 4" xfId="1834"/>
    <cellStyle name="Porcentagem 6 2 3 4 2" xfId="5185"/>
    <cellStyle name="Porcentagem 6 2 3 4 2 2" xfId="10169"/>
    <cellStyle name="Porcentagem 6 2 3 4 3" xfId="6914"/>
    <cellStyle name="Porcentagem 6 2 3 4 3 2" xfId="11856"/>
    <cellStyle name="Porcentagem 6 2 3 4 4" xfId="8422"/>
    <cellStyle name="Porcentagem 6 2 3 4 5" xfId="3461"/>
    <cellStyle name="Porcentagem 6 2 3 5" xfId="3779"/>
    <cellStyle name="Porcentagem 6 2 3 5 2" xfId="5545"/>
    <cellStyle name="Porcentagem 6 2 3 5 2 2" xfId="10495"/>
    <cellStyle name="Porcentagem 6 2 3 5 3" xfId="8739"/>
    <cellStyle name="Porcentagem 6 2 3 6" xfId="4104"/>
    <cellStyle name="Porcentagem 6 2 3 6 2" xfId="8875"/>
    <cellStyle name="Porcentagem 6 2 3 7" xfId="3855"/>
    <cellStyle name="Porcentagem 6 2 3 7 2" xfId="8945"/>
    <cellStyle name="Porcentagem 6 2 3 8" xfId="5851"/>
    <cellStyle name="Porcentagem 6 2 3 8 2" xfId="10793"/>
    <cellStyle name="Porcentagem 6 2 3 9" xfId="7359"/>
    <cellStyle name="Porcentagem 6 2 4" xfId="493"/>
    <cellStyle name="Porcentagem 6 2 4 2" xfId="1059"/>
    <cellStyle name="Porcentagem 6 2 4 2 2" xfId="1839"/>
    <cellStyle name="Porcentagem 6 2 4 2 2 2" xfId="5190"/>
    <cellStyle name="Porcentagem 6 2 4 2 2 2 2" xfId="10174"/>
    <cellStyle name="Porcentagem 6 2 4 2 2 3" xfId="6919"/>
    <cellStyle name="Porcentagem 6 2 4 2 2 3 2" xfId="11861"/>
    <cellStyle name="Porcentagem 6 2 4 2 2 4" xfId="8427"/>
    <cellStyle name="Porcentagem 6 2 4 2 2 5" xfId="3466"/>
    <cellStyle name="Porcentagem 6 2 4 2 3" xfId="4474"/>
    <cellStyle name="Porcentagem 6 2 4 2 3 2" xfId="9459"/>
    <cellStyle name="Porcentagem 6 2 4 2 4" xfId="6214"/>
    <cellStyle name="Porcentagem 6 2 4 2 4 2" xfId="11156"/>
    <cellStyle name="Porcentagem 6 2 4 2 5" xfId="7722"/>
    <cellStyle name="Porcentagem 6 2 4 2 6" xfId="2761"/>
    <cellStyle name="Porcentagem 6 2 4 3" xfId="1838"/>
    <cellStyle name="Porcentagem 6 2 4 3 2" xfId="5189"/>
    <cellStyle name="Porcentagem 6 2 4 3 2 2" xfId="10173"/>
    <cellStyle name="Porcentagem 6 2 4 3 3" xfId="6918"/>
    <cellStyle name="Porcentagem 6 2 4 3 3 2" xfId="11860"/>
    <cellStyle name="Porcentagem 6 2 4 3 4" xfId="8426"/>
    <cellStyle name="Porcentagem 6 2 4 3 5" xfId="3465"/>
    <cellStyle name="Porcentagem 6 2 4 4" xfId="4005"/>
    <cellStyle name="Porcentagem 6 2 4 4 2" xfId="9077"/>
    <cellStyle name="Porcentagem 6 2 4 5" xfId="5762"/>
    <cellStyle name="Porcentagem 6 2 4 5 2" xfId="10704"/>
    <cellStyle name="Porcentagem 6 2 4 6" xfId="7270"/>
    <cellStyle name="Porcentagem 6 2 4 7" xfId="2309"/>
    <cellStyle name="Porcentagem 6 2 5" xfId="706"/>
    <cellStyle name="Porcentagem 6 2 5 2" xfId="1172"/>
    <cellStyle name="Porcentagem 6 2 5 2 2" xfId="1841"/>
    <cellStyle name="Porcentagem 6 2 5 2 2 2" xfId="5192"/>
    <cellStyle name="Porcentagem 6 2 5 2 2 2 2" xfId="10176"/>
    <cellStyle name="Porcentagem 6 2 5 2 2 3" xfId="6921"/>
    <cellStyle name="Porcentagem 6 2 5 2 2 3 2" xfId="11863"/>
    <cellStyle name="Porcentagem 6 2 5 2 2 4" xfId="8429"/>
    <cellStyle name="Porcentagem 6 2 5 2 2 5" xfId="3468"/>
    <cellStyle name="Porcentagem 6 2 5 2 3" xfId="4533"/>
    <cellStyle name="Porcentagem 6 2 5 2 3 2" xfId="9517"/>
    <cellStyle name="Porcentagem 6 2 5 2 4" xfId="6264"/>
    <cellStyle name="Porcentagem 6 2 5 2 4 2" xfId="11206"/>
    <cellStyle name="Porcentagem 6 2 5 2 5" xfId="7772"/>
    <cellStyle name="Porcentagem 6 2 5 2 6" xfId="2811"/>
    <cellStyle name="Porcentagem 6 2 5 3" xfId="1840"/>
    <cellStyle name="Porcentagem 6 2 5 3 2" xfId="5191"/>
    <cellStyle name="Porcentagem 6 2 5 3 2 2" xfId="10175"/>
    <cellStyle name="Porcentagem 6 2 5 3 3" xfId="6920"/>
    <cellStyle name="Porcentagem 6 2 5 3 3 2" xfId="11862"/>
    <cellStyle name="Porcentagem 6 2 5 3 4" xfId="8428"/>
    <cellStyle name="Porcentagem 6 2 5 3 5" xfId="3467"/>
    <cellStyle name="Porcentagem 6 2 5 4" xfId="4150"/>
    <cellStyle name="Porcentagem 6 2 5 4 2" xfId="9136"/>
    <cellStyle name="Porcentagem 6 2 5 5" xfId="5897"/>
    <cellStyle name="Porcentagem 6 2 5 5 2" xfId="10839"/>
    <cellStyle name="Porcentagem 6 2 5 6" xfId="7405"/>
    <cellStyle name="Porcentagem 6 2 5 7" xfId="2444"/>
    <cellStyle name="Porcentagem 6 2 6" xfId="377"/>
    <cellStyle name="Porcentagem 6 2 6 2" xfId="1002"/>
    <cellStyle name="Porcentagem 6 2 6 2 2" xfId="1843"/>
    <cellStyle name="Porcentagem 6 2 6 2 2 2" xfId="5194"/>
    <cellStyle name="Porcentagem 6 2 6 2 2 2 2" xfId="10178"/>
    <cellStyle name="Porcentagem 6 2 6 2 2 3" xfId="6923"/>
    <cellStyle name="Porcentagem 6 2 6 2 2 3 2" xfId="11865"/>
    <cellStyle name="Porcentagem 6 2 6 2 2 4" xfId="8431"/>
    <cellStyle name="Porcentagem 6 2 6 2 2 5" xfId="3470"/>
    <cellStyle name="Porcentagem 6 2 6 2 3" xfId="4428"/>
    <cellStyle name="Porcentagem 6 2 6 2 3 2" xfId="9413"/>
    <cellStyle name="Porcentagem 6 2 6 2 4" xfId="6170"/>
    <cellStyle name="Porcentagem 6 2 6 2 4 2" xfId="11112"/>
    <cellStyle name="Porcentagem 6 2 6 2 5" xfId="7678"/>
    <cellStyle name="Porcentagem 6 2 6 2 6" xfId="2717"/>
    <cellStyle name="Porcentagem 6 2 6 3" xfId="1842"/>
    <cellStyle name="Porcentagem 6 2 6 3 2" xfId="5193"/>
    <cellStyle name="Porcentagem 6 2 6 3 2 2" xfId="10177"/>
    <cellStyle name="Porcentagem 6 2 6 3 3" xfId="6922"/>
    <cellStyle name="Porcentagem 6 2 6 3 3 2" xfId="11864"/>
    <cellStyle name="Porcentagem 6 2 6 3 4" xfId="8430"/>
    <cellStyle name="Porcentagem 6 2 6 3 5" xfId="3469"/>
    <cellStyle name="Porcentagem 6 2 6 4" xfId="3946"/>
    <cellStyle name="Porcentagem 6 2 6 4 2" xfId="9026"/>
    <cellStyle name="Porcentagem 6 2 6 5" xfId="5713"/>
    <cellStyle name="Porcentagem 6 2 6 5 2" xfId="10655"/>
    <cellStyle name="Porcentagem 6 2 6 6" xfId="7221"/>
    <cellStyle name="Porcentagem 6 2 6 7" xfId="2260"/>
    <cellStyle name="Porcentagem 6 2 7" xfId="855"/>
    <cellStyle name="Porcentagem 6 2 7 2" xfId="1844"/>
    <cellStyle name="Porcentagem 6 2 7 2 2" xfId="5195"/>
    <cellStyle name="Porcentagem 6 2 7 2 2 2" xfId="10179"/>
    <cellStyle name="Porcentagem 6 2 7 2 3" xfId="6924"/>
    <cellStyle name="Porcentagem 6 2 7 2 3 2" xfId="11866"/>
    <cellStyle name="Porcentagem 6 2 7 2 4" xfId="8432"/>
    <cellStyle name="Porcentagem 6 2 7 2 5" xfId="3471"/>
    <cellStyle name="Porcentagem 6 2 7 3" xfId="4290"/>
    <cellStyle name="Porcentagem 6 2 7 3 2" xfId="9276"/>
    <cellStyle name="Porcentagem 6 2 7 4" xfId="6035"/>
    <cellStyle name="Porcentagem 6 2 7 4 2" xfId="10977"/>
    <cellStyle name="Porcentagem 6 2 7 5" xfId="7543"/>
    <cellStyle name="Porcentagem 6 2 7 6" xfId="2582"/>
    <cellStyle name="Porcentagem 6 2 8" xfId="1322"/>
    <cellStyle name="Porcentagem 6 2 8 2" xfId="4673"/>
    <cellStyle name="Porcentagem 6 2 8 2 2" xfId="9657"/>
    <cellStyle name="Porcentagem 6 2 8 3" xfId="6402"/>
    <cellStyle name="Porcentagem 6 2 8 3 2" xfId="11344"/>
    <cellStyle name="Porcentagem 6 2 8 4" xfId="7910"/>
    <cellStyle name="Porcentagem 6 2 8 5" xfId="2949"/>
    <cellStyle name="Porcentagem 6 2 9" xfId="265"/>
    <cellStyle name="Porcentagem 6 2 9 2" xfId="3891"/>
    <cellStyle name="Porcentagem 6 2 9 2 2" xfId="8978"/>
    <cellStyle name="Porcentagem 6 2 9 3" xfId="5669"/>
    <cellStyle name="Porcentagem 6 2 9 3 2" xfId="10611"/>
    <cellStyle name="Porcentagem 6 2 9 4" xfId="7177"/>
    <cellStyle name="Porcentagem 6 2 9 5" xfId="2215"/>
    <cellStyle name="Porcentagem 6 3" xfId="602"/>
    <cellStyle name="Porcentagem 6 3 10" xfId="2355"/>
    <cellStyle name="Porcentagem 6 3 2" xfId="752"/>
    <cellStyle name="Porcentagem 6 3 2 2" xfId="1218"/>
    <cellStyle name="Porcentagem 6 3 2 2 2" xfId="1847"/>
    <cellStyle name="Porcentagem 6 3 2 2 2 2" xfId="5198"/>
    <cellStyle name="Porcentagem 6 3 2 2 2 2 2" xfId="10182"/>
    <cellStyle name="Porcentagem 6 3 2 2 2 3" xfId="6927"/>
    <cellStyle name="Porcentagem 6 3 2 2 2 3 2" xfId="11869"/>
    <cellStyle name="Porcentagem 6 3 2 2 2 4" xfId="8435"/>
    <cellStyle name="Porcentagem 6 3 2 2 2 5" xfId="3474"/>
    <cellStyle name="Porcentagem 6 3 2 2 3" xfId="4579"/>
    <cellStyle name="Porcentagem 6 3 2 2 3 2" xfId="9563"/>
    <cellStyle name="Porcentagem 6 3 2 2 4" xfId="6310"/>
    <cellStyle name="Porcentagem 6 3 2 2 4 2" xfId="11252"/>
    <cellStyle name="Porcentagem 6 3 2 2 5" xfId="7818"/>
    <cellStyle name="Porcentagem 6 3 2 2 6" xfId="2857"/>
    <cellStyle name="Porcentagem 6 3 2 3" xfId="1846"/>
    <cellStyle name="Porcentagem 6 3 2 3 2" xfId="5197"/>
    <cellStyle name="Porcentagem 6 3 2 3 2 2" xfId="10181"/>
    <cellStyle name="Porcentagem 6 3 2 3 3" xfId="6926"/>
    <cellStyle name="Porcentagem 6 3 2 3 3 2" xfId="11868"/>
    <cellStyle name="Porcentagem 6 3 2 3 4" xfId="8434"/>
    <cellStyle name="Porcentagem 6 3 2 3 5" xfId="3473"/>
    <cellStyle name="Porcentagem 6 3 2 4" xfId="4196"/>
    <cellStyle name="Porcentagem 6 3 2 4 2" xfId="9182"/>
    <cellStyle name="Porcentagem 6 3 2 5" xfId="5943"/>
    <cellStyle name="Porcentagem 6 3 2 5 2" xfId="10885"/>
    <cellStyle name="Porcentagem 6 3 2 6" xfId="7451"/>
    <cellStyle name="Porcentagem 6 3 2 7" xfId="2490"/>
    <cellStyle name="Porcentagem 6 3 3" xfId="905"/>
    <cellStyle name="Porcentagem 6 3 3 2" xfId="1848"/>
    <cellStyle name="Porcentagem 6 3 3 2 2" xfId="5199"/>
    <cellStyle name="Porcentagem 6 3 3 2 2 2" xfId="10183"/>
    <cellStyle name="Porcentagem 6 3 3 2 3" xfId="6928"/>
    <cellStyle name="Porcentagem 6 3 3 2 3 2" xfId="11870"/>
    <cellStyle name="Porcentagem 6 3 3 2 4" xfId="8436"/>
    <cellStyle name="Porcentagem 6 3 3 2 5" xfId="3475"/>
    <cellStyle name="Porcentagem 6 3 3 3" xfId="4338"/>
    <cellStyle name="Porcentagem 6 3 3 3 2" xfId="9323"/>
    <cellStyle name="Porcentagem 6 3 3 4" xfId="6081"/>
    <cellStyle name="Porcentagem 6 3 3 4 2" xfId="11023"/>
    <cellStyle name="Porcentagem 6 3 3 5" xfId="7589"/>
    <cellStyle name="Porcentagem 6 3 3 6" xfId="2628"/>
    <cellStyle name="Porcentagem 6 3 4" xfId="1845"/>
    <cellStyle name="Porcentagem 6 3 4 2" xfId="5196"/>
    <cellStyle name="Porcentagem 6 3 4 2 2" xfId="10180"/>
    <cellStyle name="Porcentagem 6 3 4 3" xfId="6925"/>
    <cellStyle name="Porcentagem 6 3 4 3 2" xfId="11867"/>
    <cellStyle name="Porcentagem 6 3 4 4" xfId="8433"/>
    <cellStyle name="Porcentagem 6 3 4 5" xfId="3472"/>
    <cellStyle name="Porcentagem 6 3 5" xfId="3736"/>
    <cellStyle name="Porcentagem 6 3 5 2" xfId="5441"/>
    <cellStyle name="Porcentagem 6 3 5 2 2" xfId="10414"/>
    <cellStyle name="Porcentagem 6 3 5 3" xfId="8696"/>
    <cellStyle name="Porcentagem 6 3 6" xfId="4060"/>
    <cellStyle name="Porcentagem 6 3 6 2" xfId="8832"/>
    <cellStyle name="Porcentagem 6 3 7" xfId="5479"/>
    <cellStyle name="Porcentagem 6 3 7 2" xfId="10443"/>
    <cellStyle name="Porcentagem 6 3 8" xfId="5808"/>
    <cellStyle name="Porcentagem 6 3 8 2" xfId="10750"/>
    <cellStyle name="Porcentagem 6 3 9" xfId="7316"/>
    <cellStyle name="Porcentagem 6 4" xfId="654"/>
    <cellStyle name="Porcentagem 6 4 10" xfId="2397"/>
    <cellStyle name="Porcentagem 6 4 2" xfId="795"/>
    <cellStyle name="Porcentagem 6 4 2 2" xfId="1260"/>
    <cellStyle name="Porcentagem 6 4 2 2 2" xfId="1851"/>
    <cellStyle name="Porcentagem 6 4 2 2 2 2" xfId="5202"/>
    <cellStyle name="Porcentagem 6 4 2 2 2 2 2" xfId="10186"/>
    <cellStyle name="Porcentagem 6 4 2 2 2 3" xfId="6931"/>
    <cellStyle name="Porcentagem 6 4 2 2 2 3 2" xfId="11873"/>
    <cellStyle name="Porcentagem 6 4 2 2 2 4" xfId="8439"/>
    <cellStyle name="Porcentagem 6 4 2 2 2 5" xfId="3478"/>
    <cellStyle name="Porcentagem 6 4 2 2 3" xfId="4621"/>
    <cellStyle name="Porcentagem 6 4 2 2 3 2" xfId="9605"/>
    <cellStyle name="Porcentagem 6 4 2 2 4" xfId="6352"/>
    <cellStyle name="Porcentagem 6 4 2 2 4 2" xfId="11294"/>
    <cellStyle name="Porcentagem 6 4 2 2 5" xfId="7860"/>
    <cellStyle name="Porcentagem 6 4 2 2 6" xfId="2899"/>
    <cellStyle name="Porcentagem 6 4 2 3" xfId="1850"/>
    <cellStyle name="Porcentagem 6 4 2 3 2" xfId="5201"/>
    <cellStyle name="Porcentagem 6 4 2 3 2 2" xfId="10185"/>
    <cellStyle name="Porcentagem 6 4 2 3 3" xfId="6930"/>
    <cellStyle name="Porcentagem 6 4 2 3 3 2" xfId="11872"/>
    <cellStyle name="Porcentagem 6 4 2 3 4" xfId="8438"/>
    <cellStyle name="Porcentagem 6 4 2 3 5" xfId="3477"/>
    <cellStyle name="Porcentagem 6 4 2 4" xfId="4238"/>
    <cellStyle name="Porcentagem 6 4 2 4 2" xfId="9224"/>
    <cellStyle name="Porcentagem 6 4 2 5" xfId="5985"/>
    <cellStyle name="Porcentagem 6 4 2 5 2" xfId="10927"/>
    <cellStyle name="Porcentagem 6 4 2 6" xfId="7493"/>
    <cellStyle name="Porcentagem 6 4 2 7" xfId="2532"/>
    <cellStyle name="Porcentagem 6 4 3" xfId="948"/>
    <cellStyle name="Porcentagem 6 4 3 2" xfId="1852"/>
    <cellStyle name="Porcentagem 6 4 3 2 2" xfId="5203"/>
    <cellStyle name="Porcentagem 6 4 3 2 2 2" xfId="10187"/>
    <cellStyle name="Porcentagem 6 4 3 2 3" xfId="6932"/>
    <cellStyle name="Porcentagem 6 4 3 2 3 2" xfId="11874"/>
    <cellStyle name="Porcentagem 6 4 3 2 4" xfId="8440"/>
    <cellStyle name="Porcentagem 6 4 3 2 5" xfId="3479"/>
    <cellStyle name="Porcentagem 6 4 3 3" xfId="4380"/>
    <cellStyle name="Porcentagem 6 4 3 3 2" xfId="9365"/>
    <cellStyle name="Porcentagem 6 4 3 4" xfId="6123"/>
    <cellStyle name="Porcentagem 6 4 3 4 2" xfId="11065"/>
    <cellStyle name="Porcentagem 6 4 3 5" xfId="7631"/>
    <cellStyle name="Porcentagem 6 4 3 6" xfId="2670"/>
    <cellStyle name="Porcentagem 6 4 4" xfId="1849"/>
    <cellStyle name="Porcentagem 6 4 4 2" xfId="5200"/>
    <cellStyle name="Porcentagem 6 4 4 2 2" xfId="10184"/>
    <cellStyle name="Porcentagem 6 4 4 3" xfId="6929"/>
    <cellStyle name="Porcentagem 6 4 4 3 2" xfId="11871"/>
    <cellStyle name="Porcentagem 6 4 4 4" xfId="8437"/>
    <cellStyle name="Porcentagem 6 4 4 5" xfId="3476"/>
    <cellStyle name="Porcentagem 6 4 5" xfId="3778"/>
    <cellStyle name="Porcentagem 6 4 5 2" xfId="5546"/>
    <cellStyle name="Porcentagem 6 4 5 2 2" xfId="10496"/>
    <cellStyle name="Porcentagem 6 4 5 3" xfId="8738"/>
    <cellStyle name="Porcentagem 6 4 6" xfId="4103"/>
    <cellStyle name="Porcentagem 6 4 6 2" xfId="8874"/>
    <cellStyle name="Porcentagem 6 4 7" xfId="5585"/>
    <cellStyle name="Porcentagem 6 4 7 2" xfId="10531"/>
    <cellStyle name="Porcentagem 6 4 8" xfId="5850"/>
    <cellStyle name="Porcentagem 6 4 8 2" xfId="10792"/>
    <cellStyle name="Porcentagem 6 4 9" xfId="7358"/>
    <cellStyle name="Porcentagem 6 5" xfId="492"/>
    <cellStyle name="Porcentagem 6 5 2" xfId="1058"/>
    <cellStyle name="Porcentagem 6 5 2 2" xfId="1854"/>
    <cellStyle name="Porcentagem 6 5 2 2 2" xfId="5205"/>
    <cellStyle name="Porcentagem 6 5 2 2 2 2" xfId="10189"/>
    <cellStyle name="Porcentagem 6 5 2 2 3" xfId="6934"/>
    <cellStyle name="Porcentagem 6 5 2 2 3 2" xfId="11876"/>
    <cellStyle name="Porcentagem 6 5 2 2 4" xfId="8442"/>
    <cellStyle name="Porcentagem 6 5 2 2 5" xfId="3481"/>
    <cellStyle name="Porcentagem 6 5 2 3" xfId="4473"/>
    <cellStyle name="Porcentagem 6 5 2 3 2" xfId="9458"/>
    <cellStyle name="Porcentagem 6 5 2 4" xfId="6213"/>
    <cellStyle name="Porcentagem 6 5 2 4 2" xfId="11155"/>
    <cellStyle name="Porcentagem 6 5 2 5" xfId="7721"/>
    <cellStyle name="Porcentagem 6 5 2 6" xfId="2760"/>
    <cellStyle name="Porcentagem 6 5 3" xfId="1853"/>
    <cellStyle name="Porcentagem 6 5 3 2" xfId="5204"/>
    <cellStyle name="Porcentagem 6 5 3 2 2" xfId="10188"/>
    <cellStyle name="Porcentagem 6 5 3 3" xfId="6933"/>
    <cellStyle name="Porcentagem 6 5 3 3 2" xfId="11875"/>
    <cellStyle name="Porcentagem 6 5 3 4" xfId="8441"/>
    <cellStyle name="Porcentagem 6 5 3 5" xfId="3480"/>
    <cellStyle name="Porcentagem 6 5 4" xfId="4004"/>
    <cellStyle name="Porcentagem 6 5 4 2" xfId="9076"/>
    <cellStyle name="Porcentagem 6 5 5" xfId="5761"/>
    <cellStyle name="Porcentagem 6 5 5 2" xfId="10703"/>
    <cellStyle name="Porcentagem 6 5 6" xfId="7269"/>
    <cellStyle name="Porcentagem 6 5 7" xfId="2308"/>
    <cellStyle name="Porcentagem 6 6" xfId="705"/>
    <cellStyle name="Porcentagem 6 6 2" xfId="1171"/>
    <cellStyle name="Porcentagem 6 6 2 2" xfId="1856"/>
    <cellStyle name="Porcentagem 6 6 2 2 2" xfId="5207"/>
    <cellStyle name="Porcentagem 6 6 2 2 2 2" xfId="10191"/>
    <cellStyle name="Porcentagem 6 6 2 2 3" xfId="6936"/>
    <cellStyle name="Porcentagem 6 6 2 2 3 2" xfId="11878"/>
    <cellStyle name="Porcentagem 6 6 2 2 4" xfId="8444"/>
    <cellStyle name="Porcentagem 6 6 2 2 5" xfId="3483"/>
    <cellStyle name="Porcentagem 6 6 2 3" xfId="4532"/>
    <cellStyle name="Porcentagem 6 6 2 3 2" xfId="9516"/>
    <cellStyle name="Porcentagem 6 6 2 4" xfId="6263"/>
    <cellStyle name="Porcentagem 6 6 2 4 2" xfId="11205"/>
    <cellStyle name="Porcentagem 6 6 2 5" xfId="7771"/>
    <cellStyle name="Porcentagem 6 6 2 6" xfId="2810"/>
    <cellStyle name="Porcentagem 6 6 3" xfId="1855"/>
    <cellStyle name="Porcentagem 6 6 3 2" xfId="5206"/>
    <cellStyle name="Porcentagem 6 6 3 2 2" xfId="10190"/>
    <cellStyle name="Porcentagem 6 6 3 3" xfId="6935"/>
    <cellStyle name="Porcentagem 6 6 3 3 2" xfId="11877"/>
    <cellStyle name="Porcentagem 6 6 3 4" xfId="8443"/>
    <cellStyle name="Porcentagem 6 6 3 5" xfId="3482"/>
    <cellStyle name="Porcentagem 6 6 4" xfId="4149"/>
    <cellStyle name="Porcentagem 6 6 4 2" xfId="9135"/>
    <cellStyle name="Porcentagem 6 6 5" xfId="5896"/>
    <cellStyle name="Porcentagem 6 6 5 2" xfId="10838"/>
    <cellStyle name="Porcentagem 6 6 6" xfId="7404"/>
    <cellStyle name="Porcentagem 6 6 7" xfId="2443"/>
    <cellStyle name="Porcentagem 6 7" xfId="376"/>
    <cellStyle name="Porcentagem 6 7 2" xfId="1001"/>
    <cellStyle name="Porcentagem 6 7 2 2" xfId="1858"/>
    <cellStyle name="Porcentagem 6 7 2 2 2" xfId="5209"/>
    <cellStyle name="Porcentagem 6 7 2 2 2 2" xfId="10193"/>
    <cellStyle name="Porcentagem 6 7 2 2 3" xfId="6938"/>
    <cellStyle name="Porcentagem 6 7 2 2 3 2" xfId="11880"/>
    <cellStyle name="Porcentagem 6 7 2 2 4" xfId="8446"/>
    <cellStyle name="Porcentagem 6 7 2 2 5" xfId="3485"/>
    <cellStyle name="Porcentagem 6 7 2 3" xfId="4427"/>
    <cellStyle name="Porcentagem 6 7 2 3 2" xfId="9412"/>
    <cellStyle name="Porcentagem 6 7 2 4" xfId="6169"/>
    <cellStyle name="Porcentagem 6 7 2 4 2" xfId="11111"/>
    <cellStyle name="Porcentagem 6 7 2 5" xfId="7677"/>
    <cellStyle name="Porcentagem 6 7 2 6" xfId="2716"/>
    <cellStyle name="Porcentagem 6 7 3" xfId="1857"/>
    <cellStyle name="Porcentagem 6 7 3 2" xfId="5208"/>
    <cellStyle name="Porcentagem 6 7 3 2 2" xfId="10192"/>
    <cellStyle name="Porcentagem 6 7 3 3" xfId="6937"/>
    <cellStyle name="Porcentagem 6 7 3 3 2" xfId="11879"/>
    <cellStyle name="Porcentagem 6 7 3 4" xfId="8445"/>
    <cellStyle name="Porcentagem 6 7 3 5" xfId="3484"/>
    <cellStyle name="Porcentagem 6 7 4" xfId="3945"/>
    <cellStyle name="Porcentagem 6 7 4 2" xfId="9025"/>
    <cellStyle name="Porcentagem 6 7 5" xfId="5712"/>
    <cellStyle name="Porcentagem 6 7 5 2" xfId="10654"/>
    <cellStyle name="Porcentagem 6 7 6" xfId="7220"/>
    <cellStyle name="Porcentagem 6 7 7" xfId="2259"/>
    <cellStyle name="Porcentagem 6 8" xfId="854"/>
    <cellStyle name="Porcentagem 6 8 2" xfId="1859"/>
    <cellStyle name="Porcentagem 6 8 2 2" xfId="5210"/>
    <cellStyle name="Porcentagem 6 8 2 2 2" xfId="10194"/>
    <cellStyle name="Porcentagem 6 8 2 3" xfId="6939"/>
    <cellStyle name="Porcentagem 6 8 2 3 2" xfId="11881"/>
    <cellStyle name="Porcentagem 6 8 2 4" xfId="8447"/>
    <cellStyle name="Porcentagem 6 8 2 5" xfId="3486"/>
    <cellStyle name="Porcentagem 6 8 3" xfId="4289"/>
    <cellStyle name="Porcentagem 6 8 3 2" xfId="9275"/>
    <cellStyle name="Porcentagem 6 8 4" xfId="6034"/>
    <cellStyle name="Porcentagem 6 8 4 2" xfId="10976"/>
    <cellStyle name="Porcentagem 6 8 5" xfId="7542"/>
    <cellStyle name="Porcentagem 6 8 6" xfId="2581"/>
    <cellStyle name="Porcentagem 6 9" xfId="1321"/>
    <cellStyle name="Porcentagem 6 9 2" xfId="4672"/>
    <cellStyle name="Porcentagem 6 9 2 2" xfId="9656"/>
    <cellStyle name="Porcentagem 6 9 3" xfId="6401"/>
    <cellStyle name="Porcentagem 6 9 3 2" xfId="11343"/>
    <cellStyle name="Porcentagem 6 9 4" xfId="7909"/>
    <cellStyle name="Porcentagem 6 9 5" xfId="2948"/>
    <cellStyle name="Porcentagem 7" xfId="283"/>
    <cellStyle name="Porcentagem 7 2" xfId="1023"/>
    <cellStyle name="Porcentagem 8" xfId="5384"/>
    <cellStyle name="Porcentagem 9" xfId="76"/>
    <cellStyle name="Result" xfId="44"/>
    <cellStyle name="Result2" xfId="45"/>
    <cellStyle name="Saída 2" xfId="5379"/>
    <cellStyle name="Sep. milhar [0]" xfId="118"/>
    <cellStyle name="Separador de m" xfId="119"/>
    <cellStyle name="Separador de milhares 2" xfId="47"/>
    <cellStyle name="Separador de milhares 2 2" xfId="52"/>
    <cellStyle name="Separador de milhares 2 2 2" xfId="605"/>
    <cellStyle name="Separador de milhares 2 2 2 2" xfId="1131"/>
    <cellStyle name="Separador de milhares 2 2 2 2 2" xfId="12248"/>
    <cellStyle name="Separador de milhares 2 2 2 2 2 2" xfId="17729"/>
    <cellStyle name="Separador de milhares 2 2 2 3" xfId="12126"/>
    <cellStyle name="Separador de milhares 2 2 2 3 2" xfId="17607"/>
    <cellStyle name="Separador de milhares 2 2 3" xfId="494"/>
    <cellStyle name="Separador de milhares 2 2 3 2" xfId="12110"/>
    <cellStyle name="Separador de milhares 2 2 3 2 2" xfId="17591"/>
    <cellStyle name="Separador de milhares 2 2 4" xfId="378"/>
    <cellStyle name="Separador de milhares 2 2 4 2" xfId="12090"/>
    <cellStyle name="Separador de milhares 2 2 4 2 2" xfId="17571"/>
    <cellStyle name="Separador de milhares 2 2 5" xfId="12052"/>
    <cellStyle name="Separador de milhares 2 2 5 2" xfId="17533"/>
    <cellStyle name="Separador de milhares 2 3" xfId="604"/>
    <cellStyle name="Separador de milhares 2 3 2" xfId="1130"/>
    <cellStyle name="Separador de milhares 2 3 2 2" xfId="12247"/>
    <cellStyle name="Separador de milhares 2 3 2 2 2" xfId="17728"/>
    <cellStyle name="Separador de milhares 2 3 3" xfId="12125"/>
    <cellStyle name="Separador de milhares 2 3 3 2" xfId="17606"/>
    <cellStyle name="Separador de milhares 2 4" xfId="408"/>
    <cellStyle name="Separador de milhares 2 4 2" xfId="12107"/>
    <cellStyle name="Separador de milhares 2 4 2 2" xfId="17588"/>
    <cellStyle name="Separador de milhares 2 5" xfId="292"/>
    <cellStyle name="Separador de milhares 2 5 2" xfId="12087"/>
    <cellStyle name="Separador de milhares 2 5 2 2" xfId="17568"/>
    <cellStyle name="Separador de milhares 2 6" xfId="12051"/>
    <cellStyle name="Separador de milhares 2 6 2" xfId="17532"/>
    <cellStyle name="Separador de milhares 3" xfId="53"/>
    <cellStyle name="Separador de milhares 3 2" xfId="12053"/>
    <cellStyle name="Separador de milhares 3 2 2" xfId="17534"/>
    <cellStyle name="Separador de milhares 4" xfId="48"/>
    <cellStyle name="Sepavador de milhares [0]_Pasta2" xfId="120"/>
    <cellStyle name="Standard_RP100_01 (metr.)" xfId="121"/>
    <cellStyle name="Texto de Aviso 2" xfId="5477"/>
    <cellStyle name="Texto Explicativo 2" xfId="5388"/>
    <cellStyle name="Título 1 2" xfId="5596"/>
    <cellStyle name="Título 2 2" xfId="5445"/>
    <cellStyle name="Título 3 2" xfId="5454"/>
    <cellStyle name="Título 4 2" xfId="5531"/>
    <cellStyle name="Titulo1" xfId="122"/>
    <cellStyle name="Titulo2" xfId="123"/>
    <cellStyle name="Vírgula" xfId="1" builtinId="3"/>
    <cellStyle name="Vírgula 10" xfId="125"/>
    <cellStyle name="Vírgula 10 10" xfId="267"/>
    <cellStyle name="Vírgula 10 10 2" xfId="3892"/>
    <cellStyle name="Vírgula 10 10 2 2" xfId="8979"/>
    <cellStyle name="Vírgula 10 10 2 2 2" xfId="14070"/>
    <cellStyle name="Vírgula 10 10 2 2 2 2" xfId="19550"/>
    <cellStyle name="Vírgula 10 10 2 2 3" xfId="16795"/>
    <cellStyle name="Vírgula 10 10 2 3" xfId="12874"/>
    <cellStyle name="Vírgula 10 10 2 3 2" xfId="18354"/>
    <cellStyle name="Vírgula 10 10 2 4" xfId="15600"/>
    <cellStyle name="Vírgula 10 10 3" xfId="5670"/>
    <cellStyle name="Vírgula 10 10 3 2" xfId="10612"/>
    <cellStyle name="Vírgula 10 10 3 2 2" xfId="14458"/>
    <cellStyle name="Vírgula 10 10 3 2 2 2" xfId="19938"/>
    <cellStyle name="Vírgula 10 10 3 2 3" xfId="17183"/>
    <cellStyle name="Vírgula 10 10 3 3" xfId="13287"/>
    <cellStyle name="Vírgula 10 10 3 3 2" xfId="18767"/>
    <cellStyle name="Vírgula 10 10 3 4" xfId="16012"/>
    <cellStyle name="Vírgula 10 10 4" xfId="7178"/>
    <cellStyle name="Vírgula 10 10 4 2" xfId="13644"/>
    <cellStyle name="Vírgula 10 10 4 2 2" xfId="19124"/>
    <cellStyle name="Vírgula 10 10 4 3" xfId="16369"/>
    <cellStyle name="Vírgula 10 10 5" xfId="2217"/>
    <cellStyle name="Vírgula 10 10 5 2" xfId="12481"/>
    <cellStyle name="Vírgula 10 10 5 2 2" xfId="17961"/>
    <cellStyle name="Vírgula 10 10 5 3" xfId="15207"/>
    <cellStyle name="Vírgula 10 10 6" xfId="12075"/>
    <cellStyle name="Vírgula 10 10 6 2" xfId="17556"/>
    <cellStyle name="Vírgula 10 10 7" xfId="14835"/>
    <cellStyle name="Vírgula 10 11" xfId="2127"/>
    <cellStyle name="Vírgula 10 11 2" xfId="3805"/>
    <cellStyle name="Vírgula 10 11 2 2" xfId="8898"/>
    <cellStyle name="Vírgula 10 11 2 2 2" xfId="14059"/>
    <cellStyle name="Vírgula 10 11 2 2 2 2" xfId="19539"/>
    <cellStyle name="Vírgula 10 11 2 2 3" xfId="16784"/>
    <cellStyle name="Vírgula 10 11 2 3" xfId="12862"/>
    <cellStyle name="Vírgula 10 11 2 3 2" xfId="18342"/>
    <cellStyle name="Vírgula 10 11 2 4" xfId="15588"/>
    <cellStyle name="Vírgula 10 11 3" xfId="8650"/>
    <cellStyle name="Vírgula 10 11 3 2" xfId="13994"/>
    <cellStyle name="Vírgula 10 11 3 2 2" xfId="19474"/>
    <cellStyle name="Vírgula 10 11 3 3" xfId="16719"/>
    <cellStyle name="Vírgula 10 11 4" xfId="12474"/>
    <cellStyle name="Vírgula 10 11 4 2" xfId="17954"/>
    <cellStyle name="Vírgula 10 11 5" xfId="15200"/>
    <cellStyle name="Vírgula 10 12" xfId="3690"/>
    <cellStyle name="Vírgula 10 12 2" xfId="8787"/>
    <cellStyle name="Vírgula 10 12 2 2" xfId="14026"/>
    <cellStyle name="Vírgula 10 12 2 2 2" xfId="19506"/>
    <cellStyle name="Vírgula 10 12 2 3" xfId="16751"/>
    <cellStyle name="Vírgula 10 12 3" xfId="12829"/>
    <cellStyle name="Vírgula 10 12 3 2" xfId="18309"/>
    <cellStyle name="Vírgula 10 12 4" xfId="15555"/>
    <cellStyle name="Vírgula 10 13" xfId="3819"/>
    <cellStyle name="Vírgula 10 13 2" xfId="8911"/>
    <cellStyle name="Vírgula 10 13 2 2" xfId="14063"/>
    <cellStyle name="Vírgula 10 13 2 2 2" xfId="19543"/>
    <cellStyle name="Vírgula 10 13 2 3" xfId="16788"/>
    <cellStyle name="Vírgula 10 13 3" xfId="12866"/>
    <cellStyle name="Vírgula 10 13 3 2" xfId="18346"/>
    <cellStyle name="Vírgula 10 13 4" xfId="15592"/>
    <cellStyle name="Vírgula 10 14" xfId="5608"/>
    <cellStyle name="Vírgula 10 14 2" xfId="10550"/>
    <cellStyle name="Vírgula 10 14 2 2" xfId="14451"/>
    <cellStyle name="Vírgula 10 14 2 2 2" xfId="19931"/>
    <cellStyle name="Vírgula 10 14 2 3" xfId="17176"/>
    <cellStyle name="Vírgula 10 14 3" xfId="13280"/>
    <cellStyle name="Vírgula 10 14 3 2" xfId="18760"/>
    <cellStyle name="Vírgula 10 14 4" xfId="16005"/>
    <cellStyle name="Vírgula 10 15" xfId="7116"/>
    <cellStyle name="Vírgula 10 15 2" xfId="13637"/>
    <cellStyle name="Vírgula 10 15 2 2" xfId="19117"/>
    <cellStyle name="Vírgula 10 15 3" xfId="16362"/>
    <cellStyle name="Vírgula 10 16" xfId="2086"/>
    <cellStyle name="Vírgula 10 16 2" xfId="12465"/>
    <cellStyle name="Vírgula 10 16 2 2" xfId="17945"/>
    <cellStyle name="Vírgula 10 16 3" xfId="15191"/>
    <cellStyle name="Vírgula 10 17" xfId="12066"/>
    <cellStyle name="Vírgula 10 17 2" xfId="17547"/>
    <cellStyle name="Vírgula 10 18" xfId="14828"/>
    <cellStyle name="Vírgula 10 2" xfId="174"/>
    <cellStyle name="Vírgula 10 2 10" xfId="2154"/>
    <cellStyle name="Vírgula 10 2 10 2" xfId="5497"/>
    <cellStyle name="Vírgula 10 2 10 2 2" xfId="10459"/>
    <cellStyle name="Vírgula 10 2 10 2 2 2" xfId="14427"/>
    <cellStyle name="Vírgula 10 2 10 2 2 2 2" xfId="19907"/>
    <cellStyle name="Vírgula 10 2 10 2 2 3" xfId="17152"/>
    <cellStyle name="Vírgula 10 2 10 2 3" xfId="13256"/>
    <cellStyle name="Vírgula 10 2 10 2 3 2" xfId="18736"/>
    <cellStyle name="Vírgula 10 2 10 2 4" xfId="15981"/>
    <cellStyle name="Vírgula 10 2 10 3" xfId="8651"/>
    <cellStyle name="Vírgula 10 2 10 3 2" xfId="13995"/>
    <cellStyle name="Vírgula 10 2 10 3 2 2" xfId="19475"/>
    <cellStyle name="Vírgula 10 2 10 3 3" xfId="16720"/>
    <cellStyle name="Vírgula 10 2 10 4" xfId="12480"/>
    <cellStyle name="Vírgula 10 2 10 4 2" xfId="17960"/>
    <cellStyle name="Vírgula 10 2 10 5" xfId="15206"/>
    <cellStyle name="Vírgula 10 2 11" xfId="3691"/>
    <cellStyle name="Vírgula 10 2 11 2" xfId="8788"/>
    <cellStyle name="Vírgula 10 2 11 2 2" xfId="14027"/>
    <cellStyle name="Vírgula 10 2 11 2 2 2" xfId="19507"/>
    <cellStyle name="Vírgula 10 2 11 2 3" xfId="16752"/>
    <cellStyle name="Vírgula 10 2 11 3" xfId="12830"/>
    <cellStyle name="Vírgula 10 2 11 3 2" xfId="18310"/>
    <cellStyle name="Vírgula 10 2 11 4" xfId="15556"/>
    <cellStyle name="Vírgula 10 2 12" xfId="3850"/>
    <cellStyle name="Vírgula 10 2 12 2" xfId="8941"/>
    <cellStyle name="Vírgula 10 2 12 2 2" xfId="14069"/>
    <cellStyle name="Vírgula 10 2 12 2 2 2" xfId="19549"/>
    <cellStyle name="Vírgula 10 2 12 2 3" xfId="16794"/>
    <cellStyle name="Vírgula 10 2 12 3" xfId="12872"/>
    <cellStyle name="Vírgula 10 2 12 3 2" xfId="18352"/>
    <cellStyle name="Vírgula 10 2 12 4" xfId="15598"/>
    <cellStyle name="Vírgula 10 2 13" xfId="5635"/>
    <cellStyle name="Vírgula 10 2 13 2" xfId="10577"/>
    <cellStyle name="Vírgula 10 2 13 2 2" xfId="14457"/>
    <cellStyle name="Vírgula 10 2 13 2 2 2" xfId="19937"/>
    <cellStyle name="Vírgula 10 2 13 2 3" xfId="17182"/>
    <cellStyle name="Vírgula 10 2 13 3" xfId="13286"/>
    <cellStyle name="Vírgula 10 2 13 3 2" xfId="18766"/>
    <cellStyle name="Vírgula 10 2 13 4" xfId="16011"/>
    <cellStyle name="Vírgula 10 2 14" xfId="7143"/>
    <cellStyle name="Vírgula 10 2 14 2" xfId="13643"/>
    <cellStyle name="Vírgula 10 2 14 2 2" xfId="19123"/>
    <cellStyle name="Vírgula 10 2 14 3" xfId="16368"/>
    <cellStyle name="Vírgula 10 2 15" xfId="2110"/>
    <cellStyle name="Vírgula 10 2 15 2" xfId="12466"/>
    <cellStyle name="Vírgula 10 2 15 2 2" xfId="17946"/>
    <cellStyle name="Vírgula 10 2 15 3" xfId="15192"/>
    <cellStyle name="Vírgula 10 2 16" xfId="12072"/>
    <cellStyle name="Vírgula 10 2 16 2" xfId="17553"/>
    <cellStyle name="Vírgula 10 2 17" xfId="14834"/>
    <cellStyle name="Vírgula 10 2 2" xfId="607"/>
    <cellStyle name="Vírgula 10 2 2 10" xfId="2358"/>
    <cellStyle name="Vírgula 10 2 2 10 2" xfId="12515"/>
    <cellStyle name="Vírgula 10 2 2 10 2 2" xfId="17995"/>
    <cellStyle name="Vírgula 10 2 2 10 3" xfId="15241"/>
    <cellStyle name="Vírgula 10 2 2 11" xfId="12128"/>
    <cellStyle name="Vírgula 10 2 2 11 2" xfId="17609"/>
    <cellStyle name="Vírgula 10 2 2 12" xfId="14872"/>
    <cellStyle name="Vírgula 10 2 2 2" xfId="756"/>
    <cellStyle name="Vírgula 10 2 2 2 2" xfId="1221"/>
    <cellStyle name="Vírgula 10 2 2 2 2 2" xfId="1862"/>
    <cellStyle name="Vírgula 10 2 2 2 2 2 2" xfId="5213"/>
    <cellStyle name="Vírgula 10 2 2 2 2 2 2 2" xfId="10197"/>
    <cellStyle name="Vírgula 10 2 2 2 2 2 2 2 2" xfId="14244"/>
    <cellStyle name="Vírgula 10 2 2 2 2 2 2 2 2 2" xfId="19724"/>
    <cellStyle name="Vírgula 10 2 2 2 2 2 2 2 3" xfId="16969"/>
    <cellStyle name="Vírgula 10 2 2 2 2 2 2 3" xfId="13072"/>
    <cellStyle name="Vírgula 10 2 2 2 2 2 2 3 2" xfId="18552"/>
    <cellStyle name="Vírgula 10 2 2 2 2 2 2 4" xfId="15798"/>
    <cellStyle name="Vírgula 10 2 2 2 2 2 3" xfId="6942"/>
    <cellStyle name="Vírgula 10 2 2 2 2 2 3 2" xfId="11884"/>
    <cellStyle name="Vírgula 10 2 2 2 2 2 3 2 2" xfId="14644"/>
    <cellStyle name="Vírgula 10 2 2 2 2 2 3 2 2 2" xfId="20124"/>
    <cellStyle name="Vírgula 10 2 2 2 2 2 3 2 3" xfId="17369"/>
    <cellStyle name="Vírgula 10 2 2 2 2 2 3 3" xfId="13473"/>
    <cellStyle name="Vírgula 10 2 2 2 2 2 3 3 2" xfId="18953"/>
    <cellStyle name="Vírgula 10 2 2 2 2 2 3 4" xfId="16198"/>
    <cellStyle name="Vírgula 10 2 2 2 2 2 4" xfId="8450"/>
    <cellStyle name="Vírgula 10 2 2 2 2 2 4 2" xfId="13830"/>
    <cellStyle name="Vírgula 10 2 2 2 2 2 4 2 2" xfId="19310"/>
    <cellStyle name="Vírgula 10 2 2 2 2 2 4 3" xfId="16555"/>
    <cellStyle name="Vírgula 10 2 2 2 2 2 5" xfId="3489"/>
    <cellStyle name="Vírgula 10 2 2 2 2 2 5 2" xfId="12667"/>
    <cellStyle name="Vírgula 10 2 2 2 2 2 5 2 2" xfId="18147"/>
    <cellStyle name="Vírgula 10 2 2 2 2 2 5 3" xfId="15393"/>
    <cellStyle name="Vírgula 10 2 2 2 2 2 6" xfId="12301"/>
    <cellStyle name="Vírgula 10 2 2 2 2 2 6 2" xfId="17781"/>
    <cellStyle name="Vírgula 10 2 2 2 2 2 7" xfId="15027"/>
    <cellStyle name="Vírgula 10 2 2 2 2 3" xfId="4582"/>
    <cellStyle name="Vírgula 10 2 2 2 2 3 2" xfId="9566"/>
    <cellStyle name="Vírgula 10 2 2 2 2 3 2 2" xfId="14209"/>
    <cellStyle name="Vírgula 10 2 2 2 2 3 2 2 2" xfId="19689"/>
    <cellStyle name="Vírgula 10 2 2 2 2 3 2 3" xfId="16934"/>
    <cellStyle name="Vírgula 10 2 2 2 2 3 3" xfId="13037"/>
    <cellStyle name="Vírgula 10 2 2 2 2 3 3 2" xfId="18517"/>
    <cellStyle name="Vírgula 10 2 2 2 2 3 4" xfId="15763"/>
    <cellStyle name="Vírgula 10 2 2 2 2 4" xfId="6313"/>
    <cellStyle name="Vírgula 10 2 2 2 2 4 2" xfId="11255"/>
    <cellStyle name="Vírgula 10 2 2 2 2 4 2 2" xfId="14611"/>
    <cellStyle name="Vírgula 10 2 2 2 2 4 2 2 2" xfId="20091"/>
    <cellStyle name="Vírgula 10 2 2 2 2 4 2 3" xfId="17336"/>
    <cellStyle name="Vírgula 10 2 2 2 2 4 3" xfId="13440"/>
    <cellStyle name="Vírgula 10 2 2 2 2 4 3 2" xfId="18920"/>
    <cellStyle name="Vírgula 10 2 2 2 2 4 4" xfId="16165"/>
    <cellStyle name="Vírgula 10 2 2 2 2 5" xfId="7821"/>
    <cellStyle name="Vírgula 10 2 2 2 2 5 2" xfId="13797"/>
    <cellStyle name="Vírgula 10 2 2 2 2 5 2 2" xfId="19277"/>
    <cellStyle name="Vírgula 10 2 2 2 2 5 3" xfId="16522"/>
    <cellStyle name="Vírgula 10 2 2 2 2 6" xfId="2860"/>
    <cellStyle name="Vírgula 10 2 2 2 2 6 2" xfId="12634"/>
    <cellStyle name="Vírgula 10 2 2 2 2 6 2 2" xfId="18114"/>
    <cellStyle name="Vírgula 10 2 2 2 2 6 3" xfId="15360"/>
    <cellStyle name="Vírgula 10 2 2 2 2 7" xfId="12268"/>
    <cellStyle name="Vírgula 10 2 2 2 2 7 2" xfId="17748"/>
    <cellStyle name="Vírgula 10 2 2 2 2 8" xfId="14994"/>
    <cellStyle name="Vírgula 10 2 2 2 3" xfId="1861"/>
    <cellStyle name="Vírgula 10 2 2 2 3 2" xfId="5212"/>
    <cellStyle name="Vírgula 10 2 2 2 3 2 2" xfId="10196"/>
    <cellStyle name="Vírgula 10 2 2 2 3 2 2 2" xfId="14243"/>
    <cellStyle name="Vírgula 10 2 2 2 3 2 2 2 2" xfId="19723"/>
    <cellStyle name="Vírgula 10 2 2 2 3 2 2 3" xfId="16968"/>
    <cellStyle name="Vírgula 10 2 2 2 3 2 3" xfId="13071"/>
    <cellStyle name="Vírgula 10 2 2 2 3 2 3 2" xfId="18551"/>
    <cellStyle name="Vírgula 10 2 2 2 3 2 4" xfId="15797"/>
    <cellStyle name="Vírgula 10 2 2 2 3 3" xfId="6941"/>
    <cellStyle name="Vírgula 10 2 2 2 3 3 2" xfId="11883"/>
    <cellStyle name="Vírgula 10 2 2 2 3 3 2 2" xfId="14643"/>
    <cellStyle name="Vírgula 10 2 2 2 3 3 2 2 2" xfId="20123"/>
    <cellStyle name="Vírgula 10 2 2 2 3 3 2 3" xfId="17368"/>
    <cellStyle name="Vírgula 10 2 2 2 3 3 3" xfId="13472"/>
    <cellStyle name="Vírgula 10 2 2 2 3 3 3 2" xfId="18952"/>
    <cellStyle name="Vírgula 10 2 2 2 3 3 4" xfId="16197"/>
    <cellStyle name="Vírgula 10 2 2 2 3 4" xfId="8449"/>
    <cellStyle name="Vírgula 10 2 2 2 3 4 2" xfId="13829"/>
    <cellStyle name="Vírgula 10 2 2 2 3 4 2 2" xfId="19309"/>
    <cellStyle name="Vírgula 10 2 2 2 3 4 3" xfId="16554"/>
    <cellStyle name="Vírgula 10 2 2 2 3 5" xfId="3488"/>
    <cellStyle name="Vírgula 10 2 2 2 3 5 2" xfId="12666"/>
    <cellStyle name="Vírgula 10 2 2 2 3 5 2 2" xfId="18146"/>
    <cellStyle name="Vírgula 10 2 2 2 3 5 3" xfId="15392"/>
    <cellStyle name="Vírgula 10 2 2 2 3 6" xfId="12300"/>
    <cellStyle name="Vírgula 10 2 2 2 3 6 2" xfId="17780"/>
    <cellStyle name="Vírgula 10 2 2 2 3 7" xfId="15026"/>
    <cellStyle name="Vírgula 10 2 2 2 4" xfId="4199"/>
    <cellStyle name="Vírgula 10 2 2 2 4 2" xfId="9185"/>
    <cellStyle name="Vírgula 10 2 2 2 4 2 2" xfId="14118"/>
    <cellStyle name="Vírgula 10 2 2 2 4 2 2 2" xfId="19598"/>
    <cellStyle name="Vírgula 10 2 2 2 4 2 3" xfId="16843"/>
    <cellStyle name="Vírgula 10 2 2 2 4 3" xfId="12946"/>
    <cellStyle name="Vírgula 10 2 2 2 4 3 2" xfId="18426"/>
    <cellStyle name="Vírgula 10 2 2 2 4 4" xfId="15672"/>
    <cellStyle name="Vírgula 10 2 2 2 5" xfId="5946"/>
    <cellStyle name="Vírgula 10 2 2 2 5 2" xfId="10888"/>
    <cellStyle name="Vírgula 10 2 2 2 5 2 2" xfId="14524"/>
    <cellStyle name="Vírgula 10 2 2 2 5 2 2 2" xfId="20004"/>
    <cellStyle name="Vírgula 10 2 2 2 5 2 3" xfId="17249"/>
    <cellStyle name="Vírgula 10 2 2 2 5 3" xfId="13353"/>
    <cellStyle name="Vírgula 10 2 2 2 5 3 2" xfId="18833"/>
    <cellStyle name="Vírgula 10 2 2 2 5 4" xfId="16078"/>
    <cellStyle name="Vírgula 10 2 2 2 6" xfId="7454"/>
    <cellStyle name="Vírgula 10 2 2 2 6 2" xfId="13710"/>
    <cellStyle name="Vírgula 10 2 2 2 6 2 2" xfId="19190"/>
    <cellStyle name="Vírgula 10 2 2 2 6 3" xfId="16435"/>
    <cellStyle name="Vírgula 10 2 2 2 7" xfId="2493"/>
    <cellStyle name="Vírgula 10 2 2 2 7 2" xfId="12547"/>
    <cellStyle name="Vírgula 10 2 2 2 7 2 2" xfId="18027"/>
    <cellStyle name="Vírgula 10 2 2 2 7 3" xfId="15273"/>
    <cellStyle name="Vírgula 10 2 2 2 8" xfId="12165"/>
    <cellStyle name="Vírgula 10 2 2 2 8 2" xfId="17646"/>
    <cellStyle name="Vírgula 10 2 2 2 9" xfId="14905"/>
    <cellStyle name="Vírgula 10 2 2 3" xfId="908"/>
    <cellStyle name="Vírgula 10 2 2 3 2" xfId="1863"/>
    <cellStyle name="Vírgula 10 2 2 3 2 2" xfId="5214"/>
    <cellStyle name="Vírgula 10 2 2 3 2 2 2" xfId="10198"/>
    <cellStyle name="Vírgula 10 2 2 3 2 2 2 2" xfId="14245"/>
    <cellStyle name="Vírgula 10 2 2 3 2 2 2 2 2" xfId="19725"/>
    <cellStyle name="Vírgula 10 2 2 3 2 2 2 3" xfId="16970"/>
    <cellStyle name="Vírgula 10 2 2 3 2 2 3" xfId="13073"/>
    <cellStyle name="Vírgula 10 2 2 3 2 2 3 2" xfId="18553"/>
    <cellStyle name="Vírgula 10 2 2 3 2 2 4" xfId="15799"/>
    <cellStyle name="Vírgula 10 2 2 3 2 3" xfId="6943"/>
    <cellStyle name="Vírgula 10 2 2 3 2 3 2" xfId="11885"/>
    <cellStyle name="Vírgula 10 2 2 3 2 3 2 2" xfId="14645"/>
    <cellStyle name="Vírgula 10 2 2 3 2 3 2 2 2" xfId="20125"/>
    <cellStyle name="Vírgula 10 2 2 3 2 3 2 3" xfId="17370"/>
    <cellStyle name="Vírgula 10 2 2 3 2 3 3" xfId="13474"/>
    <cellStyle name="Vírgula 10 2 2 3 2 3 3 2" xfId="18954"/>
    <cellStyle name="Vírgula 10 2 2 3 2 3 4" xfId="16199"/>
    <cellStyle name="Vírgula 10 2 2 3 2 4" xfId="8451"/>
    <cellStyle name="Vírgula 10 2 2 3 2 4 2" xfId="13831"/>
    <cellStyle name="Vírgula 10 2 2 3 2 4 2 2" xfId="19311"/>
    <cellStyle name="Vírgula 10 2 2 3 2 4 3" xfId="16556"/>
    <cellStyle name="Vírgula 10 2 2 3 2 5" xfId="3490"/>
    <cellStyle name="Vírgula 10 2 2 3 2 5 2" xfId="12668"/>
    <cellStyle name="Vírgula 10 2 2 3 2 5 2 2" xfId="18148"/>
    <cellStyle name="Vírgula 10 2 2 3 2 5 3" xfId="15394"/>
    <cellStyle name="Vírgula 10 2 2 3 2 6" xfId="12302"/>
    <cellStyle name="Vírgula 10 2 2 3 2 6 2" xfId="17782"/>
    <cellStyle name="Vírgula 10 2 2 3 2 7" xfId="15028"/>
    <cellStyle name="Vírgula 10 2 2 3 3" xfId="4341"/>
    <cellStyle name="Vírgula 10 2 2 3 3 2" xfId="9326"/>
    <cellStyle name="Vírgula 10 2 2 3 3 2 2" xfId="14151"/>
    <cellStyle name="Vírgula 10 2 2 3 3 2 2 2" xfId="19631"/>
    <cellStyle name="Vírgula 10 2 2 3 3 2 3" xfId="16876"/>
    <cellStyle name="Vírgula 10 2 2 3 3 3" xfId="12979"/>
    <cellStyle name="Vírgula 10 2 2 3 3 3 2" xfId="18459"/>
    <cellStyle name="Vírgula 10 2 2 3 3 4" xfId="15705"/>
    <cellStyle name="Vírgula 10 2 2 3 4" xfId="6084"/>
    <cellStyle name="Vírgula 10 2 2 3 4 2" xfId="11026"/>
    <cellStyle name="Vírgula 10 2 2 3 4 2 2" xfId="14557"/>
    <cellStyle name="Vírgula 10 2 2 3 4 2 2 2" xfId="20037"/>
    <cellStyle name="Vírgula 10 2 2 3 4 2 3" xfId="17282"/>
    <cellStyle name="Vírgula 10 2 2 3 4 3" xfId="13386"/>
    <cellStyle name="Vírgula 10 2 2 3 4 3 2" xfId="18866"/>
    <cellStyle name="Vírgula 10 2 2 3 4 4" xfId="16111"/>
    <cellStyle name="Vírgula 10 2 2 3 5" xfId="7592"/>
    <cellStyle name="Vírgula 10 2 2 3 5 2" xfId="13743"/>
    <cellStyle name="Vírgula 10 2 2 3 5 2 2" xfId="19223"/>
    <cellStyle name="Vírgula 10 2 2 3 5 3" xfId="16468"/>
    <cellStyle name="Vírgula 10 2 2 3 6" xfId="2631"/>
    <cellStyle name="Vírgula 10 2 2 3 6 2" xfId="12580"/>
    <cellStyle name="Vírgula 10 2 2 3 6 2 2" xfId="18060"/>
    <cellStyle name="Vírgula 10 2 2 3 6 3" xfId="15306"/>
    <cellStyle name="Vírgula 10 2 2 3 7" xfId="12199"/>
    <cellStyle name="Vírgula 10 2 2 3 7 2" xfId="17680"/>
    <cellStyle name="Vírgula 10 2 2 3 8" xfId="14939"/>
    <cellStyle name="Vírgula 10 2 2 4" xfId="1860"/>
    <cellStyle name="Vírgula 10 2 2 4 2" xfId="5211"/>
    <cellStyle name="Vírgula 10 2 2 4 2 2" xfId="10195"/>
    <cellStyle name="Vírgula 10 2 2 4 2 2 2" xfId="14242"/>
    <cellStyle name="Vírgula 10 2 2 4 2 2 2 2" xfId="19722"/>
    <cellStyle name="Vírgula 10 2 2 4 2 2 3" xfId="16967"/>
    <cellStyle name="Vírgula 10 2 2 4 2 3" xfId="13070"/>
    <cellStyle name="Vírgula 10 2 2 4 2 3 2" xfId="18550"/>
    <cellStyle name="Vírgula 10 2 2 4 2 4" xfId="15796"/>
    <cellStyle name="Vírgula 10 2 2 4 3" xfId="6940"/>
    <cellStyle name="Vírgula 10 2 2 4 3 2" xfId="11882"/>
    <cellStyle name="Vírgula 10 2 2 4 3 2 2" xfId="14642"/>
    <cellStyle name="Vírgula 10 2 2 4 3 2 2 2" xfId="20122"/>
    <cellStyle name="Vírgula 10 2 2 4 3 2 3" xfId="17367"/>
    <cellStyle name="Vírgula 10 2 2 4 3 3" xfId="13471"/>
    <cellStyle name="Vírgula 10 2 2 4 3 3 2" xfId="18951"/>
    <cellStyle name="Vírgula 10 2 2 4 3 4" xfId="16196"/>
    <cellStyle name="Vírgula 10 2 2 4 4" xfId="8448"/>
    <cellStyle name="Vírgula 10 2 2 4 4 2" xfId="13828"/>
    <cellStyle name="Vírgula 10 2 2 4 4 2 2" xfId="19308"/>
    <cellStyle name="Vírgula 10 2 2 4 4 3" xfId="16553"/>
    <cellStyle name="Vírgula 10 2 2 4 5" xfId="3487"/>
    <cellStyle name="Vírgula 10 2 2 4 5 2" xfId="12665"/>
    <cellStyle name="Vírgula 10 2 2 4 5 2 2" xfId="18145"/>
    <cellStyle name="Vírgula 10 2 2 4 5 3" xfId="15391"/>
    <cellStyle name="Vírgula 10 2 2 4 6" xfId="12299"/>
    <cellStyle name="Vírgula 10 2 2 4 6 2" xfId="17779"/>
    <cellStyle name="Vírgula 10 2 2 4 7" xfId="15025"/>
    <cellStyle name="Vírgula 10 2 2 5" xfId="3739"/>
    <cellStyle name="Vírgula 10 2 2 5 2" xfId="5398"/>
    <cellStyle name="Vírgula 10 2 2 5 2 2" xfId="10377"/>
    <cellStyle name="Vírgula 10 2 2 5 2 2 2" xfId="14409"/>
    <cellStyle name="Vírgula 10 2 2 5 2 2 2 2" xfId="19889"/>
    <cellStyle name="Vírgula 10 2 2 5 2 2 3" xfId="17134"/>
    <cellStyle name="Vírgula 10 2 2 5 2 3" xfId="13238"/>
    <cellStyle name="Vírgula 10 2 2 5 2 3 2" xfId="18718"/>
    <cellStyle name="Vírgula 10 2 2 5 2 4" xfId="15963"/>
    <cellStyle name="Vírgula 10 2 2 5 3" xfId="8699"/>
    <cellStyle name="Vírgula 10 2 2 5 3 2" xfId="14006"/>
    <cellStyle name="Vírgula 10 2 2 5 3 2 2" xfId="19486"/>
    <cellStyle name="Vírgula 10 2 2 5 3 3" xfId="16731"/>
    <cellStyle name="Vírgula 10 2 2 5 4" xfId="12841"/>
    <cellStyle name="Vírgula 10 2 2 5 4 2" xfId="18321"/>
    <cellStyle name="Vírgula 10 2 2 5 5" xfId="15567"/>
    <cellStyle name="Vírgula 10 2 2 6" xfId="4063"/>
    <cellStyle name="Vírgula 10 2 2 6 2" xfId="8835"/>
    <cellStyle name="Vírgula 10 2 2 6 2 2" xfId="14038"/>
    <cellStyle name="Vírgula 10 2 2 6 2 2 2" xfId="19518"/>
    <cellStyle name="Vírgula 10 2 2 6 2 3" xfId="16763"/>
    <cellStyle name="Vírgula 10 2 2 6 3" xfId="12914"/>
    <cellStyle name="Vírgula 10 2 2 6 3 2" xfId="18394"/>
    <cellStyle name="Vírgula 10 2 2 6 4" xfId="15640"/>
    <cellStyle name="Vírgula 10 2 2 7" xfId="5517"/>
    <cellStyle name="Vírgula 10 2 2 7 2" xfId="10475"/>
    <cellStyle name="Vírgula 10 2 2 7 2 2" xfId="14433"/>
    <cellStyle name="Vírgula 10 2 2 7 2 2 2" xfId="19913"/>
    <cellStyle name="Vírgula 10 2 2 7 2 3" xfId="17158"/>
    <cellStyle name="Vírgula 10 2 2 7 3" xfId="13262"/>
    <cellStyle name="Vírgula 10 2 2 7 3 2" xfId="18742"/>
    <cellStyle name="Vírgula 10 2 2 7 4" xfId="15987"/>
    <cellStyle name="Vírgula 10 2 2 8" xfId="5811"/>
    <cellStyle name="Vírgula 10 2 2 8 2" xfId="10753"/>
    <cellStyle name="Vírgula 10 2 2 8 2 2" xfId="14492"/>
    <cellStyle name="Vírgula 10 2 2 8 2 2 2" xfId="19972"/>
    <cellStyle name="Vírgula 10 2 2 8 2 3" xfId="17217"/>
    <cellStyle name="Vírgula 10 2 2 8 3" xfId="13321"/>
    <cellStyle name="Vírgula 10 2 2 8 3 2" xfId="18801"/>
    <cellStyle name="Vírgula 10 2 2 8 4" xfId="16046"/>
    <cellStyle name="Vírgula 10 2 2 9" xfId="7319"/>
    <cellStyle name="Vírgula 10 2 2 9 2" xfId="13678"/>
    <cellStyle name="Vírgula 10 2 2 9 2 2" xfId="19158"/>
    <cellStyle name="Vírgula 10 2 2 9 3" xfId="16403"/>
    <cellStyle name="Vírgula 10 2 3" xfId="657"/>
    <cellStyle name="Vírgula 10 2 3 10" xfId="2400"/>
    <cellStyle name="Vírgula 10 2 3 10 2" xfId="12524"/>
    <cellStyle name="Vírgula 10 2 3 10 2 2" xfId="18004"/>
    <cellStyle name="Vírgula 10 2 3 10 3" xfId="15250"/>
    <cellStyle name="Vírgula 10 2 3 11" xfId="12142"/>
    <cellStyle name="Vírgula 10 2 3 11 2" xfId="17623"/>
    <cellStyle name="Vírgula 10 2 3 12" xfId="14882"/>
    <cellStyle name="Vírgula 10 2 3 2" xfId="798"/>
    <cellStyle name="Vírgula 10 2 3 2 2" xfId="1263"/>
    <cellStyle name="Vírgula 10 2 3 2 2 2" xfId="1866"/>
    <cellStyle name="Vírgula 10 2 3 2 2 2 2" xfId="5217"/>
    <cellStyle name="Vírgula 10 2 3 2 2 2 2 2" xfId="10201"/>
    <cellStyle name="Vírgula 10 2 3 2 2 2 2 2 2" xfId="14248"/>
    <cellStyle name="Vírgula 10 2 3 2 2 2 2 2 2 2" xfId="19728"/>
    <cellStyle name="Vírgula 10 2 3 2 2 2 2 2 3" xfId="16973"/>
    <cellStyle name="Vírgula 10 2 3 2 2 2 2 3" xfId="13076"/>
    <cellStyle name="Vírgula 10 2 3 2 2 2 2 3 2" xfId="18556"/>
    <cellStyle name="Vírgula 10 2 3 2 2 2 2 4" xfId="15802"/>
    <cellStyle name="Vírgula 10 2 3 2 2 2 3" xfId="6946"/>
    <cellStyle name="Vírgula 10 2 3 2 2 2 3 2" xfId="11888"/>
    <cellStyle name="Vírgula 10 2 3 2 2 2 3 2 2" xfId="14648"/>
    <cellStyle name="Vírgula 10 2 3 2 2 2 3 2 2 2" xfId="20128"/>
    <cellStyle name="Vírgula 10 2 3 2 2 2 3 2 3" xfId="17373"/>
    <cellStyle name="Vírgula 10 2 3 2 2 2 3 3" xfId="13477"/>
    <cellStyle name="Vírgula 10 2 3 2 2 2 3 3 2" xfId="18957"/>
    <cellStyle name="Vírgula 10 2 3 2 2 2 3 4" xfId="16202"/>
    <cellStyle name="Vírgula 10 2 3 2 2 2 4" xfId="8454"/>
    <cellStyle name="Vírgula 10 2 3 2 2 2 4 2" xfId="13834"/>
    <cellStyle name="Vírgula 10 2 3 2 2 2 4 2 2" xfId="19314"/>
    <cellStyle name="Vírgula 10 2 3 2 2 2 4 3" xfId="16559"/>
    <cellStyle name="Vírgula 10 2 3 2 2 2 5" xfId="3493"/>
    <cellStyle name="Vírgula 10 2 3 2 2 2 5 2" xfId="12671"/>
    <cellStyle name="Vírgula 10 2 3 2 2 2 5 2 2" xfId="18151"/>
    <cellStyle name="Vírgula 10 2 3 2 2 2 5 3" xfId="15397"/>
    <cellStyle name="Vírgula 10 2 3 2 2 2 6" xfId="12305"/>
    <cellStyle name="Vírgula 10 2 3 2 2 2 6 2" xfId="17785"/>
    <cellStyle name="Vírgula 10 2 3 2 2 2 7" xfId="15031"/>
    <cellStyle name="Vírgula 10 2 3 2 2 3" xfId="4624"/>
    <cellStyle name="Vírgula 10 2 3 2 2 3 2" xfId="9608"/>
    <cellStyle name="Vírgula 10 2 3 2 2 3 2 2" xfId="14218"/>
    <cellStyle name="Vírgula 10 2 3 2 2 3 2 2 2" xfId="19698"/>
    <cellStyle name="Vírgula 10 2 3 2 2 3 2 3" xfId="16943"/>
    <cellStyle name="Vírgula 10 2 3 2 2 3 3" xfId="13046"/>
    <cellStyle name="Vírgula 10 2 3 2 2 3 3 2" xfId="18526"/>
    <cellStyle name="Vírgula 10 2 3 2 2 3 4" xfId="15772"/>
    <cellStyle name="Vírgula 10 2 3 2 2 4" xfId="6355"/>
    <cellStyle name="Vírgula 10 2 3 2 2 4 2" xfId="11297"/>
    <cellStyle name="Vírgula 10 2 3 2 2 4 2 2" xfId="14620"/>
    <cellStyle name="Vírgula 10 2 3 2 2 4 2 2 2" xfId="20100"/>
    <cellStyle name="Vírgula 10 2 3 2 2 4 2 3" xfId="17345"/>
    <cellStyle name="Vírgula 10 2 3 2 2 4 3" xfId="13449"/>
    <cellStyle name="Vírgula 10 2 3 2 2 4 3 2" xfId="18929"/>
    <cellStyle name="Vírgula 10 2 3 2 2 4 4" xfId="16174"/>
    <cellStyle name="Vírgula 10 2 3 2 2 5" xfId="7863"/>
    <cellStyle name="Vírgula 10 2 3 2 2 5 2" xfId="13806"/>
    <cellStyle name="Vírgula 10 2 3 2 2 5 2 2" xfId="19286"/>
    <cellStyle name="Vírgula 10 2 3 2 2 5 3" xfId="16531"/>
    <cellStyle name="Vírgula 10 2 3 2 2 6" xfId="2902"/>
    <cellStyle name="Vírgula 10 2 3 2 2 6 2" xfId="12643"/>
    <cellStyle name="Vírgula 10 2 3 2 2 6 2 2" xfId="18123"/>
    <cellStyle name="Vírgula 10 2 3 2 2 6 3" xfId="15369"/>
    <cellStyle name="Vírgula 10 2 3 2 2 7" xfId="12277"/>
    <cellStyle name="Vírgula 10 2 3 2 2 7 2" xfId="17757"/>
    <cellStyle name="Vírgula 10 2 3 2 2 8" xfId="15003"/>
    <cellStyle name="Vírgula 10 2 3 2 3" xfId="1865"/>
    <cellStyle name="Vírgula 10 2 3 2 3 2" xfId="5216"/>
    <cellStyle name="Vírgula 10 2 3 2 3 2 2" xfId="10200"/>
    <cellStyle name="Vírgula 10 2 3 2 3 2 2 2" xfId="14247"/>
    <cellStyle name="Vírgula 10 2 3 2 3 2 2 2 2" xfId="19727"/>
    <cellStyle name="Vírgula 10 2 3 2 3 2 2 3" xfId="16972"/>
    <cellStyle name="Vírgula 10 2 3 2 3 2 3" xfId="13075"/>
    <cellStyle name="Vírgula 10 2 3 2 3 2 3 2" xfId="18555"/>
    <cellStyle name="Vírgula 10 2 3 2 3 2 4" xfId="15801"/>
    <cellStyle name="Vírgula 10 2 3 2 3 3" xfId="6945"/>
    <cellStyle name="Vírgula 10 2 3 2 3 3 2" xfId="11887"/>
    <cellStyle name="Vírgula 10 2 3 2 3 3 2 2" xfId="14647"/>
    <cellStyle name="Vírgula 10 2 3 2 3 3 2 2 2" xfId="20127"/>
    <cellStyle name="Vírgula 10 2 3 2 3 3 2 3" xfId="17372"/>
    <cellStyle name="Vírgula 10 2 3 2 3 3 3" xfId="13476"/>
    <cellStyle name="Vírgula 10 2 3 2 3 3 3 2" xfId="18956"/>
    <cellStyle name="Vírgula 10 2 3 2 3 3 4" xfId="16201"/>
    <cellStyle name="Vírgula 10 2 3 2 3 4" xfId="8453"/>
    <cellStyle name="Vírgula 10 2 3 2 3 4 2" xfId="13833"/>
    <cellStyle name="Vírgula 10 2 3 2 3 4 2 2" xfId="19313"/>
    <cellStyle name="Vírgula 10 2 3 2 3 4 3" xfId="16558"/>
    <cellStyle name="Vírgula 10 2 3 2 3 5" xfId="3492"/>
    <cellStyle name="Vírgula 10 2 3 2 3 5 2" xfId="12670"/>
    <cellStyle name="Vírgula 10 2 3 2 3 5 2 2" xfId="18150"/>
    <cellStyle name="Vírgula 10 2 3 2 3 5 3" xfId="15396"/>
    <cellStyle name="Vírgula 10 2 3 2 3 6" xfId="12304"/>
    <cellStyle name="Vírgula 10 2 3 2 3 6 2" xfId="17784"/>
    <cellStyle name="Vírgula 10 2 3 2 3 7" xfId="15030"/>
    <cellStyle name="Vírgula 10 2 3 2 4" xfId="4241"/>
    <cellStyle name="Vírgula 10 2 3 2 4 2" xfId="9227"/>
    <cellStyle name="Vírgula 10 2 3 2 4 2 2" xfId="14127"/>
    <cellStyle name="Vírgula 10 2 3 2 4 2 2 2" xfId="19607"/>
    <cellStyle name="Vírgula 10 2 3 2 4 2 3" xfId="16852"/>
    <cellStyle name="Vírgula 10 2 3 2 4 3" xfId="12955"/>
    <cellStyle name="Vírgula 10 2 3 2 4 3 2" xfId="18435"/>
    <cellStyle name="Vírgula 10 2 3 2 4 4" xfId="15681"/>
    <cellStyle name="Vírgula 10 2 3 2 5" xfId="5988"/>
    <cellStyle name="Vírgula 10 2 3 2 5 2" xfId="10930"/>
    <cellStyle name="Vírgula 10 2 3 2 5 2 2" xfId="14533"/>
    <cellStyle name="Vírgula 10 2 3 2 5 2 2 2" xfId="20013"/>
    <cellStyle name="Vírgula 10 2 3 2 5 2 3" xfId="17258"/>
    <cellStyle name="Vírgula 10 2 3 2 5 3" xfId="13362"/>
    <cellStyle name="Vírgula 10 2 3 2 5 3 2" xfId="18842"/>
    <cellStyle name="Vírgula 10 2 3 2 5 4" xfId="16087"/>
    <cellStyle name="Vírgula 10 2 3 2 6" xfId="7496"/>
    <cellStyle name="Vírgula 10 2 3 2 6 2" xfId="13719"/>
    <cellStyle name="Vírgula 10 2 3 2 6 2 2" xfId="19199"/>
    <cellStyle name="Vírgula 10 2 3 2 6 3" xfId="16444"/>
    <cellStyle name="Vírgula 10 2 3 2 7" xfId="2535"/>
    <cellStyle name="Vírgula 10 2 3 2 7 2" xfId="12556"/>
    <cellStyle name="Vírgula 10 2 3 2 7 2 2" xfId="18036"/>
    <cellStyle name="Vírgula 10 2 3 2 7 3" xfId="15282"/>
    <cellStyle name="Vírgula 10 2 3 2 8" xfId="12174"/>
    <cellStyle name="Vírgula 10 2 3 2 8 2" xfId="17655"/>
    <cellStyle name="Vírgula 10 2 3 2 9" xfId="14914"/>
    <cellStyle name="Vírgula 10 2 3 3" xfId="951"/>
    <cellStyle name="Vírgula 10 2 3 3 2" xfId="1867"/>
    <cellStyle name="Vírgula 10 2 3 3 2 2" xfId="5218"/>
    <cellStyle name="Vírgula 10 2 3 3 2 2 2" xfId="10202"/>
    <cellStyle name="Vírgula 10 2 3 3 2 2 2 2" xfId="14249"/>
    <cellStyle name="Vírgula 10 2 3 3 2 2 2 2 2" xfId="19729"/>
    <cellStyle name="Vírgula 10 2 3 3 2 2 2 3" xfId="16974"/>
    <cellStyle name="Vírgula 10 2 3 3 2 2 3" xfId="13077"/>
    <cellStyle name="Vírgula 10 2 3 3 2 2 3 2" xfId="18557"/>
    <cellStyle name="Vírgula 10 2 3 3 2 2 4" xfId="15803"/>
    <cellStyle name="Vírgula 10 2 3 3 2 3" xfId="6947"/>
    <cellStyle name="Vírgula 10 2 3 3 2 3 2" xfId="11889"/>
    <cellStyle name="Vírgula 10 2 3 3 2 3 2 2" xfId="14649"/>
    <cellStyle name="Vírgula 10 2 3 3 2 3 2 2 2" xfId="20129"/>
    <cellStyle name="Vírgula 10 2 3 3 2 3 2 3" xfId="17374"/>
    <cellStyle name="Vírgula 10 2 3 3 2 3 3" xfId="13478"/>
    <cellStyle name="Vírgula 10 2 3 3 2 3 3 2" xfId="18958"/>
    <cellStyle name="Vírgula 10 2 3 3 2 3 4" xfId="16203"/>
    <cellStyle name="Vírgula 10 2 3 3 2 4" xfId="8455"/>
    <cellStyle name="Vírgula 10 2 3 3 2 4 2" xfId="13835"/>
    <cellStyle name="Vírgula 10 2 3 3 2 4 2 2" xfId="19315"/>
    <cellStyle name="Vírgula 10 2 3 3 2 4 3" xfId="16560"/>
    <cellStyle name="Vírgula 10 2 3 3 2 5" xfId="3494"/>
    <cellStyle name="Vírgula 10 2 3 3 2 5 2" xfId="12672"/>
    <cellStyle name="Vírgula 10 2 3 3 2 5 2 2" xfId="18152"/>
    <cellStyle name="Vírgula 10 2 3 3 2 5 3" xfId="15398"/>
    <cellStyle name="Vírgula 10 2 3 3 2 6" xfId="12306"/>
    <cellStyle name="Vírgula 10 2 3 3 2 6 2" xfId="17786"/>
    <cellStyle name="Vírgula 10 2 3 3 2 7" xfId="15032"/>
    <cellStyle name="Vírgula 10 2 3 3 3" xfId="4383"/>
    <cellStyle name="Vírgula 10 2 3 3 3 2" xfId="9368"/>
    <cellStyle name="Vírgula 10 2 3 3 3 2 2" xfId="14160"/>
    <cellStyle name="Vírgula 10 2 3 3 3 2 2 2" xfId="19640"/>
    <cellStyle name="Vírgula 10 2 3 3 3 2 3" xfId="16885"/>
    <cellStyle name="Vírgula 10 2 3 3 3 3" xfId="12988"/>
    <cellStyle name="Vírgula 10 2 3 3 3 3 2" xfId="18468"/>
    <cellStyle name="Vírgula 10 2 3 3 3 4" xfId="15714"/>
    <cellStyle name="Vírgula 10 2 3 3 4" xfId="6126"/>
    <cellStyle name="Vírgula 10 2 3 3 4 2" xfId="11068"/>
    <cellStyle name="Vírgula 10 2 3 3 4 2 2" xfId="14566"/>
    <cellStyle name="Vírgula 10 2 3 3 4 2 2 2" xfId="20046"/>
    <cellStyle name="Vírgula 10 2 3 3 4 2 3" xfId="17291"/>
    <cellStyle name="Vírgula 10 2 3 3 4 3" xfId="13395"/>
    <cellStyle name="Vírgula 10 2 3 3 4 3 2" xfId="18875"/>
    <cellStyle name="Vírgula 10 2 3 3 4 4" xfId="16120"/>
    <cellStyle name="Vírgula 10 2 3 3 5" xfId="7634"/>
    <cellStyle name="Vírgula 10 2 3 3 5 2" xfId="13752"/>
    <cellStyle name="Vírgula 10 2 3 3 5 2 2" xfId="19232"/>
    <cellStyle name="Vírgula 10 2 3 3 5 3" xfId="16477"/>
    <cellStyle name="Vírgula 10 2 3 3 6" xfId="2673"/>
    <cellStyle name="Vírgula 10 2 3 3 6 2" xfId="12589"/>
    <cellStyle name="Vírgula 10 2 3 3 6 2 2" xfId="18069"/>
    <cellStyle name="Vírgula 10 2 3 3 6 3" xfId="15315"/>
    <cellStyle name="Vírgula 10 2 3 3 7" xfId="12209"/>
    <cellStyle name="Vírgula 10 2 3 3 7 2" xfId="17690"/>
    <cellStyle name="Vírgula 10 2 3 3 8" xfId="14948"/>
    <cellStyle name="Vírgula 10 2 3 4" xfId="1864"/>
    <cellStyle name="Vírgula 10 2 3 4 2" xfId="5215"/>
    <cellStyle name="Vírgula 10 2 3 4 2 2" xfId="10199"/>
    <cellStyle name="Vírgula 10 2 3 4 2 2 2" xfId="14246"/>
    <cellStyle name="Vírgula 10 2 3 4 2 2 2 2" xfId="19726"/>
    <cellStyle name="Vírgula 10 2 3 4 2 2 3" xfId="16971"/>
    <cellStyle name="Vírgula 10 2 3 4 2 3" xfId="13074"/>
    <cellStyle name="Vírgula 10 2 3 4 2 3 2" xfId="18554"/>
    <cellStyle name="Vírgula 10 2 3 4 2 4" xfId="15800"/>
    <cellStyle name="Vírgula 10 2 3 4 3" xfId="6944"/>
    <cellStyle name="Vírgula 10 2 3 4 3 2" xfId="11886"/>
    <cellStyle name="Vírgula 10 2 3 4 3 2 2" xfId="14646"/>
    <cellStyle name="Vírgula 10 2 3 4 3 2 2 2" xfId="20126"/>
    <cellStyle name="Vírgula 10 2 3 4 3 2 3" xfId="17371"/>
    <cellStyle name="Vírgula 10 2 3 4 3 3" xfId="13475"/>
    <cellStyle name="Vírgula 10 2 3 4 3 3 2" xfId="18955"/>
    <cellStyle name="Vírgula 10 2 3 4 3 4" xfId="16200"/>
    <cellStyle name="Vírgula 10 2 3 4 4" xfId="8452"/>
    <cellStyle name="Vírgula 10 2 3 4 4 2" xfId="13832"/>
    <cellStyle name="Vírgula 10 2 3 4 4 2 2" xfId="19312"/>
    <cellStyle name="Vírgula 10 2 3 4 4 3" xfId="16557"/>
    <cellStyle name="Vírgula 10 2 3 4 5" xfId="3491"/>
    <cellStyle name="Vírgula 10 2 3 4 5 2" xfId="12669"/>
    <cellStyle name="Vírgula 10 2 3 4 5 2 2" xfId="18149"/>
    <cellStyle name="Vírgula 10 2 3 4 5 3" xfId="15395"/>
    <cellStyle name="Vírgula 10 2 3 4 6" xfId="12303"/>
    <cellStyle name="Vírgula 10 2 3 4 6 2" xfId="17783"/>
    <cellStyle name="Vírgula 10 2 3 4 7" xfId="15029"/>
    <cellStyle name="Vírgula 10 2 3 5" xfId="3781"/>
    <cellStyle name="Vírgula 10 2 3 5 2" xfId="5542"/>
    <cellStyle name="Vírgula 10 2 3 5 2 2" xfId="10493"/>
    <cellStyle name="Vírgula 10 2 3 5 2 2 2" xfId="14440"/>
    <cellStyle name="Vírgula 10 2 3 5 2 2 2 2" xfId="19920"/>
    <cellStyle name="Vírgula 10 2 3 5 2 2 3" xfId="17165"/>
    <cellStyle name="Vírgula 10 2 3 5 2 3" xfId="13269"/>
    <cellStyle name="Vírgula 10 2 3 5 2 3 2" xfId="18749"/>
    <cellStyle name="Vírgula 10 2 3 5 2 4" xfId="15994"/>
    <cellStyle name="Vírgula 10 2 3 5 3" xfId="8741"/>
    <cellStyle name="Vírgula 10 2 3 5 3 2" xfId="14015"/>
    <cellStyle name="Vírgula 10 2 3 5 3 2 2" xfId="19495"/>
    <cellStyle name="Vírgula 10 2 3 5 3 3" xfId="16740"/>
    <cellStyle name="Vírgula 10 2 3 5 4" xfId="12850"/>
    <cellStyle name="Vírgula 10 2 3 5 4 2" xfId="18330"/>
    <cellStyle name="Vírgula 10 2 3 5 5" xfId="15576"/>
    <cellStyle name="Vírgula 10 2 3 6" xfId="4106"/>
    <cellStyle name="Vírgula 10 2 3 6 2" xfId="8877"/>
    <cellStyle name="Vírgula 10 2 3 6 2 2" xfId="14047"/>
    <cellStyle name="Vírgula 10 2 3 6 2 2 2" xfId="19527"/>
    <cellStyle name="Vírgula 10 2 3 6 2 3" xfId="16772"/>
    <cellStyle name="Vírgula 10 2 3 6 3" xfId="12923"/>
    <cellStyle name="Vírgula 10 2 3 6 3 2" xfId="18403"/>
    <cellStyle name="Vírgula 10 2 3 6 4" xfId="15649"/>
    <cellStyle name="Vírgula 10 2 3 7" xfId="3815"/>
    <cellStyle name="Vírgula 10 2 3 7 2" xfId="8908"/>
    <cellStyle name="Vírgula 10 2 3 7 2 2" xfId="14062"/>
    <cellStyle name="Vírgula 10 2 3 7 2 2 2" xfId="19542"/>
    <cellStyle name="Vírgula 10 2 3 7 2 3" xfId="16787"/>
    <cellStyle name="Vírgula 10 2 3 7 3" xfId="12865"/>
    <cellStyle name="Vírgula 10 2 3 7 3 2" xfId="18345"/>
    <cellStyle name="Vírgula 10 2 3 7 4" xfId="15591"/>
    <cellStyle name="Vírgula 10 2 3 8" xfId="5853"/>
    <cellStyle name="Vírgula 10 2 3 8 2" xfId="10795"/>
    <cellStyle name="Vírgula 10 2 3 8 2 2" xfId="14501"/>
    <cellStyle name="Vírgula 10 2 3 8 2 2 2" xfId="19981"/>
    <cellStyle name="Vírgula 10 2 3 8 2 3" xfId="17226"/>
    <cellStyle name="Vírgula 10 2 3 8 3" xfId="13330"/>
    <cellStyle name="Vírgula 10 2 3 8 3 2" xfId="18810"/>
    <cellStyle name="Vírgula 10 2 3 8 4" xfId="16055"/>
    <cellStyle name="Vírgula 10 2 3 9" xfId="7361"/>
    <cellStyle name="Vírgula 10 2 3 9 2" xfId="13687"/>
    <cellStyle name="Vírgula 10 2 3 9 2 2" xfId="19167"/>
    <cellStyle name="Vírgula 10 2 3 9 3" xfId="16412"/>
    <cellStyle name="Vírgula 10 2 4" xfId="496"/>
    <cellStyle name="Vírgula 10 2 4 2" xfId="1061"/>
    <cellStyle name="Vírgula 10 2 4 2 2" xfId="1869"/>
    <cellStyle name="Vírgula 10 2 4 2 2 2" xfId="5220"/>
    <cellStyle name="Vírgula 10 2 4 2 2 2 2" xfId="10204"/>
    <cellStyle name="Vírgula 10 2 4 2 2 2 2 2" xfId="14251"/>
    <cellStyle name="Vírgula 10 2 4 2 2 2 2 2 2" xfId="19731"/>
    <cellStyle name="Vírgula 10 2 4 2 2 2 2 3" xfId="16976"/>
    <cellStyle name="Vírgula 10 2 4 2 2 2 3" xfId="13079"/>
    <cellStyle name="Vírgula 10 2 4 2 2 2 3 2" xfId="18559"/>
    <cellStyle name="Vírgula 10 2 4 2 2 2 4" xfId="15805"/>
    <cellStyle name="Vírgula 10 2 4 2 2 3" xfId="6949"/>
    <cellStyle name="Vírgula 10 2 4 2 2 3 2" xfId="11891"/>
    <cellStyle name="Vírgula 10 2 4 2 2 3 2 2" xfId="14651"/>
    <cellStyle name="Vírgula 10 2 4 2 2 3 2 2 2" xfId="20131"/>
    <cellStyle name="Vírgula 10 2 4 2 2 3 2 3" xfId="17376"/>
    <cellStyle name="Vírgula 10 2 4 2 2 3 3" xfId="13480"/>
    <cellStyle name="Vírgula 10 2 4 2 2 3 3 2" xfId="18960"/>
    <cellStyle name="Vírgula 10 2 4 2 2 3 4" xfId="16205"/>
    <cellStyle name="Vírgula 10 2 4 2 2 4" xfId="8457"/>
    <cellStyle name="Vírgula 10 2 4 2 2 4 2" xfId="13837"/>
    <cellStyle name="Vírgula 10 2 4 2 2 4 2 2" xfId="19317"/>
    <cellStyle name="Vírgula 10 2 4 2 2 4 3" xfId="16562"/>
    <cellStyle name="Vírgula 10 2 4 2 2 5" xfId="3496"/>
    <cellStyle name="Vírgula 10 2 4 2 2 5 2" xfId="12674"/>
    <cellStyle name="Vírgula 10 2 4 2 2 5 2 2" xfId="18154"/>
    <cellStyle name="Vírgula 10 2 4 2 2 5 3" xfId="15400"/>
    <cellStyle name="Vírgula 10 2 4 2 2 6" xfId="12308"/>
    <cellStyle name="Vírgula 10 2 4 2 2 6 2" xfId="17788"/>
    <cellStyle name="Vírgula 10 2 4 2 2 7" xfId="15034"/>
    <cellStyle name="Vírgula 10 2 4 2 3" xfId="4476"/>
    <cellStyle name="Vírgula 10 2 4 2 3 2" xfId="9461"/>
    <cellStyle name="Vírgula 10 2 4 2 3 2 2" xfId="14183"/>
    <cellStyle name="Vírgula 10 2 4 2 3 2 2 2" xfId="19663"/>
    <cellStyle name="Vírgula 10 2 4 2 3 2 3" xfId="16908"/>
    <cellStyle name="Vírgula 10 2 4 2 3 3" xfId="13011"/>
    <cellStyle name="Vírgula 10 2 4 2 3 3 2" xfId="18491"/>
    <cellStyle name="Vírgula 10 2 4 2 3 4" xfId="15737"/>
    <cellStyle name="Vírgula 10 2 4 2 4" xfId="6216"/>
    <cellStyle name="Vírgula 10 2 4 2 4 2" xfId="11158"/>
    <cellStyle name="Vírgula 10 2 4 2 4 2 2" xfId="14588"/>
    <cellStyle name="Vírgula 10 2 4 2 4 2 2 2" xfId="20068"/>
    <cellStyle name="Vírgula 10 2 4 2 4 2 3" xfId="17313"/>
    <cellStyle name="Vírgula 10 2 4 2 4 3" xfId="13417"/>
    <cellStyle name="Vírgula 10 2 4 2 4 3 2" xfId="18897"/>
    <cellStyle name="Vírgula 10 2 4 2 4 4" xfId="16142"/>
    <cellStyle name="Vírgula 10 2 4 2 5" xfId="7724"/>
    <cellStyle name="Vírgula 10 2 4 2 5 2" xfId="13774"/>
    <cellStyle name="Vírgula 10 2 4 2 5 2 2" xfId="19254"/>
    <cellStyle name="Vírgula 10 2 4 2 5 3" xfId="16499"/>
    <cellStyle name="Vírgula 10 2 4 2 6" xfId="2763"/>
    <cellStyle name="Vírgula 10 2 4 2 6 2" xfId="12611"/>
    <cellStyle name="Vírgula 10 2 4 2 6 2 2" xfId="18091"/>
    <cellStyle name="Vírgula 10 2 4 2 6 3" xfId="15337"/>
    <cellStyle name="Vírgula 10 2 4 2 7" xfId="12237"/>
    <cellStyle name="Vírgula 10 2 4 2 7 2" xfId="17718"/>
    <cellStyle name="Vírgula 10 2 4 2 8" xfId="14971"/>
    <cellStyle name="Vírgula 10 2 4 3" xfId="1868"/>
    <cellStyle name="Vírgula 10 2 4 3 2" xfId="5219"/>
    <cellStyle name="Vírgula 10 2 4 3 2 2" xfId="10203"/>
    <cellStyle name="Vírgula 10 2 4 3 2 2 2" xfId="14250"/>
    <cellStyle name="Vírgula 10 2 4 3 2 2 2 2" xfId="19730"/>
    <cellStyle name="Vírgula 10 2 4 3 2 2 3" xfId="16975"/>
    <cellStyle name="Vírgula 10 2 4 3 2 3" xfId="13078"/>
    <cellStyle name="Vírgula 10 2 4 3 2 3 2" xfId="18558"/>
    <cellStyle name="Vírgula 10 2 4 3 2 4" xfId="15804"/>
    <cellStyle name="Vírgula 10 2 4 3 3" xfId="6948"/>
    <cellStyle name="Vírgula 10 2 4 3 3 2" xfId="11890"/>
    <cellStyle name="Vírgula 10 2 4 3 3 2 2" xfId="14650"/>
    <cellStyle name="Vírgula 10 2 4 3 3 2 2 2" xfId="20130"/>
    <cellStyle name="Vírgula 10 2 4 3 3 2 3" xfId="17375"/>
    <cellStyle name="Vírgula 10 2 4 3 3 3" xfId="13479"/>
    <cellStyle name="Vírgula 10 2 4 3 3 3 2" xfId="18959"/>
    <cellStyle name="Vírgula 10 2 4 3 3 4" xfId="16204"/>
    <cellStyle name="Vírgula 10 2 4 3 4" xfId="8456"/>
    <cellStyle name="Vírgula 10 2 4 3 4 2" xfId="13836"/>
    <cellStyle name="Vírgula 10 2 4 3 4 2 2" xfId="19316"/>
    <cellStyle name="Vírgula 10 2 4 3 4 3" xfId="16561"/>
    <cellStyle name="Vírgula 10 2 4 3 5" xfId="3495"/>
    <cellStyle name="Vírgula 10 2 4 3 5 2" xfId="12673"/>
    <cellStyle name="Vírgula 10 2 4 3 5 2 2" xfId="18153"/>
    <cellStyle name="Vírgula 10 2 4 3 5 3" xfId="15399"/>
    <cellStyle name="Vírgula 10 2 4 3 6" xfId="12307"/>
    <cellStyle name="Vírgula 10 2 4 3 6 2" xfId="17787"/>
    <cellStyle name="Vírgula 10 2 4 3 7" xfId="15033"/>
    <cellStyle name="Vírgula 10 2 4 4" xfId="4008"/>
    <cellStyle name="Vírgula 10 2 4 4 2" xfId="9080"/>
    <cellStyle name="Vírgula 10 2 4 4 2 2" xfId="14094"/>
    <cellStyle name="Vírgula 10 2 4 4 2 2 2" xfId="19574"/>
    <cellStyle name="Vírgula 10 2 4 4 2 3" xfId="16819"/>
    <cellStyle name="Vírgula 10 2 4 4 3" xfId="12902"/>
    <cellStyle name="Vírgula 10 2 4 4 3 2" xfId="18382"/>
    <cellStyle name="Vírgula 10 2 4 4 4" xfId="15628"/>
    <cellStyle name="Vírgula 10 2 4 5" xfId="5764"/>
    <cellStyle name="Vírgula 10 2 4 5 2" xfId="10706"/>
    <cellStyle name="Vírgula 10 2 4 5 2 2" xfId="14481"/>
    <cellStyle name="Vírgula 10 2 4 5 2 2 2" xfId="19961"/>
    <cellStyle name="Vírgula 10 2 4 5 2 3" xfId="17206"/>
    <cellStyle name="Vírgula 10 2 4 5 3" xfId="13310"/>
    <cellStyle name="Vírgula 10 2 4 5 3 2" xfId="18790"/>
    <cellStyle name="Vírgula 10 2 4 5 4" xfId="16035"/>
    <cellStyle name="Vírgula 10 2 4 6" xfId="7272"/>
    <cellStyle name="Vírgula 10 2 4 6 2" xfId="13667"/>
    <cellStyle name="Vírgula 10 2 4 6 2 2" xfId="19147"/>
    <cellStyle name="Vírgula 10 2 4 6 3" xfId="16392"/>
    <cellStyle name="Vírgula 10 2 4 7" xfId="2311"/>
    <cellStyle name="Vírgula 10 2 4 7 2" xfId="12504"/>
    <cellStyle name="Vírgula 10 2 4 7 2 2" xfId="17984"/>
    <cellStyle name="Vírgula 10 2 4 7 3" xfId="15230"/>
    <cellStyle name="Vírgula 10 2 4 8" xfId="12112"/>
    <cellStyle name="Vírgula 10 2 4 8 2" xfId="17593"/>
    <cellStyle name="Vírgula 10 2 4 9" xfId="14861"/>
    <cellStyle name="Vírgula 10 2 5" xfId="708"/>
    <cellStyle name="Vírgula 10 2 5 2" xfId="1174"/>
    <cellStyle name="Vírgula 10 2 5 2 2" xfId="1871"/>
    <cellStyle name="Vírgula 10 2 5 2 2 2" xfId="5222"/>
    <cellStyle name="Vírgula 10 2 5 2 2 2 2" xfId="10206"/>
    <cellStyle name="Vírgula 10 2 5 2 2 2 2 2" xfId="14253"/>
    <cellStyle name="Vírgula 10 2 5 2 2 2 2 2 2" xfId="19733"/>
    <cellStyle name="Vírgula 10 2 5 2 2 2 2 3" xfId="16978"/>
    <cellStyle name="Vírgula 10 2 5 2 2 2 3" xfId="13081"/>
    <cellStyle name="Vírgula 10 2 5 2 2 2 3 2" xfId="18561"/>
    <cellStyle name="Vírgula 10 2 5 2 2 2 4" xfId="15807"/>
    <cellStyle name="Vírgula 10 2 5 2 2 3" xfId="6951"/>
    <cellStyle name="Vírgula 10 2 5 2 2 3 2" xfId="11893"/>
    <cellStyle name="Vírgula 10 2 5 2 2 3 2 2" xfId="14653"/>
    <cellStyle name="Vírgula 10 2 5 2 2 3 2 2 2" xfId="20133"/>
    <cellStyle name="Vírgula 10 2 5 2 2 3 2 3" xfId="17378"/>
    <cellStyle name="Vírgula 10 2 5 2 2 3 3" xfId="13482"/>
    <cellStyle name="Vírgula 10 2 5 2 2 3 3 2" xfId="18962"/>
    <cellStyle name="Vírgula 10 2 5 2 2 3 4" xfId="16207"/>
    <cellStyle name="Vírgula 10 2 5 2 2 4" xfId="8459"/>
    <cellStyle name="Vírgula 10 2 5 2 2 4 2" xfId="13839"/>
    <cellStyle name="Vírgula 10 2 5 2 2 4 2 2" xfId="19319"/>
    <cellStyle name="Vírgula 10 2 5 2 2 4 3" xfId="16564"/>
    <cellStyle name="Vírgula 10 2 5 2 2 5" xfId="3498"/>
    <cellStyle name="Vírgula 10 2 5 2 2 5 2" xfId="12676"/>
    <cellStyle name="Vírgula 10 2 5 2 2 5 2 2" xfId="18156"/>
    <cellStyle name="Vírgula 10 2 5 2 2 5 3" xfId="15402"/>
    <cellStyle name="Vírgula 10 2 5 2 2 6" xfId="12310"/>
    <cellStyle name="Vírgula 10 2 5 2 2 6 2" xfId="17790"/>
    <cellStyle name="Vírgula 10 2 5 2 2 7" xfId="15036"/>
    <cellStyle name="Vírgula 10 2 5 2 3" xfId="4535"/>
    <cellStyle name="Vírgula 10 2 5 2 3 2" xfId="9519"/>
    <cellStyle name="Vírgula 10 2 5 2 3 2 2" xfId="14198"/>
    <cellStyle name="Vírgula 10 2 5 2 3 2 2 2" xfId="19678"/>
    <cellStyle name="Vírgula 10 2 5 2 3 2 3" xfId="16923"/>
    <cellStyle name="Vírgula 10 2 5 2 3 3" xfId="13026"/>
    <cellStyle name="Vírgula 10 2 5 2 3 3 2" xfId="18506"/>
    <cellStyle name="Vírgula 10 2 5 2 3 4" xfId="15752"/>
    <cellStyle name="Vírgula 10 2 5 2 4" xfId="6266"/>
    <cellStyle name="Vírgula 10 2 5 2 4 2" xfId="11208"/>
    <cellStyle name="Vírgula 10 2 5 2 4 2 2" xfId="14600"/>
    <cellStyle name="Vírgula 10 2 5 2 4 2 2 2" xfId="20080"/>
    <cellStyle name="Vírgula 10 2 5 2 4 2 3" xfId="17325"/>
    <cellStyle name="Vírgula 10 2 5 2 4 3" xfId="13429"/>
    <cellStyle name="Vírgula 10 2 5 2 4 3 2" xfId="18909"/>
    <cellStyle name="Vírgula 10 2 5 2 4 4" xfId="16154"/>
    <cellStyle name="Vírgula 10 2 5 2 5" xfId="7774"/>
    <cellStyle name="Vírgula 10 2 5 2 5 2" xfId="13786"/>
    <cellStyle name="Vírgula 10 2 5 2 5 2 2" xfId="19266"/>
    <cellStyle name="Vírgula 10 2 5 2 5 3" xfId="16511"/>
    <cellStyle name="Vírgula 10 2 5 2 6" xfId="2813"/>
    <cellStyle name="Vírgula 10 2 5 2 6 2" xfId="12623"/>
    <cellStyle name="Vírgula 10 2 5 2 6 2 2" xfId="18103"/>
    <cellStyle name="Vírgula 10 2 5 2 6 3" xfId="15349"/>
    <cellStyle name="Vírgula 10 2 5 2 7" xfId="12257"/>
    <cellStyle name="Vírgula 10 2 5 2 7 2" xfId="17737"/>
    <cellStyle name="Vírgula 10 2 5 2 8" xfId="14983"/>
    <cellStyle name="Vírgula 10 2 5 3" xfId="1870"/>
    <cellStyle name="Vírgula 10 2 5 3 2" xfId="5221"/>
    <cellStyle name="Vírgula 10 2 5 3 2 2" xfId="10205"/>
    <cellStyle name="Vírgula 10 2 5 3 2 2 2" xfId="14252"/>
    <cellStyle name="Vírgula 10 2 5 3 2 2 2 2" xfId="19732"/>
    <cellStyle name="Vírgula 10 2 5 3 2 2 3" xfId="16977"/>
    <cellStyle name="Vírgula 10 2 5 3 2 3" xfId="13080"/>
    <cellStyle name="Vírgula 10 2 5 3 2 3 2" xfId="18560"/>
    <cellStyle name="Vírgula 10 2 5 3 2 4" xfId="15806"/>
    <cellStyle name="Vírgula 10 2 5 3 3" xfId="6950"/>
    <cellStyle name="Vírgula 10 2 5 3 3 2" xfId="11892"/>
    <cellStyle name="Vírgula 10 2 5 3 3 2 2" xfId="14652"/>
    <cellStyle name="Vírgula 10 2 5 3 3 2 2 2" xfId="20132"/>
    <cellStyle name="Vírgula 10 2 5 3 3 2 3" xfId="17377"/>
    <cellStyle name="Vírgula 10 2 5 3 3 3" xfId="13481"/>
    <cellStyle name="Vírgula 10 2 5 3 3 3 2" xfId="18961"/>
    <cellStyle name="Vírgula 10 2 5 3 3 4" xfId="16206"/>
    <cellStyle name="Vírgula 10 2 5 3 4" xfId="8458"/>
    <cellStyle name="Vírgula 10 2 5 3 4 2" xfId="13838"/>
    <cellStyle name="Vírgula 10 2 5 3 4 2 2" xfId="19318"/>
    <cellStyle name="Vírgula 10 2 5 3 4 3" xfId="16563"/>
    <cellStyle name="Vírgula 10 2 5 3 5" xfId="3497"/>
    <cellStyle name="Vírgula 10 2 5 3 5 2" xfId="12675"/>
    <cellStyle name="Vírgula 10 2 5 3 5 2 2" xfId="18155"/>
    <cellStyle name="Vírgula 10 2 5 3 5 3" xfId="15401"/>
    <cellStyle name="Vírgula 10 2 5 3 6" xfId="12309"/>
    <cellStyle name="Vírgula 10 2 5 3 6 2" xfId="17789"/>
    <cellStyle name="Vírgula 10 2 5 3 7" xfId="15035"/>
    <cellStyle name="Vírgula 10 2 5 4" xfId="4152"/>
    <cellStyle name="Vírgula 10 2 5 4 2" xfId="9138"/>
    <cellStyle name="Vírgula 10 2 5 4 2 2" xfId="14107"/>
    <cellStyle name="Vírgula 10 2 5 4 2 2 2" xfId="19587"/>
    <cellStyle name="Vírgula 10 2 5 4 2 3" xfId="16832"/>
    <cellStyle name="Vírgula 10 2 5 4 3" xfId="12935"/>
    <cellStyle name="Vírgula 10 2 5 4 3 2" xfId="18415"/>
    <cellStyle name="Vírgula 10 2 5 4 4" xfId="15661"/>
    <cellStyle name="Vírgula 10 2 5 5" xfId="5899"/>
    <cellStyle name="Vírgula 10 2 5 5 2" xfId="10841"/>
    <cellStyle name="Vírgula 10 2 5 5 2 2" xfId="14513"/>
    <cellStyle name="Vírgula 10 2 5 5 2 2 2" xfId="19993"/>
    <cellStyle name="Vírgula 10 2 5 5 2 3" xfId="17238"/>
    <cellStyle name="Vírgula 10 2 5 5 3" xfId="13342"/>
    <cellStyle name="Vírgula 10 2 5 5 3 2" xfId="18822"/>
    <cellStyle name="Vírgula 10 2 5 5 4" xfId="16067"/>
    <cellStyle name="Vírgula 10 2 5 6" xfId="7407"/>
    <cellStyle name="Vírgula 10 2 5 6 2" xfId="13699"/>
    <cellStyle name="Vírgula 10 2 5 6 2 2" xfId="19179"/>
    <cellStyle name="Vírgula 10 2 5 6 3" xfId="16424"/>
    <cellStyle name="Vírgula 10 2 5 7" xfId="2446"/>
    <cellStyle name="Vírgula 10 2 5 7 2" xfId="12536"/>
    <cellStyle name="Vírgula 10 2 5 7 2 2" xfId="18016"/>
    <cellStyle name="Vírgula 10 2 5 7 3" xfId="15262"/>
    <cellStyle name="Vírgula 10 2 5 8" xfId="12154"/>
    <cellStyle name="Vírgula 10 2 5 8 2" xfId="17635"/>
    <cellStyle name="Vírgula 10 2 5 9" xfId="14894"/>
    <cellStyle name="Vírgula 10 2 6" xfId="380"/>
    <cellStyle name="Vírgula 10 2 6 2" xfId="1004"/>
    <cellStyle name="Vírgula 10 2 6 2 2" xfId="1873"/>
    <cellStyle name="Vírgula 10 2 6 2 2 2" xfId="5224"/>
    <cellStyle name="Vírgula 10 2 6 2 2 2 2" xfId="10208"/>
    <cellStyle name="Vírgula 10 2 6 2 2 2 2 2" xfId="14255"/>
    <cellStyle name="Vírgula 10 2 6 2 2 2 2 2 2" xfId="19735"/>
    <cellStyle name="Vírgula 10 2 6 2 2 2 2 3" xfId="16980"/>
    <cellStyle name="Vírgula 10 2 6 2 2 2 3" xfId="13083"/>
    <cellStyle name="Vírgula 10 2 6 2 2 2 3 2" xfId="18563"/>
    <cellStyle name="Vírgula 10 2 6 2 2 2 4" xfId="15809"/>
    <cellStyle name="Vírgula 10 2 6 2 2 3" xfId="6953"/>
    <cellStyle name="Vírgula 10 2 6 2 2 3 2" xfId="11895"/>
    <cellStyle name="Vírgula 10 2 6 2 2 3 2 2" xfId="14655"/>
    <cellStyle name="Vírgula 10 2 6 2 2 3 2 2 2" xfId="20135"/>
    <cellStyle name="Vírgula 10 2 6 2 2 3 2 3" xfId="17380"/>
    <cellStyle name="Vírgula 10 2 6 2 2 3 3" xfId="13484"/>
    <cellStyle name="Vírgula 10 2 6 2 2 3 3 2" xfId="18964"/>
    <cellStyle name="Vírgula 10 2 6 2 2 3 4" xfId="16209"/>
    <cellStyle name="Vírgula 10 2 6 2 2 4" xfId="8461"/>
    <cellStyle name="Vírgula 10 2 6 2 2 4 2" xfId="13841"/>
    <cellStyle name="Vírgula 10 2 6 2 2 4 2 2" xfId="19321"/>
    <cellStyle name="Vírgula 10 2 6 2 2 4 3" xfId="16566"/>
    <cellStyle name="Vírgula 10 2 6 2 2 5" xfId="3500"/>
    <cellStyle name="Vírgula 10 2 6 2 2 5 2" xfId="12678"/>
    <cellStyle name="Vírgula 10 2 6 2 2 5 2 2" xfId="18158"/>
    <cellStyle name="Vírgula 10 2 6 2 2 5 3" xfId="15404"/>
    <cellStyle name="Vírgula 10 2 6 2 2 6" xfId="12312"/>
    <cellStyle name="Vírgula 10 2 6 2 2 6 2" xfId="17792"/>
    <cellStyle name="Vírgula 10 2 6 2 2 7" xfId="15038"/>
    <cellStyle name="Vírgula 10 2 6 2 3" xfId="4430"/>
    <cellStyle name="Vírgula 10 2 6 2 3 2" xfId="9415"/>
    <cellStyle name="Vírgula 10 2 6 2 3 2 2" xfId="14173"/>
    <cellStyle name="Vírgula 10 2 6 2 3 2 2 2" xfId="19653"/>
    <cellStyle name="Vírgula 10 2 6 2 3 2 3" xfId="16898"/>
    <cellStyle name="Vírgula 10 2 6 2 3 3" xfId="13001"/>
    <cellStyle name="Vírgula 10 2 6 2 3 3 2" xfId="18481"/>
    <cellStyle name="Vírgula 10 2 6 2 3 4" xfId="15727"/>
    <cellStyle name="Vírgula 10 2 6 2 4" xfId="6172"/>
    <cellStyle name="Vírgula 10 2 6 2 4 2" xfId="11114"/>
    <cellStyle name="Vírgula 10 2 6 2 4 2 2" xfId="14578"/>
    <cellStyle name="Vírgula 10 2 6 2 4 2 2 2" xfId="20058"/>
    <cellStyle name="Vírgula 10 2 6 2 4 2 3" xfId="17303"/>
    <cellStyle name="Vírgula 10 2 6 2 4 3" xfId="13407"/>
    <cellStyle name="Vírgula 10 2 6 2 4 3 2" xfId="18887"/>
    <cellStyle name="Vírgula 10 2 6 2 4 4" xfId="16132"/>
    <cellStyle name="Vírgula 10 2 6 2 5" xfId="7680"/>
    <cellStyle name="Vírgula 10 2 6 2 5 2" xfId="13764"/>
    <cellStyle name="Vírgula 10 2 6 2 5 2 2" xfId="19244"/>
    <cellStyle name="Vírgula 10 2 6 2 5 3" xfId="16489"/>
    <cellStyle name="Vírgula 10 2 6 2 6" xfId="2719"/>
    <cellStyle name="Vírgula 10 2 6 2 6 2" xfId="12601"/>
    <cellStyle name="Vírgula 10 2 6 2 6 2 2" xfId="18081"/>
    <cellStyle name="Vírgula 10 2 6 2 6 3" xfId="15327"/>
    <cellStyle name="Vírgula 10 2 6 2 7" xfId="12222"/>
    <cellStyle name="Vírgula 10 2 6 2 7 2" xfId="17703"/>
    <cellStyle name="Vírgula 10 2 6 2 8" xfId="14960"/>
    <cellStyle name="Vírgula 10 2 6 3" xfId="1872"/>
    <cellStyle name="Vírgula 10 2 6 3 2" xfId="5223"/>
    <cellStyle name="Vírgula 10 2 6 3 2 2" xfId="10207"/>
    <cellStyle name="Vírgula 10 2 6 3 2 2 2" xfId="14254"/>
    <cellStyle name="Vírgula 10 2 6 3 2 2 2 2" xfId="19734"/>
    <cellStyle name="Vírgula 10 2 6 3 2 2 3" xfId="16979"/>
    <cellStyle name="Vírgula 10 2 6 3 2 3" xfId="13082"/>
    <cellStyle name="Vírgula 10 2 6 3 2 3 2" xfId="18562"/>
    <cellStyle name="Vírgula 10 2 6 3 2 4" xfId="15808"/>
    <cellStyle name="Vírgula 10 2 6 3 3" xfId="6952"/>
    <cellStyle name="Vírgula 10 2 6 3 3 2" xfId="11894"/>
    <cellStyle name="Vírgula 10 2 6 3 3 2 2" xfId="14654"/>
    <cellStyle name="Vírgula 10 2 6 3 3 2 2 2" xfId="20134"/>
    <cellStyle name="Vírgula 10 2 6 3 3 2 3" xfId="17379"/>
    <cellStyle name="Vírgula 10 2 6 3 3 3" xfId="13483"/>
    <cellStyle name="Vírgula 10 2 6 3 3 3 2" xfId="18963"/>
    <cellStyle name="Vírgula 10 2 6 3 3 4" xfId="16208"/>
    <cellStyle name="Vírgula 10 2 6 3 4" xfId="8460"/>
    <cellStyle name="Vírgula 10 2 6 3 4 2" xfId="13840"/>
    <cellStyle name="Vírgula 10 2 6 3 4 2 2" xfId="19320"/>
    <cellStyle name="Vírgula 10 2 6 3 4 3" xfId="16565"/>
    <cellStyle name="Vírgula 10 2 6 3 5" xfId="3499"/>
    <cellStyle name="Vírgula 10 2 6 3 5 2" xfId="12677"/>
    <cellStyle name="Vírgula 10 2 6 3 5 2 2" xfId="18157"/>
    <cellStyle name="Vírgula 10 2 6 3 5 3" xfId="15403"/>
    <cellStyle name="Vírgula 10 2 6 3 6" xfId="12311"/>
    <cellStyle name="Vírgula 10 2 6 3 6 2" xfId="17791"/>
    <cellStyle name="Vírgula 10 2 6 3 7" xfId="15037"/>
    <cellStyle name="Vírgula 10 2 6 4" xfId="3948"/>
    <cellStyle name="Vírgula 10 2 6 4 2" xfId="9028"/>
    <cellStyle name="Vírgula 10 2 6 4 2 2" xfId="14082"/>
    <cellStyle name="Vírgula 10 2 6 4 2 2 2" xfId="19562"/>
    <cellStyle name="Vírgula 10 2 6 4 2 3" xfId="16807"/>
    <cellStyle name="Vírgula 10 2 6 4 3" xfId="12887"/>
    <cellStyle name="Vírgula 10 2 6 4 3 2" xfId="18367"/>
    <cellStyle name="Vírgula 10 2 6 4 4" xfId="15613"/>
    <cellStyle name="Vírgula 10 2 6 5" xfId="5715"/>
    <cellStyle name="Vírgula 10 2 6 5 2" xfId="10657"/>
    <cellStyle name="Vírgula 10 2 6 5 2 2" xfId="14469"/>
    <cellStyle name="Vírgula 10 2 6 5 2 2 2" xfId="19949"/>
    <cellStyle name="Vírgula 10 2 6 5 2 3" xfId="17194"/>
    <cellStyle name="Vírgula 10 2 6 5 3" xfId="13298"/>
    <cellStyle name="Vírgula 10 2 6 5 3 2" xfId="18778"/>
    <cellStyle name="Vírgula 10 2 6 5 4" xfId="16023"/>
    <cellStyle name="Vírgula 10 2 6 6" xfId="7223"/>
    <cellStyle name="Vírgula 10 2 6 6 2" xfId="13655"/>
    <cellStyle name="Vírgula 10 2 6 6 2 2" xfId="19135"/>
    <cellStyle name="Vírgula 10 2 6 6 3" xfId="16380"/>
    <cellStyle name="Vírgula 10 2 6 7" xfId="2262"/>
    <cellStyle name="Vírgula 10 2 6 7 2" xfId="12492"/>
    <cellStyle name="Vírgula 10 2 6 7 2 2" xfId="17972"/>
    <cellStyle name="Vírgula 10 2 6 7 3" xfId="15218"/>
    <cellStyle name="Vírgula 10 2 6 8" xfId="12092"/>
    <cellStyle name="Vírgula 10 2 6 8 2" xfId="17573"/>
    <cellStyle name="Vírgula 10 2 6 9" xfId="14848"/>
    <cellStyle name="Vírgula 10 2 7" xfId="858"/>
    <cellStyle name="Vírgula 10 2 7 2" xfId="1874"/>
    <cellStyle name="Vírgula 10 2 7 2 2" xfId="5225"/>
    <cellStyle name="Vírgula 10 2 7 2 2 2" xfId="10209"/>
    <cellStyle name="Vírgula 10 2 7 2 2 2 2" xfId="14256"/>
    <cellStyle name="Vírgula 10 2 7 2 2 2 2 2" xfId="19736"/>
    <cellStyle name="Vírgula 10 2 7 2 2 2 3" xfId="16981"/>
    <cellStyle name="Vírgula 10 2 7 2 2 3" xfId="13084"/>
    <cellStyle name="Vírgula 10 2 7 2 2 3 2" xfId="18564"/>
    <cellStyle name="Vírgula 10 2 7 2 2 4" xfId="15810"/>
    <cellStyle name="Vírgula 10 2 7 2 3" xfId="6954"/>
    <cellStyle name="Vírgula 10 2 7 2 3 2" xfId="11896"/>
    <cellStyle name="Vírgula 10 2 7 2 3 2 2" xfId="14656"/>
    <cellStyle name="Vírgula 10 2 7 2 3 2 2 2" xfId="20136"/>
    <cellStyle name="Vírgula 10 2 7 2 3 2 3" xfId="17381"/>
    <cellStyle name="Vírgula 10 2 7 2 3 3" xfId="13485"/>
    <cellStyle name="Vírgula 10 2 7 2 3 3 2" xfId="18965"/>
    <cellStyle name="Vírgula 10 2 7 2 3 4" xfId="16210"/>
    <cellStyle name="Vírgula 10 2 7 2 4" xfId="8462"/>
    <cellStyle name="Vírgula 10 2 7 2 4 2" xfId="13842"/>
    <cellStyle name="Vírgula 10 2 7 2 4 2 2" xfId="19322"/>
    <cellStyle name="Vírgula 10 2 7 2 4 3" xfId="16567"/>
    <cellStyle name="Vírgula 10 2 7 2 5" xfId="3501"/>
    <cellStyle name="Vírgula 10 2 7 2 5 2" xfId="12679"/>
    <cellStyle name="Vírgula 10 2 7 2 5 2 2" xfId="18159"/>
    <cellStyle name="Vírgula 10 2 7 2 5 3" xfId="15405"/>
    <cellStyle name="Vírgula 10 2 7 2 6" xfId="12313"/>
    <cellStyle name="Vírgula 10 2 7 2 6 2" xfId="17793"/>
    <cellStyle name="Vírgula 10 2 7 2 7" xfId="15039"/>
    <cellStyle name="Vírgula 10 2 7 3" xfId="4293"/>
    <cellStyle name="Vírgula 10 2 7 3 2" xfId="9279"/>
    <cellStyle name="Vírgula 10 2 7 3 2 2" xfId="14140"/>
    <cellStyle name="Vírgula 10 2 7 3 2 2 2" xfId="19620"/>
    <cellStyle name="Vírgula 10 2 7 3 2 3" xfId="16865"/>
    <cellStyle name="Vírgula 10 2 7 3 3" xfId="12968"/>
    <cellStyle name="Vírgula 10 2 7 3 3 2" xfId="18448"/>
    <cellStyle name="Vírgula 10 2 7 3 4" xfId="15694"/>
    <cellStyle name="Vírgula 10 2 7 4" xfId="6037"/>
    <cellStyle name="Vírgula 10 2 7 4 2" xfId="10979"/>
    <cellStyle name="Vírgula 10 2 7 4 2 2" xfId="14546"/>
    <cellStyle name="Vírgula 10 2 7 4 2 2 2" xfId="20026"/>
    <cellStyle name="Vírgula 10 2 7 4 2 3" xfId="17271"/>
    <cellStyle name="Vírgula 10 2 7 4 3" xfId="13375"/>
    <cellStyle name="Vírgula 10 2 7 4 3 2" xfId="18855"/>
    <cellStyle name="Vírgula 10 2 7 4 4" xfId="16100"/>
    <cellStyle name="Vírgula 10 2 7 5" xfId="7545"/>
    <cellStyle name="Vírgula 10 2 7 5 2" xfId="13732"/>
    <cellStyle name="Vírgula 10 2 7 5 2 2" xfId="19212"/>
    <cellStyle name="Vírgula 10 2 7 5 3" xfId="16457"/>
    <cellStyle name="Vírgula 10 2 7 6" xfId="2584"/>
    <cellStyle name="Vírgula 10 2 7 6 2" xfId="12569"/>
    <cellStyle name="Vírgula 10 2 7 6 2 2" xfId="18049"/>
    <cellStyle name="Vírgula 10 2 7 6 3" xfId="15295"/>
    <cellStyle name="Vírgula 10 2 7 7" xfId="12188"/>
    <cellStyle name="Vírgula 10 2 7 7 2" xfId="17669"/>
    <cellStyle name="Vírgula 10 2 7 8" xfId="14927"/>
    <cellStyle name="Vírgula 10 2 8" xfId="1324"/>
    <cellStyle name="Vírgula 10 2 8 2" xfId="4675"/>
    <cellStyle name="Vírgula 10 2 8 2 2" xfId="9659"/>
    <cellStyle name="Vírgula 10 2 8 2 2 2" xfId="14233"/>
    <cellStyle name="Vírgula 10 2 8 2 2 2 2" xfId="19713"/>
    <cellStyle name="Vírgula 10 2 8 2 2 3" xfId="16958"/>
    <cellStyle name="Vírgula 10 2 8 2 3" xfId="13061"/>
    <cellStyle name="Vírgula 10 2 8 2 3 2" xfId="18541"/>
    <cellStyle name="Vírgula 10 2 8 2 4" xfId="15787"/>
    <cellStyle name="Vírgula 10 2 8 3" xfId="6404"/>
    <cellStyle name="Vírgula 10 2 8 3 2" xfId="11346"/>
    <cellStyle name="Vírgula 10 2 8 3 2 2" xfId="14633"/>
    <cellStyle name="Vírgula 10 2 8 3 2 2 2" xfId="20113"/>
    <cellStyle name="Vírgula 10 2 8 3 2 3" xfId="17358"/>
    <cellStyle name="Vírgula 10 2 8 3 3" xfId="13462"/>
    <cellStyle name="Vírgula 10 2 8 3 3 2" xfId="18942"/>
    <cellStyle name="Vírgula 10 2 8 3 4" xfId="16187"/>
    <cellStyle name="Vírgula 10 2 8 4" xfId="7912"/>
    <cellStyle name="Vírgula 10 2 8 4 2" xfId="13819"/>
    <cellStyle name="Vírgula 10 2 8 4 2 2" xfId="19299"/>
    <cellStyle name="Vírgula 10 2 8 4 3" xfId="16544"/>
    <cellStyle name="Vírgula 10 2 8 5" xfId="2951"/>
    <cellStyle name="Vírgula 10 2 8 5 2" xfId="12656"/>
    <cellStyle name="Vírgula 10 2 8 5 2 2" xfId="18136"/>
    <cellStyle name="Vírgula 10 2 8 5 3" xfId="15382"/>
    <cellStyle name="Vírgula 10 2 8 6" xfId="12290"/>
    <cellStyle name="Vírgula 10 2 8 6 2" xfId="17770"/>
    <cellStyle name="Vírgula 10 2 8 7" xfId="15016"/>
    <cellStyle name="Vírgula 10 2 9" xfId="268"/>
    <cellStyle name="Vírgula 10 2 9 2" xfId="3893"/>
    <cellStyle name="Vírgula 10 2 9 2 2" xfId="8980"/>
    <cellStyle name="Vírgula 10 2 9 2 2 2" xfId="14071"/>
    <cellStyle name="Vírgula 10 2 9 2 2 2 2" xfId="19551"/>
    <cellStyle name="Vírgula 10 2 9 2 2 3" xfId="16796"/>
    <cellStyle name="Vírgula 10 2 9 2 3" xfId="12875"/>
    <cellStyle name="Vírgula 10 2 9 2 3 2" xfId="18355"/>
    <cellStyle name="Vírgula 10 2 9 2 4" xfId="15601"/>
    <cellStyle name="Vírgula 10 2 9 3" xfId="5671"/>
    <cellStyle name="Vírgula 10 2 9 3 2" xfId="10613"/>
    <cellStyle name="Vírgula 10 2 9 3 2 2" xfId="14459"/>
    <cellStyle name="Vírgula 10 2 9 3 2 2 2" xfId="19939"/>
    <cellStyle name="Vírgula 10 2 9 3 2 3" xfId="17184"/>
    <cellStyle name="Vírgula 10 2 9 3 3" xfId="13288"/>
    <cellStyle name="Vírgula 10 2 9 3 3 2" xfId="18768"/>
    <cellStyle name="Vírgula 10 2 9 3 4" xfId="16013"/>
    <cellStyle name="Vírgula 10 2 9 4" xfId="7179"/>
    <cellStyle name="Vírgula 10 2 9 4 2" xfId="13645"/>
    <cellStyle name="Vírgula 10 2 9 4 2 2" xfId="19125"/>
    <cellStyle name="Vírgula 10 2 9 4 3" xfId="16370"/>
    <cellStyle name="Vírgula 10 2 9 5" xfId="2218"/>
    <cellStyle name="Vírgula 10 2 9 5 2" xfId="12482"/>
    <cellStyle name="Vírgula 10 2 9 5 2 2" xfId="17962"/>
    <cellStyle name="Vírgula 10 2 9 5 3" xfId="15208"/>
    <cellStyle name="Vírgula 10 2 9 6" xfId="12076"/>
    <cellStyle name="Vírgula 10 2 9 6 2" xfId="17557"/>
    <cellStyle name="Vírgula 10 2 9 7" xfId="14836"/>
    <cellStyle name="Vírgula 10 3" xfId="606"/>
    <cellStyle name="Vírgula 10 3 10" xfId="2357"/>
    <cellStyle name="Vírgula 10 3 10 2" xfId="12514"/>
    <cellStyle name="Vírgula 10 3 10 2 2" xfId="17994"/>
    <cellStyle name="Vírgula 10 3 10 3" xfId="15240"/>
    <cellStyle name="Vírgula 10 3 11" xfId="12127"/>
    <cellStyle name="Vírgula 10 3 11 2" xfId="17608"/>
    <cellStyle name="Vírgula 10 3 12" xfId="14871"/>
    <cellStyle name="Vírgula 10 3 2" xfId="755"/>
    <cellStyle name="Vírgula 10 3 2 2" xfId="1220"/>
    <cellStyle name="Vírgula 10 3 2 2 2" xfId="1877"/>
    <cellStyle name="Vírgula 10 3 2 2 2 2" xfId="5228"/>
    <cellStyle name="Vírgula 10 3 2 2 2 2 2" xfId="10212"/>
    <cellStyle name="Vírgula 10 3 2 2 2 2 2 2" xfId="14259"/>
    <cellStyle name="Vírgula 10 3 2 2 2 2 2 2 2" xfId="19739"/>
    <cellStyle name="Vírgula 10 3 2 2 2 2 2 3" xfId="16984"/>
    <cellStyle name="Vírgula 10 3 2 2 2 2 3" xfId="13087"/>
    <cellStyle name="Vírgula 10 3 2 2 2 2 3 2" xfId="18567"/>
    <cellStyle name="Vírgula 10 3 2 2 2 2 4" xfId="15813"/>
    <cellStyle name="Vírgula 10 3 2 2 2 3" xfId="6957"/>
    <cellStyle name="Vírgula 10 3 2 2 2 3 2" xfId="11899"/>
    <cellStyle name="Vírgula 10 3 2 2 2 3 2 2" xfId="14659"/>
    <cellStyle name="Vírgula 10 3 2 2 2 3 2 2 2" xfId="20139"/>
    <cellStyle name="Vírgula 10 3 2 2 2 3 2 3" xfId="17384"/>
    <cellStyle name="Vírgula 10 3 2 2 2 3 3" xfId="13488"/>
    <cellStyle name="Vírgula 10 3 2 2 2 3 3 2" xfId="18968"/>
    <cellStyle name="Vírgula 10 3 2 2 2 3 4" xfId="16213"/>
    <cellStyle name="Vírgula 10 3 2 2 2 4" xfId="8465"/>
    <cellStyle name="Vírgula 10 3 2 2 2 4 2" xfId="13845"/>
    <cellStyle name="Vírgula 10 3 2 2 2 4 2 2" xfId="19325"/>
    <cellStyle name="Vírgula 10 3 2 2 2 4 3" xfId="16570"/>
    <cellStyle name="Vírgula 10 3 2 2 2 5" xfId="3504"/>
    <cellStyle name="Vírgula 10 3 2 2 2 5 2" xfId="12682"/>
    <cellStyle name="Vírgula 10 3 2 2 2 5 2 2" xfId="18162"/>
    <cellStyle name="Vírgula 10 3 2 2 2 5 3" xfId="15408"/>
    <cellStyle name="Vírgula 10 3 2 2 2 6" xfId="12316"/>
    <cellStyle name="Vírgula 10 3 2 2 2 6 2" xfId="17796"/>
    <cellStyle name="Vírgula 10 3 2 2 2 7" xfId="15042"/>
    <cellStyle name="Vírgula 10 3 2 2 3" xfId="4581"/>
    <cellStyle name="Vírgula 10 3 2 2 3 2" xfId="9565"/>
    <cellStyle name="Vírgula 10 3 2 2 3 2 2" xfId="14208"/>
    <cellStyle name="Vírgula 10 3 2 2 3 2 2 2" xfId="19688"/>
    <cellStyle name="Vírgula 10 3 2 2 3 2 3" xfId="16933"/>
    <cellStyle name="Vírgula 10 3 2 2 3 3" xfId="13036"/>
    <cellStyle name="Vírgula 10 3 2 2 3 3 2" xfId="18516"/>
    <cellStyle name="Vírgula 10 3 2 2 3 4" xfId="15762"/>
    <cellStyle name="Vírgula 10 3 2 2 4" xfId="6312"/>
    <cellStyle name="Vírgula 10 3 2 2 4 2" xfId="11254"/>
    <cellStyle name="Vírgula 10 3 2 2 4 2 2" xfId="14610"/>
    <cellStyle name="Vírgula 10 3 2 2 4 2 2 2" xfId="20090"/>
    <cellStyle name="Vírgula 10 3 2 2 4 2 3" xfId="17335"/>
    <cellStyle name="Vírgula 10 3 2 2 4 3" xfId="13439"/>
    <cellStyle name="Vírgula 10 3 2 2 4 3 2" xfId="18919"/>
    <cellStyle name="Vírgula 10 3 2 2 4 4" xfId="16164"/>
    <cellStyle name="Vírgula 10 3 2 2 5" xfId="7820"/>
    <cellStyle name="Vírgula 10 3 2 2 5 2" xfId="13796"/>
    <cellStyle name="Vírgula 10 3 2 2 5 2 2" xfId="19276"/>
    <cellStyle name="Vírgula 10 3 2 2 5 3" xfId="16521"/>
    <cellStyle name="Vírgula 10 3 2 2 6" xfId="2859"/>
    <cellStyle name="Vírgula 10 3 2 2 6 2" xfId="12633"/>
    <cellStyle name="Vírgula 10 3 2 2 6 2 2" xfId="18113"/>
    <cellStyle name="Vírgula 10 3 2 2 6 3" xfId="15359"/>
    <cellStyle name="Vírgula 10 3 2 2 7" xfId="12267"/>
    <cellStyle name="Vírgula 10 3 2 2 7 2" xfId="17747"/>
    <cellStyle name="Vírgula 10 3 2 2 8" xfId="14993"/>
    <cellStyle name="Vírgula 10 3 2 3" xfId="1876"/>
    <cellStyle name="Vírgula 10 3 2 3 2" xfId="5227"/>
    <cellStyle name="Vírgula 10 3 2 3 2 2" xfId="10211"/>
    <cellStyle name="Vírgula 10 3 2 3 2 2 2" xfId="14258"/>
    <cellStyle name="Vírgula 10 3 2 3 2 2 2 2" xfId="19738"/>
    <cellStyle name="Vírgula 10 3 2 3 2 2 3" xfId="16983"/>
    <cellStyle name="Vírgula 10 3 2 3 2 3" xfId="13086"/>
    <cellStyle name="Vírgula 10 3 2 3 2 3 2" xfId="18566"/>
    <cellStyle name="Vírgula 10 3 2 3 2 4" xfId="15812"/>
    <cellStyle name="Vírgula 10 3 2 3 3" xfId="6956"/>
    <cellStyle name="Vírgula 10 3 2 3 3 2" xfId="11898"/>
    <cellStyle name="Vírgula 10 3 2 3 3 2 2" xfId="14658"/>
    <cellStyle name="Vírgula 10 3 2 3 3 2 2 2" xfId="20138"/>
    <cellStyle name="Vírgula 10 3 2 3 3 2 3" xfId="17383"/>
    <cellStyle name="Vírgula 10 3 2 3 3 3" xfId="13487"/>
    <cellStyle name="Vírgula 10 3 2 3 3 3 2" xfId="18967"/>
    <cellStyle name="Vírgula 10 3 2 3 3 4" xfId="16212"/>
    <cellStyle name="Vírgula 10 3 2 3 4" xfId="8464"/>
    <cellStyle name="Vírgula 10 3 2 3 4 2" xfId="13844"/>
    <cellStyle name="Vírgula 10 3 2 3 4 2 2" xfId="19324"/>
    <cellStyle name="Vírgula 10 3 2 3 4 3" xfId="16569"/>
    <cellStyle name="Vírgula 10 3 2 3 5" xfId="3503"/>
    <cellStyle name="Vírgula 10 3 2 3 5 2" xfId="12681"/>
    <cellStyle name="Vírgula 10 3 2 3 5 2 2" xfId="18161"/>
    <cellStyle name="Vírgula 10 3 2 3 5 3" xfId="15407"/>
    <cellStyle name="Vírgula 10 3 2 3 6" xfId="12315"/>
    <cellStyle name="Vírgula 10 3 2 3 6 2" xfId="17795"/>
    <cellStyle name="Vírgula 10 3 2 3 7" xfId="15041"/>
    <cellStyle name="Vírgula 10 3 2 4" xfId="4198"/>
    <cellStyle name="Vírgula 10 3 2 4 2" xfId="9184"/>
    <cellStyle name="Vírgula 10 3 2 4 2 2" xfId="14117"/>
    <cellStyle name="Vírgula 10 3 2 4 2 2 2" xfId="19597"/>
    <cellStyle name="Vírgula 10 3 2 4 2 3" xfId="16842"/>
    <cellStyle name="Vírgula 10 3 2 4 3" xfId="12945"/>
    <cellStyle name="Vírgula 10 3 2 4 3 2" xfId="18425"/>
    <cellStyle name="Vírgula 10 3 2 4 4" xfId="15671"/>
    <cellStyle name="Vírgula 10 3 2 5" xfId="5945"/>
    <cellStyle name="Vírgula 10 3 2 5 2" xfId="10887"/>
    <cellStyle name="Vírgula 10 3 2 5 2 2" xfId="14523"/>
    <cellStyle name="Vírgula 10 3 2 5 2 2 2" xfId="20003"/>
    <cellStyle name="Vírgula 10 3 2 5 2 3" xfId="17248"/>
    <cellStyle name="Vírgula 10 3 2 5 3" xfId="13352"/>
    <cellStyle name="Vírgula 10 3 2 5 3 2" xfId="18832"/>
    <cellStyle name="Vírgula 10 3 2 5 4" xfId="16077"/>
    <cellStyle name="Vírgula 10 3 2 6" xfId="7453"/>
    <cellStyle name="Vírgula 10 3 2 6 2" xfId="13709"/>
    <cellStyle name="Vírgula 10 3 2 6 2 2" xfId="19189"/>
    <cellStyle name="Vírgula 10 3 2 6 3" xfId="16434"/>
    <cellStyle name="Vírgula 10 3 2 7" xfId="2492"/>
    <cellStyle name="Vírgula 10 3 2 7 2" xfId="12546"/>
    <cellStyle name="Vírgula 10 3 2 7 2 2" xfId="18026"/>
    <cellStyle name="Vírgula 10 3 2 7 3" xfId="15272"/>
    <cellStyle name="Vírgula 10 3 2 8" xfId="12164"/>
    <cellStyle name="Vírgula 10 3 2 8 2" xfId="17645"/>
    <cellStyle name="Vírgula 10 3 2 9" xfId="14904"/>
    <cellStyle name="Vírgula 10 3 3" xfId="907"/>
    <cellStyle name="Vírgula 10 3 3 2" xfId="1878"/>
    <cellStyle name="Vírgula 10 3 3 2 2" xfId="5229"/>
    <cellStyle name="Vírgula 10 3 3 2 2 2" xfId="10213"/>
    <cellStyle name="Vírgula 10 3 3 2 2 2 2" xfId="14260"/>
    <cellStyle name="Vírgula 10 3 3 2 2 2 2 2" xfId="19740"/>
    <cellStyle name="Vírgula 10 3 3 2 2 2 3" xfId="16985"/>
    <cellStyle name="Vírgula 10 3 3 2 2 3" xfId="13088"/>
    <cellStyle name="Vírgula 10 3 3 2 2 3 2" xfId="18568"/>
    <cellStyle name="Vírgula 10 3 3 2 2 4" xfId="15814"/>
    <cellStyle name="Vírgula 10 3 3 2 3" xfId="6958"/>
    <cellStyle name="Vírgula 10 3 3 2 3 2" xfId="11900"/>
    <cellStyle name="Vírgula 10 3 3 2 3 2 2" xfId="14660"/>
    <cellStyle name="Vírgula 10 3 3 2 3 2 2 2" xfId="20140"/>
    <cellStyle name="Vírgula 10 3 3 2 3 2 3" xfId="17385"/>
    <cellStyle name="Vírgula 10 3 3 2 3 3" xfId="13489"/>
    <cellStyle name="Vírgula 10 3 3 2 3 3 2" xfId="18969"/>
    <cellStyle name="Vírgula 10 3 3 2 3 4" xfId="16214"/>
    <cellStyle name="Vírgula 10 3 3 2 4" xfId="8466"/>
    <cellStyle name="Vírgula 10 3 3 2 4 2" xfId="13846"/>
    <cellStyle name="Vírgula 10 3 3 2 4 2 2" xfId="19326"/>
    <cellStyle name="Vírgula 10 3 3 2 4 3" xfId="16571"/>
    <cellStyle name="Vírgula 10 3 3 2 5" xfId="3505"/>
    <cellStyle name="Vírgula 10 3 3 2 5 2" xfId="12683"/>
    <cellStyle name="Vírgula 10 3 3 2 5 2 2" xfId="18163"/>
    <cellStyle name="Vírgula 10 3 3 2 5 3" xfId="15409"/>
    <cellStyle name="Vírgula 10 3 3 2 6" xfId="12317"/>
    <cellStyle name="Vírgula 10 3 3 2 6 2" xfId="17797"/>
    <cellStyle name="Vírgula 10 3 3 2 7" xfId="15043"/>
    <cellStyle name="Vírgula 10 3 3 3" xfId="4340"/>
    <cellStyle name="Vírgula 10 3 3 3 2" xfId="9325"/>
    <cellStyle name="Vírgula 10 3 3 3 2 2" xfId="14150"/>
    <cellStyle name="Vírgula 10 3 3 3 2 2 2" xfId="19630"/>
    <cellStyle name="Vírgula 10 3 3 3 2 3" xfId="16875"/>
    <cellStyle name="Vírgula 10 3 3 3 3" xfId="12978"/>
    <cellStyle name="Vírgula 10 3 3 3 3 2" xfId="18458"/>
    <cellStyle name="Vírgula 10 3 3 3 4" xfId="15704"/>
    <cellStyle name="Vírgula 10 3 3 4" xfId="6083"/>
    <cellStyle name="Vírgula 10 3 3 4 2" xfId="11025"/>
    <cellStyle name="Vírgula 10 3 3 4 2 2" xfId="14556"/>
    <cellStyle name="Vírgula 10 3 3 4 2 2 2" xfId="20036"/>
    <cellStyle name="Vírgula 10 3 3 4 2 3" xfId="17281"/>
    <cellStyle name="Vírgula 10 3 3 4 3" xfId="13385"/>
    <cellStyle name="Vírgula 10 3 3 4 3 2" xfId="18865"/>
    <cellStyle name="Vírgula 10 3 3 4 4" xfId="16110"/>
    <cellStyle name="Vírgula 10 3 3 5" xfId="7591"/>
    <cellStyle name="Vírgula 10 3 3 5 2" xfId="13742"/>
    <cellStyle name="Vírgula 10 3 3 5 2 2" xfId="19222"/>
    <cellStyle name="Vírgula 10 3 3 5 3" xfId="16467"/>
    <cellStyle name="Vírgula 10 3 3 6" xfId="2630"/>
    <cellStyle name="Vírgula 10 3 3 6 2" xfId="12579"/>
    <cellStyle name="Vírgula 10 3 3 6 2 2" xfId="18059"/>
    <cellStyle name="Vírgula 10 3 3 6 3" xfId="15305"/>
    <cellStyle name="Vírgula 10 3 3 7" xfId="12198"/>
    <cellStyle name="Vírgula 10 3 3 7 2" xfId="17679"/>
    <cellStyle name="Vírgula 10 3 3 8" xfId="14938"/>
    <cellStyle name="Vírgula 10 3 4" xfId="1875"/>
    <cellStyle name="Vírgula 10 3 4 2" xfId="5226"/>
    <cellStyle name="Vírgula 10 3 4 2 2" xfId="10210"/>
    <cellStyle name="Vírgula 10 3 4 2 2 2" xfId="14257"/>
    <cellStyle name="Vírgula 10 3 4 2 2 2 2" xfId="19737"/>
    <cellStyle name="Vírgula 10 3 4 2 2 3" xfId="16982"/>
    <cellStyle name="Vírgula 10 3 4 2 3" xfId="13085"/>
    <cellStyle name="Vírgula 10 3 4 2 3 2" xfId="18565"/>
    <cellStyle name="Vírgula 10 3 4 2 4" xfId="15811"/>
    <cellStyle name="Vírgula 10 3 4 3" xfId="6955"/>
    <cellStyle name="Vírgula 10 3 4 3 2" xfId="11897"/>
    <cellStyle name="Vírgula 10 3 4 3 2 2" xfId="14657"/>
    <cellStyle name="Vírgula 10 3 4 3 2 2 2" xfId="20137"/>
    <cellStyle name="Vírgula 10 3 4 3 2 3" xfId="17382"/>
    <cellStyle name="Vírgula 10 3 4 3 3" xfId="13486"/>
    <cellStyle name="Vírgula 10 3 4 3 3 2" xfId="18966"/>
    <cellStyle name="Vírgula 10 3 4 3 4" xfId="16211"/>
    <cellStyle name="Vírgula 10 3 4 4" xfId="8463"/>
    <cellStyle name="Vírgula 10 3 4 4 2" xfId="13843"/>
    <cellStyle name="Vírgula 10 3 4 4 2 2" xfId="19323"/>
    <cellStyle name="Vírgula 10 3 4 4 3" xfId="16568"/>
    <cellStyle name="Vírgula 10 3 4 5" xfId="3502"/>
    <cellStyle name="Vírgula 10 3 4 5 2" xfId="12680"/>
    <cellStyle name="Vírgula 10 3 4 5 2 2" xfId="18160"/>
    <cellStyle name="Vírgula 10 3 4 5 3" xfId="15406"/>
    <cellStyle name="Vírgula 10 3 4 6" xfId="12314"/>
    <cellStyle name="Vírgula 10 3 4 6 2" xfId="17794"/>
    <cellStyle name="Vírgula 10 3 4 7" xfId="15040"/>
    <cellStyle name="Vírgula 10 3 5" xfId="3738"/>
    <cellStyle name="Vírgula 10 3 5 2" xfId="3803"/>
    <cellStyle name="Vírgula 10 3 5 2 2" xfId="8896"/>
    <cellStyle name="Vírgula 10 3 5 2 2 2" xfId="14058"/>
    <cellStyle name="Vírgula 10 3 5 2 2 2 2" xfId="19538"/>
    <cellStyle name="Vírgula 10 3 5 2 2 3" xfId="16783"/>
    <cellStyle name="Vírgula 10 3 5 2 3" xfId="12861"/>
    <cellStyle name="Vírgula 10 3 5 2 3 2" xfId="18341"/>
    <cellStyle name="Vírgula 10 3 5 2 4" xfId="15587"/>
    <cellStyle name="Vírgula 10 3 5 3" xfId="8698"/>
    <cellStyle name="Vírgula 10 3 5 3 2" xfId="14005"/>
    <cellStyle name="Vírgula 10 3 5 3 2 2" xfId="19485"/>
    <cellStyle name="Vírgula 10 3 5 3 3" xfId="16730"/>
    <cellStyle name="Vírgula 10 3 5 4" xfId="12840"/>
    <cellStyle name="Vírgula 10 3 5 4 2" xfId="18320"/>
    <cellStyle name="Vírgula 10 3 5 5" xfId="15566"/>
    <cellStyle name="Vírgula 10 3 6" xfId="4062"/>
    <cellStyle name="Vírgula 10 3 6 2" xfId="8834"/>
    <cellStyle name="Vírgula 10 3 6 2 2" xfId="14037"/>
    <cellStyle name="Vírgula 10 3 6 2 2 2" xfId="19517"/>
    <cellStyle name="Vírgula 10 3 6 2 3" xfId="16762"/>
    <cellStyle name="Vírgula 10 3 6 3" xfId="12913"/>
    <cellStyle name="Vírgula 10 3 6 3 2" xfId="18393"/>
    <cellStyle name="Vírgula 10 3 6 4" xfId="15639"/>
    <cellStyle name="Vírgula 10 3 7" xfId="5404"/>
    <cellStyle name="Vírgula 10 3 7 2" xfId="10382"/>
    <cellStyle name="Vírgula 10 3 7 2 2" xfId="14411"/>
    <cellStyle name="Vírgula 10 3 7 2 2 2" xfId="19891"/>
    <cellStyle name="Vírgula 10 3 7 2 3" xfId="17136"/>
    <cellStyle name="Vírgula 10 3 7 3" xfId="13240"/>
    <cellStyle name="Vírgula 10 3 7 3 2" xfId="18720"/>
    <cellStyle name="Vírgula 10 3 7 4" xfId="15965"/>
    <cellStyle name="Vírgula 10 3 8" xfId="5810"/>
    <cellStyle name="Vírgula 10 3 8 2" xfId="10752"/>
    <cellStyle name="Vírgula 10 3 8 2 2" xfId="14491"/>
    <cellStyle name="Vírgula 10 3 8 2 2 2" xfId="19971"/>
    <cellStyle name="Vírgula 10 3 8 2 3" xfId="17216"/>
    <cellStyle name="Vírgula 10 3 8 3" xfId="13320"/>
    <cellStyle name="Vírgula 10 3 8 3 2" xfId="18800"/>
    <cellStyle name="Vírgula 10 3 8 4" xfId="16045"/>
    <cellStyle name="Vírgula 10 3 9" xfId="7318"/>
    <cellStyle name="Vírgula 10 3 9 2" xfId="13677"/>
    <cellStyle name="Vírgula 10 3 9 2 2" xfId="19157"/>
    <cellStyle name="Vírgula 10 3 9 3" xfId="16402"/>
    <cellStyle name="Vírgula 10 4" xfId="656"/>
    <cellStyle name="Vírgula 10 4 10" xfId="2399"/>
    <cellStyle name="Vírgula 10 4 10 2" xfId="12523"/>
    <cellStyle name="Vírgula 10 4 10 2 2" xfId="18003"/>
    <cellStyle name="Vírgula 10 4 10 3" xfId="15249"/>
    <cellStyle name="Vírgula 10 4 11" xfId="12141"/>
    <cellStyle name="Vírgula 10 4 11 2" xfId="17622"/>
    <cellStyle name="Vírgula 10 4 12" xfId="14881"/>
    <cellStyle name="Vírgula 10 4 2" xfId="797"/>
    <cellStyle name="Vírgula 10 4 2 2" xfId="1262"/>
    <cellStyle name="Vírgula 10 4 2 2 2" xfId="1881"/>
    <cellStyle name="Vírgula 10 4 2 2 2 2" xfId="5232"/>
    <cellStyle name="Vírgula 10 4 2 2 2 2 2" xfId="10216"/>
    <cellStyle name="Vírgula 10 4 2 2 2 2 2 2" xfId="14263"/>
    <cellStyle name="Vírgula 10 4 2 2 2 2 2 2 2" xfId="19743"/>
    <cellStyle name="Vírgula 10 4 2 2 2 2 2 3" xfId="16988"/>
    <cellStyle name="Vírgula 10 4 2 2 2 2 3" xfId="13091"/>
    <cellStyle name="Vírgula 10 4 2 2 2 2 3 2" xfId="18571"/>
    <cellStyle name="Vírgula 10 4 2 2 2 2 4" xfId="15817"/>
    <cellStyle name="Vírgula 10 4 2 2 2 3" xfId="6961"/>
    <cellStyle name="Vírgula 10 4 2 2 2 3 2" xfId="11903"/>
    <cellStyle name="Vírgula 10 4 2 2 2 3 2 2" xfId="14663"/>
    <cellStyle name="Vírgula 10 4 2 2 2 3 2 2 2" xfId="20143"/>
    <cellStyle name="Vírgula 10 4 2 2 2 3 2 3" xfId="17388"/>
    <cellStyle name="Vírgula 10 4 2 2 2 3 3" xfId="13492"/>
    <cellStyle name="Vírgula 10 4 2 2 2 3 3 2" xfId="18972"/>
    <cellStyle name="Vírgula 10 4 2 2 2 3 4" xfId="16217"/>
    <cellStyle name="Vírgula 10 4 2 2 2 4" xfId="8469"/>
    <cellStyle name="Vírgula 10 4 2 2 2 4 2" xfId="13849"/>
    <cellStyle name="Vírgula 10 4 2 2 2 4 2 2" xfId="19329"/>
    <cellStyle name="Vírgula 10 4 2 2 2 4 3" xfId="16574"/>
    <cellStyle name="Vírgula 10 4 2 2 2 5" xfId="3508"/>
    <cellStyle name="Vírgula 10 4 2 2 2 5 2" xfId="12686"/>
    <cellStyle name="Vírgula 10 4 2 2 2 5 2 2" xfId="18166"/>
    <cellStyle name="Vírgula 10 4 2 2 2 5 3" xfId="15412"/>
    <cellStyle name="Vírgula 10 4 2 2 2 6" xfId="12320"/>
    <cellStyle name="Vírgula 10 4 2 2 2 6 2" xfId="17800"/>
    <cellStyle name="Vírgula 10 4 2 2 2 7" xfId="15046"/>
    <cellStyle name="Vírgula 10 4 2 2 3" xfId="4623"/>
    <cellStyle name="Vírgula 10 4 2 2 3 2" xfId="9607"/>
    <cellStyle name="Vírgula 10 4 2 2 3 2 2" xfId="14217"/>
    <cellStyle name="Vírgula 10 4 2 2 3 2 2 2" xfId="19697"/>
    <cellStyle name="Vírgula 10 4 2 2 3 2 3" xfId="16942"/>
    <cellStyle name="Vírgula 10 4 2 2 3 3" xfId="13045"/>
    <cellStyle name="Vírgula 10 4 2 2 3 3 2" xfId="18525"/>
    <cellStyle name="Vírgula 10 4 2 2 3 4" xfId="15771"/>
    <cellStyle name="Vírgula 10 4 2 2 4" xfId="6354"/>
    <cellStyle name="Vírgula 10 4 2 2 4 2" xfId="11296"/>
    <cellStyle name="Vírgula 10 4 2 2 4 2 2" xfId="14619"/>
    <cellStyle name="Vírgula 10 4 2 2 4 2 2 2" xfId="20099"/>
    <cellStyle name="Vírgula 10 4 2 2 4 2 3" xfId="17344"/>
    <cellStyle name="Vírgula 10 4 2 2 4 3" xfId="13448"/>
    <cellStyle name="Vírgula 10 4 2 2 4 3 2" xfId="18928"/>
    <cellStyle name="Vírgula 10 4 2 2 4 4" xfId="16173"/>
    <cellStyle name="Vírgula 10 4 2 2 5" xfId="7862"/>
    <cellStyle name="Vírgula 10 4 2 2 5 2" xfId="13805"/>
    <cellStyle name="Vírgula 10 4 2 2 5 2 2" xfId="19285"/>
    <cellStyle name="Vírgula 10 4 2 2 5 3" xfId="16530"/>
    <cellStyle name="Vírgula 10 4 2 2 6" xfId="2901"/>
    <cellStyle name="Vírgula 10 4 2 2 6 2" xfId="12642"/>
    <cellStyle name="Vírgula 10 4 2 2 6 2 2" xfId="18122"/>
    <cellStyle name="Vírgula 10 4 2 2 6 3" xfId="15368"/>
    <cellStyle name="Vírgula 10 4 2 2 7" xfId="12276"/>
    <cellStyle name="Vírgula 10 4 2 2 7 2" xfId="17756"/>
    <cellStyle name="Vírgula 10 4 2 2 8" xfId="15002"/>
    <cellStyle name="Vírgula 10 4 2 3" xfId="1880"/>
    <cellStyle name="Vírgula 10 4 2 3 2" xfId="5231"/>
    <cellStyle name="Vírgula 10 4 2 3 2 2" xfId="10215"/>
    <cellStyle name="Vírgula 10 4 2 3 2 2 2" xfId="14262"/>
    <cellStyle name="Vírgula 10 4 2 3 2 2 2 2" xfId="19742"/>
    <cellStyle name="Vírgula 10 4 2 3 2 2 3" xfId="16987"/>
    <cellStyle name="Vírgula 10 4 2 3 2 3" xfId="13090"/>
    <cellStyle name="Vírgula 10 4 2 3 2 3 2" xfId="18570"/>
    <cellStyle name="Vírgula 10 4 2 3 2 4" xfId="15816"/>
    <cellStyle name="Vírgula 10 4 2 3 3" xfId="6960"/>
    <cellStyle name="Vírgula 10 4 2 3 3 2" xfId="11902"/>
    <cellStyle name="Vírgula 10 4 2 3 3 2 2" xfId="14662"/>
    <cellStyle name="Vírgula 10 4 2 3 3 2 2 2" xfId="20142"/>
    <cellStyle name="Vírgula 10 4 2 3 3 2 3" xfId="17387"/>
    <cellStyle name="Vírgula 10 4 2 3 3 3" xfId="13491"/>
    <cellStyle name="Vírgula 10 4 2 3 3 3 2" xfId="18971"/>
    <cellStyle name="Vírgula 10 4 2 3 3 4" xfId="16216"/>
    <cellStyle name="Vírgula 10 4 2 3 4" xfId="8468"/>
    <cellStyle name="Vírgula 10 4 2 3 4 2" xfId="13848"/>
    <cellStyle name="Vírgula 10 4 2 3 4 2 2" xfId="19328"/>
    <cellStyle name="Vírgula 10 4 2 3 4 3" xfId="16573"/>
    <cellStyle name="Vírgula 10 4 2 3 5" xfId="3507"/>
    <cellStyle name="Vírgula 10 4 2 3 5 2" xfId="12685"/>
    <cellStyle name="Vírgula 10 4 2 3 5 2 2" xfId="18165"/>
    <cellStyle name="Vírgula 10 4 2 3 5 3" xfId="15411"/>
    <cellStyle name="Vírgula 10 4 2 3 6" xfId="12319"/>
    <cellStyle name="Vírgula 10 4 2 3 6 2" xfId="17799"/>
    <cellStyle name="Vírgula 10 4 2 3 7" xfId="15045"/>
    <cellStyle name="Vírgula 10 4 2 4" xfId="4240"/>
    <cellStyle name="Vírgula 10 4 2 4 2" xfId="9226"/>
    <cellStyle name="Vírgula 10 4 2 4 2 2" xfId="14126"/>
    <cellStyle name="Vírgula 10 4 2 4 2 2 2" xfId="19606"/>
    <cellStyle name="Vírgula 10 4 2 4 2 3" xfId="16851"/>
    <cellStyle name="Vírgula 10 4 2 4 3" xfId="12954"/>
    <cellStyle name="Vírgula 10 4 2 4 3 2" xfId="18434"/>
    <cellStyle name="Vírgula 10 4 2 4 4" xfId="15680"/>
    <cellStyle name="Vírgula 10 4 2 5" xfId="5987"/>
    <cellStyle name="Vírgula 10 4 2 5 2" xfId="10929"/>
    <cellStyle name="Vírgula 10 4 2 5 2 2" xfId="14532"/>
    <cellStyle name="Vírgula 10 4 2 5 2 2 2" xfId="20012"/>
    <cellStyle name="Vírgula 10 4 2 5 2 3" xfId="17257"/>
    <cellStyle name="Vírgula 10 4 2 5 3" xfId="13361"/>
    <cellStyle name="Vírgula 10 4 2 5 3 2" xfId="18841"/>
    <cellStyle name="Vírgula 10 4 2 5 4" xfId="16086"/>
    <cellStyle name="Vírgula 10 4 2 6" xfId="7495"/>
    <cellStyle name="Vírgula 10 4 2 6 2" xfId="13718"/>
    <cellStyle name="Vírgula 10 4 2 6 2 2" xfId="19198"/>
    <cellStyle name="Vírgula 10 4 2 6 3" xfId="16443"/>
    <cellStyle name="Vírgula 10 4 2 7" xfId="2534"/>
    <cellStyle name="Vírgula 10 4 2 7 2" xfId="12555"/>
    <cellStyle name="Vírgula 10 4 2 7 2 2" xfId="18035"/>
    <cellStyle name="Vírgula 10 4 2 7 3" xfId="15281"/>
    <cellStyle name="Vírgula 10 4 2 8" xfId="12173"/>
    <cellStyle name="Vírgula 10 4 2 8 2" xfId="17654"/>
    <cellStyle name="Vírgula 10 4 2 9" xfId="14913"/>
    <cellStyle name="Vírgula 10 4 3" xfId="950"/>
    <cellStyle name="Vírgula 10 4 3 2" xfId="1882"/>
    <cellStyle name="Vírgula 10 4 3 2 2" xfId="5233"/>
    <cellStyle name="Vírgula 10 4 3 2 2 2" xfId="10217"/>
    <cellStyle name="Vírgula 10 4 3 2 2 2 2" xfId="14264"/>
    <cellStyle name="Vírgula 10 4 3 2 2 2 2 2" xfId="19744"/>
    <cellStyle name="Vírgula 10 4 3 2 2 2 3" xfId="16989"/>
    <cellStyle name="Vírgula 10 4 3 2 2 3" xfId="13092"/>
    <cellStyle name="Vírgula 10 4 3 2 2 3 2" xfId="18572"/>
    <cellStyle name="Vírgula 10 4 3 2 2 4" xfId="15818"/>
    <cellStyle name="Vírgula 10 4 3 2 3" xfId="6962"/>
    <cellStyle name="Vírgula 10 4 3 2 3 2" xfId="11904"/>
    <cellStyle name="Vírgula 10 4 3 2 3 2 2" xfId="14664"/>
    <cellStyle name="Vírgula 10 4 3 2 3 2 2 2" xfId="20144"/>
    <cellStyle name="Vírgula 10 4 3 2 3 2 3" xfId="17389"/>
    <cellStyle name="Vírgula 10 4 3 2 3 3" xfId="13493"/>
    <cellStyle name="Vírgula 10 4 3 2 3 3 2" xfId="18973"/>
    <cellStyle name="Vírgula 10 4 3 2 3 4" xfId="16218"/>
    <cellStyle name="Vírgula 10 4 3 2 4" xfId="8470"/>
    <cellStyle name="Vírgula 10 4 3 2 4 2" xfId="13850"/>
    <cellStyle name="Vírgula 10 4 3 2 4 2 2" xfId="19330"/>
    <cellStyle name="Vírgula 10 4 3 2 4 3" xfId="16575"/>
    <cellStyle name="Vírgula 10 4 3 2 5" xfId="3509"/>
    <cellStyle name="Vírgula 10 4 3 2 5 2" xfId="12687"/>
    <cellStyle name="Vírgula 10 4 3 2 5 2 2" xfId="18167"/>
    <cellStyle name="Vírgula 10 4 3 2 5 3" xfId="15413"/>
    <cellStyle name="Vírgula 10 4 3 2 6" xfId="12321"/>
    <cellStyle name="Vírgula 10 4 3 2 6 2" xfId="17801"/>
    <cellStyle name="Vírgula 10 4 3 2 7" xfId="15047"/>
    <cellStyle name="Vírgula 10 4 3 3" xfId="4382"/>
    <cellStyle name="Vírgula 10 4 3 3 2" xfId="9367"/>
    <cellStyle name="Vírgula 10 4 3 3 2 2" xfId="14159"/>
    <cellStyle name="Vírgula 10 4 3 3 2 2 2" xfId="19639"/>
    <cellStyle name="Vírgula 10 4 3 3 2 3" xfId="16884"/>
    <cellStyle name="Vírgula 10 4 3 3 3" xfId="12987"/>
    <cellStyle name="Vírgula 10 4 3 3 3 2" xfId="18467"/>
    <cellStyle name="Vírgula 10 4 3 3 4" xfId="15713"/>
    <cellStyle name="Vírgula 10 4 3 4" xfId="6125"/>
    <cellStyle name="Vírgula 10 4 3 4 2" xfId="11067"/>
    <cellStyle name="Vírgula 10 4 3 4 2 2" xfId="14565"/>
    <cellStyle name="Vírgula 10 4 3 4 2 2 2" xfId="20045"/>
    <cellStyle name="Vírgula 10 4 3 4 2 3" xfId="17290"/>
    <cellStyle name="Vírgula 10 4 3 4 3" xfId="13394"/>
    <cellStyle name="Vírgula 10 4 3 4 3 2" xfId="18874"/>
    <cellStyle name="Vírgula 10 4 3 4 4" xfId="16119"/>
    <cellStyle name="Vírgula 10 4 3 5" xfId="7633"/>
    <cellStyle name="Vírgula 10 4 3 5 2" xfId="13751"/>
    <cellStyle name="Vírgula 10 4 3 5 2 2" xfId="19231"/>
    <cellStyle name="Vírgula 10 4 3 5 3" xfId="16476"/>
    <cellStyle name="Vírgula 10 4 3 6" xfId="2672"/>
    <cellStyle name="Vírgula 10 4 3 6 2" xfId="12588"/>
    <cellStyle name="Vírgula 10 4 3 6 2 2" xfId="18068"/>
    <cellStyle name="Vírgula 10 4 3 6 3" xfId="15314"/>
    <cellStyle name="Vírgula 10 4 3 7" xfId="12208"/>
    <cellStyle name="Vírgula 10 4 3 7 2" xfId="17689"/>
    <cellStyle name="Vírgula 10 4 3 8" xfId="14947"/>
    <cellStyle name="Vírgula 10 4 4" xfId="1879"/>
    <cellStyle name="Vírgula 10 4 4 2" xfId="5230"/>
    <cellStyle name="Vírgula 10 4 4 2 2" xfId="10214"/>
    <cellStyle name="Vírgula 10 4 4 2 2 2" xfId="14261"/>
    <cellStyle name="Vírgula 10 4 4 2 2 2 2" xfId="19741"/>
    <cellStyle name="Vírgula 10 4 4 2 2 3" xfId="16986"/>
    <cellStyle name="Vírgula 10 4 4 2 3" xfId="13089"/>
    <cellStyle name="Vírgula 10 4 4 2 3 2" xfId="18569"/>
    <cellStyle name="Vírgula 10 4 4 2 4" xfId="15815"/>
    <cellStyle name="Vírgula 10 4 4 3" xfId="6959"/>
    <cellStyle name="Vírgula 10 4 4 3 2" xfId="11901"/>
    <cellStyle name="Vírgula 10 4 4 3 2 2" xfId="14661"/>
    <cellStyle name="Vírgula 10 4 4 3 2 2 2" xfId="20141"/>
    <cellStyle name="Vírgula 10 4 4 3 2 3" xfId="17386"/>
    <cellStyle name="Vírgula 10 4 4 3 3" xfId="13490"/>
    <cellStyle name="Vírgula 10 4 4 3 3 2" xfId="18970"/>
    <cellStyle name="Vírgula 10 4 4 3 4" xfId="16215"/>
    <cellStyle name="Vírgula 10 4 4 4" xfId="8467"/>
    <cellStyle name="Vírgula 10 4 4 4 2" xfId="13847"/>
    <cellStyle name="Vírgula 10 4 4 4 2 2" xfId="19327"/>
    <cellStyle name="Vírgula 10 4 4 4 3" xfId="16572"/>
    <cellStyle name="Vírgula 10 4 4 5" xfId="3506"/>
    <cellStyle name="Vírgula 10 4 4 5 2" xfId="12684"/>
    <cellStyle name="Vírgula 10 4 4 5 2 2" xfId="18164"/>
    <cellStyle name="Vírgula 10 4 4 5 3" xfId="15410"/>
    <cellStyle name="Vírgula 10 4 4 6" xfId="12318"/>
    <cellStyle name="Vírgula 10 4 4 6 2" xfId="17798"/>
    <cellStyle name="Vírgula 10 4 4 7" xfId="15044"/>
    <cellStyle name="Vírgula 10 4 5" xfId="3780"/>
    <cellStyle name="Vírgula 10 4 5 2" xfId="5437"/>
    <cellStyle name="Vírgula 10 4 5 2 2" xfId="10411"/>
    <cellStyle name="Vírgula 10 4 5 2 2 2" xfId="14418"/>
    <cellStyle name="Vírgula 10 4 5 2 2 2 2" xfId="19898"/>
    <cellStyle name="Vírgula 10 4 5 2 2 3" xfId="17143"/>
    <cellStyle name="Vírgula 10 4 5 2 3" xfId="13247"/>
    <cellStyle name="Vírgula 10 4 5 2 3 2" xfId="18727"/>
    <cellStyle name="Vírgula 10 4 5 2 4" xfId="15972"/>
    <cellStyle name="Vírgula 10 4 5 3" xfId="8740"/>
    <cellStyle name="Vírgula 10 4 5 3 2" xfId="14014"/>
    <cellStyle name="Vírgula 10 4 5 3 2 2" xfId="19494"/>
    <cellStyle name="Vírgula 10 4 5 3 3" xfId="16739"/>
    <cellStyle name="Vírgula 10 4 5 4" xfId="12849"/>
    <cellStyle name="Vírgula 10 4 5 4 2" xfId="18329"/>
    <cellStyle name="Vírgula 10 4 5 5" xfId="15575"/>
    <cellStyle name="Vírgula 10 4 6" xfId="4105"/>
    <cellStyle name="Vírgula 10 4 6 2" xfId="8876"/>
    <cellStyle name="Vírgula 10 4 6 2 2" xfId="14046"/>
    <cellStyle name="Vírgula 10 4 6 2 2 2" xfId="19526"/>
    <cellStyle name="Vírgula 10 4 6 2 3" xfId="16771"/>
    <cellStyle name="Vírgula 10 4 6 3" xfId="12922"/>
    <cellStyle name="Vírgula 10 4 6 3 2" xfId="18402"/>
    <cellStyle name="Vírgula 10 4 6 4" xfId="15648"/>
    <cellStyle name="Vírgula 10 4 7" xfId="5525"/>
    <cellStyle name="Vírgula 10 4 7 2" xfId="10480"/>
    <cellStyle name="Vírgula 10 4 7 2 2" xfId="14435"/>
    <cellStyle name="Vírgula 10 4 7 2 2 2" xfId="19915"/>
    <cellStyle name="Vírgula 10 4 7 2 3" xfId="17160"/>
    <cellStyle name="Vírgula 10 4 7 3" xfId="13264"/>
    <cellStyle name="Vírgula 10 4 7 3 2" xfId="18744"/>
    <cellStyle name="Vírgula 10 4 7 4" xfId="15989"/>
    <cellStyle name="Vírgula 10 4 8" xfId="5852"/>
    <cellStyle name="Vírgula 10 4 8 2" xfId="10794"/>
    <cellStyle name="Vírgula 10 4 8 2 2" xfId="14500"/>
    <cellStyle name="Vírgula 10 4 8 2 2 2" xfId="19980"/>
    <cellStyle name="Vírgula 10 4 8 2 3" xfId="17225"/>
    <cellStyle name="Vírgula 10 4 8 3" xfId="13329"/>
    <cellStyle name="Vírgula 10 4 8 3 2" xfId="18809"/>
    <cellStyle name="Vírgula 10 4 8 4" xfId="16054"/>
    <cellStyle name="Vírgula 10 4 9" xfId="7360"/>
    <cellStyle name="Vírgula 10 4 9 2" xfId="13686"/>
    <cellStyle name="Vírgula 10 4 9 2 2" xfId="19166"/>
    <cellStyle name="Vírgula 10 4 9 3" xfId="16411"/>
    <cellStyle name="Vírgula 10 5" xfId="495"/>
    <cellStyle name="Vírgula 10 5 2" xfId="1060"/>
    <cellStyle name="Vírgula 10 5 2 2" xfId="1884"/>
    <cellStyle name="Vírgula 10 5 2 2 2" xfId="5235"/>
    <cellStyle name="Vírgula 10 5 2 2 2 2" xfId="10219"/>
    <cellStyle name="Vírgula 10 5 2 2 2 2 2" xfId="14266"/>
    <cellStyle name="Vírgula 10 5 2 2 2 2 2 2" xfId="19746"/>
    <cellStyle name="Vírgula 10 5 2 2 2 2 3" xfId="16991"/>
    <cellStyle name="Vírgula 10 5 2 2 2 3" xfId="13094"/>
    <cellStyle name="Vírgula 10 5 2 2 2 3 2" xfId="18574"/>
    <cellStyle name="Vírgula 10 5 2 2 2 4" xfId="15820"/>
    <cellStyle name="Vírgula 10 5 2 2 3" xfId="6964"/>
    <cellStyle name="Vírgula 10 5 2 2 3 2" xfId="11906"/>
    <cellStyle name="Vírgula 10 5 2 2 3 2 2" xfId="14666"/>
    <cellStyle name="Vírgula 10 5 2 2 3 2 2 2" xfId="20146"/>
    <cellStyle name="Vírgula 10 5 2 2 3 2 3" xfId="17391"/>
    <cellStyle name="Vírgula 10 5 2 2 3 3" xfId="13495"/>
    <cellStyle name="Vírgula 10 5 2 2 3 3 2" xfId="18975"/>
    <cellStyle name="Vírgula 10 5 2 2 3 4" xfId="16220"/>
    <cellStyle name="Vírgula 10 5 2 2 4" xfId="8472"/>
    <cellStyle name="Vírgula 10 5 2 2 4 2" xfId="13852"/>
    <cellStyle name="Vírgula 10 5 2 2 4 2 2" xfId="19332"/>
    <cellStyle name="Vírgula 10 5 2 2 4 3" xfId="16577"/>
    <cellStyle name="Vírgula 10 5 2 2 5" xfId="3511"/>
    <cellStyle name="Vírgula 10 5 2 2 5 2" xfId="12689"/>
    <cellStyle name="Vírgula 10 5 2 2 5 2 2" xfId="18169"/>
    <cellStyle name="Vírgula 10 5 2 2 5 3" xfId="15415"/>
    <cellStyle name="Vírgula 10 5 2 2 6" xfId="12323"/>
    <cellStyle name="Vírgula 10 5 2 2 6 2" xfId="17803"/>
    <cellStyle name="Vírgula 10 5 2 2 7" xfId="15049"/>
    <cellStyle name="Vírgula 10 5 2 3" xfId="4475"/>
    <cellStyle name="Vírgula 10 5 2 3 2" xfId="9460"/>
    <cellStyle name="Vírgula 10 5 2 3 2 2" xfId="14182"/>
    <cellStyle name="Vírgula 10 5 2 3 2 2 2" xfId="19662"/>
    <cellStyle name="Vírgula 10 5 2 3 2 3" xfId="16907"/>
    <cellStyle name="Vírgula 10 5 2 3 3" xfId="13010"/>
    <cellStyle name="Vírgula 10 5 2 3 3 2" xfId="18490"/>
    <cellStyle name="Vírgula 10 5 2 3 4" xfId="15736"/>
    <cellStyle name="Vírgula 10 5 2 4" xfId="6215"/>
    <cellStyle name="Vírgula 10 5 2 4 2" xfId="11157"/>
    <cellStyle name="Vírgula 10 5 2 4 2 2" xfId="14587"/>
    <cellStyle name="Vírgula 10 5 2 4 2 2 2" xfId="20067"/>
    <cellStyle name="Vírgula 10 5 2 4 2 3" xfId="17312"/>
    <cellStyle name="Vírgula 10 5 2 4 3" xfId="13416"/>
    <cellStyle name="Vírgula 10 5 2 4 3 2" xfId="18896"/>
    <cellStyle name="Vírgula 10 5 2 4 4" xfId="16141"/>
    <cellStyle name="Vírgula 10 5 2 5" xfId="7723"/>
    <cellStyle name="Vírgula 10 5 2 5 2" xfId="13773"/>
    <cellStyle name="Vírgula 10 5 2 5 2 2" xfId="19253"/>
    <cellStyle name="Vírgula 10 5 2 5 3" xfId="16498"/>
    <cellStyle name="Vírgula 10 5 2 6" xfId="2762"/>
    <cellStyle name="Vírgula 10 5 2 6 2" xfId="12610"/>
    <cellStyle name="Vírgula 10 5 2 6 2 2" xfId="18090"/>
    <cellStyle name="Vírgula 10 5 2 6 3" xfId="15336"/>
    <cellStyle name="Vírgula 10 5 2 7" xfId="12236"/>
    <cellStyle name="Vírgula 10 5 2 7 2" xfId="17717"/>
    <cellStyle name="Vírgula 10 5 2 8" xfId="14970"/>
    <cellStyle name="Vírgula 10 5 3" xfId="1883"/>
    <cellStyle name="Vírgula 10 5 3 2" xfId="5234"/>
    <cellStyle name="Vírgula 10 5 3 2 2" xfId="10218"/>
    <cellStyle name="Vírgula 10 5 3 2 2 2" xfId="14265"/>
    <cellStyle name="Vírgula 10 5 3 2 2 2 2" xfId="19745"/>
    <cellStyle name="Vírgula 10 5 3 2 2 3" xfId="16990"/>
    <cellStyle name="Vírgula 10 5 3 2 3" xfId="13093"/>
    <cellStyle name="Vírgula 10 5 3 2 3 2" xfId="18573"/>
    <cellStyle name="Vírgula 10 5 3 2 4" xfId="15819"/>
    <cellStyle name="Vírgula 10 5 3 3" xfId="6963"/>
    <cellStyle name="Vírgula 10 5 3 3 2" xfId="11905"/>
    <cellStyle name="Vírgula 10 5 3 3 2 2" xfId="14665"/>
    <cellStyle name="Vírgula 10 5 3 3 2 2 2" xfId="20145"/>
    <cellStyle name="Vírgula 10 5 3 3 2 3" xfId="17390"/>
    <cellStyle name="Vírgula 10 5 3 3 3" xfId="13494"/>
    <cellStyle name="Vírgula 10 5 3 3 3 2" xfId="18974"/>
    <cellStyle name="Vírgula 10 5 3 3 4" xfId="16219"/>
    <cellStyle name="Vírgula 10 5 3 4" xfId="8471"/>
    <cellStyle name="Vírgula 10 5 3 4 2" xfId="13851"/>
    <cellStyle name="Vírgula 10 5 3 4 2 2" xfId="19331"/>
    <cellStyle name="Vírgula 10 5 3 4 3" xfId="16576"/>
    <cellStyle name="Vírgula 10 5 3 5" xfId="3510"/>
    <cellStyle name="Vírgula 10 5 3 5 2" xfId="12688"/>
    <cellStyle name="Vírgula 10 5 3 5 2 2" xfId="18168"/>
    <cellStyle name="Vírgula 10 5 3 5 3" xfId="15414"/>
    <cellStyle name="Vírgula 10 5 3 6" xfId="12322"/>
    <cellStyle name="Vírgula 10 5 3 6 2" xfId="17802"/>
    <cellStyle name="Vírgula 10 5 3 7" xfId="15048"/>
    <cellStyle name="Vírgula 10 5 4" xfId="4007"/>
    <cellStyle name="Vírgula 10 5 4 2" xfId="9079"/>
    <cellStyle name="Vírgula 10 5 4 2 2" xfId="14093"/>
    <cellStyle name="Vírgula 10 5 4 2 2 2" xfId="19573"/>
    <cellStyle name="Vírgula 10 5 4 2 3" xfId="16818"/>
    <cellStyle name="Vírgula 10 5 4 3" xfId="12901"/>
    <cellStyle name="Vírgula 10 5 4 3 2" xfId="18381"/>
    <cellStyle name="Vírgula 10 5 4 4" xfId="15627"/>
    <cellStyle name="Vírgula 10 5 5" xfId="5763"/>
    <cellStyle name="Vírgula 10 5 5 2" xfId="10705"/>
    <cellStyle name="Vírgula 10 5 5 2 2" xfId="14480"/>
    <cellStyle name="Vírgula 10 5 5 2 2 2" xfId="19960"/>
    <cellStyle name="Vírgula 10 5 5 2 3" xfId="17205"/>
    <cellStyle name="Vírgula 10 5 5 3" xfId="13309"/>
    <cellStyle name="Vírgula 10 5 5 3 2" xfId="18789"/>
    <cellStyle name="Vírgula 10 5 5 4" xfId="16034"/>
    <cellStyle name="Vírgula 10 5 6" xfId="7271"/>
    <cellStyle name="Vírgula 10 5 6 2" xfId="13666"/>
    <cellStyle name="Vírgula 10 5 6 2 2" xfId="19146"/>
    <cellStyle name="Vírgula 10 5 6 3" xfId="16391"/>
    <cellStyle name="Vírgula 10 5 7" xfId="2310"/>
    <cellStyle name="Vírgula 10 5 7 2" xfId="12503"/>
    <cellStyle name="Vírgula 10 5 7 2 2" xfId="17983"/>
    <cellStyle name="Vírgula 10 5 7 3" xfId="15229"/>
    <cellStyle name="Vírgula 10 5 8" xfId="12111"/>
    <cellStyle name="Vírgula 10 5 8 2" xfId="17592"/>
    <cellStyle name="Vírgula 10 5 9" xfId="14860"/>
    <cellStyle name="Vírgula 10 6" xfId="707"/>
    <cellStyle name="Vírgula 10 6 2" xfId="1173"/>
    <cellStyle name="Vírgula 10 6 2 2" xfId="1886"/>
    <cellStyle name="Vírgula 10 6 2 2 2" xfId="5237"/>
    <cellStyle name="Vírgula 10 6 2 2 2 2" xfId="10221"/>
    <cellStyle name="Vírgula 10 6 2 2 2 2 2" xfId="14268"/>
    <cellStyle name="Vírgula 10 6 2 2 2 2 2 2" xfId="19748"/>
    <cellStyle name="Vírgula 10 6 2 2 2 2 3" xfId="16993"/>
    <cellStyle name="Vírgula 10 6 2 2 2 3" xfId="13096"/>
    <cellStyle name="Vírgula 10 6 2 2 2 3 2" xfId="18576"/>
    <cellStyle name="Vírgula 10 6 2 2 2 4" xfId="15822"/>
    <cellStyle name="Vírgula 10 6 2 2 3" xfId="6966"/>
    <cellStyle name="Vírgula 10 6 2 2 3 2" xfId="11908"/>
    <cellStyle name="Vírgula 10 6 2 2 3 2 2" xfId="14668"/>
    <cellStyle name="Vírgula 10 6 2 2 3 2 2 2" xfId="20148"/>
    <cellStyle name="Vírgula 10 6 2 2 3 2 3" xfId="17393"/>
    <cellStyle name="Vírgula 10 6 2 2 3 3" xfId="13497"/>
    <cellStyle name="Vírgula 10 6 2 2 3 3 2" xfId="18977"/>
    <cellStyle name="Vírgula 10 6 2 2 3 4" xfId="16222"/>
    <cellStyle name="Vírgula 10 6 2 2 4" xfId="8474"/>
    <cellStyle name="Vírgula 10 6 2 2 4 2" xfId="13854"/>
    <cellStyle name="Vírgula 10 6 2 2 4 2 2" xfId="19334"/>
    <cellStyle name="Vírgula 10 6 2 2 4 3" xfId="16579"/>
    <cellStyle name="Vírgula 10 6 2 2 5" xfId="3513"/>
    <cellStyle name="Vírgula 10 6 2 2 5 2" xfId="12691"/>
    <cellStyle name="Vírgula 10 6 2 2 5 2 2" xfId="18171"/>
    <cellStyle name="Vírgula 10 6 2 2 5 3" xfId="15417"/>
    <cellStyle name="Vírgula 10 6 2 2 6" xfId="12325"/>
    <cellStyle name="Vírgula 10 6 2 2 6 2" xfId="17805"/>
    <cellStyle name="Vírgula 10 6 2 2 7" xfId="15051"/>
    <cellStyle name="Vírgula 10 6 2 3" xfId="4534"/>
    <cellStyle name="Vírgula 10 6 2 3 2" xfId="9518"/>
    <cellStyle name="Vírgula 10 6 2 3 2 2" xfId="14197"/>
    <cellStyle name="Vírgula 10 6 2 3 2 2 2" xfId="19677"/>
    <cellStyle name="Vírgula 10 6 2 3 2 3" xfId="16922"/>
    <cellStyle name="Vírgula 10 6 2 3 3" xfId="13025"/>
    <cellStyle name="Vírgula 10 6 2 3 3 2" xfId="18505"/>
    <cellStyle name="Vírgula 10 6 2 3 4" xfId="15751"/>
    <cellStyle name="Vírgula 10 6 2 4" xfId="6265"/>
    <cellStyle name="Vírgula 10 6 2 4 2" xfId="11207"/>
    <cellStyle name="Vírgula 10 6 2 4 2 2" xfId="14599"/>
    <cellStyle name="Vírgula 10 6 2 4 2 2 2" xfId="20079"/>
    <cellStyle name="Vírgula 10 6 2 4 2 3" xfId="17324"/>
    <cellStyle name="Vírgula 10 6 2 4 3" xfId="13428"/>
    <cellStyle name="Vírgula 10 6 2 4 3 2" xfId="18908"/>
    <cellStyle name="Vírgula 10 6 2 4 4" xfId="16153"/>
    <cellStyle name="Vírgula 10 6 2 5" xfId="7773"/>
    <cellStyle name="Vírgula 10 6 2 5 2" xfId="13785"/>
    <cellStyle name="Vírgula 10 6 2 5 2 2" xfId="19265"/>
    <cellStyle name="Vírgula 10 6 2 5 3" xfId="16510"/>
    <cellStyle name="Vírgula 10 6 2 6" xfId="2812"/>
    <cellStyle name="Vírgula 10 6 2 6 2" xfId="12622"/>
    <cellStyle name="Vírgula 10 6 2 6 2 2" xfId="18102"/>
    <cellStyle name="Vírgula 10 6 2 6 3" xfId="15348"/>
    <cellStyle name="Vírgula 10 6 2 7" xfId="12256"/>
    <cellStyle name="Vírgula 10 6 2 7 2" xfId="17736"/>
    <cellStyle name="Vírgula 10 6 2 8" xfId="14982"/>
    <cellStyle name="Vírgula 10 6 3" xfId="1885"/>
    <cellStyle name="Vírgula 10 6 3 2" xfId="5236"/>
    <cellStyle name="Vírgula 10 6 3 2 2" xfId="10220"/>
    <cellStyle name="Vírgula 10 6 3 2 2 2" xfId="14267"/>
    <cellStyle name="Vírgula 10 6 3 2 2 2 2" xfId="19747"/>
    <cellStyle name="Vírgula 10 6 3 2 2 3" xfId="16992"/>
    <cellStyle name="Vírgula 10 6 3 2 3" xfId="13095"/>
    <cellStyle name="Vírgula 10 6 3 2 3 2" xfId="18575"/>
    <cellStyle name="Vírgula 10 6 3 2 4" xfId="15821"/>
    <cellStyle name="Vírgula 10 6 3 3" xfId="6965"/>
    <cellStyle name="Vírgula 10 6 3 3 2" xfId="11907"/>
    <cellStyle name="Vírgula 10 6 3 3 2 2" xfId="14667"/>
    <cellStyle name="Vírgula 10 6 3 3 2 2 2" xfId="20147"/>
    <cellStyle name="Vírgula 10 6 3 3 2 3" xfId="17392"/>
    <cellStyle name="Vírgula 10 6 3 3 3" xfId="13496"/>
    <cellStyle name="Vírgula 10 6 3 3 3 2" xfId="18976"/>
    <cellStyle name="Vírgula 10 6 3 3 4" xfId="16221"/>
    <cellStyle name="Vírgula 10 6 3 4" xfId="8473"/>
    <cellStyle name="Vírgula 10 6 3 4 2" xfId="13853"/>
    <cellStyle name="Vírgula 10 6 3 4 2 2" xfId="19333"/>
    <cellStyle name="Vírgula 10 6 3 4 3" xfId="16578"/>
    <cellStyle name="Vírgula 10 6 3 5" xfId="3512"/>
    <cellStyle name="Vírgula 10 6 3 5 2" xfId="12690"/>
    <cellStyle name="Vírgula 10 6 3 5 2 2" xfId="18170"/>
    <cellStyle name="Vírgula 10 6 3 5 3" xfId="15416"/>
    <cellStyle name="Vírgula 10 6 3 6" xfId="12324"/>
    <cellStyle name="Vírgula 10 6 3 6 2" xfId="17804"/>
    <cellStyle name="Vírgula 10 6 3 7" xfId="15050"/>
    <cellStyle name="Vírgula 10 6 4" xfId="4151"/>
    <cellStyle name="Vírgula 10 6 4 2" xfId="9137"/>
    <cellStyle name="Vírgula 10 6 4 2 2" xfId="14106"/>
    <cellStyle name="Vírgula 10 6 4 2 2 2" xfId="19586"/>
    <cellStyle name="Vírgula 10 6 4 2 3" xfId="16831"/>
    <cellStyle name="Vírgula 10 6 4 3" xfId="12934"/>
    <cellStyle name="Vírgula 10 6 4 3 2" xfId="18414"/>
    <cellStyle name="Vírgula 10 6 4 4" xfId="15660"/>
    <cellStyle name="Vírgula 10 6 5" xfId="5898"/>
    <cellStyle name="Vírgula 10 6 5 2" xfId="10840"/>
    <cellStyle name="Vírgula 10 6 5 2 2" xfId="14512"/>
    <cellStyle name="Vírgula 10 6 5 2 2 2" xfId="19992"/>
    <cellStyle name="Vírgula 10 6 5 2 3" xfId="17237"/>
    <cellStyle name="Vírgula 10 6 5 3" xfId="13341"/>
    <cellStyle name="Vírgula 10 6 5 3 2" xfId="18821"/>
    <cellStyle name="Vírgula 10 6 5 4" xfId="16066"/>
    <cellStyle name="Vírgula 10 6 6" xfId="7406"/>
    <cellStyle name="Vírgula 10 6 6 2" xfId="13698"/>
    <cellStyle name="Vírgula 10 6 6 2 2" xfId="19178"/>
    <cellStyle name="Vírgula 10 6 6 3" xfId="16423"/>
    <cellStyle name="Vírgula 10 6 7" xfId="2445"/>
    <cellStyle name="Vírgula 10 6 7 2" xfId="12535"/>
    <cellStyle name="Vírgula 10 6 7 2 2" xfId="18015"/>
    <cellStyle name="Vírgula 10 6 7 3" xfId="15261"/>
    <cellStyle name="Vírgula 10 6 8" xfId="12153"/>
    <cellStyle name="Vírgula 10 6 8 2" xfId="17634"/>
    <cellStyle name="Vírgula 10 6 9" xfId="14893"/>
    <cellStyle name="Vírgula 10 7" xfId="379"/>
    <cellStyle name="Vírgula 10 7 2" xfId="1003"/>
    <cellStyle name="Vírgula 10 7 2 2" xfId="1888"/>
    <cellStyle name="Vírgula 10 7 2 2 2" xfId="5239"/>
    <cellStyle name="Vírgula 10 7 2 2 2 2" xfId="10223"/>
    <cellStyle name="Vírgula 10 7 2 2 2 2 2" xfId="14270"/>
    <cellStyle name="Vírgula 10 7 2 2 2 2 2 2" xfId="19750"/>
    <cellStyle name="Vírgula 10 7 2 2 2 2 3" xfId="16995"/>
    <cellStyle name="Vírgula 10 7 2 2 2 3" xfId="13098"/>
    <cellStyle name="Vírgula 10 7 2 2 2 3 2" xfId="18578"/>
    <cellStyle name="Vírgula 10 7 2 2 2 4" xfId="15824"/>
    <cellStyle name="Vírgula 10 7 2 2 3" xfId="6968"/>
    <cellStyle name="Vírgula 10 7 2 2 3 2" xfId="11910"/>
    <cellStyle name="Vírgula 10 7 2 2 3 2 2" xfId="14670"/>
    <cellStyle name="Vírgula 10 7 2 2 3 2 2 2" xfId="20150"/>
    <cellStyle name="Vírgula 10 7 2 2 3 2 3" xfId="17395"/>
    <cellStyle name="Vírgula 10 7 2 2 3 3" xfId="13499"/>
    <cellStyle name="Vírgula 10 7 2 2 3 3 2" xfId="18979"/>
    <cellStyle name="Vírgula 10 7 2 2 3 4" xfId="16224"/>
    <cellStyle name="Vírgula 10 7 2 2 4" xfId="8476"/>
    <cellStyle name="Vírgula 10 7 2 2 4 2" xfId="13856"/>
    <cellStyle name="Vírgula 10 7 2 2 4 2 2" xfId="19336"/>
    <cellStyle name="Vírgula 10 7 2 2 4 3" xfId="16581"/>
    <cellStyle name="Vírgula 10 7 2 2 5" xfId="3515"/>
    <cellStyle name="Vírgula 10 7 2 2 5 2" xfId="12693"/>
    <cellStyle name="Vírgula 10 7 2 2 5 2 2" xfId="18173"/>
    <cellStyle name="Vírgula 10 7 2 2 5 3" xfId="15419"/>
    <cellStyle name="Vírgula 10 7 2 2 6" xfId="12327"/>
    <cellStyle name="Vírgula 10 7 2 2 6 2" xfId="17807"/>
    <cellStyle name="Vírgula 10 7 2 2 7" xfId="15053"/>
    <cellStyle name="Vírgula 10 7 2 3" xfId="4429"/>
    <cellStyle name="Vírgula 10 7 2 3 2" xfId="9414"/>
    <cellStyle name="Vírgula 10 7 2 3 2 2" xfId="14172"/>
    <cellStyle name="Vírgula 10 7 2 3 2 2 2" xfId="19652"/>
    <cellStyle name="Vírgula 10 7 2 3 2 3" xfId="16897"/>
    <cellStyle name="Vírgula 10 7 2 3 3" xfId="13000"/>
    <cellStyle name="Vírgula 10 7 2 3 3 2" xfId="18480"/>
    <cellStyle name="Vírgula 10 7 2 3 4" xfId="15726"/>
    <cellStyle name="Vírgula 10 7 2 4" xfId="6171"/>
    <cellStyle name="Vírgula 10 7 2 4 2" xfId="11113"/>
    <cellStyle name="Vírgula 10 7 2 4 2 2" xfId="14577"/>
    <cellStyle name="Vírgula 10 7 2 4 2 2 2" xfId="20057"/>
    <cellStyle name="Vírgula 10 7 2 4 2 3" xfId="17302"/>
    <cellStyle name="Vírgula 10 7 2 4 3" xfId="13406"/>
    <cellStyle name="Vírgula 10 7 2 4 3 2" xfId="18886"/>
    <cellStyle name="Vírgula 10 7 2 4 4" xfId="16131"/>
    <cellStyle name="Vírgula 10 7 2 5" xfId="7679"/>
    <cellStyle name="Vírgula 10 7 2 5 2" xfId="13763"/>
    <cellStyle name="Vírgula 10 7 2 5 2 2" xfId="19243"/>
    <cellStyle name="Vírgula 10 7 2 5 3" xfId="16488"/>
    <cellStyle name="Vírgula 10 7 2 6" xfId="2718"/>
    <cellStyle name="Vírgula 10 7 2 6 2" xfId="12600"/>
    <cellStyle name="Vírgula 10 7 2 6 2 2" xfId="18080"/>
    <cellStyle name="Vírgula 10 7 2 6 3" xfId="15326"/>
    <cellStyle name="Vírgula 10 7 2 7" xfId="12221"/>
    <cellStyle name="Vírgula 10 7 2 7 2" xfId="17702"/>
    <cellStyle name="Vírgula 10 7 2 8" xfId="14959"/>
    <cellStyle name="Vírgula 10 7 3" xfId="1887"/>
    <cellStyle name="Vírgula 10 7 3 2" xfId="5238"/>
    <cellStyle name="Vírgula 10 7 3 2 2" xfId="10222"/>
    <cellStyle name="Vírgula 10 7 3 2 2 2" xfId="14269"/>
    <cellStyle name="Vírgula 10 7 3 2 2 2 2" xfId="19749"/>
    <cellStyle name="Vírgula 10 7 3 2 2 3" xfId="16994"/>
    <cellStyle name="Vírgula 10 7 3 2 3" xfId="13097"/>
    <cellStyle name="Vírgula 10 7 3 2 3 2" xfId="18577"/>
    <cellStyle name="Vírgula 10 7 3 2 4" xfId="15823"/>
    <cellStyle name="Vírgula 10 7 3 3" xfId="6967"/>
    <cellStyle name="Vírgula 10 7 3 3 2" xfId="11909"/>
    <cellStyle name="Vírgula 10 7 3 3 2 2" xfId="14669"/>
    <cellStyle name="Vírgula 10 7 3 3 2 2 2" xfId="20149"/>
    <cellStyle name="Vírgula 10 7 3 3 2 3" xfId="17394"/>
    <cellStyle name="Vírgula 10 7 3 3 3" xfId="13498"/>
    <cellStyle name="Vírgula 10 7 3 3 3 2" xfId="18978"/>
    <cellStyle name="Vírgula 10 7 3 3 4" xfId="16223"/>
    <cellStyle name="Vírgula 10 7 3 4" xfId="8475"/>
    <cellStyle name="Vírgula 10 7 3 4 2" xfId="13855"/>
    <cellStyle name="Vírgula 10 7 3 4 2 2" xfId="19335"/>
    <cellStyle name="Vírgula 10 7 3 4 3" xfId="16580"/>
    <cellStyle name="Vírgula 10 7 3 5" xfId="3514"/>
    <cellStyle name="Vírgula 10 7 3 5 2" xfId="12692"/>
    <cellStyle name="Vírgula 10 7 3 5 2 2" xfId="18172"/>
    <cellStyle name="Vírgula 10 7 3 5 3" xfId="15418"/>
    <cellStyle name="Vírgula 10 7 3 6" xfId="12326"/>
    <cellStyle name="Vírgula 10 7 3 6 2" xfId="17806"/>
    <cellStyle name="Vírgula 10 7 3 7" xfId="15052"/>
    <cellStyle name="Vírgula 10 7 4" xfId="3947"/>
    <cellStyle name="Vírgula 10 7 4 2" xfId="9027"/>
    <cellStyle name="Vírgula 10 7 4 2 2" xfId="14081"/>
    <cellStyle name="Vírgula 10 7 4 2 2 2" xfId="19561"/>
    <cellStyle name="Vírgula 10 7 4 2 3" xfId="16806"/>
    <cellStyle name="Vírgula 10 7 4 3" xfId="12886"/>
    <cellStyle name="Vírgula 10 7 4 3 2" xfId="18366"/>
    <cellStyle name="Vírgula 10 7 4 4" xfId="15612"/>
    <cellStyle name="Vírgula 10 7 5" xfId="5714"/>
    <cellStyle name="Vírgula 10 7 5 2" xfId="10656"/>
    <cellStyle name="Vírgula 10 7 5 2 2" xfId="14468"/>
    <cellStyle name="Vírgula 10 7 5 2 2 2" xfId="19948"/>
    <cellStyle name="Vírgula 10 7 5 2 3" xfId="17193"/>
    <cellStyle name="Vírgula 10 7 5 3" xfId="13297"/>
    <cellStyle name="Vírgula 10 7 5 3 2" xfId="18777"/>
    <cellStyle name="Vírgula 10 7 5 4" xfId="16022"/>
    <cellStyle name="Vírgula 10 7 6" xfId="7222"/>
    <cellStyle name="Vírgula 10 7 6 2" xfId="13654"/>
    <cellStyle name="Vírgula 10 7 6 2 2" xfId="19134"/>
    <cellStyle name="Vírgula 10 7 6 3" xfId="16379"/>
    <cellStyle name="Vírgula 10 7 7" xfId="2261"/>
    <cellStyle name="Vírgula 10 7 7 2" xfId="12491"/>
    <cellStyle name="Vírgula 10 7 7 2 2" xfId="17971"/>
    <cellStyle name="Vírgula 10 7 7 3" xfId="15217"/>
    <cellStyle name="Vírgula 10 7 8" xfId="12091"/>
    <cellStyle name="Vírgula 10 7 8 2" xfId="17572"/>
    <cellStyle name="Vírgula 10 7 9" xfId="14847"/>
    <cellStyle name="Vírgula 10 8" xfId="857"/>
    <cellStyle name="Vírgula 10 8 2" xfId="1889"/>
    <cellStyle name="Vírgula 10 8 2 2" xfId="5240"/>
    <cellStyle name="Vírgula 10 8 2 2 2" xfId="10224"/>
    <cellStyle name="Vírgula 10 8 2 2 2 2" xfId="14271"/>
    <cellStyle name="Vírgula 10 8 2 2 2 2 2" xfId="19751"/>
    <cellStyle name="Vírgula 10 8 2 2 2 3" xfId="16996"/>
    <cellStyle name="Vírgula 10 8 2 2 3" xfId="13099"/>
    <cellStyle name="Vírgula 10 8 2 2 3 2" xfId="18579"/>
    <cellStyle name="Vírgula 10 8 2 2 4" xfId="15825"/>
    <cellStyle name="Vírgula 10 8 2 3" xfId="6969"/>
    <cellStyle name="Vírgula 10 8 2 3 2" xfId="11911"/>
    <cellStyle name="Vírgula 10 8 2 3 2 2" xfId="14671"/>
    <cellStyle name="Vírgula 10 8 2 3 2 2 2" xfId="20151"/>
    <cellStyle name="Vírgula 10 8 2 3 2 3" xfId="17396"/>
    <cellStyle name="Vírgula 10 8 2 3 3" xfId="13500"/>
    <cellStyle name="Vírgula 10 8 2 3 3 2" xfId="18980"/>
    <cellStyle name="Vírgula 10 8 2 3 4" xfId="16225"/>
    <cellStyle name="Vírgula 10 8 2 4" xfId="8477"/>
    <cellStyle name="Vírgula 10 8 2 4 2" xfId="13857"/>
    <cellStyle name="Vírgula 10 8 2 4 2 2" xfId="19337"/>
    <cellStyle name="Vírgula 10 8 2 4 3" xfId="16582"/>
    <cellStyle name="Vírgula 10 8 2 5" xfId="3516"/>
    <cellStyle name="Vírgula 10 8 2 5 2" xfId="12694"/>
    <cellStyle name="Vírgula 10 8 2 5 2 2" xfId="18174"/>
    <cellStyle name="Vírgula 10 8 2 5 3" xfId="15420"/>
    <cellStyle name="Vírgula 10 8 2 6" xfId="12328"/>
    <cellStyle name="Vírgula 10 8 2 6 2" xfId="17808"/>
    <cellStyle name="Vírgula 10 8 2 7" xfId="15054"/>
    <cellStyle name="Vírgula 10 8 3" xfId="4292"/>
    <cellStyle name="Vírgula 10 8 3 2" xfId="9278"/>
    <cellStyle name="Vírgula 10 8 3 2 2" xfId="14139"/>
    <cellStyle name="Vírgula 10 8 3 2 2 2" xfId="19619"/>
    <cellStyle name="Vírgula 10 8 3 2 3" xfId="16864"/>
    <cellStyle name="Vírgula 10 8 3 3" xfId="12967"/>
    <cellStyle name="Vírgula 10 8 3 3 2" xfId="18447"/>
    <cellStyle name="Vírgula 10 8 3 4" xfId="15693"/>
    <cellStyle name="Vírgula 10 8 4" xfId="6036"/>
    <cellStyle name="Vírgula 10 8 4 2" xfId="10978"/>
    <cellStyle name="Vírgula 10 8 4 2 2" xfId="14545"/>
    <cellStyle name="Vírgula 10 8 4 2 2 2" xfId="20025"/>
    <cellStyle name="Vírgula 10 8 4 2 3" xfId="17270"/>
    <cellStyle name="Vírgula 10 8 4 3" xfId="13374"/>
    <cellStyle name="Vírgula 10 8 4 3 2" xfId="18854"/>
    <cellStyle name="Vírgula 10 8 4 4" xfId="16099"/>
    <cellStyle name="Vírgula 10 8 5" xfId="7544"/>
    <cellStyle name="Vírgula 10 8 5 2" xfId="13731"/>
    <cellStyle name="Vírgula 10 8 5 2 2" xfId="19211"/>
    <cellStyle name="Vírgula 10 8 5 3" xfId="16456"/>
    <cellStyle name="Vírgula 10 8 6" xfId="2583"/>
    <cellStyle name="Vírgula 10 8 6 2" xfId="12568"/>
    <cellStyle name="Vírgula 10 8 6 2 2" xfId="18048"/>
    <cellStyle name="Vírgula 10 8 6 3" xfId="15294"/>
    <cellStyle name="Vírgula 10 8 7" xfId="12187"/>
    <cellStyle name="Vírgula 10 8 7 2" xfId="17668"/>
    <cellStyle name="Vírgula 10 8 8" xfId="14926"/>
    <cellStyle name="Vírgula 10 9" xfId="1323"/>
    <cellStyle name="Vírgula 10 9 2" xfId="4674"/>
    <cellStyle name="Vírgula 10 9 2 2" xfId="9658"/>
    <cellStyle name="Vírgula 10 9 2 2 2" xfId="14232"/>
    <cellStyle name="Vírgula 10 9 2 2 2 2" xfId="19712"/>
    <cellStyle name="Vírgula 10 9 2 2 3" xfId="16957"/>
    <cellStyle name="Vírgula 10 9 2 3" xfId="13060"/>
    <cellStyle name="Vírgula 10 9 2 3 2" xfId="18540"/>
    <cellStyle name="Vírgula 10 9 2 4" xfId="15786"/>
    <cellStyle name="Vírgula 10 9 3" xfId="6403"/>
    <cellStyle name="Vírgula 10 9 3 2" xfId="11345"/>
    <cellStyle name="Vírgula 10 9 3 2 2" xfId="14632"/>
    <cellStyle name="Vírgula 10 9 3 2 2 2" xfId="20112"/>
    <cellStyle name="Vírgula 10 9 3 2 3" xfId="17357"/>
    <cellStyle name="Vírgula 10 9 3 3" xfId="13461"/>
    <cellStyle name="Vírgula 10 9 3 3 2" xfId="18941"/>
    <cellStyle name="Vírgula 10 9 3 4" xfId="16186"/>
    <cellStyle name="Vírgula 10 9 4" xfId="7911"/>
    <cellStyle name="Vírgula 10 9 4 2" xfId="13818"/>
    <cellStyle name="Vírgula 10 9 4 2 2" xfId="19298"/>
    <cellStyle name="Vírgula 10 9 4 3" xfId="16543"/>
    <cellStyle name="Vírgula 10 9 5" xfId="2950"/>
    <cellStyle name="Vírgula 10 9 5 2" xfId="12655"/>
    <cellStyle name="Vírgula 10 9 5 2 2" xfId="18135"/>
    <cellStyle name="Vírgula 10 9 5 3" xfId="15381"/>
    <cellStyle name="Vírgula 10 9 6" xfId="12289"/>
    <cellStyle name="Vírgula 10 9 6 2" xfId="17769"/>
    <cellStyle name="Vírgula 10 9 7" xfId="15015"/>
    <cellStyle name="Vírgula 11" xfId="159"/>
    <cellStyle name="Vírgula 11 2" xfId="608"/>
    <cellStyle name="Vírgula 11 2 2" xfId="1132"/>
    <cellStyle name="Vírgula 11 3" xfId="497"/>
    <cellStyle name="Vírgula 11 4" xfId="381"/>
    <cellStyle name="Vírgula 12" xfId="162"/>
    <cellStyle name="Vírgula 12 10" xfId="2142"/>
    <cellStyle name="Vírgula 12 10 2" xfId="5478"/>
    <cellStyle name="Vírgula 12 10 2 2" xfId="10442"/>
    <cellStyle name="Vírgula 12 10 2 2 2" xfId="14426"/>
    <cellStyle name="Vírgula 12 10 2 2 2 2" xfId="19906"/>
    <cellStyle name="Vírgula 12 10 2 2 3" xfId="17151"/>
    <cellStyle name="Vírgula 12 10 2 3" xfId="13255"/>
    <cellStyle name="Vírgula 12 10 2 3 2" xfId="18735"/>
    <cellStyle name="Vírgula 12 10 2 4" xfId="15980"/>
    <cellStyle name="Vírgula 12 10 3" xfId="8652"/>
    <cellStyle name="Vírgula 12 10 3 2" xfId="13996"/>
    <cellStyle name="Vírgula 12 10 3 2 2" xfId="19476"/>
    <cellStyle name="Vírgula 12 10 3 3" xfId="16721"/>
    <cellStyle name="Vírgula 12 10 4" xfId="12477"/>
    <cellStyle name="Vírgula 12 10 4 2" xfId="17957"/>
    <cellStyle name="Vírgula 12 10 5" xfId="15203"/>
    <cellStyle name="Vírgula 12 11" xfId="3692"/>
    <cellStyle name="Vírgula 12 11 2" xfId="8789"/>
    <cellStyle name="Vírgula 12 11 2 2" xfId="14028"/>
    <cellStyle name="Vírgula 12 11 2 2 2" xfId="19508"/>
    <cellStyle name="Vírgula 12 11 2 3" xfId="16753"/>
    <cellStyle name="Vírgula 12 11 3" xfId="12831"/>
    <cellStyle name="Vírgula 12 11 3 2" xfId="18311"/>
    <cellStyle name="Vírgula 12 11 4" xfId="15557"/>
    <cellStyle name="Vírgula 12 12" xfId="3838"/>
    <cellStyle name="Vírgula 12 12 2" xfId="8929"/>
    <cellStyle name="Vírgula 12 12 2 2" xfId="14066"/>
    <cellStyle name="Vírgula 12 12 2 2 2" xfId="19546"/>
    <cellStyle name="Vírgula 12 12 2 3" xfId="16791"/>
    <cellStyle name="Vírgula 12 12 3" xfId="12869"/>
    <cellStyle name="Vírgula 12 12 3 2" xfId="18349"/>
    <cellStyle name="Vírgula 12 12 4" xfId="15595"/>
    <cellStyle name="Vírgula 12 13" xfId="5623"/>
    <cellStyle name="Vírgula 12 13 2" xfId="10565"/>
    <cellStyle name="Vírgula 12 13 2 2" xfId="14454"/>
    <cellStyle name="Vírgula 12 13 2 2 2" xfId="19934"/>
    <cellStyle name="Vírgula 12 13 2 3" xfId="17179"/>
    <cellStyle name="Vírgula 12 13 3" xfId="13283"/>
    <cellStyle name="Vírgula 12 13 3 2" xfId="18763"/>
    <cellStyle name="Vírgula 12 13 4" xfId="16008"/>
    <cellStyle name="Vírgula 12 14" xfId="7131"/>
    <cellStyle name="Vírgula 12 14 2" xfId="13640"/>
    <cellStyle name="Vírgula 12 14 2 2" xfId="19120"/>
    <cellStyle name="Vírgula 12 14 3" xfId="16365"/>
    <cellStyle name="Vírgula 12 15" xfId="2111"/>
    <cellStyle name="Vírgula 12 15 2" xfId="12467"/>
    <cellStyle name="Vírgula 12 15 2 2" xfId="17947"/>
    <cellStyle name="Vírgula 12 15 3" xfId="15193"/>
    <cellStyle name="Vírgula 12 16" xfId="12069"/>
    <cellStyle name="Vírgula 12 16 2" xfId="17550"/>
    <cellStyle name="Vírgula 12 17" xfId="14831"/>
    <cellStyle name="Vírgula 12 2" xfId="609"/>
    <cellStyle name="Vírgula 12 2 10" xfId="2359"/>
    <cellStyle name="Vírgula 12 2 10 2" xfId="12516"/>
    <cellStyle name="Vírgula 12 2 10 2 2" xfId="17996"/>
    <cellStyle name="Vírgula 12 2 10 3" xfId="15242"/>
    <cellStyle name="Vírgula 12 2 11" xfId="12129"/>
    <cellStyle name="Vírgula 12 2 11 2" xfId="17610"/>
    <cellStyle name="Vírgula 12 2 12" xfId="14873"/>
    <cellStyle name="Vírgula 12 2 2" xfId="757"/>
    <cellStyle name="Vírgula 12 2 2 2" xfId="1222"/>
    <cellStyle name="Vírgula 12 2 2 2 2" xfId="1892"/>
    <cellStyle name="Vírgula 12 2 2 2 2 2" xfId="5243"/>
    <cellStyle name="Vírgula 12 2 2 2 2 2 2" xfId="10227"/>
    <cellStyle name="Vírgula 12 2 2 2 2 2 2 2" xfId="14274"/>
    <cellStyle name="Vírgula 12 2 2 2 2 2 2 2 2" xfId="19754"/>
    <cellStyle name="Vírgula 12 2 2 2 2 2 2 3" xfId="16999"/>
    <cellStyle name="Vírgula 12 2 2 2 2 2 3" xfId="13102"/>
    <cellStyle name="Vírgula 12 2 2 2 2 2 3 2" xfId="18582"/>
    <cellStyle name="Vírgula 12 2 2 2 2 2 4" xfId="15828"/>
    <cellStyle name="Vírgula 12 2 2 2 2 3" xfId="6972"/>
    <cellStyle name="Vírgula 12 2 2 2 2 3 2" xfId="11914"/>
    <cellStyle name="Vírgula 12 2 2 2 2 3 2 2" xfId="14674"/>
    <cellStyle name="Vírgula 12 2 2 2 2 3 2 2 2" xfId="20154"/>
    <cellStyle name="Vírgula 12 2 2 2 2 3 2 3" xfId="17399"/>
    <cellStyle name="Vírgula 12 2 2 2 2 3 3" xfId="13503"/>
    <cellStyle name="Vírgula 12 2 2 2 2 3 3 2" xfId="18983"/>
    <cellStyle name="Vírgula 12 2 2 2 2 3 4" xfId="16228"/>
    <cellStyle name="Vírgula 12 2 2 2 2 4" xfId="8480"/>
    <cellStyle name="Vírgula 12 2 2 2 2 4 2" xfId="13860"/>
    <cellStyle name="Vírgula 12 2 2 2 2 4 2 2" xfId="19340"/>
    <cellStyle name="Vírgula 12 2 2 2 2 4 3" xfId="16585"/>
    <cellStyle name="Vírgula 12 2 2 2 2 5" xfId="3519"/>
    <cellStyle name="Vírgula 12 2 2 2 2 5 2" xfId="12697"/>
    <cellStyle name="Vírgula 12 2 2 2 2 5 2 2" xfId="18177"/>
    <cellStyle name="Vírgula 12 2 2 2 2 5 3" xfId="15423"/>
    <cellStyle name="Vírgula 12 2 2 2 2 6" xfId="12331"/>
    <cellStyle name="Vírgula 12 2 2 2 2 6 2" xfId="17811"/>
    <cellStyle name="Vírgula 12 2 2 2 2 7" xfId="15057"/>
    <cellStyle name="Vírgula 12 2 2 2 3" xfId="4583"/>
    <cellStyle name="Vírgula 12 2 2 2 3 2" xfId="9567"/>
    <cellStyle name="Vírgula 12 2 2 2 3 2 2" xfId="14210"/>
    <cellStyle name="Vírgula 12 2 2 2 3 2 2 2" xfId="19690"/>
    <cellStyle name="Vírgula 12 2 2 2 3 2 3" xfId="16935"/>
    <cellStyle name="Vírgula 12 2 2 2 3 3" xfId="13038"/>
    <cellStyle name="Vírgula 12 2 2 2 3 3 2" xfId="18518"/>
    <cellStyle name="Vírgula 12 2 2 2 3 4" xfId="15764"/>
    <cellStyle name="Vírgula 12 2 2 2 4" xfId="6314"/>
    <cellStyle name="Vírgula 12 2 2 2 4 2" xfId="11256"/>
    <cellStyle name="Vírgula 12 2 2 2 4 2 2" xfId="14612"/>
    <cellStyle name="Vírgula 12 2 2 2 4 2 2 2" xfId="20092"/>
    <cellStyle name="Vírgula 12 2 2 2 4 2 3" xfId="17337"/>
    <cellStyle name="Vírgula 12 2 2 2 4 3" xfId="13441"/>
    <cellStyle name="Vírgula 12 2 2 2 4 3 2" xfId="18921"/>
    <cellStyle name="Vírgula 12 2 2 2 4 4" xfId="16166"/>
    <cellStyle name="Vírgula 12 2 2 2 5" xfId="7822"/>
    <cellStyle name="Vírgula 12 2 2 2 5 2" xfId="13798"/>
    <cellStyle name="Vírgula 12 2 2 2 5 2 2" xfId="19278"/>
    <cellStyle name="Vírgula 12 2 2 2 5 3" xfId="16523"/>
    <cellStyle name="Vírgula 12 2 2 2 6" xfId="2861"/>
    <cellStyle name="Vírgula 12 2 2 2 6 2" xfId="12635"/>
    <cellStyle name="Vírgula 12 2 2 2 6 2 2" xfId="18115"/>
    <cellStyle name="Vírgula 12 2 2 2 6 3" xfId="15361"/>
    <cellStyle name="Vírgula 12 2 2 2 7" xfId="12269"/>
    <cellStyle name="Vírgula 12 2 2 2 7 2" xfId="17749"/>
    <cellStyle name="Vírgula 12 2 2 2 8" xfId="14995"/>
    <cellStyle name="Vírgula 12 2 2 3" xfId="1891"/>
    <cellStyle name="Vírgula 12 2 2 3 2" xfId="5242"/>
    <cellStyle name="Vírgula 12 2 2 3 2 2" xfId="10226"/>
    <cellStyle name="Vírgula 12 2 2 3 2 2 2" xfId="14273"/>
    <cellStyle name="Vírgula 12 2 2 3 2 2 2 2" xfId="19753"/>
    <cellStyle name="Vírgula 12 2 2 3 2 2 3" xfId="16998"/>
    <cellStyle name="Vírgula 12 2 2 3 2 3" xfId="13101"/>
    <cellStyle name="Vírgula 12 2 2 3 2 3 2" xfId="18581"/>
    <cellStyle name="Vírgula 12 2 2 3 2 4" xfId="15827"/>
    <cellStyle name="Vírgula 12 2 2 3 3" xfId="6971"/>
    <cellStyle name="Vírgula 12 2 2 3 3 2" xfId="11913"/>
    <cellStyle name="Vírgula 12 2 2 3 3 2 2" xfId="14673"/>
    <cellStyle name="Vírgula 12 2 2 3 3 2 2 2" xfId="20153"/>
    <cellStyle name="Vírgula 12 2 2 3 3 2 3" xfId="17398"/>
    <cellStyle name="Vírgula 12 2 2 3 3 3" xfId="13502"/>
    <cellStyle name="Vírgula 12 2 2 3 3 3 2" xfId="18982"/>
    <cellStyle name="Vírgula 12 2 2 3 3 4" xfId="16227"/>
    <cellStyle name="Vírgula 12 2 2 3 4" xfId="8479"/>
    <cellStyle name="Vírgula 12 2 2 3 4 2" xfId="13859"/>
    <cellStyle name="Vírgula 12 2 2 3 4 2 2" xfId="19339"/>
    <cellStyle name="Vírgula 12 2 2 3 4 3" xfId="16584"/>
    <cellStyle name="Vírgula 12 2 2 3 5" xfId="3518"/>
    <cellStyle name="Vírgula 12 2 2 3 5 2" xfId="12696"/>
    <cellStyle name="Vírgula 12 2 2 3 5 2 2" xfId="18176"/>
    <cellStyle name="Vírgula 12 2 2 3 5 3" xfId="15422"/>
    <cellStyle name="Vírgula 12 2 2 3 6" xfId="12330"/>
    <cellStyle name="Vírgula 12 2 2 3 6 2" xfId="17810"/>
    <cellStyle name="Vírgula 12 2 2 3 7" xfId="15056"/>
    <cellStyle name="Vírgula 12 2 2 4" xfId="4200"/>
    <cellStyle name="Vírgula 12 2 2 4 2" xfId="9186"/>
    <cellStyle name="Vírgula 12 2 2 4 2 2" xfId="14119"/>
    <cellStyle name="Vírgula 12 2 2 4 2 2 2" xfId="19599"/>
    <cellStyle name="Vírgula 12 2 2 4 2 3" xfId="16844"/>
    <cellStyle name="Vírgula 12 2 2 4 3" xfId="12947"/>
    <cellStyle name="Vírgula 12 2 2 4 3 2" xfId="18427"/>
    <cellStyle name="Vírgula 12 2 2 4 4" xfId="15673"/>
    <cellStyle name="Vírgula 12 2 2 5" xfId="5947"/>
    <cellStyle name="Vírgula 12 2 2 5 2" xfId="10889"/>
    <cellStyle name="Vírgula 12 2 2 5 2 2" xfId="14525"/>
    <cellStyle name="Vírgula 12 2 2 5 2 2 2" xfId="20005"/>
    <cellStyle name="Vírgula 12 2 2 5 2 3" xfId="17250"/>
    <cellStyle name="Vírgula 12 2 2 5 3" xfId="13354"/>
    <cellStyle name="Vírgula 12 2 2 5 3 2" xfId="18834"/>
    <cellStyle name="Vírgula 12 2 2 5 4" xfId="16079"/>
    <cellStyle name="Vírgula 12 2 2 6" xfId="7455"/>
    <cellStyle name="Vírgula 12 2 2 6 2" xfId="13711"/>
    <cellStyle name="Vírgula 12 2 2 6 2 2" xfId="19191"/>
    <cellStyle name="Vírgula 12 2 2 6 3" xfId="16436"/>
    <cellStyle name="Vírgula 12 2 2 7" xfId="2494"/>
    <cellStyle name="Vírgula 12 2 2 7 2" xfId="12548"/>
    <cellStyle name="Vírgula 12 2 2 7 2 2" xfId="18028"/>
    <cellStyle name="Vírgula 12 2 2 7 3" xfId="15274"/>
    <cellStyle name="Vírgula 12 2 2 8" xfId="12166"/>
    <cellStyle name="Vírgula 12 2 2 8 2" xfId="17647"/>
    <cellStyle name="Vírgula 12 2 2 9" xfId="14906"/>
    <cellStyle name="Vírgula 12 2 3" xfId="909"/>
    <cellStyle name="Vírgula 12 2 3 2" xfId="1893"/>
    <cellStyle name="Vírgula 12 2 3 2 2" xfId="5244"/>
    <cellStyle name="Vírgula 12 2 3 2 2 2" xfId="10228"/>
    <cellStyle name="Vírgula 12 2 3 2 2 2 2" xfId="14275"/>
    <cellStyle name="Vírgula 12 2 3 2 2 2 2 2" xfId="19755"/>
    <cellStyle name="Vírgula 12 2 3 2 2 2 3" xfId="17000"/>
    <cellStyle name="Vírgula 12 2 3 2 2 3" xfId="13103"/>
    <cellStyle name="Vírgula 12 2 3 2 2 3 2" xfId="18583"/>
    <cellStyle name="Vírgula 12 2 3 2 2 4" xfId="15829"/>
    <cellStyle name="Vírgula 12 2 3 2 3" xfId="6973"/>
    <cellStyle name="Vírgula 12 2 3 2 3 2" xfId="11915"/>
    <cellStyle name="Vírgula 12 2 3 2 3 2 2" xfId="14675"/>
    <cellStyle name="Vírgula 12 2 3 2 3 2 2 2" xfId="20155"/>
    <cellStyle name="Vírgula 12 2 3 2 3 2 3" xfId="17400"/>
    <cellStyle name="Vírgula 12 2 3 2 3 3" xfId="13504"/>
    <cellStyle name="Vírgula 12 2 3 2 3 3 2" xfId="18984"/>
    <cellStyle name="Vírgula 12 2 3 2 3 4" xfId="16229"/>
    <cellStyle name="Vírgula 12 2 3 2 4" xfId="8481"/>
    <cellStyle name="Vírgula 12 2 3 2 4 2" xfId="13861"/>
    <cellStyle name="Vírgula 12 2 3 2 4 2 2" xfId="19341"/>
    <cellStyle name="Vírgula 12 2 3 2 4 3" xfId="16586"/>
    <cellStyle name="Vírgula 12 2 3 2 5" xfId="3520"/>
    <cellStyle name="Vírgula 12 2 3 2 5 2" xfId="12698"/>
    <cellStyle name="Vírgula 12 2 3 2 5 2 2" xfId="18178"/>
    <cellStyle name="Vírgula 12 2 3 2 5 3" xfId="15424"/>
    <cellStyle name="Vírgula 12 2 3 2 6" xfId="12332"/>
    <cellStyle name="Vírgula 12 2 3 2 6 2" xfId="17812"/>
    <cellStyle name="Vírgula 12 2 3 2 7" xfId="15058"/>
    <cellStyle name="Vírgula 12 2 3 3" xfId="4342"/>
    <cellStyle name="Vírgula 12 2 3 3 2" xfId="9327"/>
    <cellStyle name="Vírgula 12 2 3 3 2 2" xfId="14152"/>
    <cellStyle name="Vírgula 12 2 3 3 2 2 2" xfId="19632"/>
    <cellStyle name="Vírgula 12 2 3 3 2 3" xfId="16877"/>
    <cellStyle name="Vírgula 12 2 3 3 3" xfId="12980"/>
    <cellStyle name="Vírgula 12 2 3 3 3 2" xfId="18460"/>
    <cellStyle name="Vírgula 12 2 3 3 4" xfId="15706"/>
    <cellStyle name="Vírgula 12 2 3 4" xfId="6085"/>
    <cellStyle name="Vírgula 12 2 3 4 2" xfId="11027"/>
    <cellStyle name="Vírgula 12 2 3 4 2 2" xfId="14558"/>
    <cellStyle name="Vírgula 12 2 3 4 2 2 2" xfId="20038"/>
    <cellStyle name="Vírgula 12 2 3 4 2 3" xfId="17283"/>
    <cellStyle name="Vírgula 12 2 3 4 3" xfId="13387"/>
    <cellStyle name="Vírgula 12 2 3 4 3 2" xfId="18867"/>
    <cellStyle name="Vírgula 12 2 3 4 4" xfId="16112"/>
    <cellStyle name="Vírgula 12 2 3 5" xfId="7593"/>
    <cellStyle name="Vírgula 12 2 3 5 2" xfId="13744"/>
    <cellStyle name="Vírgula 12 2 3 5 2 2" xfId="19224"/>
    <cellStyle name="Vírgula 12 2 3 5 3" xfId="16469"/>
    <cellStyle name="Vírgula 12 2 3 6" xfId="2632"/>
    <cellStyle name="Vírgula 12 2 3 6 2" xfId="12581"/>
    <cellStyle name="Vírgula 12 2 3 6 2 2" xfId="18061"/>
    <cellStyle name="Vírgula 12 2 3 6 3" xfId="15307"/>
    <cellStyle name="Vírgula 12 2 3 7" xfId="12200"/>
    <cellStyle name="Vírgula 12 2 3 7 2" xfId="17681"/>
    <cellStyle name="Vírgula 12 2 3 8" xfId="14940"/>
    <cellStyle name="Vírgula 12 2 4" xfId="1890"/>
    <cellStyle name="Vírgula 12 2 4 2" xfId="5241"/>
    <cellStyle name="Vírgula 12 2 4 2 2" xfId="10225"/>
    <cellStyle name="Vírgula 12 2 4 2 2 2" xfId="14272"/>
    <cellStyle name="Vírgula 12 2 4 2 2 2 2" xfId="19752"/>
    <cellStyle name="Vírgula 12 2 4 2 2 3" xfId="16997"/>
    <cellStyle name="Vírgula 12 2 4 2 3" xfId="13100"/>
    <cellStyle name="Vírgula 12 2 4 2 3 2" xfId="18580"/>
    <cellStyle name="Vírgula 12 2 4 2 4" xfId="15826"/>
    <cellStyle name="Vírgula 12 2 4 3" xfId="6970"/>
    <cellStyle name="Vírgula 12 2 4 3 2" xfId="11912"/>
    <cellStyle name="Vírgula 12 2 4 3 2 2" xfId="14672"/>
    <cellStyle name="Vírgula 12 2 4 3 2 2 2" xfId="20152"/>
    <cellStyle name="Vírgula 12 2 4 3 2 3" xfId="17397"/>
    <cellStyle name="Vírgula 12 2 4 3 3" xfId="13501"/>
    <cellStyle name="Vírgula 12 2 4 3 3 2" xfId="18981"/>
    <cellStyle name="Vírgula 12 2 4 3 4" xfId="16226"/>
    <cellStyle name="Vírgula 12 2 4 4" xfId="8478"/>
    <cellStyle name="Vírgula 12 2 4 4 2" xfId="13858"/>
    <cellStyle name="Vírgula 12 2 4 4 2 2" xfId="19338"/>
    <cellStyle name="Vírgula 12 2 4 4 3" xfId="16583"/>
    <cellStyle name="Vírgula 12 2 4 5" xfId="3517"/>
    <cellStyle name="Vírgula 12 2 4 5 2" xfId="12695"/>
    <cellStyle name="Vírgula 12 2 4 5 2 2" xfId="18175"/>
    <cellStyle name="Vírgula 12 2 4 5 3" xfId="15421"/>
    <cellStyle name="Vírgula 12 2 4 6" xfId="12329"/>
    <cellStyle name="Vírgula 12 2 4 6 2" xfId="17809"/>
    <cellStyle name="Vírgula 12 2 4 7" xfId="15055"/>
    <cellStyle name="Vírgula 12 2 5" xfId="3740"/>
    <cellStyle name="Vírgula 12 2 5 2" xfId="5553"/>
    <cellStyle name="Vírgula 12 2 5 2 2" xfId="10503"/>
    <cellStyle name="Vírgula 12 2 5 2 2 2" xfId="14442"/>
    <cellStyle name="Vírgula 12 2 5 2 2 2 2" xfId="19922"/>
    <cellStyle name="Vírgula 12 2 5 2 2 3" xfId="17167"/>
    <cellStyle name="Vírgula 12 2 5 2 3" xfId="13271"/>
    <cellStyle name="Vírgula 12 2 5 2 3 2" xfId="18751"/>
    <cellStyle name="Vírgula 12 2 5 2 4" xfId="15996"/>
    <cellStyle name="Vírgula 12 2 5 3" xfId="8700"/>
    <cellStyle name="Vírgula 12 2 5 3 2" xfId="14007"/>
    <cellStyle name="Vírgula 12 2 5 3 2 2" xfId="19487"/>
    <cellStyle name="Vírgula 12 2 5 3 3" xfId="16732"/>
    <cellStyle name="Vírgula 12 2 5 4" xfId="12842"/>
    <cellStyle name="Vírgula 12 2 5 4 2" xfId="18322"/>
    <cellStyle name="Vírgula 12 2 5 5" xfId="15568"/>
    <cellStyle name="Vírgula 12 2 6" xfId="4064"/>
    <cellStyle name="Vírgula 12 2 6 2" xfId="8836"/>
    <cellStyle name="Vírgula 12 2 6 2 2" xfId="14039"/>
    <cellStyle name="Vírgula 12 2 6 2 2 2" xfId="19519"/>
    <cellStyle name="Vírgula 12 2 6 2 3" xfId="16764"/>
    <cellStyle name="Vírgula 12 2 6 3" xfId="12915"/>
    <cellStyle name="Vírgula 12 2 6 3 2" xfId="18395"/>
    <cellStyle name="Vírgula 12 2 6 4" xfId="15641"/>
    <cellStyle name="Vírgula 12 2 7" xfId="5514"/>
    <cellStyle name="Vírgula 12 2 7 2" xfId="10472"/>
    <cellStyle name="Vírgula 12 2 7 2 2" xfId="14431"/>
    <cellStyle name="Vírgula 12 2 7 2 2 2" xfId="19911"/>
    <cellStyle name="Vírgula 12 2 7 2 3" xfId="17156"/>
    <cellStyle name="Vírgula 12 2 7 3" xfId="13260"/>
    <cellStyle name="Vírgula 12 2 7 3 2" xfId="18740"/>
    <cellStyle name="Vírgula 12 2 7 4" xfId="15985"/>
    <cellStyle name="Vírgula 12 2 8" xfId="5812"/>
    <cellStyle name="Vírgula 12 2 8 2" xfId="10754"/>
    <cellStyle name="Vírgula 12 2 8 2 2" xfId="14493"/>
    <cellStyle name="Vírgula 12 2 8 2 2 2" xfId="19973"/>
    <cellStyle name="Vírgula 12 2 8 2 3" xfId="17218"/>
    <cellStyle name="Vírgula 12 2 8 3" xfId="13322"/>
    <cellStyle name="Vírgula 12 2 8 3 2" xfId="18802"/>
    <cellStyle name="Vírgula 12 2 8 4" xfId="16047"/>
    <cellStyle name="Vírgula 12 2 9" xfId="7320"/>
    <cellStyle name="Vírgula 12 2 9 2" xfId="13679"/>
    <cellStyle name="Vírgula 12 2 9 2 2" xfId="19159"/>
    <cellStyle name="Vírgula 12 2 9 3" xfId="16404"/>
    <cellStyle name="Vírgula 12 3" xfId="658"/>
    <cellStyle name="Vírgula 12 3 10" xfId="2401"/>
    <cellStyle name="Vírgula 12 3 10 2" xfId="12525"/>
    <cellStyle name="Vírgula 12 3 10 2 2" xfId="18005"/>
    <cellStyle name="Vírgula 12 3 10 3" xfId="15251"/>
    <cellStyle name="Vírgula 12 3 11" xfId="12143"/>
    <cellStyle name="Vírgula 12 3 11 2" xfId="17624"/>
    <cellStyle name="Vírgula 12 3 12" xfId="14883"/>
    <cellStyle name="Vírgula 12 3 2" xfId="799"/>
    <cellStyle name="Vírgula 12 3 2 2" xfId="1264"/>
    <cellStyle name="Vírgula 12 3 2 2 2" xfId="1896"/>
    <cellStyle name="Vírgula 12 3 2 2 2 2" xfId="5247"/>
    <cellStyle name="Vírgula 12 3 2 2 2 2 2" xfId="10231"/>
    <cellStyle name="Vírgula 12 3 2 2 2 2 2 2" xfId="14278"/>
    <cellStyle name="Vírgula 12 3 2 2 2 2 2 2 2" xfId="19758"/>
    <cellStyle name="Vírgula 12 3 2 2 2 2 2 3" xfId="17003"/>
    <cellStyle name="Vírgula 12 3 2 2 2 2 3" xfId="13106"/>
    <cellStyle name="Vírgula 12 3 2 2 2 2 3 2" xfId="18586"/>
    <cellStyle name="Vírgula 12 3 2 2 2 2 4" xfId="15832"/>
    <cellStyle name="Vírgula 12 3 2 2 2 3" xfId="6976"/>
    <cellStyle name="Vírgula 12 3 2 2 2 3 2" xfId="11918"/>
    <cellStyle name="Vírgula 12 3 2 2 2 3 2 2" xfId="14678"/>
    <cellStyle name="Vírgula 12 3 2 2 2 3 2 2 2" xfId="20158"/>
    <cellStyle name="Vírgula 12 3 2 2 2 3 2 3" xfId="17403"/>
    <cellStyle name="Vírgula 12 3 2 2 2 3 3" xfId="13507"/>
    <cellStyle name="Vírgula 12 3 2 2 2 3 3 2" xfId="18987"/>
    <cellStyle name="Vírgula 12 3 2 2 2 3 4" xfId="16232"/>
    <cellStyle name="Vírgula 12 3 2 2 2 4" xfId="8484"/>
    <cellStyle name="Vírgula 12 3 2 2 2 4 2" xfId="13864"/>
    <cellStyle name="Vírgula 12 3 2 2 2 4 2 2" xfId="19344"/>
    <cellStyle name="Vírgula 12 3 2 2 2 4 3" xfId="16589"/>
    <cellStyle name="Vírgula 12 3 2 2 2 5" xfId="3523"/>
    <cellStyle name="Vírgula 12 3 2 2 2 5 2" xfId="12701"/>
    <cellStyle name="Vírgula 12 3 2 2 2 5 2 2" xfId="18181"/>
    <cellStyle name="Vírgula 12 3 2 2 2 5 3" xfId="15427"/>
    <cellStyle name="Vírgula 12 3 2 2 2 6" xfId="12335"/>
    <cellStyle name="Vírgula 12 3 2 2 2 6 2" xfId="17815"/>
    <cellStyle name="Vírgula 12 3 2 2 2 7" xfId="15061"/>
    <cellStyle name="Vírgula 12 3 2 2 3" xfId="4625"/>
    <cellStyle name="Vírgula 12 3 2 2 3 2" xfId="9609"/>
    <cellStyle name="Vírgula 12 3 2 2 3 2 2" xfId="14219"/>
    <cellStyle name="Vírgula 12 3 2 2 3 2 2 2" xfId="19699"/>
    <cellStyle name="Vírgula 12 3 2 2 3 2 3" xfId="16944"/>
    <cellStyle name="Vírgula 12 3 2 2 3 3" xfId="13047"/>
    <cellStyle name="Vírgula 12 3 2 2 3 3 2" xfId="18527"/>
    <cellStyle name="Vírgula 12 3 2 2 3 4" xfId="15773"/>
    <cellStyle name="Vírgula 12 3 2 2 4" xfId="6356"/>
    <cellStyle name="Vírgula 12 3 2 2 4 2" xfId="11298"/>
    <cellStyle name="Vírgula 12 3 2 2 4 2 2" xfId="14621"/>
    <cellStyle name="Vírgula 12 3 2 2 4 2 2 2" xfId="20101"/>
    <cellStyle name="Vírgula 12 3 2 2 4 2 3" xfId="17346"/>
    <cellStyle name="Vírgula 12 3 2 2 4 3" xfId="13450"/>
    <cellStyle name="Vírgula 12 3 2 2 4 3 2" xfId="18930"/>
    <cellStyle name="Vírgula 12 3 2 2 4 4" xfId="16175"/>
    <cellStyle name="Vírgula 12 3 2 2 5" xfId="7864"/>
    <cellStyle name="Vírgula 12 3 2 2 5 2" xfId="13807"/>
    <cellStyle name="Vírgula 12 3 2 2 5 2 2" xfId="19287"/>
    <cellStyle name="Vírgula 12 3 2 2 5 3" xfId="16532"/>
    <cellStyle name="Vírgula 12 3 2 2 6" xfId="2903"/>
    <cellStyle name="Vírgula 12 3 2 2 6 2" xfId="12644"/>
    <cellStyle name="Vírgula 12 3 2 2 6 2 2" xfId="18124"/>
    <cellStyle name="Vírgula 12 3 2 2 6 3" xfId="15370"/>
    <cellStyle name="Vírgula 12 3 2 2 7" xfId="12278"/>
    <cellStyle name="Vírgula 12 3 2 2 7 2" xfId="17758"/>
    <cellStyle name="Vírgula 12 3 2 2 8" xfId="15004"/>
    <cellStyle name="Vírgula 12 3 2 3" xfId="1895"/>
    <cellStyle name="Vírgula 12 3 2 3 2" xfId="5246"/>
    <cellStyle name="Vírgula 12 3 2 3 2 2" xfId="10230"/>
    <cellStyle name="Vírgula 12 3 2 3 2 2 2" xfId="14277"/>
    <cellStyle name="Vírgula 12 3 2 3 2 2 2 2" xfId="19757"/>
    <cellStyle name="Vírgula 12 3 2 3 2 2 3" xfId="17002"/>
    <cellStyle name="Vírgula 12 3 2 3 2 3" xfId="13105"/>
    <cellStyle name="Vírgula 12 3 2 3 2 3 2" xfId="18585"/>
    <cellStyle name="Vírgula 12 3 2 3 2 4" xfId="15831"/>
    <cellStyle name="Vírgula 12 3 2 3 3" xfId="6975"/>
    <cellStyle name="Vírgula 12 3 2 3 3 2" xfId="11917"/>
    <cellStyle name="Vírgula 12 3 2 3 3 2 2" xfId="14677"/>
    <cellStyle name="Vírgula 12 3 2 3 3 2 2 2" xfId="20157"/>
    <cellStyle name="Vírgula 12 3 2 3 3 2 3" xfId="17402"/>
    <cellStyle name="Vírgula 12 3 2 3 3 3" xfId="13506"/>
    <cellStyle name="Vírgula 12 3 2 3 3 3 2" xfId="18986"/>
    <cellStyle name="Vírgula 12 3 2 3 3 4" xfId="16231"/>
    <cellStyle name="Vírgula 12 3 2 3 4" xfId="8483"/>
    <cellStyle name="Vírgula 12 3 2 3 4 2" xfId="13863"/>
    <cellStyle name="Vírgula 12 3 2 3 4 2 2" xfId="19343"/>
    <cellStyle name="Vírgula 12 3 2 3 4 3" xfId="16588"/>
    <cellStyle name="Vírgula 12 3 2 3 5" xfId="3522"/>
    <cellStyle name="Vírgula 12 3 2 3 5 2" xfId="12700"/>
    <cellStyle name="Vírgula 12 3 2 3 5 2 2" xfId="18180"/>
    <cellStyle name="Vírgula 12 3 2 3 5 3" xfId="15426"/>
    <cellStyle name="Vírgula 12 3 2 3 6" xfId="12334"/>
    <cellStyle name="Vírgula 12 3 2 3 6 2" xfId="17814"/>
    <cellStyle name="Vírgula 12 3 2 3 7" xfId="15060"/>
    <cellStyle name="Vírgula 12 3 2 4" xfId="4242"/>
    <cellStyle name="Vírgula 12 3 2 4 2" xfId="9228"/>
    <cellStyle name="Vírgula 12 3 2 4 2 2" xfId="14128"/>
    <cellStyle name="Vírgula 12 3 2 4 2 2 2" xfId="19608"/>
    <cellStyle name="Vírgula 12 3 2 4 2 3" xfId="16853"/>
    <cellStyle name="Vírgula 12 3 2 4 3" xfId="12956"/>
    <cellStyle name="Vírgula 12 3 2 4 3 2" xfId="18436"/>
    <cellStyle name="Vírgula 12 3 2 4 4" xfId="15682"/>
    <cellStyle name="Vírgula 12 3 2 5" xfId="5989"/>
    <cellStyle name="Vírgula 12 3 2 5 2" xfId="10931"/>
    <cellStyle name="Vírgula 12 3 2 5 2 2" xfId="14534"/>
    <cellStyle name="Vírgula 12 3 2 5 2 2 2" xfId="20014"/>
    <cellStyle name="Vírgula 12 3 2 5 2 3" xfId="17259"/>
    <cellStyle name="Vírgula 12 3 2 5 3" xfId="13363"/>
    <cellStyle name="Vírgula 12 3 2 5 3 2" xfId="18843"/>
    <cellStyle name="Vírgula 12 3 2 5 4" xfId="16088"/>
    <cellStyle name="Vírgula 12 3 2 6" xfId="7497"/>
    <cellStyle name="Vírgula 12 3 2 6 2" xfId="13720"/>
    <cellStyle name="Vírgula 12 3 2 6 2 2" xfId="19200"/>
    <cellStyle name="Vírgula 12 3 2 6 3" xfId="16445"/>
    <cellStyle name="Vírgula 12 3 2 7" xfId="2536"/>
    <cellStyle name="Vírgula 12 3 2 7 2" xfId="12557"/>
    <cellStyle name="Vírgula 12 3 2 7 2 2" xfId="18037"/>
    <cellStyle name="Vírgula 12 3 2 7 3" xfId="15283"/>
    <cellStyle name="Vírgula 12 3 2 8" xfId="12175"/>
    <cellStyle name="Vírgula 12 3 2 8 2" xfId="17656"/>
    <cellStyle name="Vírgula 12 3 2 9" xfId="14915"/>
    <cellStyle name="Vírgula 12 3 3" xfId="952"/>
    <cellStyle name="Vírgula 12 3 3 2" xfId="1897"/>
    <cellStyle name="Vírgula 12 3 3 2 2" xfId="5248"/>
    <cellStyle name="Vírgula 12 3 3 2 2 2" xfId="10232"/>
    <cellStyle name="Vírgula 12 3 3 2 2 2 2" xfId="14279"/>
    <cellStyle name="Vírgula 12 3 3 2 2 2 2 2" xfId="19759"/>
    <cellStyle name="Vírgula 12 3 3 2 2 2 3" xfId="17004"/>
    <cellStyle name="Vírgula 12 3 3 2 2 3" xfId="13107"/>
    <cellStyle name="Vírgula 12 3 3 2 2 3 2" xfId="18587"/>
    <cellStyle name="Vírgula 12 3 3 2 2 4" xfId="15833"/>
    <cellStyle name="Vírgula 12 3 3 2 3" xfId="6977"/>
    <cellStyle name="Vírgula 12 3 3 2 3 2" xfId="11919"/>
    <cellStyle name="Vírgula 12 3 3 2 3 2 2" xfId="14679"/>
    <cellStyle name="Vírgula 12 3 3 2 3 2 2 2" xfId="20159"/>
    <cellStyle name="Vírgula 12 3 3 2 3 2 3" xfId="17404"/>
    <cellStyle name="Vírgula 12 3 3 2 3 3" xfId="13508"/>
    <cellStyle name="Vírgula 12 3 3 2 3 3 2" xfId="18988"/>
    <cellStyle name="Vírgula 12 3 3 2 3 4" xfId="16233"/>
    <cellStyle name="Vírgula 12 3 3 2 4" xfId="8485"/>
    <cellStyle name="Vírgula 12 3 3 2 4 2" xfId="13865"/>
    <cellStyle name="Vírgula 12 3 3 2 4 2 2" xfId="19345"/>
    <cellStyle name="Vírgula 12 3 3 2 4 3" xfId="16590"/>
    <cellStyle name="Vírgula 12 3 3 2 5" xfId="3524"/>
    <cellStyle name="Vírgula 12 3 3 2 5 2" xfId="12702"/>
    <cellStyle name="Vírgula 12 3 3 2 5 2 2" xfId="18182"/>
    <cellStyle name="Vírgula 12 3 3 2 5 3" xfId="15428"/>
    <cellStyle name="Vírgula 12 3 3 2 6" xfId="12336"/>
    <cellStyle name="Vírgula 12 3 3 2 6 2" xfId="17816"/>
    <cellStyle name="Vírgula 12 3 3 2 7" xfId="15062"/>
    <cellStyle name="Vírgula 12 3 3 3" xfId="4384"/>
    <cellStyle name="Vírgula 12 3 3 3 2" xfId="9369"/>
    <cellStyle name="Vírgula 12 3 3 3 2 2" xfId="14161"/>
    <cellStyle name="Vírgula 12 3 3 3 2 2 2" xfId="19641"/>
    <cellStyle name="Vírgula 12 3 3 3 2 3" xfId="16886"/>
    <cellStyle name="Vírgula 12 3 3 3 3" xfId="12989"/>
    <cellStyle name="Vírgula 12 3 3 3 3 2" xfId="18469"/>
    <cellStyle name="Vírgula 12 3 3 3 4" xfId="15715"/>
    <cellStyle name="Vírgula 12 3 3 4" xfId="6127"/>
    <cellStyle name="Vírgula 12 3 3 4 2" xfId="11069"/>
    <cellStyle name="Vírgula 12 3 3 4 2 2" xfId="14567"/>
    <cellStyle name="Vírgula 12 3 3 4 2 2 2" xfId="20047"/>
    <cellStyle name="Vírgula 12 3 3 4 2 3" xfId="17292"/>
    <cellStyle name="Vírgula 12 3 3 4 3" xfId="13396"/>
    <cellStyle name="Vírgula 12 3 3 4 3 2" xfId="18876"/>
    <cellStyle name="Vírgula 12 3 3 4 4" xfId="16121"/>
    <cellStyle name="Vírgula 12 3 3 5" xfId="7635"/>
    <cellStyle name="Vírgula 12 3 3 5 2" xfId="13753"/>
    <cellStyle name="Vírgula 12 3 3 5 2 2" xfId="19233"/>
    <cellStyle name="Vírgula 12 3 3 5 3" xfId="16478"/>
    <cellStyle name="Vírgula 12 3 3 6" xfId="2674"/>
    <cellStyle name="Vírgula 12 3 3 6 2" xfId="12590"/>
    <cellStyle name="Vírgula 12 3 3 6 2 2" xfId="18070"/>
    <cellStyle name="Vírgula 12 3 3 6 3" xfId="15316"/>
    <cellStyle name="Vírgula 12 3 3 7" xfId="12210"/>
    <cellStyle name="Vírgula 12 3 3 7 2" xfId="17691"/>
    <cellStyle name="Vírgula 12 3 3 8" xfId="14949"/>
    <cellStyle name="Vírgula 12 3 4" xfId="1894"/>
    <cellStyle name="Vírgula 12 3 4 2" xfId="5245"/>
    <cellStyle name="Vírgula 12 3 4 2 2" xfId="10229"/>
    <cellStyle name="Vírgula 12 3 4 2 2 2" xfId="14276"/>
    <cellStyle name="Vírgula 12 3 4 2 2 2 2" xfId="19756"/>
    <cellStyle name="Vírgula 12 3 4 2 2 3" xfId="17001"/>
    <cellStyle name="Vírgula 12 3 4 2 3" xfId="13104"/>
    <cellStyle name="Vírgula 12 3 4 2 3 2" xfId="18584"/>
    <cellStyle name="Vírgula 12 3 4 2 4" xfId="15830"/>
    <cellStyle name="Vírgula 12 3 4 3" xfId="6974"/>
    <cellStyle name="Vírgula 12 3 4 3 2" xfId="11916"/>
    <cellStyle name="Vírgula 12 3 4 3 2 2" xfId="14676"/>
    <cellStyle name="Vírgula 12 3 4 3 2 2 2" xfId="20156"/>
    <cellStyle name="Vírgula 12 3 4 3 2 3" xfId="17401"/>
    <cellStyle name="Vírgula 12 3 4 3 3" xfId="13505"/>
    <cellStyle name="Vírgula 12 3 4 3 3 2" xfId="18985"/>
    <cellStyle name="Vírgula 12 3 4 3 4" xfId="16230"/>
    <cellStyle name="Vírgula 12 3 4 4" xfId="8482"/>
    <cellStyle name="Vírgula 12 3 4 4 2" xfId="13862"/>
    <cellStyle name="Vírgula 12 3 4 4 2 2" xfId="19342"/>
    <cellStyle name="Vírgula 12 3 4 4 3" xfId="16587"/>
    <cellStyle name="Vírgula 12 3 4 5" xfId="3521"/>
    <cellStyle name="Vírgula 12 3 4 5 2" xfId="12699"/>
    <cellStyle name="Vírgula 12 3 4 5 2 2" xfId="18179"/>
    <cellStyle name="Vírgula 12 3 4 5 3" xfId="15425"/>
    <cellStyle name="Vírgula 12 3 4 6" xfId="12333"/>
    <cellStyle name="Vírgula 12 3 4 6 2" xfId="17813"/>
    <cellStyle name="Vírgula 12 3 4 7" xfId="15059"/>
    <cellStyle name="Vírgula 12 3 5" xfId="3782"/>
    <cellStyle name="Vírgula 12 3 5 2" xfId="5568"/>
    <cellStyle name="Vírgula 12 3 5 2 2" xfId="10517"/>
    <cellStyle name="Vírgula 12 3 5 2 2 2" xfId="14445"/>
    <cellStyle name="Vírgula 12 3 5 2 2 2 2" xfId="19925"/>
    <cellStyle name="Vírgula 12 3 5 2 2 3" xfId="17170"/>
    <cellStyle name="Vírgula 12 3 5 2 3" xfId="13274"/>
    <cellStyle name="Vírgula 12 3 5 2 3 2" xfId="18754"/>
    <cellStyle name="Vírgula 12 3 5 2 4" xfId="15999"/>
    <cellStyle name="Vírgula 12 3 5 3" xfId="8742"/>
    <cellStyle name="Vírgula 12 3 5 3 2" xfId="14016"/>
    <cellStyle name="Vírgula 12 3 5 3 2 2" xfId="19496"/>
    <cellStyle name="Vírgula 12 3 5 3 3" xfId="16741"/>
    <cellStyle name="Vírgula 12 3 5 4" xfId="12851"/>
    <cellStyle name="Vírgula 12 3 5 4 2" xfId="18331"/>
    <cellStyle name="Vírgula 12 3 5 5" xfId="15577"/>
    <cellStyle name="Vírgula 12 3 6" xfId="4107"/>
    <cellStyle name="Vírgula 12 3 6 2" xfId="8878"/>
    <cellStyle name="Vírgula 12 3 6 2 2" xfId="14048"/>
    <cellStyle name="Vírgula 12 3 6 2 2 2" xfId="19528"/>
    <cellStyle name="Vírgula 12 3 6 2 3" xfId="16773"/>
    <cellStyle name="Vírgula 12 3 6 3" xfId="12924"/>
    <cellStyle name="Vírgula 12 3 6 3 2" xfId="18404"/>
    <cellStyle name="Vírgula 12 3 6 4" xfId="15650"/>
    <cellStyle name="Vírgula 12 3 7" xfId="5564"/>
    <cellStyle name="Vírgula 12 3 7 2" xfId="10513"/>
    <cellStyle name="Vírgula 12 3 7 2 2" xfId="14444"/>
    <cellStyle name="Vírgula 12 3 7 2 2 2" xfId="19924"/>
    <cellStyle name="Vírgula 12 3 7 2 3" xfId="17169"/>
    <cellStyle name="Vírgula 12 3 7 3" xfId="13273"/>
    <cellStyle name="Vírgula 12 3 7 3 2" xfId="18753"/>
    <cellStyle name="Vírgula 12 3 7 4" xfId="15998"/>
    <cellStyle name="Vírgula 12 3 8" xfId="5854"/>
    <cellStyle name="Vírgula 12 3 8 2" xfId="10796"/>
    <cellStyle name="Vírgula 12 3 8 2 2" xfId="14502"/>
    <cellStyle name="Vírgula 12 3 8 2 2 2" xfId="19982"/>
    <cellStyle name="Vírgula 12 3 8 2 3" xfId="17227"/>
    <cellStyle name="Vírgula 12 3 8 3" xfId="13331"/>
    <cellStyle name="Vírgula 12 3 8 3 2" xfId="18811"/>
    <cellStyle name="Vírgula 12 3 8 4" xfId="16056"/>
    <cellStyle name="Vírgula 12 3 9" xfId="7362"/>
    <cellStyle name="Vírgula 12 3 9 2" xfId="13688"/>
    <cellStyle name="Vírgula 12 3 9 2 2" xfId="19168"/>
    <cellStyle name="Vírgula 12 3 9 3" xfId="16413"/>
    <cellStyle name="Vírgula 12 4" xfId="498"/>
    <cellStyle name="Vírgula 12 4 2" xfId="1062"/>
    <cellStyle name="Vírgula 12 4 2 2" xfId="1899"/>
    <cellStyle name="Vírgula 12 4 2 2 2" xfId="5250"/>
    <cellStyle name="Vírgula 12 4 2 2 2 2" xfId="10234"/>
    <cellStyle name="Vírgula 12 4 2 2 2 2 2" xfId="14281"/>
    <cellStyle name="Vírgula 12 4 2 2 2 2 2 2" xfId="19761"/>
    <cellStyle name="Vírgula 12 4 2 2 2 2 3" xfId="17006"/>
    <cellStyle name="Vírgula 12 4 2 2 2 3" xfId="13109"/>
    <cellStyle name="Vírgula 12 4 2 2 2 3 2" xfId="18589"/>
    <cellStyle name="Vírgula 12 4 2 2 2 4" xfId="15835"/>
    <cellStyle name="Vírgula 12 4 2 2 3" xfId="6979"/>
    <cellStyle name="Vírgula 12 4 2 2 3 2" xfId="11921"/>
    <cellStyle name="Vírgula 12 4 2 2 3 2 2" xfId="14681"/>
    <cellStyle name="Vírgula 12 4 2 2 3 2 2 2" xfId="20161"/>
    <cellStyle name="Vírgula 12 4 2 2 3 2 3" xfId="17406"/>
    <cellStyle name="Vírgula 12 4 2 2 3 3" xfId="13510"/>
    <cellStyle name="Vírgula 12 4 2 2 3 3 2" xfId="18990"/>
    <cellStyle name="Vírgula 12 4 2 2 3 4" xfId="16235"/>
    <cellStyle name="Vírgula 12 4 2 2 4" xfId="8487"/>
    <cellStyle name="Vírgula 12 4 2 2 4 2" xfId="13867"/>
    <cellStyle name="Vírgula 12 4 2 2 4 2 2" xfId="19347"/>
    <cellStyle name="Vírgula 12 4 2 2 4 3" xfId="16592"/>
    <cellStyle name="Vírgula 12 4 2 2 5" xfId="3526"/>
    <cellStyle name="Vírgula 12 4 2 2 5 2" xfId="12704"/>
    <cellStyle name="Vírgula 12 4 2 2 5 2 2" xfId="18184"/>
    <cellStyle name="Vírgula 12 4 2 2 5 3" xfId="15430"/>
    <cellStyle name="Vírgula 12 4 2 2 6" xfId="12338"/>
    <cellStyle name="Vírgula 12 4 2 2 6 2" xfId="17818"/>
    <cellStyle name="Vírgula 12 4 2 2 7" xfId="15064"/>
    <cellStyle name="Vírgula 12 4 2 3" xfId="4477"/>
    <cellStyle name="Vírgula 12 4 2 3 2" xfId="9462"/>
    <cellStyle name="Vírgula 12 4 2 3 2 2" xfId="14184"/>
    <cellStyle name="Vírgula 12 4 2 3 2 2 2" xfId="19664"/>
    <cellStyle name="Vírgula 12 4 2 3 2 3" xfId="16909"/>
    <cellStyle name="Vírgula 12 4 2 3 3" xfId="13012"/>
    <cellStyle name="Vírgula 12 4 2 3 3 2" xfId="18492"/>
    <cellStyle name="Vírgula 12 4 2 3 4" xfId="15738"/>
    <cellStyle name="Vírgula 12 4 2 4" xfId="6217"/>
    <cellStyle name="Vírgula 12 4 2 4 2" xfId="11159"/>
    <cellStyle name="Vírgula 12 4 2 4 2 2" xfId="14589"/>
    <cellStyle name="Vírgula 12 4 2 4 2 2 2" xfId="20069"/>
    <cellStyle name="Vírgula 12 4 2 4 2 3" xfId="17314"/>
    <cellStyle name="Vírgula 12 4 2 4 3" xfId="13418"/>
    <cellStyle name="Vírgula 12 4 2 4 3 2" xfId="18898"/>
    <cellStyle name="Vírgula 12 4 2 4 4" xfId="16143"/>
    <cellStyle name="Vírgula 12 4 2 5" xfId="7725"/>
    <cellStyle name="Vírgula 12 4 2 5 2" xfId="13775"/>
    <cellStyle name="Vírgula 12 4 2 5 2 2" xfId="19255"/>
    <cellStyle name="Vírgula 12 4 2 5 3" xfId="16500"/>
    <cellStyle name="Vírgula 12 4 2 6" xfId="2764"/>
    <cellStyle name="Vírgula 12 4 2 6 2" xfId="12612"/>
    <cellStyle name="Vírgula 12 4 2 6 2 2" xfId="18092"/>
    <cellStyle name="Vírgula 12 4 2 6 3" xfId="15338"/>
    <cellStyle name="Vírgula 12 4 2 7" xfId="12238"/>
    <cellStyle name="Vírgula 12 4 2 7 2" xfId="17719"/>
    <cellStyle name="Vírgula 12 4 2 8" xfId="14972"/>
    <cellStyle name="Vírgula 12 4 3" xfId="1898"/>
    <cellStyle name="Vírgula 12 4 3 2" xfId="5249"/>
    <cellStyle name="Vírgula 12 4 3 2 2" xfId="10233"/>
    <cellStyle name="Vírgula 12 4 3 2 2 2" xfId="14280"/>
    <cellStyle name="Vírgula 12 4 3 2 2 2 2" xfId="19760"/>
    <cellStyle name="Vírgula 12 4 3 2 2 3" xfId="17005"/>
    <cellStyle name="Vírgula 12 4 3 2 3" xfId="13108"/>
    <cellStyle name="Vírgula 12 4 3 2 3 2" xfId="18588"/>
    <cellStyle name="Vírgula 12 4 3 2 4" xfId="15834"/>
    <cellStyle name="Vírgula 12 4 3 3" xfId="6978"/>
    <cellStyle name="Vírgula 12 4 3 3 2" xfId="11920"/>
    <cellStyle name="Vírgula 12 4 3 3 2 2" xfId="14680"/>
    <cellStyle name="Vírgula 12 4 3 3 2 2 2" xfId="20160"/>
    <cellStyle name="Vírgula 12 4 3 3 2 3" xfId="17405"/>
    <cellStyle name="Vírgula 12 4 3 3 3" xfId="13509"/>
    <cellStyle name="Vírgula 12 4 3 3 3 2" xfId="18989"/>
    <cellStyle name="Vírgula 12 4 3 3 4" xfId="16234"/>
    <cellStyle name="Vírgula 12 4 3 4" xfId="8486"/>
    <cellStyle name="Vírgula 12 4 3 4 2" xfId="13866"/>
    <cellStyle name="Vírgula 12 4 3 4 2 2" xfId="19346"/>
    <cellStyle name="Vírgula 12 4 3 4 3" xfId="16591"/>
    <cellStyle name="Vírgula 12 4 3 5" xfId="3525"/>
    <cellStyle name="Vírgula 12 4 3 5 2" xfId="12703"/>
    <cellStyle name="Vírgula 12 4 3 5 2 2" xfId="18183"/>
    <cellStyle name="Vírgula 12 4 3 5 3" xfId="15429"/>
    <cellStyle name="Vírgula 12 4 3 6" xfId="12337"/>
    <cellStyle name="Vírgula 12 4 3 6 2" xfId="17817"/>
    <cellStyle name="Vírgula 12 4 3 7" xfId="15063"/>
    <cellStyle name="Vírgula 12 4 4" xfId="4009"/>
    <cellStyle name="Vírgula 12 4 4 2" xfId="9081"/>
    <cellStyle name="Vírgula 12 4 4 2 2" xfId="14095"/>
    <cellStyle name="Vírgula 12 4 4 2 2 2" xfId="19575"/>
    <cellStyle name="Vírgula 12 4 4 2 3" xfId="16820"/>
    <cellStyle name="Vírgula 12 4 4 3" xfId="12903"/>
    <cellStyle name="Vírgula 12 4 4 3 2" xfId="18383"/>
    <cellStyle name="Vírgula 12 4 4 4" xfId="15629"/>
    <cellStyle name="Vírgula 12 4 5" xfId="5765"/>
    <cellStyle name="Vírgula 12 4 5 2" xfId="10707"/>
    <cellStyle name="Vírgula 12 4 5 2 2" xfId="14482"/>
    <cellStyle name="Vírgula 12 4 5 2 2 2" xfId="19962"/>
    <cellStyle name="Vírgula 12 4 5 2 3" xfId="17207"/>
    <cellStyle name="Vírgula 12 4 5 3" xfId="13311"/>
    <cellStyle name="Vírgula 12 4 5 3 2" xfId="18791"/>
    <cellStyle name="Vírgula 12 4 5 4" xfId="16036"/>
    <cellStyle name="Vírgula 12 4 6" xfId="7273"/>
    <cellStyle name="Vírgula 12 4 6 2" xfId="13668"/>
    <cellStyle name="Vírgula 12 4 6 2 2" xfId="19148"/>
    <cellStyle name="Vírgula 12 4 6 3" xfId="16393"/>
    <cellStyle name="Vírgula 12 4 7" xfId="2312"/>
    <cellStyle name="Vírgula 12 4 7 2" xfId="12505"/>
    <cellStyle name="Vírgula 12 4 7 2 2" xfId="17985"/>
    <cellStyle name="Vírgula 12 4 7 3" xfId="15231"/>
    <cellStyle name="Vírgula 12 4 8" xfId="12113"/>
    <cellStyle name="Vírgula 12 4 8 2" xfId="17594"/>
    <cellStyle name="Vírgula 12 4 9" xfId="14862"/>
    <cellStyle name="Vírgula 12 5" xfId="709"/>
    <cellStyle name="Vírgula 12 5 2" xfId="1175"/>
    <cellStyle name="Vírgula 12 5 2 2" xfId="1901"/>
    <cellStyle name="Vírgula 12 5 2 2 2" xfId="5252"/>
    <cellStyle name="Vírgula 12 5 2 2 2 2" xfId="10236"/>
    <cellStyle name="Vírgula 12 5 2 2 2 2 2" xfId="14283"/>
    <cellStyle name="Vírgula 12 5 2 2 2 2 2 2" xfId="19763"/>
    <cellStyle name="Vírgula 12 5 2 2 2 2 3" xfId="17008"/>
    <cellStyle name="Vírgula 12 5 2 2 2 3" xfId="13111"/>
    <cellStyle name="Vírgula 12 5 2 2 2 3 2" xfId="18591"/>
    <cellStyle name="Vírgula 12 5 2 2 2 4" xfId="15837"/>
    <cellStyle name="Vírgula 12 5 2 2 3" xfId="6981"/>
    <cellStyle name="Vírgula 12 5 2 2 3 2" xfId="11923"/>
    <cellStyle name="Vírgula 12 5 2 2 3 2 2" xfId="14683"/>
    <cellStyle name="Vírgula 12 5 2 2 3 2 2 2" xfId="20163"/>
    <cellStyle name="Vírgula 12 5 2 2 3 2 3" xfId="17408"/>
    <cellStyle name="Vírgula 12 5 2 2 3 3" xfId="13512"/>
    <cellStyle name="Vírgula 12 5 2 2 3 3 2" xfId="18992"/>
    <cellStyle name="Vírgula 12 5 2 2 3 4" xfId="16237"/>
    <cellStyle name="Vírgula 12 5 2 2 4" xfId="8489"/>
    <cellStyle name="Vírgula 12 5 2 2 4 2" xfId="13869"/>
    <cellStyle name="Vírgula 12 5 2 2 4 2 2" xfId="19349"/>
    <cellStyle name="Vírgula 12 5 2 2 4 3" xfId="16594"/>
    <cellStyle name="Vírgula 12 5 2 2 5" xfId="3528"/>
    <cellStyle name="Vírgula 12 5 2 2 5 2" xfId="12706"/>
    <cellStyle name="Vírgula 12 5 2 2 5 2 2" xfId="18186"/>
    <cellStyle name="Vírgula 12 5 2 2 5 3" xfId="15432"/>
    <cellStyle name="Vírgula 12 5 2 2 6" xfId="12340"/>
    <cellStyle name="Vírgula 12 5 2 2 6 2" xfId="17820"/>
    <cellStyle name="Vírgula 12 5 2 2 7" xfId="15066"/>
    <cellStyle name="Vírgula 12 5 2 3" xfId="4536"/>
    <cellStyle name="Vírgula 12 5 2 3 2" xfId="9520"/>
    <cellStyle name="Vírgula 12 5 2 3 2 2" xfId="14199"/>
    <cellStyle name="Vírgula 12 5 2 3 2 2 2" xfId="19679"/>
    <cellStyle name="Vírgula 12 5 2 3 2 3" xfId="16924"/>
    <cellStyle name="Vírgula 12 5 2 3 3" xfId="13027"/>
    <cellStyle name="Vírgula 12 5 2 3 3 2" xfId="18507"/>
    <cellStyle name="Vírgula 12 5 2 3 4" xfId="15753"/>
    <cellStyle name="Vírgula 12 5 2 4" xfId="6267"/>
    <cellStyle name="Vírgula 12 5 2 4 2" xfId="11209"/>
    <cellStyle name="Vírgula 12 5 2 4 2 2" xfId="14601"/>
    <cellStyle name="Vírgula 12 5 2 4 2 2 2" xfId="20081"/>
    <cellStyle name="Vírgula 12 5 2 4 2 3" xfId="17326"/>
    <cellStyle name="Vírgula 12 5 2 4 3" xfId="13430"/>
    <cellStyle name="Vírgula 12 5 2 4 3 2" xfId="18910"/>
    <cellStyle name="Vírgula 12 5 2 4 4" xfId="16155"/>
    <cellStyle name="Vírgula 12 5 2 5" xfId="7775"/>
    <cellStyle name="Vírgula 12 5 2 5 2" xfId="13787"/>
    <cellStyle name="Vírgula 12 5 2 5 2 2" xfId="19267"/>
    <cellStyle name="Vírgula 12 5 2 5 3" xfId="16512"/>
    <cellStyle name="Vírgula 12 5 2 6" xfId="2814"/>
    <cellStyle name="Vírgula 12 5 2 6 2" xfId="12624"/>
    <cellStyle name="Vírgula 12 5 2 6 2 2" xfId="18104"/>
    <cellStyle name="Vírgula 12 5 2 6 3" xfId="15350"/>
    <cellStyle name="Vírgula 12 5 2 7" xfId="12258"/>
    <cellStyle name="Vírgula 12 5 2 7 2" xfId="17738"/>
    <cellStyle name="Vírgula 12 5 2 8" xfId="14984"/>
    <cellStyle name="Vírgula 12 5 3" xfId="1900"/>
    <cellStyle name="Vírgula 12 5 3 2" xfId="5251"/>
    <cellStyle name="Vírgula 12 5 3 2 2" xfId="10235"/>
    <cellStyle name="Vírgula 12 5 3 2 2 2" xfId="14282"/>
    <cellStyle name="Vírgula 12 5 3 2 2 2 2" xfId="19762"/>
    <cellStyle name="Vírgula 12 5 3 2 2 3" xfId="17007"/>
    <cellStyle name="Vírgula 12 5 3 2 3" xfId="13110"/>
    <cellStyle name="Vírgula 12 5 3 2 3 2" xfId="18590"/>
    <cellStyle name="Vírgula 12 5 3 2 4" xfId="15836"/>
    <cellStyle name="Vírgula 12 5 3 3" xfId="6980"/>
    <cellStyle name="Vírgula 12 5 3 3 2" xfId="11922"/>
    <cellStyle name="Vírgula 12 5 3 3 2 2" xfId="14682"/>
    <cellStyle name="Vírgula 12 5 3 3 2 2 2" xfId="20162"/>
    <cellStyle name="Vírgula 12 5 3 3 2 3" xfId="17407"/>
    <cellStyle name="Vírgula 12 5 3 3 3" xfId="13511"/>
    <cellStyle name="Vírgula 12 5 3 3 3 2" xfId="18991"/>
    <cellStyle name="Vírgula 12 5 3 3 4" xfId="16236"/>
    <cellStyle name="Vírgula 12 5 3 4" xfId="8488"/>
    <cellStyle name="Vírgula 12 5 3 4 2" xfId="13868"/>
    <cellStyle name="Vírgula 12 5 3 4 2 2" xfId="19348"/>
    <cellStyle name="Vírgula 12 5 3 4 3" xfId="16593"/>
    <cellStyle name="Vírgula 12 5 3 5" xfId="3527"/>
    <cellStyle name="Vírgula 12 5 3 5 2" xfId="12705"/>
    <cellStyle name="Vírgula 12 5 3 5 2 2" xfId="18185"/>
    <cellStyle name="Vírgula 12 5 3 5 3" xfId="15431"/>
    <cellStyle name="Vírgula 12 5 3 6" xfId="12339"/>
    <cellStyle name="Vírgula 12 5 3 6 2" xfId="17819"/>
    <cellStyle name="Vírgula 12 5 3 7" xfId="15065"/>
    <cellStyle name="Vírgula 12 5 4" xfId="4153"/>
    <cellStyle name="Vírgula 12 5 4 2" xfId="9139"/>
    <cellStyle name="Vírgula 12 5 4 2 2" xfId="14108"/>
    <cellStyle name="Vírgula 12 5 4 2 2 2" xfId="19588"/>
    <cellStyle name="Vírgula 12 5 4 2 3" xfId="16833"/>
    <cellStyle name="Vírgula 12 5 4 3" xfId="12936"/>
    <cellStyle name="Vírgula 12 5 4 3 2" xfId="18416"/>
    <cellStyle name="Vírgula 12 5 4 4" xfId="15662"/>
    <cellStyle name="Vírgula 12 5 5" xfId="5900"/>
    <cellStyle name="Vírgula 12 5 5 2" xfId="10842"/>
    <cellStyle name="Vírgula 12 5 5 2 2" xfId="14514"/>
    <cellStyle name="Vírgula 12 5 5 2 2 2" xfId="19994"/>
    <cellStyle name="Vírgula 12 5 5 2 3" xfId="17239"/>
    <cellStyle name="Vírgula 12 5 5 3" xfId="13343"/>
    <cellStyle name="Vírgula 12 5 5 3 2" xfId="18823"/>
    <cellStyle name="Vírgula 12 5 5 4" xfId="16068"/>
    <cellStyle name="Vírgula 12 5 6" xfId="7408"/>
    <cellStyle name="Vírgula 12 5 6 2" xfId="13700"/>
    <cellStyle name="Vírgula 12 5 6 2 2" xfId="19180"/>
    <cellStyle name="Vírgula 12 5 6 3" xfId="16425"/>
    <cellStyle name="Vírgula 12 5 7" xfId="2447"/>
    <cellStyle name="Vírgula 12 5 7 2" xfId="12537"/>
    <cellStyle name="Vírgula 12 5 7 2 2" xfId="18017"/>
    <cellStyle name="Vírgula 12 5 7 3" xfId="15263"/>
    <cellStyle name="Vírgula 12 5 8" xfId="12155"/>
    <cellStyle name="Vírgula 12 5 8 2" xfId="17636"/>
    <cellStyle name="Vírgula 12 5 9" xfId="14895"/>
    <cellStyle name="Vírgula 12 6" xfId="382"/>
    <cellStyle name="Vírgula 12 6 2" xfId="1005"/>
    <cellStyle name="Vírgula 12 6 2 2" xfId="1903"/>
    <cellStyle name="Vírgula 12 6 2 2 2" xfId="5254"/>
    <cellStyle name="Vírgula 12 6 2 2 2 2" xfId="10238"/>
    <cellStyle name="Vírgula 12 6 2 2 2 2 2" xfId="14285"/>
    <cellStyle name="Vírgula 12 6 2 2 2 2 2 2" xfId="19765"/>
    <cellStyle name="Vírgula 12 6 2 2 2 2 3" xfId="17010"/>
    <cellStyle name="Vírgula 12 6 2 2 2 3" xfId="13113"/>
    <cellStyle name="Vírgula 12 6 2 2 2 3 2" xfId="18593"/>
    <cellStyle name="Vírgula 12 6 2 2 2 4" xfId="15839"/>
    <cellStyle name="Vírgula 12 6 2 2 3" xfId="6983"/>
    <cellStyle name="Vírgula 12 6 2 2 3 2" xfId="11925"/>
    <cellStyle name="Vírgula 12 6 2 2 3 2 2" xfId="14685"/>
    <cellStyle name="Vírgula 12 6 2 2 3 2 2 2" xfId="20165"/>
    <cellStyle name="Vírgula 12 6 2 2 3 2 3" xfId="17410"/>
    <cellStyle name="Vírgula 12 6 2 2 3 3" xfId="13514"/>
    <cellStyle name="Vírgula 12 6 2 2 3 3 2" xfId="18994"/>
    <cellStyle name="Vírgula 12 6 2 2 3 4" xfId="16239"/>
    <cellStyle name="Vírgula 12 6 2 2 4" xfId="8491"/>
    <cellStyle name="Vírgula 12 6 2 2 4 2" xfId="13871"/>
    <cellStyle name="Vírgula 12 6 2 2 4 2 2" xfId="19351"/>
    <cellStyle name="Vírgula 12 6 2 2 4 3" xfId="16596"/>
    <cellStyle name="Vírgula 12 6 2 2 5" xfId="3530"/>
    <cellStyle name="Vírgula 12 6 2 2 5 2" xfId="12708"/>
    <cellStyle name="Vírgula 12 6 2 2 5 2 2" xfId="18188"/>
    <cellStyle name="Vírgula 12 6 2 2 5 3" xfId="15434"/>
    <cellStyle name="Vírgula 12 6 2 2 6" xfId="12342"/>
    <cellStyle name="Vírgula 12 6 2 2 6 2" xfId="17822"/>
    <cellStyle name="Vírgula 12 6 2 2 7" xfId="15068"/>
    <cellStyle name="Vírgula 12 6 2 3" xfId="4431"/>
    <cellStyle name="Vírgula 12 6 2 3 2" xfId="9416"/>
    <cellStyle name="Vírgula 12 6 2 3 2 2" xfId="14174"/>
    <cellStyle name="Vírgula 12 6 2 3 2 2 2" xfId="19654"/>
    <cellStyle name="Vírgula 12 6 2 3 2 3" xfId="16899"/>
    <cellStyle name="Vírgula 12 6 2 3 3" xfId="13002"/>
    <cellStyle name="Vírgula 12 6 2 3 3 2" xfId="18482"/>
    <cellStyle name="Vírgula 12 6 2 3 4" xfId="15728"/>
    <cellStyle name="Vírgula 12 6 2 4" xfId="6173"/>
    <cellStyle name="Vírgula 12 6 2 4 2" xfId="11115"/>
    <cellStyle name="Vírgula 12 6 2 4 2 2" xfId="14579"/>
    <cellStyle name="Vírgula 12 6 2 4 2 2 2" xfId="20059"/>
    <cellStyle name="Vírgula 12 6 2 4 2 3" xfId="17304"/>
    <cellStyle name="Vírgula 12 6 2 4 3" xfId="13408"/>
    <cellStyle name="Vírgula 12 6 2 4 3 2" xfId="18888"/>
    <cellStyle name="Vírgula 12 6 2 4 4" xfId="16133"/>
    <cellStyle name="Vírgula 12 6 2 5" xfId="7681"/>
    <cellStyle name="Vírgula 12 6 2 5 2" xfId="13765"/>
    <cellStyle name="Vírgula 12 6 2 5 2 2" xfId="19245"/>
    <cellStyle name="Vírgula 12 6 2 5 3" xfId="16490"/>
    <cellStyle name="Vírgula 12 6 2 6" xfId="2720"/>
    <cellStyle name="Vírgula 12 6 2 6 2" xfId="12602"/>
    <cellStyle name="Vírgula 12 6 2 6 2 2" xfId="18082"/>
    <cellStyle name="Vírgula 12 6 2 6 3" xfId="15328"/>
    <cellStyle name="Vírgula 12 6 2 7" xfId="12223"/>
    <cellStyle name="Vírgula 12 6 2 7 2" xfId="17704"/>
    <cellStyle name="Vírgula 12 6 2 8" xfId="14961"/>
    <cellStyle name="Vírgula 12 6 3" xfId="1902"/>
    <cellStyle name="Vírgula 12 6 3 2" xfId="5253"/>
    <cellStyle name="Vírgula 12 6 3 2 2" xfId="10237"/>
    <cellStyle name="Vírgula 12 6 3 2 2 2" xfId="14284"/>
    <cellStyle name="Vírgula 12 6 3 2 2 2 2" xfId="19764"/>
    <cellStyle name="Vírgula 12 6 3 2 2 3" xfId="17009"/>
    <cellStyle name="Vírgula 12 6 3 2 3" xfId="13112"/>
    <cellStyle name="Vírgula 12 6 3 2 3 2" xfId="18592"/>
    <cellStyle name="Vírgula 12 6 3 2 4" xfId="15838"/>
    <cellStyle name="Vírgula 12 6 3 3" xfId="6982"/>
    <cellStyle name="Vírgula 12 6 3 3 2" xfId="11924"/>
    <cellStyle name="Vírgula 12 6 3 3 2 2" xfId="14684"/>
    <cellStyle name="Vírgula 12 6 3 3 2 2 2" xfId="20164"/>
    <cellStyle name="Vírgula 12 6 3 3 2 3" xfId="17409"/>
    <cellStyle name="Vírgula 12 6 3 3 3" xfId="13513"/>
    <cellStyle name="Vírgula 12 6 3 3 3 2" xfId="18993"/>
    <cellStyle name="Vírgula 12 6 3 3 4" xfId="16238"/>
    <cellStyle name="Vírgula 12 6 3 4" xfId="8490"/>
    <cellStyle name="Vírgula 12 6 3 4 2" xfId="13870"/>
    <cellStyle name="Vírgula 12 6 3 4 2 2" xfId="19350"/>
    <cellStyle name="Vírgula 12 6 3 4 3" xfId="16595"/>
    <cellStyle name="Vírgula 12 6 3 5" xfId="3529"/>
    <cellStyle name="Vírgula 12 6 3 5 2" xfId="12707"/>
    <cellStyle name="Vírgula 12 6 3 5 2 2" xfId="18187"/>
    <cellStyle name="Vírgula 12 6 3 5 3" xfId="15433"/>
    <cellStyle name="Vírgula 12 6 3 6" xfId="12341"/>
    <cellStyle name="Vírgula 12 6 3 6 2" xfId="17821"/>
    <cellStyle name="Vírgula 12 6 3 7" xfId="15067"/>
    <cellStyle name="Vírgula 12 6 4" xfId="3949"/>
    <cellStyle name="Vírgula 12 6 4 2" xfId="9029"/>
    <cellStyle name="Vírgula 12 6 4 2 2" xfId="14083"/>
    <cellStyle name="Vírgula 12 6 4 2 2 2" xfId="19563"/>
    <cellStyle name="Vírgula 12 6 4 2 3" xfId="16808"/>
    <cellStyle name="Vírgula 12 6 4 3" xfId="12888"/>
    <cellStyle name="Vírgula 12 6 4 3 2" xfId="18368"/>
    <cellStyle name="Vírgula 12 6 4 4" xfId="15614"/>
    <cellStyle name="Vírgula 12 6 5" xfId="5716"/>
    <cellStyle name="Vírgula 12 6 5 2" xfId="10658"/>
    <cellStyle name="Vírgula 12 6 5 2 2" xfId="14470"/>
    <cellStyle name="Vírgula 12 6 5 2 2 2" xfId="19950"/>
    <cellStyle name="Vírgula 12 6 5 2 3" xfId="17195"/>
    <cellStyle name="Vírgula 12 6 5 3" xfId="13299"/>
    <cellStyle name="Vírgula 12 6 5 3 2" xfId="18779"/>
    <cellStyle name="Vírgula 12 6 5 4" xfId="16024"/>
    <cellStyle name="Vírgula 12 6 6" xfId="7224"/>
    <cellStyle name="Vírgula 12 6 6 2" xfId="13656"/>
    <cellStyle name="Vírgula 12 6 6 2 2" xfId="19136"/>
    <cellStyle name="Vírgula 12 6 6 3" xfId="16381"/>
    <cellStyle name="Vírgula 12 6 7" xfId="2263"/>
    <cellStyle name="Vírgula 12 6 7 2" xfId="12493"/>
    <cellStyle name="Vírgula 12 6 7 2 2" xfId="17973"/>
    <cellStyle name="Vírgula 12 6 7 3" xfId="15219"/>
    <cellStyle name="Vírgula 12 6 8" xfId="12093"/>
    <cellStyle name="Vírgula 12 6 8 2" xfId="17574"/>
    <cellStyle name="Vírgula 12 6 9" xfId="14849"/>
    <cellStyle name="Vírgula 12 7" xfId="859"/>
    <cellStyle name="Vírgula 12 7 2" xfId="1904"/>
    <cellStyle name="Vírgula 12 7 2 2" xfId="5255"/>
    <cellStyle name="Vírgula 12 7 2 2 2" xfId="10239"/>
    <cellStyle name="Vírgula 12 7 2 2 2 2" xfId="14286"/>
    <cellStyle name="Vírgula 12 7 2 2 2 2 2" xfId="19766"/>
    <cellStyle name="Vírgula 12 7 2 2 2 3" xfId="17011"/>
    <cellStyle name="Vírgula 12 7 2 2 3" xfId="13114"/>
    <cellStyle name="Vírgula 12 7 2 2 3 2" xfId="18594"/>
    <cellStyle name="Vírgula 12 7 2 2 4" xfId="15840"/>
    <cellStyle name="Vírgula 12 7 2 3" xfId="6984"/>
    <cellStyle name="Vírgula 12 7 2 3 2" xfId="11926"/>
    <cellStyle name="Vírgula 12 7 2 3 2 2" xfId="14686"/>
    <cellStyle name="Vírgula 12 7 2 3 2 2 2" xfId="20166"/>
    <cellStyle name="Vírgula 12 7 2 3 2 3" xfId="17411"/>
    <cellStyle name="Vírgula 12 7 2 3 3" xfId="13515"/>
    <cellStyle name="Vírgula 12 7 2 3 3 2" xfId="18995"/>
    <cellStyle name="Vírgula 12 7 2 3 4" xfId="16240"/>
    <cellStyle name="Vírgula 12 7 2 4" xfId="8492"/>
    <cellStyle name="Vírgula 12 7 2 4 2" xfId="13872"/>
    <cellStyle name="Vírgula 12 7 2 4 2 2" xfId="19352"/>
    <cellStyle name="Vírgula 12 7 2 4 3" xfId="16597"/>
    <cellStyle name="Vírgula 12 7 2 5" xfId="3531"/>
    <cellStyle name="Vírgula 12 7 2 5 2" xfId="12709"/>
    <cellStyle name="Vírgula 12 7 2 5 2 2" xfId="18189"/>
    <cellStyle name="Vírgula 12 7 2 5 3" xfId="15435"/>
    <cellStyle name="Vírgula 12 7 2 6" xfId="12343"/>
    <cellStyle name="Vírgula 12 7 2 6 2" xfId="17823"/>
    <cellStyle name="Vírgula 12 7 2 7" xfId="15069"/>
    <cellStyle name="Vírgula 12 7 3" xfId="4294"/>
    <cellStyle name="Vírgula 12 7 3 2" xfId="9280"/>
    <cellStyle name="Vírgula 12 7 3 2 2" xfId="14141"/>
    <cellStyle name="Vírgula 12 7 3 2 2 2" xfId="19621"/>
    <cellStyle name="Vírgula 12 7 3 2 3" xfId="16866"/>
    <cellStyle name="Vírgula 12 7 3 3" xfId="12969"/>
    <cellStyle name="Vírgula 12 7 3 3 2" xfId="18449"/>
    <cellStyle name="Vírgula 12 7 3 4" xfId="15695"/>
    <cellStyle name="Vírgula 12 7 4" xfId="6038"/>
    <cellStyle name="Vírgula 12 7 4 2" xfId="10980"/>
    <cellStyle name="Vírgula 12 7 4 2 2" xfId="14547"/>
    <cellStyle name="Vírgula 12 7 4 2 2 2" xfId="20027"/>
    <cellStyle name="Vírgula 12 7 4 2 3" xfId="17272"/>
    <cellStyle name="Vírgula 12 7 4 3" xfId="13376"/>
    <cellStyle name="Vírgula 12 7 4 3 2" xfId="18856"/>
    <cellStyle name="Vírgula 12 7 4 4" xfId="16101"/>
    <cellStyle name="Vírgula 12 7 5" xfId="7546"/>
    <cellStyle name="Vírgula 12 7 5 2" xfId="13733"/>
    <cellStyle name="Vírgula 12 7 5 2 2" xfId="19213"/>
    <cellStyle name="Vírgula 12 7 5 3" xfId="16458"/>
    <cellStyle name="Vírgula 12 7 6" xfId="2585"/>
    <cellStyle name="Vírgula 12 7 6 2" xfId="12570"/>
    <cellStyle name="Vírgula 12 7 6 2 2" xfId="18050"/>
    <cellStyle name="Vírgula 12 7 6 3" xfId="15296"/>
    <cellStyle name="Vírgula 12 7 7" xfId="12189"/>
    <cellStyle name="Vírgula 12 7 7 2" xfId="17670"/>
    <cellStyle name="Vírgula 12 7 8" xfId="14928"/>
    <cellStyle name="Vírgula 12 8" xfId="1325"/>
    <cellStyle name="Vírgula 12 8 2" xfId="4676"/>
    <cellStyle name="Vírgula 12 8 2 2" xfId="9660"/>
    <cellStyle name="Vírgula 12 8 2 2 2" xfId="14234"/>
    <cellStyle name="Vírgula 12 8 2 2 2 2" xfId="19714"/>
    <cellStyle name="Vírgula 12 8 2 2 3" xfId="16959"/>
    <cellStyle name="Vírgula 12 8 2 3" xfId="13062"/>
    <cellStyle name="Vírgula 12 8 2 3 2" xfId="18542"/>
    <cellStyle name="Vírgula 12 8 2 4" xfId="15788"/>
    <cellStyle name="Vírgula 12 8 3" xfId="6405"/>
    <cellStyle name="Vírgula 12 8 3 2" xfId="11347"/>
    <cellStyle name="Vírgula 12 8 3 2 2" xfId="14634"/>
    <cellStyle name="Vírgula 12 8 3 2 2 2" xfId="20114"/>
    <cellStyle name="Vírgula 12 8 3 2 3" xfId="17359"/>
    <cellStyle name="Vírgula 12 8 3 3" xfId="13463"/>
    <cellStyle name="Vírgula 12 8 3 3 2" xfId="18943"/>
    <cellStyle name="Vírgula 12 8 3 4" xfId="16188"/>
    <cellStyle name="Vírgula 12 8 4" xfId="7913"/>
    <cellStyle name="Vírgula 12 8 4 2" xfId="13820"/>
    <cellStyle name="Vírgula 12 8 4 2 2" xfId="19300"/>
    <cellStyle name="Vírgula 12 8 4 3" xfId="16545"/>
    <cellStyle name="Vírgula 12 8 5" xfId="2952"/>
    <cellStyle name="Vírgula 12 8 5 2" xfId="12657"/>
    <cellStyle name="Vírgula 12 8 5 2 2" xfId="18137"/>
    <cellStyle name="Vírgula 12 8 5 3" xfId="15383"/>
    <cellStyle name="Vírgula 12 8 6" xfId="12291"/>
    <cellStyle name="Vírgula 12 8 6 2" xfId="17771"/>
    <cellStyle name="Vírgula 12 8 7" xfId="15017"/>
    <cellStyle name="Vírgula 12 9" xfId="269"/>
    <cellStyle name="Vírgula 12 9 2" xfId="3894"/>
    <cellStyle name="Vírgula 12 9 2 2" xfId="8981"/>
    <cellStyle name="Vírgula 12 9 2 2 2" xfId="14072"/>
    <cellStyle name="Vírgula 12 9 2 2 2 2" xfId="19552"/>
    <cellStyle name="Vírgula 12 9 2 2 3" xfId="16797"/>
    <cellStyle name="Vírgula 12 9 2 3" xfId="12876"/>
    <cellStyle name="Vírgula 12 9 2 3 2" xfId="18356"/>
    <cellStyle name="Vírgula 12 9 2 4" xfId="15602"/>
    <cellStyle name="Vírgula 12 9 3" xfId="5672"/>
    <cellStyle name="Vírgula 12 9 3 2" xfId="10614"/>
    <cellStyle name="Vírgula 12 9 3 2 2" xfId="14460"/>
    <cellStyle name="Vírgula 12 9 3 2 2 2" xfId="19940"/>
    <cellStyle name="Vírgula 12 9 3 2 3" xfId="17185"/>
    <cellStyle name="Vírgula 12 9 3 3" xfId="13289"/>
    <cellStyle name="Vírgula 12 9 3 3 2" xfId="18769"/>
    <cellStyle name="Vírgula 12 9 3 4" xfId="16014"/>
    <cellStyle name="Vírgula 12 9 4" xfId="7180"/>
    <cellStyle name="Vírgula 12 9 4 2" xfId="13646"/>
    <cellStyle name="Vírgula 12 9 4 2 2" xfId="19126"/>
    <cellStyle name="Vírgula 12 9 4 3" xfId="16371"/>
    <cellStyle name="Vírgula 12 9 5" xfId="2219"/>
    <cellStyle name="Vírgula 12 9 5 2" xfId="12483"/>
    <cellStyle name="Vírgula 12 9 5 2 2" xfId="17963"/>
    <cellStyle name="Vírgula 12 9 5 3" xfId="15209"/>
    <cellStyle name="Vírgula 12 9 6" xfId="12077"/>
    <cellStyle name="Vírgula 12 9 6 2" xfId="17558"/>
    <cellStyle name="Vírgula 12 9 7" xfId="14837"/>
    <cellStyle name="Vírgula 13" xfId="284"/>
    <cellStyle name="Vírgula 13 2" xfId="1024"/>
    <cellStyle name="Vírgula 13 2 2" xfId="12234"/>
    <cellStyle name="Vírgula 13 2 2 2" xfId="17715"/>
    <cellStyle name="Vírgula 13 3" xfId="12085"/>
    <cellStyle name="Vírgula 13 3 2" xfId="17566"/>
    <cellStyle name="Vírgula 14" xfId="823"/>
    <cellStyle name="Vírgula 14 2" xfId="5391"/>
    <cellStyle name="Vírgula 14 2 2" xfId="13237"/>
    <cellStyle name="Vírgula 14 2 2 2" xfId="18717"/>
    <cellStyle name="Vírgula 14 3" xfId="12186"/>
    <cellStyle name="Vírgula 14 3 2" xfId="17667"/>
    <cellStyle name="Vírgula 15" xfId="46"/>
    <cellStyle name="Vírgula 15 2" xfId="14820"/>
    <cellStyle name="Vírgula 16" xfId="12050"/>
    <cellStyle name="Vírgula 16 2" xfId="17531"/>
    <cellStyle name="Vírgula 17" xfId="14806"/>
    <cellStyle name="Vírgula 2" xfId="5"/>
    <cellStyle name="Vírgula 2 2" xfId="6"/>
    <cellStyle name="Vírgula 2 2 2" xfId="18"/>
    <cellStyle name="Vírgula 2 2 2 2" xfId="1027"/>
    <cellStyle name="Vírgula 2 2 2 2 2" xfId="12235"/>
    <cellStyle name="Vírgula 2 2 2 2 2 2" xfId="17716"/>
    <cellStyle name="Vírgula 2 2 2 3" xfId="287"/>
    <cellStyle name="Vírgula 2 2 2 3 2" xfId="14846"/>
    <cellStyle name="Vírgula 2 2 2 4" xfId="12086"/>
    <cellStyle name="Vírgula 2 2 2 4 2" xfId="17567"/>
    <cellStyle name="Vírgula 2 2 2 5" xfId="14814"/>
    <cellStyle name="Vírgula 2 2 3" xfId="33"/>
    <cellStyle name="Vírgula 2 2 3 2" xfId="1006"/>
    <cellStyle name="Vírgula 2 2 3 2 2" xfId="14962"/>
    <cellStyle name="Vírgula 2 2 3 3" xfId="12224"/>
    <cellStyle name="Vírgula 2 2 3 3 2" xfId="17705"/>
    <cellStyle name="Vírgula 2 2 3 4" xfId="14818"/>
    <cellStyle name="Vírgula 2 2 4" xfId="3973"/>
    <cellStyle name="Vírgula 2 2 4 2" xfId="5414"/>
    <cellStyle name="Vírgula 2 2 4 2 2" xfId="10391"/>
    <cellStyle name="Vírgula 2 2 4 2 2 2" xfId="14413"/>
    <cellStyle name="Vírgula 2 2 4 2 2 2 2" xfId="19893"/>
    <cellStyle name="Vírgula 2 2 4 2 2 3" xfId="17138"/>
    <cellStyle name="Vírgula 2 2 4 2 3" xfId="13242"/>
    <cellStyle name="Vírgula 2 2 4 2 3 2" xfId="18722"/>
    <cellStyle name="Vírgula 2 2 4 2 4" xfId="15967"/>
    <cellStyle name="Vírgula 2 2 4 3" xfId="8617"/>
    <cellStyle name="Vírgula 2 2 4 3 2" xfId="13993"/>
    <cellStyle name="Vírgula 2 2 4 3 2 2" xfId="19473"/>
    <cellStyle name="Vírgula 2 2 4 3 3" xfId="16718"/>
    <cellStyle name="Vírgula 2 2 4 4" xfId="12900"/>
    <cellStyle name="Vírgula 2 2 4 4 2" xfId="18380"/>
    <cellStyle name="Vírgula 2 2 4 5" xfId="15626"/>
    <cellStyle name="Vírgula 2 2 5" xfId="74"/>
    <cellStyle name="Vírgula 2 2 5 2" xfId="14825"/>
    <cellStyle name="Vírgula 2 2 6" xfId="12061"/>
    <cellStyle name="Vírgula 2 2 6 2" xfId="17542"/>
    <cellStyle name="Vírgula 2 2 7" xfId="14808"/>
    <cellStyle name="Vírgula 2 3" xfId="11"/>
    <cellStyle name="Vírgula 2 3 2" xfId="1016"/>
    <cellStyle name="Vírgula 2 3 2 2" xfId="12232"/>
    <cellStyle name="Vírgula 2 3 2 2 2" xfId="17713"/>
    <cellStyle name="Vírgula 2 3 3" xfId="276"/>
    <cellStyle name="Vírgula 2 3 3 2" xfId="14844"/>
    <cellStyle name="Vírgula 2 3 4" xfId="14810"/>
    <cellStyle name="Vírgula 2 4" xfId="17"/>
    <cellStyle name="Vírgula 2 4 2" xfId="400"/>
    <cellStyle name="Vírgula 2 4 2 2" xfId="14857"/>
    <cellStyle name="Vírgula 2 4 3" xfId="12104"/>
    <cellStyle name="Vírgula 2 4 3 2" xfId="17585"/>
    <cellStyle name="Vírgula 2 4 4" xfId="14813"/>
    <cellStyle name="Vírgula 2 5" xfId="32"/>
    <cellStyle name="Vírgula 2 5 2" xfId="886"/>
    <cellStyle name="Vírgula 2 5 2 2" xfId="14937"/>
    <cellStyle name="Vírgula 2 5 3" xfId="14817"/>
    <cellStyle name="Vírgula 2 6" xfId="3856"/>
    <cellStyle name="Vírgula 2 6 2" xfId="5438"/>
    <cellStyle name="Vírgula 2 6 2 2" xfId="10412"/>
    <cellStyle name="Vírgula 2 6 2 2 2" xfId="14419"/>
    <cellStyle name="Vírgula 2 6 2 2 2 2" xfId="19899"/>
    <cellStyle name="Vírgula 2 6 2 2 3" xfId="17144"/>
    <cellStyle name="Vírgula 2 6 2 3" xfId="13248"/>
    <cellStyle name="Vírgula 2 6 2 3 2" xfId="18728"/>
    <cellStyle name="Vírgula 2 6 2 4" xfId="15973"/>
    <cellStyle name="Vírgula 2 6 3" xfId="8614"/>
    <cellStyle name="Vírgula 2 6 3 2" xfId="13992"/>
    <cellStyle name="Vírgula 2 6 3 2 2" xfId="19472"/>
    <cellStyle name="Vírgula 2 6 3 3" xfId="16717"/>
    <cellStyle name="Vírgula 2 6 4" xfId="12873"/>
    <cellStyle name="Vírgula 2 6 4 2" xfId="18353"/>
    <cellStyle name="Vírgula 2 6 5" xfId="15599"/>
    <cellStyle name="Vírgula 2 7" xfId="57"/>
    <cellStyle name="Vírgula 2 7 2" xfId="14821"/>
    <cellStyle name="Vírgula 2 8" xfId="12054"/>
    <cellStyle name="Vírgula 2 8 2" xfId="17535"/>
    <cellStyle name="Vírgula 2 9" xfId="14807"/>
    <cellStyle name="Vírgula 3" xfId="13"/>
    <cellStyle name="Vírgula 3 2" xfId="19"/>
    <cellStyle name="Vírgula 3 2 2" xfId="611"/>
    <cellStyle name="Vírgula 3 2 2 2" xfId="1134"/>
    <cellStyle name="Vírgula 3 2 2 2 2" xfId="12251"/>
    <cellStyle name="Vírgula 3 2 2 2 2 2" xfId="17731"/>
    <cellStyle name="Vírgula 3 2 2 3" xfId="12131"/>
    <cellStyle name="Vírgula 3 2 2 3 2" xfId="17612"/>
    <cellStyle name="Vírgula 3 2 3" xfId="410"/>
    <cellStyle name="Vírgula 3 2 3 2" xfId="12109"/>
    <cellStyle name="Vírgula 3 2 3 2 2" xfId="17590"/>
    <cellStyle name="Vírgula 3 2 4" xfId="294"/>
    <cellStyle name="Vírgula 3 2 4 2" xfId="12089"/>
    <cellStyle name="Vírgula 3 2 4 2 2" xfId="17570"/>
    <cellStyle name="Vírgula 3 2 5" xfId="66"/>
    <cellStyle name="Vírgula 3 2 5 2" xfId="14824"/>
    <cellStyle name="Vírgula 3 2 6" xfId="12057"/>
    <cellStyle name="Vírgula 3 2 6 2" xfId="17538"/>
    <cellStyle name="Vírgula 3 2 7" xfId="14815"/>
    <cellStyle name="Vírgula 3 3" xfId="34"/>
    <cellStyle name="Vírgula 3 3 2" xfId="1133"/>
    <cellStyle name="Vírgula 3 3 2 2" xfId="12250"/>
    <cellStyle name="Vírgula 3 3 2 2 2" xfId="17730"/>
    <cellStyle name="Vírgula 3 3 3" xfId="610"/>
    <cellStyle name="Vírgula 3 3 3 2" xfId="14874"/>
    <cellStyle name="Vírgula 3 3 4" xfId="12130"/>
    <cellStyle name="Vírgula 3 3 4 2" xfId="17611"/>
    <cellStyle name="Vírgula 3 3 5" xfId="14819"/>
    <cellStyle name="Vírgula 3 4" xfId="409"/>
    <cellStyle name="Vírgula 3 4 2" xfId="12108"/>
    <cellStyle name="Vírgula 3 4 2 2" xfId="17589"/>
    <cellStyle name="Vírgula 3 5" xfId="293"/>
    <cellStyle name="Vírgula 3 5 2" xfId="12088"/>
    <cellStyle name="Vírgula 3 5 2 2" xfId="17569"/>
    <cellStyle name="Vírgula 3 6" xfId="5440"/>
    <cellStyle name="Vírgula 3 7" xfId="65"/>
    <cellStyle name="Vírgula 3 7 2" xfId="14823"/>
    <cellStyle name="Vírgula 3 8" xfId="12056"/>
    <cellStyle name="Vírgula 3 8 2" xfId="17537"/>
    <cellStyle name="Vírgula 3 9" xfId="14811"/>
    <cellStyle name="Vírgula 4" xfId="67"/>
    <cellStyle name="Vírgula 4 2" xfId="12058"/>
    <cellStyle name="Vírgula 4 2 2" xfId="17539"/>
    <cellStyle name="Vírgula 5" xfId="58"/>
    <cellStyle name="Vírgula 5 2" xfId="68"/>
    <cellStyle name="Vírgula 5 2 2" xfId="206"/>
    <cellStyle name="Vírgula 5 2 2 2" xfId="1014"/>
    <cellStyle name="Vírgula 5 2 2 2 2" xfId="12231"/>
    <cellStyle name="Vírgula 5 2 2 2 2 2" xfId="17712"/>
    <cellStyle name="Vírgula 5 2 2 3" xfId="12073"/>
    <cellStyle name="Vírgula 5 2 2 3 2" xfId="17554"/>
    <cellStyle name="Vírgula 5 2 3" xfId="964"/>
    <cellStyle name="Vírgula 5 2 3 2" xfId="12220"/>
    <cellStyle name="Vírgula 5 2 3 2 2" xfId="17701"/>
    <cellStyle name="Vírgula 5 2 4" xfId="12059"/>
    <cellStyle name="Vírgula 5 2 4 2" xfId="17540"/>
    <cellStyle name="Vírgula 5 3" xfId="910"/>
    <cellStyle name="Vírgula 5 3 2" xfId="12201"/>
    <cellStyle name="Vírgula 5 3 2 2" xfId="17682"/>
    <cellStyle name="Vírgula 5 4" xfId="12055"/>
    <cellStyle name="Vírgula 5 4 2" xfId="17536"/>
    <cellStyle name="Vírgula 6" xfId="73"/>
    <cellStyle name="Vírgula 6 2" xfId="86"/>
    <cellStyle name="Vírgula 6 2 2" xfId="613"/>
    <cellStyle name="Vírgula 6 2 2 2" xfId="1136"/>
    <cellStyle name="Vírgula 6 2 2 2 2" xfId="12253"/>
    <cellStyle name="Vírgula 6 2 2 2 2 2" xfId="17733"/>
    <cellStyle name="Vírgula 6 2 2 3" xfId="12133"/>
    <cellStyle name="Vírgula 6 2 2 3 2" xfId="17614"/>
    <cellStyle name="Vírgula 6 2 3" xfId="500"/>
    <cellStyle name="Vírgula 6 2 3 2" xfId="12115"/>
    <cellStyle name="Vírgula 6 2 3 2 2" xfId="17596"/>
    <cellStyle name="Vírgula 6 2 4" xfId="384"/>
    <cellStyle name="Vírgula 6 2 4 2" xfId="12095"/>
    <cellStyle name="Vírgula 6 2 4 2 2" xfId="17576"/>
    <cellStyle name="Vírgula 6 2 5" xfId="12063"/>
    <cellStyle name="Vírgula 6 2 5 2" xfId="17544"/>
    <cellStyle name="Vírgula 6 3" xfId="207"/>
    <cellStyle name="Vírgula 6 3 2" xfId="614"/>
    <cellStyle name="Vírgula 6 3 2 2" xfId="1137"/>
    <cellStyle name="Vírgula 6 3 2 2 2" xfId="12254"/>
    <cellStyle name="Vírgula 6 3 2 2 2 2" xfId="17734"/>
    <cellStyle name="Vírgula 6 3 2 3" xfId="12134"/>
    <cellStyle name="Vírgula 6 3 2 3 2" xfId="17615"/>
    <cellStyle name="Vírgula 6 3 3" xfId="508"/>
    <cellStyle name="Vírgula 6 3 3 2" xfId="12122"/>
    <cellStyle name="Vírgula 6 3 3 2 2" xfId="17603"/>
    <cellStyle name="Vírgula 6 3 4" xfId="392"/>
    <cellStyle name="Vírgula 6 3 4 2" xfId="12102"/>
    <cellStyle name="Vírgula 6 3 4 2 2" xfId="17583"/>
    <cellStyle name="Vírgula 6 3 5" xfId="12074"/>
    <cellStyle name="Vírgula 6 3 5 2" xfId="17555"/>
    <cellStyle name="Vírgula 6 4" xfId="612"/>
    <cellStyle name="Vírgula 6 4 2" xfId="1135"/>
    <cellStyle name="Vírgula 6 4 2 2" xfId="12252"/>
    <cellStyle name="Vírgula 6 4 2 2 2" xfId="17732"/>
    <cellStyle name="Vírgula 6 4 3" xfId="12132"/>
    <cellStyle name="Vírgula 6 4 3 2" xfId="17613"/>
    <cellStyle name="Vírgula 6 5" xfId="499"/>
    <cellStyle name="Vírgula 6 5 2" xfId="12114"/>
    <cellStyle name="Vírgula 6 5 2 2" xfId="17595"/>
    <cellStyle name="Vírgula 6 6" xfId="383"/>
    <cellStyle name="Vírgula 6 6 2" xfId="12094"/>
    <cellStyle name="Vírgula 6 6 2 2" xfId="17575"/>
    <cellStyle name="Vírgula 6 7" xfId="12060"/>
    <cellStyle name="Vírgula 6 7 2" xfId="17541"/>
    <cellStyle name="Vírgula 7" xfId="79"/>
    <cellStyle name="Vírgula 7 10" xfId="860"/>
    <cellStyle name="Vírgula 7 10 2" xfId="1905"/>
    <cellStyle name="Vírgula 7 10 2 2" xfId="5256"/>
    <cellStyle name="Vírgula 7 10 2 2 2" xfId="10240"/>
    <cellStyle name="Vírgula 7 10 2 2 2 2" xfId="14287"/>
    <cellStyle name="Vírgula 7 10 2 2 2 2 2" xfId="19767"/>
    <cellStyle name="Vírgula 7 10 2 2 2 3" xfId="17012"/>
    <cellStyle name="Vírgula 7 10 2 2 3" xfId="13115"/>
    <cellStyle name="Vírgula 7 10 2 2 3 2" xfId="18595"/>
    <cellStyle name="Vírgula 7 10 2 2 4" xfId="15841"/>
    <cellStyle name="Vírgula 7 10 2 3" xfId="6985"/>
    <cellStyle name="Vírgula 7 10 2 3 2" xfId="11927"/>
    <cellStyle name="Vírgula 7 10 2 3 2 2" xfId="14687"/>
    <cellStyle name="Vírgula 7 10 2 3 2 2 2" xfId="20167"/>
    <cellStyle name="Vírgula 7 10 2 3 2 3" xfId="17412"/>
    <cellStyle name="Vírgula 7 10 2 3 3" xfId="13516"/>
    <cellStyle name="Vírgula 7 10 2 3 3 2" xfId="18996"/>
    <cellStyle name="Vírgula 7 10 2 3 4" xfId="16241"/>
    <cellStyle name="Vírgula 7 10 2 4" xfId="8493"/>
    <cellStyle name="Vírgula 7 10 2 4 2" xfId="13873"/>
    <cellStyle name="Vírgula 7 10 2 4 2 2" xfId="19353"/>
    <cellStyle name="Vírgula 7 10 2 4 3" xfId="16598"/>
    <cellStyle name="Vírgula 7 10 2 5" xfId="3532"/>
    <cellStyle name="Vírgula 7 10 2 5 2" xfId="12710"/>
    <cellStyle name="Vírgula 7 10 2 5 2 2" xfId="18190"/>
    <cellStyle name="Vírgula 7 10 2 5 3" xfId="15436"/>
    <cellStyle name="Vírgula 7 10 2 6" xfId="12344"/>
    <cellStyle name="Vírgula 7 10 2 6 2" xfId="17824"/>
    <cellStyle name="Vírgula 7 10 2 7" xfId="15070"/>
    <cellStyle name="Vírgula 7 10 3" xfId="4295"/>
    <cellStyle name="Vírgula 7 10 3 2" xfId="9281"/>
    <cellStyle name="Vírgula 7 10 3 2 2" xfId="14142"/>
    <cellStyle name="Vírgula 7 10 3 2 2 2" xfId="19622"/>
    <cellStyle name="Vírgula 7 10 3 2 3" xfId="16867"/>
    <cellStyle name="Vírgula 7 10 3 3" xfId="12970"/>
    <cellStyle name="Vírgula 7 10 3 3 2" xfId="18450"/>
    <cellStyle name="Vírgula 7 10 3 4" xfId="15696"/>
    <cellStyle name="Vírgula 7 10 4" xfId="6039"/>
    <cellStyle name="Vírgula 7 10 4 2" xfId="10981"/>
    <cellStyle name="Vírgula 7 10 4 2 2" xfId="14548"/>
    <cellStyle name="Vírgula 7 10 4 2 2 2" xfId="20028"/>
    <cellStyle name="Vírgula 7 10 4 2 3" xfId="17273"/>
    <cellStyle name="Vírgula 7 10 4 3" xfId="13377"/>
    <cellStyle name="Vírgula 7 10 4 3 2" xfId="18857"/>
    <cellStyle name="Vírgula 7 10 4 4" xfId="16102"/>
    <cellStyle name="Vírgula 7 10 5" xfId="7547"/>
    <cellStyle name="Vírgula 7 10 5 2" xfId="13734"/>
    <cellStyle name="Vírgula 7 10 5 2 2" xfId="19214"/>
    <cellStyle name="Vírgula 7 10 5 3" xfId="16459"/>
    <cellStyle name="Vírgula 7 10 6" xfId="2586"/>
    <cellStyle name="Vírgula 7 10 6 2" xfId="12571"/>
    <cellStyle name="Vírgula 7 10 6 2 2" xfId="18051"/>
    <cellStyle name="Vírgula 7 10 6 3" xfId="15297"/>
    <cellStyle name="Vírgula 7 10 7" xfId="12190"/>
    <cellStyle name="Vírgula 7 10 7 2" xfId="17671"/>
    <cellStyle name="Vírgula 7 10 8" xfId="14929"/>
    <cellStyle name="Vírgula 7 11" xfId="1326"/>
    <cellStyle name="Vírgula 7 11 2" xfId="4677"/>
    <cellStyle name="Vírgula 7 11 2 2" xfId="9661"/>
    <cellStyle name="Vírgula 7 11 2 2 2" xfId="14235"/>
    <cellStyle name="Vírgula 7 11 2 2 2 2" xfId="19715"/>
    <cellStyle name="Vírgula 7 11 2 2 3" xfId="16960"/>
    <cellStyle name="Vírgula 7 11 2 3" xfId="13063"/>
    <cellStyle name="Vírgula 7 11 2 3 2" xfId="18543"/>
    <cellStyle name="Vírgula 7 11 2 4" xfId="15789"/>
    <cellStyle name="Vírgula 7 11 3" xfId="6406"/>
    <cellStyle name="Vírgula 7 11 3 2" xfId="11348"/>
    <cellStyle name="Vírgula 7 11 3 2 2" xfId="14635"/>
    <cellStyle name="Vírgula 7 11 3 2 2 2" xfId="20115"/>
    <cellStyle name="Vírgula 7 11 3 2 3" xfId="17360"/>
    <cellStyle name="Vírgula 7 11 3 3" xfId="13464"/>
    <cellStyle name="Vírgula 7 11 3 3 2" xfId="18944"/>
    <cellStyle name="Vírgula 7 11 3 4" xfId="16189"/>
    <cellStyle name="Vírgula 7 11 4" xfId="7914"/>
    <cellStyle name="Vírgula 7 11 4 2" xfId="13821"/>
    <cellStyle name="Vírgula 7 11 4 2 2" xfId="19301"/>
    <cellStyle name="Vírgula 7 11 4 3" xfId="16546"/>
    <cellStyle name="Vírgula 7 11 5" xfId="2953"/>
    <cellStyle name="Vírgula 7 11 5 2" xfId="12658"/>
    <cellStyle name="Vírgula 7 11 5 2 2" xfId="18138"/>
    <cellStyle name="Vírgula 7 11 5 3" xfId="15384"/>
    <cellStyle name="Vírgula 7 11 6" xfId="12292"/>
    <cellStyle name="Vírgula 7 11 6 2" xfId="17772"/>
    <cellStyle name="Vírgula 7 11 7" xfId="15018"/>
    <cellStyle name="Vírgula 7 12" xfId="270"/>
    <cellStyle name="Vírgula 7 12 2" xfId="3895"/>
    <cellStyle name="Vírgula 7 12 2 2" xfId="8982"/>
    <cellStyle name="Vírgula 7 12 2 2 2" xfId="14073"/>
    <cellStyle name="Vírgula 7 12 2 2 2 2" xfId="19553"/>
    <cellStyle name="Vírgula 7 12 2 2 3" xfId="16798"/>
    <cellStyle name="Vírgula 7 12 2 3" xfId="12877"/>
    <cellStyle name="Vírgula 7 12 2 3 2" xfId="18357"/>
    <cellStyle name="Vírgula 7 12 2 4" xfId="15603"/>
    <cellStyle name="Vírgula 7 12 3" xfId="5673"/>
    <cellStyle name="Vírgula 7 12 3 2" xfId="10615"/>
    <cellStyle name="Vírgula 7 12 3 2 2" xfId="14461"/>
    <cellStyle name="Vírgula 7 12 3 2 2 2" xfId="19941"/>
    <cellStyle name="Vírgula 7 12 3 2 3" xfId="17186"/>
    <cellStyle name="Vírgula 7 12 3 3" xfId="13290"/>
    <cellStyle name="Vírgula 7 12 3 3 2" xfId="18770"/>
    <cellStyle name="Vírgula 7 12 3 4" xfId="16015"/>
    <cellStyle name="Vírgula 7 12 4" xfId="7181"/>
    <cellStyle name="Vírgula 7 12 4 2" xfId="13647"/>
    <cellStyle name="Vírgula 7 12 4 2 2" xfId="19127"/>
    <cellStyle name="Vírgula 7 12 4 3" xfId="16372"/>
    <cellStyle name="Vírgula 7 12 5" xfId="2220"/>
    <cellStyle name="Vírgula 7 12 5 2" xfId="12484"/>
    <cellStyle name="Vírgula 7 12 5 2 2" xfId="17964"/>
    <cellStyle name="Vírgula 7 12 5 3" xfId="15210"/>
    <cellStyle name="Vírgula 7 12 6" xfId="12078"/>
    <cellStyle name="Vírgula 7 12 6 2" xfId="17559"/>
    <cellStyle name="Vírgula 7 12 7" xfId="14838"/>
    <cellStyle name="Vírgula 7 13" xfId="2120"/>
    <cellStyle name="Vírgula 7 13 2" xfId="5449"/>
    <cellStyle name="Vírgula 7 13 2 2" xfId="10419"/>
    <cellStyle name="Vírgula 7 13 2 2 2" xfId="14420"/>
    <cellStyle name="Vírgula 7 13 2 2 2 2" xfId="19900"/>
    <cellStyle name="Vírgula 7 13 2 2 3" xfId="17145"/>
    <cellStyle name="Vírgula 7 13 2 3" xfId="13249"/>
    <cellStyle name="Vírgula 7 13 2 3 2" xfId="18729"/>
    <cellStyle name="Vírgula 7 13 2 4" xfId="15974"/>
    <cellStyle name="Vírgula 7 13 3" xfId="8653"/>
    <cellStyle name="Vírgula 7 13 3 2" xfId="13997"/>
    <cellStyle name="Vírgula 7 13 3 2 2" xfId="19477"/>
    <cellStyle name="Vírgula 7 13 3 3" xfId="16722"/>
    <cellStyle name="Vírgula 7 13 4" xfId="12472"/>
    <cellStyle name="Vírgula 7 13 4 2" xfId="17952"/>
    <cellStyle name="Vírgula 7 13 5" xfId="15198"/>
    <cellStyle name="Vírgula 7 14" xfId="3693"/>
    <cellStyle name="Vírgula 7 14 2" xfId="8790"/>
    <cellStyle name="Vírgula 7 14 2 2" xfId="14029"/>
    <cellStyle name="Vírgula 7 14 2 2 2" xfId="19509"/>
    <cellStyle name="Vírgula 7 14 2 3" xfId="16754"/>
    <cellStyle name="Vírgula 7 14 3" xfId="12832"/>
    <cellStyle name="Vírgula 7 14 3 2" xfId="18312"/>
    <cellStyle name="Vírgula 7 14 4" xfId="15558"/>
    <cellStyle name="Vírgula 7 15" xfId="3807"/>
    <cellStyle name="Vírgula 7 15 2" xfId="8900"/>
    <cellStyle name="Vírgula 7 15 2 2" xfId="14060"/>
    <cellStyle name="Vírgula 7 15 2 2 2" xfId="19540"/>
    <cellStyle name="Vírgula 7 15 2 3" xfId="16785"/>
    <cellStyle name="Vírgula 7 15 3" xfId="12863"/>
    <cellStyle name="Vírgula 7 15 3 2" xfId="18343"/>
    <cellStyle name="Vírgula 7 15 4" xfId="15589"/>
    <cellStyle name="Vírgula 7 16" xfId="5601"/>
    <cellStyle name="Vírgula 7 16 2" xfId="10543"/>
    <cellStyle name="Vírgula 7 16 2 2" xfId="14449"/>
    <cellStyle name="Vírgula 7 16 2 2 2" xfId="19929"/>
    <cellStyle name="Vírgula 7 16 2 3" xfId="17174"/>
    <cellStyle name="Vírgula 7 16 3" xfId="13278"/>
    <cellStyle name="Vírgula 7 16 3 2" xfId="18758"/>
    <cellStyle name="Vírgula 7 16 4" xfId="16003"/>
    <cellStyle name="Vírgula 7 17" xfId="7109"/>
    <cellStyle name="Vírgula 7 17 2" xfId="13635"/>
    <cellStyle name="Vírgula 7 17 2 2" xfId="19115"/>
    <cellStyle name="Vírgula 7 17 3" xfId="16360"/>
    <cellStyle name="Vírgula 7 18" xfId="2079"/>
    <cellStyle name="Vírgula 7 18 2" xfId="12463"/>
    <cellStyle name="Vírgula 7 18 2 2" xfId="17943"/>
    <cellStyle name="Vírgula 7 18 3" xfId="15189"/>
    <cellStyle name="Vírgula 7 19" xfId="12062"/>
    <cellStyle name="Vírgula 7 19 2" xfId="17543"/>
    <cellStyle name="Vírgula 7 2" xfId="133"/>
    <cellStyle name="Vírgula 7 2 10" xfId="2135"/>
    <cellStyle name="Vírgula 7 2 10 2" xfId="5389"/>
    <cellStyle name="Vírgula 7 2 10 2 2" xfId="10369"/>
    <cellStyle name="Vírgula 7 2 10 2 2 2" xfId="14408"/>
    <cellStyle name="Vírgula 7 2 10 2 2 2 2" xfId="19888"/>
    <cellStyle name="Vírgula 7 2 10 2 2 3" xfId="17133"/>
    <cellStyle name="Vírgula 7 2 10 2 3" xfId="13236"/>
    <cellStyle name="Vírgula 7 2 10 2 3 2" xfId="18716"/>
    <cellStyle name="Vírgula 7 2 10 2 4" xfId="15962"/>
    <cellStyle name="Vírgula 7 2 10 3" xfId="8654"/>
    <cellStyle name="Vírgula 7 2 10 3 2" xfId="13998"/>
    <cellStyle name="Vírgula 7 2 10 3 2 2" xfId="19478"/>
    <cellStyle name="Vírgula 7 2 10 3 3" xfId="16723"/>
    <cellStyle name="Vírgula 7 2 10 4" xfId="12475"/>
    <cellStyle name="Vírgula 7 2 10 4 2" xfId="17955"/>
    <cellStyle name="Vírgula 7 2 10 5" xfId="15201"/>
    <cellStyle name="Vírgula 7 2 11" xfId="3694"/>
    <cellStyle name="Vírgula 7 2 11 2" xfId="8791"/>
    <cellStyle name="Vírgula 7 2 11 2 2" xfId="14030"/>
    <cellStyle name="Vírgula 7 2 11 2 2 2" xfId="19510"/>
    <cellStyle name="Vírgula 7 2 11 2 3" xfId="16755"/>
    <cellStyle name="Vírgula 7 2 11 3" xfId="12833"/>
    <cellStyle name="Vírgula 7 2 11 3 2" xfId="18313"/>
    <cellStyle name="Vírgula 7 2 11 4" xfId="15559"/>
    <cellStyle name="Vírgula 7 2 12" xfId="3827"/>
    <cellStyle name="Vírgula 7 2 12 2" xfId="8919"/>
    <cellStyle name="Vírgula 7 2 12 2 2" xfId="14064"/>
    <cellStyle name="Vírgula 7 2 12 2 2 2" xfId="19544"/>
    <cellStyle name="Vírgula 7 2 12 2 3" xfId="16789"/>
    <cellStyle name="Vírgula 7 2 12 3" xfId="12867"/>
    <cellStyle name="Vírgula 7 2 12 3 2" xfId="18347"/>
    <cellStyle name="Vírgula 7 2 12 4" xfId="15593"/>
    <cellStyle name="Vírgula 7 2 13" xfId="5616"/>
    <cellStyle name="Vírgula 7 2 13 2" xfId="10558"/>
    <cellStyle name="Vírgula 7 2 13 2 2" xfId="14452"/>
    <cellStyle name="Vírgula 7 2 13 2 2 2" xfId="19932"/>
    <cellStyle name="Vírgula 7 2 13 2 3" xfId="17177"/>
    <cellStyle name="Vírgula 7 2 13 3" xfId="13281"/>
    <cellStyle name="Vírgula 7 2 13 3 2" xfId="18761"/>
    <cellStyle name="Vírgula 7 2 13 4" xfId="16006"/>
    <cellStyle name="Vírgula 7 2 14" xfId="7124"/>
    <cellStyle name="Vírgula 7 2 14 2" xfId="13638"/>
    <cellStyle name="Vírgula 7 2 14 2 2" xfId="19118"/>
    <cellStyle name="Vírgula 7 2 14 3" xfId="16363"/>
    <cellStyle name="Vírgula 7 2 15" xfId="2112"/>
    <cellStyle name="Vírgula 7 2 15 2" xfId="12468"/>
    <cellStyle name="Vírgula 7 2 15 2 2" xfId="17948"/>
    <cellStyle name="Vírgula 7 2 15 3" xfId="15194"/>
    <cellStyle name="Vírgula 7 2 16" xfId="12067"/>
    <cellStyle name="Vírgula 7 2 16 2" xfId="17548"/>
    <cellStyle name="Vírgula 7 2 17" xfId="14829"/>
    <cellStyle name="Vírgula 7 2 2" xfId="616"/>
    <cellStyle name="Vírgula 7 2 2 10" xfId="2361"/>
    <cellStyle name="Vírgula 7 2 2 10 2" xfId="12518"/>
    <cellStyle name="Vírgula 7 2 2 10 2 2" xfId="17998"/>
    <cellStyle name="Vírgula 7 2 2 10 3" xfId="15244"/>
    <cellStyle name="Vírgula 7 2 2 11" xfId="12136"/>
    <cellStyle name="Vírgula 7 2 2 11 2" xfId="17617"/>
    <cellStyle name="Vírgula 7 2 2 12" xfId="14876"/>
    <cellStyle name="Vírgula 7 2 2 2" xfId="759"/>
    <cellStyle name="Vírgula 7 2 2 2 2" xfId="1224"/>
    <cellStyle name="Vírgula 7 2 2 2 2 2" xfId="1908"/>
    <cellStyle name="Vírgula 7 2 2 2 2 2 2" xfId="5259"/>
    <cellStyle name="Vírgula 7 2 2 2 2 2 2 2" xfId="10243"/>
    <cellStyle name="Vírgula 7 2 2 2 2 2 2 2 2" xfId="14290"/>
    <cellStyle name="Vírgula 7 2 2 2 2 2 2 2 2 2" xfId="19770"/>
    <cellStyle name="Vírgula 7 2 2 2 2 2 2 2 3" xfId="17015"/>
    <cellStyle name="Vírgula 7 2 2 2 2 2 2 3" xfId="13118"/>
    <cellStyle name="Vírgula 7 2 2 2 2 2 2 3 2" xfId="18598"/>
    <cellStyle name="Vírgula 7 2 2 2 2 2 2 4" xfId="15844"/>
    <cellStyle name="Vírgula 7 2 2 2 2 2 3" xfId="6988"/>
    <cellStyle name="Vírgula 7 2 2 2 2 2 3 2" xfId="11930"/>
    <cellStyle name="Vírgula 7 2 2 2 2 2 3 2 2" xfId="14690"/>
    <cellStyle name="Vírgula 7 2 2 2 2 2 3 2 2 2" xfId="20170"/>
    <cellStyle name="Vírgula 7 2 2 2 2 2 3 2 3" xfId="17415"/>
    <cellStyle name="Vírgula 7 2 2 2 2 2 3 3" xfId="13519"/>
    <cellStyle name="Vírgula 7 2 2 2 2 2 3 3 2" xfId="18999"/>
    <cellStyle name="Vírgula 7 2 2 2 2 2 3 4" xfId="16244"/>
    <cellStyle name="Vírgula 7 2 2 2 2 2 4" xfId="8496"/>
    <cellStyle name="Vírgula 7 2 2 2 2 2 4 2" xfId="13876"/>
    <cellStyle name="Vírgula 7 2 2 2 2 2 4 2 2" xfId="19356"/>
    <cellStyle name="Vírgula 7 2 2 2 2 2 4 3" xfId="16601"/>
    <cellStyle name="Vírgula 7 2 2 2 2 2 5" xfId="3535"/>
    <cellStyle name="Vírgula 7 2 2 2 2 2 5 2" xfId="12713"/>
    <cellStyle name="Vírgula 7 2 2 2 2 2 5 2 2" xfId="18193"/>
    <cellStyle name="Vírgula 7 2 2 2 2 2 5 3" xfId="15439"/>
    <cellStyle name="Vírgula 7 2 2 2 2 2 6" xfId="12347"/>
    <cellStyle name="Vírgula 7 2 2 2 2 2 6 2" xfId="17827"/>
    <cellStyle name="Vírgula 7 2 2 2 2 2 7" xfId="15073"/>
    <cellStyle name="Vírgula 7 2 2 2 2 3" xfId="4585"/>
    <cellStyle name="Vírgula 7 2 2 2 2 3 2" xfId="9569"/>
    <cellStyle name="Vírgula 7 2 2 2 2 3 2 2" xfId="14212"/>
    <cellStyle name="Vírgula 7 2 2 2 2 3 2 2 2" xfId="19692"/>
    <cellStyle name="Vírgula 7 2 2 2 2 3 2 3" xfId="16937"/>
    <cellStyle name="Vírgula 7 2 2 2 2 3 3" xfId="13040"/>
    <cellStyle name="Vírgula 7 2 2 2 2 3 3 2" xfId="18520"/>
    <cellStyle name="Vírgula 7 2 2 2 2 3 4" xfId="15766"/>
    <cellStyle name="Vírgula 7 2 2 2 2 4" xfId="6316"/>
    <cellStyle name="Vírgula 7 2 2 2 2 4 2" xfId="11258"/>
    <cellStyle name="Vírgula 7 2 2 2 2 4 2 2" xfId="14614"/>
    <cellStyle name="Vírgula 7 2 2 2 2 4 2 2 2" xfId="20094"/>
    <cellStyle name="Vírgula 7 2 2 2 2 4 2 3" xfId="17339"/>
    <cellStyle name="Vírgula 7 2 2 2 2 4 3" xfId="13443"/>
    <cellStyle name="Vírgula 7 2 2 2 2 4 3 2" xfId="18923"/>
    <cellStyle name="Vírgula 7 2 2 2 2 4 4" xfId="16168"/>
    <cellStyle name="Vírgula 7 2 2 2 2 5" xfId="7824"/>
    <cellStyle name="Vírgula 7 2 2 2 2 5 2" xfId="13800"/>
    <cellStyle name="Vírgula 7 2 2 2 2 5 2 2" xfId="19280"/>
    <cellStyle name="Vírgula 7 2 2 2 2 5 3" xfId="16525"/>
    <cellStyle name="Vírgula 7 2 2 2 2 6" xfId="2863"/>
    <cellStyle name="Vírgula 7 2 2 2 2 6 2" xfId="12637"/>
    <cellStyle name="Vírgula 7 2 2 2 2 6 2 2" xfId="18117"/>
    <cellStyle name="Vírgula 7 2 2 2 2 6 3" xfId="15363"/>
    <cellStyle name="Vírgula 7 2 2 2 2 7" xfId="12271"/>
    <cellStyle name="Vírgula 7 2 2 2 2 7 2" xfId="17751"/>
    <cellStyle name="Vírgula 7 2 2 2 2 8" xfId="14997"/>
    <cellStyle name="Vírgula 7 2 2 2 3" xfId="1907"/>
    <cellStyle name="Vírgula 7 2 2 2 3 2" xfId="5258"/>
    <cellStyle name="Vírgula 7 2 2 2 3 2 2" xfId="10242"/>
    <cellStyle name="Vírgula 7 2 2 2 3 2 2 2" xfId="14289"/>
    <cellStyle name="Vírgula 7 2 2 2 3 2 2 2 2" xfId="19769"/>
    <cellStyle name="Vírgula 7 2 2 2 3 2 2 3" xfId="17014"/>
    <cellStyle name="Vírgula 7 2 2 2 3 2 3" xfId="13117"/>
    <cellStyle name="Vírgula 7 2 2 2 3 2 3 2" xfId="18597"/>
    <cellStyle name="Vírgula 7 2 2 2 3 2 4" xfId="15843"/>
    <cellStyle name="Vírgula 7 2 2 2 3 3" xfId="6987"/>
    <cellStyle name="Vírgula 7 2 2 2 3 3 2" xfId="11929"/>
    <cellStyle name="Vírgula 7 2 2 2 3 3 2 2" xfId="14689"/>
    <cellStyle name="Vírgula 7 2 2 2 3 3 2 2 2" xfId="20169"/>
    <cellStyle name="Vírgula 7 2 2 2 3 3 2 3" xfId="17414"/>
    <cellStyle name="Vírgula 7 2 2 2 3 3 3" xfId="13518"/>
    <cellStyle name="Vírgula 7 2 2 2 3 3 3 2" xfId="18998"/>
    <cellStyle name="Vírgula 7 2 2 2 3 3 4" xfId="16243"/>
    <cellStyle name="Vírgula 7 2 2 2 3 4" xfId="8495"/>
    <cellStyle name="Vírgula 7 2 2 2 3 4 2" xfId="13875"/>
    <cellStyle name="Vírgula 7 2 2 2 3 4 2 2" xfId="19355"/>
    <cellStyle name="Vírgula 7 2 2 2 3 4 3" xfId="16600"/>
    <cellStyle name="Vírgula 7 2 2 2 3 5" xfId="3534"/>
    <cellStyle name="Vírgula 7 2 2 2 3 5 2" xfId="12712"/>
    <cellStyle name="Vírgula 7 2 2 2 3 5 2 2" xfId="18192"/>
    <cellStyle name="Vírgula 7 2 2 2 3 5 3" xfId="15438"/>
    <cellStyle name="Vírgula 7 2 2 2 3 6" xfId="12346"/>
    <cellStyle name="Vírgula 7 2 2 2 3 6 2" xfId="17826"/>
    <cellStyle name="Vírgula 7 2 2 2 3 7" xfId="15072"/>
    <cellStyle name="Vírgula 7 2 2 2 4" xfId="4202"/>
    <cellStyle name="Vírgula 7 2 2 2 4 2" xfId="9188"/>
    <cellStyle name="Vírgula 7 2 2 2 4 2 2" xfId="14121"/>
    <cellStyle name="Vírgula 7 2 2 2 4 2 2 2" xfId="19601"/>
    <cellStyle name="Vírgula 7 2 2 2 4 2 3" xfId="16846"/>
    <cellStyle name="Vírgula 7 2 2 2 4 3" xfId="12949"/>
    <cellStyle name="Vírgula 7 2 2 2 4 3 2" xfId="18429"/>
    <cellStyle name="Vírgula 7 2 2 2 4 4" xfId="15675"/>
    <cellStyle name="Vírgula 7 2 2 2 5" xfId="5949"/>
    <cellStyle name="Vírgula 7 2 2 2 5 2" xfId="10891"/>
    <cellStyle name="Vírgula 7 2 2 2 5 2 2" xfId="14527"/>
    <cellStyle name="Vírgula 7 2 2 2 5 2 2 2" xfId="20007"/>
    <cellStyle name="Vírgula 7 2 2 2 5 2 3" xfId="17252"/>
    <cellStyle name="Vírgula 7 2 2 2 5 3" xfId="13356"/>
    <cellStyle name="Vírgula 7 2 2 2 5 3 2" xfId="18836"/>
    <cellStyle name="Vírgula 7 2 2 2 5 4" xfId="16081"/>
    <cellStyle name="Vírgula 7 2 2 2 6" xfId="7457"/>
    <cellStyle name="Vírgula 7 2 2 2 6 2" xfId="13713"/>
    <cellStyle name="Vírgula 7 2 2 2 6 2 2" xfId="19193"/>
    <cellStyle name="Vírgula 7 2 2 2 6 3" xfId="16438"/>
    <cellStyle name="Vírgula 7 2 2 2 7" xfId="2496"/>
    <cellStyle name="Vírgula 7 2 2 2 7 2" xfId="12550"/>
    <cellStyle name="Vírgula 7 2 2 2 7 2 2" xfId="18030"/>
    <cellStyle name="Vírgula 7 2 2 2 7 3" xfId="15276"/>
    <cellStyle name="Vírgula 7 2 2 2 8" xfId="12168"/>
    <cellStyle name="Vírgula 7 2 2 2 8 2" xfId="17649"/>
    <cellStyle name="Vírgula 7 2 2 2 9" xfId="14908"/>
    <cellStyle name="Vírgula 7 2 2 3" xfId="912"/>
    <cellStyle name="Vírgula 7 2 2 3 2" xfId="1909"/>
    <cellStyle name="Vírgula 7 2 2 3 2 2" xfId="5260"/>
    <cellStyle name="Vírgula 7 2 2 3 2 2 2" xfId="10244"/>
    <cellStyle name="Vírgula 7 2 2 3 2 2 2 2" xfId="14291"/>
    <cellStyle name="Vírgula 7 2 2 3 2 2 2 2 2" xfId="19771"/>
    <cellStyle name="Vírgula 7 2 2 3 2 2 2 3" xfId="17016"/>
    <cellStyle name="Vírgula 7 2 2 3 2 2 3" xfId="13119"/>
    <cellStyle name="Vírgula 7 2 2 3 2 2 3 2" xfId="18599"/>
    <cellStyle name="Vírgula 7 2 2 3 2 2 4" xfId="15845"/>
    <cellStyle name="Vírgula 7 2 2 3 2 3" xfId="6989"/>
    <cellStyle name="Vírgula 7 2 2 3 2 3 2" xfId="11931"/>
    <cellStyle name="Vírgula 7 2 2 3 2 3 2 2" xfId="14691"/>
    <cellStyle name="Vírgula 7 2 2 3 2 3 2 2 2" xfId="20171"/>
    <cellStyle name="Vírgula 7 2 2 3 2 3 2 3" xfId="17416"/>
    <cellStyle name="Vírgula 7 2 2 3 2 3 3" xfId="13520"/>
    <cellStyle name="Vírgula 7 2 2 3 2 3 3 2" xfId="19000"/>
    <cellStyle name="Vírgula 7 2 2 3 2 3 4" xfId="16245"/>
    <cellStyle name="Vírgula 7 2 2 3 2 4" xfId="8497"/>
    <cellStyle name="Vírgula 7 2 2 3 2 4 2" xfId="13877"/>
    <cellStyle name="Vírgula 7 2 2 3 2 4 2 2" xfId="19357"/>
    <cellStyle name="Vírgula 7 2 2 3 2 4 3" xfId="16602"/>
    <cellStyle name="Vírgula 7 2 2 3 2 5" xfId="3536"/>
    <cellStyle name="Vírgula 7 2 2 3 2 5 2" xfId="12714"/>
    <cellStyle name="Vírgula 7 2 2 3 2 5 2 2" xfId="18194"/>
    <cellStyle name="Vírgula 7 2 2 3 2 5 3" xfId="15440"/>
    <cellStyle name="Vírgula 7 2 2 3 2 6" xfId="12348"/>
    <cellStyle name="Vírgula 7 2 2 3 2 6 2" xfId="17828"/>
    <cellStyle name="Vírgula 7 2 2 3 2 7" xfId="15074"/>
    <cellStyle name="Vírgula 7 2 2 3 3" xfId="4344"/>
    <cellStyle name="Vírgula 7 2 2 3 3 2" xfId="9329"/>
    <cellStyle name="Vírgula 7 2 2 3 3 2 2" xfId="14154"/>
    <cellStyle name="Vírgula 7 2 2 3 3 2 2 2" xfId="19634"/>
    <cellStyle name="Vírgula 7 2 2 3 3 2 3" xfId="16879"/>
    <cellStyle name="Vírgula 7 2 2 3 3 3" xfId="12982"/>
    <cellStyle name="Vírgula 7 2 2 3 3 3 2" xfId="18462"/>
    <cellStyle name="Vírgula 7 2 2 3 3 4" xfId="15708"/>
    <cellStyle name="Vírgula 7 2 2 3 4" xfId="6087"/>
    <cellStyle name="Vírgula 7 2 2 3 4 2" xfId="11029"/>
    <cellStyle name="Vírgula 7 2 2 3 4 2 2" xfId="14560"/>
    <cellStyle name="Vírgula 7 2 2 3 4 2 2 2" xfId="20040"/>
    <cellStyle name="Vírgula 7 2 2 3 4 2 3" xfId="17285"/>
    <cellStyle name="Vírgula 7 2 2 3 4 3" xfId="13389"/>
    <cellStyle name="Vírgula 7 2 2 3 4 3 2" xfId="18869"/>
    <cellStyle name="Vírgula 7 2 2 3 4 4" xfId="16114"/>
    <cellStyle name="Vírgula 7 2 2 3 5" xfId="7595"/>
    <cellStyle name="Vírgula 7 2 2 3 5 2" xfId="13746"/>
    <cellStyle name="Vírgula 7 2 2 3 5 2 2" xfId="19226"/>
    <cellStyle name="Vírgula 7 2 2 3 5 3" xfId="16471"/>
    <cellStyle name="Vírgula 7 2 2 3 6" xfId="2634"/>
    <cellStyle name="Vírgula 7 2 2 3 6 2" xfId="12583"/>
    <cellStyle name="Vírgula 7 2 2 3 6 2 2" xfId="18063"/>
    <cellStyle name="Vírgula 7 2 2 3 6 3" xfId="15309"/>
    <cellStyle name="Vírgula 7 2 2 3 7" xfId="12203"/>
    <cellStyle name="Vírgula 7 2 2 3 7 2" xfId="17684"/>
    <cellStyle name="Vírgula 7 2 2 3 8" xfId="14942"/>
    <cellStyle name="Vírgula 7 2 2 4" xfId="1906"/>
    <cellStyle name="Vírgula 7 2 2 4 2" xfId="5257"/>
    <cellStyle name="Vírgula 7 2 2 4 2 2" xfId="10241"/>
    <cellStyle name="Vírgula 7 2 2 4 2 2 2" xfId="14288"/>
    <cellStyle name="Vírgula 7 2 2 4 2 2 2 2" xfId="19768"/>
    <cellStyle name="Vírgula 7 2 2 4 2 2 3" xfId="17013"/>
    <cellStyle name="Vírgula 7 2 2 4 2 3" xfId="13116"/>
    <cellStyle name="Vírgula 7 2 2 4 2 3 2" xfId="18596"/>
    <cellStyle name="Vírgula 7 2 2 4 2 4" xfId="15842"/>
    <cellStyle name="Vírgula 7 2 2 4 3" xfId="6986"/>
    <cellStyle name="Vírgula 7 2 2 4 3 2" xfId="11928"/>
    <cellStyle name="Vírgula 7 2 2 4 3 2 2" xfId="14688"/>
    <cellStyle name="Vírgula 7 2 2 4 3 2 2 2" xfId="20168"/>
    <cellStyle name="Vírgula 7 2 2 4 3 2 3" xfId="17413"/>
    <cellStyle name="Vírgula 7 2 2 4 3 3" xfId="13517"/>
    <cellStyle name="Vírgula 7 2 2 4 3 3 2" xfId="18997"/>
    <cellStyle name="Vírgula 7 2 2 4 3 4" xfId="16242"/>
    <cellStyle name="Vírgula 7 2 2 4 4" xfId="8494"/>
    <cellStyle name="Vírgula 7 2 2 4 4 2" xfId="13874"/>
    <cellStyle name="Vírgula 7 2 2 4 4 2 2" xfId="19354"/>
    <cellStyle name="Vírgula 7 2 2 4 4 3" xfId="16599"/>
    <cellStyle name="Vírgula 7 2 2 4 5" xfId="3533"/>
    <cellStyle name="Vírgula 7 2 2 4 5 2" xfId="12711"/>
    <cellStyle name="Vírgula 7 2 2 4 5 2 2" xfId="18191"/>
    <cellStyle name="Vírgula 7 2 2 4 5 3" xfId="15437"/>
    <cellStyle name="Vírgula 7 2 2 4 6" xfId="12345"/>
    <cellStyle name="Vírgula 7 2 2 4 6 2" xfId="17825"/>
    <cellStyle name="Vírgula 7 2 2 4 7" xfId="15071"/>
    <cellStyle name="Vírgula 7 2 2 5" xfId="3742"/>
    <cellStyle name="Vírgula 7 2 2 5 2" xfId="5474"/>
    <cellStyle name="Vírgula 7 2 2 5 2 2" xfId="10439"/>
    <cellStyle name="Vírgula 7 2 2 5 2 2 2" xfId="14424"/>
    <cellStyle name="Vírgula 7 2 2 5 2 2 2 2" xfId="19904"/>
    <cellStyle name="Vírgula 7 2 2 5 2 2 3" xfId="17149"/>
    <cellStyle name="Vírgula 7 2 2 5 2 3" xfId="13253"/>
    <cellStyle name="Vírgula 7 2 2 5 2 3 2" xfId="18733"/>
    <cellStyle name="Vírgula 7 2 2 5 2 4" xfId="15978"/>
    <cellStyle name="Vírgula 7 2 2 5 3" xfId="8702"/>
    <cellStyle name="Vírgula 7 2 2 5 3 2" xfId="14009"/>
    <cellStyle name="Vírgula 7 2 2 5 3 2 2" xfId="19489"/>
    <cellStyle name="Vírgula 7 2 2 5 3 3" xfId="16734"/>
    <cellStyle name="Vírgula 7 2 2 5 4" xfId="12844"/>
    <cellStyle name="Vírgula 7 2 2 5 4 2" xfId="18324"/>
    <cellStyle name="Vírgula 7 2 2 5 5" xfId="15570"/>
    <cellStyle name="Vírgula 7 2 2 6" xfId="4066"/>
    <cellStyle name="Vírgula 7 2 2 6 2" xfId="8838"/>
    <cellStyle name="Vírgula 7 2 2 6 2 2" xfId="14041"/>
    <cellStyle name="Vírgula 7 2 2 6 2 2 2" xfId="19521"/>
    <cellStyle name="Vírgula 7 2 2 6 2 3" xfId="16766"/>
    <cellStyle name="Vírgula 7 2 2 6 3" xfId="12917"/>
    <cellStyle name="Vírgula 7 2 2 6 3 2" xfId="18397"/>
    <cellStyle name="Vírgula 7 2 2 6 4" xfId="15643"/>
    <cellStyle name="Vírgula 7 2 2 7" xfId="5402"/>
    <cellStyle name="Vírgula 7 2 2 7 2" xfId="10380"/>
    <cellStyle name="Vírgula 7 2 2 7 2 2" xfId="14410"/>
    <cellStyle name="Vírgula 7 2 2 7 2 2 2" xfId="19890"/>
    <cellStyle name="Vírgula 7 2 2 7 2 3" xfId="17135"/>
    <cellStyle name="Vírgula 7 2 2 7 3" xfId="13239"/>
    <cellStyle name="Vírgula 7 2 2 7 3 2" xfId="18719"/>
    <cellStyle name="Vírgula 7 2 2 7 4" xfId="15964"/>
    <cellStyle name="Vírgula 7 2 2 8" xfId="5814"/>
    <cellStyle name="Vírgula 7 2 2 8 2" xfId="10756"/>
    <cellStyle name="Vírgula 7 2 2 8 2 2" xfId="14495"/>
    <cellStyle name="Vírgula 7 2 2 8 2 2 2" xfId="19975"/>
    <cellStyle name="Vírgula 7 2 2 8 2 3" xfId="17220"/>
    <cellStyle name="Vírgula 7 2 2 8 3" xfId="13324"/>
    <cellStyle name="Vírgula 7 2 2 8 3 2" xfId="18804"/>
    <cellStyle name="Vírgula 7 2 2 8 4" xfId="16049"/>
    <cellStyle name="Vírgula 7 2 2 9" xfId="7322"/>
    <cellStyle name="Vírgula 7 2 2 9 2" xfId="13681"/>
    <cellStyle name="Vírgula 7 2 2 9 2 2" xfId="19161"/>
    <cellStyle name="Vírgula 7 2 2 9 3" xfId="16406"/>
    <cellStyle name="Vírgula 7 2 3" xfId="660"/>
    <cellStyle name="Vírgula 7 2 3 10" xfId="2403"/>
    <cellStyle name="Vírgula 7 2 3 10 2" xfId="12527"/>
    <cellStyle name="Vírgula 7 2 3 10 2 2" xfId="18007"/>
    <cellStyle name="Vírgula 7 2 3 10 3" xfId="15253"/>
    <cellStyle name="Vírgula 7 2 3 11" xfId="12145"/>
    <cellStyle name="Vírgula 7 2 3 11 2" xfId="17626"/>
    <cellStyle name="Vírgula 7 2 3 12" xfId="14885"/>
    <cellStyle name="Vírgula 7 2 3 2" xfId="801"/>
    <cellStyle name="Vírgula 7 2 3 2 2" xfId="1266"/>
    <cellStyle name="Vírgula 7 2 3 2 2 2" xfId="1912"/>
    <cellStyle name="Vírgula 7 2 3 2 2 2 2" xfId="5263"/>
    <cellStyle name="Vírgula 7 2 3 2 2 2 2 2" xfId="10247"/>
    <cellStyle name="Vírgula 7 2 3 2 2 2 2 2 2" xfId="14294"/>
    <cellStyle name="Vírgula 7 2 3 2 2 2 2 2 2 2" xfId="19774"/>
    <cellStyle name="Vírgula 7 2 3 2 2 2 2 2 3" xfId="17019"/>
    <cellStyle name="Vírgula 7 2 3 2 2 2 2 3" xfId="13122"/>
    <cellStyle name="Vírgula 7 2 3 2 2 2 2 3 2" xfId="18602"/>
    <cellStyle name="Vírgula 7 2 3 2 2 2 2 4" xfId="15848"/>
    <cellStyle name="Vírgula 7 2 3 2 2 2 3" xfId="6992"/>
    <cellStyle name="Vírgula 7 2 3 2 2 2 3 2" xfId="11934"/>
    <cellStyle name="Vírgula 7 2 3 2 2 2 3 2 2" xfId="14694"/>
    <cellStyle name="Vírgula 7 2 3 2 2 2 3 2 2 2" xfId="20174"/>
    <cellStyle name="Vírgula 7 2 3 2 2 2 3 2 3" xfId="17419"/>
    <cellStyle name="Vírgula 7 2 3 2 2 2 3 3" xfId="13523"/>
    <cellStyle name="Vírgula 7 2 3 2 2 2 3 3 2" xfId="19003"/>
    <cellStyle name="Vírgula 7 2 3 2 2 2 3 4" xfId="16248"/>
    <cellStyle name="Vírgula 7 2 3 2 2 2 4" xfId="8500"/>
    <cellStyle name="Vírgula 7 2 3 2 2 2 4 2" xfId="13880"/>
    <cellStyle name="Vírgula 7 2 3 2 2 2 4 2 2" xfId="19360"/>
    <cellStyle name="Vírgula 7 2 3 2 2 2 4 3" xfId="16605"/>
    <cellStyle name="Vírgula 7 2 3 2 2 2 5" xfId="3539"/>
    <cellStyle name="Vírgula 7 2 3 2 2 2 5 2" xfId="12717"/>
    <cellStyle name="Vírgula 7 2 3 2 2 2 5 2 2" xfId="18197"/>
    <cellStyle name="Vírgula 7 2 3 2 2 2 5 3" xfId="15443"/>
    <cellStyle name="Vírgula 7 2 3 2 2 2 6" xfId="12351"/>
    <cellStyle name="Vírgula 7 2 3 2 2 2 6 2" xfId="17831"/>
    <cellStyle name="Vírgula 7 2 3 2 2 2 7" xfId="15077"/>
    <cellStyle name="Vírgula 7 2 3 2 2 3" xfId="4627"/>
    <cellStyle name="Vírgula 7 2 3 2 2 3 2" xfId="9611"/>
    <cellStyle name="Vírgula 7 2 3 2 2 3 2 2" xfId="14221"/>
    <cellStyle name="Vírgula 7 2 3 2 2 3 2 2 2" xfId="19701"/>
    <cellStyle name="Vírgula 7 2 3 2 2 3 2 3" xfId="16946"/>
    <cellStyle name="Vírgula 7 2 3 2 2 3 3" xfId="13049"/>
    <cellStyle name="Vírgula 7 2 3 2 2 3 3 2" xfId="18529"/>
    <cellStyle name="Vírgula 7 2 3 2 2 3 4" xfId="15775"/>
    <cellStyle name="Vírgula 7 2 3 2 2 4" xfId="6358"/>
    <cellStyle name="Vírgula 7 2 3 2 2 4 2" xfId="11300"/>
    <cellStyle name="Vírgula 7 2 3 2 2 4 2 2" xfId="14623"/>
    <cellStyle name="Vírgula 7 2 3 2 2 4 2 2 2" xfId="20103"/>
    <cellStyle name="Vírgula 7 2 3 2 2 4 2 3" xfId="17348"/>
    <cellStyle name="Vírgula 7 2 3 2 2 4 3" xfId="13452"/>
    <cellStyle name="Vírgula 7 2 3 2 2 4 3 2" xfId="18932"/>
    <cellStyle name="Vírgula 7 2 3 2 2 4 4" xfId="16177"/>
    <cellStyle name="Vírgula 7 2 3 2 2 5" xfId="7866"/>
    <cellStyle name="Vírgula 7 2 3 2 2 5 2" xfId="13809"/>
    <cellStyle name="Vírgula 7 2 3 2 2 5 2 2" xfId="19289"/>
    <cellStyle name="Vírgula 7 2 3 2 2 5 3" xfId="16534"/>
    <cellStyle name="Vírgula 7 2 3 2 2 6" xfId="2905"/>
    <cellStyle name="Vírgula 7 2 3 2 2 6 2" xfId="12646"/>
    <cellStyle name="Vírgula 7 2 3 2 2 6 2 2" xfId="18126"/>
    <cellStyle name="Vírgula 7 2 3 2 2 6 3" xfId="15372"/>
    <cellStyle name="Vírgula 7 2 3 2 2 7" xfId="12280"/>
    <cellStyle name="Vírgula 7 2 3 2 2 7 2" xfId="17760"/>
    <cellStyle name="Vírgula 7 2 3 2 2 8" xfId="15006"/>
    <cellStyle name="Vírgula 7 2 3 2 3" xfId="1911"/>
    <cellStyle name="Vírgula 7 2 3 2 3 2" xfId="5262"/>
    <cellStyle name="Vírgula 7 2 3 2 3 2 2" xfId="10246"/>
    <cellStyle name="Vírgula 7 2 3 2 3 2 2 2" xfId="14293"/>
    <cellStyle name="Vírgula 7 2 3 2 3 2 2 2 2" xfId="19773"/>
    <cellStyle name="Vírgula 7 2 3 2 3 2 2 3" xfId="17018"/>
    <cellStyle name="Vírgula 7 2 3 2 3 2 3" xfId="13121"/>
    <cellStyle name="Vírgula 7 2 3 2 3 2 3 2" xfId="18601"/>
    <cellStyle name="Vírgula 7 2 3 2 3 2 4" xfId="15847"/>
    <cellStyle name="Vírgula 7 2 3 2 3 3" xfId="6991"/>
    <cellStyle name="Vírgula 7 2 3 2 3 3 2" xfId="11933"/>
    <cellStyle name="Vírgula 7 2 3 2 3 3 2 2" xfId="14693"/>
    <cellStyle name="Vírgula 7 2 3 2 3 3 2 2 2" xfId="20173"/>
    <cellStyle name="Vírgula 7 2 3 2 3 3 2 3" xfId="17418"/>
    <cellStyle name="Vírgula 7 2 3 2 3 3 3" xfId="13522"/>
    <cellStyle name="Vírgula 7 2 3 2 3 3 3 2" xfId="19002"/>
    <cellStyle name="Vírgula 7 2 3 2 3 3 4" xfId="16247"/>
    <cellStyle name="Vírgula 7 2 3 2 3 4" xfId="8499"/>
    <cellStyle name="Vírgula 7 2 3 2 3 4 2" xfId="13879"/>
    <cellStyle name="Vírgula 7 2 3 2 3 4 2 2" xfId="19359"/>
    <cellStyle name="Vírgula 7 2 3 2 3 4 3" xfId="16604"/>
    <cellStyle name="Vírgula 7 2 3 2 3 5" xfId="3538"/>
    <cellStyle name="Vírgula 7 2 3 2 3 5 2" xfId="12716"/>
    <cellStyle name="Vírgula 7 2 3 2 3 5 2 2" xfId="18196"/>
    <cellStyle name="Vírgula 7 2 3 2 3 5 3" xfId="15442"/>
    <cellStyle name="Vírgula 7 2 3 2 3 6" xfId="12350"/>
    <cellStyle name="Vírgula 7 2 3 2 3 6 2" xfId="17830"/>
    <cellStyle name="Vírgula 7 2 3 2 3 7" xfId="15076"/>
    <cellStyle name="Vírgula 7 2 3 2 4" xfId="4244"/>
    <cellStyle name="Vírgula 7 2 3 2 4 2" xfId="9230"/>
    <cellStyle name="Vírgula 7 2 3 2 4 2 2" xfId="14130"/>
    <cellStyle name="Vírgula 7 2 3 2 4 2 2 2" xfId="19610"/>
    <cellStyle name="Vírgula 7 2 3 2 4 2 3" xfId="16855"/>
    <cellStyle name="Vírgula 7 2 3 2 4 3" xfId="12958"/>
    <cellStyle name="Vírgula 7 2 3 2 4 3 2" xfId="18438"/>
    <cellStyle name="Vírgula 7 2 3 2 4 4" xfId="15684"/>
    <cellStyle name="Vírgula 7 2 3 2 5" xfId="5991"/>
    <cellStyle name="Vírgula 7 2 3 2 5 2" xfId="10933"/>
    <cellStyle name="Vírgula 7 2 3 2 5 2 2" xfId="14536"/>
    <cellStyle name="Vírgula 7 2 3 2 5 2 2 2" xfId="20016"/>
    <cellStyle name="Vírgula 7 2 3 2 5 2 3" xfId="17261"/>
    <cellStyle name="Vírgula 7 2 3 2 5 3" xfId="13365"/>
    <cellStyle name="Vírgula 7 2 3 2 5 3 2" xfId="18845"/>
    <cellStyle name="Vírgula 7 2 3 2 5 4" xfId="16090"/>
    <cellStyle name="Vírgula 7 2 3 2 6" xfId="7499"/>
    <cellStyle name="Vírgula 7 2 3 2 6 2" xfId="13722"/>
    <cellStyle name="Vírgula 7 2 3 2 6 2 2" xfId="19202"/>
    <cellStyle name="Vírgula 7 2 3 2 6 3" xfId="16447"/>
    <cellStyle name="Vírgula 7 2 3 2 7" xfId="2538"/>
    <cellStyle name="Vírgula 7 2 3 2 7 2" xfId="12559"/>
    <cellStyle name="Vírgula 7 2 3 2 7 2 2" xfId="18039"/>
    <cellStyle name="Vírgula 7 2 3 2 7 3" xfId="15285"/>
    <cellStyle name="Vírgula 7 2 3 2 8" xfId="12177"/>
    <cellStyle name="Vírgula 7 2 3 2 8 2" xfId="17658"/>
    <cellStyle name="Vírgula 7 2 3 2 9" xfId="14917"/>
    <cellStyle name="Vírgula 7 2 3 3" xfId="954"/>
    <cellStyle name="Vírgula 7 2 3 3 2" xfId="1913"/>
    <cellStyle name="Vírgula 7 2 3 3 2 2" xfId="5264"/>
    <cellStyle name="Vírgula 7 2 3 3 2 2 2" xfId="10248"/>
    <cellStyle name="Vírgula 7 2 3 3 2 2 2 2" xfId="14295"/>
    <cellStyle name="Vírgula 7 2 3 3 2 2 2 2 2" xfId="19775"/>
    <cellStyle name="Vírgula 7 2 3 3 2 2 2 3" xfId="17020"/>
    <cellStyle name="Vírgula 7 2 3 3 2 2 3" xfId="13123"/>
    <cellStyle name="Vírgula 7 2 3 3 2 2 3 2" xfId="18603"/>
    <cellStyle name="Vírgula 7 2 3 3 2 2 4" xfId="15849"/>
    <cellStyle name="Vírgula 7 2 3 3 2 3" xfId="6993"/>
    <cellStyle name="Vírgula 7 2 3 3 2 3 2" xfId="11935"/>
    <cellStyle name="Vírgula 7 2 3 3 2 3 2 2" xfId="14695"/>
    <cellStyle name="Vírgula 7 2 3 3 2 3 2 2 2" xfId="20175"/>
    <cellStyle name="Vírgula 7 2 3 3 2 3 2 3" xfId="17420"/>
    <cellStyle name="Vírgula 7 2 3 3 2 3 3" xfId="13524"/>
    <cellStyle name="Vírgula 7 2 3 3 2 3 3 2" xfId="19004"/>
    <cellStyle name="Vírgula 7 2 3 3 2 3 4" xfId="16249"/>
    <cellStyle name="Vírgula 7 2 3 3 2 4" xfId="8501"/>
    <cellStyle name="Vírgula 7 2 3 3 2 4 2" xfId="13881"/>
    <cellStyle name="Vírgula 7 2 3 3 2 4 2 2" xfId="19361"/>
    <cellStyle name="Vírgula 7 2 3 3 2 4 3" xfId="16606"/>
    <cellStyle name="Vírgula 7 2 3 3 2 5" xfId="3540"/>
    <cellStyle name="Vírgula 7 2 3 3 2 5 2" xfId="12718"/>
    <cellStyle name="Vírgula 7 2 3 3 2 5 2 2" xfId="18198"/>
    <cellStyle name="Vírgula 7 2 3 3 2 5 3" xfId="15444"/>
    <cellStyle name="Vírgula 7 2 3 3 2 6" xfId="12352"/>
    <cellStyle name="Vírgula 7 2 3 3 2 6 2" xfId="17832"/>
    <cellStyle name="Vírgula 7 2 3 3 2 7" xfId="15078"/>
    <cellStyle name="Vírgula 7 2 3 3 3" xfId="4386"/>
    <cellStyle name="Vírgula 7 2 3 3 3 2" xfId="9371"/>
    <cellStyle name="Vírgula 7 2 3 3 3 2 2" xfId="14163"/>
    <cellStyle name="Vírgula 7 2 3 3 3 2 2 2" xfId="19643"/>
    <cellStyle name="Vírgula 7 2 3 3 3 2 3" xfId="16888"/>
    <cellStyle name="Vírgula 7 2 3 3 3 3" xfId="12991"/>
    <cellStyle name="Vírgula 7 2 3 3 3 3 2" xfId="18471"/>
    <cellStyle name="Vírgula 7 2 3 3 3 4" xfId="15717"/>
    <cellStyle name="Vírgula 7 2 3 3 4" xfId="6129"/>
    <cellStyle name="Vírgula 7 2 3 3 4 2" xfId="11071"/>
    <cellStyle name="Vírgula 7 2 3 3 4 2 2" xfId="14569"/>
    <cellStyle name="Vírgula 7 2 3 3 4 2 2 2" xfId="20049"/>
    <cellStyle name="Vírgula 7 2 3 3 4 2 3" xfId="17294"/>
    <cellStyle name="Vírgula 7 2 3 3 4 3" xfId="13398"/>
    <cellStyle name="Vírgula 7 2 3 3 4 3 2" xfId="18878"/>
    <cellStyle name="Vírgula 7 2 3 3 4 4" xfId="16123"/>
    <cellStyle name="Vírgula 7 2 3 3 5" xfId="7637"/>
    <cellStyle name="Vírgula 7 2 3 3 5 2" xfId="13755"/>
    <cellStyle name="Vírgula 7 2 3 3 5 2 2" xfId="19235"/>
    <cellStyle name="Vírgula 7 2 3 3 5 3" xfId="16480"/>
    <cellStyle name="Vírgula 7 2 3 3 6" xfId="2676"/>
    <cellStyle name="Vírgula 7 2 3 3 6 2" xfId="12592"/>
    <cellStyle name="Vírgula 7 2 3 3 6 2 2" xfId="18072"/>
    <cellStyle name="Vírgula 7 2 3 3 6 3" xfId="15318"/>
    <cellStyle name="Vírgula 7 2 3 3 7" xfId="12212"/>
    <cellStyle name="Vírgula 7 2 3 3 7 2" xfId="17693"/>
    <cellStyle name="Vírgula 7 2 3 3 8" xfId="14951"/>
    <cellStyle name="Vírgula 7 2 3 4" xfId="1910"/>
    <cellStyle name="Vírgula 7 2 3 4 2" xfId="5261"/>
    <cellStyle name="Vírgula 7 2 3 4 2 2" xfId="10245"/>
    <cellStyle name="Vírgula 7 2 3 4 2 2 2" xfId="14292"/>
    <cellStyle name="Vírgula 7 2 3 4 2 2 2 2" xfId="19772"/>
    <cellStyle name="Vírgula 7 2 3 4 2 2 3" xfId="17017"/>
    <cellStyle name="Vírgula 7 2 3 4 2 3" xfId="13120"/>
    <cellStyle name="Vírgula 7 2 3 4 2 3 2" xfId="18600"/>
    <cellStyle name="Vírgula 7 2 3 4 2 4" xfId="15846"/>
    <cellStyle name="Vírgula 7 2 3 4 3" xfId="6990"/>
    <cellStyle name="Vírgula 7 2 3 4 3 2" xfId="11932"/>
    <cellStyle name="Vírgula 7 2 3 4 3 2 2" xfId="14692"/>
    <cellStyle name="Vírgula 7 2 3 4 3 2 2 2" xfId="20172"/>
    <cellStyle name="Vírgula 7 2 3 4 3 2 3" xfId="17417"/>
    <cellStyle name="Vírgula 7 2 3 4 3 3" xfId="13521"/>
    <cellStyle name="Vírgula 7 2 3 4 3 3 2" xfId="19001"/>
    <cellStyle name="Vírgula 7 2 3 4 3 4" xfId="16246"/>
    <cellStyle name="Vírgula 7 2 3 4 4" xfId="8498"/>
    <cellStyle name="Vírgula 7 2 3 4 4 2" xfId="13878"/>
    <cellStyle name="Vírgula 7 2 3 4 4 2 2" xfId="19358"/>
    <cellStyle name="Vírgula 7 2 3 4 4 3" xfId="16603"/>
    <cellStyle name="Vírgula 7 2 3 4 5" xfId="3537"/>
    <cellStyle name="Vírgula 7 2 3 4 5 2" xfId="12715"/>
    <cellStyle name="Vírgula 7 2 3 4 5 2 2" xfId="18195"/>
    <cellStyle name="Vírgula 7 2 3 4 5 3" xfId="15441"/>
    <cellStyle name="Vírgula 7 2 3 4 6" xfId="12349"/>
    <cellStyle name="Vírgula 7 2 3 4 6 2" xfId="17829"/>
    <cellStyle name="Vírgula 7 2 3 4 7" xfId="15075"/>
    <cellStyle name="Vírgula 7 2 3 5" xfId="3784"/>
    <cellStyle name="Vírgula 7 2 3 5 2" xfId="5415"/>
    <cellStyle name="Vírgula 7 2 3 5 2 2" xfId="10392"/>
    <cellStyle name="Vírgula 7 2 3 5 2 2 2" xfId="14414"/>
    <cellStyle name="Vírgula 7 2 3 5 2 2 2 2" xfId="19894"/>
    <cellStyle name="Vírgula 7 2 3 5 2 2 3" xfId="17139"/>
    <cellStyle name="Vírgula 7 2 3 5 2 3" xfId="13243"/>
    <cellStyle name="Vírgula 7 2 3 5 2 3 2" xfId="18723"/>
    <cellStyle name="Vírgula 7 2 3 5 2 4" xfId="15968"/>
    <cellStyle name="Vírgula 7 2 3 5 3" xfId="8744"/>
    <cellStyle name="Vírgula 7 2 3 5 3 2" xfId="14018"/>
    <cellStyle name="Vírgula 7 2 3 5 3 2 2" xfId="19498"/>
    <cellStyle name="Vírgula 7 2 3 5 3 3" xfId="16743"/>
    <cellStyle name="Vírgula 7 2 3 5 4" xfId="12853"/>
    <cellStyle name="Vírgula 7 2 3 5 4 2" xfId="18333"/>
    <cellStyle name="Vírgula 7 2 3 5 5" xfId="15579"/>
    <cellStyle name="Vírgula 7 2 3 6" xfId="4109"/>
    <cellStyle name="Vírgula 7 2 3 6 2" xfId="8880"/>
    <cellStyle name="Vírgula 7 2 3 6 2 2" xfId="14050"/>
    <cellStyle name="Vírgula 7 2 3 6 2 2 2" xfId="19530"/>
    <cellStyle name="Vírgula 7 2 3 6 2 3" xfId="16775"/>
    <cellStyle name="Vírgula 7 2 3 6 3" xfId="12926"/>
    <cellStyle name="Vírgula 7 2 3 6 3 2" xfId="18406"/>
    <cellStyle name="Vírgula 7 2 3 6 4" xfId="15652"/>
    <cellStyle name="Vírgula 7 2 3 7" xfId="5515"/>
    <cellStyle name="Vírgula 7 2 3 7 2" xfId="10473"/>
    <cellStyle name="Vírgula 7 2 3 7 2 2" xfId="14432"/>
    <cellStyle name="Vírgula 7 2 3 7 2 2 2" xfId="19912"/>
    <cellStyle name="Vírgula 7 2 3 7 2 3" xfId="17157"/>
    <cellStyle name="Vírgula 7 2 3 7 3" xfId="13261"/>
    <cellStyle name="Vírgula 7 2 3 7 3 2" xfId="18741"/>
    <cellStyle name="Vírgula 7 2 3 7 4" xfId="15986"/>
    <cellStyle name="Vírgula 7 2 3 8" xfId="5856"/>
    <cellStyle name="Vírgula 7 2 3 8 2" xfId="10798"/>
    <cellStyle name="Vírgula 7 2 3 8 2 2" xfId="14504"/>
    <cellStyle name="Vírgula 7 2 3 8 2 2 2" xfId="19984"/>
    <cellStyle name="Vírgula 7 2 3 8 2 3" xfId="17229"/>
    <cellStyle name="Vírgula 7 2 3 8 3" xfId="13333"/>
    <cellStyle name="Vírgula 7 2 3 8 3 2" xfId="18813"/>
    <cellStyle name="Vírgula 7 2 3 8 4" xfId="16058"/>
    <cellStyle name="Vírgula 7 2 3 9" xfId="7364"/>
    <cellStyle name="Vírgula 7 2 3 9 2" xfId="13690"/>
    <cellStyle name="Vírgula 7 2 3 9 2 2" xfId="19170"/>
    <cellStyle name="Vírgula 7 2 3 9 3" xfId="16415"/>
    <cellStyle name="Vírgula 7 2 4" xfId="502"/>
    <cellStyle name="Vírgula 7 2 4 2" xfId="1064"/>
    <cellStyle name="Vírgula 7 2 4 2 2" xfId="1915"/>
    <cellStyle name="Vírgula 7 2 4 2 2 2" xfId="5266"/>
    <cellStyle name="Vírgula 7 2 4 2 2 2 2" xfId="10250"/>
    <cellStyle name="Vírgula 7 2 4 2 2 2 2 2" xfId="14297"/>
    <cellStyle name="Vírgula 7 2 4 2 2 2 2 2 2" xfId="19777"/>
    <cellStyle name="Vírgula 7 2 4 2 2 2 2 3" xfId="17022"/>
    <cellStyle name="Vírgula 7 2 4 2 2 2 3" xfId="13125"/>
    <cellStyle name="Vírgula 7 2 4 2 2 2 3 2" xfId="18605"/>
    <cellStyle name="Vírgula 7 2 4 2 2 2 4" xfId="15851"/>
    <cellStyle name="Vírgula 7 2 4 2 2 3" xfId="6995"/>
    <cellStyle name="Vírgula 7 2 4 2 2 3 2" xfId="11937"/>
    <cellStyle name="Vírgula 7 2 4 2 2 3 2 2" xfId="14697"/>
    <cellStyle name="Vírgula 7 2 4 2 2 3 2 2 2" xfId="20177"/>
    <cellStyle name="Vírgula 7 2 4 2 2 3 2 3" xfId="17422"/>
    <cellStyle name="Vírgula 7 2 4 2 2 3 3" xfId="13526"/>
    <cellStyle name="Vírgula 7 2 4 2 2 3 3 2" xfId="19006"/>
    <cellStyle name="Vírgula 7 2 4 2 2 3 4" xfId="16251"/>
    <cellStyle name="Vírgula 7 2 4 2 2 4" xfId="8503"/>
    <cellStyle name="Vírgula 7 2 4 2 2 4 2" xfId="13883"/>
    <cellStyle name="Vírgula 7 2 4 2 2 4 2 2" xfId="19363"/>
    <cellStyle name="Vírgula 7 2 4 2 2 4 3" xfId="16608"/>
    <cellStyle name="Vírgula 7 2 4 2 2 5" xfId="3542"/>
    <cellStyle name="Vírgula 7 2 4 2 2 5 2" xfId="12720"/>
    <cellStyle name="Vírgula 7 2 4 2 2 5 2 2" xfId="18200"/>
    <cellStyle name="Vírgula 7 2 4 2 2 5 3" xfId="15446"/>
    <cellStyle name="Vírgula 7 2 4 2 2 6" xfId="12354"/>
    <cellStyle name="Vírgula 7 2 4 2 2 6 2" xfId="17834"/>
    <cellStyle name="Vírgula 7 2 4 2 2 7" xfId="15080"/>
    <cellStyle name="Vírgula 7 2 4 2 3" xfId="4479"/>
    <cellStyle name="Vírgula 7 2 4 2 3 2" xfId="9464"/>
    <cellStyle name="Vírgula 7 2 4 2 3 2 2" xfId="14186"/>
    <cellStyle name="Vírgula 7 2 4 2 3 2 2 2" xfId="19666"/>
    <cellStyle name="Vírgula 7 2 4 2 3 2 3" xfId="16911"/>
    <cellStyle name="Vírgula 7 2 4 2 3 3" xfId="13014"/>
    <cellStyle name="Vírgula 7 2 4 2 3 3 2" xfId="18494"/>
    <cellStyle name="Vírgula 7 2 4 2 3 4" xfId="15740"/>
    <cellStyle name="Vírgula 7 2 4 2 4" xfId="6219"/>
    <cellStyle name="Vírgula 7 2 4 2 4 2" xfId="11161"/>
    <cellStyle name="Vírgula 7 2 4 2 4 2 2" xfId="14591"/>
    <cellStyle name="Vírgula 7 2 4 2 4 2 2 2" xfId="20071"/>
    <cellStyle name="Vírgula 7 2 4 2 4 2 3" xfId="17316"/>
    <cellStyle name="Vírgula 7 2 4 2 4 3" xfId="13420"/>
    <cellStyle name="Vírgula 7 2 4 2 4 3 2" xfId="18900"/>
    <cellStyle name="Vírgula 7 2 4 2 4 4" xfId="16145"/>
    <cellStyle name="Vírgula 7 2 4 2 5" xfId="7727"/>
    <cellStyle name="Vírgula 7 2 4 2 5 2" xfId="13777"/>
    <cellStyle name="Vírgula 7 2 4 2 5 2 2" xfId="19257"/>
    <cellStyle name="Vírgula 7 2 4 2 5 3" xfId="16502"/>
    <cellStyle name="Vírgula 7 2 4 2 6" xfId="2766"/>
    <cellStyle name="Vírgula 7 2 4 2 6 2" xfId="12614"/>
    <cellStyle name="Vírgula 7 2 4 2 6 2 2" xfId="18094"/>
    <cellStyle name="Vírgula 7 2 4 2 6 3" xfId="15340"/>
    <cellStyle name="Vírgula 7 2 4 2 7" xfId="12240"/>
    <cellStyle name="Vírgula 7 2 4 2 7 2" xfId="17721"/>
    <cellStyle name="Vírgula 7 2 4 2 8" xfId="14974"/>
    <cellStyle name="Vírgula 7 2 4 3" xfId="1914"/>
    <cellStyle name="Vírgula 7 2 4 3 2" xfId="5265"/>
    <cellStyle name="Vírgula 7 2 4 3 2 2" xfId="10249"/>
    <cellStyle name="Vírgula 7 2 4 3 2 2 2" xfId="14296"/>
    <cellStyle name="Vírgula 7 2 4 3 2 2 2 2" xfId="19776"/>
    <cellStyle name="Vírgula 7 2 4 3 2 2 3" xfId="17021"/>
    <cellStyle name="Vírgula 7 2 4 3 2 3" xfId="13124"/>
    <cellStyle name="Vírgula 7 2 4 3 2 3 2" xfId="18604"/>
    <cellStyle name="Vírgula 7 2 4 3 2 4" xfId="15850"/>
    <cellStyle name="Vírgula 7 2 4 3 3" xfId="6994"/>
    <cellStyle name="Vírgula 7 2 4 3 3 2" xfId="11936"/>
    <cellStyle name="Vírgula 7 2 4 3 3 2 2" xfId="14696"/>
    <cellStyle name="Vírgula 7 2 4 3 3 2 2 2" xfId="20176"/>
    <cellStyle name="Vírgula 7 2 4 3 3 2 3" xfId="17421"/>
    <cellStyle name="Vírgula 7 2 4 3 3 3" xfId="13525"/>
    <cellStyle name="Vírgula 7 2 4 3 3 3 2" xfId="19005"/>
    <cellStyle name="Vírgula 7 2 4 3 3 4" xfId="16250"/>
    <cellStyle name="Vírgula 7 2 4 3 4" xfId="8502"/>
    <cellStyle name="Vírgula 7 2 4 3 4 2" xfId="13882"/>
    <cellStyle name="Vírgula 7 2 4 3 4 2 2" xfId="19362"/>
    <cellStyle name="Vírgula 7 2 4 3 4 3" xfId="16607"/>
    <cellStyle name="Vírgula 7 2 4 3 5" xfId="3541"/>
    <cellStyle name="Vírgula 7 2 4 3 5 2" xfId="12719"/>
    <cellStyle name="Vírgula 7 2 4 3 5 2 2" xfId="18199"/>
    <cellStyle name="Vírgula 7 2 4 3 5 3" xfId="15445"/>
    <cellStyle name="Vírgula 7 2 4 3 6" xfId="12353"/>
    <cellStyle name="Vírgula 7 2 4 3 6 2" xfId="17833"/>
    <cellStyle name="Vírgula 7 2 4 3 7" xfId="15079"/>
    <cellStyle name="Vírgula 7 2 4 4" xfId="4011"/>
    <cellStyle name="Vírgula 7 2 4 4 2" xfId="9083"/>
    <cellStyle name="Vírgula 7 2 4 4 2 2" xfId="14097"/>
    <cellStyle name="Vírgula 7 2 4 4 2 2 2" xfId="19577"/>
    <cellStyle name="Vírgula 7 2 4 4 2 3" xfId="16822"/>
    <cellStyle name="Vírgula 7 2 4 4 3" xfId="12905"/>
    <cellStyle name="Vírgula 7 2 4 4 3 2" xfId="18385"/>
    <cellStyle name="Vírgula 7 2 4 4 4" xfId="15631"/>
    <cellStyle name="Vírgula 7 2 4 5" xfId="5767"/>
    <cellStyle name="Vírgula 7 2 4 5 2" xfId="10709"/>
    <cellStyle name="Vírgula 7 2 4 5 2 2" xfId="14484"/>
    <cellStyle name="Vírgula 7 2 4 5 2 2 2" xfId="19964"/>
    <cellStyle name="Vírgula 7 2 4 5 2 3" xfId="17209"/>
    <cellStyle name="Vírgula 7 2 4 5 3" xfId="13313"/>
    <cellStyle name="Vírgula 7 2 4 5 3 2" xfId="18793"/>
    <cellStyle name="Vírgula 7 2 4 5 4" xfId="16038"/>
    <cellStyle name="Vírgula 7 2 4 6" xfId="7275"/>
    <cellStyle name="Vírgula 7 2 4 6 2" xfId="13670"/>
    <cellStyle name="Vírgula 7 2 4 6 2 2" xfId="19150"/>
    <cellStyle name="Vírgula 7 2 4 6 3" xfId="16395"/>
    <cellStyle name="Vírgula 7 2 4 7" xfId="2314"/>
    <cellStyle name="Vírgula 7 2 4 7 2" xfId="12507"/>
    <cellStyle name="Vírgula 7 2 4 7 2 2" xfId="17987"/>
    <cellStyle name="Vírgula 7 2 4 7 3" xfId="15233"/>
    <cellStyle name="Vírgula 7 2 4 8" xfId="12117"/>
    <cellStyle name="Vírgula 7 2 4 8 2" xfId="17598"/>
    <cellStyle name="Vírgula 7 2 4 9" xfId="14864"/>
    <cellStyle name="Vírgula 7 2 5" xfId="711"/>
    <cellStyle name="Vírgula 7 2 5 2" xfId="1177"/>
    <cellStyle name="Vírgula 7 2 5 2 2" xfId="1917"/>
    <cellStyle name="Vírgula 7 2 5 2 2 2" xfId="5268"/>
    <cellStyle name="Vírgula 7 2 5 2 2 2 2" xfId="10252"/>
    <cellStyle name="Vírgula 7 2 5 2 2 2 2 2" xfId="14299"/>
    <cellStyle name="Vírgula 7 2 5 2 2 2 2 2 2" xfId="19779"/>
    <cellStyle name="Vírgula 7 2 5 2 2 2 2 3" xfId="17024"/>
    <cellStyle name="Vírgula 7 2 5 2 2 2 3" xfId="13127"/>
    <cellStyle name="Vírgula 7 2 5 2 2 2 3 2" xfId="18607"/>
    <cellStyle name="Vírgula 7 2 5 2 2 2 4" xfId="15853"/>
    <cellStyle name="Vírgula 7 2 5 2 2 3" xfId="6997"/>
    <cellStyle name="Vírgula 7 2 5 2 2 3 2" xfId="11939"/>
    <cellStyle name="Vírgula 7 2 5 2 2 3 2 2" xfId="14699"/>
    <cellStyle name="Vírgula 7 2 5 2 2 3 2 2 2" xfId="20179"/>
    <cellStyle name="Vírgula 7 2 5 2 2 3 2 3" xfId="17424"/>
    <cellStyle name="Vírgula 7 2 5 2 2 3 3" xfId="13528"/>
    <cellStyle name="Vírgula 7 2 5 2 2 3 3 2" xfId="19008"/>
    <cellStyle name="Vírgula 7 2 5 2 2 3 4" xfId="16253"/>
    <cellStyle name="Vírgula 7 2 5 2 2 4" xfId="8505"/>
    <cellStyle name="Vírgula 7 2 5 2 2 4 2" xfId="13885"/>
    <cellStyle name="Vírgula 7 2 5 2 2 4 2 2" xfId="19365"/>
    <cellStyle name="Vírgula 7 2 5 2 2 4 3" xfId="16610"/>
    <cellStyle name="Vírgula 7 2 5 2 2 5" xfId="3544"/>
    <cellStyle name="Vírgula 7 2 5 2 2 5 2" xfId="12722"/>
    <cellStyle name="Vírgula 7 2 5 2 2 5 2 2" xfId="18202"/>
    <cellStyle name="Vírgula 7 2 5 2 2 5 3" xfId="15448"/>
    <cellStyle name="Vírgula 7 2 5 2 2 6" xfId="12356"/>
    <cellStyle name="Vírgula 7 2 5 2 2 6 2" xfId="17836"/>
    <cellStyle name="Vírgula 7 2 5 2 2 7" xfId="15082"/>
    <cellStyle name="Vírgula 7 2 5 2 3" xfId="4538"/>
    <cellStyle name="Vírgula 7 2 5 2 3 2" xfId="9522"/>
    <cellStyle name="Vírgula 7 2 5 2 3 2 2" xfId="14201"/>
    <cellStyle name="Vírgula 7 2 5 2 3 2 2 2" xfId="19681"/>
    <cellStyle name="Vírgula 7 2 5 2 3 2 3" xfId="16926"/>
    <cellStyle name="Vírgula 7 2 5 2 3 3" xfId="13029"/>
    <cellStyle name="Vírgula 7 2 5 2 3 3 2" xfId="18509"/>
    <cellStyle name="Vírgula 7 2 5 2 3 4" xfId="15755"/>
    <cellStyle name="Vírgula 7 2 5 2 4" xfId="6269"/>
    <cellStyle name="Vírgula 7 2 5 2 4 2" xfId="11211"/>
    <cellStyle name="Vírgula 7 2 5 2 4 2 2" xfId="14603"/>
    <cellStyle name="Vírgula 7 2 5 2 4 2 2 2" xfId="20083"/>
    <cellStyle name="Vírgula 7 2 5 2 4 2 3" xfId="17328"/>
    <cellStyle name="Vírgula 7 2 5 2 4 3" xfId="13432"/>
    <cellStyle name="Vírgula 7 2 5 2 4 3 2" xfId="18912"/>
    <cellStyle name="Vírgula 7 2 5 2 4 4" xfId="16157"/>
    <cellStyle name="Vírgula 7 2 5 2 5" xfId="7777"/>
    <cellStyle name="Vírgula 7 2 5 2 5 2" xfId="13789"/>
    <cellStyle name="Vírgula 7 2 5 2 5 2 2" xfId="19269"/>
    <cellStyle name="Vírgula 7 2 5 2 5 3" xfId="16514"/>
    <cellStyle name="Vírgula 7 2 5 2 6" xfId="2816"/>
    <cellStyle name="Vírgula 7 2 5 2 6 2" xfId="12626"/>
    <cellStyle name="Vírgula 7 2 5 2 6 2 2" xfId="18106"/>
    <cellStyle name="Vírgula 7 2 5 2 6 3" xfId="15352"/>
    <cellStyle name="Vírgula 7 2 5 2 7" xfId="12260"/>
    <cellStyle name="Vírgula 7 2 5 2 7 2" xfId="17740"/>
    <cellStyle name="Vírgula 7 2 5 2 8" xfId="14986"/>
    <cellStyle name="Vírgula 7 2 5 3" xfId="1916"/>
    <cellStyle name="Vírgula 7 2 5 3 2" xfId="5267"/>
    <cellStyle name="Vírgula 7 2 5 3 2 2" xfId="10251"/>
    <cellStyle name="Vírgula 7 2 5 3 2 2 2" xfId="14298"/>
    <cellStyle name="Vírgula 7 2 5 3 2 2 2 2" xfId="19778"/>
    <cellStyle name="Vírgula 7 2 5 3 2 2 3" xfId="17023"/>
    <cellStyle name="Vírgula 7 2 5 3 2 3" xfId="13126"/>
    <cellStyle name="Vírgula 7 2 5 3 2 3 2" xfId="18606"/>
    <cellStyle name="Vírgula 7 2 5 3 2 4" xfId="15852"/>
    <cellStyle name="Vírgula 7 2 5 3 3" xfId="6996"/>
    <cellStyle name="Vírgula 7 2 5 3 3 2" xfId="11938"/>
    <cellStyle name="Vírgula 7 2 5 3 3 2 2" xfId="14698"/>
    <cellStyle name="Vírgula 7 2 5 3 3 2 2 2" xfId="20178"/>
    <cellStyle name="Vírgula 7 2 5 3 3 2 3" xfId="17423"/>
    <cellStyle name="Vírgula 7 2 5 3 3 3" xfId="13527"/>
    <cellStyle name="Vírgula 7 2 5 3 3 3 2" xfId="19007"/>
    <cellStyle name="Vírgula 7 2 5 3 3 4" xfId="16252"/>
    <cellStyle name="Vírgula 7 2 5 3 4" xfId="8504"/>
    <cellStyle name="Vírgula 7 2 5 3 4 2" xfId="13884"/>
    <cellStyle name="Vírgula 7 2 5 3 4 2 2" xfId="19364"/>
    <cellStyle name="Vírgula 7 2 5 3 4 3" xfId="16609"/>
    <cellStyle name="Vírgula 7 2 5 3 5" xfId="3543"/>
    <cellStyle name="Vírgula 7 2 5 3 5 2" xfId="12721"/>
    <cellStyle name="Vírgula 7 2 5 3 5 2 2" xfId="18201"/>
    <cellStyle name="Vírgula 7 2 5 3 5 3" xfId="15447"/>
    <cellStyle name="Vírgula 7 2 5 3 6" xfId="12355"/>
    <cellStyle name="Vírgula 7 2 5 3 6 2" xfId="17835"/>
    <cellStyle name="Vírgula 7 2 5 3 7" xfId="15081"/>
    <cellStyle name="Vírgula 7 2 5 4" xfId="4155"/>
    <cellStyle name="Vírgula 7 2 5 4 2" xfId="9141"/>
    <cellStyle name="Vírgula 7 2 5 4 2 2" xfId="14110"/>
    <cellStyle name="Vírgula 7 2 5 4 2 2 2" xfId="19590"/>
    <cellStyle name="Vírgula 7 2 5 4 2 3" xfId="16835"/>
    <cellStyle name="Vírgula 7 2 5 4 3" xfId="12938"/>
    <cellStyle name="Vírgula 7 2 5 4 3 2" xfId="18418"/>
    <cellStyle name="Vírgula 7 2 5 4 4" xfId="15664"/>
    <cellStyle name="Vírgula 7 2 5 5" xfId="5902"/>
    <cellStyle name="Vírgula 7 2 5 5 2" xfId="10844"/>
    <cellStyle name="Vírgula 7 2 5 5 2 2" xfId="14516"/>
    <cellStyle name="Vírgula 7 2 5 5 2 2 2" xfId="19996"/>
    <cellStyle name="Vírgula 7 2 5 5 2 3" xfId="17241"/>
    <cellStyle name="Vírgula 7 2 5 5 3" xfId="13345"/>
    <cellStyle name="Vírgula 7 2 5 5 3 2" xfId="18825"/>
    <cellStyle name="Vírgula 7 2 5 5 4" xfId="16070"/>
    <cellStyle name="Vírgula 7 2 5 6" xfId="7410"/>
    <cellStyle name="Vírgula 7 2 5 6 2" xfId="13702"/>
    <cellStyle name="Vírgula 7 2 5 6 2 2" xfId="19182"/>
    <cellStyle name="Vírgula 7 2 5 6 3" xfId="16427"/>
    <cellStyle name="Vírgula 7 2 5 7" xfId="2449"/>
    <cellStyle name="Vírgula 7 2 5 7 2" xfId="12539"/>
    <cellStyle name="Vírgula 7 2 5 7 2 2" xfId="18019"/>
    <cellStyle name="Vírgula 7 2 5 7 3" xfId="15265"/>
    <cellStyle name="Vírgula 7 2 5 8" xfId="12157"/>
    <cellStyle name="Vírgula 7 2 5 8 2" xfId="17638"/>
    <cellStyle name="Vírgula 7 2 5 9" xfId="14897"/>
    <cellStyle name="Vírgula 7 2 6" xfId="386"/>
    <cellStyle name="Vírgula 7 2 6 2" xfId="1008"/>
    <cellStyle name="Vírgula 7 2 6 2 2" xfId="1919"/>
    <cellStyle name="Vírgula 7 2 6 2 2 2" xfId="5270"/>
    <cellStyle name="Vírgula 7 2 6 2 2 2 2" xfId="10254"/>
    <cellStyle name="Vírgula 7 2 6 2 2 2 2 2" xfId="14301"/>
    <cellStyle name="Vírgula 7 2 6 2 2 2 2 2 2" xfId="19781"/>
    <cellStyle name="Vírgula 7 2 6 2 2 2 2 3" xfId="17026"/>
    <cellStyle name="Vírgula 7 2 6 2 2 2 3" xfId="13129"/>
    <cellStyle name="Vírgula 7 2 6 2 2 2 3 2" xfId="18609"/>
    <cellStyle name="Vírgula 7 2 6 2 2 2 4" xfId="15855"/>
    <cellStyle name="Vírgula 7 2 6 2 2 3" xfId="6999"/>
    <cellStyle name="Vírgula 7 2 6 2 2 3 2" xfId="11941"/>
    <cellStyle name="Vírgula 7 2 6 2 2 3 2 2" xfId="14701"/>
    <cellStyle name="Vírgula 7 2 6 2 2 3 2 2 2" xfId="20181"/>
    <cellStyle name="Vírgula 7 2 6 2 2 3 2 3" xfId="17426"/>
    <cellStyle name="Vírgula 7 2 6 2 2 3 3" xfId="13530"/>
    <cellStyle name="Vírgula 7 2 6 2 2 3 3 2" xfId="19010"/>
    <cellStyle name="Vírgula 7 2 6 2 2 3 4" xfId="16255"/>
    <cellStyle name="Vírgula 7 2 6 2 2 4" xfId="8507"/>
    <cellStyle name="Vírgula 7 2 6 2 2 4 2" xfId="13887"/>
    <cellStyle name="Vírgula 7 2 6 2 2 4 2 2" xfId="19367"/>
    <cellStyle name="Vírgula 7 2 6 2 2 4 3" xfId="16612"/>
    <cellStyle name="Vírgula 7 2 6 2 2 5" xfId="3546"/>
    <cellStyle name="Vírgula 7 2 6 2 2 5 2" xfId="12724"/>
    <cellStyle name="Vírgula 7 2 6 2 2 5 2 2" xfId="18204"/>
    <cellStyle name="Vírgula 7 2 6 2 2 5 3" xfId="15450"/>
    <cellStyle name="Vírgula 7 2 6 2 2 6" xfId="12358"/>
    <cellStyle name="Vírgula 7 2 6 2 2 6 2" xfId="17838"/>
    <cellStyle name="Vírgula 7 2 6 2 2 7" xfId="15084"/>
    <cellStyle name="Vírgula 7 2 6 2 3" xfId="4433"/>
    <cellStyle name="Vírgula 7 2 6 2 3 2" xfId="9418"/>
    <cellStyle name="Vírgula 7 2 6 2 3 2 2" xfId="14176"/>
    <cellStyle name="Vírgula 7 2 6 2 3 2 2 2" xfId="19656"/>
    <cellStyle name="Vírgula 7 2 6 2 3 2 3" xfId="16901"/>
    <cellStyle name="Vírgula 7 2 6 2 3 3" xfId="13004"/>
    <cellStyle name="Vírgula 7 2 6 2 3 3 2" xfId="18484"/>
    <cellStyle name="Vírgula 7 2 6 2 3 4" xfId="15730"/>
    <cellStyle name="Vírgula 7 2 6 2 4" xfId="6175"/>
    <cellStyle name="Vírgula 7 2 6 2 4 2" xfId="11117"/>
    <cellStyle name="Vírgula 7 2 6 2 4 2 2" xfId="14581"/>
    <cellStyle name="Vírgula 7 2 6 2 4 2 2 2" xfId="20061"/>
    <cellStyle name="Vírgula 7 2 6 2 4 2 3" xfId="17306"/>
    <cellStyle name="Vírgula 7 2 6 2 4 3" xfId="13410"/>
    <cellStyle name="Vírgula 7 2 6 2 4 3 2" xfId="18890"/>
    <cellStyle name="Vírgula 7 2 6 2 4 4" xfId="16135"/>
    <cellStyle name="Vírgula 7 2 6 2 5" xfId="7683"/>
    <cellStyle name="Vírgula 7 2 6 2 5 2" xfId="13767"/>
    <cellStyle name="Vírgula 7 2 6 2 5 2 2" xfId="19247"/>
    <cellStyle name="Vírgula 7 2 6 2 5 3" xfId="16492"/>
    <cellStyle name="Vírgula 7 2 6 2 6" xfId="2722"/>
    <cellStyle name="Vírgula 7 2 6 2 6 2" xfId="12604"/>
    <cellStyle name="Vírgula 7 2 6 2 6 2 2" xfId="18084"/>
    <cellStyle name="Vírgula 7 2 6 2 6 3" xfId="15330"/>
    <cellStyle name="Vírgula 7 2 6 2 7" xfId="12226"/>
    <cellStyle name="Vírgula 7 2 6 2 7 2" xfId="17707"/>
    <cellStyle name="Vírgula 7 2 6 2 8" xfId="14964"/>
    <cellStyle name="Vírgula 7 2 6 3" xfId="1918"/>
    <cellStyle name="Vírgula 7 2 6 3 2" xfId="5269"/>
    <cellStyle name="Vírgula 7 2 6 3 2 2" xfId="10253"/>
    <cellStyle name="Vírgula 7 2 6 3 2 2 2" xfId="14300"/>
    <cellStyle name="Vírgula 7 2 6 3 2 2 2 2" xfId="19780"/>
    <cellStyle name="Vírgula 7 2 6 3 2 2 3" xfId="17025"/>
    <cellStyle name="Vírgula 7 2 6 3 2 3" xfId="13128"/>
    <cellStyle name="Vírgula 7 2 6 3 2 3 2" xfId="18608"/>
    <cellStyle name="Vírgula 7 2 6 3 2 4" xfId="15854"/>
    <cellStyle name="Vírgula 7 2 6 3 3" xfId="6998"/>
    <cellStyle name="Vírgula 7 2 6 3 3 2" xfId="11940"/>
    <cellStyle name="Vírgula 7 2 6 3 3 2 2" xfId="14700"/>
    <cellStyle name="Vírgula 7 2 6 3 3 2 2 2" xfId="20180"/>
    <cellStyle name="Vírgula 7 2 6 3 3 2 3" xfId="17425"/>
    <cellStyle name="Vírgula 7 2 6 3 3 3" xfId="13529"/>
    <cellStyle name="Vírgula 7 2 6 3 3 3 2" xfId="19009"/>
    <cellStyle name="Vírgula 7 2 6 3 3 4" xfId="16254"/>
    <cellStyle name="Vírgula 7 2 6 3 4" xfId="8506"/>
    <cellStyle name="Vírgula 7 2 6 3 4 2" xfId="13886"/>
    <cellStyle name="Vírgula 7 2 6 3 4 2 2" xfId="19366"/>
    <cellStyle name="Vírgula 7 2 6 3 4 3" xfId="16611"/>
    <cellStyle name="Vírgula 7 2 6 3 5" xfId="3545"/>
    <cellStyle name="Vírgula 7 2 6 3 5 2" xfId="12723"/>
    <cellStyle name="Vírgula 7 2 6 3 5 2 2" xfId="18203"/>
    <cellStyle name="Vírgula 7 2 6 3 5 3" xfId="15449"/>
    <cellStyle name="Vírgula 7 2 6 3 6" xfId="12357"/>
    <cellStyle name="Vírgula 7 2 6 3 6 2" xfId="17837"/>
    <cellStyle name="Vírgula 7 2 6 3 7" xfId="15083"/>
    <cellStyle name="Vírgula 7 2 6 4" xfId="3952"/>
    <cellStyle name="Vírgula 7 2 6 4 2" xfId="9031"/>
    <cellStyle name="Vírgula 7 2 6 4 2 2" xfId="14085"/>
    <cellStyle name="Vírgula 7 2 6 4 2 2 2" xfId="19565"/>
    <cellStyle name="Vírgula 7 2 6 4 2 3" xfId="16810"/>
    <cellStyle name="Vírgula 7 2 6 4 3" xfId="12890"/>
    <cellStyle name="Vírgula 7 2 6 4 3 2" xfId="18370"/>
    <cellStyle name="Vírgula 7 2 6 4 4" xfId="15616"/>
    <cellStyle name="Vírgula 7 2 6 5" xfId="5718"/>
    <cellStyle name="Vírgula 7 2 6 5 2" xfId="10660"/>
    <cellStyle name="Vírgula 7 2 6 5 2 2" xfId="14472"/>
    <cellStyle name="Vírgula 7 2 6 5 2 2 2" xfId="19952"/>
    <cellStyle name="Vírgula 7 2 6 5 2 3" xfId="17197"/>
    <cellStyle name="Vírgula 7 2 6 5 3" xfId="13301"/>
    <cellStyle name="Vírgula 7 2 6 5 3 2" xfId="18781"/>
    <cellStyle name="Vírgula 7 2 6 5 4" xfId="16026"/>
    <cellStyle name="Vírgula 7 2 6 6" xfId="7226"/>
    <cellStyle name="Vírgula 7 2 6 6 2" xfId="13658"/>
    <cellStyle name="Vírgula 7 2 6 6 2 2" xfId="19138"/>
    <cellStyle name="Vírgula 7 2 6 6 3" xfId="16383"/>
    <cellStyle name="Vírgula 7 2 6 7" xfId="2265"/>
    <cellStyle name="Vírgula 7 2 6 7 2" xfId="12495"/>
    <cellStyle name="Vírgula 7 2 6 7 2 2" xfId="17975"/>
    <cellStyle name="Vírgula 7 2 6 7 3" xfId="15221"/>
    <cellStyle name="Vírgula 7 2 6 8" xfId="12097"/>
    <cellStyle name="Vírgula 7 2 6 8 2" xfId="17578"/>
    <cellStyle name="Vírgula 7 2 6 9" xfId="14851"/>
    <cellStyle name="Vírgula 7 2 7" xfId="861"/>
    <cellStyle name="Vírgula 7 2 7 2" xfId="1920"/>
    <cellStyle name="Vírgula 7 2 7 2 2" xfId="5271"/>
    <cellStyle name="Vírgula 7 2 7 2 2 2" xfId="10255"/>
    <cellStyle name="Vírgula 7 2 7 2 2 2 2" xfId="14302"/>
    <cellStyle name="Vírgula 7 2 7 2 2 2 2 2" xfId="19782"/>
    <cellStyle name="Vírgula 7 2 7 2 2 2 3" xfId="17027"/>
    <cellStyle name="Vírgula 7 2 7 2 2 3" xfId="13130"/>
    <cellStyle name="Vírgula 7 2 7 2 2 3 2" xfId="18610"/>
    <cellStyle name="Vírgula 7 2 7 2 2 4" xfId="15856"/>
    <cellStyle name="Vírgula 7 2 7 2 3" xfId="7000"/>
    <cellStyle name="Vírgula 7 2 7 2 3 2" xfId="11942"/>
    <cellStyle name="Vírgula 7 2 7 2 3 2 2" xfId="14702"/>
    <cellStyle name="Vírgula 7 2 7 2 3 2 2 2" xfId="20182"/>
    <cellStyle name="Vírgula 7 2 7 2 3 2 3" xfId="17427"/>
    <cellStyle name="Vírgula 7 2 7 2 3 3" xfId="13531"/>
    <cellStyle name="Vírgula 7 2 7 2 3 3 2" xfId="19011"/>
    <cellStyle name="Vírgula 7 2 7 2 3 4" xfId="16256"/>
    <cellStyle name="Vírgula 7 2 7 2 4" xfId="8508"/>
    <cellStyle name="Vírgula 7 2 7 2 4 2" xfId="13888"/>
    <cellStyle name="Vírgula 7 2 7 2 4 2 2" xfId="19368"/>
    <cellStyle name="Vírgula 7 2 7 2 4 3" xfId="16613"/>
    <cellStyle name="Vírgula 7 2 7 2 5" xfId="3547"/>
    <cellStyle name="Vírgula 7 2 7 2 5 2" xfId="12725"/>
    <cellStyle name="Vírgula 7 2 7 2 5 2 2" xfId="18205"/>
    <cellStyle name="Vírgula 7 2 7 2 5 3" xfId="15451"/>
    <cellStyle name="Vírgula 7 2 7 2 6" xfId="12359"/>
    <cellStyle name="Vírgula 7 2 7 2 6 2" xfId="17839"/>
    <cellStyle name="Vírgula 7 2 7 2 7" xfId="15085"/>
    <cellStyle name="Vírgula 7 2 7 3" xfId="4296"/>
    <cellStyle name="Vírgula 7 2 7 3 2" xfId="9282"/>
    <cellStyle name="Vírgula 7 2 7 3 2 2" xfId="14143"/>
    <cellStyle name="Vírgula 7 2 7 3 2 2 2" xfId="19623"/>
    <cellStyle name="Vírgula 7 2 7 3 2 3" xfId="16868"/>
    <cellStyle name="Vírgula 7 2 7 3 3" xfId="12971"/>
    <cellStyle name="Vírgula 7 2 7 3 3 2" xfId="18451"/>
    <cellStyle name="Vírgula 7 2 7 3 4" xfId="15697"/>
    <cellStyle name="Vírgula 7 2 7 4" xfId="6040"/>
    <cellStyle name="Vírgula 7 2 7 4 2" xfId="10982"/>
    <cellStyle name="Vírgula 7 2 7 4 2 2" xfId="14549"/>
    <cellStyle name="Vírgula 7 2 7 4 2 2 2" xfId="20029"/>
    <cellStyle name="Vírgula 7 2 7 4 2 3" xfId="17274"/>
    <cellStyle name="Vírgula 7 2 7 4 3" xfId="13378"/>
    <cellStyle name="Vírgula 7 2 7 4 3 2" xfId="18858"/>
    <cellStyle name="Vírgula 7 2 7 4 4" xfId="16103"/>
    <cellStyle name="Vírgula 7 2 7 5" xfId="7548"/>
    <cellStyle name="Vírgula 7 2 7 5 2" xfId="13735"/>
    <cellStyle name="Vírgula 7 2 7 5 2 2" xfId="19215"/>
    <cellStyle name="Vírgula 7 2 7 5 3" xfId="16460"/>
    <cellStyle name="Vírgula 7 2 7 6" xfId="2587"/>
    <cellStyle name="Vírgula 7 2 7 6 2" xfId="12572"/>
    <cellStyle name="Vírgula 7 2 7 6 2 2" xfId="18052"/>
    <cellStyle name="Vírgula 7 2 7 6 3" xfId="15298"/>
    <cellStyle name="Vírgula 7 2 7 7" xfId="12191"/>
    <cellStyle name="Vírgula 7 2 7 7 2" xfId="17672"/>
    <cellStyle name="Vírgula 7 2 7 8" xfId="14930"/>
    <cellStyle name="Vírgula 7 2 8" xfId="1327"/>
    <cellStyle name="Vírgula 7 2 8 2" xfId="4678"/>
    <cellStyle name="Vírgula 7 2 8 2 2" xfId="9662"/>
    <cellStyle name="Vírgula 7 2 8 2 2 2" xfId="14236"/>
    <cellStyle name="Vírgula 7 2 8 2 2 2 2" xfId="19716"/>
    <cellStyle name="Vírgula 7 2 8 2 2 3" xfId="16961"/>
    <cellStyle name="Vírgula 7 2 8 2 3" xfId="13064"/>
    <cellStyle name="Vírgula 7 2 8 2 3 2" xfId="18544"/>
    <cellStyle name="Vírgula 7 2 8 2 4" xfId="15790"/>
    <cellStyle name="Vírgula 7 2 8 3" xfId="6407"/>
    <cellStyle name="Vírgula 7 2 8 3 2" xfId="11349"/>
    <cellStyle name="Vírgula 7 2 8 3 2 2" xfId="14636"/>
    <cellStyle name="Vírgula 7 2 8 3 2 2 2" xfId="20116"/>
    <cellStyle name="Vírgula 7 2 8 3 2 3" xfId="17361"/>
    <cellStyle name="Vírgula 7 2 8 3 3" xfId="13465"/>
    <cellStyle name="Vírgula 7 2 8 3 3 2" xfId="18945"/>
    <cellStyle name="Vírgula 7 2 8 3 4" xfId="16190"/>
    <cellStyle name="Vírgula 7 2 8 4" xfId="7915"/>
    <cellStyle name="Vírgula 7 2 8 4 2" xfId="13822"/>
    <cellStyle name="Vírgula 7 2 8 4 2 2" xfId="19302"/>
    <cellStyle name="Vírgula 7 2 8 4 3" xfId="16547"/>
    <cellStyle name="Vírgula 7 2 8 5" xfId="2954"/>
    <cellStyle name="Vírgula 7 2 8 5 2" xfId="12659"/>
    <cellStyle name="Vírgula 7 2 8 5 2 2" xfId="18139"/>
    <cellStyle name="Vírgula 7 2 8 5 3" xfId="15385"/>
    <cellStyle name="Vírgula 7 2 8 6" xfId="12293"/>
    <cellStyle name="Vírgula 7 2 8 6 2" xfId="17773"/>
    <cellStyle name="Vírgula 7 2 8 7" xfId="15019"/>
    <cellStyle name="Vírgula 7 2 9" xfId="271"/>
    <cellStyle name="Vírgula 7 2 9 2" xfId="3896"/>
    <cellStyle name="Vírgula 7 2 9 2 2" xfId="8983"/>
    <cellStyle name="Vírgula 7 2 9 2 2 2" xfId="14074"/>
    <cellStyle name="Vírgula 7 2 9 2 2 2 2" xfId="19554"/>
    <cellStyle name="Vírgula 7 2 9 2 2 3" xfId="16799"/>
    <cellStyle name="Vírgula 7 2 9 2 3" xfId="12878"/>
    <cellStyle name="Vírgula 7 2 9 2 3 2" xfId="18358"/>
    <cellStyle name="Vírgula 7 2 9 2 4" xfId="15604"/>
    <cellStyle name="Vírgula 7 2 9 3" xfId="5674"/>
    <cellStyle name="Vírgula 7 2 9 3 2" xfId="10616"/>
    <cellStyle name="Vírgula 7 2 9 3 2 2" xfId="14462"/>
    <cellStyle name="Vírgula 7 2 9 3 2 2 2" xfId="19942"/>
    <cellStyle name="Vírgula 7 2 9 3 2 3" xfId="17187"/>
    <cellStyle name="Vírgula 7 2 9 3 3" xfId="13291"/>
    <cellStyle name="Vírgula 7 2 9 3 3 2" xfId="18771"/>
    <cellStyle name="Vírgula 7 2 9 3 4" xfId="16016"/>
    <cellStyle name="Vírgula 7 2 9 4" xfId="7182"/>
    <cellStyle name="Vírgula 7 2 9 4 2" xfId="13648"/>
    <cellStyle name="Vírgula 7 2 9 4 2 2" xfId="19128"/>
    <cellStyle name="Vírgula 7 2 9 4 3" xfId="16373"/>
    <cellStyle name="Vírgula 7 2 9 5" xfId="2221"/>
    <cellStyle name="Vírgula 7 2 9 5 2" xfId="12485"/>
    <cellStyle name="Vírgula 7 2 9 5 2 2" xfId="17965"/>
    <cellStyle name="Vírgula 7 2 9 5 3" xfId="15211"/>
    <cellStyle name="Vírgula 7 2 9 6" xfId="12079"/>
    <cellStyle name="Vírgula 7 2 9 6 2" xfId="17560"/>
    <cellStyle name="Vírgula 7 2 9 7" xfId="14839"/>
    <cellStyle name="Vírgula 7 20" xfId="14826"/>
    <cellStyle name="Vírgula 7 3" xfId="170"/>
    <cellStyle name="Vírgula 7 3 10" xfId="2150"/>
    <cellStyle name="Vírgula 7 3 10 2" xfId="4403"/>
    <cellStyle name="Vírgula 7 3 10 2 2" xfId="9388"/>
    <cellStyle name="Vírgula 7 3 10 2 2 2" xfId="14171"/>
    <cellStyle name="Vírgula 7 3 10 2 2 2 2" xfId="19651"/>
    <cellStyle name="Vírgula 7 3 10 2 2 3" xfId="16896"/>
    <cellStyle name="Vírgula 7 3 10 2 3" xfId="12999"/>
    <cellStyle name="Vírgula 7 3 10 2 3 2" xfId="18479"/>
    <cellStyle name="Vírgula 7 3 10 2 4" xfId="15725"/>
    <cellStyle name="Vírgula 7 3 10 3" xfId="8655"/>
    <cellStyle name="Vírgula 7 3 10 3 2" xfId="13999"/>
    <cellStyle name="Vírgula 7 3 10 3 2 2" xfId="19479"/>
    <cellStyle name="Vírgula 7 3 10 3 3" xfId="16724"/>
    <cellStyle name="Vírgula 7 3 10 4" xfId="12478"/>
    <cellStyle name="Vírgula 7 3 10 4 2" xfId="17958"/>
    <cellStyle name="Vírgula 7 3 10 5" xfId="15204"/>
    <cellStyle name="Vírgula 7 3 11" xfId="3695"/>
    <cellStyle name="Vírgula 7 3 11 2" xfId="8792"/>
    <cellStyle name="Vírgula 7 3 11 2 2" xfId="14031"/>
    <cellStyle name="Vírgula 7 3 11 2 2 2" xfId="19511"/>
    <cellStyle name="Vírgula 7 3 11 2 3" xfId="16756"/>
    <cellStyle name="Vírgula 7 3 11 3" xfId="12834"/>
    <cellStyle name="Vírgula 7 3 11 3 2" xfId="18314"/>
    <cellStyle name="Vírgula 7 3 11 4" xfId="15560"/>
    <cellStyle name="Vírgula 7 3 12" xfId="3846"/>
    <cellStyle name="Vírgula 7 3 12 2" xfId="8937"/>
    <cellStyle name="Vírgula 7 3 12 2 2" xfId="14067"/>
    <cellStyle name="Vírgula 7 3 12 2 2 2" xfId="19547"/>
    <cellStyle name="Vírgula 7 3 12 2 3" xfId="16792"/>
    <cellStyle name="Vírgula 7 3 12 3" xfId="12870"/>
    <cellStyle name="Vírgula 7 3 12 3 2" xfId="18350"/>
    <cellStyle name="Vírgula 7 3 12 4" xfId="15596"/>
    <cellStyle name="Vírgula 7 3 13" xfId="5631"/>
    <cellStyle name="Vírgula 7 3 13 2" xfId="10573"/>
    <cellStyle name="Vírgula 7 3 13 2 2" xfId="14455"/>
    <cellStyle name="Vírgula 7 3 13 2 2 2" xfId="19935"/>
    <cellStyle name="Vírgula 7 3 13 2 3" xfId="17180"/>
    <cellStyle name="Vírgula 7 3 13 3" xfId="13284"/>
    <cellStyle name="Vírgula 7 3 13 3 2" xfId="18764"/>
    <cellStyle name="Vírgula 7 3 13 4" xfId="16009"/>
    <cellStyle name="Vírgula 7 3 14" xfId="7139"/>
    <cellStyle name="Vírgula 7 3 14 2" xfId="13641"/>
    <cellStyle name="Vírgula 7 3 14 2 2" xfId="19121"/>
    <cellStyle name="Vírgula 7 3 14 3" xfId="16366"/>
    <cellStyle name="Vírgula 7 3 15" xfId="2113"/>
    <cellStyle name="Vírgula 7 3 15 2" xfId="12469"/>
    <cellStyle name="Vírgula 7 3 15 2 2" xfId="17949"/>
    <cellStyle name="Vírgula 7 3 15 3" xfId="15195"/>
    <cellStyle name="Vírgula 7 3 16" xfId="12070"/>
    <cellStyle name="Vírgula 7 3 16 2" xfId="17551"/>
    <cellStyle name="Vírgula 7 3 17" xfId="14832"/>
    <cellStyle name="Vírgula 7 3 2" xfId="617"/>
    <cellStyle name="Vírgula 7 3 2 10" xfId="2362"/>
    <cellStyle name="Vírgula 7 3 2 10 2" xfId="12519"/>
    <cellStyle name="Vírgula 7 3 2 10 2 2" xfId="17999"/>
    <cellStyle name="Vírgula 7 3 2 10 3" xfId="15245"/>
    <cellStyle name="Vírgula 7 3 2 11" xfId="12137"/>
    <cellStyle name="Vírgula 7 3 2 11 2" xfId="17618"/>
    <cellStyle name="Vírgula 7 3 2 12" xfId="14877"/>
    <cellStyle name="Vírgula 7 3 2 2" xfId="760"/>
    <cellStyle name="Vírgula 7 3 2 2 2" xfId="1225"/>
    <cellStyle name="Vírgula 7 3 2 2 2 2" xfId="1923"/>
    <cellStyle name="Vírgula 7 3 2 2 2 2 2" xfId="5274"/>
    <cellStyle name="Vírgula 7 3 2 2 2 2 2 2" xfId="10258"/>
    <cellStyle name="Vírgula 7 3 2 2 2 2 2 2 2" xfId="14305"/>
    <cellStyle name="Vírgula 7 3 2 2 2 2 2 2 2 2" xfId="19785"/>
    <cellStyle name="Vírgula 7 3 2 2 2 2 2 2 3" xfId="17030"/>
    <cellStyle name="Vírgula 7 3 2 2 2 2 2 3" xfId="13133"/>
    <cellStyle name="Vírgula 7 3 2 2 2 2 2 3 2" xfId="18613"/>
    <cellStyle name="Vírgula 7 3 2 2 2 2 2 4" xfId="15859"/>
    <cellStyle name="Vírgula 7 3 2 2 2 2 3" xfId="7003"/>
    <cellStyle name="Vírgula 7 3 2 2 2 2 3 2" xfId="11945"/>
    <cellStyle name="Vírgula 7 3 2 2 2 2 3 2 2" xfId="14705"/>
    <cellStyle name="Vírgula 7 3 2 2 2 2 3 2 2 2" xfId="20185"/>
    <cellStyle name="Vírgula 7 3 2 2 2 2 3 2 3" xfId="17430"/>
    <cellStyle name="Vírgula 7 3 2 2 2 2 3 3" xfId="13534"/>
    <cellStyle name="Vírgula 7 3 2 2 2 2 3 3 2" xfId="19014"/>
    <cellStyle name="Vírgula 7 3 2 2 2 2 3 4" xfId="16259"/>
    <cellStyle name="Vírgula 7 3 2 2 2 2 4" xfId="8511"/>
    <cellStyle name="Vírgula 7 3 2 2 2 2 4 2" xfId="13891"/>
    <cellStyle name="Vírgula 7 3 2 2 2 2 4 2 2" xfId="19371"/>
    <cellStyle name="Vírgula 7 3 2 2 2 2 4 3" xfId="16616"/>
    <cellStyle name="Vírgula 7 3 2 2 2 2 5" xfId="3550"/>
    <cellStyle name="Vírgula 7 3 2 2 2 2 5 2" xfId="12728"/>
    <cellStyle name="Vírgula 7 3 2 2 2 2 5 2 2" xfId="18208"/>
    <cellStyle name="Vírgula 7 3 2 2 2 2 5 3" xfId="15454"/>
    <cellStyle name="Vírgula 7 3 2 2 2 2 6" xfId="12362"/>
    <cellStyle name="Vírgula 7 3 2 2 2 2 6 2" xfId="17842"/>
    <cellStyle name="Vírgula 7 3 2 2 2 2 7" xfId="15088"/>
    <cellStyle name="Vírgula 7 3 2 2 2 3" xfId="4586"/>
    <cellStyle name="Vírgula 7 3 2 2 2 3 2" xfId="9570"/>
    <cellStyle name="Vírgula 7 3 2 2 2 3 2 2" xfId="14213"/>
    <cellStyle name="Vírgula 7 3 2 2 2 3 2 2 2" xfId="19693"/>
    <cellStyle name="Vírgula 7 3 2 2 2 3 2 3" xfId="16938"/>
    <cellStyle name="Vírgula 7 3 2 2 2 3 3" xfId="13041"/>
    <cellStyle name="Vírgula 7 3 2 2 2 3 3 2" xfId="18521"/>
    <cellStyle name="Vírgula 7 3 2 2 2 3 4" xfId="15767"/>
    <cellStyle name="Vírgula 7 3 2 2 2 4" xfId="6317"/>
    <cellStyle name="Vírgula 7 3 2 2 2 4 2" xfId="11259"/>
    <cellStyle name="Vírgula 7 3 2 2 2 4 2 2" xfId="14615"/>
    <cellStyle name="Vírgula 7 3 2 2 2 4 2 2 2" xfId="20095"/>
    <cellStyle name="Vírgula 7 3 2 2 2 4 2 3" xfId="17340"/>
    <cellStyle name="Vírgula 7 3 2 2 2 4 3" xfId="13444"/>
    <cellStyle name="Vírgula 7 3 2 2 2 4 3 2" xfId="18924"/>
    <cellStyle name="Vírgula 7 3 2 2 2 4 4" xfId="16169"/>
    <cellStyle name="Vírgula 7 3 2 2 2 5" xfId="7825"/>
    <cellStyle name="Vírgula 7 3 2 2 2 5 2" xfId="13801"/>
    <cellStyle name="Vírgula 7 3 2 2 2 5 2 2" xfId="19281"/>
    <cellStyle name="Vírgula 7 3 2 2 2 5 3" xfId="16526"/>
    <cellStyle name="Vírgula 7 3 2 2 2 6" xfId="2864"/>
    <cellStyle name="Vírgula 7 3 2 2 2 6 2" xfId="12638"/>
    <cellStyle name="Vírgula 7 3 2 2 2 6 2 2" xfId="18118"/>
    <cellStyle name="Vírgula 7 3 2 2 2 6 3" xfId="15364"/>
    <cellStyle name="Vírgula 7 3 2 2 2 7" xfId="12272"/>
    <cellStyle name="Vírgula 7 3 2 2 2 7 2" xfId="17752"/>
    <cellStyle name="Vírgula 7 3 2 2 2 8" xfId="14998"/>
    <cellStyle name="Vírgula 7 3 2 2 3" xfId="1922"/>
    <cellStyle name="Vírgula 7 3 2 2 3 2" xfId="5273"/>
    <cellStyle name="Vírgula 7 3 2 2 3 2 2" xfId="10257"/>
    <cellStyle name="Vírgula 7 3 2 2 3 2 2 2" xfId="14304"/>
    <cellStyle name="Vírgula 7 3 2 2 3 2 2 2 2" xfId="19784"/>
    <cellStyle name="Vírgula 7 3 2 2 3 2 2 3" xfId="17029"/>
    <cellStyle name="Vírgula 7 3 2 2 3 2 3" xfId="13132"/>
    <cellStyle name="Vírgula 7 3 2 2 3 2 3 2" xfId="18612"/>
    <cellStyle name="Vírgula 7 3 2 2 3 2 4" xfId="15858"/>
    <cellStyle name="Vírgula 7 3 2 2 3 3" xfId="7002"/>
    <cellStyle name="Vírgula 7 3 2 2 3 3 2" xfId="11944"/>
    <cellStyle name="Vírgula 7 3 2 2 3 3 2 2" xfId="14704"/>
    <cellStyle name="Vírgula 7 3 2 2 3 3 2 2 2" xfId="20184"/>
    <cellStyle name="Vírgula 7 3 2 2 3 3 2 3" xfId="17429"/>
    <cellStyle name="Vírgula 7 3 2 2 3 3 3" xfId="13533"/>
    <cellStyle name="Vírgula 7 3 2 2 3 3 3 2" xfId="19013"/>
    <cellStyle name="Vírgula 7 3 2 2 3 3 4" xfId="16258"/>
    <cellStyle name="Vírgula 7 3 2 2 3 4" xfId="8510"/>
    <cellStyle name="Vírgula 7 3 2 2 3 4 2" xfId="13890"/>
    <cellStyle name="Vírgula 7 3 2 2 3 4 2 2" xfId="19370"/>
    <cellStyle name="Vírgula 7 3 2 2 3 4 3" xfId="16615"/>
    <cellStyle name="Vírgula 7 3 2 2 3 5" xfId="3549"/>
    <cellStyle name="Vírgula 7 3 2 2 3 5 2" xfId="12727"/>
    <cellStyle name="Vírgula 7 3 2 2 3 5 2 2" xfId="18207"/>
    <cellStyle name="Vírgula 7 3 2 2 3 5 3" xfId="15453"/>
    <cellStyle name="Vírgula 7 3 2 2 3 6" xfId="12361"/>
    <cellStyle name="Vírgula 7 3 2 2 3 6 2" xfId="17841"/>
    <cellStyle name="Vírgula 7 3 2 2 3 7" xfId="15087"/>
    <cellStyle name="Vírgula 7 3 2 2 4" xfId="4203"/>
    <cellStyle name="Vírgula 7 3 2 2 4 2" xfId="9189"/>
    <cellStyle name="Vírgula 7 3 2 2 4 2 2" xfId="14122"/>
    <cellStyle name="Vírgula 7 3 2 2 4 2 2 2" xfId="19602"/>
    <cellStyle name="Vírgula 7 3 2 2 4 2 3" xfId="16847"/>
    <cellStyle name="Vírgula 7 3 2 2 4 3" xfId="12950"/>
    <cellStyle name="Vírgula 7 3 2 2 4 3 2" xfId="18430"/>
    <cellStyle name="Vírgula 7 3 2 2 4 4" xfId="15676"/>
    <cellStyle name="Vírgula 7 3 2 2 5" xfId="5950"/>
    <cellStyle name="Vírgula 7 3 2 2 5 2" xfId="10892"/>
    <cellStyle name="Vírgula 7 3 2 2 5 2 2" xfId="14528"/>
    <cellStyle name="Vírgula 7 3 2 2 5 2 2 2" xfId="20008"/>
    <cellStyle name="Vírgula 7 3 2 2 5 2 3" xfId="17253"/>
    <cellStyle name="Vírgula 7 3 2 2 5 3" xfId="13357"/>
    <cellStyle name="Vírgula 7 3 2 2 5 3 2" xfId="18837"/>
    <cellStyle name="Vírgula 7 3 2 2 5 4" xfId="16082"/>
    <cellStyle name="Vírgula 7 3 2 2 6" xfId="7458"/>
    <cellStyle name="Vírgula 7 3 2 2 6 2" xfId="13714"/>
    <cellStyle name="Vírgula 7 3 2 2 6 2 2" xfId="19194"/>
    <cellStyle name="Vírgula 7 3 2 2 6 3" xfId="16439"/>
    <cellStyle name="Vírgula 7 3 2 2 7" xfId="2497"/>
    <cellStyle name="Vírgula 7 3 2 2 7 2" xfId="12551"/>
    <cellStyle name="Vírgula 7 3 2 2 7 2 2" xfId="18031"/>
    <cellStyle name="Vírgula 7 3 2 2 7 3" xfId="15277"/>
    <cellStyle name="Vírgula 7 3 2 2 8" xfId="12169"/>
    <cellStyle name="Vírgula 7 3 2 2 8 2" xfId="17650"/>
    <cellStyle name="Vírgula 7 3 2 2 9" xfId="14909"/>
    <cellStyle name="Vírgula 7 3 2 3" xfId="913"/>
    <cellStyle name="Vírgula 7 3 2 3 2" xfId="1924"/>
    <cellStyle name="Vírgula 7 3 2 3 2 2" xfId="5275"/>
    <cellStyle name="Vírgula 7 3 2 3 2 2 2" xfId="10259"/>
    <cellStyle name="Vírgula 7 3 2 3 2 2 2 2" xfId="14306"/>
    <cellStyle name="Vírgula 7 3 2 3 2 2 2 2 2" xfId="19786"/>
    <cellStyle name="Vírgula 7 3 2 3 2 2 2 3" xfId="17031"/>
    <cellStyle name="Vírgula 7 3 2 3 2 2 3" xfId="13134"/>
    <cellStyle name="Vírgula 7 3 2 3 2 2 3 2" xfId="18614"/>
    <cellStyle name="Vírgula 7 3 2 3 2 2 4" xfId="15860"/>
    <cellStyle name="Vírgula 7 3 2 3 2 3" xfId="7004"/>
    <cellStyle name="Vírgula 7 3 2 3 2 3 2" xfId="11946"/>
    <cellStyle name="Vírgula 7 3 2 3 2 3 2 2" xfId="14706"/>
    <cellStyle name="Vírgula 7 3 2 3 2 3 2 2 2" xfId="20186"/>
    <cellStyle name="Vírgula 7 3 2 3 2 3 2 3" xfId="17431"/>
    <cellStyle name="Vírgula 7 3 2 3 2 3 3" xfId="13535"/>
    <cellStyle name="Vírgula 7 3 2 3 2 3 3 2" xfId="19015"/>
    <cellStyle name="Vírgula 7 3 2 3 2 3 4" xfId="16260"/>
    <cellStyle name="Vírgula 7 3 2 3 2 4" xfId="8512"/>
    <cellStyle name="Vírgula 7 3 2 3 2 4 2" xfId="13892"/>
    <cellStyle name="Vírgula 7 3 2 3 2 4 2 2" xfId="19372"/>
    <cellStyle name="Vírgula 7 3 2 3 2 4 3" xfId="16617"/>
    <cellStyle name="Vírgula 7 3 2 3 2 5" xfId="3551"/>
    <cellStyle name="Vírgula 7 3 2 3 2 5 2" xfId="12729"/>
    <cellStyle name="Vírgula 7 3 2 3 2 5 2 2" xfId="18209"/>
    <cellStyle name="Vírgula 7 3 2 3 2 5 3" xfId="15455"/>
    <cellStyle name="Vírgula 7 3 2 3 2 6" xfId="12363"/>
    <cellStyle name="Vírgula 7 3 2 3 2 6 2" xfId="17843"/>
    <cellStyle name="Vírgula 7 3 2 3 2 7" xfId="15089"/>
    <cellStyle name="Vírgula 7 3 2 3 3" xfId="4345"/>
    <cellStyle name="Vírgula 7 3 2 3 3 2" xfId="9330"/>
    <cellStyle name="Vírgula 7 3 2 3 3 2 2" xfId="14155"/>
    <cellStyle name="Vírgula 7 3 2 3 3 2 2 2" xfId="19635"/>
    <cellStyle name="Vírgula 7 3 2 3 3 2 3" xfId="16880"/>
    <cellStyle name="Vírgula 7 3 2 3 3 3" xfId="12983"/>
    <cellStyle name="Vírgula 7 3 2 3 3 3 2" xfId="18463"/>
    <cellStyle name="Vírgula 7 3 2 3 3 4" xfId="15709"/>
    <cellStyle name="Vírgula 7 3 2 3 4" xfId="6088"/>
    <cellStyle name="Vírgula 7 3 2 3 4 2" xfId="11030"/>
    <cellStyle name="Vírgula 7 3 2 3 4 2 2" xfId="14561"/>
    <cellStyle name="Vírgula 7 3 2 3 4 2 2 2" xfId="20041"/>
    <cellStyle name="Vírgula 7 3 2 3 4 2 3" xfId="17286"/>
    <cellStyle name="Vírgula 7 3 2 3 4 3" xfId="13390"/>
    <cellStyle name="Vírgula 7 3 2 3 4 3 2" xfId="18870"/>
    <cellStyle name="Vírgula 7 3 2 3 4 4" xfId="16115"/>
    <cellStyle name="Vírgula 7 3 2 3 5" xfId="7596"/>
    <cellStyle name="Vírgula 7 3 2 3 5 2" xfId="13747"/>
    <cellStyle name="Vírgula 7 3 2 3 5 2 2" xfId="19227"/>
    <cellStyle name="Vírgula 7 3 2 3 5 3" xfId="16472"/>
    <cellStyle name="Vírgula 7 3 2 3 6" xfId="2635"/>
    <cellStyle name="Vírgula 7 3 2 3 6 2" xfId="12584"/>
    <cellStyle name="Vírgula 7 3 2 3 6 2 2" xfId="18064"/>
    <cellStyle name="Vírgula 7 3 2 3 6 3" xfId="15310"/>
    <cellStyle name="Vírgula 7 3 2 3 7" xfId="12204"/>
    <cellStyle name="Vírgula 7 3 2 3 7 2" xfId="17685"/>
    <cellStyle name="Vírgula 7 3 2 3 8" xfId="14943"/>
    <cellStyle name="Vírgula 7 3 2 4" xfId="1921"/>
    <cellStyle name="Vírgula 7 3 2 4 2" xfId="5272"/>
    <cellStyle name="Vírgula 7 3 2 4 2 2" xfId="10256"/>
    <cellStyle name="Vírgula 7 3 2 4 2 2 2" xfId="14303"/>
    <cellStyle name="Vírgula 7 3 2 4 2 2 2 2" xfId="19783"/>
    <cellStyle name="Vírgula 7 3 2 4 2 2 3" xfId="17028"/>
    <cellStyle name="Vírgula 7 3 2 4 2 3" xfId="13131"/>
    <cellStyle name="Vírgula 7 3 2 4 2 3 2" xfId="18611"/>
    <cellStyle name="Vírgula 7 3 2 4 2 4" xfId="15857"/>
    <cellStyle name="Vírgula 7 3 2 4 3" xfId="7001"/>
    <cellStyle name="Vírgula 7 3 2 4 3 2" xfId="11943"/>
    <cellStyle name="Vírgula 7 3 2 4 3 2 2" xfId="14703"/>
    <cellStyle name="Vírgula 7 3 2 4 3 2 2 2" xfId="20183"/>
    <cellStyle name="Vírgula 7 3 2 4 3 2 3" xfId="17428"/>
    <cellStyle name="Vírgula 7 3 2 4 3 3" xfId="13532"/>
    <cellStyle name="Vírgula 7 3 2 4 3 3 2" xfId="19012"/>
    <cellStyle name="Vírgula 7 3 2 4 3 4" xfId="16257"/>
    <cellStyle name="Vírgula 7 3 2 4 4" xfId="8509"/>
    <cellStyle name="Vírgula 7 3 2 4 4 2" xfId="13889"/>
    <cellStyle name="Vírgula 7 3 2 4 4 2 2" xfId="19369"/>
    <cellStyle name="Vírgula 7 3 2 4 4 3" xfId="16614"/>
    <cellStyle name="Vírgula 7 3 2 4 5" xfId="3548"/>
    <cellStyle name="Vírgula 7 3 2 4 5 2" xfId="12726"/>
    <cellStyle name="Vírgula 7 3 2 4 5 2 2" xfId="18206"/>
    <cellStyle name="Vírgula 7 3 2 4 5 3" xfId="15452"/>
    <cellStyle name="Vírgula 7 3 2 4 6" xfId="12360"/>
    <cellStyle name="Vírgula 7 3 2 4 6 2" xfId="17840"/>
    <cellStyle name="Vírgula 7 3 2 4 7" xfId="15086"/>
    <cellStyle name="Vírgula 7 3 2 5" xfId="3743"/>
    <cellStyle name="Vírgula 7 3 2 5 2" xfId="4497"/>
    <cellStyle name="Vírgula 7 3 2 5 2 2" xfId="9481"/>
    <cellStyle name="Vírgula 7 3 2 5 2 2 2" xfId="14195"/>
    <cellStyle name="Vírgula 7 3 2 5 2 2 2 2" xfId="19675"/>
    <cellStyle name="Vírgula 7 3 2 5 2 2 3" xfId="16920"/>
    <cellStyle name="Vírgula 7 3 2 5 2 3" xfId="13023"/>
    <cellStyle name="Vírgula 7 3 2 5 2 3 2" xfId="18503"/>
    <cellStyle name="Vírgula 7 3 2 5 2 4" xfId="15749"/>
    <cellStyle name="Vírgula 7 3 2 5 3" xfId="8703"/>
    <cellStyle name="Vírgula 7 3 2 5 3 2" xfId="14010"/>
    <cellStyle name="Vírgula 7 3 2 5 3 2 2" xfId="19490"/>
    <cellStyle name="Vírgula 7 3 2 5 3 3" xfId="16735"/>
    <cellStyle name="Vírgula 7 3 2 5 4" xfId="12845"/>
    <cellStyle name="Vírgula 7 3 2 5 4 2" xfId="18325"/>
    <cellStyle name="Vírgula 7 3 2 5 5" xfId="15571"/>
    <cellStyle name="Vírgula 7 3 2 6" xfId="4067"/>
    <cellStyle name="Vírgula 7 3 2 6 2" xfId="8839"/>
    <cellStyle name="Vírgula 7 3 2 6 2 2" xfId="14042"/>
    <cellStyle name="Vírgula 7 3 2 6 2 2 2" xfId="19522"/>
    <cellStyle name="Vírgula 7 3 2 6 2 3" xfId="16767"/>
    <cellStyle name="Vírgula 7 3 2 6 3" xfId="12918"/>
    <cellStyle name="Vírgula 7 3 2 6 3 2" xfId="18398"/>
    <cellStyle name="Vírgula 7 3 2 6 4" xfId="15644"/>
    <cellStyle name="Vírgula 7 3 2 7" xfId="4494"/>
    <cellStyle name="Vírgula 7 3 2 7 2" xfId="9478"/>
    <cellStyle name="Vírgula 7 3 2 7 2 2" xfId="14194"/>
    <cellStyle name="Vírgula 7 3 2 7 2 2 2" xfId="19674"/>
    <cellStyle name="Vírgula 7 3 2 7 2 3" xfId="16919"/>
    <cellStyle name="Vírgula 7 3 2 7 3" xfId="13022"/>
    <cellStyle name="Vírgula 7 3 2 7 3 2" xfId="18502"/>
    <cellStyle name="Vírgula 7 3 2 7 4" xfId="15748"/>
    <cellStyle name="Vírgula 7 3 2 8" xfId="5815"/>
    <cellStyle name="Vírgula 7 3 2 8 2" xfId="10757"/>
    <cellStyle name="Vírgula 7 3 2 8 2 2" xfId="14496"/>
    <cellStyle name="Vírgula 7 3 2 8 2 2 2" xfId="19976"/>
    <cellStyle name="Vírgula 7 3 2 8 2 3" xfId="17221"/>
    <cellStyle name="Vírgula 7 3 2 8 3" xfId="13325"/>
    <cellStyle name="Vírgula 7 3 2 8 3 2" xfId="18805"/>
    <cellStyle name="Vírgula 7 3 2 8 4" xfId="16050"/>
    <cellStyle name="Vírgula 7 3 2 9" xfId="7323"/>
    <cellStyle name="Vírgula 7 3 2 9 2" xfId="13682"/>
    <cellStyle name="Vírgula 7 3 2 9 2 2" xfId="19162"/>
    <cellStyle name="Vírgula 7 3 2 9 3" xfId="16407"/>
    <cellStyle name="Vírgula 7 3 3" xfId="661"/>
    <cellStyle name="Vírgula 7 3 3 10" xfId="2404"/>
    <cellStyle name="Vírgula 7 3 3 10 2" xfId="12528"/>
    <cellStyle name="Vírgula 7 3 3 10 2 2" xfId="18008"/>
    <cellStyle name="Vírgula 7 3 3 10 3" xfId="15254"/>
    <cellStyle name="Vírgula 7 3 3 11" xfId="12146"/>
    <cellStyle name="Vírgula 7 3 3 11 2" xfId="17627"/>
    <cellStyle name="Vírgula 7 3 3 12" xfId="14886"/>
    <cellStyle name="Vírgula 7 3 3 2" xfId="802"/>
    <cellStyle name="Vírgula 7 3 3 2 2" xfId="1267"/>
    <cellStyle name="Vírgula 7 3 3 2 2 2" xfId="1927"/>
    <cellStyle name="Vírgula 7 3 3 2 2 2 2" xfId="5278"/>
    <cellStyle name="Vírgula 7 3 3 2 2 2 2 2" xfId="10262"/>
    <cellStyle name="Vírgula 7 3 3 2 2 2 2 2 2" xfId="14309"/>
    <cellStyle name="Vírgula 7 3 3 2 2 2 2 2 2 2" xfId="19789"/>
    <cellStyle name="Vírgula 7 3 3 2 2 2 2 2 3" xfId="17034"/>
    <cellStyle name="Vírgula 7 3 3 2 2 2 2 3" xfId="13137"/>
    <cellStyle name="Vírgula 7 3 3 2 2 2 2 3 2" xfId="18617"/>
    <cellStyle name="Vírgula 7 3 3 2 2 2 2 4" xfId="15863"/>
    <cellStyle name="Vírgula 7 3 3 2 2 2 3" xfId="7007"/>
    <cellStyle name="Vírgula 7 3 3 2 2 2 3 2" xfId="11949"/>
    <cellStyle name="Vírgula 7 3 3 2 2 2 3 2 2" xfId="14709"/>
    <cellStyle name="Vírgula 7 3 3 2 2 2 3 2 2 2" xfId="20189"/>
    <cellStyle name="Vírgula 7 3 3 2 2 2 3 2 3" xfId="17434"/>
    <cellStyle name="Vírgula 7 3 3 2 2 2 3 3" xfId="13538"/>
    <cellStyle name="Vírgula 7 3 3 2 2 2 3 3 2" xfId="19018"/>
    <cellStyle name="Vírgula 7 3 3 2 2 2 3 4" xfId="16263"/>
    <cellStyle name="Vírgula 7 3 3 2 2 2 4" xfId="8515"/>
    <cellStyle name="Vírgula 7 3 3 2 2 2 4 2" xfId="13895"/>
    <cellStyle name="Vírgula 7 3 3 2 2 2 4 2 2" xfId="19375"/>
    <cellStyle name="Vírgula 7 3 3 2 2 2 4 3" xfId="16620"/>
    <cellStyle name="Vírgula 7 3 3 2 2 2 5" xfId="3554"/>
    <cellStyle name="Vírgula 7 3 3 2 2 2 5 2" xfId="12732"/>
    <cellStyle name="Vírgula 7 3 3 2 2 2 5 2 2" xfId="18212"/>
    <cellStyle name="Vírgula 7 3 3 2 2 2 5 3" xfId="15458"/>
    <cellStyle name="Vírgula 7 3 3 2 2 2 6" xfId="12366"/>
    <cellStyle name="Vírgula 7 3 3 2 2 2 6 2" xfId="17846"/>
    <cellStyle name="Vírgula 7 3 3 2 2 2 7" xfId="15092"/>
    <cellStyle name="Vírgula 7 3 3 2 2 3" xfId="4628"/>
    <cellStyle name="Vírgula 7 3 3 2 2 3 2" xfId="9612"/>
    <cellStyle name="Vírgula 7 3 3 2 2 3 2 2" xfId="14222"/>
    <cellStyle name="Vírgula 7 3 3 2 2 3 2 2 2" xfId="19702"/>
    <cellStyle name="Vírgula 7 3 3 2 2 3 2 3" xfId="16947"/>
    <cellStyle name="Vírgula 7 3 3 2 2 3 3" xfId="13050"/>
    <cellStyle name="Vírgula 7 3 3 2 2 3 3 2" xfId="18530"/>
    <cellStyle name="Vírgula 7 3 3 2 2 3 4" xfId="15776"/>
    <cellStyle name="Vírgula 7 3 3 2 2 4" xfId="6359"/>
    <cellStyle name="Vírgula 7 3 3 2 2 4 2" xfId="11301"/>
    <cellStyle name="Vírgula 7 3 3 2 2 4 2 2" xfId="14624"/>
    <cellStyle name="Vírgula 7 3 3 2 2 4 2 2 2" xfId="20104"/>
    <cellStyle name="Vírgula 7 3 3 2 2 4 2 3" xfId="17349"/>
    <cellStyle name="Vírgula 7 3 3 2 2 4 3" xfId="13453"/>
    <cellStyle name="Vírgula 7 3 3 2 2 4 3 2" xfId="18933"/>
    <cellStyle name="Vírgula 7 3 3 2 2 4 4" xfId="16178"/>
    <cellStyle name="Vírgula 7 3 3 2 2 5" xfId="7867"/>
    <cellStyle name="Vírgula 7 3 3 2 2 5 2" xfId="13810"/>
    <cellStyle name="Vírgula 7 3 3 2 2 5 2 2" xfId="19290"/>
    <cellStyle name="Vírgula 7 3 3 2 2 5 3" xfId="16535"/>
    <cellStyle name="Vírgula 7 3 3 2 2 6" xfId="2906"/>
    <cellStyle name="Vírgula 7 3 3 2 2 6 2" xfId="12647"/>
    <cellStyle name="Vírgula 7 3 3 2 2 6 2 2" xfId="18127"/>
    <cellStyle name="Vírgula 7 3 3 2 2 6 3" xfId="15373"/>
    <cellStyle name="Vírgula 7 3 3 2 2 7" xfId="12281"/>
    <cellStyle name="Vírgula 7 3 3 2 2 7 2" xfId="17761"/>
    <cellStyle name="Vírgula 7 3 3 2 2 8" xfId="15007"/>
    <cellStyle name="Vírgula 7 3 3 2 3" xfId="1926"/>
    <cellStyle name="Vírgula 7 3 3 2 3 2" xfId="5277"/>
    <cellStyle name="Vírgula 7 3 3 2 3 2 2" xfId="10261"/>
    <cellStyle name="Vírgula 7 3 3 2 3 2 2 2" xfId="14308"/>
    <cellStyle name="Vírgula 7 3 3 2 3 2 2 2 2" xfId="19788"/>
    <cellStyle name="Vírgula 7 3 3 2 3 2 2 3" xfId="17033"/>
    <cellStyle name="Vírgula 7 3 3 2 3 2 3" xfId="13136"/>
    <cellStyle name="Vírgula 7 3 3 2 3 2 3 2" xfId="18616"/>
    <cellStyle name="Vírgula 7 3 3 2 3 2 4" xfId="15862"/>
    <cellStyle name="Vírgula 7 3 3 2 3 3" xfId="7006"/>
    <cellStyle name="Vírgula 7 3 3 2 3 3 2" xfId="11948"/>
    <cellStyle name="Vírgula 7 3 3 2 3 3 2 2" xfId="14708"/>
    <cellStyle name="Vírgula 7 3 3 2 3 3 2 2 2" xfId="20188"/>
    <cellStyle name="Vírgula 7 3 3 2 3 3 2 3" xfId="17433"/>
    <cellStyle name="Vírgula 7 3 3 2 3 3 3" xfId="13537"/>
    <cellStyle name="Vírgula 7 3 3 2 3 3 3 2" xfId="19017"/>
    <cellStyle name="Vírgula 7 3 3 2 3 3 4" xfId="16262"/>
    <cellStyle name="Vírgula 7 3 3 2 3 4" xfId="8514"/>
    <cellStyle name="Vírgula 7 3 3 2 3 4 2" xfId="13894"/>
    <cellStyle name="Vírgula 7 3 3 2 3 4 2 2" xfId="19374"/>
    <cellStyle name="Vírgula 7 3 3 2 3 4 3" xfId="16619"/>
    <cellStyle name="Vírgula 7 3 3 2 3 5" xfId="3553"/>
    <cellStyle name="Vírgula 7 3 3 2 3 5 2" xfId="12731"/>
    <cellStyle name="Vírgula 7 3 3 2 3 5 2 2" xfId="18211"/>
    <cellStyle name="Vírgula 7 3 3 2 3 5 3" xfId="15457"/>
    <cellStyle name="Vírgula 7 3 3 2 3 6" xfId="12365"/>
    <cellStyle name="Vírgula 7 3 3 2 3 6 2" xfId="17845"/>
    <cellStyle name="Vírgula 7 3 3 2 3 7" xfId="15091"/>
    <cellStyle name="Vírgula 7 3 3 2 4" xfId="4245"/>
    <cellStyle name="Vírgula 7 3 3 2 4 2" xfId="9231"/>
    <cellStyle name="Vírgula 7 3 3 2 4 2 2" xfId="14131"/>
    <cellStyle name="Vírgula 7 3 3 2 4 2 2 2" xfId="19611"/>
    <cellStyle name="Vírgula 7 3 3 2 4 2 3" xfId="16856"/>
    <cellStyle name="Vírgula 7 3 3 2 4 3" xfId="12959"/>
    <cellStyle name="Vírgula 7 3 3 2 4 3 2" xfId="18439"/>
    <cellStyle name="Vírgula 7 3 3 2 4 4" xfId="15685"/>
    <cellStyle name="Vírgula 7 3 3 2 5" xfId="5992"/>
    <cellStyle name="Vírgula 7 3 3 2 5 2" xfId="10934"/>
    <cellStyle name="Vírgula 7 3 3 2 5 2 2" xfId="14537"/>
    <cellStyle name="Vírgula 7 3 3 2 5 2 2 2" xfId="20017"/>
    <cellStyle name="Vírgula 7 3 3 2 5 2 3" xfId="17262"/>
    <cellStyle name="Vírgula 7 3 3 2 5 3" xfId="13366"/>
    <cellStyle name="Vírgula 7 3 3 2 5 3 2" xfId="18846"/>
    <cellStyle name="Vírgula 7 3 3 2 5 4" xfId="16091"/>
    <cellStyle name="Vírgula 7 3 3 2 6" xfId="7500"/>
    <cellStyle name="Vírgula 7 3 3 2 6 2" xfId="13723"/>
    <cellStyle name="Vírgula 7 3 3 2 6 2 2" xfId="19203"/>
    <cellStyle name="Vírgula 7 3 3 2 6 3" xfId="16448"/>
    <cellStyle name="Vírgula 7 3 3 2 7" xfId="2539"/>
    <cellStyle name="Vírgula 7 3 3 2 7 2" xfId="12560"/>
    <cellStyle name="Vírgula 7 3 3 2 7 2 2" xfId="18040"/>
    <cellStyle name="Vírgula 7 3 3 2 7 3" xfId="15286"/>
    <cellStyle name="Vírgula 7 3 3 2 8" xfId="12178"/>
    <cellStyle name="Vírgula 7 3 3 2 8 2" xfId="17659"/>
    <cellStyle name="Vírgula 7 3 3 2 9" xfId="14918"/>
    <cellStyle name="Vírgula 7 3 3 3" xfId="955"/>
    <cellStyle name="Vírgula 7 3 3 3 2" xfId="1928"/>
    <cellStyle name="Vírgula 7 3 3 3 2 2" xfId="5279"/>
    <cellStyle name="Vírgula 7 3 3 3 2 2 2" xfId="10263"/>
    <cellStyle name="Vírgula 7 3 3 3 2 2 2 2" xfId="14310"/>
    <cellStyle name="Vírgula 7 3 3 3 2 2 2 2 2" xfId="19790"/>
    <cellStyle name="Vírgula 7 3 3 3 2 2 2 3" xfId="17035"/>
    <cellStyle name="Vírgula 7 3 3 3 2 2 3" xfId="13138"/>
    <cellStyle name="Vírgula 7 3 3 3 2 2 3 2" xfId="18618"/>
    <cellStyle name="Vírgula 7 3 3 3 2 2 4" xfId="15864"/>
    <cellStyle name="Vírgula 7 3 3 3 2 3" xfId="7008"/>
    <cellStyle name="Vírgula 7 3 3 3 2 3 2" xfId="11950"/>
    <cellStyle name="Vírgula 7 3 3 3 2 3 2 2" xfId="14710"/>
    <cellStyle name="Vírgula 7 3 3 3 2 3 2 2 2" xfId="20190"/>
    <cellStyle name="Vírgula 7 3 3 3 2 3 2 3" xfId="17435"/>
    <cellStyle name="Vírgula 7 3 3 3 2 3 3" xfId="13539"/>
    <cellStyle name="Vírgula 7 3 3 3 2 3 3 2" xfId="19019"/>
    <cellStyle name="Vírgula 7 3 3 3 2 3 4" xfId="16264"/>
    <cellStyle name="Vírgula 7 3 3 3 2 4" xfId="8516"/>
    <cellStyle name="Vírgula 7 3 3 3 2 4 2" xfId="13896"/>
    <cellStyle name="Vírgula 7 3 3 3 2 4 2 2" xfId="19376"/>
    <cellStyle name="Vírgula 7 3 3 3 2 4 3" xfId="16621"/>
    <cellStyle name="Vírgula 7 3 3 3 2 5" xfId="3555"/>
    <cellStyle name="Vírgula 7 3 3 3 2 5 2" xfId="12733"/>
    <cellStyle name="Vírgula 7 3 3 3 2 5 2 2" xfId="18213"/>
    <cellStyle name="Vírgula 7 3 3 3 2 5 3" xfId="15459"/>
    <cellStyle name="Vírgula 7 3 3 3 2 6" xfId="12367"/>
    <cellStyle name="Vírgula 7 3 3 3 2 6 2" xfId="17847"/>
    <cellStyle name="Vírgula 7 3 3 3 2 7" xfId="15093"/>
    <cellStyle name="Vírgula 7 3 3 3 3" xfId="4387"/>
    <cellStyle name="Vírgula 7 3 3 3 3 2" xfId="9372"/>
    <cellStyle name="Vírgula 7 3 3 3 3 2 2" xfId="14164"/>
    <cellStyle name="Vírgula 7 3 3 3 3 2 2 2" xfId="19644"/>
    <cellStyle name="Vírgula 7 3 3 3 3 2 3" xfId="16889"/>
    <cellStyle name="Vírgula 7 3 3 3 3 3" xfId="12992"/>
    <cellStyle name="Vírgula 7 3 3 3 3 3 2" xfId="18472"/>
    <cellStyle name="Vírgula 7 3 3 3 3 4" xfId="15718"/>
    <cellStyle name="Vírgula 7 3 3 3 4" xfId="6130"/>
    <cellStyle name="Vírgula 7 3 3 3 4 2" xfId="11072"/>
    <cellStyle name="Vírgula 7 3 3 3 4 2 2" xfId="14570"/>
    <cellStyle name="Vírgula 7 3 3 3 4 2 2 2" xfId="20050"/>
    <cellStyle name="Vírgula 7 3 3 3 4 2 3" xfId="17295"/>
    <cellStyle name="Vírgula 7 3 3 3 4 3" xfId="13399"/>
    <cellStyle name="Vírgula 7 3 3 3 4 3 2" xfId="18879"/>
    <cellStyle name="Vírgula 7 3 3 3 4 4" xfId="16124"/>
    <cellStyle name="Vírgula 7 3 3 3 5" xfId="7638"/>
    <cellStyle name="Vírgula 7 3 3 3 5 2" xfId="13756"/>
    <cellStyle name="Vírgula 7 3 3 3 5 2 2" xfId="19236"/>
    <cellStyle name="Vírgula 7 3 3 3 5 3" xfId="16481"/>
    <cellStyle name="Vírgula 7 3 3 3 6" xfId="2677"/>
    <cellStyle name="Vírgula 7 3 3 3 6 2" xfId="12593"/>
    <cellStyle name="Vírgula 7 3 3 3 6 2 2" xfId="18073"/>
    <cellStyle name="Vírgula 7 3 3 3 6 3" xfId="15319"/>
    <cellStyle name="Vírgula 7 3 3 3 7" xfId="12213"/>
    <cellStyle name="Vírgula 7 3 3 3 7 2" xfId="17694"/>
    <cellStyle name="Vírgula 7 3 3 3 8" xfId="14952"/>
    <cellStyle name="Vírgula 7 3 3 4" xfId="1925"/>
    <cellStyle name="Vírgula 7 3 3 4 2" xfId="5276"/>
    <cellStyle name="Vírgula 7 3 3 4 2 2" xfId="10260"/>
    <cellStyle name="Vírgula 7 3 3 4 2 2 2" xfId="14307"/>
    <cellStyle name="Vírgula 7 3 3 4 2 2 2 2" xfId="19787"/>
    <cellStyle name="Vírgula 7 3 3 4 2 2 3" xfId="17032"/>
    <cellStyle name="Vírgula 7 3 3 4 2 3" xfId="13135"/>
    <cellStyle name="Vírgula 7 3 3 4 2 3 2" xfId="18615"/>
    <cellStyle name="Vírgula 7 3 3 4 2 4" xfId="15861"/>
    <cellStyle name="Vírgula 7 3 3 4 3" xfId="7005"/>
    <cellStyle name="Vírgula 7 3 3 4 3 2" xfId="11947"/>
    <cellStyle name="Vírgula 7 3 3 4 3 2 2" xfId="14707"/>
    <cellStyle name="Vírgula 7 3 3 4 3 2 2 2" xfId="20187"/>
    <cellStyle name="Vírgula 7 3 3 4 3 2 3" xfId="17432"/>
    <cellStyle name="Vírgula 7 3 3 4 3 3" xfId="13536"/>
    <cellStyle name="Vírgula 7 3 3 4 3 3 2" xfId="19016"/>
    <cellStyle name="Vírgula 7 3 3 4 3 4" xfId="16261"/>
    <cellStyle name="Vírgula 7 3 3 4 4" xfId="8513"/>
    <cellStyle name="Vírgula 7 3 3 4 4 2" xfId="13893"/>
    <cellStyle name="Vírgula 7 3 3 4 4 2 2" xfId="19373"/>
    <cellStyle name="Vírgula 7 3 3 4 4 3" xfId="16618"/>
    <cellStyle name="Vírgula 7 3 3 4 5" xfId="3552"/>
    <cellStyle name="Vírgula 7 3 3 4 5 2" xfId="12730"/>
    <cellStyle name="Vírgula 7 3 3 4 5 2 2" xfId="18210"/>
    <cellStyle name="Vírgula 7 3 3 4 5 3" xfId="15456"/>
    <cellStyle name="Vírgula 7 3 3 4 6" xfId="12364"/>
    <cellStyle name="Vírgula 7 3 3 4 6 2" xfId="17844"/>
    <cellStyle name="Vírgula 7 3 3 4 7" xfId="15090"/>
    <cellStyle name="Vírgula 7 3 3 5" xfId="3785"/>
    <cellStyle name="Vírgula 7 3 3 5 2" xfId="3957"/>
    <cellStyle name="Vírgula 7 3 3 5 2 2" xfId="9036"/>
    <cellStyle name="Vírgula 7 3 3 5 2 2 2" xfId="14090"/>
    <cellStyle name="Vírgula 7 3 3 5 2 2 2 2" xfId="19570"/>
    <cellStyle name="Vírgula 7 3 3 5 2 2 3" xfId="16815"/>
    <cellStyle name="Vírgula 7 3 3 5 2 3" xfId="12895"/>
    <cellStyle name="Vírgula 7 3 3 5 2 3 2" xfId="18375"/>
    <cellStyle name="Vírgula 7 3 3 5 2 4" xfId="15621"/>
    <cellStyle name="Vírgula 7 3 3 5 3" xfId="8745"/>
    <cellStyle name="Vírgula 7 3 3 5 3 2" xfId="14019"/>
    <cellStyle name="Vírgula 7 3 3 5 3 2 2" xfId="19499"/>
    <cellStyle name="Vírgula 7 3 3 5 3 3" xfId="16744"/>
    <cellStyle name="Vírgula 7 3 3 5 4" xfId="12854"/>
    <cellStyle name="Vírgula 7 3 3 5 4 2" xfId="18334"/>
    <cellStyle name="Vírgula 7 3 3 5 5" xfId="15580"/>
    <cellStyle name="Vírgula 7 3 3 6" xfId="4110"/>
    <cellStyle name="Vírgula 7 3 3 6 2" xfId="8881"/>
    <cellStyle name="Vírgula 7 3 3 6 2 2" xfId="14051"/>
    <cellStyle name="Vírgula 7 3 3 6 2 2 2" xfId="19531"/>
    <cellStyle name="Vírgula 7 3 3 6 2 3" xfId="16776"/>
    <cellStyle name="Vírgula 7 3 3 6 3" xfId="12927"/>
    <cellStyle name="Vírgula 7 3 3 6 3 2" xfId="18407"/>
    <cellStyle name="Vírgula 7 3 3 6 4" xfId="15653"/>
    <cellStyle name="Vírgula 7 3 3 7" xfId="4033"/>
    <cellStyle name="Vírgula 7 3 3 7 2" xfId="9096"/>
    <cellStyle name="Vírgula 7 3 3 7 2 2" xfId="14104"/>
    <cellStyle name="Vírgula 7 3 3 7 2 2 2" xfId="19584"/>
    <cellStyle name="Vírgula 7 3 3 7 2 3" xfId="16829"/>
    <cellStyle name="Vírgula 7 3 3 7 3" xfId="12912"/>
    <cellStyle name="Vírgula 7 3 3 7 3 2" xfId="18392"/>
    <cellStyle name="Vírgula 7 3 3 7 4" xfId="15638"/>
    <cellStyle name="Vírgula 7 3 3 8" xfId="5857"/>
    <cellStyle name="Vírgula 7 3 3 8 2" xfId="10799"/>
    <cellStyle name="Vírgula 7 3 3 8 2 2" xfId="14505"/>
    <cellStyle name="Vírgula 7 3 3 8 2 2 2" xfId="19985"/>
    <cellStyle name="Vírgula 7 3 3 8 2 3" xfId="17230"/>
    <cellStyle name="Vírgula 7 3 3 8 3" xfId="13334"/>
    <cellStyle name="Vírgula 7 3 3 8 3 2" xfId="18814"/>
    <cellStyle name="Vírgula 7 3 3 8 4" xfId="16059"/>
    <cellStyle name="Vírgula 7 3 3 9" xfId="7365"/>
    <cellStyle name="Vírgula 7 3 3 9 2" xfId="13691"/>
    <cellStyle name="Vírgula 7 3 3 9 2 2" xfId="19171"/>
    <cellStyle name="Vírgula 7 3 3 9 3" xfId="16416"/>
    <cellStyle name="Vírgula 7 3 4" xfId="503"/>
    <cellStyle name="Vírgula 7 3 4 2" xfId="1065"/>
    <cellStyle name="Vírgula 7 3 4 2 2" xfId="1930"/>
    <cellStyle name="Vírgula 7 3 4 2 2 2" xfId="5281"/>
    <cellStyle name="Vírgula 7 3 4 2 2 2 2" xfId="10265"/>
    <cellStyle name="Vírgula 7 3 4 2 2 2 2 2" xfId="14312"/>
    <cellStyle name="Vírgula 7 3 4 2 2 2 2 2 2" xfId="19792"/>
    <cellStyle name="Vírgula 7 3 4 2 2 2 2 3" xfId="17037"/>
    <cellStyle name="Vírgula 7 3 4 2 2 2 3" xfId="13140"/>
    <cellStyle name="Vírgula 7 3 4 2 2 2 3 2" xfId="18620"/>
    <cellStyle name="Vírgula 7 3 4 2 2 2 4" xfId="15866"/>
    <cellStyle name="Vírgula 7 3 4 2 2 3" xfId="7010"/>
    <cellStyle name="Vírgula 7 3 4 2 2 3 2" xfId="11952"/>
    <cellStyle name="Vírgula 7 3 4 2 2 3 2 2" xfId="14712"/>
    <cellStyle name="Vírgula 7 3 4 2 2 3 2 2 2" xfId="20192"/>
    <cellStyle name="Vírgula 7 3 4 2 2 3 2 3" xfId="17437"/>
    <cellStyle name="Vírgula 7 3 4 2 2 3 3" xfId="13541"/>
    <cellStyle name="Vírgula 7 3 4 2 2 3 3 2" xfId="19021"/>
    <cellStyle name="Vírgula 7 3 4 2 2 3 4" xfId="16266"/>
    <cellStyle name="Vírgula 7 3 4 2 2 4" xfId="8518"/>
    <cellStyle name="Vírgula 7 3 4 2 2 4 2" xfId="13898"/>
    <cellStyle name="Vírgula 7 3 4 2 2 4 2 2" xfId="19378"/>
    <cellStyle name="Vírgula 7 3 4 2 2 4 3" xfId="16623"/>
    <cellStyle name="Vírgula 7 3 4 2 2 5" xfId="3557"/>
    <cellStyle name="Vírgula 7 3 4 2 2 5 2" xfId="12735"/>
    <cellStyle name="Vírgula 7 3 4 2 2 5 2 2" xfId="18215"/>
    <cellStyle name="Vírgula 7 3 4 2 2 5 3" xfId="15461"/>
    <cellStyle name="Vírgula 7 3 4 2 2 6" xfId="12369"/>
    <cellStyle name="Vírgula 7 3 4 2 2 6 2" xfId="17849"/>
    <cellStyle name="Vírgula 7 3 4 2 2 7" xfId="15095"/>
    <cellStyle name="Vírgula 7 3 4 2 3" xfId="4480"/>
    <cellStyle name="Vírgula 7 3 4 2 3 2" xfId="9465"/>
    <cellStyle name="Vírgula 7 3 4 2 3 2 2" xfId="14187"/>
    <cellStyle name="Vírgula 7 3 4 2 3 2 2 2" xfId="19667"/>
    <cellStyle name="Vírgula 7 3 4 2 3 2 3" xfId="16912"/>
    <cellStyle name="Vírgula 7 3 4 2 3 3" xfId="13015"/>
    <cellStyle name="Vírgula 7 3 4 2 3 3 2" xfId="18495"/>
    <cellStyle name="Vírgula 7 3 4 2 3 4" xfId="15741"/>
    <cellStyle name="Vírgula 7 3 4 2 4" xfId="6220"/>
    <cellStyle name="Vírgula 7 3 4 2 4 2" xfId="11162"/>
    <cellStyle name="Vírgula 7 3 4 2 4 2 2" xfId="14592"/>
    <cellStyle name="Vírgula 7 3 4 2 4 2 2 2" xfId="20072"/>
    <cellStyle name="Vírgula 7 3 4 2 4 2 3" xfId="17317"/>
    <cellStyle name="Vírgula 7 3 4 2 4 3" xfId="13421"/>
    <cellStyle name="Vírgula 7 3 4 2 4 3 2" xfId="18901"/>
    <cellStyle name="Vírgula 7 3 4 2 4 4" xfId="16146"/>
    <cellStyle name="Vírgula 7 3 4 2 5" xfId="7728"/>
    <cellStyle name="Vírgula 7 3 4 2 5 2" xfId="13778"/>
    <cellStyle name="Vírgula 7 3 4 2 5 2 2" xfId="19258"/>
    <cellStyle name="Vírgula 7 3 4 2 5 3" xfId="16503"/>
    <cellStyle name="Vírgula 7 3 4 2 6" xfId="2767"/>
    <cellStyle name="Vírgula 7 3 4 2 6 2" xfId="12615"/>
    <cellStyle name="Vírgula 7 3 4 2 6 2 2" xfId="18095"/>
    <cellStyle name="Vírgula 7 3 4 2 6 3" xfId="15341"/>
    <cellStyle name="Vírgula 7 3 4 2 7" xfId="12241"/>
    <cellStyle name="Vírgula 7 3 4 2 7 2" xfId="17722"/>
    <cellStyle name="Vírgula 7 3 4 2 8" xfId="14975"/>
    <cellStyle name="Vírgula 7 3 4 3" xfId="1929"/>
    <cellStyle name="Vírgula 7 3 4 3 2" xfId="5280"/>
    <cellStyle name="Vírgula 7 3 4 3 2 2" xfId="10264"/>
    <cellStyle name="Vírgula 7 3 4 3 2 2 2" xfId="14311"/>
    <cellStyle name="Vírgula 7 3 4 3 2 2 2 2" xfId="19791"/>
    <cellStyle name="Vírgula 7 3 4 3 2 2 3" xfId="17036"/>
    <cellStyle name="Vírgula 7 3 4 3 2 3" xfId="13139"/>
    <cellStyle name="Vírgula 7 3 4 3 2 3 2" xfId="18619"/>
    <cellStyle name="Vírgula 7 3 4 3 2 4" xfId="15865"/>
    <cellStyle name="Vírgula 7 3 4 3 3" xfId="7009"/>
    <cellStyle name="Vírgula 7 3 4 3 3 2" xfId="11951"/>
    <cellStyle name="Vírgula 7 3 4 3 3 2 2" xfId="14711"/>
    <cellStyle name="Vírgula 7 3 4 3 3 2 2 2" xfId="20191"/>
    <cellStyle name="Vírgula 7 3 4 3 3 2 3" xfId="17436"/>
    <cellStyle name="Vírgula 7 3 4 3 3 3" xfId="13540"/>
    <cellStyle name="Vírgula 7 3 4 3 3 3 2" xfId="19020"/>
    <cellStyle name="Vírgula 7 3 4 3 3 4" xfId="16265"/>
    <cellStyle name="Vírgula 7 3 4 3 4" xfId="8517"/>
    <cellStyle name="Vírgula 7 3 4 3 4 2" xfId="13897"/>
    <cellStyle name="Vírgula 7 3 4 3 4 2 2" xfId="19377"/>
    <cellStyle name="Vírgula 7 3 4 3 4 3" xfId="16622"/>
    <cellStyle name="Vírgula 7 3 4 3 5" xfId="3556"/>
    <cellStyle name="Vírgula 7 3 4 3 5 2" xfId="12734"/>
    <cellStyle name="Vírgula 7 3 4 3 5 2 2" xfId="18214"/>
    <cellStyle name="Vírgula 7 3 4 3 5 3" xfId="15460"/>
    <cellStyle name="Vírgula 7 3 4 3 6" xfId="12368"/>
    <cellStyle name="Vírgula 7 3 4 3 6 2" xfId="17848"/>
    <cellStyle name="Vírgula 7 3 4 3 7" xfId="15094"/>
    <cellStyle name="Vírgula 7 3 4 4" xfId="4012"/>
    <cellStyle name="Vírgula 7 3 4 4 2" xfId="9084"/>
    <cellStyle name="Vírgula 7 3 4 4 2 2" xfId="14098"/>
    <cellStyle name="Vírgula 7 3 4 4 2 2 2" xfId="19578"/>
    <cellStyle name="Vírgula 7 3 4 4 2 3" xfId="16823"/>
    <cellStyle name="Vírgula 7 3 4 4 3" xfId="12906"/>
    <cellStyle name="Vírgula 7 3 4 4 3 2" xfId="18386"/>
    <cellStyle name="Vírgula 7 3 4 4 4" xfId="15632"/>
    <cellStyle name="Vírgula 7 3 4 5" xfId="5768"/>
    <cellStyle name="Vírgula 7 3 4 5 2" xfId="10710"/>
    <cellStyle name="Vírgula 7 3 4 5 2 2" xfId="14485"/>
    <cellStyle name="Vírgula 7 3 4 5 2 2 2" xfId="19965"/>
    <cellStyle name="Vírgula 7 3 4 5 2 3" xfId="17210"/>
    <cellStyle name="Vírgula 7 3 4 5 3" xfId="13314"/>
    <cellStyle name="Vírgula 7 3 4 5 3 2" xfId="18794"/>
    <cellStyle name="Vírgula 7 3 4 5 4" xfId="16039"/>
    <cellStyle name="Vírgula 7 3 4 6" xfId="7276"/>
    <cellStyle name="Vírgula 7 3 4 6 2" xfId="13671"/>
    <cellStyle name="Vírgula 7 3 4 6 2 2" xfId="19151"/>
    <cellStyle name="Vírgula 7 3 4 6 3" xfId="16396"/>
    <cellStyle name="Vírgula 7 3 4 7" xfId="2315"/>
    <cellStyle name="Vírgula 7 3 4 7 2" xfId="12508"/>
    <cellStyle name="Vírgula 7 3 4 7 2 2" xfId="17988"/>
    <cellStyle name="Vírgula 7 3 4 7 3" xfId="15234"/>
    <cellStyle name="Vírgula 7 3 4 8" xfId="12118"/>
    <cellStyle name="Vírgula 7 3 4 8 2" xfId="17599"/>
    <cellStyle name="Vírgula 7 3 4 9" xfId="14865"/>
    <cellStyle name="Vírgula 7 3 5" xfId="712"/>
    <cellStyle name="Vírgula 7 3 5 2" xfId="1178"/>
    <cellStyle name="Vírgula 7 3 5 2 2" xfId="1932"/>
    <cellStyle name="Vírgula 7 3 5 2 2 2" xfId="5283"/>
    <cellStyle name="Vírgula 7 3 5 2 2 2 2" xfId="10267"/>
    <cellStyle name="Vírgula 7 3 5 2 2 2 2 2" xfId="14314"/>
    <cellStyle name="Vírgula 7 3 5 2 2 2 2 2 2" xfId="19794"/>
    <cellStyle name="Vírgula 7 3 5 2 2 2 2 3" xfId="17039"/>
    <cellStyle name="Vírgula 7 3 5 2 2 2 3" xfId="13142"/>
    <cellStyle name="Vírgula 7 3 5 2 2 2 3 2" xfId="18622"/>
    <cellStyle name="Vírgula 7 3 5 2 2 2 4" xfId="15868"/>
    <cellStyle name="Vírgula 7 3 5 2 2 3" xfId="7012"/>
    <cellStyle name="Vírgula 7 3 5 2 2 3 2" xfId="11954"/>
    <cellStyle name="Vírgula 7 3 5 2 2 3 2 2" xfId="14714"/>
    <cellStyle name="Vírgula 7 3 5 2 2 3 2 2 2" xfId="20194"/>
    <cellStyle name="Vírgula 7 3 5 2 2 3 2 3" xfId="17439"/>
    <cellStyle name="Vírgula 7 3 5 2 2 3 3" xfId="13543"/>
    <cellStyle name="Vírgula 7 3 5 2 2 3 3 2" xfId="19023"/>
    <cellStyle name="Vírgula 7 3 5 2 2 3 4" xfId="16268"/>
    <cellStyle name="Vírgula 7 3 5 2 2 4" xfId="8520"/>
    <cellStyle name="Vírgula 7 3 5 2 2 4 2" xfId="13900"/>
    <cellStyle name="Vírgula 7 3 5 2 2 4 2 2" xfId="19380"/>
    <cellStyle name="Vírgula 7 3 5 2 2 4 3" xfId="16625"/>
    <cellStyle name="Vírgula 7 3 5 2 2 5" xfId="3559"/>
    <cellStyle name="Vírgula 7 3 5 2 2 5 2" xfId="12737"/>
    <cellStyle name="Vírgula 7 3 5 2 2 5 2 2" xfId="18217"/>
    <cellStyle name="Vírgula 7 3 5 2 2 5 3" xfId="15463"/>
    <cellStyle name="Vírgula 7 3 5 2 2 6" xfId="12371"/>
    <cellStyle name="Vírgula 7 3 5 2 2 6 2" xfId="17851"/>
    <cellStyle name="Vírgula 7 3 5 2 2 7" xfId="15097"/>
    <cellStyle name="Vírgula 7 3 5 2 3" xfId="4539"/>
    <cellStyle name="Vírgula 7 3 5 2 3 2" xfId="9523"/>
    <cellStyle name="Vírgula 7 3 5 2 3 2 2" xfId="14202"/>
    <cellStyle name="Vírgula 7 3 5 2 3 2 2 2" xfId="19682"/>
    <cellStyle name="Vírgula 7 3 5 2 3 2 3" xfId="16927"/>
    <cellStyle name="Vírgula 7 3 5 2 3 3" xfId="13030"/>
    <cellStyle name="Vírgula 7 3 5 2 3 3 2" xfId="18510"/>
    <cellStyle name="Vírgula 7 3 5 2 3 4" xfId="15756"/>
    <cellStyle name="Vírgula 7 3 5 2 4" xfId="6270"/>
    <cellStyle name="Vírgula 7 3 5 2 4 2" xfId="11212"/>
    <cellStyle name="Vírgula 7 3 5 2 4 2 2" xfId="14604"/>
    <cellStyle name="Vírgula 7 3 5 2 4 2 2 2" xfId="20084"/>
    <cellStyle name="Vírgula 7 3 5 2 4 2 3" xfId="17329"/>
    <cellStyle name="Vírgula 7 3 5 2 4 3" xfId="13433"/>
    <cellStyle name="Vírgula 7 3 5 2 4 3 2" xfId="18913"/>
    <cellStyle name="Vírgula 7 3 5 2 4 4" xfId="16158"/>
    <cellStyle name="Vírgula 7 3 5 2 5" xfId="7778"/>
    <cellStyle name="Vírgula 7 3 5 2 5 2" xfId="13790"/>
    <cellStyle name="Vírgula 7 3 5 2 5 2 2" xfId="19270"/>
    <cellStyle name="Vírgula 7 3 5 2 5 3" xfId="16515"/>
    <cellStyle name="Vírgula 7 3 5 2 6" xfId="2817"/>
    <cellStyle name="Vírgula 7 3 5 2 6 2" xfId="12627"/>
    <cellStyle name="Vírgula 7 3 5 2 6 2 2" xfId="18107"/>
    <cellStyle name="Vírgula 7 3 5 2 6 3" xfId="15353"/>
    <cellStyle name="Vírgula 7 3 5 2 7" xfId="12261"/>
    <cellStyle name="Vírgula 7 3 5 2 7 2" xfId="17741"/>
    <cellStyle name="Vírgula 7 3 5 2 8" xfId="14987"/>
    <cellStyle name="Vírgula 7 3 5 3" xfId="1931"/>
    <cellStyle name="Vírgula 7 3 5 3 2" xfId="5282"/>
    <cellStyle name="Vírgula 7 3 5 3 2 2" xfId="10266"/>
    <cellStyle name="Vírgula 7 3 5 3 2 2 2" xfId="14313"/>
    <cellStyle name="Vírgula 7 3 5 3 2 2 2 2" xfId="19793"/>
    <cellStyle name="Vírgula 7 3 5 3 2 2 3" xfId="17038"/>
    <cellStyle name="Vírgula 7 3 5 3 2 3" xfId="13141"/>
    <cellStyle name="Vírgula 7 3 5 3 2 3 2" xfId="18621"/>
    <cellStyle name="Vírgula 7 3 5 3 2 4" xfId="15867"/>
    <cellStyle name="Vírgula 7 3 5 3 3" xfId="7011"/>
    <cellStyle name="Vírgula 7 3 5 3 3 2" xfId="11953"/>
    <cellStyle name="Vírgula 7 3 5 3 3 2 2" xfId="14713"/>
    <cellStyle name="Vírgula 7 3 5 3 3 2 2 2" xfId="20193"/>
    <cellStyle name="Vírgula 7 3 5 3 3 2 3" xfId="17438"/>
    <cellStyle name="Vírgula 7 3 5 3 3 3" xfId="13542"/>
    <cellStyle name="Vírgula 7 3 5 3 3 3 2" xfId="19022"/>
    <cellStyle name="Vírgula 7 3 5 3 3 4" xfId="16267"/>
    <cellStyle name="Vírgula 7 3 5 3 4" xfId="8519"/>
    <cellStyle name="Vírgula 7 3 5 3 4 2" xfId="13899"/>
    <cellStyle name="Vírgula 7 3 5 3 4 2 2" xfId="19379"/>
    <cellStyle name="Vírgula 7 3 5 3 4 3" xfId="16624"/>
    <cellStyle name="Vírgula 7 3 5 3 5" xfId="3558"/>
    <cellStyle name="Vírgula 7 3 5 3 5 2" xfId="12736"/>
    <cellStyle name="Vírgula 7 3 5 3 5 2 2" xfId="18216"/>
    <cellStyle name="Vírgula 7 3 5 3 5 3" xfId="15462"/>
    <cellStyle name="Vírgula 7 3 5 3 6" xfId="12370"/>
    <cellStyle name="Vírgula 7 3 5 3 6 2" xfId="17850"/>
    <cellStyle name="Vírgula 7 3 5 3 7" xfId="15096"/>
    <cellStyle name="Vírgula 7 3 5 4" xfId="4156"/>
    <cellStyle name="Vírgula 7 3 5 4 2" xfId="9142"/>
    <cellStyle name="Vírgula 7 3 5 4 2 2" xfId="14111"/>
    <cellStyle name="Vírgula 7 3 5 4 2 2 2" xfId="19591"/>
    <cellStyle name="Vírgula 7 3 5 4 2 3" xfId="16836"/>
    <cellStyle name="Vírgula 7 3 5 4 3" xfId="12939"/>
    <cellStyle name="Vírgula 7 3 5 4 3 2" xfId="18419"/>
    <cellStyle name="Vírgula 7 3 5 4 4" xfId="15665"/>
    <cellStyle name="Vírgula 7 3 5 5" xfId="5903"/>
    <cellStyle name="Vírgula 7 3 5 5 2" xfId="10845"/>
    <cellStyle name="Vírgula 7 3 5 5 2 2" xfId="14517"/>
    <cellStyle name="Vírgula 7 3 5 5 2 2 2" xfId="19997"/>
    <cellStyle name="Vírgula 7 3 5 5 2 3" xfId="17242"/>
    <cellStyle name="Vírgula 7 3 5 5 3" xfId="13346"/>
    <cellStyle name="Vírgula 7 3 5 5 3 2" xfId="18826"/>
    <cellStyle name="Vírgula 7 3 5 5 4" xfId="16071"/>
    <cellStyle name="Vírgula 7 3 5 6" xfId="7411"/>
    <cellStyle name="Vírgula 7 3 5 6 2" xfId="13703"/>
    <cellStyle name="Vírgula 7 3 5 6 2 2" xfId="19183"/>
    <cellStyle name="Vírgula 7 3 5 6 3" xfId="16428"/>
    <cellStyle name="Vírgula 7 3 5 7" xfId="2450"/>
    <cellStyle name="Vírgula 7 3 5 7 2" xfId="12540"/>
    <cellStyle name="Vírgula 7 3 5 7 2 2" xfId="18020"/>
    <cellStyle name="Vírgula 7 3 5 7 3" xfId="15266"/>
    <cellStyle name="Vírgula 7 3 5 8" xfId="12158"/>
    <cellStyle name="Vírgula 7 3 5 8 2" xfId="17639"/>
    <cellStyle name="Vírgula 7 3 5 9" xfId="14898"/>
    <cellStyle name="Vírgula 7 3 6" xfId="387"/>
    <cellStyle name="Vírgula 7 3 6 2" xfId="1009"/>
    <cellStyle name="Vírgula 7 3 6 2 2" xfId="1934"/>
    <cellStyle name="Vírgula 7 3 6 2 2 2" xfId="5285"/>
    <cellStyle name="Vírgula 7 3 6 2 2 2 2" xfId="10269"/>
    <cellStyle name="Vírgula 7 3 6 2 2 2 2 2" xfId="14316"/>
    <cellStyle name="Vírgula 7 3 6 2 2 2 2 2 2" xfId="19796"/>
    <cellStyle name="Vírgula 7 3 6 2 2 2 2 3" xfId="17041"/>
    <cellStyle name="Vírgula 7 3 6 2 2 2 3" xfId="13144"/>
    <cellStyle name="Vírgula 7 3 6 2 2 2 3 2" xfId="18624"/>
    <cellStyle name="Vírgula 7 3 6 2 2 2 4" xfId="15870"/>
    <cellStyle name="Vírgula 7 3 6 2 2 3" xfId="7014"/>
    <cellStyle name="Vírgula 7 3 6 2 2 3 2" xfId="11956"/>
    <cellStyle name="Vírgula 7 3 6 2 2 3 2 2" xfId="14716"/>
    <cellStyle name="Vírgula 7 3 6 2 2 3 2 2 2" xfId="20196"/>
    <cellStyle name="Vírgula 7 3 6 2 2 3 2 3" xfId="17441"/>
    <cellStyle name="Vírgula 7 3 6 2 2 3 3" xfId="13545"/>
    <cellStyle name="Vírgula 7 3 6 2 2 3 3 2" xfId="19025"/>
    <cellStyle name="Vírgula 7 3 6 2 2 3 4" xfId="16270"/>
    <cellStyle name="Vírgula 7 3 6 2 2 4" xfId="8522"/>
    <cellStyle name="Vírgula 7 3 6 2 2 4 2" xfId="13902"/>
    <cellStyle name="Vírgula 7 3 6 2 2 4 2 2" xfId="19382"/>
    <cellStyle name="Vírgula 7 3 6 2 2 4 3" xfId="16627"/>
    <cellStyle name="Vírgula 7 3 6 2 2 5" xfId="3561"/>
    <cellStyle name="Vírgula 7 3 6 2 2 5 2" xfId="12739"/>
    <cellStyle name="Vírgula 7 3 6 2 2 5 2 2" xfId="18219"/>
    <cellStyle name="Vírgula 7 3 6 2 2 5 3" xfId="15465"/>
    <cellStyle name="Vírgula 7 3 6 2 2 6" xfId="12373"/>
    <cellStyle name="Vírgula 7 3 6 2 2 6 2" xfId="17853"/>
    <cellStyle name="Vírgula 7 3 6 2 2 7" xfId="15099"/>
    <cellStyle name="Vírgula 7 3 6 2 3" xfId="4434"/>
    <cellStyle name="Vírgula 7 3 6 2 3 2" xfId="9419"/>
    <cellStyle name="Vírgula 7 3 6 2 3 2 2" xfId="14177"/>
    <cellStyle name="Vírgula 7 3 6 2 3 2 2 2" xfId="19657"/>
    <cellStyle name="Vírgula 7 3 6 2 3 2 3" xfId="16902"/>
    <cellStyle name="Vírgula 7 3 6 2 3 3" xfId="13005"/>
    <cellStyle name="Vírgula 7 3 6 2 3 3 2" xfId="18485"/>
    <cellStyle name="Vírgula 7 3 6 2 3 4" xfId="15731"/>
    <cellStyle name="Vírgula 7 3 6 2 4" xfId="6176"/>
    <cellStyle name="Vírgula 7 3 6 2 4 2" xfId="11118"/>
    <cellStyle name="Vírgula 7 3 6 2 4 2 2" xfId="14582"/>
    <cellStyle name="Vírgula 7 3 6 2 4 2 2 2" xfId="20062"/>
    <cellStyle name="Vírgula 7 3 6 2 4 2 3" xfId="17307"/>
    <cellStyle name="Vírgula 7 3 6 2 4 3" xfId="13411"/>
    <cellStyle name="Vírgula 7 3 6 2 4 3 2" xfId="18891"/>
    <cellStyle name="Vírgula 7 3 6 2 4 4" xfId="16136"/>
    <cellStyle name="Vírgula 7 3 6 2 5" xfId="7684"/>
    <cellStyle name="Vírgula 7 3 6 2 5 2" xfId="13768"/>
    <cellStyle name="Vírgula 7 3 6 2 5 2 2" xfId="19248"/>
    <cellStyle name="Vírgula 7 3 6 2 5 3" xfId="16493"/>
    <cellStyle name="Vírgula 7 3 6 2 6" xfId="2723"/>
    <cellStyle name="Vírgula 7 3 6 2 6 2" xfId="12605"/>
    <cellStyle name="Vírgula 7 3 6 2 6 2 2" xfId="18085"/>
    <cellStyle name="Vírgula 7 3 6 2 6 3" xfId="15331"/>
    <cellStyle name="Vírgula 7 3 6 2 7" xfId="12227"/>
    <cellStyle name="Vírgula 7 3 6 2 7 2" xfId="17708"/>
    <cellStyle name="Vírgula 7 3 6 2 8" xfId="14965"/>
    <cellStyle name="Vírgula 7 3 6 3" xfId="1933"/>
    <cellStyle name="Vírgula 7 3 6 3 2" xfId="5284"/>
    <cellStyle name="Vírgula 7 3 6 3 2 2" xfId="10268"/>
    <cellStyle name="Vírgula 7 3 6 3 2 2 2" xfId="14315"/>
    <cellStyle name="Vírgula 7 3 6 3 2 2 2 2" xfId="19795"/>
    <cellStyle name="Vírgula 7 3 6 3 2 2 3" xfId="17040"/>
    <cellStyle name="Vírgula 7 3 6 3 2 3" xfId="13143"/>
    <cellStyle name="Vírgula 7 3 6 3 2 3 2" xfId="18623"/>
    <cellStyle name="Vírgula 7 3 6 3 2 4" xfId="15869"/>
    <cellStyle name="Vírgula 7 3 6 3 3" xfId="7013"/>
    <cellStyle name="Vírgula 7 3 6 3 3 2" xfId="11955"/>
    <cellStyle name="Vírgula 7 3 6 3 3 2 2" xfId="14715"/>
    <cellStyle name="Vírgula 7 3 6 3 3 2 2 2" xfId="20195"/>
    <cellStyle name="Vírgula 7 3 6 3 3 2 3" xfId="17440"/>
    <cellStyle name="Vírgula 7 3 6 3 3 3" xfId="13544"/>
    <cellStyle name="Vírgula 7 3 6 3 3 3 2" xfId="19024"/>
    <cellStyle name="Vírgula 7 3 6 3 3 4" xfId="16269"/>
    <cellStyle name="Vírgula 7 3 6 3 4" xfId="8521"/>
    <cellStyle name="Vírgula 7 3 6 3 4 2" xfId="13901"/>
    <cellStyle name="Vírgula 7 3 6 3 4 2 2" xfId="19381"/>
    <cellStyle name="Vírgula 7 3 6 3 4 3" xfId="16626"/>
    <cellStyle name="Vírgula 7 3 6 3 5" xfId="3560"/>
    <cellStyle name="Vírgula 7 3 6 3 5 2" xfId="12738"/>
    <cellStyle name="Vírgula 7 3 6 3 5 2 2" xfId="18218"/>
    <cellStyle name="Vírgula 7 3 6 3 5 3" xfId="15464"/>
    <cellStyle name="Vírgula 7 3 6 3 6" xfId="12372"/>
    <cellStyle name="Vírgula 7 3 6 3 6 2" xfId="17852"/>
    <cellStyle name="Vírgula 7 3 6 3 7" xfId="15098"/>
    <cellStyle name="Vírgula 7 3 6 4" xfId="3953"/>
    <cellStyle name="Vírgula 7 3 6 4 2" xfId="9032"/>
    <cellStyle name="Vírgula 7 3 6 4 2 2" xfId="14086"/>
    <cellStyle name="Vírgula 7 3 6 4 2 2 2" xfId="19566"/>
    <cellStyle name="Vírgula 7 3 6 4 2 3" xfId="16811"/>
    <cellStyle name="Vírgula 7 3 6 4 3" xfId="12891"/>
    <cellStyle name="Vírgula 7 3 6 4 3 2" xfId="18371"/>
    <cellStyle name="Vírgula 7 3 6 4 4" xfId="15617"/>
    <cellStyle name="Vírgula 7 3 6 5" xfId="5719"/>
    <cellStyle name="Vírgula 7 3 6 5 2" xfId="10661"/>
    <cellStyle name="Vírgula 7 3 6 5 2 2" xfId="14473"/>
    <cellStyle name="Vírgula 7 3 6 5 2 2 2" xfId="19953"/>
    <cellStyle name="Vírgula 7 3 6 5 2 3" xfId="17198"/>
    <cellStyle name="Vírgula 7 3 6 5 3" xfId="13302"/>
    <cellStyle name="Vírgula 7 3 6 5 3 2" xfId="18782"/>
    <cellStyle name="Vírgula 7 3 6 5 4" xfId="16027"/>
    <cellStyle name="Vírgula 7 3 6 6" xfId="7227"/>
    <cellStyle name="Vírgula 7 3 6 6 2" xfId="13659"/>
    <cellStyle name="Vírgula 7 3 6 6 2 2" xfId="19139"/>
    <cellStyle name="Vírgula 7 3 6 6 3" xfId="16384"/>
    <cellStyle name="Vírgula 7 3 6 7" xfId="2266"/>
    <cellStyle name="Vírgula 7 3 6 7 2" xfId="12496"/>
    <cellStyle name="Vírgula 7 3 6 7 2 2" xfId="17976"/>
    <cellStyle name="Vírgula 7 3 6 7 3" xfId="15222"/>
    <cellStyle name="Vírgula 7 3 6 8" xfId="12098"/>
    <cellStyle name="Vírgula 7 3 6 8 2" xfId="17579"/>
    <cellStyle name="Vírgula 7 3 6 9" xfId="14852"/>
    <cellStyle name="Vírgula 7 3 7" xfId="862"/>
    <cellStyle name="Vírgula 7 3 7 2" xfId="1935"/>
    <cellStyle name="Vírgula 7 3 7 2 2" xfId="5286"/>
    <cellStyle name="Vírgula 7 3 7 2 2 2" xfId="10270"/>
    <cellStyle name="Vírgula 7 3 7 2 2 2 2" xfId="14317"/>
    <cellStyle name="Vírgula 7 3 7 2 2 2 2 2" xfId="19797"/>
    <cellStyle name="Vírgula 7 3 7 2 2 2 3" xfId="17042"/>
    <cellStyle name="Vírgula 7 3 7 2 2 3" xfId="13145"/>
    <cellStyle name="Vírgula 7 3 7 2 2 3 2" xfId="18625"/>
    <cellStyle name="Vírgula 7 3 7 2 2 4" xfId="15871"/>
    <cellStyle name="Vírgula 7 3 7 2 3" xfId="7015"/>
    <cellStyle name="Vírgula 7 3 7 2 3 2" xfId="11957"/>
    <cellStyle name="Vírgula 7 3 7 2 3 2 2" xfId="14717"/>
    <cellStyle name="Vírgula 7 3 7 2 3 2 2 2" xfId="20197"/>
    <cellStyle name="Vírgula 7 3 7 2 3 2 3" xfId="17442"/>
    <cellStyle name="Vírgula 7 3 7 2 3 3" xfId="13546"/>
    <cellStyle name="Vírgula 7 3 7 2 3 3 2" xfId="19026"/>
    <cellStyle name="Vírgula 7 3 7 2 3 4" xfId="16271"/>
    <cellStyle name="Vírgula 7 3 7 2 4" xfId="8523"/>
    <cellStyle name="Vírgula 7 3 7 2 4 2" xfId="13903"/>
    <cellStyle name="Vírgula 7 3 7 2 4 2 2" xfId="19383"/>
    <cellStyle name="Vírgula 7 3 7 2 4 3" xfId="16628"/>
    <cellStyle name="Vírgula 7 3 7 2 5" xfId="3562"/>
    <cellStyle name="Vírgula 7 3 7 2 5 2" xfId="12740"/>
    <cellStyle name="Vírgula 7 3 7 2 5 2 2" xfId="18220"/>
    <cellStyle name="Vírgula 7 3 7 2 5 3" xfId="15466"/>
    <cellStyle name="Vírgula 7 3 7 2 6" xfId="12374"/>
    <cellStyle name="Vírgula 7 3 7 2 6 2" xfId="17854"/>
    <cellStyle name="Vírgula 7 3 7 2 7" xfId="15100"/>
    <cellStyle name="Vírgula 7 3 7 3" xfId="4297"/>
    <cellStyle name="Vírgula 7 3 7 3 2" xfId="9283"/>
    <cellStyle name="Vírgula 7 3 7 3 2 2" xfId="14144"/>
    <cellStyle name="Vírgula 7 3 7 3 2 2 2" xfId="19624"/>
    <cellStyle name="Vírgula 7 3 7 3 2 3" xfId="16869"/>
    <cellStyle name="Vírgula 7 3 7 3 3" xfId="12972"/>
    <cellStyle name="Vírgula 7 3 7 3 3 2" xfId="18452"/>
    <cellStyle name="Vírgula 7 3 7 3 4" xfId="15698"/>
    <cellStyle name="Vírgula 7 3 7 4" xfId="6041"/>
    <cellStyle name="Vírgula 7 3 7 4 2" xfId="10983"/>
    <cellStyle name="Vírgula 7 3 7 4 2 2" xfId="14550"/>
    <cellStyle name="Vírgula 7 3 7 4 2 2 2" xfId="20030"/>
    <cellStyle name="Vírgula 7 3 7 4 2 3" xfId="17275"/>
    <cellStyle name="Vírgula 7 3 7 4 3" xfId="13379"/>
    <cellStyle name="Vírgula 7 3 7 4 3 2" xfId="18859"/>
    <cellStyle name="Vírgula 7 3 7 4 4" xfId="16104"/>
    <cellStyle name="Vírgula 7 3 7 5" xfId="7549"/>
    <cellStyle name="Vírgula 7 3 7 5 2" xfId="13736"/>
    <cellStyle name="Vírgula 7 3 7 5 2 2" xfId="19216"/>
    <cellStyle name="Vírgula 7 3 7 5 3" xfId="16461"/>
    <cellStyle name="Vírgula 7 3 7 6" xfId="2588"/>
    <cellStyle name="Vírgula 7 3 7 6 2" xfId="12573"/>
    <cellStyle name="Vírgula 7 3 7 6 2 2" xfId="18053"/>
    <cellStyle name="Vírgula 7 3 7 6 3" xfId="15299"/>
    <cellStyle name="Vírgula 7 3 7 7" xfId="12192"/>
    <cellStyle name="Vírgula 7 3 7 7 2" xfId="17673"/>
    <cellStyle name="Vírgula 7 3 7 8" xfId="14931"/>
    <cellStyle name="Vírgula 7 3 8" xfId="1328"/>
    <cellStyle name="Vírgula 7 3 8 2" xfId="4679"/>
    <cellStyle name="Vírgula 7 3 8 2 2" xfId="9663"/>
    <cellStyle name="Vírgula 7 3 8 2 2 2" xfId="14237"/>
    <cellStyle name="Vírgula 7 3 8 2 2 2 2" xfId="19717"/>
    <cellStyle name="Vírgula 7 3 8 2 2 3" xfId="16962"/>
    <cellStyle name="Vírgula 7 3 8 2 3" xfId="13065"/>
    <cellStyle name="Vírgula 7 3 8 2 3 2" xfId="18545"/>
    <cellStyle name="Vírgula 7 3 8 2 4" xfId="15791"/>
    <cellStyle name="Vírgula 7 3 8 3" xfId="6408"/>
    <cellStyle name="Vírgula 7 3 8 3 2" xfId="11350"/>
    <cellStyle name="Vírgula 7 3 8 3 2 2" xfId="14637"/>
    <cellStyle name="Vírgula 7 3 8 3 2 2 2" xfId="20117"/>
    <cellStyle name="Vírgula 7 3 8 3 2 3" xfId="17362"/>
    <cellStyle name="Vírgula 7 3 8 3 3" xfId="13466"/>
    <cellStyle name="Vírgula 7 3 8 3 3 2" xfId="18946"/>
    <cellStyle name="Vírgula 7 3 8 3 4" xfId="16191"/>
    <cellStyle name="Vírgula 7 3 8 4" xfId="7916"/>
    <cellStyle name="Vírgula 7 3 8 4 2" xfId="13823"/>
    <cellStyle name="Vírgula 7 3 8 4 2 2" xfId="19303"/>
    <cellStyle name="Vírgula 7 3 8 4 3" xfId="16548"/>
    <cellStyle name="Vírgula 7 3 8 5" xfId="2955"/>
    <cellStyle name="Vírgula 7 3 8 5 2" xfId="12660"/>
    <cellStyle name="Vírgula 7 3 8 5 2 2" xfId="18140"/>
    <cellStyle name="Vírgula 7 3 8 5 3" xfId="15386"/>
    <cellStyle name="Vírgula 7 3 8 6" xfId="12294"/>
    <cellStyle name="Vírgula 7 3 8 6 2" xfId="17774"/>
    <cellStyle name="Vírgula 7 3 8 7" xfId="15020"/>
    <cellStyle name="Vírgula 7 3 9" xfId="272"/>
    <cellStyle name="Vírgula 7 3 9 2" xfId="3897"/>
    <cellStyle name="Vírgula 7 3 9 2 2" xfId="8984"/>
    <cellStyle name="Vírgula 7 3 9 2 2 2" xfId="14075"/>
    <cellStyle name="Vírgula 7 3 9 2 2 2 2" xfId="19555"/>
    <cellStyle name="Vírgula 7 3 9 2 2 3" xfId="16800"/>
    <cellStyle name="Vírgula 7 3 9 2 3" xfId="12879"/>
    <cellStyle name="Vírgula 7 3 9 2 3 2" xfId="18359"/>
    <cellStyle name="Vírgula 7 3 9 2 4" xfId="15605"/>
    <cellStyle name="Vírgula 7 3 9 3" xfId="5675"/>
    <cellStyle name="Vírgula 7 3 9 3 2" xfId="10617"/>
    <cellStyle name="Vírgula 7 3 9 3 2 2" xfId="14463"/>
    <cellStyle name="Vírgula 7 3 9 3 2 2 2" xfId="19943"/>
    <cellStyle name="Vírgula 7 3 9 3 2 3" xfId="17188"/>
    <cellStyle name="Vírgula 7 3 9 3 3" xfId="13292"/>
    <cellStyle name="Vírgula 7 3 9 3 3 2" xfId="18772"/>
    <cellStyle name="Vírgula 7 3 9 3 4" xfId="16017"/>
    <cellStyle name="Vírgula 7 3 9 4" xfId="7183"/>
    <cellStyle name="Vírgula 7 3 9 4 2" xfId="13649"/>
    <cellStyle name="Vírgula 7 3 9 4 2 2" xfId="19129"/>
    <cellStyle name="Vírgula 7 3 9 4 3" xfId="16374"/>
    <cellStyle name="Vírgula 7 3 9 5" xfId="2222"/>
    <cellStyle name="Vírgula 7 3 9 5 2" xfId="12486"/>
    <cellStyle name="Vírgula 7 3 9 5 2 2" xfId="17966"/>
    <cellStyle name="Vírgula 7 3 9 5 3" xfId="15212"/>
    <cellStyle name="Vírgula 7 3 9 6" xfId="12080"/>
    <cellStyle name="Vírgula 7 3 9 6 2" xfId="17561"/>
    <cellStyle name="Vírgula 7 3 9 7" xfId="14840"/>
    <cellStyle name="Vírgula 7 4" xfId="279"/>
    <cellStyle name="Vírgula 7 4 10" xfId="3902"/>
    <cellStyle name="Vírgula 7 4 10 2" xfId="8797"/>
    <cellStyle name="Vírgula 7 4 10 2 2" xfId="14035"/>
    <cellStyle name="Vírgula 7 4 10 2 2 2" xfId="19515"/>
    <cellStyle name="Vírgula 7 4 10 2 3" xfId="16760"/>
    <cellStyle name="Vírgula 7 4 10 3" xfId="12883"/>
    <cellStyle name="Vírgula 7 4 10 3 2" xfId="18363"/>
    <cellStyle name="Vírgula 7 4 10 4" xfId="15609"/>
    <cellStyle name="Vírgula 7 4 11" xfId="5570"/>
    <cellStyle name="Vírgula 7 4 11 2" xfId="10519"/>
    <cellStyle name="Vírgula 7 4 11 2 2" xfId="14446"/>
    <cellStyle name="Vírgula 7 4 11 2 2 2" xfId="19926"/>
    <cellStyle name="Vírgula 7 4 11 2 3" xfId="17171"/>
    <cellStyle name="Vírgula 7 4 11 3" xfId="13275"/>
    <cellStyle name="Vírgula 7 4 11 3 2" xfId="18755"/>
    <cellStyle name="Vírgula 7 4 11 4" xfId="16000"/>
    <cellStyle name="Vírgula 7 4 12" xfId="5680"/>
    <cellStyle name="Vírgula 7 4 12 2" xfId="10622"/>
    <cellStyle name="Vírgula 7 4 12 2 2" xfId="14467"/>
    <cellStyle name="Vírgula 7 4 12 2 2 2" xfId="19947"/>
    <cellStyle name="Vírgula 7 4 12 2 3" xfId="17192"/>
    <cellStyle name="Vírgula 7 4 12 3" xfId="13296"/>
    <cellStyle name="Vírgula 7 4 12 3 2" xfId="18776"/>
    <cellStyle name="Vírgula 7 4 12 4" xfId="16021"/>
    <cellStyle name="Vírgula 7 4 13" xfId="7188"/>
    <cellStyle name="Vírgula 7 4 13 2" xfId="13653"/>
    <cellStyle name="Vírgula 7 4 13 2 2" xfId="19133"/>
    <cellStyle name="Vírgula 7 4 13 3" xfId="16378"/>
    <cellStyle name="Vírgula 7 4 14" xfId="2227"/>
    <cellStyle name="Vírgula 7 4 14 2" xfId="12490"/>
    <cellStyle name="Vírgula 7 4 14 2 2" xfId="17970"/>
    <cellStyle name="Vírgula 7 4 14 3" xfId="15216"/>
    <cellStyle name="Vírgula 7 4 15" xfId="12084"/>
    <cellStyle name="Vírgula 7 4 15 2" xfId="17565"/>
    <cellStyle name="Vírgula 7 4 16" xfId="14845"/>
    <cellStyle name="Vírgula 7 4 2" xfId="401"/>
    <cellStyle name="Vírgula 7 4 2 10" xfId="5729"/>
    <cellStyle name="Vírgula 7 4 2 10 2" xfId="10671"/>
    <cellStyle name="Vírgula 7 4 2 10 2 2" xfId="14478"/>
    <cellStyle name="Vírgula 7 4 2 10 2 2 2" xfId="19958"/>
    <cellStyle name="Vírgula 7 4 2 10 2 3" xfId="17203"/>
    <cellStyle name="Vírgula 7 4 2 10 3" xfId="13307"/>
    <cellStyle name="Vírgula 7 4 2 10 3 2" xfId="18787"/>
    <cellStyle name="Vírgula 7 4 2 10 4" xfId="16032"/>
    <cellStyle name="Vírgula 7 4 2 11" xfId="7237"/>
    <cellStyle name="Vírgula 7 4 2 11 2" xfId="13664"/>
    <cellStyle name="Vírgula 7 4 2 11 2 2" xfId="19144"/>
    <cellStyle name="Vírgula 7 4 2 11 3" xfId="16389"/>
    <cellStyle name="Vírgula 7 4 2 12" xfId="2276"/>
    <cellStyle name="Vírgula 7 4 2 12 2" xfId="12501"/>
    <cellStyle name="Vírgula 7 4 2 12 2 2" xfId="17981"/>
    <cellStyle name="Vírgula 7 4 2 12 3" xfId="15227"/>
    <cellStyle name="Vírgula 7 4 2 13" xfId="12105"/>
    <cellStyle name="Vírgula 7 4 2 13 2" xfId="17586"/>
    <cellStyle name="Vírgula 7 4 2 14" xfId="14858"/>
    <cellStyle name="Vírgula 7 4 2 2" xfId="668"/>
    <cellStyle name="Vírgula 7 4 2 2 10" xfId="7372"/>
    <cellStyle name="Vírgula 7 4 2 2 10 2" xfId="13697"/>
    <cellStyle name="Vírgula 7 4 2 2 10 2 2" xfId="19177"/>
    <cellStyle name="Vírgula 7 4 2 2 10 3" xfId="16422"/>
    <cellStyle name="Vírgula 7 4 2 2 11" xfId="2411"/>
    <cellStyle name="Vírgula 7 4 2 2 11 2" xfId="12534"/>
    <cellStyle name="Vírgula 7 4 2 2 11 2 2" xfId="18014"/>
    <cellStyle name="Vírgula 7 4 2 2 11 3" xfId="15260"/>
    <cellStyle name="Vírgula 7 4 2 2 12" xfId="12152"/>
    <cellStyle name="Vírgula 7 4 2 2 12 2" xfId="17633"/>
    <cellStyle name="Vírgula 7 4 2 2 13" xfId="14892"/>
    <cellStyle name="Vírgula 7 4 2 2 2" xfId="809"/>
    <cellStyle name="Vírgula 7 4 2 2 2 2" xfId="1274"/>
    <cellStyle name="Vírgula 7 4 2 2 2 2 2" xfId="1939"/>
    <cellStyle name="Vírgula 7 4 2 2 2 2 2 2" xfId="5290"/>
    <cellStyle name="Vírgula 7 4 2 2 2 2 2 2 2" xfId="10274"/>
    <cellStyle name="Vírgula 7 4 2 2 2 2 2 2 2 2" xfId="14321"/>
    <cellStyle name="Vírgula 7 4 2 2 2 2 2 2 2 2 2" xfId="19801"/>
    <cellStyle name="Vírgula 7 4 2 2 2 2 2 2 2 3" xfId="17046"/>
    <cellStyle name="Vírgula 7 4 2 2 2 2 2 2 3" xfId="13149"/>
    <cellStyle name="Vírgula 7 4 2 2 2 2 2 2 3 2" xfId="18629"/>
    <cellStyle name="Vírgula 7 4 2 2 2 2 2 2 4" xfId="15875"/>
    <cellStyle name="Vírgula 7 4 2 2 2 2 2 3" xfId="7019"/>
    <cellStyle name="Vírgula 7 4 2 2 2 2 2 3 2" xfId="11961"/>
    <cellStyle name="Vírgula 7 4 2 2 2 2 2 3 2 2" xfId="14721"/>
    <cellStyle name="Vírgula 7 4 2 2 2 2 2 3 2 2 2" xfId="20201"/>
    <cellStyle name="Vírgula 7 4 2 2 2 2 2 3 2 3" xfId="17446"/>
    <cellStyle name="Vírgula 7 4 2 2 2 2 2 3 3" xfId="13550"/>
    <cellStyle name="Vírgula 7 4 2 2 2 2 2 3 3 2" xfId="19030"/>
    <cellStyle name="Vírgula 7 4 2 2 2 2 2 3 4" xfId="16275"/>
    <cellStyle name="Vírgula 7 4 2 2 2 2 2 4" xfId="8527"/>
    <cellStyle name="Vírgula 7 4 2 2 2 2 2 4 2" xfId="13907"/>
    <cellStyle name="Vírgula 7 4 2 2 2 2 2 4 2 2" xfId="19387"/>
    <cellStyle name="Vírgula 7 4 2 2 2 2 2 4 3" xfId="16632"/>
    <cellStyle name="Vírgula 7 4 2 2 2 2 2 5" xfId="3566"/>
    <cellStyle name="Vírgula 7 4 2 2 2 2 2 5 2" xfId="12744"/>
    <cellStyle name="Vírgula 7 4 2 2 2 2 2 5 2 2" xfId="18224"/>
    <cellStyle name="Vírgula 7 4 2 2 2 2 2 5 3" xfId="15470"/>
    <cellStyle name="Vírgula 7 4 2 2 2 2 2 6" xfId="12378"/>
    <cellStyle name="Vírgula 7 4 2 2 2 2 2 6 2" xfId="17858"/>
    <cellStyle name="Vírgula 7 4 2 2 2 2 2 7" xfId="15104"/>
    <cellStyle name="Vírgula 7 4 2 2 2 2 3" xfId="4635"/>
    <cellStyle name="Vírgula 7 4 2 2 2 2 3 2" xfId="9619"/>
    <cellStyle name="Vírgula 7 4 2 2 2 2 3 2 2" xfId="14228"/>
    <cellStyle name="Vírgula 7 4 2 2 2 2 3 2 2 2" xfId="19708"/>
    <cellStyle name="Vírgula 7 4 2 2 2 2 3 2 3" xfId="16953"/>
    <cellStyle name="Vírgula 7 4 2 2 2 2 3 3" xfId="13056"/>
    <cellStyle name="Vírgula 7 4 2 2 2 2 3 3 2" xfId="18536"/>
    <cellStyle name="Vírgula 7 4 2 2 2 2 3 4" xfId="15782"/>
    <cellStyle name="Vírgula 7 4 2 2 2 2 4" xfId="6366"/>
    <cellStyle name="Vírgula 7 4 2 2 2 2 4 2" xfId="11308"/>
    <cellStyle name="Vírgula 7 4 2 2 2 2 4 2 2" xfId="14630"/>
    <cellStyle name="Vírgula 7 4 2 2 2 2 4 2 2 2" xfId="20110"/>
    <cellStyle name="Vírgula 7 4 2 2 2 2 4 2 3" xfId="17355"/>
    <cellStyle name="Vírgula 7 4 2 2 2 2 4 3" xfId="13459"/>
    <cellStyle name="Vírgula 7 4 2 2 2 2 4 3 2" xfId="18939"/>
    <cellStyle name="Vírgula 7 4 2 2 2 2 4 4" xfId="16184"/>
    <cellStyle name="Vírgula 7 4 2 2 2 2 5" xfId="7874"/>
    <cellStyle name="Vírgula 7 4 2 2 2 2 5 2" xfId="13816"/>
    <cellStyle name="Vírgula 7 4 2 2 2 2 5 2 2" xfId="19296"/>
    <cellStyle name="Vírgula 7 4 2 2 2 2 5 3" xfId="16541"/>
    <cellStyle name="Vírgula 7 4 2 2 2 2 6" xfId="2913"/>
    <cellStyle name="Vírgula 7 4 2 2 2 2 6 2" xfId="12653"/>
    <cellStyle name="Vírgula 7 4 2 2 2 2 6 2 2" xfId="18133"/>
    <cellStyle name="Vírgula 7 4 2 2 2 2 6 3" xfId="15379"/>
    <cellStyle name="Vírgula 7 4 2 2 2 2 7" xfId="12287"/>
    <cellStyle name="Vírgula 7 4 2 2 2 2 7 2" xfId="17767"/>
    <cellStyle name="Vírgula 7 4 2 2 2 2 8" xfId="15013"/>
    <cellStyle name="Vírgula 7 4 2 2 2 3" xfId="1938"/>
    <cellStyle name="Vírgula 7 4 2 2 2 3 2" xfId="5289"/>
    <cellStyle name="Vírgula 7 4 2 2 2 3 2 2" xfId="10273"/>
    <cellStyle name="Vírgula 7 4 2 2 2 3 2 2 2" xfId="14320"/>
    <cellStyle name="Vírgula 7 4 2 2 2 3 2 2 2 2" xfId="19800"/>
    <cellStyle name="Vírgula 7 4 2 2 2 3 2 2 3" xfId="17045"/>
    <cellStyle name="Vírgula 7 4 2 2 2 3 2 3" xfId="13148"/>
    <cellStyle name="Vírgula 7 4 2 2 2 3 2 3 2" xfId="18628"/>
    <cellStyle name="Vírgula 7 4 2 2 2 3 2 4" xfId="15874"/>
    <cellStyle name="Vírgula 7 4 2 2 2 3 3" xfId="7018"/>
    <cellStyle name="Vírgula 7 4 2 2 2 3 3 2" xfId="11960"/>
    <cellStyle name="Vírgula 7 4 2 2 2 3 3 2 2" xfId="14720"/>
    <cellStyle name="Vírgula 7 4 2 2 2 3 3 2 2 2" xfId="20200"/>
    <cellStyle name="Vírgula 7 4 2 2 2 3 3 2 3" xfId="17445"/>
    <cellStyle name="Vírgula 7 4 2 2 2 3 3 3" xfId="13549"/>
    <cellStyle name="Vírgula 7 4 2 2 2 3 3 3 2" xfId="19029"/>
    <cellStyle name="Vírgula 7 4 2 2 2 3 3 4" xfId="16274"/>
    <cellStyle name="Vírgula 7 4 2 2 2 3 4" xfId="8526"/>
    <cellStyle name="Vírgula 7 4 2 2 2 3 4 2" xfId="13906"/>
    <cellStyle name="Vírgula 7 4 2 2 2 3 4 2 2" xfId="19386"/>
    <cellStyle name="Vírgula 7 4 2 2 2 3 4 3" xfId="16631"/>
    <cellStyle name="Vírgula 7 4 2 2 2 3 5" xfId="3565"/>
    <cellStyle name="Vírgula 7 4 2 2 2 3 5 2" xfId="12743"/>
    <cellStyle name="Vírgula 7 4 2 2 2 3 5 2 2" xfId="18223"/>
    <cellStyle name="Vírgula 7 4 2 2 2 3 5 3" xfId="15469"/>
    <cellStyle name="Vírgula 7 4 2 2 2 3 6" xfId="12377"/>
    <cellStyle name="Vírgula 7 4 2 2 2 3 6 2" xfId="17857"/>
    <cellStyle name="Vírgula 7 4 2 2 2 3 7" xfId="15103"/>
    <cellStyle name="Vírgula 7 4 2 2 2 4" xfId="4252"/>
    <cellStyle name="Vírgula 7 4 2 2 2 4 2" xfId="9238"/>
    <cellStyle name="Vírgula 7 4 2 2 2 4 2 2" xfId="14137"/>
    <cellStyle name="Vírgula 7 4 2 2 2 4 2 2 2" xfId="19617"/>
    <cellStyle name="Vírgula 7 4 2 2 2 4 2 3" xfId="16862"/>
    <cellStyle name="Vírgula 7 4 2 2 2 4 3" xfId="12965"/>
    <cellStyle name="Vírgula 7 4 2 2 2 4 3 2" xfId="18445"/>
    <cellStyle name="Vírgula 7 4 2 2 2 4 4" xfId="15691"/>
    <cellStyle name="Vírgula 7 4 2 2 2 5" xfId="5999"/>
    <cellStyle name="Vírgula 7 4 2 2 2 5 2" xfId="10941"/>
    <cellStyle name="Vírgula 7 4 2 2 2 5 2 2" xfId="14543"/>
    <cellStyle name="Vírgula 7 4 2 2 2 5 2 2 2" xfId="20023"/>
    <cellStyle name="Vírgula 7 4 2 2 2 5 2 3" xfId="17268"/>
    <cellStyle name="Vírgula 7 4 2 2 2 5 3" xfId="13372"/>
    <cellStyle name="Vírgula 7 4 2 2 2 5 3 2" xfId="18852"/>
    <cellStyle name="Vírgula 7 4 2 2 2 5 4" xfId="16097"/>
    <cellStyle name="Vírgula 7 4 2 2 2 6" xfId="7507"/>
    <cellStyle name="Vírgula 7 4 2 2 2 6 2" xfId="13729"/>
    <cellStyle name="Vírgula 7 4 2 2 2 6 2 2" xfId="19209"/>
    <cellStyle name="Vírgula 7 4 2 2 2 6 3" xfId="16454"/>
    <cellStyle name="Vírgula 7 4 2 2 2 7" xfId="2546"/>
    <cellStyle name="Vírgula 7 4 2 2 2 7 2" xfId="12566"/>
    <cellStyle name="Vírgula 7 4 2 2 2 7 2 2" xfId="18046"/>
    <cellStyle name="Vírgula 7 4 2 2 2 7 3" xfId="15292"/>
    <cellStyle name="Vírgula 7 4 2 2 2 8" xfId="12184"/>
    <cellStyle name="Vírgula 7 4 2 2 2 8 2" xfId="17665"/>
    <cellStyle name="Vírgula 7 4 2 2 2 9" xfId="14924"/>
    <cellStyle name="Vírgula 7 4 2 2 3" xfId="815"/>
    <cellStyle name="Vírgula 7 4 2 2 3 2" xfId="1278"/>
    <cellStyle name="Vírgula 7 4 2 2 3 2 2" xfId="1941"/>
    <cellStyle name="Vírgula 7 4 2 2 3 2 2 2" xfId="5292"/>
    <cellStyle name="Vírgula 7 4 2 2 3 2 2 2 2" xfId="10276"/>
    <cellStyle name="Vírgula 7 4 2 2 3 2 2 2 2 2" xfId="14323"/>
    <cellStyle name="Vírgula 7 4 2 2 3 2 2 2 2 2 2" xfId="19803"/>
    <cellStyle name="Vírgula 7 4 2 2 3 2 2 2 2 3" xfId="17048"/>
    <cellStyle name="Vírgula 7 4 2 2 3 2 2 2 3" xfId="13151"/>
    <cellStyle name="Vírgula 7 4 2 2 3 2 2 2 3 2" xfId="18631"/>
    <cellStyle name="Vírgula 7 4 2 2 3 2 2 2 4" xfId="15877"/>
    <cellStyle name="Vírgula 7 4 2 2 3 2 2 3" xfId="7021"/>
    <cellStyle name="Vírgula 7 4 2 2 3 2 2 3 2" xfId="11963"/>
    <cellStyle name="Vírgula 7 4 2 2 3 2 2 3 2 2" xfId="14723"/>
    <cellStyle name="Vírgula 7 4 2 2 3 2 2 3 2 2 2" xfId="20203"/>
    <cellStyle name="Vírgula 7 4 2 2 3 2 2 3 2 3" xfId="17448"/>
    <cellStyle name="Vírgula 7 4 2 2 3 2 2 3 3" xfId="13552"/>
    <cellStyle name="Vírgula 7 4 2 2 3 2 2 3 3 2" xfId="19032"/>
    <cellStyle name="Vírgula 7 4 2 2 3 2 2 3 4" xfId="16277"/>
    <cellStyle name="Vírgula 7 4 2 2 3 2 2 4" xfId="8529"/>
    <cellStyle name="Vírgula 7 4 2 2 3 2 2 4 2" xfId="13909"/>
    <cellStyle name="Vírgula 7 4 2 2 3 2 2 4 2 2" xfId="19389"/>
    <cellStyle name="Vírgula 7 4 2 2 3 2 2 4 3" xfId="16634"/>
    <cellStyle name="Vírgula 7 4 2 2 3 2 2 5" xfId="3568"/>
    <cellStyle name="Vírgula 7 4 2 2 3 2 2 5 2" xfId="12746"/>
    <cellStyle name="Vírgula 7 4 2 2 3 2 2 5 2 2" xfId="18226"/>
    <cellStyle name="Vírgula 7 4 2 2 3 2 2 5 3" xfId="15472"/>
    <cellStyle name="Vírgula 7 4 2 2 3 2 2 6" xfId="12380"/>
    <cellStyle name="Vírgula 7 4 2 2 3 2 2 6 2" xfId="17860"/>
    <cellStyle name="Vírgula 7 4 2 2 3 2 2 7" xfId="15106"/>
    <cellStyle name="Vírgula 7 4 2 2 3 2 3" xfId="4639"/>
    <cellStyle name="Vírgula 7 4 2 2 3 2 3 2" xfId="9623"/>
    <cellStyle name="Vírgula 7 4 2 2 3 2 3 2 2" xfId="14229"/>
    <cellStyle name="Vírgula 7 4 2 2 3 2 3 2 2 2" xfId="19709"/>
    <cellStyle name="Vírgula 7 4 2 2 3 2 3 2 3" xfId="16954"/>
    <cellStyle name="Vírgula 7 4 2 2 3 2 3 3" xfId="13057"/>
    <cellStyle name="Vírgula 7 4 2 2 3 2 3 3 2" xfId="18537"/>
    <cellStyle name="Vírgula 7 4 2 2 3 2 3 4" xfId="15783"/>
    <cellStyle name="Vírgula 7 4 2 2 3 2 4" xfId="6370"/>
    <cellStyle name="Vírgula 7 4 2 2 3 2 4 2" xfId="11312"/>
    <cellStyle name="Vírgula 7 4 2 2 3 2 4 2 2" xfId="14631"/>
    <cellStyle name="Vírgula 7 4 2 2 3 2 4 2 2 2" xfId="20111"/>
    <cellStyle name="Vírgula 7 4 2 2 3 2 4 2 3" xfId="17356"/>
    <cellStyle name="Vírgula 7 4 2 2 3 2 4 3" xfId="13460"/>
    <cellStyle name="Vírgula 7 4 2 2 3 2 4 3 2" xfId="18940"/>
    <cellStyle name="Vírgula 7 4 2 2 3 2 4 4" xfId="16185"/>
    <cellStyle name="Vírgula 7 4 2 2 3 2 5" xfId="7878"/>
    <cellStyle name="Vírgula 7 4 2 2 3 2 5 2" xfId="13817"/>
    <cellStyle name="Vírgula 7 4 2 2 3 2 5 2 2" xfId="19297"/>
    <cellStyle name="Vírgula 7 4 2 2 3 2 5 3" xfId="16542"/>
    <cellStyle name="Vírgula 7 4 2 2 3 2 6" xfId="2917"/>
    <cellStyle name="Vírgula 7 4 2 2 3 2 6 2" xfId="12654"/>
    <cellStyle name="Vírgula 7 4 2 2 3 2 6 2 2" xfId="18134"/>
    <cellStyle name="Vírgula 7 4 2 2 3 2 6 3" xfId="15380"/>
    <cellStyle name="Vírgula 7 4 2 2 3 2 7" xfId="12288"/>
    <cellStyle name="Vírgula 7 4 2 2 3 2 7 2" xfId="17768"/>
    <cellStyle name="Vírgula 7 4 2 2 3 2 8" xfId="15014"/>
    <cellStyle name="Vírgula 7 4 2 2 3 3" xfId="1940"/>
    <cellStyle name="Vírgula 7 4 2 2 3 3 2" xfId="5291"/>
    <cellStyle name="Vírgula 7 4 2 2 3 3 2 2" xfId="10275"/>
    <cellStyle name="Vírgula 7 4 2 2 3 3 2 2 2" xfId="14322"/>
    <cellStyle name="Vírgula 7 4 2 2 3 3 2 2 2 2" xfId="19802"/>
    <cellStyle name="Vírgula 7 4 2 2 3 3 2 2 3" xfId="17047"/>
    <cellStyle name="Vírgula 7 4 2 2 3 3 2 3" xfId="13150"/>
    <cellStyle name="Vírgula 7 4 2 2 3 3 2 3 2" xfId="18630"/>
    <cellStyle name="Vírgula 7 4 2 2 3 3 2 4" xfId="15876"/>
    <cellStyle name="Vírgula 7 4 2 2 3 3 3" xfId="7020"/>
    <cellStyle name="Vírgula 7 4 2 2 3 3 3 2" xfId="11962"/>
    <cellStyle name="Vírgula 7 4 2 2 3 3 3 2 2" xfId="14722"/>
    <cellStyle name="Vírgula 7 4 2 2 3 3 3 2 2 2" xfId="20202"/>
    <cellStyle name="Vírgula 7 4 2 2 3 3 3 2 3" xfId="17447"/>
    <cellStyle name="Vírgula 7 4 2 2 3 3 3 3" xfId="13551"/>
    <cellStyle name="Vírgula 7 4 2 2 3 3 3 3 2" xfId="19031"/>
    <cellStyle name="Vírgula 7 4 2 2 3 3 3 4" xfId="16276"/>
    <cellStyle name="Vírgula 7 4 2 2 3 3 4" xfId="8528"/>
    <cellStyle name="Vírgula 7 4 2 2 3 3 4 2" xfId="13908"/>
    <cellStyle name="Vírgula 7 4 2 2 3 3 4 2 2" xfId="19388"/>
    <cellStyle name="Vírgula 7 4 2 2 3 3 4 3" xfId="16633"/>
    <cellStyle name="Vírgula 7 4 2 2 3 3 5" xfId="3567"/>
    <cellStyle name="Vírgula 7 4 2 2 3 3 5 2" xfId="12745"/>
    <cellStyle name="Vírgula 7 4 2 2 3 3 5 2 2" xfId="18225"/>
    <cellStyle name="Vírgula 7 4 2 2 3 3 5 3" xfId="15471"/>
    <cellStyle name="Vírgula 7 4 2 2 3 3 6" xfId="12379"/>
    <cellStyle name="Vírgula 7 4 2 2 3 3 6 2" xfId="17859"/>
    <cellStyle name="Vírgula 7 4 2 2 3 3 7" xfId="15105"/>
    <cellStyle name="Vírgula 7 4 2 2 3 4" xfId="4256"/>
    <cellStyle name="Vírgula 7 4 2 2 3 4 2" xfId="9242"/>
    <cellStyle name="Vírgula 7 4 2 2 3 4 2 2" xfId="14138"/>
    <cellStyle name="Vírgula 7 4 2 2 3 4 2 2 2" xfId="19618"/>
    <cellStyle name="Vírgula 7 4 2 2 3 4 2 3" xfId="16863"/>
    <cellStyle name="Vírgula 7 4 2 2 3 4 3" xfId="12966"/>
    <cellStyle name="Vírgula 7 4 2 2 3 4 3 2" xfId="18446"/>
    <cellStyle name="Vírgula 7 4 2 2 3 4 4" xfId="15692"/>
    <cellStyle name="Vírgula 7 4 2 2 3 5" xfId="6003"/>
    <cellStyle name="Vírgula 7 4 2 2 3 5 2" xfId="10945"/>
    <cellStyle name="Vírgula 7 4 2 2 3 5 2 2" xfId="14544"/>
    <cellStyle name="Vírgula 7 4 2 2 3 5 2 2 2" xfId="20024"/>
    <cellStyle name="Vírgula 7 4 2 2 3 5 2 3" xfId="17269"/>
    <cellStyle name="Vírgula 7 4 2 2 3 5 3" xfId="13373"/>
    <cellStyle name="Vírgula 7 4 2 2 3 5 3 2" xfId="18853"/>
    <cellStyle name="Vírgula 7 4 2 2 3 5 4" xfId="16098"/>
    <cellStyle name="Vírgula 7 4 2 2 3 6" xfId="7511"/>
    <cellStyle name="Vírgula 7 4 2 2 3 6 2" xfId="13730"/>
    <cellStyle name="Vírgula 7 4 2 2 3 6 2 2" xfId="19210"/>
    <cellStyle name="Vírgula 7 4 2 2 3 6 3" xfId="16455"/>
    <cellStyle name="Vírgula 7 4 2 2 3 7" xfId="2550"/>
    <cellStyle name="Vírgula 7 4 2 2 3 7 2" xfId="12567"/>
    <cellStyle name="Vírgula 7 4 2 2 3 7 2 2" xfId="18047"/>
    <cellStyle name="Vírgula 7 4 2 2 3 7 3" xfId="15293"/>
    <cellStyle name="Vírgula 7 4 2 2 3 8" xfId="12185"/>
    <cellStyle name="Vírgula 7 4 2 2 3 8 2" xfId="17666"/>
    <cellStyle name="Vírgula 7 4 2 2 3 9" xfId="14925"/>
    <cellStyle name="Vírgula 7 4 2 2 4" xfId="962"/>
    <cellStyle name="Vírgula 7 4 2 2 4 2" xfId="1942"/>
    <cellStyle name="Vírgula 7 4 2 2 4 2 2" xfId="5293"/>
    <cellStyle name="Vírgula 7 4 2 2 4 2 2 2" xfId="10277"/>
    <cellStyle name="Vírgula 7 4 2 2 4 2 2 2 2" xfId="14324"/>
    <cellStyle name="Vírgula 7 4 2 2 4 2 2 2 2 2" xfId="19804"/>
    <cellStyle name="Vírgula 7 4 2 2 4 2 2 2 3" xfId="17049"/>
    <cellStyle name="Vírgula 7 4 2 2 4 2 2 3" xfId="13152"/>
    <cellStyle name="Vírgula 7 4 2 2 4 2 2 3 2" xfId="18632"/>
    <cellStyle name="Vírgula 7 4 2 2 4 2 2 4" xfId="15878"/>
    <cellStyle name="Vírgula 7 4 2 2 4 2 3" xfId="7022"/>
    <cellStyle name="Vírgula 7 4 2 2 4 2 3 2" xfId="11964"/>
    <cellStyle name="Vírgula 7 4 2 2 4 2 3 2 2" xfId="14724"/>
    <cellStyle name="Vírgula 7 4 2 2 4 2 3 2 2 2" xfId="20204"/>
    <cellStyle name="Vírgula 7 4 2 2 4 2 3 2 3" xfId="17449"/>
    <cellStyle name="Vírgula 7 4 2 2 4 2 3 3" xfId="13553"/>
    <cellStyle name="Vírgula 7 4 2 2 4 2 3 3 2" xfId="19033"/>
    <cellStyle name="Vírgula 7 4 2 2 4 2 3 4" xfId="16278"/>
    <cellStyle name="Vírgula 7 4 2 2 4 2 4" xfId="8530"/>
    <cellStyle name="Vírgula 7 4 2 2 4 2 4 2" xfId="13910"/>
    <cellStyle name="Vírgula 7 4 2 2 4 2 4 2 2" xfId="19390"/>
    <cellStyle name="Vírgula 7 4 2 2 4 2 4 3" xfId="16635"/>
    <cellStyle name="Vírgula 7 4 2 2 4 2 5" xfId="3569"/>
    <cellStyle name="Vírgula 7 4 2 2 4 2 5 2" xfId="12747"/>
    <cellStyle name="Vírgula 7 4 2 2 4 2 5 2 2" xfId="18227"/>
    <cellStyle name="Vírgula 7 4 2 2 4 2 5 3" xfId="15473"/>
    <cellStyle name="Vírgula 7 4 2 2 4 2 6" xfId="12381"/>
    <cellStyle name="Vírgula 7 4 2 2 4 2 6 2" xfId="17861"/>
    <cellStyle name="Vírgula 7 4 2 2 4 2 7" xfId="15107"/>
    <cellStyle name="Vírgula 7 4 2 2 4 3" xfId="4394"/>
    <cellStyle name="Vírgula 7 4 2 2 4 3 2" xfId="9379"/>
    <cellStyle name="Vírgula 7 4 2 2 4 3 2 2" xfId="14170"/>
    <cellStyle name="Vírgula 7 4 2 2 4 3 2 2 2" xfId="19650"/>
    <cellStyle name="Vírgula 7 4 2 2 4 3 2 3" xfId="16895"/>
    <cellStyle name="Vírgula 7 4 2 2 4 3 3" xfId="12998"/>
    <cellStyle name="Vírgula 7 4 2 2 4 3 3 2" xfId="18478"/>
    <cellStyle name="Vírgula 7 4 2 2 4 3 4" xfId="15724"/>
    <cellStyle name="Vírgula 7 4 2 2 4 4" xfId="6137"/>
    <cellStyle name="Vírgula 7 4 2 2 4 4 2" xfId="11079"/>
    <cellStyle name="Vírgula 7 4 2 2 4 4 2 2" xfId="14576"/>
    <cellStyle name="Vírgula 7 4 2 2 4 4 2 2 2" xfId="20056"/>
    <cellStyle name="Vírgula 7 4 2 2 4 4 2 3" xfId="17301"/>
    <cellStyle name="Vírgula 7 4 2 2 4 4 3" xfId="13405"/>
    <cellStyle name="Vírgula 7 4 2 2 4 4 3 2" xfId="18885"/>
    <cellStyle name="Vírgula 7 4 2 2 4 4 4" xfId="16130"/>
    <cellStyle name="Vírgula 7 4 2 2 4 5" xfId="7645"/>
    <cellStyle name="Vírgula 7 4 2 2 4 5 2" xfId="13762"/>
    <cellStyle name="Vírgula 7 4 2 2 4 5 2 2" xfId="19242"/>
    <cellStyle name="Vírgula 7 4 2 2 4 5 3" xfId="16487"/>
    <cellStyle name="Vírgula 7 4 2 2 4 6" xfId="2684"/>
    <cellStyle name="Vírgula 7 4 2 2 4 6 2" xfId="12599"/>
    <cellStyle name="Vírgula 7 4 2 2 4 6 2 2" xfId="18079"/>
    <cellStyle name="Vírgula 7 4 2 2 4 6 3" xfId="15325"/>
    <cellStyle name="Vírgula 7 4 2 2 4 7" xfId="12219"/>
    <cellStyle name="Vírgula 7 4 2 2 4 7 2" xfId="17700"/>
    <cellStyle name="Vírgula 7 4 2 2 4 8" xfId="14958"/>
    <cellStyle name="Vírgula 7 4 2 2 5" xfId="1937"/>
    <cellStyle name="Vírgula 7 4 2 2 5 2" xfId="5288"/>
    <cellStyle name="Vírgula 7 4 2 2 5 2 2" xfId="10272"/>
    <cellStyle name="Vírgula 7 4 2 2 5 2 2 2" xfId="14319"/>
    <cellStyle name="Vírgula 7 4 2 2 5 2 2 2 2" xfId="19799"/>
    <cellStyle name="Vírgula 7 4 2 2 5 2 2 3" xfId="17044"/>
    <cellStyle name="Vírgula 7 4 2 2 5 2 3" xfId="13147"/>
    <cellStyle name="Vírgula 7 4 2 2 5 2 3 2" xfId="18627"/>
    <cellStyle name="Vírgula 7 4 2 2 5 2 4" xfId="15873"/>
    <cellStyle name="Vírgula 7 4 2 2 5 3" xfId="7017"/>
    <cellStyle name="Vírgula 7 4 2 2 5 3 2" xfId="11959"/>
    <cellStyle name="Vírgula 7 4 2 2 5 3 2 2" xfId="14719"/>
    <cellStyle name="Vírgula 7 4 2 2 5 3 2 2 2" xfId="20199"/>
    <cellStyle name="Vírgula 7 4 2 2 5 3 2 3" xfId="17444"/>
    <cellStyle name="Vírgula 7 4 2 2 5 3 3" xfId="13548"/>
    <cellStyle name="Vírgula 7 4 2 2 5 3 3 2" xfId="19028"/>
    <cellStyle name="Vírgula 7 4 2 2 5 3 4" xfId="16273"/>
    <cellStyle name="Vírgula 7 4 2 2 5 4" xfId="8525"/>
    <cellStyle name="Vírgula 7 4 2 2 5 4 2" xfId="13905"/>
    <cellStyle name="Vírgula 7 4 2 2 5 4 2 2" xfId="19385"/>
    <cellStyle name="Vírgula 7 4 2 2 5 4 3" xfId="16630"/>
    <cellStyle name="Vírgula 7 4 2 2 5 5" xfId="3564"/>
    <cellStyle name="Vírgula 7 4 2 2 5 5 2" xfId="12742"/>
    <cellStyle name="Vírgula 7 4 2 2 5 5 2 2" xfId="18222"/>
    <cellStyle name="Vírgula 7 4 2 2 5 5 3" xfId="15468"/>
    <cellStyle name="Vírgula 7 4 2 2 5 6" xfId="12376"/>
    <cellStyle name="Vírgula 7 4 2 2 5 6 2" xfId="17856"/>
    <cellStyle name="Vírgula 7 4 2 2 5 7" xfId="15102"/>
    <cellStyle name="Vírgula 7 4 2 2 6" xfId="3792"/>
    <cellStyle name="Vírgula 7 4 2 2 6 2" xfId="3913"/>
    <cellStyle name="Vírgula 7 4 2 2 6 2 2" xfId="8994"/>
    <cellStyle name="Vírgula 7 4 2 2 6 2 2 2" xfId="14080"/>
    <cellStyle name="Vírgula 7 4 2 2 6 2 2 2 2" xfId="19560"/>
    <cellStyle name="Vírgula 7 4 2 2 6 2 2 3" xfId="16805"/>
    <cellStyle name="Vírgula 7 4 2 2 6 2 3" xfId="12885"/>
    <cellStyle name="Vírgula 7 4 2 2 6 2 3 2" xfId="18365"/>
    <cellStyle name="Vírgula 7 4 2 2 6 2 4" xfId="15611"/>
    <cellStyle name="Vírgula 7 4 2 2 6 3" xfId="8752"/>
    <cellStyle name="Vírgula 7 4 2 2 6 3 2" xfId="14025"/>
    <cellStyle name="Vírgula 7 4 2 2 6 3 2 2" xfId="19505"/>
    <cellStyle name="Vírgula 7 4 2 2 6 3 3" xfId="16750"/>
    <cellStyle name="Vírgula 7 4 2 2 6 4" xfId="12860"/>
    <cellStyle name="Vírgula 7 4 2 2 6 4 2" xfId="18340"/>
    <cellStyle name="Vírgula 7 4 2 2 6 5" xfId="15586"/>
    <cellStyle name="Vírgula 7 4 2 2 7" xfId="4117"/>
    <cellStyle name="Vírgula 7 4 2 2 7 2" xfId="8888"/>
    <cellStyle name="Vírgula 7 4 2 2 7 2 2" xfId="14057"/>
    <cellStyle name="Vírgula 7 4 2 2 7 2 2 2" xfId="19537"/>
    <cellStyle name="Vírgula 7 4 2 2 7 2 3" xfId="16782"/>
    <cellStyle name="Vírgula 7 4 2 2 7 3" xfId="12933"/>
    <cellStyle name="Vírgula 7 4 2 2 7 3 2" xfId="18413"/>
    <cellStyle name="Vírgula 7 4 2 2 7 4" xfId="15659"/>
    <cellStyle name="Vírgula 7 4 2 2 8" xfId="5476"/>
    <cellStyle name="Vírgula 7 4 2 2 8 2" xfId="10441"/>
    <cellStyle name="Vírgula 7 4 2 2 8 2 2" xfId="14425"/>
    <cellStyle name="Vírgula 7 4 2 2 8 2 2 2" xfId="19905"/>
    <cellStyle name="Vírgula 7 4 2 2 8 2 3" xfId="17150"/>
    <cellStyle name="Vírgula 7 4 2 2 8 3" xfId="13254"/>
    <cellStyle name="Vírgula 7 4 2 2 8 3 2" xfId="18734"/>
    <cellStyle name="Vírgula 7 4 2 2 8 4" xfId="15979"/>
    <cellStyle name="Vírgula 7 4 2 2 9" xfId="5864"/>
    <cellStyle name="Vírgula 7 4 2 2 9 2" xfId="10806"/>
    <cellStyle name="Vírgula 7 4 2 2 9 2 2" xfId="14511"/>
    <cellStyle name="Vírgula 7 4 2 2 9 2 2 2" xfId="19991"/>
    <cellStyle name="Vírgula 7 4 2 2 9 2 3" xfId="17236"/>
    <cellStyle name="Vírgula 7 4 2 2 9 3" xfId="13340"/>
    <cellStyle name="Vírgula 7 4 2 2 9 3 2" xfId="18820"/>
    <cellStyle name="Vírgula 7 4 2 2 9 4" xfId="16065"/>
    <cellStyle name="Vírgula 7 4 2 3" xfId="512"/>
    <cellStyle name="Vírgula 7 4 2 3 2" xfId="1072"/>
    <cellStyle name="Vírgula 7 4 2 3 2 2" xfId="1944"/>
    <cellStyle name="Vírgula 7 4 2 3 2 2 2" xfId="5295"/>
    <cellStyle name="Vírgula 7 4 2 3 2 2 2 2" xfId="10279"/>
    <cellStyle name="Vírgula 7 4 2 3 2 2 2 2 2" xfId="14326"/>
    <cellStyle name="Vírgula 7 4 2 3 2 2 2 2 2 2" xfId="19806"/>
    <cellStyle name="Vírgula 7 4 2 3 2 2 2 2 3" xfId="17051"/>
    <cellStyle name="Vírgula 7 4 2 3 2 2 2 3" xfId="13154"/>
    <cellStyle name="Vírgula 7 4 2 3 2 2 2 3 2" xfId="18634"/>
    <cellStyle name="Vírgula 7 4 2 3 2 2 2 4" xfId="15880"/>
    <cellStyle name="Vírgula 7 4 2 3 2 2 3" xfId="7024"/>
    <cellStyle name="Vírgula 7 4 2 3 2 2 3 2" xfId="11966"/>
    <cellStyle name="Vírgula 7 4 2 3 2 2 3 2 2" xfId="14726"/>
    <cellStyle name="Vírgula 7 4 2 3 2 2 3 2 2 2" xfId="20206"/>
    <cellStyle name="Vírgula 7 4 2 3 2 2 3 2 3" xfId="17451"/>
    <cellStyle name="Vírgula 7 4 2 3 2 2 3 3" xfId="13555"/>
    <cellStyle name="Vírgula 7 4 2 3 2 2 3 3 2" xfId="19035"/>
    <cellStyle name="Vírgula 7 4 2 3 2 2 3 4" xfId="16280"/>
    <cellStyle name="Vírgula 7 4 2 3 2 2 4" xfId="8532"/>
    <cellStyle name="Vírgula 7 4 2 3 2 2 4 2" xfId="13912"/>
    <cellStyle name="Vírgula 7 4 2 3 2 2 4 2 2" xfId="19392"/>
    <cellStyle name="Vírgula 7 4 2 3 2 2 4 3" xfId="16637"/>
    <cellStyle name="Vírgula 7 4 2 3 2 2 5" xfId="3571"/>
    <cellStyle name="Vírgula 7 4 2 3 2 2 5 2" xfId="12749"/>
    <cellStyle name="Vírgula 7 4 2 3 2 2 5 2 2" xfId="18229"/>
    <cellStyle name="Vírgula 7 4 2 3 2 2 5 3" xfId="15475"/>
    <cellStyle name="Vírgula 7 4 2 3 2 2 6" xfId="12383"/>
    <cellStyle name="Vírgula 7 4 2 3 2 2 6 2" xfId="17863"/>
    <cellStyle name="Vírgula 7 4 2 3 2 2 7" xfId="15109"/>
    <cellStyle name="Vírgula 7 4 2 3 2 3" xfId="4487"/>
    <cellStyle name="Vírgula 7 4 2 3 2 3 2" xfId="9472"/>
    <cellStyle name="Vírgula 7 4 2 3 2 3 2 2" xfId="14192"/>
    <cellStyle name="Vírgula 7 4 2 3 2 3 2 2 2" xfId="19672"/>
    <cellStyle name="Vírgula 7 4 2 3 2 3 2 3" xfId="16917"/>
    <cellStyle name="Vírgula 7 4 2 3 2 3 3" xfId="13020"/>
    <cellStyle name="Vírgula 7 4 2 3 2 3 3 2" xfId="18500"/>
    <cellStyle name="Vírgula 7 4 2 3 2 3 4" xfId="15746"/>
    <cellStyle name="Vírgula 7 4 2 3 2 4" xfId="6227"/>
    <cellStyle name="Vírgula 7 4 2 3 2 4 2" xfId="11169"/>
    <cellStyle name="Vírgula 7 4 2 3 2 4 2 2" xfId="14597"/>
    <cellStyle name="Vírgula 7 4 2 3 2 4 2 2 2" xfId="20077"/>
    <cellStyle name="Vírgula 7 4 2 3 2 4 2 3" xfId="17322"/>
    <cellStyle name="Vírgula 7 4 2 3 2 4 3" xfId="13426"/>
    <cellStyle name="Vírgula 7 4 2 3 2 4 3 2" xfId="18906"/>
    <cellStyle name="Vírgula 7 4 2 3 2 4 4" xfId="16151"/>
    <cellStyle name="Vírgula 7 4 2 3 2 5" xfId="7735"/>
    <cellStyle name="Vírgula 7 4 2 3 2 5 2" xfId="13783"/>
    <cellStyle name="Vírgula 7 4 2 3 2 5 2 2" xfId="19263"/>
    <cellStyle name="Vírgula 7 4 2 3 2 5 3" xfId="16508"/>
    <cellStyle name="Vírgula 7 4 2 3 2 6" xfId="2774"/>
    <cellStyle name="Vírgula 7 4 2 3 2 6 2" xfId="12620"/>
    <cellStyle name="Vírgula 7 4 2 3 2 6 2 2" xfId="18100"/>
    <cellStyle name="Vírgula 7 4 2 3 2 6 3" xfId="15346"/>
    <cellStyle name="Vírgula 7 4 2 3 2 7" xfId="12246"/>
    <cellStyle name="Vírgula 7 4 2 3 2 7 2" xfId="17727"/>
    <cellStyle name="Vírgula 7 4 2 3 2 8" xfId="14980"/>
    <cellStyle name="Vírgula 7 4 2 3 3" xfId="1943"/>
    <cellStyle name="Vírgula 7 4 2 3 3 2" xfId="5294"/>
    <cellStyle name="Vírgula 7 4 2 3 3 2 2" xfId="10278"/>
    <cellStyle name="Vírgula 7 4 2 3 3 2 2 2" xfId="14325"/>
    <cellStyle name="Vírgula 7 4 2 3 3 2 2 2 2" xfId="19805"/>
    <cellStyle name="Vírgula 7 4 2 3 3 2 2 3" xfId="17050"/>
    <cellStyle name="Vírgula 7 4 2 3 3 2 3" xfId="13153"/>
    <cellStyle name="Vírgula 7 4 2 3 3 2 3 2" xfId="18633"/>
    <cellStyle name="Vírgula 7 4 2 3 3 2 4" xfId="15879"/>
    <cellStyle name="Vírgula 7 4 2 3 3 3" xfId="7023"/>
    <cellStyle name="Vírgula 7 4 2 3 3 3 2" xfId="11965"/>
    <cellStyle name="Vírgula 7 4 2 3 3 3 2 2" xfId="14725"/>
    <cellStyle name="Vírgula 7 4 2 3 3 3 2 2 2" xfId="20205"/>
    <cellStyle name="Vírgula 7 4 2 3 3 3 2 3" xfId="17450"/>
    <cellStyle name="Vírgula 7 4 2 3 3 3 3" xfId="13554"/>
    <cellStyle name="Vírgula 7 4 2 3 3 3 3 2" xfId="19034"/>
    <cellStyle name="Vírgula 7 4 2 3 3 3 4" xfId="16279"/>
    <cellStyle name="Vírgula 7 4 2 3 3 4" xfId="8531"/>
    <cellStyle name="Vírgula 7 4 2 3 3 4 2" xfId="13911"/>
    <cellStyle name="Vírgula 7 4 2 3 3 4 2 2" xfId="19391"/>
    <cellStyle name="Vírgula 7 4 2 3 3 4 3" xfId="16636"/>
    <cellStyle name="Vírgula 7 4 2 3 3 5" xfId="3570"/>
    <cellStyle name="Vírgula 7 4 2 3 3 5 2" xfId="12748"/>
    <cellStyle name="Vírgula 7 4 2 3 3 5 2 2" xfId="18228"/>
    <cellStyle name="Vírgula 7 4 2 3 3 5 3" xfId="15474"/>
    <cellStyle name="Vírgula 7 4 2 3 3 6" xfId="12382"/>
    <cellStyle name="Vírgula 7 4 2 3 3 6 2" xfId="17862"/>
    <cellStyle name="Vírgula 7 4 2 3 3 7" xfId="15108"/>
    <cellStyle name="Vírgula 7 4 2 3 4" xfId="4020"/>
    <cellStyle name="Vírgula 7 4 2 3 4 2" xfId="9091"/>
    <cellStyle name="Vírgula 7 4 2 3 4 2 2" xfId="14103"/>
    <cellStyle name="Vírgula 7 4 2 3 4 2 2 2" xfId="19583"/>
    <cellStyle name="Vírgula 7 4 2 3 4 2 3" xfId="16828"/>
    <cellStyle name="Vírgula 7 4 2 3 4 3" xfId="12911"/>
    <cellStyle name="Vírgula 7 4 2 3 4 3 2" xfId="18391"/>
    <cellStyle name="Vírgula 7 4 2 3 4 4" xfId="15637"/>
    <cellStyle name="Vírgula 7 4 2 3 5" xfId="5775"/>
    <cellStyle name="Vírgula 7 4 2 3 5 2" xfId="10717"/>
    <cellStyle name="Vírgula 7 4 2 3 5 2 2" xfId="14490"/>
    <cellStyle name="Vírgula 7 4 2 3 5 2 2 2" xfId="19970"/>
    <cellStyle name="Vírgula 7 4 2 3 5 2 3" xfId="17215"/>
    <cellStyle name="Vírgula 7 4 2 3 5 3" xfId="13319"/>
    <cellStyle name="Vírgula 7 4 2 3 5 3 2" xfId="18799"/>
    <cellStyle name="Vírgula 7 4 2 3 5 4" xfId="16044"/>
    <cellStyle name="Vírgula 7 4 2 3 6" xfId="7283"/>
    <cellStyle name="Vírgula 7 4 2 3 6 2" xfId="13676"/>
    <cellStyle name="Vírgula 7 4 2 3 6 2 2" xfId="19156"/>
    <cellStyle name="Vírgula 7 4 2 3 6 3" xfId="16401"/>
    <cellStyle name="Vírgula 7 4 2 3 7" xfId="2322"/>
    <cellStyle name="Vírgula 7 4 2 3 7 2" xfId="12513"/>
    <cellStyle name="Vírgula 7 4 2 3 7 2 2" xfId="17993"/>
    <cellStyle name="Vírgula 7 4 2 3 7 3" xfId="15239"/>
    <cellStyle name="Vírgula 7 4 2 3 8" xfId="12124"/>
    <cellStyle name="Vírgula 7 4 2 3 8 2" xfId="17605"/>
    <cellStyle name="Vírgula 7 4 2 3 9" xfId="14870"/>
    <cellStyle name="Vírgula 7 4 2 4" xfId="719"/>
    <cellStyle name="Vírgula 7 4 2 4 2" xfId="1185"/>
    <cellStyle name="Vírgula 7 4 2 4 2 2" xfId="1946"/>
    <cellStyle name="Vírgula 7 4 2 4 2 2 2" xfId="5297"/>
    <cellStyle name="Vírgula 7 4 2 4 2 2 2 2" xfId="10281"/>
    <cellStyle name="Vírgula 7 4 2 4 2 2 2 2 2" xfId="14328"/>
    <cellStyle name="Vírgula 7 4 2 4 2 2 2 2 2 2" xfId="19808"/>
    <cellStyle name="Vírgula 7 4 2 4 2 2 2 2 3" xfId="17053"/>
    <cellStyle name="Vírgula 7 4 2 4 2 2 2 3" xfId="13156"/>
    <cellStyle name="Vírgula 7 4 2 4 2 2 2 3 2" xfId="18636"/>
    <cellStyle name="Vírgula 7 4 2 4 2 2 2 4" xfId="15882"/>
    <cellStyle name="Vírgula 7 4 2 4 2 2 3" xfId="7026"/>
    <cellStyle name="Vírgula 7 4 2 4 2 2 3 2" xfId="11968"/>
    <cellStyle name="Vírgula 7 4 2 4 2 2 3 2 2" xfId="14728"/>
    <cellStyle name="Vírgula 7 4 2 4 2 2 3 2 2 2" xfId="20208"/>
    <cellStyle name="Vírgula 7 4 2 4 2 2 3 2 3" xfId="17453"/>
    <cellStyle name="Vírgula 7 4 2 4 2 2 3 3" xfId="13557"/>
    <cellStyle name="Vírgula 7 4 2 4 2 2 3 3 2" xfId="19037"/>
    <cellStyle name="Vírgula 7 4 2 4 2 2 3 4" xfId="16282"/>
    <cellStyle name="Vírgula 7 4 2 4 2 2 4" xfId="8534"/>
    <cellStyle name="Vírgula 7 4 2 4 2 2 4 2" xfId="13914"/>
    <cellStyle name="Vírgula 7 4 2 4 2 2 4 2 2" xfId="19394"/>
    <cellStyle name="Vírgula 7 4 2 4 2 2 4 3" xfId="16639"/>
    <cellStyle name="Vírgula 7 4 2 4 2 2 5" xfId="3573"/>
    <cellStyle name="Vírgula 7 4 2 4 2 2 5 2" xfId="12751"/>
    <cellStyle name="Vírgula 7 4 2 4 2 2 5 2 2" xfId="18231"/>
    <cellStyle name="Vírgula 7 4 2 4 2 2 5 3" xfId="15477"/>
    <cellStyle name="Vírgula 7 4 2 4 2 2 6" xfId="12385"/>
    <cellStyle name="Vírgula 7 4 2 4 2 2 6 2" xfId="17865"/>
    <cellStyle name="Vírgula 7 4 2 4 2 2 7" xfId="15111"/>
    <cellStyle name="Vírgula 7 4 2 4 2 3" xfId="4546"/>
    <cellStyle name="Vírgula 7 4 2 4 2 3 2" xfId="9530"/>
    <cellStyle name="Vírgula 7 4 2 4 2 3 2 2" xfId="14207"/>
    <cellStyle name="Vírgula 7 4 2 4 2 3 2 2 2" xfId="19687"/>
    <cellStyle name="Vírgula 7 4 2 4 2 3 2 3" xfId="16932"/>
    <cellStyle name="Vírgula 7 4 2 4 2 3 3" xfId="13035"/>
    <cellStyle name="Vírgula 7 4 2 4 2 3 3 2" xfId="18515"/>
    <cellStyle name="Vírgula 7 4 2 4 2 3 4" xfId="15761"/>
    <cellStyle name="Vírgula 7 4 2 4 2 4" xfId="6277"/>
    <cellStyle name="Vírgula 7 4 2 4 2 4 2" xfId="11219"/>
    <cellStyle name="Vírgula 7 4 2 4 2 4 2 2" xfId="14609"/>
    <cellStyle name="Vírgula 7 4 2 4 2 4 2 2 2" xfId="20089"/>
    <cellStyle name="Vírgula 7 4 2 4 2 4 2 3" xfId="17334"/>
    <cellStyle name="Vírgula 7 4 2 4 2 4 3" xfId="13438"/>
    <cellStyle name="Vírgula 7 4 2 4 2 4 3 2" xfId="18918"/>
    <cellStyle name="Vírgula 7 4 2 4 2 4 4" xfId="16163"/>
    <cellStyle name="Vírgula 7 4 2 4 2 5" xfId="7785"/>
    <cellStyle name="Vírgula 7 4 2 4 2 5 2" xfId="13795"/>
    <cellStyle name="Vírgula 7 4 2 4 2 5 2 2" xfId="19275"/>
    <cellStyle name="Vírgula 7 4 2 4 2 5 3" xfId="16520"/>
    <cellStyle name="Vírgula 7 4 2 4 2 6" xfId="2824"/>
    <cellStyle name="Vírgula 7 4 2 4 2 6 2" xfId="12632"/>
    <cellStyle name="Vírgula 7 4 2 4 2 6 2 2" xfId="18112"/>
    <cellStyle name="Vírgula 7 4 2 4 2 6 3" xfId="15358"/>
    <cellStyle name="Vírgula 7 4 2 4 2 7" xfId="12266"/>
    <cellStyle name="Vírgula 7 4 2 4 2 7 2" xfId="17746"/>
    <cellStyle name="Vírgula 7 4 2 4 2 8" xfId="14992"/>
    <cellStyle name="Vírgula 7 4 2 4 3" xfId="1945"/>
    <cellStyle name="Vírgula 7 4 2 4 3 2" xfId="5296"/>
    <cellStyle name="Vírgula 7 4 2 4 3 2 2" xfId="10280"/>
    <cellStyle name="Vírgula 7 4 2 4 3 2 2 2" xfId="14327"/>
    <cellStyle name="Vírgula 7 4 2 4 3 2 2 2 2" xfId="19807"/>
    <cellStyle name="Vírgula 7 4 2 4 3 2 2 3" xfId="17052"/>
    <cellStyle name="Vírgula 7 4 2 4 3 2 3" xfId="13155"/>
    <cellStyle name="Vírgula 7 4 2 4 3 2 3 2" xfId="18635"/>
    <cellStyle name="Vírgula 7 4 2 4 3 2 4" xfId="15881"/>
    <cellStyle name="Vírgula 7 4 2 4 3 3" xfId="7025"/>
    <cellStyle name="Vírgula 7 4 2 4 3 3 2" xfId="11967"/>
    <cellStyle name="Vírgula 7 4 2 4 3 3 2 2" xfId="14727"/>
    <cellStyle name="Vírgula 7 4 2 4 3 3 2 2 2" xfId="20207"/>
    <cellStyle name="Vírgula 7 4 2 4 3 3 2 3" xfId="17452"/>
    <cellStyle name="Vírgula 7 4 2 4 3 3 3" xfId="13556"/>
    <cellStyle name="Vírgula 7 4 2 4 3 3 3 2" xfId="19036"/>
    <cellStyle name="Vírgula 7 4 2 4 3 3 4" xfId="16281"/>
    <cellStyle name="Vírgula 7 4 2 4 3 4" xfId="8533"/>
    <cellStyle name="Vírgula 7 4 2 4 3 4 2" xfId="13913"/>
    <cellStyle name="Vírgula 7 4 2 4 3 4 2 2" xfId="19393"/>
    <cellStyle name="Vírgula 7 4 2 4 3 4 3" xfId="16638"/>
    <cellStyle name="Vírgula 7 4 2 4 3 5" xfId="3572"/>
    <cellStyle name="Vírgula 7 4 2 4 3 5 2" xfId="12750"/>
    <cellStyle name="Vírgula 7 4 2 4 3 5 2 2" xfId="18230"/>
    <cellStyle name="Vírgula 7 4 2 4 3 5 3" xfId="15476"/>
    <cellStyle name="Vírgula 7 4 2 4 3 6" xfId="12384"/>
    <cellStyle name="Vírgula 7 4 2 4 3 6 2" xfId="17864"/>
    <cellStyle name="Vírgula 7 4 2 4 3 7" xfId="15110"/>
    <cellStyle name="Vírgula 7 4 2 4 4" xfId="4163"/>
    <cellStyle name="Vírgula 7 4 2 4 4 2" xfId="9149"/>
    <cellStyle name="Vírgula 7 4 2 4 4 2 2" xfId="14116"/>
    <cellStyle name="Vírgula 7 4 2 4 4 2 2 2" xfId="19596"/>
    <cellStyle name="Vírgula 7 4 2 4 4 2 3" xfId="16841"/>
    <cellStyle name="Vírgula 7 4 2 4 4 3" xfId="12944"/>
    <cellStyle name="Vírgula 7 4 2 4 4 3 2" xfId="18424"/>
    <cellStyle name="Vírgula 7 4 2 4 4 4" xfId="15670"/>
    <cellStyle name="Vírgula 7 4 2 4 5" xfId="5910"/>
    <cellStyle name="Vírgula 7 4 2 4 5 2" xfId="10852"/>
    <cellStyle name="Vírgula 7 4 2 4 5 2 2" xfId="14522"/>
    <cellStyle name="Vírgula 7 4 2 4 5 2 2 2" xfId="20002"/>
    <cellStyle name="Vírgula 7 4 2 4 5 2 3" xfId="17247"/>
    <cellStyle name="Vírgula 7 4 2 4 5 3" xfId="13351"/>
    <cellStyle name="Vírgula 7 4 2 4 5 3 2" xfId="18831"/>
    <cellStyle name="Vírgula 7 4 2 4 5 4" xfId="16076"/>
    <cellStyle name="Vírgula 7 4 2 4 6" xfId="7418"/>
    <cellStyle name="Vírgula 7 4 2 4 6 2" xfId="13708"/>
    <cellStyle name="Vírgula 7 4 2 4 6 2 2" xfId="19188"/>
    <cellStyle name="Vírgula 7 4 2 4 6 3" xfId="16433"/>
    <cellStyle name="Vírgula 7 4 2 4 7" xfId="2457"/>
    <cellStyle name="Vírgula 7 4 2 4 7 2" xfId="12545"/>
    <cellStyle name="Vírgula 7 4 2 4 7 2 2" xfId="18025"/>
    <cellStyle name="Vírgula 7 4 2 4 7 3" xfId="15271"/>
    <cellStyle name="Vírgula 7 4 2 4 8" xfId="12163"/>
    <cellStyle name="Vírgula 7 4 2 4 8 2" xfId="17644"/>
    <cellStyle name="Vírgula 7 4 2 4 9" xfId="14903"/>
    <cellStyle name="Vírgula 7 4 2 5" xfId="870"/>
    <cellStyle name="Vírgula 7 4 2 5 2" xfId="1947"/>
    <cellStyle name="Vírgula 7 4 2 5 2 2" xfId="5298"/>
    <cellStyle name="Vírgula 7 4 2 5 2 2 2" xfId="10282"/>
    <cellStyle name="Vírgula 7 4 2 5 2 2 2 2" xfId="14329"/>
    <cellStyle name="Vírgula 7 4 2 5 2 2 2 2 2" xfId="19809"/>
    <cellStyle name="Vírgula 7 4 2 5 2 2 2 3" xfId="17054"/>
    <cellStyle name="Vírgula 7 4 2 5 2 2 3" xfId="13157"/>
    <cellStyle name="Vírgula 7 4 2 5 2 2 3 2" xfId="18637"/>
    <cellStyle name="Vírgula 7 4 2 5 2 2 4" xfId="15883"/>
    <cellStyle name="Vírgula 7 4 2 5 2 3" xfId="7027"/>
    <cellStyle name="Vírgula 7 4 2 5 2 3 2" xfId="11969"/>
    <cellStyle name="Vírgula 7 4 2 5 2 3 2 2" xfId="14729"/>
    <cellStyle name="Vírgula 7 4 2 5 2 3 2 2 2" xfId="20209"/>
    <cellStyle name="Vírgula 7 4 2 5 2 3 2 3" xfId="17454"/>
    <cellStyle name="Vírgula 7 4 2 5 2 3 3" xfId="13558"/>
    <cellStyle name="Vírgula 7 4 2 5 2 3 3 2" xfId="19038"/>
    <cellStyle name="Vírgula 7 4 2 5 2 3 4" xfId="16283"/>
    <cellStyle name="Vírgula 7 4 2 5 2 4" xfId="8535"/>
    <cellStyle name="Vírgula 7 4 2 5 2 4 2" xfId="13915"/>
    <cellStyle name="Vírgula 7 4 2 5 2 4 2 2" xfId="19395"/>
    <cellStyle name="Vírgula 7 4 2 5 2 4 3" xfId="16640"/>
    <cellStyle name="Vírgula 7 4 2 5 2 5" xfId="3574"/>
    <cellStyle name="Vírgula 7 4 2 5 2 5 2" xfId="12752"/>
    <cellStyle name="Vírgula 7 4 2 5 2 5 2 2" xfId="18232"/>
    <cellStyle name="Vírgula 7 4 2 5 2 5 3" xfId="15478"/>
    <cellStyle name="Vírgula 7 4 2 5 2 6" xfId="12386"/>
    <cellStyle name="Vírgula 7 4 2 5 2 6 2" xfId="17866"/>
    <cellStyle name="Vírgula 7 4 2 5 2 7" xfId="15112"/>
    <cellStyle name="Vírgula 7 4 2 5 3" xfId="4304"/>
    <cellStyle name="Vírgula 7 4 2 5 3 2" xfId="9290"/>
    <cellStyle name="Vírgula 7 4 2 5 3 2 2" xfId="14149"/>
    <cellStyle name="Vírgula 7 4 2 5 3 2 2 2" xfId="19629"/>
    <cellStyle name="Vírgula 7 4 2 5 3 2 3" xfId="16874"/>
    <cellStyle name="Vírgula 7 4 2 5 3 3" xfId="12977"/>
    <cellStyle name="Vírgula 7 4 2 5 3 3 2" xfId="18457"/>
    <cellStyle name="Vírgula 7 4 2 5 3 4" xfId="15703"/>
    <cellStyle name="Vírgula 7 4 2 5 4" xfId="6048"/>
    <cellStyle name="Vírgula 7 4 2 5 4 2" xfId="10990"/>
    <cellStyle name="Vírgula 7 4 2 5 4 2 2" xfId="14555"/>
    <cellStyle name="Vírgula 7 4 2 5 4 2 2 2" xfId="20035"/>
    <cellStyle name="Vírgula 7 4 2 5 4 2 3" xfId="17280"/>
    <cellStyle name="Vírgula 7 4 2 5 4 3" xfId="13384"/>
    <cellStyle name="Vírgula 7 4 2 5 4 3 2" xfId="18864"/>
    <cellStyle name="Vírgula 7 4 2 5 4 4" xfId="16109"/>
    <cellStyle name="Vírgula 7 4 2 5 5" xfId="7556"/>
    <cellStyle name="Vírgula 7 4 2 5 5 2" xfId="13741"/>
    <cellStyle name="Vírgula 7 4 2 5 5 2 2" xfId="19221"/>
    <cellStyle name="Vírgula 7 4 2 5 5 3" xfId="16466"/>
    <cellStyle name="Vírgula 7 4 2 5 6" xfId="2595"/>
    <cellStyle name="Vírgula 7 4 2 5 6 2" xfId="12578"/>
    <cellStyle name="Vírgula 7 4 2 5 6 2 2" xfId="18058"/>
    <cellStyle name="Vírgula 7 4 2 5 6 3" xfId="15304"/>
    <cellStyle name="Vírgula 7 4 2 5 7" xfId="12197"/>
    <cellStyle name="Vírgula 7 4 2 5 7 2" xfId="17678"/>
    <cellStyle name="Vírgula 7 4 2 5 8" xfId="14936"/>
    <cellStyle name="Vírgula 7 4 2 6" xfId="1936"/>
    <cellStyle name="Vírgula 7 4 2 6 2" xfId="5287"/>
    <cellStyle name="Vírgula 7 4 2 6 2 2" xfId="10271"/>
    <cellStyle name="Vírgula 7 4 2 6 2 2 2" xfId="14318"/>
    <cellStyle name="Vírgula 7 4 2 6 2 2 2 2" xfId="19798"/>
    <cellStyle name="Vírgula 7 4 2 6 2 2 3" xfId="17043"/>
    <cellStyle name="Vírgula 7 4 2 6 2 3" xfId="13146"/>
    <cellStyle name="Vírgula 7 4 2 6 2 3 2" xfId="18626"/>
    <cellStyle name="Vírgula 7 4 2 6 2 4" xfId="15872"/>
    <cellStyle name="Vírgula 7 4 2 6 3" xfId="7016"/>
    <cellStyle name="Vírgula 7 4 2 6 3 2" xfId="11958"/>
    <cellStyle name="Vírgula 7 4 2 6 3 2 2" xfId="14718"/>
    <cellStyle name="Vírgula 7 4 2 6 3 2 2 2" xfId="20198"/>
    <cellStyle name="Vírgula 7 4 2 6 3 2 3" xfId="17443"/>
    <cellStyle name="Vírgula 7 4 2 6 3 3" xfId="13547"/>
    <cellStyle name="Vírgula 7 4 2 6 3 3 2" xfId="19027"/>
    <cellStyle name="Vírgula 7 4 2 6 3 4" xfId="16272"/>
    <cellStyle name="Vírgula 7 4 2 6 4" xfId="8524"/>
    <cellStyle name="Vírgula 7 4 2 6 4 2" xfId="13904"/>
    <cellStyle name="Vírgula 7 4 2 6 4 2 2" xfId="19384"/>
    <cellStyle name="Vírgula 7 4 2 6 4 3" xfId="16629"/>
    <cellStyle name="Vírgula 7 4 2 6 5" xfId="3563"/>
    <cellStyle name="Vírgula 7 4 2 6 5 2" xfId="12741"/>
    <cellStyle name="Vírgula 7 4 2 6 5 2 2" xfId="18221"/>
    <cellStyle name="Vírgula 7 4 2 6 5 3" xfId="15467"/>
    <cellStyle name="Vírgula 7 4 2 6 6" xfId="12375"/>
    <cellStyle name="Vírgula 7 4 2 6 6 2" xfId="17855"/>
    <cellStyle name="Vírgula 7 4 2 6 7" xfId="15101"/>
    <cellStyle name="Vírgula 7 4 2 7" xfId="3703"/>
    <cellStyle name="Vírgula 7 4 2 7 2" xfId="4640"/>
    <cellStyle name="Vírgula 7 4 2 7 2 2" xfId="9624"/>
    <cellStyle name="Vírgula 7 4 2 7 2 2 2" xfId="14230"/>
    <cellStyle name="Vírgula 7 4 2 7 2 2 2 2" xfId="19710"/>
    <cellStyle name="Vírgula 7 4 2 7 2 2 3" xfId="16955"/>
    <cellStyle name="Vírgula 7 4 2 7 2 3" xfId="13058"/>
    <cellStyle name="Vírgula 7 4 2 7 2 3 2" xfId="18538"/>
    <cellStyle name="Vírgula 7 4 2 7 2 4" xfId="15784"/>
    <cellStyle name="Vírgula 7 4 2 7 3" xfId="8662"/>
    <cellStyle name="Vírgula 7 4 2 7 3 2" xfId="14004"/>
    <cellStyle name="Vírgula 7 4 2 7 3 2 2" xfId="19484"/>
    <cellStyle name="Vírgula 7 4 2 7 3 3" xfId="16729"/>
    <cellStyle name="Vírgula 7 4 2 7 4" xfId="12839"/>
    <cellStyle name="Vírgula 7 4 2 7 4 2" xfId="18319"/>
    <cellStyle name="Vírgula 7 4 2 7 5" xfId="15565"/>
    <cellStyle name="Vírgula 7 4 2 8" xfId="3964"/>
    <cellStyle name="Vírgula 7 4 2 8 2" xfId="8799"/>
    <cellStyle name="Vírgula 7 4 2 8 2 2" xfId="14036"/>
    <cellStyle name="Vírgula 7 4 2 8 2 2 2" xfId="19516"/>
    <cellStyle name="Vírgula 7 4 2 8 2 3" xfId="16761"/>
    <cellStyle name="Vírgula 7 4 2 8 3" xfId="12897"/>
    <cellStyle name="Vírgula 7 4 2 8 3 2" xfId="18377"/>
    <cellStyle name="Vírgula 7 4 2 8 4" xfId="15623"/>
    <cellStyle name="Vírgula 7 4 2 9" xfId="5504"/>
    <cellStyle name="Vírgula 7 4 2 9 2" xfId="10465"/>
    <cellStyle name="Vírgula 7 4 2 9 2 2" xfId="14428"/>
    <cellStyle name="Vírgula 7 4 2 9 2 2 2" xfId="19908"/>
    <cellStyle name="Vírgula 7 4 2 9 2 3" xfId="17153"/>
    <cellStyle name="Vírgula 7 4 2 9 3" xfId="13257"/>
    <cellStyle name="Vírgula 7 4 2 9 3 2" xfId="18737"/>
    <cellStyle name="Vírgula 7 4 2 9 4" xfId="15982"/>
    <cellStyle name="Vírgula 7 4 3" xfId="662"/>
    <cellStyle name="Vírgula 7 4 3 10" xfId="2405"/>
    <cellStyle name="Vírgula 7 4 3 10 2" xfId="12529"/>
    <cellStyle name="Vírgula 7 4 3 10 2 2" xfId="18009"/>
    <cellStyle name="Vírgula 7 4 3 10 3" xfId="15255"/>
    <cellStyle name="Vírgula 7 4 3 11" xfId="12147"/>
    <cellStyle name="Vírgula 7 4 3 11 2" xfId="17628"/>
    <cellStyle name="Vírgula 7 4 3 12" xfId="14887"/>
    <cellStyle name="Vírgula 7 4 3 2" xfId="803"/>
    <cellStyle name="Vírgula 7 4 3 2 2" xfId="1268"/>
    <cellStyle name="Vírgula 7 4 3 2 2 2" xfId="1950"/>
    <cellStyle name="Vírgula 7 4 3 2 2 2 2" xfId="5301"/>
    <cellStyle name="Vírgula 7 4 3 2 2 2 2 2" xfId="10285"/>
    <cellStyle name="Vírgula 7 4 3 2 2 2 2 2 2" xfId="14332"/>
    <cellStyle name="Vírgula 7 4 3 2 2 2 2 2 2 2" xfId="19812"/>
    <cellStyle name="Vírgula 7 4 3 2 2 2 2 2 3" xfId="17057"/>
    <cellStyle name="Vírgula 7 4 3 2 2 2 2 3" xfId="13160"/>
    <cellStyle name="Vírgula 7 4 3 2 2 2 2 3 2" xfId="18640"/>
    <cellStyle name="Vírgula 7 4 3 2 2 2 2 4" xfId="15886"/>
    <cellStyle name="Vírgula 7 4 3 2 2 2 3" xfId="7030"/>
    <cellStyle name="Vírgula 7 4 3 2 2 2 3 2" xfId="11972"/>
    <cellStyle name="Vírgula 7 4 3 2 2 2 3 2 2" xfId="14732"/>
    <cellStyle name="Vírgula 7 4 3 2 2 2 3 2 2 2" xfId="20212"/>
    <cellStyle name="Vírgula 7 4 3 2 2 2 3 2 3" xfId="17457"/>
    <cellStyle name="Vírgula 7 4 3 2 2 2 3 3" xfId="13561"/>
    <cellStyle name="Vírgula 7 4 3 2 2 2 3 3 2" xfId="19041"/>
    <cellStyle name="Vírgula 7 4 3 2 2 2 3 4" xfId="16286"/>
    <cellStyle name="Vírgula 7 4 3 2 2 2 4" xfId="8538"/>
    <cellStyle name="Vírgula 7 4 3 2 2 2 4 2" xfId="13918"/>
    <cellStyle name="Vírgula 7 4 3 2 2 2 4 2 2" xfId="19398"/>
    <cellStyle name="Vírgula 7 4 3 2 2 2 4 3" xfId="16643"/>
    <cellStyle name="Vírgula 7 4 3 2 2 2 5" xfId="3577"/>
    <cellStyle name="Vírgula 7 4 3 2 2 2 5 2" xfId="12755"/>
    <cellStyle name="Vírgula 7 4 3 2 2 2 5 2 2" xfId="18235"/>
    <cellStyle name="Vírgula 7 4 3 2 2 2 5 3" xfId="15481"/>
    <cellStyle name="Vírgula 7 4 3 2 2 2 6" xfId="12389"/>
    <cellStyle name="Vírgula 7 4 3 2 2 2 6 2" xfId="17869"/>
    <cellStyle name="Vírgula 7 4 3 2 2 2 7" xfId="15115"/>
    <cellStyle name="Vírgula 7 4 3 2 2 3" xfId="4629"/>
    <cellStyle name="Vírgula 7 4 3 2 2 3 2" xfId="9613"/>
    <cellStyle name="Vírgula 7 4 3 2 2 3 2 2" xfId="14223"/>
    <cellStyle name="Vírgula 7 4 3 2 2 3 2 2 2" xfId="19703"/>
    <cellStyle name="Vírgula 7 4 3 2 2 3 2 3" xfId="16948"/>
    <cellStyle name="Vírgula 7 4 3 2 2 3 3" xfId="13051"/>
    <cellStyle name="Vírgula 7 4 3 2 2 3 3 2" xfId="18531"/>
    <cellStyle name="Vírgula 7 4 3 2 2 3 4" xfId="15777"/>
    <cellStyle name="Vírgula 7 4 3 2 2 4" xfId="6360"/>
    <cellStyle name="Vírgula 7 4 3 2 2 4 2" xfId="11302"/>
    <cellStyle name="Vírgula 7 4 3 2 2 4 2 2" xfId="14625"/>
    <cellStyle name="Vírgula 7 4 3 2 2 4 2 2 2" xfId="20105"/>
    <cellStyle name="Vírgula 7 4 3 2 2 4 2 3" xfId="17350"/>
    <cellStyle name="Vírgula 7 4 3 2 2 4 3" xfId="13454"/>
    <cellStyle name="Vírgula 7 4 3 2 2 4 3 2" xfId="18934"/>
    <cellStyle name="Vírgula 7 4 3 2 2 4 4" xfId="16179"/>
    <cellStyle name="Vírgula 7 4 3 2 2 5" xfId="7868"/>
    <cellStyle name="Vírgula 7 4 3 2 2 5 2" xfId="13811"/>
    <cellStyle name="Vírgula 7 4 3 2 2 5 2 2" xfId="19291"/>
    <cellStyle name="Vírgula 7 4 3 2 2 5 3" xfId="16536"/>
    <cellStyle name="Vírgula 7 4 3 2 2 6" xfId="2907"/>
    <cellStyle name="Vírgula 7 4 3 2 2 6 2" xfId="12648"/>
    <cellStyle name="Vírgula 7 4 3 2 2 6 2 2" xfId="18128"/>
    <cellStyle name="Vírgula 7 4 3 2 2 6 3" xfId="15374"/>
    <cellStyle name="Vírgula 7 4 3 2 2 7" xfId="12282"/>
    <cellStyle name="Vírgula 7 4 3 2 2 7 2" xfId="17762"/>
    <cellStyle name="Vírgula 7 4 3 2 2 8" xfId="15008"/>
    <cellStyle name="Vírgula 7 4 3 2 3" xfId="1949"/>
    <cellStyle name="Vírgula 7 4 3 2 3 2" xfId="5300"/>
    <cellStyle name="Vírgula 7 4 3 2 3 2 2" xfId="10284"/>
    <cellStyle name="Vírgula 7 4 3 2 3 2 2 2" xfId="14331"/>
    <cellStyle name="Vírgula 7 4 3 2 3 2 2 2 2" xfId="19811"/>
    <cellStyle name="Vírgula 7 4 3 2 3 2 2 3" xfId="17056"/>
    <cellStyle name="Vírgula 7 4 3 2 3 2 3" xfId="13159"/>
    <cellStyle name="Vírgula 7 4 3 2 3 2 3 2" xfId="18639"/>
    <cellStyle name="Vírgula 7 4 3 2 3 2 4" xfId="15885"/>
    <cellStyle name="Vírgula 7 4 3 2 3 3" xfId="7029"/>
    <cellStyle name="Vírgula 7 4 3 2 3 3 2" xfId="11971"/>
    <cellStyle name="Vírgula 7 4 3 2 3 3 2 2" xfId="14731"/>
    <cellStyle name="Vírgula 7 4 3 2 3 3 2 2 2" xfId="20211"/>
    <cellStyle name="Vírgula 7 4 3 2 3 3 2 3" xfId="17456"/>
    <cellStyle name="Vírgula 7 4 3 2 3 3 3" xfId="13560"/>
    <cellStyle name="Vírgula 7 4 3 2 3 3 3 2" xfId="19040"/>
    <cellStyle name="Vírgula 7 4 3 2 3 3 4" xfId="16285"/>
    <cellStyle name="Vírgula 7 4 3 2 3 4" xfId="8537"/>
    <cellStyle name="Vírgula 7 4 3 2 3 4 2" xfId="13917"/>
    <cellStyle name="Vírgula 7 4 3 2 3 4 2 2" xfId="19397"/>
    <cellStyle name="Vírgula 7 4 3 2 3 4 3" xfId="16642"/>
    <cellStyle name="Vírgula 7 4 3 2 3 5" xfId="3576"/>
    <cellStyle name="Vírgula 7 4 3 2 3 5 2" xfId="12754"/>
    <cellStyle name="Vírgula 7 4 3 2 3 5 2 2" xfId="18234"/>
    <cellStyle name="Vírgula 7 4 3 2 3 5 3" xfId="15480"/>
    <cellStyle name="Vírgula 7 4 3 2 3 6" xfId="12388"/>
    <cellStyle name="Vírgula 7 4 3 2 3 6 2" xfId="17868"/>
    <cellStyle name="Vírgula 7 4 3 2 3 7" xfId="15114"/>
    <cellStyle name="Vírgula 7 4 3 2 4" xfId="4246"/>
    <cellStyle name="Vírgula 7 4 3 2 4 2" xfId="9232"/>
    <cellStyle name="Vírgula 7 4 3 2 4 2 2" xfId="14132"/>
    <cellStyle name="Vírgula 7 4 3 2 4 2 2 2" xfId="19612"/>
    <cellStyle name="Vírgula 7 4 3 2 4 2 3" xfId="16857"/>
    <cellStyle name="Vírgula 7 4 3 2 4 3" xfId="12960"/>
    <cellStyle name="Vírgula 7 4 3 2 4 3 2" xfId="18440"/>
    <cellStyle name="Vírgula 7 4 3 2 4 4" xfId="15686"/>
    <cellStyle name="Vírgula 7 4 3 2 5" xfId="5993"/>
    <cellStyle name="Vírgula 7 4 3 2 5 2" xfId="10935"/>
    <cellStyle name="Vírgula 7 4 3 2 5 2 2" xfId="14538"/>
    <cellStyle name="Vírgula 7 4 3 2 5 2 2 2" xfId="20018"/>
    <cellStyle name="Vírgula 7 4 3 2 5 2 3" xfId="17263"/>
    <cellStyle name="Vírgula 7 4 3 2 5 3" xfId="13367"/>
    <cellStyle name="Vírgula 7 4 3 2 5 3 2" xfId="18847"/>
    <cellStyle name="Vírgula 7 4 3 2 5 4" xfId="16092"/>
    <cellStyle name="Vírgula 7 4 3 2 6" xfId="7501"/>
    <cellStyle name="Vírgula 7 4 3 2 6 2" xfId="13724"/>
    <cellStyle name="Vírgula 7 4 3 2 6 2 2" xfId="19204"/>
    <cellStyle name="Vírgula 7 4 3 2 6 3" xfId="16449"/>
    <cellStyle name="Vírgula 7 4 3 2 7" xfId="2540"/>
    <cellStyle name="Vírgula 7 4 3 2 7 2" xfId="12561"/>
    <cellStyle name="Vírgula 7 4 3 2 7 2 2" xfId="18041"/>
    <cellStyle name="Vírgula 7 4 3 2 7 3" xfId="15287"/>
    <cellStyle name="Vírgula 7 4 3 2 8" xfId="12179"/>
    <cellStyle name="Vírgula 7 4 3 2 8 2" xfId="17660"/>
    <cellStyle name="Vírgula 7 4 3 2 9" xfId="14919"/>
    <cellStyle name="Vírgula 7 4 3 3" xfId="956"/>
    <cellStyle name="Vírgula 7 4 3 3 2" xfId="1951"/>
    <cellStyle name="Vírgula 7 4 3 3 2 2" xfId="5302"/>
    <cellStyle name="Vírgula 7 4 3 3 2 2 2" xfId="10286"/>
    <cellStyle name="Vírgula 7 4 3 3 2 2 2 2" xfId="14333"/>
    <cellStyle name="Vírgula 7 4 3 3 2 2 2 2 2" xfId="19813"/>
    <cellStyle name="Vírgula 7 4 3 3 2 2 2 3" xfId="17058"/>
    <cellStyle name="Vírgula 7 4 3 3 2 2 3" xfId="13161"/>
    <cellStyle name="Vírgula 7 4 3 3 2 2 3 2" xfId="18641"/>
    <cellStyle name="Vírgula 7 4 3 3 2 2 4" xfId="15887"/>
    <cellStyle name="Vírgula 7 4 3 3 2 3" xfId="7031"/>
    <cellStyle name="Vírgula 7 4 3 3 2 3 2" xfId="11973"/>
    <cellStyle name="Vírgula 7 4 3 3 2 3 2 2" xfId="14733"/>
    <cellStyle name="Vírgula 7 4 3 3 2 3 2 2 2" xfId="20213"/>
    <cellStyle name="Vírgula 7 4 3 3 2 3 2 3" xfId="17458"/>
    <cellStyle name="Vírgula 7 4 3 3 2 3 3" xfId="13562"/>
    <cellStyle name="Vírgula 7 4 3 3 2 3 3 2" xfId="19042"/>
    <cellStyle name="Vírgula 7 4 3 3 2 3 4" xfId="16287"/>
    <cellStyle name="Vírgula 7 4 3 3 2 4" xfId="8539"/>
    <cellStyle name="Vírgula 7 4 3 3 2 4 2" xfId="13919"/>
    <cellStyle name="Vírgula 7 4 3 3 2 4 2 2" xfId="19399"/>
    <cellStyle name="Vírgula 7 4 3 3 2 4 3" xfId="16644"/>
    <cellStyle name="Vírgula 7 4 3 3 2 5" xfId="3578"/>
    <cellStyle name="Vírgula 7 4 3 3 2 5 2" xfId="12756"/>
    <cellStyle name="Vírgula 7 4 3 3 2 5 2 2" xfId="18236"/>
    <cellStyle name="Vírgula 7 4 3 3 2 5 3" xfId="15482"/>
    <cellStyle name="Vírgula 7 4 3 3 2 6" xfId="12390"/>
    <cellStyle name="Vírgula 7 4 3 3 2 6 2" xfId="17870"/>
    <cellStyle name="Vírgula 7 4 3 3 2 7" xfId="15116"/>
    <cellStyle name="Vírgula 7 4 3 3 3" xfId="4388"/>
    <cellStyle name="Vírgula 7 4 3 3 3 2" xfId="9373"/>
    <cellStyle name="Vírgula 7 4 3 3 3 2 2" xfId="14165"/>
    <cellStyle name="Vírgula 7 4 3 3 3 2 2 2" xfId="19645"/>
    <cellStyle name="Vírgula 7 4 3 3 3 2 3" xfId="16890"/>
    <cellStyle name="Vírgula 7 4 3 3 3 3" xfId="12993"/>
    <cellStyle name="Vírgula 7 4 3 3 3 3 2" xfId="18473"/>
    <cellStyle name="Vírgula 7 4 3 3 3 4" xfId="15719"/>
    <cellStyle name="Vírgula 7 4 3 3 4" xfId="6131"/>
    <cellStyle name="Vírgula 7 4 3 3 4 2" xfId="11073"/>
    <cellStyle name="Vírgula 7 4 3 3 4 2 2" xfId="14571"/>
    <cellStyle name="Vírgula 7 4 3 3 4 2 2 2" xfId="20051"/>
    <cellStyle name="Vírgula 7 4 3 3 4 2 3" xfId="17296"/>
    <cellStyle name="Vírgula 7 4 3 3 4 3" xfId="13400"/>
    <cellStyle name="Vírgula 7 4 3 3 4 3 2" xfId="18880"/>
    <cellStyle name="Vírgula 7 4 3 3 4 4" xfId="16125"/>
    <cellStyle name="Vírgula 7 4 3 3 5" xfId="7639"/>
    <cellStyle name="Vírgula 7 4 3 3 5 2" xfId="13757"/>
    <cellStyle name="Vírgula 7 4 3 3 5 2 2" xfId="19237"/>
    <cellStyle name="Vírgula 7 4 3 3 5 3" xfId="16482"/>
    <cellStyle name="Vírgula 7 4 3 3 6" xfId="2678"/>
    <cellStyle name="Vírgula 7 4 3 3 6 2" xfId="12594"/>
    <cellStyle name="Vírgula 7 4 3 3 6 2 2" xfId="18074"/>
    <cellStyle name="Vírgula 7 4 3 3 6 3" xfId="15320"/>
    <cellStyle name="Vírgula 7 4 3 3 7" xfId="12214"/>
    <cellStyle name="Vírgula 7 4 3 3 7 2" xfId="17695"/>
    <cellStyle name="Vírgula 7 4 3 3 8" xfId="14953"/>
    <cellStyle name="Vírgula 7 4 3 4" xfId="1948"/>
    <cellStyle name="Vírgula 7 4 3 4 2" xfId="5299"/>
    <cellStyle name="Vírgula 7 4 3 4 2 2" xfId="10283"/>
    <cellStyle name="Vírgula 7 4 3 4 2 2 2" xfId="14330"/>
    <cellStyle name="Vírgula 7 4 3 4 2 2 2 2" xfId="19810"/>
    <cellStyle name="Vírgula 7 4 3 4 2 2 3" xfId="17055"/>
    <cellStyle name="Vírgula 7 4 3 4 2 3" xfId="13158"/>
    <cellStyle name="Vírgula 7 4 3 4 2 3 2" xfId="18638"/>
    <cellStyle name="Vírgula 7 4 3 4 2 4" xfId="15884"/>
    <cellStyle name="Vírgula 7 4 3 4 3" xfId="7028"/>
    <cellStyle name="Vírgula 7 4 3 4 3 2" xfId="11970"/>
    <cellStyle name="Vírgula 7 4 3 4 3 2 2" xfId="14730"/>
    <cellStyle name="Vírgula 7 4 3 4 3 2 2 2" xfId="20210"/>
    <cellStyle name="Vírgula 7 4 3 4 3 2 3" xfId="17455"/>
    <cellStyle name="Vírgula 7 4 3 4 3 3" xfId="13559"/>
    <cellStyle name="Vírgula 7 4 3 4 3 3 2" xfId="19039"/>
    <cellStyle name="Vírgula 7 4 3 4 3 4" xfId="16284"/>
    <cellStyle name="Vírgula 7 4 3 4 4" xfId="8536"/>
    <cellStyle name="Vírgula 7 4 3 4 4 2" xfId="13916"/>
    <cellStyle name="Vírgula 7 4 3 4 4 2 2" xfId="19396"/>
    <cellStyle name="Vírgula 7 4 3 4 4 3" xfId="16641"/>
    <cellStyle name="Vírgula 7 4 3 4 5" xfId="3575"/>
    <cellStyle name="Vírgula 7 4 3 4 5 2" xfId="12753"/>
    <cellStyle name="Vírgula 7 4 3 4 5 2 2" xfId="18233"/>
    <cellStyle name="Vírgula 7 4 3 4 5 3" xfId="15479"/>
    <cellStyle name="Vírgula 7 4 3 4 6" xfId="12387"/>
    <cellStyle name="Vírgula 7 4 3 4 6 2" xfId="17867"/>
    <cellStyle name="Vírgula 7 4 3 4 7" xfId="15113"/>
    <cellStyle name="Vírgula 7 4 3 5" xfId="3786"/>
    <cellStyle name="Vírgula 7 4 3 5 2" xfId="5381"/>
    <cellStyle name="Vírgula 7 4 3 5 2 2" xfId="10363"/>
    <cellStyle name="Vírgula 7 4 3 5 2 2 2" xfId="14406"/>
    <cellStyle name="Vírgula 7 4 3 5 2 2 2 2" xfId="19886"/>
    <cellStyle name="Vírgula 7 4 3 5 2 2 3" xfId="17131"/>
    <cellStyle name="Vírgula 7 4 3 5 2 3" xfId="13234"/>
    <cellStyle name="Vírgula 7 4 3 5 2 3 2" xfId="18714"/>
    <cellStyle name="Vírgula 7 4 3 5 2 4" xfId="15960"/>
    <cellStyle name="Vírgula 7 4 3 5 3" xfId="8746"/>
    <cellStyle name="Vírgula 7 4 3 5 3 2" xfId="14020"/>
    <cellStyle name="Vírgula 7 4 3 5 3 2 2" xfId="19500"/>
    <cellStyle name="Vírgula 7 4 3 5 3 3" xfId="16745"/>
    <cellStyle name="Vírgula 7 4 3 5 4" xfId="12855"/>
    <cellStyle name="Vírgula 7 4 3 5 4 2" xfId="18335"/>
    <cellStyle name="Vírgula 7 4 3 5 5" xfId="15581"/>
    <cellStyle name="Vírgula 7 4 3 6" xfId="4111"/>
    <cellStyle name="Vírgula 7 4 3 6 2" xfId="8882"/>
    <cellStyle name="Vírgula 7 4 3 6 2 2" xfId="14052"/>
    <cellStyle name="Vírgula 7 4 3 6 2 2 2" xfId="19532"/>
    <cellStyle name="Vírgula 7 4 3 6 2 3" xfId="16777"/>
    <cellStyle name="Vírgula 7 4 3 6 3" xfId="12928"/>
    <cellStyle name="Vírgula 7 4 3 6 3 2" xfId="18408"/>
    <cellStyle name="Vírgula 7 4 3 6 4" xfId="15654"/>
    <cellStyle name="Vírgula 7 4 3 7" xfId="4641"/>
    <cellStyle name="Vírgula 7 4 3 7 2" xfId="9625"/>
    <cellStyle name="Vírgula 7 4 3 7 2 2" xfId="14231"/>
    <cellStyle name="Vírgula 7 4 3 7 2 2 2" xfId="19711"/>
    <cellStyle name="Vírgula 7 4 3 7 2 3" xfId="16956"/>
    <cellStyle name="Vírgula 7 4 3 7 3" xfId="13059"/>
    <cellStyle name="Vírgula 7 4 3 7 3 2" xfId="18539"/>
    <cellStyle name="Vírgula 7 4 3 7 4" xfId="15785"/>
    <cellStyle name="Vírgula 7 4 3 8" xfId="5858"/>
    <cellStyle name="Vírgula 7 4 3 8 2" xfId="10800"/>
    <cellStyle name="Vírgula 7 4 3 8 2 2" xfId="14506"/>
    <cellStyle name="Vírgula 7 4 3 8 2 2 2" xfId="19986"/>
    <cellStyle name="Vírgula 7 4 3 8 2 3" xfId="17231"/>
    <cellStyle name="Vírgula 7 4 3 8 3" xfId="13335"/>
    <cellStyle name="Vírgula 7 4 3 8 3 2" xfId="18815"/>
    <cellStyle name="Vírgula 7 4 3 8 4" xfId="16060"/>
    <cellStyle name="Vírgula 7 4 3 9" xfId="7366"/>
    <cellStyle name="Vírgula 7 4 3 9 2" xfId="13692"/>
    <cellStyle name="Vírgula 7 4 3 9 2 2" xfId="19172"/>
    <cellStyle name="Vírgula 7 4 3 9 3" xfId="16417"/>
    <cellStyle name="Vírgula 7 4 4" xfId="510"/>
    <cellStyle name="Vírgula 7 4 4 2" xfId="1070"/>
    <cellStyle name="Vírgula 7 4 4 2 2" xfId="1953"/>
    <cellStyle name="Vírgula 7 4 4 2 2 2" xfId="5304"/>
    <cellStyle name="Vírgula 7 4 4 2 2 2 2" xfId="10288"/>
    <cellStyle name="Vírgula 7 4 4 2 2 2 2 2" xfId="14335"/>
    <cellStyle name="Vírgula 7 4 4 2 2 2 2 2 2" xfId="19815"/>
    <cellStyle name="Vírgula 7 4 4 2 2 2 2 3" xfId="17060"/>
    <cellStyle name="Vírgula 7 4 4 2 2 2 3" xfId="13163"/>
    <cellStyle name="Vírgula 7 4 4 2 2 2 3 2" xfId="18643"/>
    <cellStyle name="Vírgula 7 4 4 2 2 2 4" xfId="15889"/>
    <cellStyle name="Vírgula 7 4 4 2 2 3" xfId="7033"/>
    <cellStyle name="Vírgula 7 4 4 2 2 3 2" xfId="11975"/>
    <cellStyle name="Vírgula 7 4 4 2 2 3 2 2" xfId="14735"/>
    <cellStyle name="Vírgula 7 4 4 2 2 3 2 2 2" xfId="20215"/>
    <cellStyle name="Vírgula 7 4 4 2 2 3 2 3" xfId="17460"/>
    <cellStyle name="Vírgula 7 4 4 2 2 3 3" xfId="13564"/>
    <cellStyle name="Vírgula 7 4 4 2 2 3 3 2" xfId="19044"/>
    <cellStyle name="Vírgula 7 4 4 2 2 3 4" xfId="16289"/>
    <cellStyle name="Vírgula 7 4 4 2 2 4" xfId="8541"/>
    <cellStyle name="Vírgula 7 4 4 2 2 4 2" xfId="13921"/>
    <cellStyle name="Vírgula 7 4 4 2 2 4 2 2" xfId="19401"/>
    <cellStyle name="Vírgula 7 4 4 2 2 4 3" xfId="16646"/>
    <cellStyle name="Vírgula 7 4 4 2 2 5" xfId="3580"/>
    <cellStyle name="Vírgula 7 4 4 2 2 5 2" xfId="12758"/>
    <cellStyle name="Vírgula 7 4 4 2 2 5 2 2" xfId="18238"/>
    <cellStyle name="Vírgula 7 4 4 2 2 5 3" xfId="15484"/>
    <cellStyle name="Vírgula 7 4 4 2 2 6" xfId="12392"/>
    <cellStyle name="Vírgula 7 4 4 2 2 6 2" xfId="17872"/>
    <cellStyle name="Vírgula 7 4 4 2 2 7" xfId="15118"/>
    <cellStyle name="Vírgula 7 4 4 2 3" xfId="4485"/>
    <cellStyle name="Vírgula 7 4 4 2 3 2" xfId="9470"/>
    <cellStyle name="Vírgula 7 4 4 2 3 2 2" xfId="14191"/>
    <cellStyle name="Vírgula 7 4 4 2 3 2 2 2" xfId="19671"/>
    <cellStyle name="Vírgula 7 4 4 2 3 2 3" xfId="16916"/>
    <cellStyle name="Vírgula 7 4 4 2 3 3" xfId="13019"/>
    <cellStyle name="Vírgula 7 4 4 2 3 3 2" xfId="18499"/>
    <cellStyle name="Vírgula 7 4 4 2 3 4" xfId="15745"/>
    <cellStyle name="Vírgula 7 4 4 2 4" xfId="6225"/>
    <cellStyle name="Vírgula 7 4 4 2 4 2" xfId="11167"/>
    <cellStyle name="Vírgula 7 4 4 2 4 2 2" xfId="14596"/>
    <cellStyle name="Vírgula 7 4 4 2 4 2 2 2" xfId="20076"/>
    <cellStyle name="Vírgula 7 4 4 2 4 2 3" xfId="17321"/>
    <cellStyle name="Vírgula 7 4 4 2 4 3" xfId="13425"/>
    <cellStyle name="Vírgula 7 4 4 2 4 3 2" xfId="18905"/>
    <cellStyle name="Vírgula 7 4 4 2 4 4" xfId="16150"/>
    <cellStyle name="Vírgula 7 4 4 2 5" xfId="7733"/>
    <cellStyle name="Vírgula 7 4 4 2 5 2" xfId="13782"/>
    <cellStyle name="Vírgula 7 4 4 2 5 2 2" xfId="19262"/>
    <cellStyle name="Vírgula 7 4 4 2 5 3" xfId="16507"/>
    <cellStyle name="Vírgula 7 4 4 2 6" xfId="2772"/>
    <cellStyle name="Vírgula 7 4 4 2 6 2" xfId="12619"/>
    <cellStyle name="Vírgula 7 4 4 2 6 2 2" xfId="18099"/>
    <cellStyle name="Vírgula 7 4 4 2 6 3" xfId="15345"/>
    <cellStyle name="Vírgula 7 4 4 2 7" xfId="12245"/>
    <cellStyle name="Vírgula 7 4 4 2 7 2" xfId="17726"/>
    <cellStyle name="Vírgula 7 4 4 2 8" xfId="14979"/>
    <cellStyle name="Vírgula 7 4 4 3" xfId="1952"/>
    <cellStyle name="Vírgula 7 4 4 3 2" xfId="5303"/>
    <cellStyle name="Vírgula 7 4 4 3 2 2" xfId="10287"/>
    <cellStyle name="Vírgula 7 4 4 3 2 2 2" xfId="14334"/>
    <cellStyle name="Vírgula 7 4 4 3 2 2 2 2" xfId="19814"/>
    <cellStyle name="Vírgula 7 4 4 3 2 2 3" xfId="17059"/>
    <cellStyle name="Vírgula 7 4 4 3 2 3" xfId="13162"/>
    <cellStyle name="Vírgula 7 4 4 3 2 3 2" xfId="18642"/>
    <cellStyle name="Vírgula 7 4 4 3 2 4" xfId="15888"/>
    <cellStyle name="Vírgula 7 4 4 3 3" xfId="7032"/>
    <cellStyle name="Vírgula 7 4 4 3 3 2" xfId="11974"/>
    <cellStyle name="Vírgula 7 4 4 3 3 2 2" xfId="14734"/>
    <cellStyle name="Vírgula 7 4 4 3 3 2 2 2" xfId="20214"/>
    <cellStyle name="Vírgula 7 4 4 3 3 2 3" xfId="17459"/>
    <cellStyle name="Vírgula 7 4 4 3 3 3" xfId="13563"/>
    <cellStyle name="Vírgula 7 4 4 3 3 3 2" xfId="19043"/>
    <cellStyle name="Vírgula 7 4 4 3 3 4" xfId="16288"/>
    <cellStyle name="Vírgula 7 4 4 3 4" xfId="8540"/>
    <cellStyle name="Vírgula 7 4 4 3 4 2" xfId="13920"/>
    <cellStyle name="Vírgula 7 4 4 3 4 2 2" xfId="19400"/>
    <cellStyle name="Vírgula 7 4 4 3 4 3" xfId="16645"/>
    <cellStyle name="Vírgula 7 4 4 3 5" xfId="3579"/>
    <cellStyle name="Vírgula 7 4 4 3 5 2" xfId="12757"/>
    <cellStyle name="Vírgula 7 4 4 3 5 2 2" xfId="18237"/>
    <cellStyle name="Vírgula 7 4 4 3 5 3" xfId="15483"/>
    <cellStyle name="Vírgula 7 4 4 3 6" xfId="12391"/>
    <cellStyle name="Vírgula 7 4 4 3 6 2" xfId="17871"/>
    <cellStyle name="Vírgula 7 4 4 3 7" xfId="15117"/>
    <cellStyle name="Vírgula 7 4 4 4" xfId="4018"/>
    <cellStyle name="Vírgula 7 4 4 4 2" xfId="9089"/>
    <cellStyle name="Vírgula 7 4 4 4 2 2" xfId="14102"/>
    <cellStyle name="Vírgula 7 4 4 4 2 2 2" xfId="19582"/>
    <cellStyle name="Vírgula 7 4 4 4 2 3" xfId="16827"/>
    <cellStyle name="Vírgula 7 4 4 4 3" xfId="12910"/>
    <cellStyle name="Vírgula 7 4 4 4 3 2" xfId="18390"/>
    <cellStyle name="Vírgula 7 4 4 4 4" xfId="15636"/>
    <cellStyle name="Vírgula 7 4 4 5" xfId="5773"/>
    <cellStyle name="Vírgula 7 4 4 5 2" xfId="10715"/>
    <cellStyle name="Vírgula 7 4 4 5 2 2" xfId="14489"/>
    <cellStyle name="Vírgula 7 4 4 5 2 2 2" xfId="19969"/>
    <cellStyle name="Vírgula 7 4 4 5 2 3" xfId="17214"/>
    <cellStyle name="Vírgula 7 4 4 5 3" xfId="13318"/>
    <cellStyle name="Vírgula 7 4 4 5 3 2" xfId="18798"/>
    <cellStyle name="Vírgula 7 4 4 5 4" xfId="16043"/>
    <cellStyle name="Vírgula 7 4 4 6" xfId="7281"/>
    <cellStyle name="Vírgula 7 4 4 6 2" xfId="13675"/>
    <cellStyle name="Vírgula 7 4 4 6 2 2" xfId="19155"/>
    <cellStyle name="Vírgula 7 4 4 6 3" xfId="16400"/>
    <cellStyle name="Vírgula 7 4 4 7" xfId="2320"/>
    <cellStyle name="Vírgula 7 4 4 7 2" xfId="12512"/>
    <cellStyle name="Vírgula 7 4 4 7 2 2" xfId="17992"/>
    <cellStyle name="Vírgula 7 4 4 7 3" xfId="15238"/>
    <cellStyle name="Vírgula 7 4 4 8" xfId="12123"/>
    <cellStyle name="Vírgula 7 4 4 8 2" xfId="17604"/>
    <cellStyle name="Vírgula 7 4 4 9" xfId="14869"/>
    <cellStyle name="Vírgula 7 4 5" xfId="717"/>
    <cellStyle name="Vírgula 7 4 5 2" xfId="1183"/>
    <cellStyle name="Vírgula 7 4 5 2 2" xfId="1955"/>
    <cellStyle name="Vírgula 7 4 5 2 2 2" xfId="5306"/>
    <cellStyle name="Vírgula 7 4 5 2 2 2 2" xfId="10290"/>
    <cellStyle name="Vírgula 7 4 5 2 2 2 2 2" xfId="14337"/>
    <cellStyle name="Vírgula 7 4 5 2 2 2 2 2 2" xfId="19817"/>
    <cellStyle name="Vírgula 7 4 5 2 2 2 2 3" xfId="17062"/>
    <cellStyle name="Vírgula 7 4 5 2 2 2 3" xfId="13165"/>
    <cellStyle name="Vírgula 7 4 5 2 2 2 3 2" xfId="18645"/>
    <cellStyle name="Vírgula 7 4 5 2 2 2 4" xfId="15891"/>
    <cellStyle name="Vírgula 7 4 5 2 2 3" xfId="7035"/>
    <cellStyle name="Vírgula 7 4 5 2 2 3 2" xfId="11977"/>
    <cellStyle name="Vírgula 7 4 5 2 2 3 2 2" xfId="14737"/>
    <cellStyle name="Vírgula 7 4 5 2 2 3 2 2 2" xfId="20217"/>
    <cellStyle name="Vírgula 7 4 5 2 2 3 2 3" xfId="17462"/>
    <cellStyle name="Vírgula 7 4 5 2 2 3 3" xfId="13566"/>
    <cellStyle name="Vírgula 7 4 5 2 2 3 3 2" xfId="19046"/>
    <cellStyle name="Vírgula 7 4 5 2 2 3 4" xfId="16291"/>
    <cellStyle name="Vírgula 7 4 5 2 2 4" xfId="8543"/>
    <cellStyle name="Vírgula 7 4 5 2 2 4 2" xfId="13923"/>
    <cellStyle name="Vírgula 7 4 5 2 2 4 2 2" xfId="19403"/>
    <cellStyle name="Vírgula 7 4 5 2 2 4 3" xfId="16648"/>
    <cellStyle name="Vírgula 7 4 5 2 2 5" xfId="3582"/>
    <cellStyle name="Vírgula 7 4 5 2 2 5 2" xfId="12760"/>
    <cellStyle name="Vírgula 7 4 5 2 2 5 2 2" xfId="18240"/>
    <cellStyle name="Vírgula 7 4 5 2 2 5 3" xfId="15486"/>
    <cellStyle name="Vírgula 7 4 5 2 2 6" xfId="12394"/>
    <cellStyle name="Vírgula 7 4 5 2 2 6 2" xfId="17874"/>
    <cellStyle name="Vírgula 7 4 5 2 2 7" xfId="15120"/>
    <cellStyle name="Vírgula 7 4 5 2 3" xfId="4544"/>
    <cellStyle name="Vírgula 7 4 5 2 3 2" xfId="9528"/>
    <cellStyle name="Vírgula 7 4 5 2 3 2 2" xfId="14206"/>
    <cellStyle name="Vírgula 7 4 5 2 3 2 2 2" xfId="19686"/>
    <cellStyle name="Vírgula 7 4 5 2 3 2 3" xfId="16931"/>
    <cellStyle name="Vírgula 7 4 5 2 3 3" xfId="13034"/>
    <cellStyle name="Vírgula 7 4 5 2 3 3 2" xfId="18514"/>
    <cellStyle name="Vírgula 7 4 5 2 3 4" xfId="15760"/>
    <cellStyle name="Vírgula 7 4 5 2 4" xfId="6275"/>
    <cellStyle name="Vírgula 7 4 5 2 4 2" xfId="11217"/>
    <cellStyle name="Vírgula 7 4 5 2 4 2 2" xfId="14608"/>
    <cellStyle name="Vírgula 7 4 5 2 4 2 2 2" xfId="20088"/>
    <cellStyle name="Vírgula 7 4 5 2 4 2 3" xfId="17333"/>
    <cellStyle name="Vírgula 7 4 5 2 4 3" xfId="13437"/>
    <cellStyle name="Vírgula 7 4 5 2 4 3 2" xfId="18917"/>
    <cellStyle name="Vírgula 7 4 5 2 4 4" xfId="16162"/>
    <cellStyle name="Vírgula 7 4 5 2 5" xfId="7783"/>
    <cellStyle name="Vírgula 7 4 5 2 5 2" xfId="13794"/>
    <cellStyle name="Vírgula 7 4 5 2 5 2 2" xfId="19274"/>
    <cellStyle name="Vírgula 7 4 5 2 5 3" xfId="16519"/>
    <cellStyle name="Vírgula 7 4 5 2 6" xfId="2822"/>
    <cellStyle name="Vírgula 7 4 5 2 6 2" xfId="12631"/>
    <cellStyle name="Vírgula 7 4 5 2 6 2 2" xfId="18111"/>
    <cellStyle name="Vírgula 7 4 5 2 6 3" xfId="15357"/>
    <cellStyle name="Vírgula 7 4 5 2 7" xfId="12265"/>
    <cellStyle name="Vírgula 7 4 5 2 7 2" xfId="17745"/>
    <cellStyle name="Vírgula 7 4 5 2 8" xfId="14991"/>
    <cellStyle name="Vírgula 7 4 5 3" xfId="1954"/>
    <cellStyle name="Vírgula 7 4 5 3 2" xfId="5305"/>
    <cellStyle name="Vírgula 7 4 5 3 2 2" xfId="10289"/>
    <cellStyle name="Vírgula 7 4 5 3 2 2 2" xfId="14336"/>
    <cellStyle name="Vírgula 7 4 5 3 2 2 2 2" xfId="19816"/>
    <cellStyle name="Vírgula 7 4 5 3 2 2 3" xfId="17061"/>
    <cellStyle name="Vírgula 7 4 5 3 2 3" xfId="13164"/>
    <cellStyle name="Vírgula 7 4 5 3 2 3 2" xfId="18644"/>
    <cellStyle name="Vírgula 7 4 5 3 2 4" xfId="15890"/>
    <cellStyle name="Vírgula 7 4 5 3 3" xfId="7034"/>
    <cellStyle name="Vírgula 7 4 5 3 3 2" xfId="11976"/>
    <cellStyle name="Vírgula 7 4 5 3 3 2 2" xfId="14736"/>
    <cellStyle name="Vírgula 7 4 5 3 3 2 2 2" xfId="20216"/>
    <cellStyle name="Vírgula 7 4 5 3 3 2 3" xfId="17461"/>
    <cellStyle name="Vírgula 7 4 5 3 3 3" xfId="13565"/>
    <cellStyle name="Vírgula 7 4 5 3 3 3 2" xfId="19045"/>
    <cellStyle name="Vírgula 7 4 5 3 3 4" xfId="16290"/>
    <cellStyle name="Vírgula 7 4 5 3 4" xfId="8542"/>
    <cellStyle name="Vírgula 7 4 5 3 4 2" xfId="13922"/>
    <cellStyle name="Vírgula 7 4 5 3 4 2 2" xfId="19402"/>
    <cellStyle name="Vírgula 7 4 5 3 4 3" xfId="16647"/>
    <cellStyle name="Vírgula 7 4 5 3 5" xfId="3581"/>
    <cellStyle name="Vírgula 7 4 5 3 5 2" xfId="12759"/>
    <cellStyle name="Vírgula 7 4 5 3 5 2 2" xfId="18239"/>
    <cellStyle name="Vírgula 7 4 5 3 5 3" xfId="15485"/>
    <cellStyle name="Vírgula 7 4 5 3 6" xfId="12393"/>
    <cellStyle name="Vírgula 7 4 5 3 6 2" xfId="17873"/>
    <cellStyle name="Vírgula 7 4 5 3 7" xfId="15119"/>
    <cellStyle name="Vírgula 7 4 5 4" xfId="4161"/>
    <cellStyle name="Vírgula 7 4 5 4 2" xfId="9147"/>
    <cellStyle name="Vírgula 7 4 5 4 2 2" xfId="14115"/>
    <cellStyle name="Vírgula 7 4 5 4 2 2 2" xfId="19595"/>
    <cellStyle name="Vírgula 7 4 5 4 2 3" xfId="16840"/>
    <cellStyle name="Vírgula 7 4 5 4 3" xfId="12943"/>
    <cellStyle name="Vírgula 7 4 5 4 3 2" xfId="18423"/>
    <cellStyle name="Vírgula 7 4 5 4 4" xfId="15669"/>
    <cellStyle name="Vírgula 7 4 5 5" xfId="5908"/>
    <cellStyle name="Vírgula 7 4 5 5 2" xfId="10850"/>
    <cellStyle name="Vírgula 7 4 5 5 2 2" xfId="14521"/>
    <cellStyle name="Vírgula 7 4 5 5 2 2 2" xfId="20001"/>
    <cellStyle name="Vírgula 7 4 5 5 2 3" xfId="17246"/>
    <cellStyle name="Vírgula 7 4 5 5 3" xfId="13350"/>
    <cellStyle name="Vírgula 7 4 5 5 3 2" xfId="18830"/>
    <cellStyle name="Vírgula 7 4 5 5 4" xfId="16075"/>
    <cellStyle name="Vírgula 7 4 5 6" xfId="7416"/>
    <cellStyle name="Vírgula 7 4 5 6 2" xfId="13707"/>
    <cellStyle name="Vírgula 7 4 5 6 2 2" xfId="19187"/>
    <cellStyle name="Vírgula 7 4 5 6 3" xfId="16432"/>
    <cellStyle name="Vírgula 7 4 5 7" xfId="2455"/>
    <cellStyle name="Vírgula 7 4 5 7 2" xfId="12544"/>
    <cellStyle name="Vírgula 7 4 5 7 2 2" xfId="18024"/>
    <cellStyle name="Vírgula 7 4 5 7 3" xfId="15270"/>
    <cellStyle name="Vírgula 7 4 5 8" xfId="12162"/>
    <cellStyle name="Vírgula 7 4 5 8 2" xfId="17643"/>
    <cellStyle name="Vírgula 7 4 5 9" xfId="14902"/>
    <cellStyle name="Vírgula 7 4 6" xfId="394"/>
    <cellStyle name="Vírgula 7 4 6 2" xfId="1019"/>
    <cellStyle name="Vírgula 7 4 6 2 2" xfId="1957"/>
    <cellStyle name="Vírgula 7 4 6 2 2 2" xfId="5308"/>
    <cellStyle name="Vírgula 7 4 6 2 2 2 2" xfId="10292"/>
    <cellStyle name="Vírgula 7 4 6 2 2 2 2 2" xfId="14339"/>
    <cellStyle name="Vírgula 7 4 6 2 2 2 2 2 2" xfId="19819"/>
    <cellStyle name="Vírgula 7 4 6 2 2 2 2 3" xfId="17064"/>
    <cellStyle name="Vírgula 7 4 6 2 2 2 3" xfId="13167"/>
    <cellStyle name="Vírgula 7 4 6 2 2 2 3 2" xfId="18647"/>
    <cellStyle name="Vírgula 7 4 6 2 2 2 4" xfId="15893"/>
    <cellStyle name="Vírgula 7 4 6 2 2 3" xfId="7037"/>
    <cellStyle name="Vírgula 7 4 6 2 2 3 2" xfId="11979"/>
    <cellStyle name="Vírgula 7 4 6 2 2 3 2 2" xfId="14739"/>
    <cellStyle name="Vírgula 7 4 6 2 2 3 2 2 2" xfId="20219"/>
    <cellStyle name="Vírgula 7 4 6 2 2 3 2 3" xfId="17464"/>
    <cellStyle name="Vírgula 7 4 6 2 2 3 3" xfId="13568"/>
    <cellStyle name="Vírgula 7 4 6 2 2 3 3 2" xfId="19048"/>
    <cellStyle name="Vírgula 7 4 6 2 2 3 4" xfId="16293"/>
    <cellStyle name="Vírgula 7 4 6 2 2 4" xfId="8545"/>
    <cellStyle name="Vírgula 7 4 6 2 2 4 2" xfId="13925"/>
    <cellStyle name="Vírgula 7 4 6 2 2 4 2 2" xfId="19405"/>
    <cellStyle name="Vírgula 7 4 6 2 2 4 3" xfId="16650"/>
    <cellStyle name="Vírgula 7 4 6 2 2 5" xfId="3584"/>
    <cellStyle name="Vírgula 7 4 6 2 2 5 2" xfId="12762"/>
    <cellStyle name="Vírgula 7 4 6 2 2 5 2 2" xfId="18242"/>
    <cellStyle name="Vírgula 7 4 6 2 2 5 3" xfId="15488"/>
    <cellStyle name="Vírgula 7 4 6 2 2 6" xfId="12396"/>
    <cellStyle name="Vírgula 7 4 6 2 2 6 2" xfId="17876"/>
    <cellStyle name="Vírgula 7 4 6 2 2 7" xfId="15122"/>
    <cellStyle name="Vírgula 7 4 6 2 3" xfId="4439"/>
    <cellStyle name="Vírgula 7 4 6 2 3 2" xfId="9424"/>
    <cellStyle name="Vírgula 7 4 6 2 3 2 2" xfId="14181"/>
    <cellStyle name="Vírgula 7 4 6 2 3 2 2 2" xfId="19661"/>
    <cellStyle name="Vírgula 7 4 6 2 3 2 3" xfId="16906"/>
    <cellStyle name="Vírgula 7 4 6 2 3 3" xfId="13009"/>
    <cellStyle name="Vírgula 7 4 6 2 3 3 2" xfId="18489"/>
    <cellStyle name="Vírgula 7 4 6 2 3 4" xfId="15735"/>
    <cellStyle name="Vírgula 7 4 6 2 4" xfId="6181"/>
    <cellStyle name="Vírgula 7 4 6 2 4 2" xfId="11123"/>
    <cellStyle name="Vírgula 7 4 6 2 4 2 2" xfId="14586"/>
    <cellStyle name="Vírgula 7 4 6 2 4 2 2 2" xfId="20066"/>
    <cellStyle name="Vírgula 7 4 6 2 4 2 3" xfId="17311"/>
    <cellStyle name="Vírgula 7 4 6 2 4 3" xfId="13415"/>
    <cellStyle name="Vírgula 7 4 6 2 4 3 2" xfId="18895"/>
    <cellStyle name="Vírgula 7 4 6 2 4 4" xfId="16140"/>
    <cellStyle name="Vírgula 7 4 6 2 5" xfId="7689"/>
    <cellStyle name="Vírgula 7 4 6 2 5 2" xfId="13772"/>
    <cellStyle name="Vírgula 7 4 6 2 5 2 2" xfId="19252"/>
    <cellStyle name="Vírgula 7 4 6 2 5 3" xfId="16497"/>
    <cellStyle name="Vírgula 7 4 6 2 6" xfId="2728"/>
    <cellStyle name="Vírgula 7 4 6 2 6 2" xfId="12609"/>
    <cellStyle name="Vírgula 7 4 6 2 6 2 2" xfId="18089"/>
    <cellStyle name="Vírgula 7 4 6 2 6 3" xfId="15335"/>
    <cellStyle name="Vírgula 7 4 6 2 7" xfId="12233"/>
    <cellStyle name="Vírgula 7 4 6 2 7 2" xfId="17714"/>
    <cellStyle name="Vírgula 7 4 6 2 8" xfId="14969"/>
    <cellStyle name="Vírgula 7 4 6 3" xfId="1956"/>
    <cellStyle name="Vírgula 7 4 6 3 2" xfId="5307"/>
    <cellStyle name="Vírgula 7 4 6 3 2 2" xfId="10291"/>
    <cellStyle name="Vírgula 7 4 6 3 2 2 2" xfId="14338"/>
    <cellStyle name="Vírgula 7 4 6 3 2 2 2 2" xfId="19818"/>
    <cellStyle name="Vírgula 7 4 6 3 2 2 3" xfId="17063"/>
    <cellStyle name="Vírgula 7 4 6 3 2 3" xfId="13166"/>
    <cellStyle name="Vírgula 7 4 6 3 2 3 2" xfId="18646"/>
    <cellStyle name="Vírgula 7 4 6 3 2 4" xfId="15892"/>
    <cellStyle name="Vírgula 7 4 6 3 3" xfId="7036"/>
    <cellStyle name="Vírgula 7 4 6 3 3 2" xfId="11978"/>
    <cellStyle name="Vírgula 7 4 6 3 3 2 2" xfId="14738"/>
    <cellStyle name="Vírgula 7 4 6 3 3 2 2 2" xfId="20218"/>
    <cellStyle name="Vírgula 7 4 6 3 3 2 3" xfId="17463"/>
    <cellStyle name="Vírgula 7 4 6 3 3 3" xfId="13567"/>
    <cellStyle name="Vírgula 7 4 6 3 3 3 2" xfId="19047"/>
    <cellStyle name="Vírgula 7 4 6 3 3 4" xfId="16292"/>
    <cellStyle name="Vírgula 7 4 6 3 4" xfId="8544"/>
    <cellStyle name="Vírgula 7 4 6 3 4 2" xfId="13924"/>
    <cellStyle name="Vírgula 7 4 6 3 4 2 2" xfId="19404"/>
    <cellStyle name="Vírgula 7 4 6 3 4 3" xfId="16649"/>
    <cellStyle name="Vírgula 7 4 6 3 5" xfId="3583"/>
    <cellStyle name="Vírgula 7 4 6 3 5 2" xfId="12761"/>
    <cellStyle name="Vírgula 7 4 6 3 5 2 2" xfId="18241"/>
    <cellStyle name="Vírgula 7 4 6 3 5 3" xfId="15487"/>
    <cellStyle name="Vírgula 7 4 6 3 6" xfId="12395"/>
    <cellStyle name="Vírgula 7 4 6 3 6 2" xfId="17875"/>
    <cellStyle name="Vírgula 7 4 6 3 7" xfId="15121"/>
    <cellStyle name="Vírgula 7 4 6 4" xfId="3959"/>
    <cellStyle name="Vírgula 7 4 6 4 2" xfId="9038"/>
    <cellStyle name="Vírgula 7 4 6 4 2 2" xfId="14091"/>
    <cellStyle name="Vírgula 7 4 6 4 2 2 2" xfId="19571"/>
    <cellStyle name="Vírgula 7 4 6 4 2 3" xfId="16816"/>
    <cellStyle name="Vírgula 7 4 6 4 3" xfId="12896"/>
    <cellStyle name="Vírgula 7 4 6 4 3 2" xfId="18376"/>
    <cellStyle name="Vírgula 7 4 6 4 4" xfId="15622"/>
    <cellStyle name="Vírgula 7 4 6 5" xfId="5724"/>
    <cellStyle name="Vírgula 7 4 6 5 2" xfId="10666"/>
    <cellStyle name="Vírgula 7 4 6 5 2 2" xfId="14477"/>
    <cellStyle name="Vírgula 7 4 6 5 2 2 2" xfId="19957"/>
    <cellStyle name="Vírgula 7 4 6 5 2 3" xfId="17202"/>
    <cellStyle name="Vírgula 7 4 6 5 3" xfId="13306"/>
    <cellStyle name="Vírgula 7 4 6 5 3 2" xfId="18786"/>
    <cellStyle name="Vírgula 7 4 6 5 4" xfId="16031"/>
    <cellStyle name="Vírgula 7 4 6 6" xfId="7232"/>
    <cellStyle name="Vírgula 7 4 6 6 2" xfId="13663"/>
    <cellStyle name="Vírgula 7 4 6 6 2 2" xfId="19143"/>
    <cellStyle name="Vírgula 7 4 6 6 3" xfId="16388"/>
    <cellStyle name="Vírgula 7 4 6 7" xfId="2271"/>
    <cellStyle name="Vírgula 7 4 6 7 2" xfId="12500"/>
    <cellStyle name="Vírgula 7 4 6 7 2 2" xfId="17980"/>
    <cellStyle name="Vírgula 7 4 6 7 3" xfId="15226"/>
    <cellStyle name="Vírgula 7 4 6 8" xfId="12103"/>
    <cellStyle name="Vírgula 7 4 6 8 2" xfId="17584"/>
    <cellStyle name="Vírgula 7 4 6 9" xfId="14856"/>
    <cellStyle name="Vírgula 7 4 7" xfId="868"/>
    <cellStyle name="Vírgula 7 4 7 2" xfId="1958"/>
    <cellStyle name="Vírgula 7 4 7 2 2" xfId="5309"/>
    <cellStyle name="Vírgula 7 4 7 2 2 2" xfId="10293"/>
    <cellStyle name="Vírgula 7 4 7 2 2 2 2" xfId="14340"/>
    <cellStyle name="Vírgula 7 4 7 2 2 2 2 2" xfId="19820"/>
    <cellStyle name="Vírgula 7 4 7 2 2 2 3" xfId="17065"/>
    <cellStyle name="Vírgula 7 4 7 2 2 3" xfId="13168"/>
    <cellStyle name="Vírgula 7 4 7 2 2 3 2" xfId="18648"/>
    <cellStyle name="Vírgula 7 4 7 2 2 4" xfId="15894"/>
    <cellStyle name="Vírgula 7 4 7 2 3" xfId="7038"/>
    <cellStyle name="Vírgula 7 4 7 2 3 2" xfId="11980"/>
    <cellStyle name="Vírgula 7 4 7 2 3 2 2" xfId="14740"/>
    <cellStyle name="Vírgula 7 4 7 2 3 2 2 2" xfId="20220"/>
    <cellStyle name="Vírgula 7 4 7 2 3 2 3" xfId="17465"/>
    <cellStyle name="Vírgula 7 4 7 2 3 3" xfId="13569"/>
    <cellStyle name="Vírgula 7 4 7 2 3 3 2" xfId="19049"/>
    <cellStyle name="Vírgula 7 4 7 2 3 4" xfId="16294"/>
    <cellStyle name="Vírgula 7 4 7 2 4" xfId="8546"/>
    <cellStyle name="Vírgula 7 4 7 2 4 2" xfId="13926"/>
    <cellStyle name="Vírgula 7 4 7 2 4 2 2" xfId="19406"/>
    <cellStyle name="Vírgula 7 4 7 2 4 3" xfId="16651"/>
    <cellStyle name="Vírgula 7 4 7 2 5" xfId="3585"/>
    <cellStyle name="Vírgula 7 4 7 2 5 2" xfId="12763"/>
    <cellStyle name="Vírgula 7 4 7 2 5 2 2" xfId="18243"/>
    <cellStyle name="Vírgula 7 4 7 2 5 3" xfId="15489"/>
    <cellStyle name="Vírgula 7 4 7 2 6" xfId="12397"/>
    <cellStyle name="Vírgula 7 4 7 2 6 2" xfId="17877"/>
    <cellStyle name="Vírgula 7 4 7 2 7" xfId="15123"/>
    <cellStyle name="Vírgula 7 4 7 3" xfId="4302"/>
    <cellStyle name="Vírgula 7 4 7 3 2" xfId="9288"/>
    <cellStyle name="Vírgula 7 4 7 3 2 2" xfId="14148"/>
    <cellStyle name="Vírgula 7 4 7 3 2 2 2" xfId="19628"/>
    <cellStyle name="Vírgula 7 4 7 3 2 3" xfId="16873"/>
    <cellStyle name="Vírgula 7 4 7 3 3" xfId="12976"/>
    <cellStyle name="Vírgula 7 4 7 3 3 2" xfId="18456"/>
    <cellStyle name="Vírgula 7 4 7 3 4" xfId="15702"/>
    <cellStyle name="Vírgula 7 4 7 4" xfId="6046"/>
    <cellStyle name="Vírgula 7 4 7 4 2" xfId="10988"/>
    <cellStyle name="Vírgula 7 4 7 4 2 2" xfId="14554"/>
    <cellStyle name="Vírgula 7 4 7 4 2 2 2" xfId="20034"/>
    <cellStyle name="Vírgula 7 4 7 4 2 3" xfId="17279"/>
    <cellStyle name="Vírgula 7 4 7 4 3" xfId="13383"/>
    <cellStyle name="Vírgula 7 4 7 4 3 2" xfId="18863"/>
    <cellStyle name="Vírgula 7 4 7 4 4" xfId="16108"/>
    <cellStyle name="Vírgula 7 4 7 5" xfId="7554"/>
    <cellStyle name="Vírgula 7 4 7 5 2" xfId="13740"/>
    <cellStyle name="Vírgula 7 4 7 5 2 2" xfId="19220"/>
    <cellStyle name="Vírgula 7 4 7 5 3" xfId="16465"/>
    <cellStyle name="Vírgula 7 4 7 6" xfId="2593"/>
    <cellStyle name="Vírgula 7 4 7 6 2" xfId="12577"/>
    <cellStyle name="Vírgula 7 4 7 6 2 2" xfId="18057"/>
    <cellStyle name="Vírgula 7 4 7 6 3" xfId="15303"/>
    <cellStyle name="Vírgula 7 4 7 7" xfId="12196"/>
    <cellStyle name="Vírgula 7 4 7 7 2" xfId="17677"/>
    <cellStyle name="Vírgula 7 4 7 8" xfId="14935"/>
    <cellStyle name="Vírgula 7 4 8" xfId="1333"/>
    <cellStyle name="Vírgula 7 4 8 2" xfId="4684"/>
    <cellStyle name="Vírgula 7 4 8 2 2" xfId="9668"/>
    <cellStyle name="Vírgula 7 4 8 2 2 2" xfId="14241"/>
    <cellStyle name="Vírgula 7 4 8 2 2 2 2" xfId="19721"/>
    <cellStyle name="Vírgula 7 4 8 2 2 3" xfId="16966"/>
    <cellStyle name="Vírgula 7 4 8 2 3" xfId="13069"/>
    <cellStyle name="Vírgula 7 4 8 2 3 2" xfId="18549"/>
    <cellStyle name="Vírgula 7 4 8 2 4" xfId="15795"/>
    <cellStyle name="Vírgula 7 4 8 3" xfId="6413"/>
    <cellStyle name="Vírgula 7 4 8 3 2" xfId="11355"/>
    <cellStyle name="Vírgula 7 4 8 3 2 2" xfId="14641"/>
    <cellStyle name="Vírgula 7 4 8 3 2 2 2" xfId="20121"/>
    <cellStyle name="Vírgula 7 4 8 3 2 3" xfId="17366"/>
    <cellStyle name="Vírgula 7 4 8 3 3" xfId="13470"/>
    <cellStyle name="Vírgula 7 4 8 3 3 2" xfId="18950"/>
    <cellStyle name="Vírgula 7 4 8 3 4" xfId="16195"/>
    <cellStyle name="Vírgula 7 4 8 4" xfId="7921"/>
    <cellStyle name="Vírgula 7 4 8 4 2" xfId="13827"/>
    <cellStyle name="Vírgula 7 4 8 4 2 2" xfId="19307"/>
    <cellStyle name="Vírgula 7 4 8 4 3" xfId="16552"/>
    <cellStyle name="Vírgula 7 4 8 5" xfId="2960"/>
    <cellStyle name="Vírgula 7 4 8 5 2" xfId="12664"/>
    <cellStyle name="Vírgula 7 4 8 5 2 2" xfId="18144"/>
    <cellStyle name="Vírgula 7 4 8 5 3" xfId="15390"/>
    <cellStyle name="Vírgula 7 4 8 6" xfId="12298"/>
    <cellStyle name="Vírgula 7 4 8 6 2" xfId="17778"/>
    <cellStyle name="Vírgula 7 4 8 7" xfId="15024"/>
    <cellStyle name="Vírgula 7 4 9" xfId="3701"/>
    <cellStyle name="Vírgula 7 4 9 2" xfId="5452"/>
    <cellStyle name="Vírgula 7 4 9 2 2" xfId="10421"/>
    <cellStyle name="Vírgula 7 4 9 2 2 2" xfId="14421"/>
    <cellStyle name="Vírgula 7 4 9 2 2 2 2" xfId="19901"/>
    <cellStyle name="Vírgula 7 4 9 2 2 3" xfId="17146"/>
    <cellStyle name="Vírgula 7 4 9 2 3" xfId="13250"/>
    <cellStyle name="Vírgula 7 4 9 2 3 2" xfId="18730"/>
    <cellStyle name="Vírgula 7 4 9 2 4" xfId="15975"/>
    <cellStyle name="Vírgula 7 4 9 3" xfId="8660"/>
    <cellStyle name="Vírgula 7 4 9 3 2" xfId="14003"/>
    <cellStyle name="Vírgula 7 4 9 3 2 2" xfId="19483"/>
    <cellStyle name="Vírgula 7 4 9 3 3" xfId="16728"/>
    <cellStyle name="Vírgula 7 4 9 4" xfId="12838"/>
    <cellStyle name="Vírgula 7 4 9 4 2" xfId="18318"/>
    <cellStyle name="Vírgula 7 4 9 5" xfId="15564"/>
    <cellStyle name="Vírgula 7 5" xfId="402"/>
    <cellStyle name="Vírgula 7 5 10" xfId="5730"/>
    <cellStyle name="Vírgula 7 5 10 2" xfId="10672"/>
    <cellStyle name="Vírgula 7 5 10 2 2" xfId="14479"/>
    <cellStyle name="Vírgula 7 5 10 2 2 2" xfId="19959"/>
    <cellStyle name="Vírgula 7 5 10 2 3" xfId="17204"/>
    <cellStyle name="Vírgula 7 5 10 3" xfId="13308"/>
    <cellStyle name="Vírgula 7 5 10 3 2" xfId="18788"/>
    <cellStyle name="Vírgula 7 5 10 4" xfId="16033"/>
    <cellStyle name="Vírgula 7 5 11" xfId="7238"/>
    <cellStyle name="Vírgula 7 5 11 2" xfId="13665"/>
    <cellStyle name="Vírgula 7 5 11 2 2" xfId="19145"/>
    <cellStyle name="Vírgula 7 5 11 3" xfId="16390"/>
    <cellStyle name="Vírgula 7 5 12" xfId="2277"/>
    <cellStyle name="Vírgula 7 5 12 2" xfId="12502"/>
    <cellStyle name="Vírgula 7 5 12 2 2" xfId="17982"/>
    <cellStyle name="Vírgula 7 5 12 3" xfId="15228"/>
    <cellStyle name="Vírgula 7 5 13" xfId="12106"/>
    <cellStyle name="Vírgula 7 5 13 2" xfId="17587"/>
    <cellStyle name="Vírgula 7 5 14" xfId="14859"/>
    <cellStyle name="Vírgula 7 5 2" xfId="667"/>
    <cellStyle name="Vírgula 7 5 2 10" xfId="2410"/>
    <cellStyle name="Vírgula 7 5 2 10 2" xfId="12533"/>
    <cellStyle name="Vírgula 7 5 2 10 2 2" xfId="18013"/>
    <cellStyle name="Vírgula 7 5 2 10 3" xfId="15259"/>
    <cellStyle name="Vírgula 7 5 2 11" xfId="12151"/>
    <cellStyle name="Vírgula 7 5 2 11 2" xfId="17632"/>
    <cellStyle name="Vírgula 7 5 2 12" xfId="14891"/>
    <cellStyle name="Vírgula 7 5 2 2" xfId="808"/>
    <cellStyle name="Vírgula 7 5 2 2 2" xfId="1273"/>
    <cellStyle name="Vírgula 7 5 2 2 2 2" xfId="1962"/>
    <cellStyle name="Vírgula 7 5 2 2 2 2 2" xfId="5313"/>
    <cellStyle name="Vírgula 7 5 2 2 2 2 2 2" xfId="10297"/>
    <cellStyle name="Vírgula 7 5 2 2 2 2 2 2 2" xfId="14344"/>
    <cellStyle name="Vírgula 7 5 2 2 2 2 2 2 2 2" xfId="19824"/>
    <cellStyle name="Vírgula 7 5 2 2 2 2 2 2 3" xfId="17069"/>
    <cellStyle name="Vírgula 7 5 2 2 2 2 2 3" xfId="13172"/>
    <cellStyle name="Vírgula 7 5 2 2 2 2 2 3 2" xfId="18652"/>
    <cellStyle name="Vírgula 7 5 2 2 2 2 2 4" xfId="15898"/>
    <cellStyle name="Vírgula 7 5 2 2 2 2 3" xfId="7042"/>
    <cellStyle name="Vírgula 7 5 2 2 2 2 3 2" xfId="11984"/>
    <cellStyle name="Vírgula 7 5 2 2 2 2 3 2 2" xfId="14744"/>
    <cellStyle name="Vírgula 7 5 2 2 2 2 3 2 2 2" xfId="20224"/>
    <cellStyle name="Vírgula 7 5 2 2 2 2 3 2 3" xfId="17469"/>
    <cellStyle name="Vírgula 7 5 2 2 2 2 3 3" xfId="13573"/>
    <cellStyle name="Vírgula 7 5 2 2 2 2 3 3 2" xfId="19053"/>
    <cellStyle name="Vírgula 7 5 2 2 2 2 3 4" xfId="16298"/>
    <cellStyle name="Vírgula 7 5 2 2 2 2 4" xfId="8550"/>
    <cellStyle name="Vírgula 7 5 2 2 2 2 4 2" xfId="13930"/>
    <cellStyle name="Vírgula 7 5 2 2 2 2 4 2 2" xfId="19410"/>
    <cellStyle name="Vírgula 7 5 2 2 2 2 4 3" xfId="16655"/>
    <cellStyle name="Vírgula 7 5 2 2 2 2 5" xfId="3589"/>
    <cellStyle name="Vírgula 7 5 2 2 2 2 5 2" xfId="12767"/>
    <cellStyle name="Vírgula 7 5 2 2 2 2 5 2 2" xfId="18247"/>
    <cellStyle name="Vírgula 7 5 2 2 2 2 5 3" xfId="15493"/>
    <cellStyle name="Vírgula 7 5 2 2 2 2 6" xfId="12401"/>
    <cellStyle name="Vírgula 7 5 2 2 2 2 6 2" xfId="17881"/>
    <cellStyle name="Vírgula 7 5 2 2 2 2 7" xfId="15127"/>
    <cellStyle name="Vírgula 7 5 2 2 2 3" xfId="4634"/>
    <cellStyle name="Vírgula 7 5 2 2 2 3 2" xfId="9618"/>
    <cellStyle name="Vírgula 7 5 2 2 2 3 2 2" xfId="14227"/>
    <cellStyle name="Vírgula 7 5 2 2 2 3 2 2 2" xfId="19707"/>
    <cellStyle name="Vírgula 7 5 2 2 2 3 2 3" xfId="16952"/>
    <cellStyle name="Vírgula 7 5 2 2 2 3 3" xfId="13055"/>
    <cellStyle name="Vírgula 7 5 2 2 2 3 3 2" xfId="18535"/>
    <cellStyle name="Vírgula 7 5 2 2 2 3 4" xfId="15781"/>
    <cellStyle name="Vírgula 7 5 2 2 2 4" xfId="6365"/>
    <cellStyle name="Vírgula 7 5 2 2 2 4 2" xfId="11307"/>
    <cellStyle name="Vírgula 7 5 2 2 2 4 2 2" xfId="14629"/>
    <cellStyle name="Vírgula 7 5 2 2 2 4 2 2 2" xfId="20109"/>
    <cellStyle name="Vírgula 7 5 2 2 2 4 2 3" xfId="17354"/>
    <cellStyle name="Vírgula 7 5 2 2 2 4 3" xfId="13458"/>
    <cellStyle name="Vírgula 7 5 2 2 2 4 3 2" xfId="18938"/>
    <cellStyle name="Vírgula 7 5 2 2 2 4 4" xfId="16183"/>
    <cellStyle name="Vírgula 7 5 2 2 2 5" xfId="7873"/>
    <cellStyle name="Vírgula 7 5 2 2 2 5 2" xfId="13815"/>
    <cellStyle name="Vírgula 7 5 2 2 2 5 2 2" xfId="19295"/>
    <cellStyle name="Vírgula 7 5 2 2 2 5 3" xfId="16540"/>
    <cellStyle name="Vírgula 7 5 2 2 2 6" xfId="2912"/>
    <cellStyle name="Vírgula 7 5 2 2 2 6 2" xfId="12652"/>
    <cellStyle name="Vírgula 7 5 2 2 2 6 2 2" xfId="18132"/>
    <cellStyle name="Vírgula 7 5 2 2 2 6 3" xfId="15378"/>
    <cellStyle name="Vírgula 7 5 2 2 2 7" xfId="12286"/>
    <cellStyle name="Vírgula 7 5 2 2 2 7 2" xfId="17766"/>
    <cellStyle name="Vírgula 7 5 2 2 2 8" xfId="15012"/>
    <cellStyle name="Vírgula 7 5 2 2 3" xfId="1961"/>
    <cellStyle name="Vírgula 7 5 2 2 3 2" xfId="5312"/>
    <cellStyle name="Vírgula 7 5 2 2 3 2 2" xfId="10296"/>
    <cellStyle name="Vírgula 7 5 2 2 3 2 2 2" xfId="14343"/>
    <cellStyle name="Vírgula 7 5 2 2 3 2 2 2 2" xfId="19823"/>
    <cellStyle name="Vírgula 7 5 2 2 3 2 2 3" xfId="17068"/>
    <cellStyle name="Vírgula 7 5 2 2 3 2 3" xfId="13171"/>
    <cellStyle name="Vírgula 7 5 2 2 3 2 3 2" xfId="18651"/>
    <cellStyle name="Vírgula 7 5 2 2 3 2 4" xfId="15897"/>
    <cellStyle name="Vírgula 7 5 2 2 3 3" xfId="7041"/>
    <cellStyle name="Vírgula 7 5 2 2 3 3 2" xfId="11983"/>
    <cellStyle name="Vírgula 7 5 2 2 3 3 2 2" xfId="14743"/>
    <cellStyle name="Vírgula 7 5 2 2 3 3 2 2 2" xfId="20223"/>
    <cellStyle name="Vírgula 7 5 2 2 3 3 2 3" xfId="17468"/>
    <cellStyle name="Vírgula 7 5 2 2 3 3 3" xfId="13572"/>
    <cellStyle name="Vírgula 7 5 2 2 3 3 3 2" xfId="19052"/>
    <cellStyle name="Vírgula 7 5 2 2 3 3 4" xfId="16297"/>
    <cellStyle name="Vírgula 7 5 2 2 3 4" xfId="8549"/>
    <cellStyle name="Vírgula 7 5 2 2 3 4 2" xfId="13929"/>
    <cellStyle name="Vírgula 7 5 2 2 3 4 2 2" xfId="19409"/>
    <cellStyle name="Vírgula 7 5 2 2 3 4 3" xfId="16654"/>
    <cellStyle name="Vírgula 7 5 2 2 3 5" xfId="3588"/>
    <cellStyle name="Vírgula 7 5 2 2 3 5 2" xfId="12766"/>
    <cellStyle name="Vírgula 7 5 2 2 3 5 2 2" xfId="18246"/>
    <cellStyle name="Vírgula 7 5 2 2 3 5 3" xfId="15492"/>
    <cellStyle name="Vírgula 7 5 2 2 3 6" xfId="12400"/>
    <cellStyle name="Vírgula 7 5 2 2 3 6 2" xfId="17880"/>
    <cellStyle name="Vírgula 7 5 2 2 3 7" xfId="15126"/>
    <cellStyle name="Vírgula 7 5 2 2 4" xfId="4251"/>
    <cellStyle name="Vírgula 7 5 2 2 4 2" xfId="9237"/>
    <cellStyle name="Vírgula 7 5 2 2 4 2 2" xfId="14136"/>
    <cellStyle name="Vírgula 7 5 2 2 4 2 2 2" xfId="19616"/>
    <cellStyle name="Vírgula 7 5 2 2 4 2 3" xfId="16861"/>
    <cellStyle name="Vírgula 7 5 2 2 4 3" xfId="12964"/>
    <cellStyle name="Vírgula 7 5 2 2 4 3 2" xfId="18444"/>
    <cellStyle name="Vírgula 7 5 2 2 4 4" xfId="15690"/>
    <cellStyle name="Vírgula 7 5 2 2 5" xfId="5998"/>
    <cellStyle name="Vírgula 7 5 2 2 5 2" xfId="10940"/>
    <cellStyle name="Vírgula 7 5 2 2 5 2 2" xfId="14542"/>
    <cellStyle name="Vírgula 7 5 2 2 5 2 2 2" xfId="20022"/>
    <cellStyle name="Vírgula 7 5 2 2 5 2 3" xfId="17267"/>
    <cellStyle name="Vírgula 7 5 2 2 5 3" xfId="13371"/>
    <cellStyle name="Vírgula 7 5 2 2 5 3 2" xfId="18851"/>
    <cellStyle name="Vírgula 7 5 2 2 5 4" xfId="16096"/>
    <cellStyle name="Vírgula 7 5 2 2 6" xfId="7506"/>
    <cellStyle name="Vírgula 7 5 2 2 6 2" xfId="13728"/>
    <cellStyle name="Vírgula 7 5 2 2 6 2 2" xfId="19208"/>
    <cellStyle name="Vírgula 7 5 2 2 6 3" xfId="16453"/>
    <cellStyle name="Vírgula 7 5 2 2 7" xfId="2545"/>
    <cellStyle name="Vírgula 7 5 2 2 7 2" xfId="12565"/>
    <cellStyle name="Vírgula 7 5 2 2 7 2 2" xfId="18045"/>
    <cellStyle name="Vírgula 7 5 2 2 7 3" xfId="15291"/>
    <cellStyle name="Vírgula 7 5 2 2 8" xfId="12183"/>
    <cellStyle name="Vírgula 7 5 2 2 8 2" xfId="17664"/>
    <cellStyle name="Vírgula 7 5 2 2 9" xfId="14923"/>
    <cellStyle name="Vírgula 7 5 2 3" xfId="961"/>
    <cellStyle name="Vírgula 7 5 2 3 2" xfId="1963"/>
    <cellStyle name="Vírgula 7 5 2 3 2 2" xfId="5314"/>
    <cellStyle name="Vírgula 7 5 2 3 2 2 2" xfId="10298"/>
    <cellStyle name="Vírgula 7 5 2 3 2 2 2 2" xfId="14345"/>
    <cellStyle name="Vírgula 7 5 2 3 2 2 2 2 2" xfId="19825"/>
    <cellStyle name="Vírgula 7 5 2 3 2 2 2 3" xfId="17070"/>
    <cellStyle name="Vírgula 7 5 2 3 2 2 3" xfId="13173"/>
    <cellStyle name="Vírgula 7 5 2 3 2 2 3 2" xfId="18653"/>
    <cellStyle name="Vírgula 7 5 2 3 2 2 4" xfId="15899"/>
    <cellStyle name="Vírgula 7 5 2 3 2 3" xfId="7043"/>
    <cellStyle name="Vírgula 7 5 2 3 2 3 2" xfId="11985"/>
    <cellStyle name="Vírgula 7 5 2 3 2 3 2 2" xfId="14745"/>
    <cellStyle name="Vírgula 7 5 2 3 2 3 2 2 2" xfId="20225"/>
    <cellStyle name="Vírgula 7 5 2 3 2 3 2 3" xfId="17470"/>
    <cellStyle name="Vírgula 7 5 2 3 2 3 3" xfId="13574"/>
    <cellStyle name="Vírgula 7 5 2 3 2 3 3 2" xfId="19054"/>
    <cellStyle name="Vírgula 7 5 2 3 2 3 4" xfId="16299"/>
    <cellStyle name="Vírgula 7 5 2 3 2 4" xfId="8551"/>
    <cellStyle name="Vírgula 7 5 2 3 2 4 2" xfId="13931"/>
    <cellStyle name="Vírgula 7 5 2 3 2 4 2 2" xfId="19411"/>
    <cellStyle name="Vírgula 7 5 2 3 2 4 3" xfId="16656"/>
    <cellStyle name="Vírgula 7 5 2 3 2 5" xfId="3590"/>
    <cellStyle name="Vírgula 7 5 2 3 2 5 2" xfId="12768"/>
    <cellStyle name="Vírgula 7 5 2 3 2 5 2 2" xfId="18248"/>
    <cellStyle name="Vírgula 7 5 2 3 2 5 3" xfId="15494"/>
    <cellStyle name="Vírgula 7 5 2 3 2 6" xfId="12402"/>
    <cellStyle name="Vírgula 7 5 2 3 2 6 2" xfId="17882"/>
    <cellStyle name="Vírgula 7 5 2 3 2 7" xfId="15128"/>
    <cellStyle name="Vírgula 7 5 2 3 3" xfId="4393"/>
    <cellStyle name="Vírgula 7 5 2 3 3 2" xfId="9378"/>
    <cellStyle name="Vírgula 7 5 2 3 3 2 2" xfId="14169"/>
    <cellStyle name="Vírgula 7 5 2 3 3 2 2 2" xfId="19649"/>
    <cellStyle name="Vírgula 7 5 2 3 3 2 3" xfId="16894"/>
    <cellStyle name="Vírgula 7 5 2 3 3 3" xfId="12997"/>
    <cellStyle name="Vírgula 7 5 2 3 3 3 2" xfId="18477"/>
    <cellStyle name="Vírgula 7 5 2 3 3 4" xfId="15723"/>
    <cellStyle name="Vírgula 7 5 2 3 4" xfId="6136"/>
    <cellStyle name="Vírgula 7 5 2 3 4 2" xfId="11078"/>
    <cellStyle name="Vírgula 7 5 2 3 4 2 2" xfId="14575"/>
    <cellStyle name="Vírgula 7 5 2 3 4 2 2 2" xfId="20055"/>
    <cellStyle name="Vírgula 7 5 2 3 4 2 3" xfId="17300"/>
    <cellStyle name="Vírgula 7 5 2 3 4 3" xfId="13404"/>
    <cellStyle name="Vírgula 7 5 2 3 4 3 2" xfId="18884"/>
    <cellStyle name="Vírgula 7 5 2 3 4 4" xfId="16129"/>
    <cellStyle name="Vírgula 7 5 2 3 5" xfId="7644"/>
    <cellStyle name="Vírgula 7 5 2 3 5 2" xfId="13761"/>
    <cellStyle name="Vírgula 7 5 2 3 5 2 2" xfId="19241"/>
    <cellStyle name="Vírgula 7 5 2 3 5 3" xfId="16486"/>
    <cellStyle name="Vírgula 7 5 2 3 6" xfId="2683"/>
    <cellStyle name="Vírgula 7 5 2 3 6 2" xfId="12598"/>
    <cellStyle name="Vírgula 7 5 2 3 6 2 2" xfId="18078"/>
    <cellStyle name="Vírgula 7 5 2 3 6 3" xfId="15324"/>
    <cellStyle name="Vírgula 7 5 2 3 7" xfId="12218"/>
    <cellStyle name="Vírgula 7 5 2 3 7 2" xfId="17699"/>
    <cellStyle name="Vírgula 7 5 2 3 8" xfId="14957"/>
    <cellStyle name="Vírgula 7 5 2 4" xfId="1960"/>
    <cellStyle name="Vírgula 7 5 2 4 2" xfId="5311"/>
    <cellStyle name="Vírgula 7 5 2 4 2 2" xfId="10295"/>
    <cellStyle name="Vírgula 7 5 2 4 2 2 2" xfId="14342"/>
    <cellStyle name="Vírgula 7 5 2 4 2 2 2 2" xfId="19822"/>
    <cellStyle name="Vírgula 7 5 2 4 2 2 3" xfId="17067"/>
    <cellStyle name="Vírgula 7 5 2 4 2 3" xfId="13170"/>
    <cellStyle name="Vírgula 7 5 2 4 2 3 2" xfId="18650"/>
    <cellStyle name="Vírgula 7 5 2 4 2 4" xfId="15896"/>
    <cellStyle name="Vírgula 7 5 2 4 3" xfId="7040"/>
    <cellStyle name="Vírgula 7 5 2 4 3 2" xfId="11982"/>
    <cellStyle name="Vírgula 7 5 2 4 3 2 2" xfId="14742"/>
    <cellStyle name="Vírgula 7 5 2 4 3 2 2 2" xfId="20222"/>
    <cellStyle name="Vírgula 7 5 2 4 3 2 3" xfId="17467"/>
    <cellStyle name="Vírgula 7 5 2 4 3 3" xfId="13571"/>
    <cellStyle name="Vírgula 7 5 2 4 3 3 2" xfId="19051"/>
    <cellStyle name="Vírgula 7 5 2 4 3 4" xfId="16296"/>
    <cellStyle name="Vírgula 7 5 2 4 4" xfId="8548"/>
    <cellStyle name="Vírgula 7 5 2 4 4 2" xfId="13928"/>
    <cellStyle name="Vírgula 7 5 2 4 4 2 2" xfId="19408"/>
    <cellStyle name="Vírgula 7 5 2 4 4 3" xfId="16653"/>
    <cellStyle name="Vírgula 7 5 2 4 5" xfId="3587"/>
    <cellStyle name="Vírgula 7 5 2 4 5 2" xfId="12765"/>
    <cellStyle name="Vírgula 7 5 2 4 5 2 2" xfId="18245"/>
    <cellStyle name="Vírgula 7 5 2 4 5 3" xfId="15491"/>
    <cellStyle name="Vírgula 7 5 2 4 6" xfId="12399"/>
    <cellStyle name="Vírgula 7 5 2 4 6 2" xfId="17879"/>
    <cellStyle name="Vírgula 7 5 2 4 7" xfId="15125"/>
    <cellStyle name="Vírgula 7 5 2 5" xfId="3791"/>
    <cellStyle name="Vírgula 7 5 2 5 2" xfId="5418"/>
    <cellStyle name="Vírgula 7 5 2 5 2 2" xfId="10394"/>
    <cellStyle name="Vírgula 7 5 2 5 2 2 2" xfId="14415"/>
    <cellStyle name="Vírgula 7 5 2 5 2 2 2 2" xfId="19895"/>
    <cellStyle name="Vírgula 7 5 2 5 2 2 3" xfId="17140"/>
    <cellStyle name="Vírgula 7 5 2 5 2 3" xfId="13244"/>
    <cellStyle name="Vírgula 7 5 2 5 2 3 2" xfId="18724"/>
    <cellStyle name="Vírgula 7 5 2 5 2 4" xfId="15969"/>
    <cellStyle name="Vírgula 7 5 2 5 3" xfId="8751"/>
    <cellStyle name="Vírgula 7 5 2 5 3 2" xfId="14024"/>
    <cellStyle name="Vírgula 7 5 2 5 3 2 2" xfId="19504"/>
    <cellStyle name="Vírgula 7 5 2 5 3 3" xfId="16749"/>
    <cellStyle name="Vírgula 7 5 2 5 4" xfId="12859"/>
    <cellStyle name="Vírgula 7 5 2 5 4 2" xfId="18339"/>
    <cellStyle name="Vírgula 7 5 2 5 5" xfId="15585"/>
    <cellStyle name="Vírgula 7 5 2 6" xfId="4116"/>
    <cellStyle name="Vírgula 7 5 2 6 2" xfId="8887"/>
    <cellStyle name="Vírgula 7 5 2 6 2 2" xfId="14056"/>
    <cellStyle name="Vírgula 7 5 2 6 2 2 2" xfId="19536"/>
    <cellStyle name="Vírgula 7 5 2 6 2 3" xfId="16781"/>
    <cellStyle name="Vírgula 7 5 2 6 3" xfId="12932"/>
    <cellStyle name="Vírgula 7 5 2 6 3 2" xfId="18412"/>
    <cellStyle name="Vírgula 7 5 2 6 4" xfId="15658"/>
    <cellStyle name="Vírgula 7 5 2 7" xfId="5557"/>
    <cellStyle name="Vírgula 7 5 2 7 2" xfId="10507"/>
    <cellStyle name="Vírgula 7 5 2 7 2 2" xfId="14443"/>
    <cellStyle name="Vírgula 7 5 2 7 2 2 2" xfId="19923"/>
    <cellStyle name="Vírgula 7 5 2 7 2 3" xfId="17168"/>
    <cellStyle name="Vírgula 7 5 2 7 3" xfId="13272"/>
    <cellStyle name="Vírgula 7 5 2 7 3 2" xfId="18752"/>
    <cellStyle name="Vírgula 7 5 2 7 4" xfId="15997"/>
    <cellStyle name="Vírgula 7 5 2 8" xfId="5863"/>
    <cellStyle name="Vírgula 7 5 2 8 2" xfId="10805"/>
    <cellStyle name="Vírgula 7 5 2 8 2 2" xfId="14510"/>
    <cellStyle name="Vírgula 7 5 2 8 2 2 2" xfId="19990"/>
    <cellStyle name="Vírgula 7 5 2 8 2 3" xfId="17235"/>
    <cellStyle name="Vírgula 7 5 2 8 3" xfId="13339"/>
    <cellStyle name="Vírgula 7 5 2 8 3 2" xfId="18819"/>
    <cellStyle name="Vírgula 7 5 2 8 4" xfId="16064"/>
    <cellStyle name="Vírgula 7 5 2 9" xfId="7371"/>
    <cellStyle name="Vírgula 7 5 2 9 2" xfId="13696"/>
    <cellStyle name="Vírgula 7 5 2 9 2 2" xfId="19176"/>
    <cellStyle name="Vírgula 7 5 2 9 3" xfId="16421"/>
    <cellStyle name="Vírgula 7 5 3" xfId="615"/>
    <cellStyle name="Vírgula 7 5 3 2" xfId="1138"/>
    <cellStyle name="Vírgula 7 5 3 2 2" xfId="1965"/>
    <cellStyle name="Vírgula 7 5 3 2 2 2" xfId="5316"/>
    <cellStyle name="Vírgula 7 5 3 2 2 2 2" xfId="10300"/>
    <cellStyle name="Vírgula 7 5 3 2 2 2 2 2" xfId="14347"/>
    <cellStyle name="Vírgula 7 5 3 2 2 2 2 2 2" xfId="19827"/>
    <cellStyle name="Vírgula 7 5 3 2 2 2 2 3" xfId="17072"/>
    <cellStyle name="Vírgula 7 5 3 2 2 2 3" xfId="13175"/>
    <cellStyle name="Vírgula 7 5 3 2 2 2 3 2" xfId="18655"/>
    <cellStyle name="Vírgula 7 5 3 2 2 2 4" xfId="15901"/>
    <cellStyle name="Vírgula 7 5 3 2 2 3" xfId="7045"/>
    <cellStyle name="Vírgula 7 5 3 2 2 3 2" xfId="11987"/>
    <cellStyle name="Vírgula 7 5 3 2 2 3 2 2" xfId="14747"/>
    <cellStyle name="Vírgula 7 5 3 2 2 3 2 2 2" xfId="20227"/>
    <cellStyle name="Vírgula 7 5 3 2 2 3 2 3" xfId="17472"/>
    <cellStyle name="Vírgula 7 5 3 2 2 3 3" xfId="13576"/>
    <cellStyle name="Vírgula 7 5 3 2 2 3 3 2" xfId="19056"/>
    <cellStyle name="Vírgula 7 5 3 2 2 3 4" xfId="16301"/>
    <cellStyle name="Vírgula 7 5 3 2 2 4" xfId="8553"/>
    <cellStyle name="Vírgula 7 5 3 2 2 4 2" xfId="13933"/>
    <cellStyle name="Vírgula 7 5 3 2 2 4 2 2" xfId="19413"/>
    <cellStyle name="Vírgula 7 5 3 2 2 4 3" xfId="16658"/>
    <cellStyle name="Vírgula 7 5 3 2 2 5" xfId="3592"/>
    <cellStyle name="Vírgula 7 5 3 2 2 5 2" xfId="12770"/>
    <cellStyle name="Vírgula 7 5 3 2 2 5 2 2" xfId="18250"/>
    <cellStyle name="Vírgula 7 5 3 2 2 5 3" xfId="15496"/>
    <cellStyle name="Vírgula 7 5 3 2 2 6" xfId="12404"/>
    <cellStyle name="Vírgula 7 5 3 2 2 6 2" xfId="17884"/>
    <cellStyle name="Vírgula 7 5 3 2 2 7" xfId="15130"/>
    <cellStyle name="Vírgula 7 5 3 2 3" xfId="4499"/>
    <cellStyle name="Vírgula 7 5 3 2 3 2" xfId="9483"/>
    <cellStyle name="Vírgula 7 5 3 2 3 2 2" xfId="14196"/>
    <cellStyle name="Vírgula 7 5 3 2 3 2 2 2" xfId="19676"/>
    <cellStyle name="Vírgula 7 5 3 2 3 2 3" xfId="16921"/>
    <cellStyle name="Vírgula 7 5 3 2 3 3" xfId="13024"/>
    <cellStyle name="Vírgula 7 5 3 2 3 3 2" xfId="18504"/>
    <cellStyle name="Vírgula 7 5 3 2 3 4" xfId="15750"/>
    <cellStyle name="Vírgula 7 5 3 2 4" xfId="6230"/>
    <cellStyle name="Vírgula 7 5 3 2 4 2" xfId="11172"/>
    <cellStyle name="Vírgula 7 5 3 2 4 2 2" xfId="14598"/>
    <cellStyle name="Vírgula 7 5 3 2 4 2 2 2" xfId="20078"/>
    <cellStyle name="Vírgula 7 5 3 2 4 2 3" xfId="17323"/>
    <cellStyle name="Vírgula 7 5 3 2 4 3" xfId="13427"/>
    <cellStyle name="Vírgula 7 5 3 2 4 3 2" xfId="18907"/>
    <cellStyle name="Vírgula 7 5 3 2 4 4" xfId="16152"/>
    <cellStyle name="Vírgula 7 5 3 2 5" xfId="7738"/>
    <cellStyle name="Vírgula 7 5 3 2 5 2" xfId="13784"/>
    <cellStyle name="Vírgula 7 5 3 2 5 2 2" xfId="19264"/>
    <cellStyle name="Vírgula 7 5 3 2 5 3" xfId="16509"/>
    <cellStyle name="Vírgula 7 5 3 2 6" xfId="2777"/>
    <cellStyle name="Vírgula 7 5 3 2 6 2" xfId="12621"/>
    <cellStyle name="Vírgula 7 5 3 2 6 2 2" xfId="18101"/>
    <cellStyle name="Vírgula 7 5 3 2 6 3" xfId="15347"/>
    <cellStyle name="Vírgula 7 5 3 2 7" xfId="12255"/>
    <cellStyle name="Vírgula 7 5 3 2 7 2" xfId="17735"/>
    <cellStyle name="Vírgula 7 5 3 2 8" xfId="14981"/>
    <cellStyle name="Vírgula 7 5 3 3" xfId="1964"/>
    <cellStyle name="Vírgula 7 5 3 3 2" xfId="5315"/>
    <cellStyle name="Vírgula 7 5 3 3 2 2" xfId="10299"/>
    <cellStyle name="Vírgula 7 5 3 3 2 2 2" xfId="14346"/>
    <cellStyle name="Vírgula 7 5 3 3 2 2 2 2" xfId="19826"/>
    <cellStyle name="Vírgula 7 5 3 3 2 2 3" xfId="17071"/>
    <cellStyle name="Vírgula 7 5 3 3 2 3" xfId="13174"/>
    <cellStyle name="Vírgula 7 5 3 3 2 3 2" xfId="18654"/>
    <cellStyle name="Vírgula 7 5 3 3 2 4" xfId="15900"/>
    <cellStyle name="Vírgula 7 5 3 3 3" xfId="7044"/>
    <cellStyle name="Vírgula 7 5 3 3 3 2" xfId="11986"/>
    <cellStyle name="Vírgula 7 5 3 3 3 2 2" xfId="14746"/>
    <cellStyle name="Vírgula 7 5 3 3 3 2 2 2" xfId="20226"/>
    <cellStyle name="Vírgula 7 5 3 3 3 2 3" xfId="17471"/>
    <cellStyle name="Vírgula 7 5 3 3 3 3" xfId="13575"/>
    <cellStyle name="Vírgula 7 5 3 3 3 3 2" xfId="19055"/>
    <cellStyle name="Vírgula 7 5 3 3 3 4" xfId="16300"/>
    <cellStyle name="Vírgula 7 5 3 3 4" xfId="8552"/>
    <cellStyle name="Vírgula 7 5 3 3 4 2" xfId="13932"/>
    <cellStyle name="Vírgula 7 5 3 3 4 2 2" xfId="19412"/>
    <cellStyle name="Vírgula 7 5 3 3 4 3" xfId="16657"/>
    <cellStyle name="Vírgula 7 5 3 3 5" xfId="3591"/>
    <cellStyle name="Vírgula 7 5 3 3 5 2" xfId="12769"/>
    <cellStyle name="Vírgula 7 5 3 3 5 2 2" xfId="18249"/>
    <cellStyle name="Vírgula 7 5 3 3 5 3" xfId="15495"/>
    <cellStyle name="Vírgula 7 5 3 3 6" xfId="12403"/>
    <cellStyle name="Vírgula 7 5 3 3 6 2" xfId="17883"/>
    <cellStyle name="Vírgula 7 5 3 3 7" xfId="15129"/>
    <cellStyle name="Vírgula 7 5 3 4" xfId="4065"/>
    <cellStyle name="Vírgula 7 5 3 4 2" xfId="9101"/>
    <cellStyle name="Vírgula 7 5 3 4 2 2" xfId="14105"/>
    <cellStyle name="Vírgula 7 5 3 4 2 2 2" xfId="19585"/>
    <cellStyle name="Vírgula 7 5 3 4 2 3" xfId="16830"/>
    <cellStyle name="Vírgula 7 5 3 4 3" xfId="12916"/>
    <cellStyle name="Vírgula 7 5 3 4 3 2" xfId="18396"/>
    <cellStyle name="Vírgula 7 5 3 4 4" xfId="15642"/>
    <cellStyle name="Vírgula 7 5 3 5" xfId="5813"/>
    <cellStyle name="Vírgula 7 5 3 5 2" xfId="10755"/>
    <cellStyle name="Vírgula 7 5 3 5 2 2" xfId="14494"/>
    <cellStyle name="Vírgula 7 5 3 5 2 2 2" xfId="19974"/>
    <cellStyle name="Vírgula 7 5 3 5 2 3" xfId="17219"/>
    <cellStyle name="Vírgula 7 5 3 5 3" xfId="13323"/>
    <cellStyle name="Vírgula 7 5 3 5 3 2" xfId="18803"/>
    <cellStyle name="Vírgula 7 5 3 5 4" xfId="16048"/>
    <cellStyle name="Vírgula 7 5 3 6" xfId="7321"/>
    <cellStyle name="Vírgula 7 5 3 6 2" xfId="13680"/>
    <cellStyle name="Vírgula 7 5 3 6 2 2" xfId="19160"/>
    <cellStyle name="Vírgula 7 5 3 6 3" xfId="16405"/>
    <cellStyle name="Vírgula 7 5 3 7" xfId="2360"/>
    <cellStyle name="Vírgula 7 5 3 7 2" xfId="12517"/>
    <cellStyle name="Vírgula 7 5 3 7 2 2" xfId="17997"/>
    <cellStyle name="Vírgula 7 5 3 7 3" xfId="15243"/>
    <cellStyle name="Vírgula 7 5 3 8" xfId="12135"/>
    <cellStyle name="Vírgula 7 5 3 8 2" xfId="17616"/>
    <cellStyle name="Vírgula 7 5 3 9" xfId="14875"/>
    <cellStyle name="Vírgula 7 5 4" xfId="758"/>
    <cellStyle name="Vírgula 7 5 4 2" xfId="1223"/>
    <cellStyle name="Vírgula 7 5 4 2 2" xfId="1967"/>
    <cellStyle name="Vírgula 7 5 4 2 2 2" xfId="5318"/>
    <cellStyle name="Vírgula 7 5 4 2 2 2 2" xfId="10302"/>
    <cellStyle name="Vírgula 7 5 4 2 2 2 2 2" xfId="14349"/>
    <cellStyle name="Vírgula 7 5 4 2 2 2 2 2 2" xfId="19829"/>
    <cellStyle name="Vírgula 7 5 4 2 2 2 2 3" xfId="17074"/>
    <cellStyle name="Vírgula 7 5 4 2 2 2 3" xfId="13177"/>
    <cellStyle name="Vírgula 7 5 4 2 2 2 3 2" xfId="18657"/>
    <cellStyle name="Vírgula 7 5 4 2 2 2 4" xfId="15903"/>
    <cellStyle name="Vírgula 7 5 4 2 2 3" xfId="7047"/>
    <cellStyle name="Vírgula 7 5 4 2 2 3 2" xfId="11989"/>
    <cellStyle name="Vírgula 7 5 4 2 2 3 2 2" xfId="14749"/>
    <cellStyle name="Vírgula 7 5 4 2 2 3 2 2 2" xfId="20229"/>
    <cellStyle name="Vírgula 7 5 4 2 2 3 2 3" xfId="17474"/>
    <cellStyle name="Vírgula 7 5 4 2 2 3 3" xfId="13578"/>
    <cellStyle name="Vírgula 7 5 4 2 2 3 3 2" xfId="19058"/>
    <cellStyle name="Vírgula 7 5 4 2 2 3 4" xfId="16303"/>
    <cellStyle name="Vírgula 7 5 4 2 2 4" xfId="8555"/>
    <cellStyle name="Vírgula 7 5 4 2 2 4 2" xfId="13935"/>
    <cellStyle name="Vírgula 7 5 4 2 2 4 2 2" xfId="19415"/>
    <cellStyle name="Vírgula 7 5 4 2 2 4 3" xfId="16660"/>
    <cellStyle name="Vírgula 7 5 4 2 2 5" xfId="3594"/>
    <cellStyle name="Vírgula 7 5 4 2 2 5 2" xfId="12772"/>
    <cellStyle name="Vírgula 7 5 4 2 2 5 2 2" xfId="18252"/>
    <cellStyle name="Vírgula 7 5 4 2 2 5 3" xfId="15498"/>
    <cellStyle name="Vírgula 7 5 4 2 2 6" xfId="12406"/>
    <cellStyle name="Vírgula 7 5 4 2 2 6 2" xfId="17886"/>
    <cellStyle name="Vírgula 7 5 4 2 2 7" xfId="15132"/>
    <cellStyle name="Vírgula 7 5 4 2 3" xfId="4584"/>
    <cellStyle name="Vírgula 7 5 4 2 3 2" xfId="9568"/>
    <cellStyle name="Vírgula 7 5 4 2 3 2 2" xfId="14211"/>
    <cellStyle name="Vírgula 7 5 4 2 3 2 2 2" xfId="19691"/>
    <cellStyle name="Vírgula 7 5 4 2 3 2 3" xfId="16936"/>
    <cellStyle name="Vírgula 7 5 4 2 3 3" xfId="13039"/>
    <cellStyle name="Vírgula 7 5 4 2 3 3 2" xfId="18519"/>
    <cellStyle name="Vírgula 7 5 4 2 3 4" xfId="15765"/>
    <cellStyle name="Vírgula 7 5 4 2 4" xfId="6315"/>
    <cellStyle name="Vírgula 7 5 4 2 4 2" xfId="11257"/>
    <cellStyle name="Vírgula 7 5 4 2 4 2 2" xfId="14613"/>
    <cellStyle name="Vírgula 7 5 4 2 4 2 2 2" xfId="20093"/>
    <cellStyle name="Vírgula 7 5 4 2 4 2 3" xfId="17338"/>
    <cellStyle name="Vírgula 7 5 4 2 4 3" xfId="13442"/>
    <cellStyle name="Vírgula 7 5 4 2 4 3 2" xfId="18922"/>
    <cellStyle name="Vírgula 7 5 4 2 4 4" xfId="16167"/>
    <cellStyle name="Vírgula 7 5 4 2 5" xfId="7823"/>
    <cellStyle name="Vírgula 7 5 4 2 5 2" xfId="13799"/>
    <cellStyle name="Vírgula 7 5 4 2 5 2 2" xfId="19279"/>
    <cellStyle name="Vírgula 7 5 4 2 5 3" xfId="16524"/>
    <cellStyle name="Vírgula 7 5 4 2 6" xfId="2862"/>
    <cellStyle name="Vírgula 7 5 4 2 6 2" xfId="12636"/>
    <cellStyle name="Vírgula 7 5 4 2 6 2 2" xfId="18116"/>
    <cellStyle name="Vírgula 7 5 4 2 6 3" xfId="15362"/>
    <cellStyle name="Vírgula 7 5 4 2 7" xfId="12270"/>
    <cellStyle name="Vírgula 7 5 4 2 7 2" xfId="17750"/>
    <cellStyle name="Vírgula 7 5 4 2 8" xfId="14996"/>
    <cellStyle name="Vírgula 7 5 4 3" xfId="1966"/>
    <cellStyle name="Vírgula 7 5 4 3 2" xfId="5317"/>
    <cellStyle name="Vírgula 7 5 4 3 2 2" xfId="10301"/>
    <cellStyle name="Vírgula 7 5 4 3 2 2 2" xfId="14348"/>
    <cellStyle name="Vírgula 7 5 4 3 2 2 2 2" xfId="19828"/>
    <cellStyle name="Vírgula 7 5 4 3 2 2 3" xfId="17073"/>
    <cellStyle name="Vírgula 7 5 4 3 2 3" xfId="13176"/>
    <cellStyle name="Vírgula 7 5 4 3 2 3 2" xfId="18656"/>
    <cellStyle name="Vírgula 7 5 4 3 2 4" xfId="15902"/>
    <cellStyle name="Vírgula 7 5 4 3 3" xfId="7046"/>
    <cellStyle name="Vírgula 7 5 4 3 3 2" xfId="11988"/>
    <cellStyle name="Vírgula 7 5 4 3 3 2 2" xfId="14748"/>
    <cellStyle name="Vírgula 7 5 4 3 3 2 2 2" xfId="20228"/>
    <cellStyle name="Vírgula 7 5 4 3 3 2 3" xfId="17473"/>
    <cellStyle name="Vírgula 7 5 4 3 3 3" xfId="13577"/>
    <cellStyle name="Vírgula 7 5 4 3 3 3 2" xfId="19057"/>
    <cellStyle name="Vírgula 7 5 4 3 3 4" xfId="16302"/>
    <cellStyle name="Vírgula 7 5 4 3 4" xfId="8554"/>
    <cellStyle name="Vírgula 7 5 4 3 4 2" xfId="13934"/>
    <cellStyle name="Vírgula 7 5 4 3 4 2 2" xfId="19414"/>
    <cellStyle name="Vírgula 7 5 4 3 4 3" xfId="16659"/>
    <cellStyle name="Vírgula 7 5 4 3 5" xfId="3593"/>
    <cellStyle name="Vírgula 7 5 4 3 5 2" xfId="12771"/>
    <cellStyle name="Vírgula 7 5 4 3 5 2 2" xfId="18251"/>
    <cellStyle name="Vírgula 7 5 4 3 5 3" xfId="15497"/>
    <cellStyle name="Vírgula 7 5 4 3 6" xfId="12405"/>
    <cellStyle name="Vírgula 7 5 4 3 6 2" xfId="17885"/>
    <cellStyle name="Vírgula 7 5 4 3 7" xfId="15131"/>
    <cellStyle name="Vírgula 7 5 4 4" xfId="4201"/>
    <cellStyle name="Vírgula 7 5 4 4 2" xfId="9187"/>
    <cellStyle name="Vírgula 7 5 4 4 2 2" xfId="14120"/>
    <cellStyle name="Vírgula 7 5 4 4 2 2 2" xfId="19600"/>
    <cellStyle name="Vírgula 7 5 4 4 2 3" xfId="16845"/>
    <cellStyle name="Vírgula 7 5 4 4 3" xfId="12948"/>
    <cellStyle name="Vírgula 7 5 4 4 3 2" xfId="18428"/>
    <cellStyle name="Vírgula 7 5 4 4 4" xfId="15674"/>
    <cellStyle name="Vírgula 7 5 4 5" xfId="5948"/>
    <cellStyle name="Vírgula 7 5 4 5 2" xfId="10890"/>
    <cellStyle name="Vírgula 7 5 4 5 2 2" xfId="14526"/>
    <cellStyle name="Vírgula 7 5 4 5 2 2 2" xfId="20006"/>
    <cellStyle name="Vírgula 7 5 4 5 2 3" xfId="17251"/>
    <cellStyle name="Vírgula 7 5 4 5 3" xfId="13355"/>
    <cellStyle name="Vírgula 7 5 4 5 3 2" xfId="18835"/>
    <cellStyle name="Vírgula 7 5 4 5 4" xfId="16080"/>
    <cellStyle name="Vírgula 7 5 4 6" xfId="7456"/>
    <cellStyle name="Vírgula 7 5 4 6 2" xfId="13712"/>
    <cellStyle name="Vírgula 7 5 4 6 2 2" xfId="19192"/>
    <cellStyle name="Vírgula 7 5 4 6 3" xfId="16437"/>
    <cellStyle name="Vírgula 7 5 4 7" xfId="2495"/>
    <cellStyle name="Vírgula 7 5 4 7 2" xfId="12549"/>
    <cellStyle name="Vírgula 7 5 4 7 2 2" xfId="18029"/>
    <cellStyle name="Vírgula 7 5 4 7 3" xfId="15275"/>
    <cellStyle name="Vírgula 7 5 4 8" xfId="12167"/>
    <cellStyle name="Vírgula 7 5 4 8 2" xfId="17648"/>
    <cellStyle name="Vírgula 7 5 4 9" xfId="14907"/>
    <cellStyle name="Vírgula 7 5 5" xfId="911"/>
    <cellStyle name="Vírgula 7 5 5 2" xfId="1968"/>
    <cellStyle name="Vírgula 7 5 5 2 2" xfId="5319"/>
    <cellStyle name="Vírgula 7 5 5 2 2 2" xfId="10303"/>
    <cellStyle name="Vírgula 7 5 5 2 2 2 2" xfId="14350"/>
    <cellStyle name="Vírgula 7 5 5 2 2 2 2 2" xfId="19830"/>
    <cellStyle name="Vírgula 7 5 5 2 2 2 3" xfId="17075"/>
    <cellStyle name="Vírgula 7 5 5 2 2 3" xfId="13178"/>
    <cellStyle name="Vírgula 7 5 5 2 2 3 2" xfId="18658"/>
    <cellStyle name="Vírgula 7 5 5 2 2 4" xfId="15904"/>
    <cellStyle name="Vírgula 7 5 5 2 3" xfId="7048"/>
    <cellStyle name="Vírgula 7 5 5 2 3 2" xfId="11990"/>
    <cellStyle name="Vírgula 7 5 5 2 3 2 2" xfId="14750"/>
    <cellStyle name="Vírgula 7 5 5 2 3 2 2 2" xfId="20230"/>
    <cellStyle name="Vírgula 7 5 5 2 3 2 3" xfId="17475"/>
    <cellStyle name="Vírgula 7 5 5 2 3 3" xfId="13579"/>
    <cellStyle name="Vírgula 7 5 5 2 3 3 2" xfId="19059"/>
    <cellStyle name="Vírgula 7 5 5 2 3 4" xfId="16304"/>
    <cellStyle name="Vírgula 7 5 5 2 4" xfId="8556"/>
    <cellStyle name="Vírgula 7 5 5 2 4 2" xfId="13936"/>
    <cellStyle name="Vírgula 7 5 5 2 4 2 2" xfId="19416"/>
    <cellStyle name="Vírgula 7 5 5 2 4 3" xfId="16661"/>
    <cellStyle name="Vírgula 7 5 5 2 5" xfId="3595"/>
    <cellStyle name="Vírgula 7 5 5 2 5 2" xfId="12773"/>
    <cellStyle name="Vírgula 7 5 5 2 5 2 2" xfId="18253"/>
    <cellStyle name="Vírgula 7 5 5 2 5 3" xfId="15499"/>
    <cellStyle name="Vírgula 7 5 5 2 6" xfId="12407"/>
    <cellStyle name="Vírgula 7 5 5 2 6 2" xfId="17887"/>
    <cellStyle name="Vírgula 7 5 5 2 7" xfId="15133"/>
    <cellStyle name="Vírgula 7 5 5 3" xfId="4343"/>
    <cellStyle name="Vírgula 7 5 5 3 2" xfId="9328"/>
    <cellStyle name="Vírgula 7 5 5 3 2 2" xfId="14153"/>
    <cellStyle name="Vírgula 7 5 5 3 2 2 2" xfId="19633"/>
    <cellStyle name="Vírgula 7 5 5 3 2 3" xfId="16878"/>
    <cellStyle name="Vírgula 7 5 5 3 3" xfId="12981"/>
    <cellStyle name="Vírgula 7 5 5 3 3 2" xfId="18461"/>
    <cellStyle name="Vírgula 7 5 5 3 4" xfId="15707"/>
    <cellStyle name="Vírgula 7 5 5 4" xfId="6086"/>
    <cellStyle name="Vírgula 7 5 5 4 2" xfId="11028"/>
    <cellStyle name="Vírgula 7 5 5 4 2 2" xfId="14559"/>
    <cellStyle name="Vírgula 7 5 5 4 2 2 2" xfId="20039"/>
    <cellStyle name="Vírgula 7 5 5 4 2 3" xfId="17284"/>
    <cellStyle name="Vírgula 7 5 5 4 3" xfId="13388"/>
    <cellStyle name="Vírgula 7 5 5 4 3 2" xfId="18868"/>
    <cellStyle name="Vírgula 7 5 5 4 4" xfId="16113"/>
    <cellStyle name="Vírgula 7 5 5 5" xfId="7594"/>
    <cellStyle name="Vírgula 7 5 5 5 2" xfId="13745"/>
    <cellStyle name="Vírgula 7 5 5 5 2 2" xfId="19225"/>
    <cellStyle name="Vírgula 7 5 5 5 3" xfId="16470"/>
    <cellStyle name="Vírgula 7 5 5 6" xfId="2633"/>
    <cellStyle name="Vírgula 7 5 5 6 2" xfId="12582"/>
    <cellStyle name="Vírgula 7 5 5 6 2 2" xfId="18062"/>
    <cellStyle name="Vírgula 7 5 5 6 3" xfId="15308"/>
    <cellStyle name="Vírgula 7 5 5 7" xfId="12202"/>
    <cellStyle name="Vírgula 7 5 5 7 2" xfId="17683"/>
    <cellStyle name="Vírgula 7 5 5 8" xfId="14941"/>
    <cellStyle name="Vírgula 7 5 6" xfId="1959"/>
    <cellStyle name="Vírgula 7 5 6 2" xfId="5310"/>
    <cellStyle name="Vírgula 7 5 6 2 2" xfId="10294"/>
    <cellStyle name="Vírgula 7 5 6 2 2 2" xfId="14341"/>
    <cellStyle name="Vírgula 7 5 6 2 2 2 2" xfId="19821"/>
    <cellStyle name="Vírgula 7 5 6 2 2 3" xfId="17066"/>
    <cellStyle name="Vírgula 7 5 6 2 3" xfId="13169"/>
    <cellStyle name="Vírgula 7 5 6 2 3 2" xfId="18649"/>
    <cellStyle name="Vírgula 7 5 6 2 4" xfId="15895"/>
    <cellStyle name="Vírgula 7 5 6 3" xfId="7039"/>
    <cellStyle name="Vírgula 7 5 6 3 2" xfId="11981"/>
    <cellStyle name="Vírgula 7 5 6 3 2 2" xfId="14741"/>
    <cellStyle name="Vírgula 7 5 6 3 2 2 2" xfId="20221"/>
    <cellStyle name="Vírgula 7 5 6 3 2 3" xfId="17466"/>
    <cellStyle name="Vírgula 7 5 6 3 3" xfId="13570"/>
    <cellStyle name="Vírgula 7 5 6 3 3 2" xfId="19050"/>
    <cellStyle name="Vírgula 7 5 6 3 4" xfId="16295"/>
    <cellStyle name="Vírgula 7 5 6 4" xfId="8547"/>
    <cellStyle name="Vírgula 7 5 6 4 2" xfId="13927"/>
    <cellStyle name="Vírgula 7 5 6 4 2 2" xfId="19407"/>
    <cellStyle name="Vírgula 7 5 6 4 3" xfId="16652"/>
    <cellStyle name="Vírgula 7 5 6 5" xfId="3586"/>
    <cellStyle name="Vírgula 7 5 6 5 2" xfId="12764"/>
    <cellStyle name="Vírgula 7 5 6 5 2 2" xfId="18244"/>
    <cellStyle name="Vírgula 7 5 6 5 3" xfId="15490"/>
    <cellStyle name="Vírgula 7 5 6 6" xfId="12398"/>
    <cellStyle name="Vírgula 7 5 6 6 2" xfId="17878"/>
    <cellStyle name="Vírgula 7 5 6 7" xfId="15124"/>
    <cellStyle name="Vírgula 7 5 7" xfId="3741"/>
    <cellStyle name="Vírgula 7 5 7 2" xfId="5460"/>
    <cellStyle name="Vírgula 7 5 7 2 2" xfId="10426"/>
    <cellStyle name="Vírgula 7 5 7 2 2 2" xfId="14422"/>
    <cellStyle name="Vírgula 7 5 7 2 2 2 2" xfId="19902"/>
    <cellStyle name="Vírgula 7 5 7 2 2 3" xfId="17147"/>
    <cellStyle name="Vírgula 7 5 7 2 3" xfId="13251"/>
    <cellStyle name="Vírgula 7 5 7 2 3 2" xfId="18731"/>
    <cellStyle name="Vírgula 7 5 7 2 4" xfId="15976"/>
    <cellStyle name="Vírgula 7 5 7 3" xfId="8701"/>
    <cellStyle name="Vírgula 7 5 7 3 2" xfId="14008"/>
    <cellStyle name="Vírgula 7 5 7 3 2 2" xfId="19488"/>
    <cellStyle name="Vírgula 7 5 7 3 3" xfId="16733"/>
    <cellStyle name="Vírgula 7 5 7 4" xfId="12843"/>
    <cellStyle name="Vírgula 7 5 7 4 2" xfId="18323"/>
    <cellStyle name="Vírgula 7 5 7 5" xfId="15569"/>
    <cellStyle name="Vírgula 7 5 8" xfId="3965"/>
    <cellStyle name="Vírgula 7 5 8 2" xfId="8837"/>
    <cellStyle name="Vírgula 7 5 8 2 2" xfId="14040"/>
    <cellStyle name="Vírgula 7 5 8 2 2 2" xfId="19520"/>
    <cellStyle name="Vírgula 7 5 8 2 3" xfId="16765"/>
    <cellStyle name="Vírgula 7 5 8 3" xfId="12898"/>
    <cellStyle name="Vírgula 7 5 8 3 2" xfId="18378"/>
    <cellStyle name="Vírgula 7 5 8 4" xfId="15624"/>
    <cellStyle name="Vírgula 7 5 9" xfId="5463"/>
    <cellStyle name="Vírgula 7 5 9 2" xfId="10429"/>
    <cellStyle name="Vírgula 7 5 9 2 2" xfId="14423"/>
    <cellStyle name="Vírgula 7 5 9 2 2 2" xfId="19903"/>
    <cellStyle name="Vírgula 7 5 9 2 3" xfId="17148"/>
    <cellStyle name="Vírgula 7 5 9 3" xfId="13252"/>
    <cellStyle name="Vírgula 7 5 9 3 2" xfId="18732"/>
    <cellStyle name="Vírgula 7 5 9 4" xfId="15977"/>
    <cellStyle name="Vírgula 7 6" xfId="659"/>
    <cellStyle name="Vírgula 7 6 10" xfId="2402"/>
    <cellStyle name="Vírgula 7 6 10 2" xfId="12526"/>
    <cellStyle name="Vírgula 7 6 10 2 2" xfId="18006"/>
    <cellStyle name="Vírgula 7 6 10 3" xfId="15252"/>
    <cellStyle name="Vírgula 7 6 11" xfId="12144"/>
    <cellStyle name="Vírgula 7 6 11 2" xfId="17625"/>
    <cellStyle name="Vírgula 7 6 12" xfId="14884"/>
    <cellStyle name="Vírgula 7 6 2" xfId="800"/>
    <cellStyle name="Vírgula 7 6 2 2" xfId="1265"/>
    <cellStyle name="Vírgula 7 6 2 2 2" xfId="1971"/>
    <cellStyle name="Vírgula 7 6 2 2 2 2" xfId="5322"/>
    <cellStyle name="Vírgula 7 6 2 2 2 2 2" xfId="10306"/>
    <cellStyle name="Vírgula 7 6 2 2 2 2 2 2" xfId="14353"/>
    <cellStyle name="Vírgula 7 6 2 2 2 2 2 2 2" xfId="19833"/>
    <cellStyle name="Vírgula 7 6 2 2 2 2 2 3" xfId="17078"/>
    <cellStyle name="Vírgula 7 6 2 2 2 2 3" xfId="13181"/>
    <cellStyle name="Vírgula 7 6 2 2 2 2 3 2" xfId="18661"/>
    <cellStyle name="Vírgula 7 6 2 2 2 2 4" xfId="15907"/>
    <cellStyle name="Vírgula 7 6 2 2 2 3" xfId="7051"/>
    <cellStyle name="Vírgula 7 6 2 2 2 3 2" xfId="11993"/>
    <cellStyle name="Vírgula 7 6 2 2 2 3 2 2" xfId="14753"/>
    <cellStyle name="Vírgula 7 6 2 2 2 3 2 2 2" xfId="20233"/>
    <cellStyle name="Vírgula 7 6 2 2 2 3 2 3" xfId="17478"/>
    <cellStyle name="Vírgula 7 6 2 2 2 3 3" xfId="13582"/>
    <cellStyle name="Vírgula 7 6 2 2 2 3 3 2" xfId="19062"/>
    <cellStyle name="Vírgula 7 6 2 2 2 3 4" xfId="16307"/>
    <cellStyle name="Vírgula 7 6 2 2 2 4" xfId="8559"/>
    <cellStyle name="Vírgula 7 6 2 2 2 4 2" xfId="13939"/>
    <cellStyle name="Vírgula 7 6 2 2 2 4 2 2" xfId="19419"/>
    <cellStyle name="Vírgula 7 6 2 2 2 4 3" xfId="16664"/>
    <cellStyle name="Vírgula 7 6 2 2 2 5" xfId="3598"/>
    <cellStyle name="Vírgula 7 6 2 2 2 5 2" xfId="12776"/>
    <cellStyle name="Vírgula 7 6 2 2 2 5 2 2" xfId="18256"/>
    <cellStyle name="Vírgula 7 6 2 2 2 5 3" xfId="15502"/>
    <cellStyle name="Vírgula 7 6 2 2 2 6" xfId="12410"/>
    <cellStyle name="Vírgula 7 6 2 2 2 6 2" xfId="17890"/>
    <cellStyle name="Vírgula 7 6 2 2 2 7" xfId="15136"/>
    <cellStyle name="Vírgula 7 6 2 2 3" xfId="4626"/>
    <cellStyle name="Vírgula 7 6 2 2 3 2" xfId="9610"/>
    <cellStyle name="Vírgula 7 6 2 2 3 2 2" xfId="14220"/>
    <cellStyle name="Vírgula 7 6 2 2 3 2 2 2" xfId="19700"/>
    <cellStyle name="Vírgula 7 6 2 2 3 2 3" xfId="16945"/>
    <cellStyle name="Vírgula 7 6 2 2 3 3" xfId="13048"/>
    <cellStyle name="Vírgula 7 6 2 2 3 3 2" xfId="18528"/>
    <cellStyle name="Vírgula 7 6 2 2 3 4" xfId="15774"/>
    <cellStyle name="Vírgula 7 6 2 2 4" xfId="6357"/>
    <cellStyle name="Vírgula 7 6 2 2 4 2" xfId="11299"/>
    <cellStyle name="Vírgula 7 6 2 2 4 2 2" xfId="14622"/>
    <cellStyle name="Vírgula 7 6 2 2 4 2 2 2" xfId="20102"/>
    <cellStyle name="Vírgula 7 6 2 2 4 2 3" xfId="17347"/>
    <cellStyle name="Vírgula 7 6 2 2 4 3" xfId="13451"/>
    <cellStyle name="Vírgula 7 6 2 2 4 3 2" xfId="18931"/>
    <cellStyle name="Vírgula 7 6 2 2 4 4" xfId="16176"/>
    <cellStyle name="Vírgula 7 6 2 2 5" xfId="7865"/>
    <cellStyle name="Vírgula 7 6 2 2 5 2" xfId="13808"/>
    <cellStyle name="Vírgula 7 6 2 2 5 2 2" xfId="19288"/>
    <cellStyle name="Vírgula 7 6 2 2 5 3" xfId="16533"/>
    <cellStyle name="Vírgula 7 6 2 2 6" xfId="2904"/>
    <cellStyle name="Vírgula 7 6 2 2 6 2" xfId="12645"/>
    <cellStyle name="Vírgula 7 6 2 2 6 2 2" xfId="18125"/>
    <cellStyle name="Vírgula 7 6 2 2 6 3" xfId="15371"/>
    <cellStyle name="Vírgula 7 6 2 2 7" xfId="12279"/>
    <cellStyle name="Vírgula 7 6 2 2 7 2" xfId="17759"/>
    <cellStyle name="Vírgula 7 6 2 2 8" xfId="15005"/>
    <cellStyle name="Vírgula 7 6 2 3" xfId="1970"/>
    <cellStyle name="Vírgula 7 6 2 3 2" xfId="5321"/>
    <cellStyle name="Vírgula 7 6 2 3 2 2" xfId="10305"/>
    <cellStyle name="Vírgula 7 6 2 3 2 2 2" xfId="14352"/>
    <cellStyle name="Vírgula 7 6 2 3 2 2 2 2" xfId="19832"/>
    <cellStyle name="Vírgula 7 6 2 3 2 2 3" xfId="17077"/>
    <cellStyle name="Vírgula 7 6 2 3 2 3" xfId="13180"/>
    <cellStyle name="Vírgula 7 6 2 3 2 3 2" xfId="18660"/>
    <cellStyle name="Vírgula 7 6 2 3 2 4" xfId="15906"/>
    <cellStyle name="Vírgula 7 6 2 3 3" xfId="7050"/>
    <cellStyle name="Vírgula 7 6 2 3 3 2" xfId="11992"/>
    <cellStyle name="Vírgula 7 6 2 3 3 2 2" xfId="14752"/>
    <cellStyle name="Vírgula 7 6 2 3 3 2 2 2" xfId="20232"/>
    <cellStyle name="Vírgula 7 6 2 3 3 2 3" xfId="17477"/>
    <cellStyle name="Vírgula 7 6 2 3 3 3" xfId="13581"/>
    <cellStyle name="Vírgula 7 6 2 3 3 3 2" xfId="19061"/>
    <cellStyle name="Vírgula 7 6 2 3 3 4" xfId="16306"/>
    <cellStyle name="Vírgula 7 6 2 3 4" xfId="8558"/>
    <cellStyle name="Vírgula 7 6 2 3 4 2" xfId="13938"/>
    <cellStyle name="Vírgula 7 6 2 3 4 2 2" xfId="19418"/>
    <cellStyle name="Vírgula 7 6 2 3 4 3" xfId="16663"/>
    <cellStyle name="Vírgula 7 6 2 3 5" xfId="3597"/>
    <cellStyle name="Vírgula 7 6 2 3 5 2" xfId="12775"/>
    <cellStyle name="Vírgula 7 6 2 3 5 2 2" xfId="18255"/>
    <cellStyle name="Vírgula 7 6 2 3 5 3" xfId="15501"/>
    <cellStyle name="Vírgula 7 6 2 3 6" xfId="12409"/>
    <cellStyle name="Vírgula 7 6 2 3 6 2" xfId="17889"/>
    <cellStyle name="Vírgula 7 6 2 3 7" xfId="15135"/>
    <cellStyle name="Vírgula 7 6 2 4" xfId="4243"/>
    <cellStyle name="Vírgula 7 6 2 4 2" xfId="9229"/>
    <cellStyle name="Vírgula 7 6 2 4 2 2" xfId="14129"/>
    <cellStyle name="Vírgula 7 6 2 4 2 2 2" xfId="19609"/>
    <cellStyle name="Vírgula 7 6 2 4 2 3" xfId="16854"/>
    <cellStyle name="Vírgula 7 6 2 4 3" xfId="12957"/>
    <cellStyle name="Vírgula 7 6 2 4 3 2" xfId="18437"/>
    <cellStyle name="Vírgula 7 6 2 4 4" xfId="15683"/>
    <cellStyle name="Vírgula 7 6 2 5" xfId="5990"/>
    <cellStyle name="Vírgula 7 6 2 5 2" xfId="10932"/>
    <cellStyle name="Vírgula 7 6 2 5 2 2" xfId="14535"/>
    <cellStyle name="Vírgula 7 6 2 5 2 2 2" xfId="20015"/>
    <cellStyle name="Vírgula 7 6 2 5 2 3" xfId="17260"/>
    <cellStyle name="Vírgula 7 6 2 5 3" xfId="13364"/>
    <cellStyle name="Vírgula 7 6 2 5 3 2" xfId="18844"/>
    <cellStyle name="Vírgula 7 6 2 5 4" xfId="16089"/>
    <cellStyle name="Vírgula 7 6 2 6" xfId="7498"/>
    <cellStyle name="Vírgula 7 6 2 6 2" xfId="13721"/>
    <cellStyle name="Vírgula 7 6 2 6 2 2" xfId="19201"/>
    <cellStyle name="Vírgula 7 6 2 6 3" xfId="16446"/>
    <cellStyle name="Vírgula 7 6 2 7" xfId="2537"/>
    <cellStyle name="Vírgula 7 6 2 7 2" xfId="12558"/>
    <cellStyle name="Vírgula 7 6 2 7 2 2" xfId="18038"/>
    <cellStyle name="Vírgula 7 6 2 7 3" xfId="15284"/>
    <cellStyle name="Vírgula 7 6 2 8" xfId="12176"/>
    <cellStyle name="Vírgula 7 6 2 8 2" xfId="17657"/>
    <cellStyle name="Vírgula 7 6 2 9" xfId="14916"/>
    <cellStyle name="Vírgula 7 6 3" xfId="953"/>
    <cellStyle name="Vírgula 7 6 3 2" xfId="1972"/>
    <cellStyle name="Vírgula 7 6 3 2 2" xfId="5323"/>
    <cellStyle name="Vírgula 7 6 3 2 2 2" xfId="10307"/>
    <cellStyle name="Vírgula 7 6 3 2 2 2 2" xfId="14354"/>
    <cellStyle name="Vírgula 7 6 3 2 2 2 2 2" xfId="19834"/>
    <cellStyle name="Vírgula 7 6 3 2 2 2 3" xfId="17079"/>
    <cellStyle name="Vírgula 7 6 3 2 2 3" xfId="13182"/>
    <cellStyle name="Vírgula 7 6 3 2 2 3 2" xfId="18662"/>
    <cellStyle name="Vírgula 7 6 3 2 2 4" xfId="15908"/>
    <cellStyle name="Vírgula 7 6 3 2 3" xfId="7052"/>
    <cellStyle name="Vírgula 7 6 3 2 3 2" xfId="11994"/>
    <cellStyle name="Vírgula 7 6 3 2 3 2 2" xfId="14754"/>
    <cellStyle name="Vírgula 7 6 3 2 3 2 2 2" xfId="20234"/>
    <cellStyle name="Vírgula 7 6 3 2 3 2 3" xfId="17479"/>
    <cellStyle name="Vírgula 7 6 3 2 3 3" xfId="13583"/>
    <cellStyle name="Vírgula 7 6 3 2 3 3 2" xfId="19063"/>
    <cellStyle name="Vírgula 7 6 3 2 3 4" xfId="16308"/>
    <cellStyle name="Vírgula 7 6 3 2 4" xfId="8560"/>
    <cellStyle name="Vírgula 7 6 3 2 4 2" xfId="13940"/>
    <cellStyle name="Vírgula 7 6 3 2 4 2 2" xfId="19420"/>
    <cellStyle name="Vírgula 7 6 3 2 4 3" xfId="16665"/>
    <cellStyle name="Vírgula 7 6 3 2 5" xfId="3599"/>
    <cellStyle name="Vírgula 7 6 3 2 5 2" xfId="12777"/>
    <cellStyle name="Vírgula 7 6 3 2 5 2 2" xfId="18257"/>
    <cellStyle name="Vírgula 7 6 3 2 5 3" xfId="15503"/>
    <cellStyle name="Vírgula 7 6 3 2 6" xfId="12411"/>
    <cellStyle name="Vírgula 7 6 3 2 6 2" xfId="17891"/>
    <cellStyle name="Vírgula 7 6 3 2 7" xfId="15137"/>
    <cellStyle name="Vírgula 7 6 3 3" xfId="4385"/>
    <cellStyle name="Vírgula 7 6 3 3 2" xfId="9370"/>
    <cellStyle name="Vírgula 7 6 3 3 2 2" xfId="14162"/>
    <cellStyle name="Vírgula 7 6 3 3 2 2 2" xfId="19642"/>
    <cellStyle name="Vírgula 7 6 3 3 2 3" xfId="16887"/>
    <cellStyle name="Vírgula 7 6 3 3 3" xfId="12990"/>
    <cellStyle name="Vírgula 7 6 3 3 3 2" xfId="18470"/>
    <cellStyle name="Vírgula 7 6 3 3 4" xfId="15716"/>
    <cellStyle name="Vírgula 7 6 3 4" xfId="6128"/>
    <cellStyle name="Vírgula 7 6 3 4 2" xfId="11070"/>
    <cellStyle name="Vírgula 7 6 3 4 2 2" xfId="14568"/>
    <cellStyle name="Vírgula 7 6 3 4 2 2 2" xfId="20048"/>
    <cellStyle name="Vírgula 7 6 3 4 2 3" xfId="17293"/>
    <cellStyle name="Vírgula 7 6 3 4 3" xfId="13397"/>
    <cellStyle name="Vírgula 7 6 3 4 3 2" xfId="18877"/>
    <cellStyle name="Vírgula 7 6 3 4 4" xfId="16122"/>
    <cellStyle name="Vírgula 7 6 3 5" xfId="7636"/>
    <cellStyle name="Vírgula 7 6 3 5 2" xfId="13754"/>
    <cellStyle name="Vírgula 7 6 3 5 2 2" xfId="19234"/>
    <cellStyle name="Vírgula 7 6 3 5 3" xfId="16479"/>
    <cellStyle name="Vírgula 7 6 3 6" xfId="2675"/>
    <cellStyle name="Vírgula 7 6 3 6 2" xfId="12591"/>
    <cellStyle name="Vírgula 7 6 3 6 2 2" xfId="18071"/>
    <cellStyle name="Vírgula 7 6 3 6 3" xfId="15317"/>
    <cellStyle name="Vírgula 7 6 3 7" xfId="12211"/>
    <cellStyle name="Vírgula 7 6 3 7 2" xfId="17692"/>
    <cellStyle name="Vírgula 7 6 3 8" xfId="14950"/>
    <cellStyle name="Vírgula 7 6 4" xfId="1969"/>
    <cellStyle name="Vírgula 7 6 4 2" xfId="5320"/>
    <cellStyle name="Vírgula 7 6 4 2 2" xfId="10304"/>
    <cellStyle name="Vírgula 7 6 4 2 2 2" xfId="14351"/>
    <cellStyle name="Vírgula 7 6 4 2 2 2 2" xfId="19831"/>
    <cellStyle name="Vírgula 7 6 4 2 2 3" xfId="17076"/>
    <cellStyle name="Vírgula 7 6 4 2 3" xfId="13179"/>
    <cellStyle name="Vírgula 7 6 4 2 3 2" xfId="18659"/>
    <cellStyle name="Vírgula 7 6 4 2 4" xfId="15905"/>
    <cellStyle name="Vírgula 7 6 4 3" xfId="7049"/>
    <cellStyle name="Vírgula 7 6 4 3 2" xfId="11991"/>
    <cellStyle name="Vírgula 7 6 4 3 2 2" xfId="14751"/>
    <cellStyle name="Vírgula 7 6 4 3 2 2 2" xfId="20231"/>
    <cellStyle name="Vírgula 7 6 4 3 2 3" xfId="17476"/>
    <cellStyle name="Vírgula 7 6 4 3 3" xfId="13580"/>
    <cellStyle name="Vírgula 7 6 4 3 3 2" xfId="19060"/>
    <cellStyle name="Vírgula 7 6 4 3 4" xfId="16305"/>
    <cellStyle name="Vírgula 7 6 4 4" xfId="8557"/>
    <cellStyle name="Vírgula 7 6 4 4 2" xfId="13937"/>
    <cellStyle name="Vírgula 7 6 4 4 2 2" xfId="19417"/>
    <cellStyle name="Vírgula 7 6 4 4 3" xfId="16662"/>
    <cellStyle name="Vírgula 7 6 4 5" xfId="3596"/>
    <cellStyle name="Vírgula 7 6 4 5 2" xfId="12774"/>
    <cellStyle name="Vírgula 7 6 4 5 2 2" xfId="18254"/>
    <cellStyle name="Vírgula 7 6 4 5 3" xfId="15500"/>
    <cellStyle name="Vírgula 7 6 4 6" xfId="12408"/>
    <cellStyle name="Vírgula 7 6 4 6 2" xfId="17888"/>
    <cellStyle name="Vírgula 7 6 4 7" xfId="15134"/>
    <cellStyle name="Vírgula 7 6 5" xfId="3783"/>
    <cellStyle name="Vírgula 7 6 5 2" xfId="5423"/>
    <cellStyle name="Vírgula 7 6 5 2 2" xfId="10399"/>
    <cellStyle name="Vírgula 7 6 5 2 2 2" xfId="14417"/>
    <cellStyle name="Vírgula 7 6 5 2 2 2 2" xfId="19897"/>
    <cellStyle name="Vírgula 7 6 5 2 2 3" xfId="17142"/>
    <cellStyle name="Vírgula 7 6 5 2 3" xfId="13246"/>
    <cellStyle name="Vírgula 7 6 5 2 3 2" xfId="18726"/>
    <cellStyle name="Vírgula 7 6 5 2 4" xfId="15971"/>
    <cellStyle name="Vírgula 7 6 5 3" xfId="8743"/>
    <cellStyle name="Vírgula 7 6 5 3 2" xfId="14017"/>
    <cellStyle name="Vírgula 7 6 5 3 2 2" xfId="19497"/>
    <cellStyle name="Vírgula 7 6 5 3 3" xfId="16742"/>
    <cellStyle name="Vírgula 7 6 5 4" xfId="12852"/>
    <cellStyle name="Vírgula 7 6 5 4 2" xfId="18332"/>
    <cellStyle name="Vírgula 7 6 5 5" xfId="15578"/>
    <cellStyle name="Vírgula 7 6 6" xfId="4108"/>
    <cellStyle name="Vírgula 7 6 6 2" xfId="8879"/>
    <cellStyle name="Vírgula 7 6 6 2 2" xfId="14049"/>
    <cellStyle name="Vírgula 7 6 6 2 2 2" xfId="19529"/>
    <cellStyle name="Vírgula 7 6 6 2 3" xfId="16774"/>
    <cellStyle name="Vírgula 7 6 6 3" xfId="12925"/>
    <cellStyle name="Vírgula 7 6 6 3 2" xfId="18405"/>
    <cellStyle name="Vírgula 7 6 6 4" xfId="15651"/>
    <cellStyle name="Vírgula 7 6 7" xfId="5520"/>
    <cellStyle name="Vírgula 7 6 7 2" xfId="10477"/>
    <cellStyle name="Vírgula 7 6 7 2 2" xfId="14434"/>
    <cellStyle name="Vírgula 7 6 7 2 2 2" xfId="19914"/>
    <cellStyle name="Vírgula 7 6 7 2 3" xfId="17159"/>
    <cellStyle name="Vírgula 7 6 7 3" xfId="13263"/>
    <cellStyle name="Vírgula 7 6 7 3 2" xfId="18743"/>
    <cellStyle name="Vírgula 7 6 7 4" xfId="15988"/>
    <cellStyle name="Vírgula 7 6 8" xfId="5855"/>
    <cellStyle name="Vírgula 7 6 8 2" xfId="10797"/>
    <cellStyle name="Vírgula 7 6 8 2 2" xfId="14503"/>
    <cellStyle name="Vírgula 7 6 8 2 2 2" xfId="19983"/>
    <cellStyle name="Vírgula 7 6 8 2 3" xfId="17228"/>
    <cellStyle name="Vírgula 7 6 8 3" xfId="13332"/>
    <cellStyle name="Vírgula 7 6 8 3 2" xfId="18812"/>
    <cellStyle name="Vírgula 7 6 8 4" xfId="16057"/>
    <cellStyle name="Vírgula 7 6 9" xfId="7363"/>
    <cellStyle name="Vírgula 7 6 9 2" xfId="13689"/>
    <cellStyle name="Vírgula 7 6 9 2 2" xfId="19169"/>
    <cellStyle name="Vírgula 7 6 9 3" xfId="16414"/>
    <cellStyle name="Vírgula 7 7" xfId="501"/>
    <cellStyle name="Vírgula 7 7 2" xfId="1063"/>
    <cellStyle name="Vírgula 7 7 2 2" xfId="1974"/>
    <cellStyle name="Vírgula 7 7 2 2 2" xfId="5325"/>
    <cellStyle name="Vírgula 7 7 2 2 2 2" xfId="10309"/>
    <cellStyle name="Vírgula 7 7 2 2 2 2 2" xfId="14356"/>
    <cellStyle name="Vírgula 7 7 2 2 2 2 2 2" xfId="19836"/>
    <cellStyle name="Vírgula 7 7 2 2 2 2 3" xfId="17081"/>
    <cellStyle name="Vírgula 7 7 2 2 2 3" xfId="13184"/>
    <cellStyle name="Vírgula 7 7 2 2 2 3 2" xfId="18664"/>
    <cellStyle name="Vírgula 7 7 2 2 2 4" xfId="15910"/>
    <cellStyle name="Vírgula 7 7 2 2 3" xfId="7054"/>
    <cellStyle name="Vírgula 7 7 2 2 3 2" xfId="11996"/>
    <cellStyle name="Vírgula 7 7 2 2 3 2 2" xfId="14756"/>
    <cellStyle name="Vírgula 7 7 2 2 3 2 2 2" xfId="20236"/>
    <cellStyle name="Vírgula 7 7 2 2 3 2 3" xfId="17481"/>
    <cellStyle name="Vírgula 7 7 2 2 3 3" xfId="13585"/>
    <cellStyle name="Vírgula 7 7 2 2 3 3 2" xfId="19065"/>
    <cellStyle name="Vírgula 7 7 2 2 3 4" xfId="16310"/>
    <cellStyle name="Vírgula 7 7 2 2 4" xfId="8562"/>
    <cellStyle name="Vírgula 7 7 2 2 4 2" xfId="13942"/>
    <cellStyle name="Vírgula 7 7 2 2 4 2 2" xfId="19422"/>
    <cellStyle name="Vírgula 7 7 2 2 4 3" xfId="16667"/>
    <cellStyle name="Vírgula 7 7 2 2 5" xfId="3601"/>
    <cellStyle name="Vírgula 7 7 2 2 5 2" xfId="12779"/>
    <cellStyle name="Vírgula 7 7 2 2 5 2 2" xfId="18259"/>
    <cellStyle name="Vírgula 7 7 2 2 5 3" xfId="15505"/>
    <cellStyle name="Vírgula 7 7 2 2 6" xfId="12413"/>
    <cellStyle name="Vírgula 7 7 2 2 6 2" xfId="17893"/>
    <cellStyle name="Vírgula 7 7 2 2 7" xfId="15139"/>
    <cellStyle name="Vírgula 7 7 2 3" xfId="4478"/>
    <cellStyle name="Vírgula 7 7 2 3 2" xfId="9463"/>
    <cellStyle name="Vírgula 7 7 2 3 2 2" xfId="14185"/>
    <cellStyle name="Vírgula 7 7 2 3 2 2 2" xfId="19665"/>
    <cellStyle name="Vírgula 7 7 2 3 2 3" xfId="16910"/>
    <cellStyle name="Vírgula 7 7 2 3 3" xfId="13013"/>
    <cellStyle name="Vírgula 7 7 2 3 3 2" xfId="18493"/>
    <cellStyle name="Vírgula 7 7 2 3 4" xfId="15739"/>
    <cellStyle name="Vírgula 7 7 2 4" xfId="6218"/>
    <cellStyle name="Vírgula 7 7 2 4 2" xfId="11160"/>
    <cellStyle name="Vírgula 7 7 2 4 2 2" xfId="14590"/>
    <cellStyle name="Vírgula 7 7 2 4 2 2 2" xfId="20070"/>
    <cellStyle name="Vírgula 7 7 2 4 2 3" xfId="17315"/>
    <cellStyle name="Vírgula 7 7 2 4 3" xfId="13419"/>
    <cellStyle name="Vírgula 7 7 2 4 3 2" xfId="18899"/>
    <cellStyle name="Vírgula 7 7 2 4 4" xfId="16144"/>
    <cellStyle name="Vírgula 7 7 2 5" xfId="7726"/>
    <cellStyle name="Vírgula 7 7 2 5 2" xfId="13776"/>
    <cellStyle name="Vírgula 7 7 2 5 2 2" xfId="19256"/>
    <cellStyle name="Vírgula 7 7 2 5 3" xfId="16501"/>
    <cellStyle name="Vírgula 7 7 2 6" xfId="2765"/>
    <cellStyle name="Vírgula 7 7 2 6 2" xfId="12613"/>
    <cellStyle name="Vírgula 7 7 2 6 2 2" xfId="18093"/>
    <cellStyle name="Vírgula 7 7 2 6 3" xfId="15339"/>
    <cellStyle name="Vírgula 7 7 2 7" xfId="12239"/>
    <cellStyle name="Vírgula 7 7 2 7 2" xfId="17720"/>
    <cellStyle name="Vírgula 7 7 2 8" xfId="14973"/>
    <cellStyle name="Vírgula 7 7 3" xfId="1973"/>
    <cellStyle name="Vírgula 7 7 3 2" xfId="5324"/>
    <cellStyle name="Vírgula 7 7 3 2 2" xfId="10308"/>
    <cellStyle name="Vírgula 7 7 3 2 2 2" xfId="14355"/>
    <cellStyle name="Vírgula 7 7 3 2 2 2 2" xfId="19835"/>
    <cellStyle name="Vírgula 7 7 3 2 2 3" xfId="17080"/>
    <cellStyle name="Vírgula 7 7 3 2 3" xfId="13183"/>
    <cellStyle name="Vírgula 7 7 3 2 3 2" xfId="18663"/>
    <cellStyle name="Vírgula 7 7 3 2 4" xfId="15909"/>
    <cellStyle name="Vírgula 7 7 3 3" xfId="7053"/>
    <cellStyle name="Vírgula 7 7 3 3 2" xfId="11995"/>
    <cellStyle name="Vírgula 7 7 3 3 2 2" xfId="14755"/>
    <cellStyle name="Vírgula 7 7 3 3 2 2 2" xfId="20235"/>
    <cellStyle name="Vírgula 7 7 3 3 2 3" xfId="17480"/>
    <cellStyle name="Vírgula 7 7 3 3 3" xfId="13584"/>
    <cellStyle name="Vírgula 7 7 3 3 3 2" xfId="19064"/>
    <cellStyle name="Vírgula 7 7 3 3 4" xfId="16309"/>
    <cellStyle name="Vírgula 7 7 3 4" xfId="8561"/>
    <cellStyle name="Vírgula 7 7 3 4 2" xfId="13941"/>
    <cellStyle name="Vírgula 7 7 3 4 2 2" xfId="19421"/>
    <cellStyle name="Vírgula 7 7 3 4 3" xfId="16666"/>
    <cellStyle name="Vírgula 7 7 3 5" xfId="3600"/>
    <cellStyle name="Vírgula 7 7 3 5 2" xfId="12778"/>
    <cellStyle name="Vírgula 7 7 3 5 2 2" xfId="18258"/>
    <cellStyle name="Vírgula 7 7 3 5 3" xfId="15504"/>
    <cellStyle name="Vírgula 7 7 3 6" xfId="12412"/>
    <cellStyle name="Vírgula 7 7 3 6 2" xfId="17892"/>
    <cellStyle name="Vírgula 7 7 3 7" xfId="15138"/>
    <cellStyle name="Vírgula 7 7 4" xfId="4010"/>
    <cellStyle name="Vírgula 7 7 4 2" xfId="9082"/>
    <cellStyle name="Vírgula 7 7 4 2 2" xfId="14096"/>
    <cellStyle name="Vírgula 7 7 4 2 2 2" xfId="19576"/>
    <cellStyle name="Vírgula 7 7 4 2 3" xfId="16821"/>
    <cellStyle name="Vírgula 7 7 4 3" xfId="12904"/>
    <cellStyle name="Vírgula 7 7 4 3 2" xfId="18384"/>
    <cellStyle name="Vírgula 7 7 4 4" xfId="15630"/>
    <cellStyle name="Vírgula 7 7 5" xfId="5766"/>
    <cellStyle name="Vírgula 7 7 5 2" xfId="10708"/>
    <cellStyle name="Vírgula 7 7 5 2 2" xfId="14483"/>
    <cellStyle name="Vírgula 7 7 5 2 2 2" xfId="19963"/>
    <cellStyle name="Vírgula 7 7 5 2 3" xfId="17208"/>
    <cellStyle name="Vírgula 7 7 5 3" xfId="13312"/>
    <cellStyle name="Vírgula 7 7 5 3 2" xfId="18792"/>
    <cellStyle name="Vírgula 7 7 5 4" xfId="16037"/>
    <cellStyle name="Vírgula 7 7 6" xfId="7274"/>
    <cellStyle name="Vírgula 7 7 6 2" xfId="13669"/>
    <cellStyle name="Vírgula 7 7 6 2 2" xfId="19149"/>
    <cellStyle name="Vírgula 7 7 6 3" xfId="16394"/>
    <cellStyle name="Vírgula 7 7 7" xfId="2313"/>
    <cellStyle name="Vírgula 7 7 7 2" xfId="12506"/>
    <cellStyle name="Vírgula 7 7 7 2 2" xfId="17986"/>
    <cellStyle name="Vírgula 7 7 7 3" xfId="15232"/>
    <cellStyle name="Vírgula 7 7 8" xfId="12116"/>
    <cellStyle name="Vírgula 7 7 8 2" xfId="17597"/>
    <cellStyle name="Vírgula 7 7 9" xfId="14863"/>
    <cellStyle name="Vírgula 7 8" xfId="710"/>
    <cellStyle name="Vírgula 7 8 2" xfId="1176"/>
    <cellStyle name="Vírgula 7 8 2 2" xfId="1976"/>
    <cellStyle name="Vírgula 7 8 2 2 2" xfId="5327"/>
    <cellStyle name="Vírgula 7 8 2 2 2 2" xfId="10311"/>
    <cellStyle name="Vírgula 7 8 2 2 2 2 2" xfId="14358"/>
    <cellStyle name="Vírgula 7 8 2 2 2 2 2 2" xfId="19838"/>
    <cellStyle name="Vírgula 7 8 2 2 2 2 3" xfId="17083"/>
    <cellStyle name="Vírgula 7 8 2 2 2 3" xfId="13186"/>
    <cellStyle name="Vírgula 7 8 2 2 2 3 2" xfId="18666"/>
    <cellStyle name="Vírgula 7 8 2 2 2 4" xfId="15912"/>
    <cellStyle name="Vírgula 7 8 2 2 3" xfId="7056"/>
    <cellStyle name="Vírgula 7 8 2 2 3 2" xfId="11998"/>
    <cellStyle name="Vírgula 7 8 2 2 3 2 2" xfId="14758"/>
    <cellStyle name="Vírgula 7 8 2 2 3 2 2 2" xfId="20238"/>
    <cellStyle name="Vírgula 7 8 2 2 3 2 3" xfId="17483"/>
    <cellStyle name="Vírgula 7 8 2 2 3 3" xfId="13587"/>
    <cellStyle name="Vírgula 7 8 2 2 3 3 2" xfId="19067"/>
    <cellStyle name="Vírgula 7 8 2 2 3 4" xfId="16312"/>
    <cellStyle name="Vírgula 7 8 2 2 4" xfId="8564"/>
    <cellStyle name="Vírgula 7 8 2 2 4 2" xfId="13944"/>
    <cellStyle name="Vírgula 7 8 2 2 4 2 2" xfId="19424"/>
    <cellStyle name="Vírgula 7 8 2 2 4 3" xfId="16669"/>
    <cellStyle name="Vírgula 7 8 2 2 5" xfId="3603"/>
    <cellStyle name="Vírgula 7 8 2 2 5 2" xfId="12781"/>
    <cellStyle name="Vírgula 7 8 2 2 5 2 2" xfId="18261"/>
    <cellStyle name="Vírgula 7 8 2 2 5 3" xfId="15507"/>
    <cellStyle name="Vírgula 7 8 2 2 6" xfId="12415"/>
    <cellStyle name="Vírgula 7 8 2 2 6 2" xfId="17895"/>
    <cellStyle name="Vírgula 7 8 2 2 7" xfId="15141"/>
    <cellStyle name="Vírgula 7 8 2 3" xfId="4537"/>
    <cellStyle name="Vírgula 7 8 2 3 2" xfId="9521"/>
    <cellStyle name="Vírgula 7 8 2 3 2 2" xfId="14200"/>
    <cellStyle name="Vírgula 7 8 2 3 2 2 2" xfId="19680"/>
    <cellStyle name="Vírgula 7 8 2 3 2 3" xfId="16925"/>
    <cellStyle name="Vírgula 7 8 2 3 3" xfId="13028"/>
    <cellStyle name="Vírgula 7 8 2 3 3 2" xfId="18508"/>
    <cellStyle name="Vírgula 7 8 2 3 4" xfId="15754"/>
    <cellStyle name="Vírgula 7 8 2 4" xfId="6268"/>
    <cellStyle name="Vírgula 7 8 2 4 2" xfId="11210"/>
    <cellStyle name="Vírgula 7 8 2 4 2 2" xfId="14602"/>
    <cellStyle name="Vírgula 7 8 2 4 2 2 2" xfId="20082"/>
    <cellStyle name="Vírgula 7 8 2 4 2 3" xfId="17327"/>
    <cellStyle name="Vírgula 7 8 2 4 3" xfId="13431"/>
    <cellStyle name="Vírgula 7 8 2 4 3 2" xfId="18911"/>
    <cellStyle name="Vírgula 7 8 2 4 4" xfId="16156"/>
    <cellStyle name="Vírgula 7 8 2 5" xfId="7776"/>
    <cellStyle name="Vírgula 7 8 2 5 2" xfId="13788"/>
    <cellStyle name="Vírgula 7 8 2 5 2 2" xfId="19268"/>
    <cellStyle name="Vírgula 7 8 2 5 3" xfId="16513"/>
    <cellStyle name="Vírgula 7 8 2 6" xfId="2815"/>
    <cellStyle name="Vírgula 7 8 2 6 2" xfId="12625"/>
    <cellStyle name="Vírgula 7 8 2 6 2 2" xfId="18105"/>
    <cellStyle name="Vírgula 7 8 2 6 3" xfId="15351"/>
    <cellStyle name="Vírgula 7 8 2 7" xfId="12259"/>
    <cellStyle name="Vírgula 7 8 2 7 2" xfId="17739"/>
    <cellStyle name="Vírgula 7 8 2 8" xfId="14985"/>
    <cellStyle name="Vírgula 7 8 3" xfId="1975"/>
    <cellStyle name="Vírgula 7 8 3 2" xfId="5326"/>
    <cellStyle name="Vírgula 7 8 3 2 2" xfId="10310"/>
    <cellStyle name="Vírgula 7 8 3 2 2 2" xfId="14357"/>
    <cellStyle name="Vírgula 7 8 3 2 2 2 2" xfId="19837"/>
    <cellStyle name="Vírgula 7 8 3 2 2 3" xfId="17082"/>
    <cellStyle name="Vírgula 7 8 3 2 3" xfId="13185"/>
    <cellStyle name="Vírgula 7 8 3 2 3 2" xfId="18665"/>
    <cellStyle name="Vírgula 7 8 3 2 4" xfId="15911"/>
    <cellStyle name="Vírgula 7 8 3 3" xfId="7055"/>
    <cellStyle name="Vírgula 7 8 3 3 2" xfId="11997"/>
    <cellStyle name="Vírgula 7 8 3 3 2 2" xfId="14757"/>
    <cellStyle name="Vírgula 7 8 3 3 2 2 2" xfId="20237"/>
    <cellStyle name="Vírgula 7 8 3 3 2 3" xfId="17482"/>
    <cellStyle name="Vírgula 7 8 3 3 3" xfId="13586"/>
    <cellStyle name="Vírgula 7 8 3 3 3 2" xfId="19066"/>
    <cellStyle name="Vírgula 7 8 3 3 4" xfId="16311"/>
    <cellStyle name="Vírgula 7 8 3 4" xfId="8563"/>
    <cellStyle name="Vírgula 7 8 3 4 2" xfId="13943"/>
    <cellStyle name="Vírgula 7 8 3 4 2 2" xfId="19423"/>
    <cellStyle name="Vírgula 7 8 3 4 3" xfId="16668"/>
    <cellStyle name="Vírgula 7 8 3 5" xfId="3602"/>
    <cellStyle name="Vírgula 7 8 3 5 2" xfId="12780"/>
    <cellStyle name="Vírgula 7 8 3 5 2 2" xfId="18260"/>
    <cellStyle name="Vírgula 7 8 3 5 3" xfId="15506"/>
    <cellStyle name="Vírgula 7 8 3 6" xfId="12414"/>
    <cellStyle name="Vírgula 7 8 3 6 2" xfId="17894"/>
    <cellStyle name="Vírgula 7 8 3 7" xfId="15140"/>
    <cellStyle name="Vírgula 7 8 4" xfId="4154"/>
    <cellStyle name="Vírgula 7 8 4 2" xfId="9140"/>
    <cellStyle name="Vírgula 7 8 4 2 2" xfId="14109"/>
    <cellStyle name="Vírgula 7 8 4 2 2 2" xfId="19589"/>
    <cellStyle name="Vírgula 7 8 4 2 3" xfId="16834"/>
    <cellStyle name="Vírgula 7 8 4 3" xfId="12937"/>
    <cellStyle name="Vírgula 7 8 4 3 2" xfId="18417"/>
    <cellStyle name="Vírgula 7 8 4 4" xfId="15663"/>
    <cellStyle name="Vírgula 7 8 5" xfId="5901"/>
    <cellStyle name="Vírgula 7 8 5 2" xfId="10843"/>
    <cellStyle name="Vírgula 7 8 5 2 2" xfId="14515"/>
    <cellStyle name="Vírgula 7 8 5 2 2 2" xfId="19995"/>
    <cellStyle name="Vírgula 7 8 5 2 3" xfId="17240"/>
    <cellStyle name="Vírgula 7 8 5 3" xfId="13344"/>
    <cellStyle name="Vírgula 7 8 5 3 2" xfId="18824"/>
    <cellStyle name="Vírgula 7 8 5 4" xfId="16069"/>
    <cellStyle name="Vírgula 7 8 6" xfId="7409"/>
    <cellStyle name="Vírgula 7 8 6 2" xfId="13701"/>
    <cellStyle name="Vírgula 7 8 6 2 2" xfId="19181"/>
    <cellStyle name="Vírgula 7 8 6 3" xfId="16426"/>
    <cellStyle name="Vírgula 7 8 7" xfId="2448"/>
    <cellStyle name="Vírgula 7 8 7 2" xfId="12538"/>
    <cellStyle name="Vírgula 7 8 7 2 2" xfId="18018"/>
    <cellStyle name="Vírgula 7 8 7 3" xfId="15264"/>
    <cellStyle name="Vírgula 7 8 8" xfId="12156"/>
    <cellStyle name="Vírgula 7 8 8 2" xfId="17637"/>
    <cellStyle name="Vírgula 7 8 9" xfId="14896"/>
    <cellStyle name="Vírgula 7 9" xfId="385"/>
    <cellStyle name="Vírgula 7 9 2" xfId="1007"/>
    <cellStyle name="Vírgula 7 9 2 2" xfId="1978"/>
    <cellStyle name="Vírgula 7 9 2 2 2" xfId="5329"/>
    <cellStyle name="Vírgula 7 9 2 2 2 2" xfId="10313"/>
    <cellStyle name="Vírgula 7 9 2 2 2 2 2" xfId="14360"/>
    <cellStyle name="Vírgula 7 9 2 2 2 2 2 2" xfId="19840"/>
    <cellStyle name="Vírgula 7 9 2 2 2 2 3" xfId="17085"/>
    <cellStyle name="Vírgula 7 9 2 2 2 3" xfId="13188"/>
    <cellStyle name="Vírgula 7 9 2 2 2 3 2" xfId="18668"/>
    <cellStyle name="Vírgula 7 9 2 2 2 4" xfId="15914"/>
    <cellStyle name="Vírgula 7 9 2 2 3" xfId="7058"/>
    <cellStyle name="Vírgula 7 9 2 2 3 2" xfId="12000"/>
    <cellStyle name="Vírgula 7 9 2 2 3 2 2" xfId="14760"/>
    <cellStyle name="Vírgula 7 9 2 2 3 2 2 2" xfId="20240"/>
    <cellStyle name="Vírgula 7 9 2 2 3 2 3" xfId="17485"/>
    <cellStyle name="Vírgula 7 9 2 2 3 3" xfId="13589"/>
    <cellStyle name="Vírgula 7 9 2 2 3 3 2" xfId="19069"/>
    <cellStyle name="Vírgula 7 9 2 2 3 4" xfId="16314"/>
    <cellStyle name="Vírgula 7 9 2 2 4" xfId="8566"/>
    <cellStyle name="Vírgula 7 9 2 2 4 2" xfId="13946"/>
    <cellStyle name="Vírgula 7 9 2 2 4 2 2" xfId="19426"/>
    <cellStyle name="Vírgula 7 9 2 2 4 3" xfId="16671"/>
    <cellStyle name="Vírgula 7 9 2 2 5" xfId="3605"/>
    <cellStyle name="Vírgula 7 9 2 2 5 2" xfId="12783"/>
    <cellStyle name="Vírgula 7 9 2 2 5 2 2" xfId="18263"/>
    <cellStyle name="Vírgula 7 9 2 2 5 3" xfId="15509"/>
    <cellStyle name="Vírgula 7 9 2 2 6" xfId="12417"/>
    <cellStyle name="Vírgula 7 9 2 2 6 2" xfId="17897"/>
    <cellStyle name="Vírgula 7 9 2 2 7" xfId="15143"/>
    <cellStyle name="Vírgula 7 9 2 3" xfId="4432"/>
    <cellStyle name="Vírgula 7 9 2 3 2" xfId="9417"/>
    <cellStyle name="Vírgula 7 9 2 3 2 2" xfId="14175"/>
    <cellStyle name="Vírgula 7 9 2 3 2 2 2" xfId="19655"/>
    <cellStyle name="Vírgula 7 9 2 3 2 3" xfId="16900"/>
    <cellStyle name="Vírgula 7 9 2 3 3" xfId="13003"/>
    <cellStyle name="Vírgula 7 9 2 3 3 2" xfId="18483"/>
    <cellStyle name="Vírgula 7 9 2 3 4" xfId="15729"/>
    <cellStyle name="Vírgula 7 9 2 4" xfId="6174"/>
    <cellStyle name="Vírgula 7 9 2 4 2" xfId="11116"/>
    <cellStyle name="Vírgula 7 9 2 4 2 2" xfId="14580"/>
    <cellStyle name="Vírgula 7 9 2 4 2 2 2" xfId="20060"/>
    <cellStyle name="Vírgula 7 9 2 4 2 3" xfId="17305"/>
    <cellStyle name="Vírgula 7 9 2 4 3" xfId="13409"/>
    <cellStyle name="Vírgula 7 9 2 4 3 2" xfId="18889"/>
    <cellStyle name="Vírgula 7 9 2 4 4" xfId="16134"/>
    <cellStyle name="Vírgula 7 9 2 5" xfId="7682"/>
    <cellStyle name="Vírgula 7 9 2 5 2" xfId="13766"/>
    <cellStyle name="Vírgula 7 9 2 5 2 2" xfId="19246"/>
    <cellStyle name="Vírgula 7 9 2 5 3" xfId="16491"/>
    <cellStyle name="Vírgula 7 9 2 6" xfId="2721"/>
    <cellStyle name="Vírgula 7 9 2 6 2" xfId="12603"/>
    <cellStyle name="Vírgula 7 9 2 6 2 2" xfId="18083"/>
    <cellStyle name="Vírgula 7 9 2 6 3" xfId="15329"/>
    <cellStyle name="Vírgula 7 9 2 7" xfId="12225"/>
    <cellStyle name="Vírgula 7 9 2 7 2" xfId="17706"/>
    <cellStyle name="Vírgula 7 9 2 8" xfId="14963"/>
    <cellStyle name="Vírgula 7 9 3" xfId="1977"/>
    <cellStyle name="Vírgula 7 9 3 2" xfId="5328"/>
    <cellStyle name="Vírgula 7 9 3 2 2" xfId="10312"/>
    <cellStyle name="Vírgula 7 9 3 2 2 2" xfId="14359"/>
    <cellStyle name="Vírgula 7 9 3 2 2 2 2" xfId="19839"/>
    <cellStyle name="Vírgula 7 9 3 2 2 3" xfId="17084"/>
    <cellStyle name="Vírgula 7 9 3 2 3" xfId="13187"/>
    <cellStyle name="Vírgula 7 9 3 2 3 2" xfId="18667"/>
    <cellStyle name="Vírgula 7 9 3 2 4" xfId="15913"/>
    <cellStyle name="Vírgula 7 9 3 3" xfId="7057"/>
    <cellStyle name="Vírgula 7 9 3 3 2" xfId="11999"/>
    <cellStyle name="Vírgula 7 9 3 3 2 2" xfId="14759"/>
    <cellStyle name="Vírgula 7 9 3 3 2 2 2" xfId="20239"/>
    <cellStyle name="Vírgula 7 9 3 3 2 3" xfId="17484"/>
    <cellStyle name="Vírgula 7 9 3 3 3" xfId="13588"/>
    <cellStyle name="Vírgula 7 9 3 3 3 2" xfId="19068"/>
    <cellStyle name="Vírgula 7 9 3 3 4" xfId="16313"/>
    <cellStyle name="Vírgula 7 9 3 4" xfId="8565"/>
    <cellStyle name="Vírgula 7 9 3 4 2" xfId="13945"/>
    <cellStyle name="Vírgula 7 9 3 4 2 2" xfId="19425"/>
    <cellStyle name="Vírgula 7 9 3 4 3" xfId="16670"/>
    <cellStyle name="Vírgula 7 9 3 5" xfId="3604"/>
    <cellStyle name="Vírgula 7 9 3 5 2" xfId="12782"/>
    <cellStyle name="Vírgula 7 9 3 5 2 2" xfId="18262"/>
    <cellStyle name="Vírgula 7 9 3 5 3" xfId="15508"/>
    <cellStyle name="Vírgula 7 9 3 6" xfId="12416"/>
    <cellStyle name="Vírgula 7 9 3 6 2" xfId="17896"/>
    <cellStyle name="Vírgula 7 9 3 7" xfId="15142"/>
    <cellStyle name="Vírgula 7 9 4" xfId="3951"/>
    <cellStyle name="Vírgula 7 9 4 2" xfId="9030"/>
    <cellStyle name="Vírgula 7 9 4 2 2" xfId="14084"/>
    <cellStyle name="Vírgula 7 9 4 2 2 2" xfId="19564"/>
    <cellStyle name="Vírgula 7 9 4 2 3" xfId="16809"/>
    <cellStyle name="Vírgula 7 9 4 3" xfId="12889"/>
    <cellStyle name="Vírgula 7 9 4 3 2" xfId="18369"/>
    <cellStyle name="Vírgula 7 9 4 4" xfId="15615"/>
    <cellStyle name="Vírgula 7 9 5" xfId="5717"/>
    <cellStyle name="Vírgula 7 9 5 2" xfId="10659"/>
    <cellStyle name="Vírgula 7 9 5 2 2" xfId="14471"/>
    <cellStyle name="Vírgula 7 9 5 2 2 2" xfId="19951"/>
    <cellStyle name="Vírgula 7 9 5 2 3" xfId="17196"/>
    <cellStyle name="Vírgula 7 9 5 3" xfId="13300"/>
    <cellStyle name="Vírgula 7 9 5 3 2" xfId="18780"/>
    <cellStyle name="Vírgula 7 9 5 4" xfId="16025"/>
    <cellStyle name="Vírgula 7 9 6" xfId="7225"/>
    <cellStyle name="Vírgula 7 9 6 2" xfId="13657"/>
    <cellStyle name="Vírgula 7 9 6 2 2" xfId="19137"/>
    <cellStyle name="Vírgula 7 9 6 3" xfId="16382"/>
    <cellStyle name="Vírgula 7 9 7" xfId="2264"/>
    <cellStyle name="Vírgula 7 9 7 2" xfId="12494"/>
    <cellStyle name="Vírgula 7 9 7 2 2" xfId="17974"/>
    <cellStyle name="Vírgula 7 9 7 3" xfId="15220"/>
    <cellStyle name="Vírgula 7 9 8" xfId="12096"/>
    <cellStyle name="Vírgula 7 9 8 2" xfId="17577"/>
    <cellStyle name="Vírgula 7 9 9" xfId="14850"/>
    <cellStyle name="Vírgula 8" xfId="87"/>
    <cellStyle name="Vírgula 8 10" xfId="1329"/>
    <cellStyle name="Vírgula 8 10 2" xfId="4680"/>
    <cellStyle name="Vírgula 8 10 2 2" xfId="9664"/>
    <cellStyle name="Vírgula 8 10 2 2 2" xfId="14238"/>
    <cellStyle name="Vírgula 8 10 2 2 2 2" xfId="19718"/>
    <cellStyle name="Vírgula 8 10 2 2 3" xfId="16963"/>
    <cellStyle name="Vírgula 8 10 2 3" xfId="13066"/>
    <cellStyle name="Vírgula 8 10 2 3 2" xfId="18546"/>
    <cellStyle name="Vírgula 8 10 2 4" xfId="15792"/>
    <cellStyle name="Vírgula 8 10 3" xfId="6409"/>
    <cellStyle name="Vírgula 8 10 3 2" xfId="11351"/>
    <cellStyle name="Vírgula 8 10 3 2 2" xfId="14638"/>
    <cellStyle name="Vírgula 8 10 3 2 2 2" xfId="20118"/>
    <cellStyle name="Vírgula 8 10 3 2 3" xfId="17363"/>
    <cellStyle name="Vírgula 8 10 3 3" xfId="13467"/>
    <cellStyle name="Vírgula 8 10 3 3 2" xfId="18947"/>
    <cellStyle name="Vírgula 8 10 3 4" xfId="16192"/>
    <cellStyle name="Vírgula 8 10 4" xfId="7917"/>
    <cellStyle name="Vírgula 8 10 4 2" xfId="13824"/>
    <cellStyle name="Vírgula 8 10 4 2 2" xfId="19304"/>
    <cellStyle name="Vírgula 8 10 4 3" xfId="16549"/>
    <cellStyle name="Vírgula 8 10 5" xfId="2956"/>
    <cellStyle name="Vírgula 8 10 5 2" xfId="12661"/>
    <cellStyle name="Vírgula 8 10 5 2 2" xfId="18141"/>
    <cellStyle name="Vírgula 8 10 5 3" xfId="15387"/>
    <cellStyle name="Vírgula 8 10 6" xfId="12295"/>
    <cellStyle name="Vírgula 8 10 6 2" xfId="17775"/>
    <cellStyle name="Vírgula 8 10 7" xfId="15021"/>
    <cellStyle name="Vírgula 8 11" xfId="273"/>
    <cellStyle name="Vírgula 8 11 2" xfId="3898"/>
    <cellStyle name="Vírgula 8 11 2 2" xfId="8985"/>
    <cellStyle name="Vírgula 8 11 2 2 2" xfId="14076"/>
    <cellStyle name="Vírgula 8 11 2 2 2 2" xfId="19556"/>
    <cellStyle name="Vírgula 8 11 2 2 3" xfId="16801"/>
    <cellStyle name="Vírgula 8 11 2 3" xfId="12880"/>
    <cellStyle name="Vírgula 8 11 2 3 2" xfId="18360"/>
    <cellStyle name="Vírgula 8 11 2 4" xfId="15606"/>
    <cellStyle name="Vírgula 8 11 3" xfId="5676"/>
    <cellStyle name="Vírgula 8 11 3 2" xfId="10618"/>
    <cellStyle name="Vírgula 8 11 3 2 2" xfId="14464"/>
    <cellStyle name="Vírgula 8 11 3 2 2 2" xfId="19944"/>
    <cellStyle name="Vírgula 8 11 3 2 3" xfId="17189"/>
    <cellStyle name="Vírgula 8 11 3 3" xfId="13293"/>
    <cellStyle name="Vírgula 8 11 3 3 2" xfId="18773"/>
    <cellStyle name="Vírgula 8 11 3 4" xfId="16018"/>
    <cellStyle name="Vírgula 8 11 4" xfId="7184"/>
    <cellStyle name="Vírgula 8 11 4 2" xfId="13650"/>
    <cellStyle name="Vírgula 8 11 4 2 2" xfId="19130"/>
    <cellStyle name="Vírgula 8 11 4 3" xfId="16375"/>
    <cellStyle name="Vírgula 8 11 5" xfId="2223"/>
    <cellStyle name="Vírgula 8 11 5 2" xfId="12487"/>
    <cellStyle name="Vírgula 8 11 5 2 2" xfId="17967"/>
    <cellStyle name="Vírgula 8 11 5 3" xfId="15213"/>
    <cellStyle name="Vírgula 8 11 6" xfId="12081"/>
    <cellStyle name="Vírgula 8 11 6 2" xfId="17562"/>
    <cellStyle name="Vírgula 8 11 7" xfId="14841"/>
    <cellStyle name="Vírgula 8 12" xfId="2125"/>
    <cellStyle name="Vírgula 8 12 2" xfId="5526"/>
    <cellStyle name="Vírgula 8 12 2 2" xfId="10481"/>
    <cellStyle name="Vírgula 8 12 2 2 2" xfId="14436"/>
    <cellStyle name="Vírgula 8 12 2 2 2 2" xfId="19916"/>
    <cellStyle name="Vírgula 8 12 2 2 3" xfId="17161"/>
    <cellStyle name="Vírgula 8 12 2 3" xfId="13265"/>
    <cellStyle name="Vírgula 8 12 2 3 2" xfId="18745"/>
    <cellStyle name="Vírgula 8 12 2 4" xfId="15990"/>
    <cellStyle name="Vírgula 8 12 3" xfId="8656"/>
    <cellStyle name="Vírgula 8 12 3 2" xfId="14000"/>
    <cellStyle name="Vírgula 8 12 3 2 2" xfId="19480"/>
    <cellStyle name="Vírgula 8 12 3 3" xfId="16725"/>
    <cellStyle name="Vírgula 8 12 4" xfId="12473"/>
    <cellStyle name="Vírgula 8 12 4 2" xfId="17953"/>
    <cellStyle name="Vírgula 8 12 5" xfId="15199"/>
    <cellStyle name="Vírgula 8 13" xfId="3696"/>
    <cellStyle name="Vírgula 8 13 2" xfId="8793"/>
    <cellStyle name="Vírgula 8 13 2 2" xfId="14032"/>
    <cellStyle name="Vírgula 8 13 2 2 2" xfId="19512"/>
    <cellStyle name="Vírgula 8 13 2 3" xfId="16757"/>
    <cellStyle name="Vírgula 8 13 3" xfId="12835"/>
    <cellStyle name="Vírgula 8 13 3 2" xfId="18315"/>
    <cellStyle name="Vírgula 8 13 4" xfId="15561"/>
    <cellStyle name="Vírgula 8 14" xfId="3812"/>
    <cellStyle name="Vírgula 8 14 2" xfId="8905"/>
    <cellStyle name="Vírgula 8 14 2 2" xfId="14061"/>
    <cellStyle name="Vírgula 8 14 2 2 2" xfId="19541"/>
    <cellStyle name="Vírgula 8 14 2 3" xfId="16786"/>
    <cellStyle name="Vírgula 8 14 3" xfId="12864"/>
    <cellStyle name="Vírgula 8 14 3 2" xfId="18344"/>
    <cellStyle name="Vírgula 8 14 4" xfId="15590"/>
    <cellStyle name="Vírgula 8 15" xfId="5606"/>
    <cellStyle name="Vírgula 8 15 2" xfId="10548"/>
    <cellStyle name="Vírgula 8 15 2 2" xfId="14450"/>
    <cellStyle name="Vírgula 8 15 2 2 2" xfId="19930"/>
    <cellStyle name="Vírgula 8 15 2 3" xfId="17175"/>
    <cellStyle name="Vírgula 8 15 3" xfId="13279"/>
    <cellStyle name="Vírgula 8 15 3 2" xfId="18759"/>
    <cellStyle name="Vírgula 8 15 4" xfId="16004"/>
    <cellStyle name="Vírgula 8 16" xfId="7114"/>
    <cellStyle name="Vírgula 8 16 2" xfId="13636"/>
    <cellStyle name="Vírgula 8 16 2 2" xfId="19116"/>
    <cellStyle name="Vírgula 8 16 3" xfId="16361"/>
    <cellStyle name="Vírgula 8 17" xfId="2084"/>
    <cellStyle name="Vírgula 8 17 2" xfId="12464"/>
    <cellStyle name="Vírgula 8 17 2 2" xfId="17944"/>
    <cellStyle name="Vírgula 8 17 3" xfId="15190"/>
    <cellStyle name="Vírgula 8 18" xfId="12064"/>
    <cellStyle name="Vírgula 8 18 2" xfId="17545"/>
    <cellStyle name="Vírgula 8 19" xfId="14827"/>
    <cellStyle name="Vírgula 8 2" xfId="135"/>
    <cellStyle name="Vírgula 8 2 10" xfId="2137"/>
    <cellStyle name="Vírgula 8 2 10 2" xfId="3969"/>
    <cellStyle name="Vírgula 8 2 10 2 2" xfId="9043"/>
    <cellStyle name="Vírgula 8 2 10 2 2 2" xfId="14092"/>
    <cellStyle name="Vírgula 8 2 10 2 2 2 2" xfId="19572"/>
    <cellStyle name="Vírgula 8 2 10 2 2 3" xfId="16817"/>
    <cellStyle name="Vírgula 8 2 10 2 3" xfId="12899"/>
    <cellStyle name="Vírgula 8 2 10 2 3 2" xfId="18379"/>
    <cellStyle name="Vírgula 8 2 10 2 4" xfId="15625"/>
    <cellStyle name="Vírgula 8 2 10 3" xfId="8657"/>
    <cellStyle name="Vírgula 8 2 10 3 2" xfId="14001"/>
    <cellStyle name="Vírgula 8 2 10 3 2 2" xfId="19481"/>
    <cellStyle name="Vírgula 8 2 10 3 3" xfId="16726"/>
    <cellStyle name="Vírgula 8 2 10 4" xfId="12476"/>
    <cellStyle name="Vírgula 8 2 10 4 2" xfId="17956"/>
    <cellStyle name="Vírgula 8 2 10 5" xfId="15202"/>
    <cellStyle name="Vírgula 8 2 11" xfId="3697"/>
    <cellStyle name="Vírgula 8 2 11 2" xfId="8794"/>
    <cellStyle name="Vírgula 8 2 11 2 2" xfId="14033"/>
    <cellStyle name="Vírgula 8 2 11 2 2 2" xfId="19513"/>
    <cellStyle name="Vírgula 8 2 11 2 3" xfId="16758"/>
    <cellStyle name="Vírgula 8 2 11 3" xfId="12836"/>
    <cellStyle name="Vírgula 8 2 11 3 2" xfId="18316"/>
    <cellStyle name="Vírgula 8 2 11 4" xfId="15562"/>
    <cellStyle name="Vírgula 8 2 12" xfId="3829"/>
    <cellStyle name="Vírgula 8 2 12 2" xfId="8921"/>
    <cellStyle name="Vírgula 8 2 12 2 2" xfId="14065"/>
    <cellStyle name="Vírgula 8 2 12 2 2 2" xfId="19545"/>
    <cellStyle name="Vírgula 8 2 12 2 3" xfId="16790"/>
    <cellStyle name="Vírgula 8 2 12 3" xfId="12868"/>
    <cellStyle name="Vírgula 8 2 12 3 2" xfId="18348"/>
    <cellStyle name="Vírgula 8 2 12 4" xfId="15594"/>
    <cellStyle name="Vírgula 8 2 13" xfId="5618"/>
    <cellStyle name="Vírgula 8 2 13 2" xfId="10560"/>
    <cellStyle name="Vírgula 8 2 13 2 2" xfId="14453"/>
    <cellStyle name="Vírgula 8 2 13 2 2 2" xfId="19933"/>
    <cellStyle name="Vírgula 8 2 13 2 3" xfId="17178"/>
    <cellStyle name="Vírgula 8 2 13 3" xfId="13282"/>
    <cellStyle name="Vírgula 8 2 13 3 2" xfId="18762"/>
    <cellStyle name="Vírgula 8 2 13 4" xfId="16007"/>
    <cellStyle name="Vírgula 8 2 14" xfId="7126"/>
    <cellStyle name="Vírgula 8 2 14 2" xfId="13639"/>
    <cellStyle name="Vírgula 8 2 14 2 2" xfId="19119"/>
    <cellStyle name="Vírgula 8 2 14 3" xfId="16364"/>
    <cellStyle name="Vírgula 8 2 15" xfId="2114"/>
    <cellStyle name="Vírgula 8 2 15 2" xfId="12470"/>
    <cellStyle name="Vírgula 8 2 15 2 2" xfId="17950"/>
    <cellStyle name="Vírgula 8 2 15 3" xfId="15196"/>
    <cellStyle name="Vírgula 8 2 16" xfId="12068"/>
    <cellStyle name="Vírgula 8 2 16 2" xfId="17549"/>
    <cellStyle name="Vírgula 8 2 17" xfId="14830"/>
    <cellStyle name="Vírgula 8 2 2" xfId="619"/>
    <cellStyle name="Vírgula 8 2 2 10" xfId="2364"/>
    <cellStyle name="Vírgula 8 2 2 10 2" xfId="12521"/>
    <cellStyle name="Vírgula 8 2 2 10 2 2" xfId="18001"/>
    <cellStyle name="Vírgula 8 2 2 10 3" xfId="15247"/>
    <cellStyle name="Vírgula 8 2 2 11" xfId="12139"/>
    <cellStyle name="Vírgula 8 2 2 11 2" xfId="17620"/>
    <cellStyle name="Vírgula 8 2 2 12" xfId="14879"/>
    <cellStyle name="Vírgula 8 2 2 2" xfId="762"/>
    <cellStyle name="Vírgula 8 2 2 2 2" xfId="1227"/>
    <cellStyle name="Vírgula 8 2 2 2 2 2" xfId="1981"/>
    <cellStyle name="Vírgula 8 2 2 2 2 2 2" xfId="5332"/>
    <cellStyle name="Vírgula 8 2 2 2 2 2 2 2" xfId="10316"/>
    <cellStyle name="Vírgula 8 2 2 2 2 2 2 2 2" xfId="14363"/>
    <cellStyle name="Vírgula 8 2 2 2 2 2 2 2 2 2" xfId="19843"/>
    <cellStyle name="Vírgula 8 2 2 2 2 2 2 2 3" xfId="17088"/>
    <cellStyle name="Vírgula 8 2 2 2 2 2 2 3" xfId="13191"/>
    <cellStyle name="Vírgula 8 2 2 2 2 2 2 3 2" xfId="18671"/>
    <cellStyle name="Vírgula 8 2 2 2 2 2 2 4" xfId="15917"/>
    <cellStyle name="Vírgula 8 2 2 2 2 2 3" xfId="7061"/>
    <cellStyle name="Vírgula 8 2 2 2 2 2 3 2" xfId="12003"/>
    <cellStyle name="Vírgula 8 2 2 2 2 2 3 2 2" xfId="14763"/>
    <cellStyle name="Vírgula 8 2 2 2 2 2 3 2 2 2" xfId="20243"/>
    <cellStyle name="Vírgula 8 2 2 2 2 2 3 2 3" xfId="17488"/>
    <cellStyle name="Vírgula 8 2 2 2 2 2 3 3" xfId="13592"/>
    <cellStyle name="Vírgula 8 2 2 2 2 2 3 3 2" xfId="19072"/>
    <cellStyle name="Vírgula 8 2 2 2 2 2 3 4" xfId="16317"/>
    <cellStyle name="Vírgula 8 2 2 2 2 2 4" xfId="8569"/>
    <cellStyle name="Vírgula 8 2 2 2 2 2 4 2" xfId="13949"/>
    <cellStyle name="Vírgula 8 2 2 2 2 2 4 2 2" xfId="19429"/>
    <cellStyle name="Vírgula 8 2 2 2 2 2 4 3" xfId="16674"/>
    <cellStyle name="Vírgula 8 2 2 2 2 2 5" xfId="3608"/>
    <cellStyle name="Vírgula 8 2 2 2 2 2 5 2" xfId="12786"/>
    <cellStyle name="Vírgula 8 2 2 2 2 2 5 2 2" xfId="18266"/>
    <cellStyle name="Vírgula 8 2 2 2 2 2 5 3" xfId="15512"/>
    <cellStyle name="Vírgula 8 2 2 2 2 2 6" xfId="12420"/>
    <cellStyle name="Vírgula 8 2 2 2 2 2 6 2" xfId="17900"/>
    <cellStyle name="Vírgula 8 2 2 2 2 2 7" xfId="15146"/>
    <cellStyle name="Vírgula 8 2 2 2 2 3" xfId="4588"/>
    <cellStyle name="Vírgula 8 2 2 2 2 3 2" xfId="9572"/>
    <cellStyle name="Vírgula 8 2 2 2 2 3 2 2" xfId="14215"/>
    <cellStyle name="Vírgula 8 2 2 2 2 3 2 2 2" xfId="19695"/>
    <cellStyle name="Vírgula 8 2 2 2 2 3 2 3" xfId="16940"/>
    <cellStyle name="Vírgula 8 2 2 2 2 3 3" xfId="13043"/>
    <cellStyle name="Vírgula 8 2 2 2 2 3 3 2" xfId="18523"/>
    <cellStyle name="Vírgula 8 2 2 2 2 3 4" xfId="15769"/>
    <cellStyle name="Vírgula 8 2 2 2 2 4" xfId="6319"/>
    <cellStyle name="Vírgula 8 2 2 2 2 4 2" xfId="11261"/>
    <cellStyle name="Vírgula 8 2 2 2 2 4 2 2" xfId="14617"/>
    <cellStyle name="Vírgula 8 2 2 2 2 4 2 2 2" xfId="20097"/>
    <cellStyle name="Vírgula 8 2 2 2 2 4 2 3" xfId="17342"/>
    <cellStyle name="Vírgula 8 2 2 2 2 4 3" xfId="13446"/>
    <cellStyle name="Vírgula 8 2 2 2 2 4 3 2" xfId="18926"/>
    <cellStyle name="Vírgula 8 2 2 2 2 4 4" xfId="16171"/>
    <cellStyle name="Vírgula 8 2 2 2 2 5" xfId="7827"/>
    <cellStyle name="Vírgula 8 2 2 2 2 5 2" xfId="13803"/>
    <cellStyle name="Vírgula 8 2 2 2 2 5 2 2" xfId="19283"/>
    <cellStyle name="Vírgula 8 2 2 2 2 5 3" xfId="16528"/>
    <cellStyle name="Vírgula 8 2 2 2 2 6" xfId="2866"/>
    <cellStyle name="Vírgula 8 2 2 2 2 6 2" xfId="12640"/>
    <cellStyle name="Vírgula 8 2 2 2 2 6 2 2" xfId="18120"/>
    <cellStyle name="Vírgula 8 2 2 2 2 6 3" xfId="15366"/>
    <cellStyle name="Vírgula 8 2 2 2 2 7" xfId="12274"/>
    <cellStyle name="Vírgula 8 2 2 2 2 7 2" xfId="17754"/>
    <cellStyle name="Vírgula 8 2 2 2 2 8" xfId="15000"/>
    <cellStyle name="Vírgula 8 2 2 2 3" xfId="1980"/>
    <cellStyle name="Vírgula 8 2 2 2 3 2" xfId="5331"/>
    <cellStyle name="Vírgula 8 2 2 2 3 2 2" xfId="10315"/>
    <cellStyle name="Vírgula 8 2 2 2 3 2 2 2" xfId="14362"/>
    <cellStyle name="Vírgula 8 2 2 2 3 2 2 2 2" xfId="19842"/>
    <cellStyle name="Vírgula 8 2 2 2 3 2 2 3" xfId="17087"/>
    <cellStyle name="Vírgula 8 2 2 2 3 2 3" xfId="13190"/>
    <cellStyle name="Vírgula 8 2 2 2 3 2 3 2" xfId="18670"/>
    <cellStyle name="Vírgula 8 2 2 2 3 2 4" xfId="15916"/>
    <cellStyle name="Vírgula 8 2 2 2 3 3" xfId="7060"/>
    <cellStyle name="Vírgula 8 2 2 2 3 3 2" xfId="12002"/>
    <cellStyle name="Vírgula 8 2 2 2 3 3 2 2" xfId="14762"/>
    <cellStyle name="Vírgula 8 2 2 2 3 3 2 2 2" xfId="20242"/>
    <cellStyle name="Vírgula 8 2 2 2 3 3 2 3" xfId="17487"/>
    <cellStyle name="Vírgula 8 2 2 2 3 3 3" xfId="13591"/>
    <cellStyle name="Vírgula 8 2 2 2 3 3 3 2" xfId="19071"/>
    <cellStyle name="Vírgula 8 2 2 2 3 3 4" xfId="16316"/>
    <cellStyle name="Vírgula 8 2 2 2 3 4" xfId="8568"/>
    <cellStyle name="Vírgula 8 2 2 2 3 4 2" xfId="13948"/>
    <cellStyle name="Vírgula 8 2 2 2 3 4 2 2" xfId="19428"/>
    <cellStyle name="Vírgula 8 2 2 2 3 4 3" xfId="16673"/>
    <cellStyle name="Vírgula 8 2 2 2 3 5" xfId="3607"/>
    <cellStyle name="Vírgula 8 2 2 2 3 5 2" xfId="12785"/>
    <cellStyle name="Vírgula 8 2 2 2 3 5 2 2" xfId="18265"/>
    <cellStyle name="Vírgula 8 2 2 2 3 5 3" xfId="15511"/>
    <cellStyle name="Vírgula 8 2 2 2 3 6" xfId="12419"/>
    <cellStyle name="Vírgula 8 2 2 2 3 6 2" xfId="17899"/>
    <cellStyle name="Vírgula 8 2 2 2 3 7" xfId="15145"/>
    <cellStyle name="Vírgula 8 2 2 2 4" xfId="4205"/>
    <cellStyle name="Vírgula 8 2 2 2 4 2" xfId="9191"/>
    <cellStyle name="Vírgula 8 2 2 2 4 2 2" xfId="14124"/>
    <cellStyle name="Vírgula 8 2 2 2 4 2 2 2" xfId="19604"/>
    <cellStyle name="Vírgula 8 2 2 2 4 2 3" xfId="16849"/>
    <cellStyle name="Vírgula 8 2 2 2 4 3" xfId="12952"/>
    <cellStyle name="Vírgula 8 2 2 2 4 3 2" xfId="18432"/>
    <cellStyle name="Vírgula 8 2 2 2 4 4" xfId="15678"/>
    <cellStyle name="Vírgula 8 2 2 2 5" xfId="5952"/>
    <cellStyle name="Vírgula 8 2 2 2 5 2" xfId="10894"/>
    <cellStyle name="Vírgula 8 2 2 2 5 2 2" xfId="14530"/>
    <cellStyle name="Vírgula 8 2 2 2 5 2 2 2" xfId="20010"/>
    <cellStyle name="Vírgula 8 2 2 2 5 2 3" xfId="17255"/>
    <cellStyle name="Vírgula 8 2 2 2 5 3" xfId="13359"/>
    <cellStyle name="Vírgula 8 2 2 2 5 3 2" xfId="18839"/>
    <cellStyle name="Vírgula 8 2 2 2 5 4" xfId="16084"/>
    <cellStyle name="Vírgula 8 2 2 2 6" xfId="7460"/>
    <cellStyle name="Vírgula 8 2 2 2 6 2" xfId="13716"/>
    <cellStyle name="Vírgula 8 2 2 2 6 2 2" xfId="19196"/>
    <cellStyle name="Vírgula 8 2 2 2 6 3" xfId="16441"/>
    <cellStyle name="Vírgula 8 2 2 2 7" xfId="2499"/>
    <cellStyle name="Vírgula 8 2 2 2 7 2" xfId="12553"/>
    <cellStyle name="Vírgula 8 2 2 2 7 2 2" xfId="18033"/>
    <cellStyle name="Vírgula 8 2 2 2 7 3" xfId="15279"/>
    <cellStyle name="Vírgula 8 2 2 2 8" xfId="12171"/>
    <cellStyle name="Vírgula 8 2 2 2 8 2" xfId="17652"/>
    <cellStyle name="Vírgula 8 2 2 2 9" xfId="14911"/>
    <cellStyle name="Vírgula 8 2 2 3" xfId="915"/>
    <cellStyle name="Vírgula 8 2 2 3 2" xfId="1982"/>
    <cellStyle name="Vírgula 8 2 2 3 2 2" xfId="5333"/>
    <cellStyle name="Vírgula 8 2 2 3 2 2 2" xfId="10317"/>
    <cellStyle name="Vírgula 8 2 2 3 2 2 2 2" xfId="14364"/>
    <cellStyle name="Vírgula 8 2 2 3 2 2 2 2 2" xfId="19844"/>
    <cellStyle name="Vírgula 8 2 2 3 2 2 2 3" xfId="17089"/>
    <cellStyle name="Vírgula 8 2 2 3 2 2 3" xfId="13192"/>
    <cellStyle name="Vírgula 8 2 2 3 2 2 3 2" xfId="18672"/>
    <cellStyle name="Vírgula 8 2 2 3 2 2 4" xfId="15918"/>
    <cellStyle name="Vírgula 8 2 2 3 2 3" xfId="7062"/>
    <cellStyle name="Vírgula 8 2 2 3 2 3 2" xfId="12004"/>
    <cellStyle name="Vírgula 8 2 2 3 2 3 2 2" xfId="14764"/>
    <cellStyle name="Vírgula 8 2 2 3 2 3 2 2 2" xfId="20244"/>
    <cellStyle name="Vírgula 8 2 2 3 2 3 2 3" xfId="17489"/>
    <cellStyle name="Vírgula 8 2 2 3 2 3 3" xfId="13593"/>
    <cellStyle name="Vírgula 8 2 2 3 2 3 3 2" xfId="19073"/>
    <cellStyle name="Vírgula 8 2 2 3 2 3 4" xfId="16318"/>
    <cellStyle name="Vírgula 8 2 2 3 2 4" xfId="8570"/>
    <cellStyle name="Vírgula 8 2 2 3 2 4 2" xfId="13950"/>
    <cellStyle name="Vírgula 8 2 2 3 2 4 2 2" xfId="19430"/>
    <cellStyle name="Vírgula 8 2 2 3 2 4 3" xfId="16675"/>
    <cellStyle name="Vírgula 8 2 2 3 2 5" xfId="3609"/>
    <cellStyle name="Vírgula 8 2 2 3 2 5 2" xfId="12787"/>
    <cellStyle name="Vírgula 8 2 2 3 2 5 2 2" xfId="18267"/>
    <cellStyle name="Vírgula 8 2 2 3 2 5 3" xfId="15513"/>
    <cellStyle name="Vírgula 8 2 2 3 2 6" xfId="12421"/>
    <cellStyle name="Vírgula 8 2 2 3 2 6 2" xfId="17901"/>
    <cellStyle name="Vírgula 8 2 2 3 2 7" xfId="15147"/>
    <cellStyle name="Vírgula 8 2 2 3 3" xfId="4347"/>
    <cellStyle name="Vírgula 8 2 2 3 3 2" xfId="9332"/>
    <cellStyle name="Vírgula 8 2 2 3 3 2 2" xfId="14157"/>
    <cellStyle name="Vírgula 8 2 2 3 3 2 2 2" xfId="19637"/>
    <cellStyle name="Vírgula 8 2 2 3 3 2 3" xfId="16882"/>
    <cellStyle name="Vírgula 8 2 2 3 3 3" xfId="12985"/>
    <cellStyle name="Vírgula 8 2 2 3 3 3 2" xfId="18465"/>
    <cellStyle name="Vírgula 8 2 2 3 3 4" xfId="15711"/>
    <cellStyle name="Vírgula 8 2 2 3 4" xfId="6090"/>
    <cellStyle name="Vírgula 8 2 2 3 4 2" xfId="11032"/>
    <cellStyle name="Vírgula 8 2 2 3 4 2 2" xfId="14563"/>
    <cellStyle name="Vírgula 8 2 2 3 4 2 2 2" xfId="20043"/>
    <cellStyle name="Vírgula 8 2 2 3 4 2 3" xfId="17288"/>
    <cellStyle name="Vírgula 8 2 2 3 4 3" xfId="13392"/>
    <cellStyle name="Vírgula 8 2 2 3 4 3 2" xfId="18872"/>
    <cellStyle name="Vírgula 8 2 2 3 4 4" xfId="16117"/>
    <cellStyle name="Vírgula 8 2 2 3 5" xfId="7598"/>
    <cellStyle name="Vírgula 8 2 2 3 5 2" xfId="13749"/>
    <cellStyle name="Vírgula 8 2 2 3 5 2 2" xfId="19229"/>
    <cellStyle name="Vírgula 8 2 2 3 5 3" xfId="16474"/>
    <cellStyle name="Vírgula 8 2 2 3 6" xfId="2637"/>
    <cellStyle name="Vírgula 8 2 2 3 6 2" xfId="12586"/>
    <cellStyle name="Vírgula 8 2 2 3 6 2 2" xfId="18066"/>
    <cellStyle name="Vírgula 8 2 2 3 6 3" xfId="15312"/>
    <cellStyle name="Vírgula 8 2 2 3 7" xfId="12206"/>
    <cellStyle name="Vírgula 8 2 2 3 7 2" xfId="17687"/>
    <cellStyle name="Vírgula 8 2 2 3 8" xfId="14945"/>
    <cellStyle name="Vírgula 8 2 2 4" xfId="1979"/>
    <cellStyle name="Vírgula 8 2 2 4 2" xfId="5330"/>
    <cellStyle name="Vírgula 8 2 2 4 2 2" xfId="10314"/>
    <cellStyle name="Vírgula 8 2 2 4 2 2 2" xfId="14361"/>
    <cellStyle name="Vírgula 8 2 2 4 2 2 2 2" xfId="19841"/>
    <cellStyle name="Vírgula 8 2 2 4 2 2 3" xfId="17086"/>
    <cellStyle name="Vírgula 8 2 2 4 2 3" xfId="13189"/>
    <cellStyle name="Vírgula 8 2 2 4 2 3 2" xfId="18669"/>
    <cellStyle name="Vírgula 8 2 2 4 2 4" xfId="15915"/>
    <cellStyle name="Vírgula 8 2 2 4 3" xfId="7059"/>
    <cellStyle name="Vírgula 8 2 2 4 3 2" xfId="12001"/>
    <cellStyle name="Vírgula 8 2 2 4 3 2 2" xfId="14761"/>
    <cellStyle name="Vírgula 8 2 2 4 3 2 2 2" xfId="20241"/>
    <cellStyle name="Vírgula 8 2 2 4 3 2 3" xfId="17486"/>
    <cellStyle name="Vírgula 8 2 2 4 3 3" xfId="13590"/>
    <cellStyle name="Vírgula 8 2 2 4 3 3 2" xfId="19070"/>
    <cellStyle name="Vírgula 8 2 2 4 3 4" xfId="16315"/>
    <cellStyle name="Vírgula 8 2 2 4 4" xfId="8567"/>
    <cellStyle name="Vírgula 8 2 2 4 4 2" xfId="13947"/>
    <cellStyle name="Vírgula 8 2 2 4 4 2 2" xfId="19427"/>
    <cellStyle name="Vírgula 8 2 2 4 4 3" xfId="16672"/>
    <cellStyle name="Vírgula 8 2 2 4 5" xfId="3606"/>
    <cellStyle name="Vírgula 8 2 2 4 5 2" xfId="12784"/>
    <cellStyle name="Vírgula 8 2 2 4 5 2 2" xfId="18264"/>
    <cellStyle name="Vírgula 8 2 2 4 5 3" xfId="15510"/>
    <cellStyle name="Vírgula 8 2 2 4 6" xfId="12418"/>
    <cellStyle name="Vírgula 8 2 2 4 6 2" xfId="17898"/>
    <cellStyle name="Vírgula 8 2 2 4 7" xfId="15144"/>
    <cellStyle name="Vírgula 8 2 2 5" xfId="3745"/>
    <cellStyle name="Vírgula 8 2 2 5 2" xfId="5420"/>
    <cellStyle name="Vírgula 8 2 2 5 2 2" xfId="10396"/>
    <cellStyle name="Vírgula 8 2 2 5 2 2 2" xfId="14416"/>
    <cellStyle name="Vírgula 8 2 2 5 2 2 2 2" xfId="19896"/>
    <cellStyle name="Vírgula 8 2 2 5 2 2 3" xfId="17141"/>
    <cellStyle name="Vírgula 8 2 2 5 2 3" xfId="13245"/>
    <cellStyle name="Vírgula 8 2 2 5 2 3 2" xfId="18725"/>
    <cellStyle name="Vírgula 8 2 2 5 2 4" xfId="15970"/>
    <cellStyle name="Vírgula 8 2 2 5 3" xfId="8705"/>
    <cellStyle name="Vírgula 8 2 2 5 3 2" xfId="14012"/>
    <cellStyle name="Vírgula 8 2 2 5 3 2 2" xfId="19492"/>
    <cellStyle name="Vírgula 8 2 2 5 3 3" xfId="16737"/>
    <cellStyle name="Vírgula 8 2 2 5 4" xfId="12847"/>
    <cellStyle name="Vírgula 8 2 2 5 4 2" xfId="18327"/>
    <cellStyle name="Vírgula 8 2 2 5 5" xfId="15573"/>
    <cellStyle name="Vírgula 8 2 2 6" xfId="4069"/>
    <cellStyle name="Vírgula 8 2 2 6 2" xfId="8841"/>
    <cellStyle name="Vírgula 8 2 2 6 2 2" xfId="14044"/>
    <cellStyle name="Vírgula 8 2 2 6 2 2 2" xfId="19524"/>
    <cellStyle name="Vírgula 8 2 2 6 2 3" xfId="16769"/>
    <cellStyle name="Vírgula 8 2 2 6 3" xfId="12920"/>
    <cellStyle name="Vírgula 8 2 2 6 3 2" xfId="18400"/>
    <cellStyle name="Vírgula 8 2 2 6 4" xfId="15646"/>
    <cellStyle name="Vírgula 8 2 2 7" xfId="5595"/>
    <cellStyle name="Vírgula 8 2 2 7 2" xfId="10538"/>
    <cellStyle name="Vírgula 8 2 2 7 2 2" xfId="14448"/>
    <cellStyle name="Vírgula 8 2 2 7 2 2 2" xfId="19928"/>
    <cellStyle name="Vírgula 8 2 2 7 2 3" xfId="17173"/>
    <cellStyle name="Vírgula 8 2 2 7 3" xfId="13277"/>
    <cellStyle name="Vírgula 8 2 2 7 3 2" xfId="18757"/>
    <cellStyle name="Vírgula 8 2 2 7 4" xfId="16002"/>
    <cellStyle name="Vírgula 8 2 2 8" xfId="5817"/>
    <cellStyle name="Vírgula 8 2 2 8 2" xfId="10759"/>
    <cellStyle name="Vírgula 8 2 2 8 2 2" xfId="14498"/>
    <cellStyle name="Vírgula 8 2 2 8 2 2 2" xfId="19978"/>
    <cellStyle name="Vírgula 8 2 2 8 2 3" xfId="17223"/>
    <cellStyle name="Vírgula 8 2 2 8 3" xfId="13327"/>
    <cellStyle name="Vírgula 8 2 2 8 3 2" xfId="18807"/>
    <cellStyle name="Vírgula 8 2 2 8 4" xfId="16052"/>
    <cellStyle name="Vírgula 8 2 2 9" xfId="7325"/>
    <cellStyle name="Vírgula 8 2 2 9 2" xfId="13684"/>
    <cellStyle name="Vírgula 8 2 2 9 2 2" xfId="19164"/>
    <cellStyle name="Vírgula 8 2 2 9 3" xfId="16409"/>
    <cellStyle name="Vírgula 8 2 3" xfId="664"/>
    <cellStyle name="Vírgula 8 2 3 10" xfId="2407"/>
    <cellStyle name="Vírgula 8 2 3 10 2" xfId="12531"/>
    <cellStyle name="Vírgula 8 2 3 10 2 2" xfId="18011"/>
    <cellStyle name="Vírgula 8 2 3 10 3" xfId="15257"/>
    <cellStyle name="Vírgula 8 2 3 11" xfId="12149"/>
    <cellStyle name="Vírgula 8 2 3 11 2" xfId="17630"/>
    <cellStyle name="Vírgula 8 2 3 12" xfId="14889"/>
    <cellStyle name="Vírgula 8 2 3 2" xfId="805"/>
    <cellStyle name="Vírgula 8 2 3 2 2" xfId="1270"/>
    <cellStyle name="Vírgula 8 2 3 2 2 2" xfId="1985"/>
    <cellStyle name="Vírgula 8 2 3 2 2 2 2" xfId="5336"/>
    <cellStyle name="Vírgula 8 2 3 2 2 2 2 2" xfId="10320"/>
    <cellStyle name="Vírgula 8 2 3 2 2 2 2 2 2" xfId="14367"/>
    <cellStyle name="Vírgula 8 2 3 2 2 2 2 2 2 2" xfId="19847"/>
    <cellStyle name="Vírgula 8 2 3 2 2 2 2 2 3" xfId="17092"/>
    <cellStyle name="Vírgula 8 2 3 2 2 2 2 3" xfId="13195"/>
    <cellStyle name="Vírgula 8 2 3 2 2 2 2 3 2" xfId="18675"/>
    <cellStyle name="Vírgula 8 2 3 2 2 2 2 4" xfId="15921"/>
    <cellStyle name="Vírgula 8 2 3 2 2 2 3" xfId="7065"/>
    <cellStyle name="Vírgula 8 2 3 2 2 2 3 2" xfId="12007"/>
    <cellStyle name="Vírgula 8 2 3 2 2 2 3 2 2" xfId="14767"/>
    <cellStyle name="Vírgula 8 2 3 2 2 2 3 2 2 2" xfId="20247"/>
    <cellStyle name="Vírgula 8 2 3 2 2 2 3 2 3" xfId="17492"/>
    <cellStyle name="Vírgula 8 2 3 2 2 2 3 3" xfId="13596"/>
    <cellStyle name="Vírgula 8 2 3 2 2 2 3 3 2" xfId="19076"/>
    <cellStyle name="Vírgula 8 2 3 2 2 2 3 4" xfId="16321"/>
    <cellStyle name="Vírgula 8 2 3 2 2 2 4" xfId="8573"/>
    <cellStyle name="Vírgula 8 2 3 2 2 2 4 2" xfId="13953"/>
    <cellStyle name="Vírgula 8 2 3 2 2 2 4 2 2" xfId="19433"/>
    <cellStyle name="Vírgula 8 2 3 2 2 2 4 3" xfId="16678"/>
    <cellStyle name="Vírgula 8 2 3 2 2 2 5" xfId="3612"/>
    <cellStyle name="Vírgula 8 2 3 2 2 2 5 2" xfId="12790"/>
    <cellStyle name="Vírgula 8 2 3 2 2 2 5 2 2" xfId="18270"/>
    <cellStyle name="Vírgula 8 2 3 2 2 2 5 3" xfId="15516"/>
    <cellStyle name="Vírgula 8 2 3 2 2 2 6" xfId="12424"/>
    <cellStyle name="Vírgula 8 2 3 2 2 2 6 2" xfId="17904"/>
    <cellStyle name="Vírgula 8 2 3 2 2 2 7" xfId="15150"/>
    <cellStyle name="Vírgula 8 2 3 2 2 3" xfId="4631"/>
    <cellStyle name="Vírgula 8 2 3 2 2 3 2" xfId="9615"/>
    <cellStyle name="Vírgula 8 2 3 2 2 3 2 2" xfId="14225"/>
    <cellStyle name="Vírgula 8 2 3 2 2 3 2 2 2" xfId="19705"/>
    <cellStyle name="Vírgula 8 2 3 2 2 3 2 3" xfId="16950"/>
    <cellStyle name="Vírgula 8 2 3 2 2 3 3" xfId="13053"/>
    <cellStyle name="Vírgula 8 2 3 2 2 3 3 2" xfId="18533"/>
    <cellStyle name="Vírgula 8 2 3 2 2 3 4" xfId="15779"/>
    <cellStyle name="Vírgula 8 2 3 2 2 4" xfId="6362"/>
    <cellStyle name="Vírgula 8 2 3 2 2 4 2" xfId="11304"/>
    <cellStyle name="Vírgula 8 2 3 2 2 4 2 2" xfId="14627"/>
    <cellStyle name="Vírgula 8 2 3 2 2 4 2 2 2" xfId="20107"/>
    <cellStyle name="Vírgula 8 2 3 2 2 4 2 3" xfId="17352"/>
    <cellStyle name="Vírgula 8 2 3 2 2 4 3" xfId="13456"/>
    <cellStyle name="Vírgula 8 2 3 2 2 4 3 2" xfId="18936"/>
    <cellStyle name="Vírgula 8 2 3 2 2 4 4" xfId="16181"/>
    <cellStyle name="Vírgula 8 2 3 2 2 5" xfId="7870"/>
    <cellStyle name="Vírgula 8 2 3 2 2 5 2" xfId="13813"/>
    <cellStyle name="Vírgula 8 2 3 2 2 5 2 2" xfId="19293"/>
    <cellStyle name="Vírgula 8 2 3 2 2 5 3" xfId="16538"/>
    <cellStyle name="Vírgula 8 2 3 2 2 6" xfId="2909"/>
    <cellStyle name="Vírgula 8 2 3 2 2 6 2" xfId="12650"/>
    <cellStyle name="Vírgula 8 2 3 2 2 6 2 2" xfId="18130"/>
    <cellStyle name="Vírgula 8 2 3 2 2 6 3" xfId="15376"/>
    <cellStyle name="Vírgula 8 2 3 2 2 7" xfId="12284"/>
    <cellStyle name="Vírgula 8 2 3 2 2 7 2" xfId="17764"/>
    <cellStyle name="Vírgula 8 2 3 2 2 8" xfId="15010"/>
    <cellStyle name="Vírgula 8 2 3 2 3" xfId="1984"/>
    <cellStyle name="Vírgula 8 2 3 2 3 2" xfId="5335"/>
    <cellStyle name="Vírgula 8 2 3 2 3 2 2" xfId="10319"/>
    <cellStyle name="Vírgula 8 2 3 2 3 2 2 2" xfId="14366"/>
    <cellStyle name="Vírgula 8 2 3 2 3 2 2 2 2" xfId="19846"/>
    <cellStyle name="Vírgula 8 2 3 2 3 2 2 3" xfId="17091"/>
    <cellStyle name="Vírgula 8 2 3 2 3 2 3" xfId="13194"/>
    <cellStyle name="Vírgula 8 2 3 2 3 2 3 2" xfId="18674"/>
    <cellStyle name="Vírgula 8 2 3 2 3 2 4" xfId="15920"/>
    <cellStyle name="Vírgula 8 2 3 2 3 3" xfId="7064"/>
    <cellStyle name="Vírgula 8 2 3 2 3 3 2" xfId="12006"/>
    <cellStyle name="Vírgula 8 2 3 2 3 3 2 2" xfId="14766"/>
    <cellStyle name="Vírgula 8 2 3 2 3 3 2 2 2" xfId="20246"/>
    <cellStyle name="Vírgula 8 2 3 2 3 3 2 3" xfId="17491"/>
    <cellStyle name="Vírgula 8 2 3 2 3 3 3" xfId="13595"/>
    <cellStyle name="Vírgula 8 2 3 2 3 3 3 2" xfId="19075"/>
    <cellStyle name="Vírgula 8 2 3 2 3 3 4" xfId="16320"/>
    <cellStyle name="Vírgula 8 2 3 2 3 4" xfId="8572"/>
    <cellStyle name="Vírgula 8 2 3 2 3 4 2" xfId="13952"/>
    <cellStyle name="Vírgula 8 2 3 2 3 4 2 2" xfId="19432"/>
    <cellStyle name="Vírgula 8 2 3 2 3 4 3" xfId="16677"/>
    <cellStyle name="Vírgula 8 2 3 2 3 5" xfId="3611"/>
    <cellStyle name="Vírgula 8 2 3 2 3 5 2" xfId="12789"/>
    <cellStyle name="Vírgula 8 2 3 2 3 5 2 2" xfId="18269"/>
    <cellStyle name="Vírgula 8 2 3 2 3 5 3" xfId="15515"/>
    <cellStyle name="Vírgula 8 2 3 2 3 6" xfId="12423"/>
    <cellStyle name="Vírgula 8 2 3 2 3 6 2" xfId="17903"/>
    <cellStyle name="Vírgula 8 2 3 2 3 7" xfId="15149"/>
    <cellStyle name="Vírgula 8 2 3 2 4" xfId="4248"/>
    <cellStyle name="Vírgula 8 2 3 2 4 2" xfId="9234"/>
    <cellStyle name="Vírgula 8 2 3 2 4 2 2" xfId="14134"/>
    <cellStyle name="Vírgula 8 2 3 2 4 2 2 2" xfId="19614"/>
    <cellStyle name="Vírgula 8 2 3 2 4 2 3" xfId="16859"/>
    <cellStyle name="Vírgula 8 2 3 2 4 3" xfId="12962"/>
    <cellStyle name="Vírgula 8 2 3 2 4 3 2" xfId="18442"/>
    <cellStyle name="Vírgula 8 2 3 2 4 4" xfId="15688"/>
    <cellStyle name="Vírgula 8 2 3 2 5" xfId="5995"/>
    <cellStyle name="Vírgula 8 2 3 2 5 2" xfId="10937"/>
    <cellStyle name="Vírgula 8 2 3 2 5 2 2" xfId="14540"/>
    <cellStyle name="Vírgula 8 2 3 2 5 2 2 2" xfId="20020"/>
    <cellStyle name="Vírgula 8 2 3 2 5 2 3" xfId="17265"/>
    <cellStyle name="Vírgula 8 2 3 2 5 3" xfId="13369"/>
    <cellStyle name="Vírgula 8 2 3 2 5 3 2" xfId="18849"/>
    <cellStyle name="Vírgula 8 2 3 2 5 4" xfId="16094"/>
    <cellStyle name="Vírgula 8 2 3 2 6" xfId="7503"/>
    <cellStyle name="Vírgula 8 2 3 2 6 2" xfId="13726"/>
    <cellStyle name="Vírgula 8 2 3 2 6 2 2" xfId="19206"/>
    <cellStyle name="Vírgula 8 2 3 2 6 3" xfId="16451"/>
    <cellStyle name="Vírgula 8 2 3 2 7" xfId="2542"/>
    <cellStyle name="Vírgula 8 2 3 2 7 2" xfId="12563"/>
    <cellStyle name="Vírgula 8 2 3 2 7 2 2" xfId="18043"/>
    <cellStyle name="Vírgula 8 2 3 2 7 3" xfId="15289"/>
    <cellStyle name="Vírgula 8 2 3 2 8" xfId="12181"/>
    <cellStyle name="Vírgula 8 2 3 2 8 2" xfId="17662"/>
    <cellStyle name="Vírgula 8 2 3 2 9" xfId="14921"/>
    <cellStyle name="Vírgula 8 2 3 3" xfId="958"/>
    <cellStyle name="Vírgula 8 2 3 3 2" xfId="1986"/>
    <cellStyle name="Vírgula 8 2 3 3 2 2" xfId="5337"/>
    <cellStyle name="Vírgula 8 2 3 3 2 2 2" xfId="10321"/>
    <cellStyle name="Vírgula 8 2 3 3 2 2 2 2" xfId="14368"/>
    <cellStyle name="Vírgula 8 2 3 3 2 2 2 2 2" xfId="19848"/>
    <cellStyle name="Vírgula 8 2 3 3 2 2 2 3" xfId="17093"/>
    <cellStyle name="Vírgula 8 2 3 3 2 2 3" xfId="13196"/>
    <cellStyle name="Vírgula 8 2 3 3 2 2 3 2" xfId="18676"/>
    <cellStyle name="Vírgula 8 2 3 3 2 2 4" xfId="15922"/>
    <cellStyle name="Vírgula 8 2 3 3 2 3" xfId="7066"/>
    <cellStyle name="Vírgula 8 2 3 3 2 3 2" xfId="12008"/>
    <cellStyle name="Vírgula 8 2 3 3 2 3 2 2" xfId="14768"/>
    <cellStyle name="Vírgula 8 2 3 3 2 3 2 2 2" xfId="20248"/>
    <cellStyle name="Vírgula 8 2 3 3 2 3 2 3" xfId="17493"/>
    <cellStyle name="Vírgula 8 2 3 3 2 3 3" xfId="13597"/>
    <cellStyle name="Vírgula 8 2 3 3 2 3 3 2" xfId="19077"/>
    <cellStyle name="Vírgula 8 2 3 3 2 3 4" xfId="16322"/>
    <cellStyle name="Vírgula 8 2 3 3 2 4" xfId="8574"/>
    <cellStyle name="Vírgula 8 2 3 3 2 4 2" xfId="13954"/>
    <cellStyle name="Vírgula 8 2 3 3 2 4 2 2" xfId="19434"/>
    <cellStyle name="Vírgula 8 2 3 3 2 4 3" xfId="16679"/>
    <cellStyle name="Vírgula 8 2 3 3 2 5" xfId="3613"/>
    <cellStyle name="Vírgula 8 2 3 3 2 5 2" xfId="12791"/>
    <cellStyle name="Vírgula 8 2 3 3 2 5 2 2" xfId="18271"/>
    <cellStyle name="Vírgula 8 2 3 3 2 5 3" xfId="15517"/>
    <cellStyle name="Vírgula 8 2 3 3 2 6" xfId="12425"/>
    <cellStyle name="Vírgula 8 2 3 3 2 6 2" xfId="17905"/>
    <cellStyle name="Vírgula 8 2 3 3 2 7" xfId="15151"/>
    <cellStyle name="Vírgula 8 2 3 3 3" xfId="4390"/>
    <cellStyle name="Vírgula 8 2 3 3 3 2" xfId="9375"/>
    <cellStyle name="Vírgula 8 2 3 3 3 2 2" xfId="14167"/>
    <cellStyle name="Vírgula 8 2 3 3 3 2 2 2" xfId="19647"/>
    <cellStyle name="Vírgula 8 2 3 3 3 2 3" xfId="16892"/>
    <cellStyle name="Vírgula 8 2 3 3 3 3" xfId="12995"/>
    <cellStyle name="Vírgula 8 2 3 3 3 3 2" xfId="18475"/>
    <cellStyle name="Vírgula 8 2 3 3 3 4" xfId="15721"/>
    <cellStyle name="Vírgula 8 2 3 3 4" xfId="6133"/>
    <cellStyle name="Vírgula 8 2 3 3 4 2" xfId="11075"/>
    <cellStyle name="Vírgula 8 2 3 3 4 2 2" xfId="14573"/>
    <cellStyle name="Vírgula 8 2 3 3 4 2 2 2" xfId="20053"/>
    <cellStyle name="Vírgula 8 2 3 3 4 2 3" xfId="17298"/>
    <cellStyle name="Vírgula 8 2 3 3 4 3" xfId="13402"/>
    <cellStyle name="Vírgula 8 2 3 3 4 3 2" xfId="18882"/>
    <cellStyle name="Vírgula 8 2 3 3 4 4" xfId="16127"/>
    <cellStyle name="Vírgula 8 2 3 3 5" xfId="7641"/>
    <cellStyle name="Vírgula 8 2 3 3 5 2" xfId="13759"/>
    <cellStyle name="Vírgula 8 2 3 3 5 2 2" xfId="19239"/>
    <cellStyle name="Vírgula 8 2 3 3 5 3" xfId="16484"/>
    <cellStyle name="Vírgula 8 2 3 3 6" xfId="2680"/>
    <cellStyle name="Vírgula 8 2 3 3 6 2" xfId="12596"/>
    <cellStyle name="Vírgula 8 2 3 3 6 2 2" xfId="18076"/>
    <cellStyle name="Vírgula 8 2 3 3 6 3" xfId="15322"/>
    <cellStyle name="Vírgula 8 2 3 3 7" xfId="12216"/>
    <cellStyle name="Vírgula 8 2 3 3 7 2" xfId="17697"/>
    <cellStyle name="Vírgula 8 2 3 3 8" xfId="14955"/>
    <cellStyle name="Vírgula 8 2 3 4" xfId="1983"/>
    <cellStyle name="Vírgula 8 2 3 4 2" xfId="5334"/>
    <cellStyle name="Vírgula 8 2 3 4 2 2" xfId="10318"/>
    <cellStyle name="Vírgula 8 2 3 4 2 2 2" xfId="14365"/>
    <cellStyle name="Vírgula 8 2 3 4 2 2 2 2" xfId="19845"/>
    <cellStyle name="Vírgula 8 2 3 4 2 2 3" xfId="17090"/>
    <cellStyle name="Vírgula 8 2 3 4 2 3" xfId="13193"/>
    <cellStyle name="Vírgula 8 2 3 4 2 3 2" xfId="18673"/>
    <cellStyle name="Vírgula 8 2 3 4 2 4" xfId="15919"/>
    <cellStyle name="Vírgula 8 2 3 4 3" xfId="7063"/>
    <cellStyle name="Vírgula 8 2 3 4 3 2" xfId="12005"/>
    <cellStyle name="Vírgula 8 2 3 4 3 2 2" xfId="14765"/>
    <cellStyle name="Vírgula 8 2 3 4 3 2 2 2" xfId="20245"/>
    <cellStyle name="Vírgula 8 2 3 4 3 2 3" xfId="17490"/>
    <cellStyle name="Vírgula 8 2 3 4 3 3" xfId="13594"/>
    <cellStyle name="Vírgula 8 2 3 4 3 3 2" xfId="19074"/>
    <cellStyle name="Vírgula 8 2 3 4 3 4" xfId="16319"/>
    <cellStyle name="Vírgula 8 2 3 4 4" xfId="8571"/>
    <cellStyle name="Vírgula 8 2 3 4 4 2" xfId="13951"/>
    <cellStyle name="Vírgula 8 2 3 4 4 2 2" xfId="19431"/>
    <cellStyle name="Vírgula 8 2 3 4 4 3" xfId="16676"/>
    <cellStyle name="Vírgula 8 2 3 4 5" xfId="3610"/>
    <cellStyle name="Vírgula 8 2 3 4 5 2" xfId="12788"/>
    <cellStyle name="Vírgula 8 2 3 4 5 2 2" xfId="18268"/>
    <cellStyle name="Vírgula 8 2 3 4 5 3" xfId="15514"/>
    <cellStyle name="Vírgula 8 2 3 4 6" xfId="12422"/>
    <cellStyle name="Vírgula 8 2 3 4 6 2" xfId="17902"/>
    <cellStyle name="Vírgula 8 2 3 4 7" xfId="15148"/>
    <cellStyle name="Vírgula 8 2 3 5" xfId="3788"/>
    <cellStyle name="Vírgula 8 2 3 5 2" xfId="5385"/>
    <cellStyle name="Vírgula 8 2 3 5 2 2" xfId="10366"/>
    <cellStyle name="Vírgula 8 2 3 5 2 2 2" xfId="14407"/>
    <cellStyle name="Vírgula 8 2 3 5 2 2 2 2" xfId="19887"/>
    <cellStyle name="Vírgula 8 2 3 5 2 2 3" xfId="17132"/>
    <cellStyle name="Vírgula 8 2 3 5 2 3" xfId="13235"/>
    <cellStyle name="Vírgula 8 2 3 5 2 3 2" xfId="18715"/>
    <cellStyle name="Vírgula 8 2 3 5 2 4" xfId="15961"/>
    <cellStyle name="Vírgula 8 2 3 5 3" xfId="8748"/>
    <cellStyle name="Vírgula 8 2 3 5 3 2" xfId="14022"/>
    <cellStyle name="Vírgula 8 2 3 5 3 2 2" xfId="19502"/>
    <cellStyle name="Vírgula 8 2 3 5 3 3" xfId="16747"/>
    <cellStyle name="Vírgula 8 2 3 5 4" xfId="12857"/>
    <cellStyle name="Vírgula 8 2 3 5 4 2" xfId="18337"/>
    <cellStyle name="Vírgula 8 2 3 5 5" xfId="15583"/>
    <cellStyle name="Vírgula 8 2 3 6" xfId="4113"/>
    <cellStyle name="Vírgula 8 2 3 6 2" xfId="8884"/>
    <cellStyle name="Vírgula 8 2 3 6 2 2" xfId="14054"/>
    <cellStyle name="Vírgula 8 2 3 6 2 2 2" xfId="19534"/>
    <cellStyle name="Vírgula 8 2 3 6 2 3" xfId="16779"/>
    <cellStyle name="Vírgula 8 2 3 6 3" xfId="12930"/>
    <cellStyle name="Vírgula 8 2 3 6 3 2" xfId="18410"/>
    <cellStyle name="Vírgula 8 2 3 6 4" xfId="15656"/>
    <cellStyle name="Vírgula 8 2 3 7" xfId="5551"/>
    <cellStyle name="Vírgula 8 2 3 7 2" xfId="10501"/>
    <cellStyle name="Vírgula 8 2 3 7 2 2" xfId="14441"/>
    <cellStyle name="Vírgula 8 2 3 7 2 2 2" xfId="19921"/>
    <cellStyle name="Vírgula 8 2 3 7 2 3" xfId="17166"/>
    <cellStyle name="Vírgula 8 2 3 7 3" xfId="13270"/>
    <cellStyle name="Vírgula 8 2 3 7 3 2" xfId="18750"/>
    <cellStyle name="Vírgula 8 2 3 7 4" xfId="15995"/>
    <cellStyle name="Vírgula 8 2 3 8" xfId="5860"/>
    <cellStyle name="Vírgula 8 2 3 8 2" xfId="10802"/>
    <cellStyle name="Vírgula 8 2 3 8 2 2" xfId="14508"/>
    <cellStyle name="Vírgula 8 2 3 8 2 2 2" xfId="19988"/>
    <cellStyle name="Vírgula 8 2 3 8 2 3" xfId="17233"/>
    <cellStyle name="Vírgula 8 2 3 8 3" xfId="13337"/>
    <cellStyle name="Vírgula 8 2 3 8 3 2" xfId="18817"/>
    <cellStyle name="Vírgula 8 2 3 8 4" xfId="16062"/>
    <cellStyle name="Vírgula 8 2 3 9" xfId="7368"/>
    <cellStyle name="Vírgula 8 2 3 9 2" xfId="13694"/>
    <cellStyle name="Vírgula 8 2 3 9 2 2" xfId="19174"/>
    <cellStyle name="Vírgula 8 2 3 9 3" xfId="16419"/>
    <cellStyle name="Vírgula 8 2 4" xfId="505"/>
    <cellStyle name="Vírgula 8 2 4 2" xfId="1067"/>
    <cellStyle name="Vírgula 8 2 4 2 2" xfId="1988"/>
    <cellStyle name="Vírgula 8 2 4 2 2 2" xfId="5339"/>
    <cellStyle name="Vírgula 8 2 4 2 2 2 2" xfId="10323"/>
    <cellStyle name="Vírgula 8 2 4 2 2 2 2 2" xfId="14370"/>
    <cellStyle name="Vírgula 8 2 4 2 2 2 2 2 2" xfId="19850"/>
    <cellStyle name="Vírgula 8 2 4 2 2 2 2 3" xfId="17095"/>
    <cellStyle name="Vírgula 8 2 4 2 2 2 3" xfId="13198"/>
    <cellStyle name="Vírgula 8 2 4 2 2 2 3 2" xfId="18678"/>
    <cellStyle name="Vírgula 8 2 4 2 2 2 4" xfId="15924"/>
    <cellStyle name="Vírgula 8 2 4 2 2 3" xfId="7068"/>
    <cellStyle name="Vírgula 8 2 4 2 2 3 2" xfId="12010"/>
    <cellStyle name="Vírgula 8 2 4 2 2 3 2 2" xfId="14770"/>
    <cellStyle name="Vírgula 8 2 4 2 2 3 2 2 2" xfId="20250"/>
    <cellStyle name="Vírgula 8 2 4 2 2 3 2 3" xfId="17495"/>
    <cellStyle name="Vírgula 8 2 4 2 2 3 3" xfId="13599"/>
    <cellStyle name="Vírgula 8 2 4 2 2 3 3 2" xfId="19079"/>
    <cellStyle name="Vírgula 8 2 4 2 2 3 4" xfId="16324"/>
    <cellStyle name="Vírgula 8 2 4 2 2 4" xfId="8576"/>
    <cellStyle name="Vírgula 8 2 4 2 2 4 2" xfId="13956"/>
    <cellStyle name="Vírgula 8 2 4 2 2 4 2 2" xfId="19436"/>
    <cellStyle name="Vírgula 8 2 4 2 2 4 3" xfId="16681"/>
    <cellStyle name="Vírgula 8 2 4 2 2 5" xfId="3615"/>
    <cellStyle name="Vírgula 8 2 4 2 2 5 2" xfId="12793"/>
    <cellStyle name="Vírgula 8 2 4 2 2 5 2 2" xfId="18273"/>
    <cellStyle name="Vírgula 8 2 4 2 2 5 3" xfId="15519"/>
    <cellStyle name="Vírgula 8 2 4 2 2 6" xfId="12427"/>
    <cellStyle name="Vírgula 8 2 4 2 2 6 2" xfId="17907"/>
    <cellStyle name="Vírgula 8 2 4 2 2 7" xfId="15153"/>
    <cellStyle name="Vírgula 8 2 4 2 3" xfId="4482"/>
    <cellStyle name="Vírgula 8 2 4 2 3 2" xfId="9467"/>
    <cellStyle name="Vírgula 8 2 4 2 3 2 2" xfId="14189"/>
    <cellStyle name="Vírgula 8 2 4 2 3 2 2 2" xfId="19669"/>
    <cellStyle name="Vírgula 8 2 4 2 3 2 3" xfId="16914"/>
    <cellStyle name="Vírgula 8 2 4 2 3 3" xfId="13017"/>
    <cellStyle name="Vírgula 8 2 4 2 3 3 2" xfId="18497"/>
    <cellStyle name="Vírgula 8 2 4 2 3 4" xfId="15743"/>
    <cellStyle name="Vírgula 8 2 4 2 4" xfId="6222"/>
    <cellStyle name="Vírgula 8 2 4 2 4 2" xfId="11164"/>
    <cellStyle name="Vírgula 8 2 4 2 4 2 2" xfId="14594"/>
    <cellStyle name="Vírgula 8 2 4 2 4 2 2 2" xfId="20074"/>
    <cellStyle name="Vírgula 8 2 4 2 4 2 3" xfId="17319"/>
    <cellStyle name="Vírgula 8 2 4 2 4 3" xfId="13423"/>
    <cellStyle name="Vírgula 8 2 4 2 4 3 2" xfId="18903"/>
    <cellStyle name="Vírgula 8 2 4 2 4 4" xfId="16148"/>
    <cellStyle name="Vírgula 8 2 4 2 5" xfId="7730"/>
    <cellStyle name="Vírgula 8 2 4 2 5 2" xfId="13780"/>
    <cellStyle name="Vírgula 8 2 4 2 5 2 2" xfId="19260"/>
    <cellStyle name="Vírgula 8 2 4 2 5 3" xfId="16505"/>
    <cellStyle name="Vírgula 8 2 4 2 6" xfId="2769"/>
    <cellStyle name="Vírgula 8 2 4 2 6 2" xfId="12617"/>
    <cellStyle name="Vírgula 8 2 4 2 6 2 2" xfId="18097"/>
    <cellStyle name="Vírgula 8 2 4 2 6 3" xfId="15343"/>
    <cellStyle name="Vírgula 8 2 4 2 7" xfId="12243"/>
    <cellStyle name="Vírgula 8 2 4 2 7 2" xfId="17724"/>
    <cellStyle name="Vírgula 8 2 4 2 8" xfId="14977"/>
    <cellStyle name="Vírgula 8 2 4 3" xfId="1987"/>
    <cellStyle name="Vírgula 8 2 4 3 2" xfId="5338"/>
    <cellStyle name="Vírgula 8 2 4 3 2 2" xfId="10322"/>
    <cellStyle name="Vírgula 8 2 4 3 2 2 2" xfId="14369"/>
    <cellStyle name="Vírgula 8 2 4 3 2 2 2 2" xfId="19849"/>
    <cellStyle name="Vírgula 8 2 4 3 2 2 3" xfId="17094"/>
    <cellStyle name="Vírgula 8 2 4 3 2 3" xfId="13197"/>
    <cellStyle name="Vírgula 8 2 4 3 2 3 2" xfId="18677"/>
    <cellStyle name="Vírgula 8 2 4 3 2 4" xfId="15923"/>
    <cellStyle name="Vírgula 8 2 4 3 3" xfId="7067"/>
    <cellStyle name="Vírgula 8 2 4 3 3 2" xfId="12009"/>
    <cellStyle name="Vírgula 8 2 4 3 3 2 2" xfId="14769"/>
    <cellStyle name="Vírgula 8 2 4 3 3 2 2 2" xfId="20249"/>
    <cellStyle name="Vírgula 8 2 4 3 3 2 3" xfId="17494"/>
    <cellStyle name="Vírgula 8 2 4 3 3 3" xfId="13598"/>
    <cellStyle name="Vírgula 8 2 4 3 3 3 2" xfId="19078"/>
    <cellStyle name="Vírgula 8 2 4 3 3 4" xfId="16323"/>
    <cellStyle name="Vírgula 8 2 4 3 4" xfId="8575"/>
    <cellStyle name="Vírgula 8 2 4 3 4 2" xfId="13955"/>
    <cellStyle name="Vírgula 8 2 4 3 4 2 2" xfId="19435"/>
    <cellStyle name="Vírgula 8 2 4 3 4 3" xfId="16680"/>
    <cellStyle name="Vírgula 8 2 4 3 5" xfId="3614"/>
    <cellStyle name="Vírgula 8 2 4 3 5 2" xfId="12792"/>
    <cellStyle name="Vírgula 8 2 4 3 5 2 2" xfId="18272"/>
    <cellStyle name="Vírgula 8 2 4 3 5 3" xfId="15518"/>
    <cellStyle name="Vírgula 8 2 4 3 6" xfId="12426"/>
    <cellStyle name="Vírgula 8 2 4 3 6 2" xfId="17906"/>
    <cellStyle name="Vírgula 8 2 4 3 7" xfId="15152"/>
    <cellStyle name="Vírgula 8 2 4 4" xfId="4014"/>
    <cellStyle name="Vírgula 8 2 4 4 2" xfId="9086"/>
    <cellStyle name="Vírgula 8 2 4 4 2 2" xfId="14100"/>
    <cellStyle name="Vírgula 8 2 4 4 2 2 2" xfId="19580"/>
    <cellStyle name="Vírgula 8 2 4 4 2 3" xfId="16825"/>
    <cellStyle name="Vírgula 8 2 4 4 3" xfId="12908"/>
    <cellStyle name="Vírgula 8 2 4 4 3 2" xfId="18388"/>
    <cellStyle name="Vírgula 8 2 4 4 4" xfId="15634"/>
    <cellStyle name="Vírgula 8 2 4 5" xfId="5770"/>
    <cellStyle name="Vírgula 8 2 4 5 2" xfId="10712"/>
    <cellStyle name="Vírgula 8 2 4 5 2 2" xfId="14487"/>
    <cellStyle name="Vírgula 8 2 4 5 2 2 2" xfId="19967"/>
    <cellStyle name="Vírgula 8 2 4 5 2 3" xfId="17212"/>
    <cellStyle name="Vírgula 8 2 4 5 3" xfId="13316"/>
    <cellStyle name="Vírgula 8 2 4 5 3 2" xfId="18796"/>
    <cellStyle name="Vírgula 8 2 4 5 4" xfId="16041"/>
    <cellStyle name="Vírgula 8 2 4 6" xfId="7278"/>
    <cellStyle name="Vírgula 8 2 4 6 2" xfId="13673"/>
    <cellStyle name="Vírgula 8 2 4 6 2 2" xfId="19153"/>
    <cellStyle name="Vírgula 8 2 4 6 3" xfId="16398"/>
    <cellStyle name="Vírgula 8 2 4 7" xfId="2317"/>
    <cellStyle name="Vírgula 8 2 4 7 2" xfId="12510"/>
    <cellStyle name="Vírgula 8 2 4 7 2 2" xfId="17990"/>
    <cellStyle name="Vírgula 8 2 4 7 3" xfId="15236"/>
    <cellStyle name="Vírgula 8 2 4 8" xfId="12120"/>
    <cellStyle name="Vírgula 8 2 4 8 2" xfId="17601"/>
    <cellStyle name="Vírgula 8 2 4 9" xfId="14867"/>
    <cellStyle name="Vírgula 8 2 5" xfId="714"/>
    <cellStyle name="Vírgula 8 2 5 2" xfId="1180"/>
    <cellStyle name="Vírgula 8 2 5 2 2" xfId="1990"/>
    <cellStyle name="Vírgula 8 2 5 2 2 2" xfId="5341"/>
    <cellStyle name="Vírgula 8 2 5 2 2 2 2" xfId="10325"/>
    <cellStyle name="Vírgula 8 2 5 2 2 2 2 2" xfId="14372"/>
    <cellStyle name="Vírgula 8 2 5 2 2 2 2 2 2" xfId="19852"/>
    <cellStyle name="Vírgula 8 2 5 2 2 2 2 3" xfId="17097"/>
    <cellStyle name="Vírgula 8 2 5 2 2 2 3" xfId="13200"/>
    <cellStyle name="Vírgula 8 2 5 2 2 2 3 2" xfId="18680"/>
    <cellStyle name="Vírgula 8 2 5 2 2 2 4" xfId="15926"/>
    <cellStyle name="Vírgula 8 2 5 2 2 3" xfId="7070"/>
    <cellStyle name="Vírgula 8 2 5 2 2 3 2" xfId="12012"/>
    <cellStyle name="Vírgula 8 2 5 2 2 3 2 2" xfId="14772"/>
    <cellStyle name="Vírgula 8 2 5 2 2 3 2 2 2" xfId="20252"/>
    <cellStyle name="Vírgula 8 2 5 2 2 3 2 3" xfId="17497"/>
    <cellStyle name="Vírgula 8 2 5 2 2 3 3" xfId="13601"/>
    <cellStyle name="Vírgula 8 2 5 2 2 3 3 2" xfId="19081"/>
    <cellStyle name="Vírgula 8 2 5 2 2 3 4" xfId="16326"/>
    <cellStyle name="Vírgula 8 2 5 2 2 4" xfId="8578"/>
    <cellStyle name="Vírgula 8 2 5 2 2 4 2" xfId="13958"/>
    <cellStyle name="Vírgula 8 2 5 2 2 4 2 2" xfId="19438"/>
    <cellStyle name="Vírgula 8 2 5 2 2 4 3" xfId="16683"/>
    <cellStyle name="Vírgula 8 2 5 2 2 5" xfId="3617"/>
    <cellStyle name="Vírgula 8 2 5 2 2 5 2" xfId="12795"/>
    <cellStyle name="Vírgula 8 2 5 2 2 5 2 2" xfId="18275"/>
    <cellStyle name="Vírgula 8 2 5 2 2 5 3" xfId="15521"/>
    <cellStyle name="Vírgula 8 2 5 2 2 6" xfId="12429"/>
    <cellStyle name="Vírgula 8 2 5 2 2 6 2" xfId="17909"/>
    <cellStyle name="Vírgula 8 2 5 2 2 7" xfId="15155"/>
    <cellStyle name="Vírgula 8 2 5 2 3" xfId="4541"/>
    <cellStyle name="Vírgula 8 2 5 2 3 2" xfId="9525"/>
    <cellStyle name="Vírgula 8 2 5 2 3 2 2" xfId="14204"/>
    <cellStyle name="Vírgula 8 2 5 2 3 2 2 2" xfId="19684"/>
    <cellStyle name="Vírgula 8 2 5 2 3 2 3" xfId="16929"/>
    <cellStyle name="Vírgula 8 2 5 2 3 3" xfId="13032"/>
    <cellStyle name="Vírgula 8 2 5 2 3 3 2" xfId="18512"/>
    <cellStyle name="Vírgula 8 2 5 2 3 4" xfId="15758"/>
    <cellStyle name="Vírgula 8 2 5 2 4" xfId="6272"/>
    <cellStyle name="Vírgula 8 2 5 2 4 2" xfId="11214"/>
    <cellStyle name="Vírgula 8 2 5 2 4 2 2" xfId="14606"/>
    <cellStyle name="Vírgula 8 2 5 2 4 2 2 2" xfId="20086"/>
    <cellStyle name="Vírgula 8 2 5 2 4 2 3" xfId="17331"/>
    <cellStyle name="Vírgula 8 2 5 2 4 3" xfId="13435"/>
    <cellStyle name="Vírgula 8 2 5 2 4 3 2" xfId="18915"/>
    <cellStyle name="Vírgula 8 2 5 2 4 4" xfId="16160"/>
    <cellStyle name="Vírgula 8 2 5 2 5" xfId="7780"/>
    <cellStyle name="Vírgula 8 2 5 2 5 2" xfId="13792"/>
    <cellStyle name="Vírgula 8 2 5 2 5 2 2" xfId="19272"/>
    <cellStyle name="Vírgula 8 2 5 2 5 3" xfId="16517"/>
    <cellStyle name="Vírgula 8 2 5 2 6" xfId="2819"/>
    <cellStyle name="Vírgula 8 2 5 2 6 2" xfId="12629"/>
    <cellStyle name="Vírgula 8 2 5 2 6 2 2" xfId="18109"/>
    <cellStyle name="Vírgula 8 2 5 2 6 3" xfId="15355"/>
    <cellStyle name="Vírgula 8 2 5 2 7" xfId="12263"/>
    <cellStyle name="Vírgula 8 2 5 2 7 2" xfId="17743"/>
    <cellStyle name="Vírgula 8 2 5 2 8" xfId="14989"/>
    <cellStyle name="Vírgula 8 2 5 3" xfId="1989"/>
    <cellStyle name="Vírgula 8 2 5 3 2" xfId="5340"/>
    <cellStyle name="Vírgula 8 2 5 3 2 2" xfId="10324"/>
    <cellStyle name="Vírgula 8 2 5 3 2 2 2" xfId="14371"/>
    <cellStyle name="Vírgula 8 2 5 3 2 2 2 2" xfId="19851"/>
    <cellStyle name="Vírgula 8 2 5 3 2 2 3" xfId="17096"/>
    <cellStyle name="Vírgula 8 2 5 3 2 3" xfId="13199"/>
    <cellStyle name="Vírgula 8 2 5 3 2 3 2" xfId="18679"/>
    <cellStyle name="Vírgula 8 2 5 3 2 4" xfId="15925"/>
    <cellStyle name="Vírgula 8 2 5 3 3" xfId="7069"/>
    <cellStyle name="Vírgula 8 2 5 3 3 2" xfId="12011"/>
    <cellStyle name="Vírgula 8 2 5 3 3 2 2" xfId="14771"/>
    <cellStyle name="Vírgula 8 2 5 3 3 2 2 2" xfId="20251"/>
    <cellStyle name="Vírgula 8 2 5 3 3 2 3" xfId="17496"/>
    <cellStyle name="Vírgula 8 2 5 3 3 3" xfId="13600"/>
    <cellStyle name="Vírgula 8 2 5 3 3 3 2" xfId="19080"/>
    <cellStyle name="Vírgula 8 2 5 3 3 4" xfId="16325"/>
    <cellStyle name="Vírgula 8 2 5 3 4" xfId="8577"/>
    <cellStyle name="Vírgula 8 2 5 3 4 2" xfId="13957"/>
    <cellStyle name="Vírgula 8 2 5 3 4 2 2" xfId="19437"/>
    <cellStyle name="Vírgula 8 2 5 3 4 3" xfId="16682"/>
    <cellStyle name="Vírgula 8 2 5 3 5" xfId="3616"/>
    <cellStyle name="Vírgula 8 2 5 3 5 2" xfId="12794"/>
    <cellStyle name="Vírgula 8 2 5 3 5 2 2" xfId="18274"/>
    <cellStyle name="Vírgula 8 2 5 3 5 3" xfId="15520"/>
    <cellStyle name="Vírgula 8 2 5 3 6" xfId="12428"/>
    <cellStyle name="Vírgula 8 2 5 3 6 2" xfId="17908"/>
    <cellStyle name="Vírgula 8 2 5 3 7" xfId="15154"/>
    <cellStyle name="Vírgula 8 2 5 4" xfId="4158"/>
    <cellStyle name="Vírgula 8 2 5 4 2" xfId="9144"/>
    <cellStyle name="Vírgula 8 2 5 4 2 2" xfId="14113"/>
    <cellStyle name="Vírgula 8 2 5 4 2 2 2" xfId="19593"/>
    <cellStyle name="Vírgula 8 2 5 4 2 3" xfId="16838"/>
    <cellStyle name="Vírgula 8 2 5 4 3" xfId="12941"/>
    <cellStyle name="Vírgula 8 2 5 4 3 2" xfId="18421"/>
    <cellStyle name="Vírgula 8 2 5 4 4" xfId="15667"/>
    <cellStyle name="Vírgula 8 2 5 5" xfId="5905"/>
    <cellStyle name="Vírgula 8 2 5 5 2" xfId="10847"/>
    <cellStyle name="Vírgula 8 2 5 5 2 2" xfId="14519"/>
    <cellStyle name="Vírgula 8 2 5 5 2 2 2" xfId="19999"/>
    <cellStyle name="Vírgula 8 2 5 5 2 3" xfId="17244"/>
    <cellStyle name="Vírgula 8 2 5 5 3" xfId="13348"/>
    <cellStyle name="Vírgula 8 2 5 5 3 2" xfId="18828"/>
    <cellStyle name="Vírgula 8 2 5 5 4" xfId="16073"/>
    <cellStyle name="Vírgula 8 2 5 6" xfId="7413"/>
    <cellStyle name="Vírgula 8 2 5 6 2" xfId="13705"/>
    <cellStyle name="Vírgula 8 2 5 6 2 2" xfId="19185"/>
    <cellStyle name="Vírgula 8 2 5 6 3" xfId="16430"/>
    <cellStyle name="Vírgula 8 2 5 7" xfId="2452"/>
    <cellStyle name="Vírgula 8 2 5 7 2" xfId="12542"/>
    <cellStyle name="Vírgula 8 2 5 7 2 2" xfId="18022"/>
    <cellStyle name="Vírgula 8 2 5 7 3" xfId="15268"/>
    <cellStyle name="Vírgula 8 2 5 8" xfId="12160"/>
    <cellStyle name="Vírgula 8 2 5 8 2" xfId="17641"/>
    <cellStyle name="Vírgula 8 2 5 9" xfId="14900"/>
    <cellStyle name="Vírgula 8 2 6" xfId="389"/>
    <cellStyle name="Vírgula 8 2 6 2" xfId="1011"/>
    <cellStyle name="Vírgula 8 2 6 2 2" xfId="1992"/>
    <cellStyle name="Vírgula 8 2 6 2 2 2" xfId="5343"/>
    <cellStyle name="Vírgula 8 2 6 2 2 2 2" xfId="10327"/>
    <cellStyle name="Vírgula 8 2 6 2 2 2 2 2" xfId="14374"/>
    <cellStyle name="Vírgula 8 2 6 2 2 2 2 2 2" xfId="19854"/>
    <cellStyle name="Vírgula 8 2 6 2 2 2 2 3" xfId="17099"/>
    <cellStyle name="Vírgula 8 2 6 2 2 2 3" xfId="13202"/>
    <cellStyle name="Vírgula 8 2 6 2 2 2 3 2" xfId="18682"/>
    <cellStyle name="Vírgula 8 2 6 2 2 2 4" xfId="15928"/>
    <cellStyle name="Vírgula 8 2 6 2 2 3" xfId="7072"/>
    <cellStyle name="Vírgula 8 2 6 2 2 3 2" xfId="12014"/>
    <cellStyle name="Vírgula 8 2 6 2 2 3 2 2" xfId="14774"/>
    <cellStyle name="Vírgula 8 2 6 2 2 3 2 2 2" xfId="20254"/>
    <cellStyle name="Vírgula 8 2 6 2 2 3 2 3" xfId="17499"/>
    <cellStyle name="Vírgula 8 2 6 2 2 3 3" xfId="13603"/>
    <cellStyle name="Vírgula 8 2 6 2 2 3 3 2" xfId="19083"/>
    <cellStyle name="Vírgula 8 2 6 2 2 3 4" xfId="16328"/>
    <cellStyle name="Vírgula 8 2 6 2 2 4" xfId="8580"/>
    <cellStyle name="Vírgula 8 2 6 2 2 4 2" xfId="13960"/>
    <cellStyle name="Vírgula 8 2 6 2 2 4 2 2" xfId="19440"/>
    <cellStyle name="Vírgula 8 2 6 2 2 4 3" xfId="16685"/>
    <cellStyle name="Vírgula 8 2 6 2 2 5" xfId="3619"/>
    <cellStyle name="Vírgula 8 2 6 2 2 5 2" xfId="12797"/>
    <cellStyle name="Vírgula 8 2 6 2 2 5 2 2" xfId="18277"/>
    <cellStyle name="Vírgula 8 2 6 2 2 5 3" xfId="15523"/>
    <cellStyle name="Vírgula 8 2 6 2 2 6" xfId="12431"/>
    <cellStyle name="Vírgula 8 2 6 2 2 6 2" xfId="17911"/>
    <cellStyle name="Vírgula 8 2 6 2 2 7" xfId="15157"/>
    <cellStyle name="Vírgula 8 2 6 2 3" xfId="4436"/>
    <cellStyle name="Vírgula 8 2 6 2 3 2" xfId="9421"/>
    <cellStyle name="Vírgula 8 2 6 2 3 2 2" xfId="14179"/>
    <cellStyle name="Vírgula 8 2 6 2 3 2 2 2" xfId="19659"/>
    <cellStyle name="Vírgula 8 2 6 2 3 2 3" xfId="16904"/>
    <cellStyle name="Vírgula 8 2 6 2 3 3" xfId="13007"/>
    <cellStyle name="Vírgula 8 2 6 2 3 3 2" xfId="18487"/>
    <cellStyle name="Vírgula 8 2 6 2 3 4" xfId="15733"/>
    <cellStyle name="Vírgula 8 2 6 2 4" xfId="6178"/>
    <cellStyle name="Vírgula 8 2 6 2 4 2" xfId="11120"/>
    <cellStyle name="Vírgula 8 2 6 2 4 2 2" xfId="14584"/>
    <cellStyle name="Vírgula 8 2 6 2 4 2 2 2" xfId="20064"/>
    <cellStyle name="Vírgula 8 2 6 2 4 2 3" xfId="17309"/>
    <cellStyle name="Vírgula 8 2 6 2 4 3" xfId="13413"/>
    <cellStyle name="Vírgula 8 2 6 2 4 3 2" xfId="18893"/>
    <cellStyle name="Vírgula 8 2 6 2 4 4" xfId="16138"/>
    <cellStyle name="Vírgula 8 2 6 2 5" xfId="7686"/>
    <cellStyle name="Vírgula 8 2 6 2 5 2" xfId="13770"/>
    <cellStyle name="Vírgula 8 2 6 2 5 2 2" xfId="19250"/>
    <cellStyle name="Vírgula 8 2 6 2 5 3" xfId="16495"/>
    <cellStyle name="Vírgula 8 2 6 2 6" xfId="2725"/>
    <cellStyle name="Vírgula 8 2 6 2 6 2" xfId="12607"/>
    <cellStyle name="Vírgula 8 2 6 2 6 2 2" xfId="18087"/>
    <cellStyle name="Vírgula 8 2 6 2 6 3" xfId="15333"/>
    <cellStyle name="Vírgula 8 2 6 2 7" xfId="12229"/>
    <cellStyle name="Vírgula 8 2 6 2 7 2" xfId="17710"/>
    <cellStyle name="Vírgula 8 2 6 2 8" xfId="14967"/>
    <cellStyle name="Vírgula 8 2 6 3" xfId="1991"/>
    <cellStyle name="Vírgula 8 2 6 3 2" xfId="5342"/>
    <cellStyle name="Vírgula 8 2 6 3 2 2" xfId="10326"/>
    <cellStyle name="Vírgula 8 2 6 3 2 2 2" xfId="14373"/>
    <cellStyle name="Vírgula 8 2 6 3 2 2 2 2" xfId="19853"/>
    <cellStyle name="Vírgula 8 2 6 3 2 2 3" xfId="17098"/>
    <cellStyle name="Vírgula 8 2 6 3 2 3" xfId="13201"/>
    <cellStyle name="Vírgula 8 2 6 3 2 3 2" xfId="18681"/>
    <cellStyle name="Vírgula 8 2 6 3 2 4" xfId="15927"/>
    <cellStyle name="Vírgula 8 2 6 3 3" xfId="7071"/>
    <cellStyle name="Vírgula 8 2 6 3 3 2" xfId="12013"/>
    <cellStyle name="Vírgula 8 2 6 3 3 2 2" xfId="14773"/>
    <cellStyle name="Vírgula 8 2 6 3 3 2 2 2" xfId="20253"/>
    <cellStyle name="Vírgula 8 2 6 3 3 2 3" xfId="17498"/>
    <cellStyle name="Vírgula 8 2 6 3 3 3" xfId="13602"/>
    <cellStyle name="Vírgula 8 2 6 3 3 3 2" xfId="19082"/>
    <cellStyle name="Vírgula 8 2 6 3 3 4" xfId="16327"/>
    <cellStyle name="Vírgula 8 2 6 3 4" xfId="8579"/>
    <cellStyle name="Vírgula 8 2 6 3 4 2" xfId="13959"/>
    <cellStyle name="Vírgula 8 2 6 3 4 2 2" xfId="19439"/>
    <cellStyle name="Vírgula 8 2 6 3 4 3" xfId="16684"/>
    <cellStyle name="Vírgula 8 2 6 3 5" xfId="3618"/>
    <cellStyle name="Vírgula 8 2 6 3 5 2" xfId="12796"/>
    <cellStyle name="Vírgula 8 2 6 3 5 2 2" xfId="18276"/>
    <cellStyle name="Vírgula 8 2 6 3 5 3" xfId="15522"/>
    <cellStyle name="Vírgula 8 2 6 3 6" xfId="12430"/>
    <cellStyle name="Vírgula 8 2 6 3 6 2" xfId="17910"/>
    <cellStyle name="Vírgula 8 2 6 3 7" xfId="15156"/>
    <cellStyle name="Vírgula 8 2 6 4" xfId="3955"/>
    <cellStyle name="Vírgula 8 2 6 4 2" xfId="9034"/>
    <cellStyle name="Vírgula 8 2 6 4 2 2" xfId="14088"/>
    <cellStyle name="Vírgula 8 2 6 4 2 2 2" xfId="19568"/>
    <cellStyle name="Vírgula 8 2 6 4 2 3" xfId="16813"/>
    <cellStyle name="Vírgula 8 2 6 4 3" xfId="12893"/>
    <cellStyle name="Vírgula 8 2 6 4 3 2" xfId="18373"/>
    <cellStyle name="Vírgula 8 2 6 4 4" xfId="15619"/>
    <cellStyle name="Vírgula 8 2 6 5" xfId="5721"/>
    <cellStyle name="Vírgula 8 2 6 5 2" xfId="10663"/>
    <cellStyle name="Vírgula 8 2 6 5 2 2" xfId="14475"/>
    <cellStyle name="Vírgula 8 2 6 5 2 2 2" xfId="19955"/>
    <cellStyle name="Vírgula 8 2 6 5 2 3" xfId="17200"/>
    <cellStyle name="Vírgula 8 2 6 5 3" xfId="13304"/>
    <cellStyle name="Vírgula 8 2 6 5 3 2" xfId="18784"/>
    <cellStyle name="Vírgula 8 2 6 5 4" xfId="16029"/>
    <cellStyle name="Vírgula 8 2 6 6" xfId="7229"/>
    <cellStyle name="Vírgula 8 2 6 6 2" xfId="13661"/>
    <cellStyle name="Vírgula 8 2 6 6 2 2" xfId="19141"/>
    <cellStyle name="Vírgula 8 2 6 6 3" xfId="16386"/>
    <cellStyle name="Vírgula 8 2 6 7" xfId="2268"/>
    <cellStyle name="Vírgula 8 2 6 7 2" xfId="12498"/>
    <cellStyle name="Vírgula 8 2 6 7 2 2" xfId="17978"/>
    <cellStyle name="Vírgula 8 2 6 7 3" xfId="15224"/>
    <cellStyle name="Vírgula 8 2 6 8" xfId="12100"/>
    <cellStyle name="Vírgula 8 2 6 8 2" xfId="17581"/>
    <cellStyle name="Vírgula 8 2 6 9" xfId="14854"/>
    <cellStyle name="Vírgula 8 2 7" xfId="864"/>
    <cellStyle name="Vírgula 8 2 7 2" xfId="1993"/>
    <cellStyle name="Vírgula 8 2 7 2 2" xfId="5344"/>
    <cellStyle name="Vírgula 8 2 7 2 2 2" xfId="10328"/>
    <cellStyle name="Vírgula 8 2 7 2 2 2 2" xfId="14375"/>
    <cellStyle name="Vírgula 8 2 7 2 2 2 2 2" xfId="19855"/>
    <cellStyle name="Vírgula 8 2 7 2 2 2 3" xfId="17100"/>
    <cellStyle name="Vírgula 8 2 7 2 2 3" xfId="13203"/>
    <cellStyle name="Vírgula 8 2 7 2 2 3 2" xfId="18683"/>
    <cellStyle name="Vírgula 8 2 7 2 2 4" xfId="15929"/>
    <cellStyle name="Vírgula 8 2 7 2 3" xfId="7073"/>
    <cellStyle name="Vírgula 8 2 7 2 3 2" xfId="12015"/>
    <cellStyle name="Vírgula 8 2 7 2 3 2 2" xfId="14775"/>
    <cellStyle name="Vírgula 8 2 7 2 3 2 2 2" xfId="20255"/>
    <cellStyle name="Vírgula 8 2 7 2 3 2 3" xfId="17500"/>
    <cellStyle name="Vírgula 8 2 7 2 3 3" xfId="13604"/>
    <cellStyle name="Vírgula 8 2 7 2 3 3 2" xfId="19084"/>
    <cellStyle name="Vírgula 8 2 7 2 3 4" xfId="16329"/>
    <cellStyle name="Vírgula 8 2 7 2 4" xfId="8581"/>
    <cellStyle name="Vírgula 8 2 7 2 4 2" xfId="13961"/>
    <cellStyle name="Vírgula 8 2 7 2 4 2 2" xfId="19441"/>
    <cellStyle name="Vírgula 8 2 7 2 4 3" xfId="16686"/>
    <cellStyle name="Vírgula 8 2 7 2 5" xfId="3620"/>
    <cellStyle name="Vírgula 8 2 7 2 5 2" xfId="12798"/>
    <cellStyle name="Vírgula 8 2 7 2 5 2 2" xfId="18278"/>
    <cellStyle name="Vírgula 8 2 7 2 5 3" xfId="15524"/>
    <cellStyle name="Vírgula 8 2 7 2 6" xfId="12432"/>
    <cellStyle name="Vírgula 8 2 7 2 6 2" xfId="17912"/>
    <cellStyle name="Vírgula 8 2 7 2 7" xfId="15158"/>
    <cellStyle name="Vírgula 8 2 7 3" xfId="4299"/>
    <cellStyle name="Vírgula 8 2 7 3 2" xfId="9285"/>
    <cellStyle name="Vírgula 8 2 7 3 2 2" xfId="14146"/>
    <cellStyle name="Vírgula 8 2 7 3 2 2 2" xfId="19626"/>
    <cellStyle name="Vírgula 8 2 7 3 2 3" xfId="16871"/>
    <cellStyle name="Vírgula 8 2 7 3 3" xfId="12974"/>
    <cellStyle name="Vírgula 8 2 7 3 3 2" xfId="18454"/>
    <cellStyle name="Vírgula 8 2 7 3 4" xfId="15700"/>
    <cellStyle name="Vírgula 8 2 7 4" xfId="6043"/>
    <cellStyle name="Vírgula 8 2 7 4 2" xfId="10985"/>
    <cellStyle name="Vírgula 8 2 7 4 2 2" xfId="14552"/>
    <cellStyle name="Vírgula 8 2 7 4 2 2 2" xfId="20032"/>
    <cellStyle name="Vírgula 8 2 7 4 2 3" xfId="17277"/>
    <cellStyle name="Vírgula 8 2 7 4 3" xfId="13381"/>
    <cellStyle name="Vírgula 8 2 7 4 3 2" xfId="18861"/>
    <cellStyle name="Vírgula 8 2 7 4 4" xfId="16106"/>
    <cellStyle name="Vírgula 8 2 7 5" xfId="7551"/>
    <cellStyle name="Vírgula 8 2 7 5 2" xfId="13738"/>
    <cellStyle name="Vírgula 8 2 7 5 2 2" xfId="19218"/>
    <cellStyle name="Vírgula 8 2 7 5 3" xfId="16463"/>
    <cellStyle name="Vírgula 8 2 7 6" xfId="2590"/>
    <cellStyle name="Vírgula 8 2 7 6 2" xfId="12575"/>
    <cellStyle name="Vírgula 8 2 7 6 2 2" xfId="18055"/>
    <cellStyle name="Vírgula 8 2 7 6 3" xfId="15301"/>
    <cellStyle name="Vírgula 8 2 7 7" xfId="12194"/>
    <cellStyle name="Vírgula 8 2 7 7 2" xfId="17675"/>
    <cellStyle name="Vírgula 8 2 7 8" xfId="14933"/>
    <cellStyle name="Vírgula 8 2 8" xfId="1330"/>
    <cellStyle name="Vírgula 8 2 8 2" xfId="4681"/>
    <cellStyle name="Vírgula 8 2 8 2 2" xfId="9665"/>
    <cellStyle name="Vírgula 8 2 8 2 2 2" xfId="14239"/>
    <cellStyle name="Vírgula 8 2 8 2 2 2 2" xfId="19719"/>
    <cellStyle name="Vírgula 8 2 8 2 2 3" xfId="16964"/>
    <cellStyle name="Vírgula 8 2 8 2 3" xfId="13067"/>
    <cellStyle name="Vírgula 8 2 8 2 3 2" xfId="18547"/>
    <cellStyle name="Vírgula 8 2 8 2 4" xfId="15793"/>
    <cellStyle name="Vírgula 8 2 8 3" xfId="6410"/>
    <cellStyle name="Vírgula 8 2 8 3 2" xfId="11352"/>
    <cellStyle name="Vírgula 8 2 8 3 2 2" xfId="14639"/>
    <cellStyle name="Vírgula 8 2 8 3 2 2 2" xfId="20119"/>
    <cellStyle name="Vírgula 8 2 8 3 2 3" xfId="17364"/>
    <cellStyle name="Vírgula 8 2 8 3 3" xfId="13468"/>
    <cellStyle name="Vírgula 8 2 8 3 3 2" xfId="18948"/>
    <cellStyle name="Vírgula 8 2 8 3 4" xfId="16193"/>
    <cellStyle name="Vírgula 8 2 8 4" xfId="7918"/>
    <cellStyle name="Vírgula 8 2 8 4 2" xfId="13825"/>
    <cellStyle name="Vírgula 8 2 8 4 2 2" xfId="19305"/>
    <cellStyle name="Vírgula 8 2 8 4 3" xfId="16550"/>
    <cellStyle name="Vírgula 8 2 8 5" xfId="2957"/>
    <cellStyle name="Vírgula 8 2 8 5 2" xfId="12662"/>
    <cellStyle name="Vírgula 8 2 8 5 2 2" xfId="18142"/>
    <cellStyle name="Vírgula 8 2 8 5 3" xfId="15388"/>
    <cellStyle name="Vírgula 8 2 8 6" xfId="12296"/>
    <cellStyle name="Vírgula 8 2 8 6 2" xfId="17776"/>
    <cellStyle name="Vírgula 8 2 8 7" xfId="15022"/>
    <cellStyle name="Vírgula 8 2 9" xfId="274"/>
    <cellStyle name="Vírgula 8 2 9 2" xfId="3899"/>
    <cellStyle name="Vírgula 8 2 9 2 2" xfId="8986"/>
    <cellStyle name="Vírgula 8 2 9 2 2 2" xfId="14077"/>
    <cellStyle name="Vírgula 8 2 9 2 2 2 2" xfId="19557"/>
    <cellStyle name="Vírgula 8 2 9 2 2 3" xfId="16802"/>
    <cellStyle name="Vírgula 8 2 9 2 3" xfId="12881"/>
    <cellStyle name="Vírgula 8 2 9 2 3 2" xfId="18361"/>
    <cellStyle name="Vírgula 8 2 9 2 4" xfId="15607"/>
    <cellStyle name="Vírgula 8 2 9 3" xfId="5677"/>
    <cellStyle name="Vírgula 8 2 9 3 2" xfId="10619"/>
    <cellStyle name="Vírgula 8 2 9 3 2 2" xfId="14465"/>
    <cellStyle name="Vírgula 8 2 9 3 2 2 2" xfId="19945"/>
    <cellStyle name="Vírgula 8 2 9 3 2 3" xfId="17190"/>
    <cellStyle name="Vírgula 8 2 9 3 3" xfId="13294"/>
    <cellStyle name="Vírgula 8 2 9 3 3 2" xfId="18774"/>
    <cellStyle name="Vírgula 8 2 9 3 4" xfId="16019"/>
    <cellStyle name="Vírgula 8 2 9 4" xfId="7185"/>
    <cellStyle name="Vírgula 8 2 9 4 2" xfId="13651"/>
    <cellStyle name="Vírgula 8 2 9 4 2 2" xfId="19131"/>
    <cellStyle name="Vírgula 8 2 9 4 3" xfId="16376"/>
    <cellStyle name="Vírgula 8 2 9 5" xfId="2224"/>
    <cellStyle name="Vírgula 8 2 9 5 2" xfId="12488"/>
    <cellStyle name="Vírgula 8 2 9 5 2 2" xfId="17968"/>
    <cellStyle name="Vírgula 8 2 9 5 3" xfId="15214"/>
    <cellStyle name="Vírgula 8 2 9 6" xfId="12082"/>
    <cellStyle name="Vírgula 8 2 9 6 2" xfId="17563"/>
    <cellStyle name="Vírgula 8 2 9 7" xfId="14842"/>
    <cellStyle name="Vírgula 8 3" xfId="172"/>
    <cellStyle name="Vírgula 8 3 10" xfId="2152"/>
    <cellStyle name="Vírgula 8 3 10 2" xfId="3911"/>
    <cellStyle name="Vírgula 8 3 10 2 2" xfId="8993"/>
    <cellStyle name="Vírgula 8 3 10 2 2 2" xfId="14079"/>
    <cellStyle name="Vírgula 8 3 10 2 2 2 2" xfId="19559"/>
    <cellStyle name="Vírgula 8 3 10 2 2 3" xfId="16804"/>
    <cellStyle name="Vírgula 8 3 10 2 3" xfId="12884"/>
    <cellStyle name="Vírgula 8 3 10 2 3 2" xfId="18364"/>
    <cellStyle name="Vírgula 8 3 10 2 4" xfId="15610"/>
    <cellStyle name="Vírgula 8 3 10 3" xfId="8658"/>
    <cellStyle name="Vírgula 8 3 10 3 2" xfId="14002"/>
    <cellStyle name="Vírgula 8 3 10 3 2 2" xfId="19482"/>
    <cellStyle name="Vírgula 8 3 10 3 3" xfId="16727"/>
    <cellStyle name="Vírgula 8 3 10 4" xfId="12479"/>
    <cellStyle name="Vírgula 8 3 10 4 2" xfId="17959"/>
    <cellStyle name="Vírgula 8 3 10 5" xfId="15205"/>
    <cellStyle name="Vírgula 8 3 11" xfId="3698"/>
    <cellStyle name="Vírgula 8 3 11 2" xfId="8795"/>
    <cellStyle name="Vírgula 8 3 11 2 2" xfId="14034"/>
    <cellStyle name="Vírgula 8 3 11 2 2 2" xfId="19514"/>
    <cellStyle name="Vírgula 8 3 11 2 3" xfId="16759"/>
    <cellStyle name="Vírgula 8 3 11 3" xfId="12837"/>
    <cellStyle name="Vírgula 8 3 11 3 2" xfId="18317"/>
    <cellStyle name="Vírgula 8 3 11 4" xfId="15563"/>
    <cellStyle name="Vírgula 8 3 12" xfId="3848"/>
    <cellStyle name="Vírgula 8 3 12 2" xfId="8939"/>
    <cellStyle name="Vírgula 8 3 12 2 2" xfId="14068"/>
    <cellStyle name="Vírgula 8 3 12 2 2 2" xfId="19548"/>
    <cellStyle name="Vírgula 8 3 12 2 3" xfId="16793"/>
    <cellStyle name="Vírgula 8 3 12 3" xfId="12871"/>
    <cellStyle name="Vírgula 8 3 12 3 2" xfId="18351"/>
    <cellStyle name="Vírgula 8 3 12 4" xfId="15597"/>
    <cellStyle name="Vírgula 8 3 13" xfId="5633"/>
    <cellStyle name="Vírgula 8 3 13 2" xfId="10575"/>
    <cellStyle name="Vírgula 8 3 13 2 2" xfId="14456"/>
    <cellStyle name="Vírgula 8 3 13 2 2 2" xfId="19936"/>
    <cellStyle name="Vírgula 8 3 13 2 3" xfId="17181"/>
    <cellStyle name="Vírgula 8 3 13 3" xfId="13285"/>
    <cellStyle name="Vírgula 8 3 13 3 2" xfId="18765"/>
    <cellStyle name="Vírgula 8 3 13 4" xfId="16010"/>
    <cellStyle name="Vírgula 8 3 14" xfId="7141"/>
    <cellStyle name="Vírgula 8 3 14 2" xfId="13642"/>
    <cellStyle name="Vírgula 8 3 14 2 2" xfId="19122"/>
    <cellStyle name="Vírgula 8 3 14 3" xfId="16367"/>
    <cellStyle name="Vírgula 8 3 15" xfId="2115"/>
    <cellStyle name="Vírgula 8 3 15 2" xfId="12471"/>
    <cellStyle name="Vírgula 8 3 15 2 2" xfId="17951"/>
    <cellStyle name="Vírgula 8 3 15 3" xfId="15197"/>
    <cellStyle name="Vírgula 8 3 16" xfId="12071"/>
    <cellStyle name="Vírgula 8 3 16 2" xfId="17552"/>
    <cellStyle name="Vírgula 8 3 17" xfId="14833"/>
    <cellStyle name="Vírgula 8 3 2" xfId="620"/>
    <cellStyle name="Vírgula 8 3 2 10" xfId="2365"/>
    <cellStyle name="Vírgula 8 3 2 10 2" xfId="12522"/>
    <cellStyle name="Vírgula 8 3 2 10 2 2" xfId="18002"/>
    <cellStyle name="Vírgula 8 3 2 10 3" xfId="15248"/>
    <cellStyle name="Vírgula 8 3 2 11" xfId="12140"/>
    <cellStyle name="Vírgula 8 3 2 11 2" xfId="17621"/>
    <cellStyle name="Vírgula 8 3 2 12" xfId="14880"/>
    <cellStyle name="Vírgula 8 3 2 2" xfId="763"/>
    <cellStyle name="Vírgula 8 3 2 2 2" xfId="1228"/>
    <cellStyle name="Vírgula 8 3 2 2 2 2" xfId="1996"/>
    <cellStyle name="Vírgula 8 3 2 2 2 2 2" xfId="5347"/>
    <cellStyle name="Vírgula 8 3 2 2 2 2 2 2" xfId="10331"/>
    <cellStyle name="Vírgula 8 3 2 2 2 2 2 2 2" xfId="14378"/>
    <cellStyle name="Vírgula 8 3 2 2 2 2 2 2 2 2" xfId="19858"/>
    <cellStyle name="Vírgula 8 3 2 2 2 2 2 2 3" xfId="17103"/>
    <cellStyle name="Vírgula 8 3 2 2 2 2 2 3" xfId="13206"/>
    <cellStyle name="Vírgula 8 3 2 2 2 2 2 3 2" xfId="18686"/>
    <cellStyle name="Vírgula 8 3 2 2 2 2 2 4" xfId="15932"/>
    <cellStyle name="Vírgula 8 3 2 2 2 2 3" xfId="7076"/>
    <cellStyle name="Vírgula 8 3 2 2 2 2 3 2" xfId="12018"/>
    <cellStyle name="Vírgula 8 3 2 2 2 2 3 2 2" xfId="14778"/>
    <cellStyle name="Vírgula 8 3 2 2 2 2 3 2 2 2" xfId="20258"/>
    <cellStyle name="Vírgula 8 3 2 2 2 2 3 2 3" xfId="17503"/>
    <cellStyle name="Vírgula 8 3 2 2 2 2 3 3" xfId="13607"/>
    <cellStyle name="Vírgula 8 3 2 2 2 2 3 3 2" xfId="19087"/>
    <cellStyle name="Vírgula 8 3 2 2 2 2 3 4" xfId="16332"/>
    <cellStyle name="Vírgula 8 3 2 2 2 2 4" xfId="8584"/>
    <cellStyle name="Vírgula 8 3 2 2 2 2 4 2" xfId="13964"/>
    <cellStyle name="Vírgula 8 3 2 2 2 2 4 2 2" xfId="19444"/>
    <cellStyle name="Vírgula 8 3 2 2 2 2 4 3" xfId="16689"/>
    <cellStyle name="Vírgula 8 3 2 2 2 2 5" xfId="3623"/>
    <cellStyle name="Vírgula 8 3 2 2 2 2 5 2" xfId="12801"/>
    <cellStyle name="Vírgula 8 3 2 2 2 2 5 2 2" xfId="18281"/>
    <cellStyle name="Vírgula 8 3 2 2 2 2 5 3" xfId="15527"/>
    <cellStyle name="Vírgula 8 3 2 2 2 2 6" xfId="12435"/>
    <cellStyle name="Vírgula 8 3 2 2 2 2 6 2" xfId="17915"/>
    <cellStyle name="Vírgula 8 3 2 2 2 2 7" xfId="15161"/>
    <cellStyle name="Vírgula 8 3 2 2 2 3" xfId="4589"/>
    <cellStyle name="Vírgula 8 3 2 2 2 3 2" xfId="9573"/>
    <cellStyle name="Vírgula 8 3 2 2 2 3 2 2" xfId="14216"/>
    <cellStyle name="Vírgula 8 3 2 2 2 3 2 2 2" xfId="19696"/>
    <cellStyle name="Vírgula 8 3 2 2 2 3 2 3" xfId="16941"/>
    <cellStyle name="Vírgula 8 3 2 2 2 3 3" xfId="13044"/>
    <cellStyle name="Vírgula 8 3 2 2 2 3 3 2" xfId="18524"/>
    <cellStyle name="Vírgula 8 3 2 2 2 3 4" xfId="15770"/>
    <cellStyle name="Vírgula 8 3 2 2 2 4" xfId="6320"/>
    <cellStyle name="Vírgula 8 3 2 2 2 4 2" xfId="11262"/>
    <cellStyle name="Vírgula 8 3 2 2 2 4 2 2" xfId="14618"/>
    <cellStyle name="Vírgula 8 3 2 2 2 4 2 2 2" xfId="20098"/>
    <cellStyle name="Vírgula 8 3 2 2 2 4 2 3" xfId="17343"/>
    <cellStyle name="Vírgula 8 3 2 2 2 4 3" xfId="13447"/>
    <cellStyle name="Vírgula 8 3 2 2 2 4 3 2" xfId="18927"/>
    <cellStyle name="Vírgula 8 3 2 2 2 4 4" xfId="16172"/>
    <cellStyle name="Vírgula 8 3 2 2 2 5" xfId="7828"/>
    <cellStyle name="Vírgula 8 3 2 2 2 5 2" xfId="13804"/>
    <cellStyle name="Vírgula 8 3 2 2 2 5 2 2" xfId="19284"/>
    <cellStyle name="Vírgula 8 3 2 2 2 5 3" xfId="16529"/>
    <cellStyle name="Vírgula 8 3 2 2 2 6" xfId="2867"/>
    <cellStyle name="Vírgula 8 3 2 2 2 6 2" xfId="12641"/>
    <cellStyle name="Vírgula 8 3 2 2 2 6 2 2" xfId="18121"/>
    <cellStyle name="Vírgula 8 3 2 2 2 6 3" xfId="15367"/>
    <cellStyle name="Vírgula 8 3 2 2 2 7" xfId="12275"/>
    <cellStyle name="Vírgula 8 3 2 2 2 7 2" xfId="17755"/>
    <cellStyle name="Vírgula 8 3 2 2 2 8" xfId="15001"/>
    <cellStyle name="Vírgula 8 3 2 2 3" xfId="1995"/>
    <cellStyle name="Vírgula 8 3 2 2 3 2" xfId="5346"/>
    <cellStyle name="Vírgula 8 3 2 2 3 2 2" xfId="10330"/>
    <cellStyle name="Vírgula 8 3 2 2 3 2 2 2" xfId="14377"/>
    <cellStyle name="Vírgula 8 3 2 2 3 2 2 2 2" xfId="19857"/>
    <cellStyle name="Vírgula 8 3 2 2 3 2 2 3" xfId="17102"/>
    <cellStyle name="Vírgula 8 3 2 2 3 2 3" xfId="13205"/>
    <cellStyle name="Vírgula 8 3 2 2 3 2 3 2" xfId="18685"/>
    <cellStyle name="Vírgula 8 3 2 2 3 2 4" xfId="15931"/>
    <cellStyle name="Vírgula 8 3 2 2 3 3" xfId="7075"/>
    <cellStyle name="Vírgula 8 3 2 2 3 3 2" xfId="12017"/>
    <cellStyle name="Vírgula 8 3 2 2 3 3 2 2" xfId="14777"/>
    <cellStyle name="Vírgula 8 3 2 2 3 3 2 2 2" xfId="20257"/>
    <cellStyle name="Vírgula 8 3 2 2 3 3 2 3" xfId="17502"/>
    <cellStyle name="Vírgula 8 3 2 2 3 3 3" xfId="13606"/>
    <cellStyle name="Vírgula 8 3 2 2 3 3 3 2" xfId="19086"/>
    <cellStyle name="Vírgula 8 3 2 2 3 3 4" xfId="16331"/>
    <cellStyle name="Vírgula 8 3 2 2 3 4" xfId="8583"/>
    <cellStyle name="Vírgula 8 3 2 2 3 4 2" xfId="13963"/>
    <cellStyle name="Vírgula 8 3 2 2 3 4 2 2" xfId="19443"/>
    <cellStyle name="Vírgula 8 3 2 2 3 4 3" xfId="16688"/>
    <cellStyle name="Vírgula 8 3 2 2 3 5" xfId="3622"/>
    <cellStyle name="Vírgula 8 3 2 2 3 5 2" xfId="12800"/>
    <cellStyle name="Vírgula 8 3 2 2 3 5 2 2" xfId="18280"/>
    <cellStyle name="Vírgula 8 3 2 2 3 5 3" xfId="15526"/>
    <cellStyle name="Vírgula 8 3 2 2 3 6" xfId="12434"/>
    <cellStyle name="Vírgula 8 3 2 2 3 6 2" xfId="17914"/>
    <cellStyle name="Vírgula 8 3 2 2 3 7" xfId="15160"/>
    <cellStyle name="Vírgula 8 3 2 2 4" xfId="4206"/>
    <cellStyle name="Vírgula 8 3 2 2 4 2" xfId="9192"/>
    <cellStyle name="Vírgula 8 3 2 2 4 2 2" xfId="14125"/>
    <cellStyle name="Vírgula 8 3 2 2 4 2 2 2" xfId="19605"/>
    <cellStyle name="Vírgula 8 3 2 2 4 2 3" xfId="16850"/>
    <cellStyle name="Vírgula 8 3 2 2 4 3" xfId="12953"/>
    <cellStyle name="Vírgula 8 3 2 2 4 3 2" xfId="18433"/>
    <cellStyle name="Vírgula 8 3 2 2 4 4" xfId="15679"/>
    <cellStyle name="Vírgula 8 3 2 2 5" xfId="5953"/>
    <cellStyle name="Vírgula 8 3 2 2 5 2" xfId="10895"/>
    <cellStyle name="Vírgula 8 3 2 2 5 2 2" xfId="14531"/>
    <cellStyle name="Vírgula 8 3 2 2 5 2 2 2" xfId="20011"/>
    <cellStyle name="Vírgula 8 3 2 2 5 2 3" xfId="17256"/>
    <cellStyle name="Vírgula 8 3 2 2 5 3" xfId="13360"/>
    <cellStyle name="Vírgula 8 3 2 2 5 3 2" xfId="18840"/>
    <cellStyle name="Vírgula 8 3 2 2 5 4" xfId="16085"/>
    <cellStyle name="Vírgula 8 3 2 2 6" xfId="7461"/>
    <cellStyle name="Vírgula 8 3 2 2 6 2" xfId="13717"/>
    <cellStyle name="Vírgula 8 3 2 2 6 2 2" xfId="19197"/>
    <cellStyle name="Vírgula 8 3 2 2 6 3" xfId="16442"/>
    <cellStyle name="Vírgula 8 3 2 2 7" xfId="2500"/>
    <cellStyle name="Vírgula 8 3 2 2 7 2" xfId="12554"/>
    <cellStyle name="Vírgula 8 3 2 2 7 2 2" xfId="18034"/>
    <cellStyle name="Vírgula 8 3 2 2 7 3" xfId="15280"/>
    <cellStyle name="Vírgula 8 3 2 2 8" xfId="12172"/>
    <cellStyle name="Vírgula 8 3 2 2 8 2" xfId="17653"/>
    <cellStyle name="Vírgula 8 3 2 2 9" xfId="14912"/>
    <cellStyle name="Vírgula 8 3 2 3" xfId="916"/>
    <cellStyle name="Vírgula 8 3 2 3 2" xfId="1997"/>
    <cellStyle name="Vírgula 8 3 2 3 2 2" xfId="5348"/>
    <cellStyle name="Vírgula 8 3 2 3 2 2 2" xfId="10332"/>
    <cellStyle name="Vírgula 8 3 2 3 2 2 2 2" xfId="14379"/>
    <cellStyle name="Vírgula 8 3 2 3 2 2 2 2 2" xfId="19859"/>
    <cellStyle name="Vírgula 8 3 2 3 2 2 2 3" xfId="17104"/>
    <cellStyle name="Vírgula 8 3 2 3 2 2 3" xfId="13207"/>
    <cellStyle name="Vírgula 8 3 2 3 2 2 3 2" xfId="18687"/>
    <cellStyle name="Vírgula 8 3 2 3 2 2 4" xfId="15933"/>
    <cellStyle name="Vírgula 8 3 2 3 2 3" xfId="7077"/>
    <cellStyle name="Vírgula 8 3 2 3 2 3 2" xfId="12019"/>
    <cellStyle name="Vírgula 8 3 2 3 2 3 2 2" xfId="14779"/>
    <cellStyle name="Vírgula 8 3 2 3 2 3 2 2 2" xfId="20259"/>
    <cellStyle name="Vírgula 8 3 2 3 2 3 2 3" xfId="17504"/>
    <cellStyle name="Vírgula 8 3 2 3 2 3 3" xfId="13608"/>
    <cellStyle name="Vírgula 8 3 2 3 2 3 3 2" xfId="19088"/>
    <cellStyle name="Vírgula 8 3 2 3 2 3 4" xfId="16333"/>
    <cellStyle name="Vírgula 8 3 2 3 2 4" xfId="8585"/>
    <cellStyle name="Vírgula 8 3 2 3 2 4 2" xfId="13965"/>
    <cellStyle name="Vírgula 8 3 2 3 2 4 2 2" xfId="19445"/>
    <cellStyle name="Vírgula 8 3 2 3 2 4 3" xfId="16690"/>
    <cellStyle name="Vírgula 8 3 2 3 2 5" xfId="3624"/>
    <cellStyle name="Vírgula 8 3 2 3 2 5 2" xfId="12802"/>
    <cellStyle name="Vírgula 8 3 2 3 2 5 2 2" xfId="18282"/>
    <cellStyle name="Vírgula 8 3 2 3 2 5 3" xfId="15528"/>
    <cellStyle name="Vírgula 8 3 2 3 2 6" xfId="12436"/>
    <cellStyle name="Vírgula 8 3 2 3 2 6 2" xfId="17916"/>
    <cellStyle name="Vírgula 8 3 2 3 2 7" xfId="15162"/>
    <cellStyle name="Vírgula 8 3 2 3 3" xfId="4348"/>
    <cellStyle name="Vírgula 8 3 2 3 3 2" xfId="9333"/>
    <cellStyle name="Vírgula 8 3 2 3 3 2 2" xfId="14158"/>
    <cellStyle name="Vírgula 8 3 2 3 3 2 2 2" xfId="19638"/>
    <cellStyle name="Vírgula 8 3 2 3 3 2 3" xfId="16883"/>
    <cellStyle name="Vírgula 8 3 2 3 3 3" xfId="12986"/>
    <cellStyle name="Vírgula 8 3 2 3 3 3 2" xfId="18466"/>
    <cellStyle name="Vírgula 8 3 2 3 3 4" xfId="15712"/>
    <cellStyle name="Vírgula 8 3 2 3 4" xfId="6091"/>
    <cellStyle name="Vírgula 8 3 2 3 4 2" xfId="11033"/>
    <cellStyle name="Vírgula 8 3 2 3 4 2 2" xfId="14564"/>
    <cellStyle name="Vírgula 8 3 2 3 4 2 2 2" xfId="20044"/>
    <cellStyle name="Vírgula 8 3 2 3 4 2 3" xfId="17289"/>
    <cellStyle name="Vírgula 8 3 2 3 4 3" xfId="13393"/>
    <cellStyle name="Vírgula 8 3 2 3 4 3 2" xfId="18873"/>
    <cellStyle name="Vírgula 8 3 2 3 4 4" xfId="16118"/>
    <cellStyle name="Vírgula 8 3 2 3 5" xfId="7599"/>
    <cellStyle name="Vírgula 8 3 2 3 5 2" xfId="13750"/>
    <cellStyle name="Vírgula 8 3 2 3 5 2 2" xfId="19230"/>
    <cellStyle name="Vírgula 8 3 2 3 5 3" xfId="16475"/>
    <cellStyle name="Vírgula 8 3 2 3 6" xfId="2638"/>
    <cellStyle name="Vírgula 8 3 2 3 6 2" xfId="12587"/>
    <cellStyle name="Vírgula 8 3 2 3 6 2 2" xfId="18067"/>
    <cellStyle name="Vírgula 8 3 2 3 6 3" xfId="15313"/>
    <cellStyle name="Vírgula 8 3 2 3 7" xfId="12207"/>
    <cellStyle name="Vírgula 8 3 2 3 7 2" xfId="17688"/>
    <cellStyle name="Vírgula 8 3 2 3 8" xfId="14946"/>
    <cellStyle name="Vírgula 8 3 2 4" xfId="1994"/>
    <cellStyle name="Vírgula 8 3 2 4 2" xfId="5345"/>
    <cellStyle name="Vírgula 8 3 2 4 2 2" xfId="10329"/>
    <cellStyle name="Vírgula 8 3 2 4 2 2 2" xfId="14376"/>
    <cellStyle name="Vírgula 8 3 2 4 2 2 2 2" xfId="19856"/>
    <cellStyle name="Vírgula 8 3 2 4 2 2 3" xfId="17101"/>
    <cellStyle name="Vírgula 8 3 2 4 2 3" xfId="13204"/>
    <cellStyle name="Vírgula 8 3 2 4 2 3 2" xfId="18684"/>
    <cellStyle name="Vírgula 8 3 2 4 2 4" xfId="15930"/>
    <cellStyle name="Vírgula 8 3 2 4 3" xfId="7074"/>
    <cellStyle name="Vírgula 8 3 2 4 3 2" xfId="12016"/>
    <cellStyle name="Vírgula 8 3 2 4 3 2 2" xfId="14776"/>
    <cellStyle name="Vírgula 8 3 2 4 3 2 2 2" xfId="20256"/>
    <cellStyle name="Vírgula 8 3 2 4 3 2 3" xfId="17501"/>
    <cellStyle name="Vírgula 8 3 2 4 3 3" xfId="13605"/>
    <cellStyle name="Vírgula 8 3 2 4 3 3 2" xfId="19085"/>
    <cellStyle name="Vírgula 8 3 2 4 3 4" xfId="16330"/>
    <cellStyle name="Vírgula 8 3 2 4 4" xfId="8582"/>
    <cellStyle name="Vírgula 8 3 2 4 4 2" xfId="13962"/>
    <cellStyle name="Vírgula 8 3 2 4 4 2 2" xfId="19442"/>
    <cellStyle name="Vírgula 8 3 2 4 4 3" xfId="16687"/>
    <cellStyle name="Vírgula 8 3 2 4 5" xfId="3621"/>
    <cellStyle name="Vírgula 8 3 2 4 5 2" xfId="12799"/>
    <cellStyle name="Vírgula 8 3 2 4 5 2 2" xfId="18279"/>
    <cellStyle name="Vírgula 8 3 2 4 5 3" xfId="15525"/>
    <cellStyle name="Vírgula 8 3 2 4 6" xfId="12433"/>
    <cellStyle name="Vírgula 8 3 2 4 6 2" xfId="17913"/>
    <cellStyle name="Vírgula 8 3 2 4 7" xfId="15159"/>
    <cellStyle name="Vírgula 8 3 2 5" xfId="3746"/>
    <cellStyle name="Vírgula 8 3 2 5 2" xfId="5530"/>
    <cellStyle name="Vírgula 8 3 2 5 2 2" xfId="10485"/>
    <cellStyle name="Vírgula 8 3 2 5 2 2 2" xfId="14438"/>
    <cellStyle name="Vírgula 8 3 2 5 2 2 2 2" xfId="19918"/>
    <cellStyle name="Vírgula 8 3 2 5 2 2 3" xfId="17163"/>
    <cellStyle name="Vírgula 8 3 2 5 2 3" xfId="13267"/>
    <cellStyle name="Vírgula 8 3 2 5 2 3 2" xfId="18747"/>
    <cellStyle name="Vírgula 8 3 2 5 2 4" xfId="15992"/>
    <cellStyle name="Vírgula 8 3 2 5 3" xfId="8706"/>
    <cellStyle name="Vírgula 8 3 2 5 3 2" xfId="14013"/>
    <cellStyle name="Vírgula 8 3 2 5 3 2 2" xfId="19493"/>
    <cellStyle name="Vírgula 8 3 2 5 3 3" xfId="16738"/>
    <cellStyle name="Vírgula 8 3 2 5 4" xfId="12848"/>
    <cellStyle name="Vírgula 8 3 2 5 4 2" xfId="18328"/>
    <cellStyle name="Vírgula 8 3 2 5 5" xfId="15574"/>
    <cellStyle name="Vírgula 8 3 2 6" xfId="4070"/>
    <cellStyle name="Vírgula 8 3 2 6 2" xfId="8842"/>
    <cellStyle name="Vírgula 8 3 2 6 2 2" xfId="14045"/>
    <cellStyle name="Vírgula 8 3 2 6 2 2 2" xfId="19525"/>
    <cellStyle name="Vírgula 8 3 2 6 2 3" xfId="16770"/>
    <cellStyle name="Vírgula 8 3 2 6 3" xfId="12921"/>
    <cellStyle name="Vírgula 8 3 2 6 3 2" xfId="18401"/>
    <cellStyle name="Vírgula 8 3 2 6 4" xfId="15647"/>
    <cellStyle name="Vírgula 8 3 2 7" xfId="5409"/>
    <cellStyle name="Vírgula 8 3 2 7 2" xfId="10386"/>
    <cellStyle name="Vírgula 8 3 2 7 2 2" xfId="14412"/>
    <cellStyle name="Vírgula 8 3 2 7 2 2 2" xfId="19892"/>
    <cellStyle name="Vírgula 8 3 2 7 2 3" xfId="17137"/>
    <cellStyle name="Vírgula 8 3 2 7 3" xfId="13241"/>
    <cellStyle name="Vírgula 8 3 2 7 3 2" xfId="18721"/>
    <cellStyle name="Vírgula 8 3 2 7 4" xfId="15966"/>
    <cellStyle name="Vírgula 8 3 2 8" xfId="5818"/>
    <cellStyle name="Vírgula 8 3 2 8 2" xfId="10760"/>
    <cellStyle name="Vírgula 8 3 2 8 2 2" xfId="14499"/>
    <cellStyle name="Vírgula 8 3 2 8 2 2 2" xfId="19979"/>
    <cellStyle name="Vírgula 8 3 2 8 2 3" xfId="17224"/>
    <cellStyle name="Vírgula 8 3 2 8 3" xfId="13328"/>
    <cellStyle name="Vírgula 8 3 2 8 3 2" xfId="18808"/>
    <cellStyle name="Vírgula 8 3 2 8 4" xfId="16053"/>
    <cellStyle name="Vírgula 8 3 2 9" xfId="7326"/>
    <cellStyle name="Vírgula 8 3 2 9 2" xfId="13685"/>
    <cellStyle name="Vírgula 8 3 2 9 2 2" xfId="19165"/>
    <cellStyle name="Vírgula 8 3 2 9 3" xfId="16410"/>
    <cellStyle name="Vírgula 8 3 3" xfId="665"/>
    <cellStyle name="Vírgula 8 3 3 10" xfId="2408"/>
    <cellStyle name="Vírgula 8 3 3 10 2" xfId="12532"/>
    <cellStyle name="Vírgula 8 3 3 10 2 2" xfId="18012"/>
    <cellStyle name="Vírgula 8 3 3 10 3" xfId="15258"/>
    <cellStyle name="Vírgula 8 3 3 11" xfId="12150"/>
    <cellStyle name="Vírgula 8 3 3 11 2" xfId="17631"/>
    <cellStyle name="Vírgula 8 3 3 12" xfId="14890"/>
    <cellStyle name="Vírgula 8 3 3 2" xfId="806"/>
    <cellStyle name="Vírgula 8 3 3 2 2" xfId="1271"/>
    <cellStyle name="Vírgula 8 3 3 2 2 2" xfId="2000"/>
    <cellStyle name="Vírgula 8 3 3 2 2 2 2" xfId="5351"/>
    <cellStyle name="Vírgula 8 3 3 2 2 2 2 2" xfId="10335"/>
    <cellStyle name="Vírgula 8 3 3 2 2 2 2 2 2" xfId="14382"/>
    <cellStyle name="Vírgula 8 3 3 2 2 2 2 2 2 2" xfId="19862"/>
    <cellStyle name="Vírgula 8 3 3 2 2 2 2 2 3" xfId="17107"/>
    <cellStyle name="Vírgula 8 3 3 2 2 2 2 3" xfId="13210"/>
    <cellStyle name="Vírgula 8 3 3 2 2 2 2 3 2" xfId="18690"/>
    <cellStyle name="Vírgula 8 3 3 2 2 2 2 4" xfId="15936"/>
    <cellStyle name="Vírgula 8 3 3 2 2 2 3" xfId="7080"/>
    <cellStyle name="Vírgula 8 3 3 2 2 2 3 2" xfId="12022"/>
    <cellStyle name="Vírgula 8 3 3 2 2 2 3 2 2" xfId="14782"/>
    <cellStyle name="Vírgula 8 3 3 2 2 2 3 2 2 2" xfId="20262"/>
    <cellStyle name="Vírgula 8 3 3 2 2 2 3 2 3" xfId="17507"/>
    <cellStyle name="Vírgula 8 3 3 2 2 2 3 3" xfId="13611"/>
    <cellStyle name="Vírgula 8 3 3 2 2 2 3 3 2" xfId="19091"/>
    <cellStyle name="Vírgula 8 3 3 2 2 2 3 4" xfId="16336"/>
    <cellStyle name="Vírgula 8 3 3 2 2 2 4" xfId="8588"/>
    <cellStyle name="Vírgula 8 3 3 2 2 2 4 2" xfId="13968"/>
    <cellStyle name="Vírgula 8 3 3 2 2 2 4 2 2" xfId="19448"/>
    <cellStyle name="Vírgula 8 3 3 2 2 2 4 3" xfId="16693"/>
    <cellStyle name="Vírgula 8 3 3 2 2 2 5" xfId="3627"/>
    <cellStyle name="Vírgula 8 3 3 2 2 2 5 2" xfId="12805"/>
    <cellStyle name="Vírgula 8 3 3 2 2 2 5 2 2" xfId="18285"/>
    <cellStyle name="Vírgula 8 3 3 2 2 2 5 3" xfId="15531"/>
    <cellStyle name="Vírgula 8 3 3 2 2 2 6" xfId="12439"/>
    <cellStyle name="Vírgula 8 3 3 2 2 2 6 2" xfId="17919"/>
    <cellStyle name="Vírgula 8 3 3 2 2 2 7" xfId="15165"/>
    <cellStyle name="Vírgula 8 3 3 2 2 3" xfId="4632"/>
    <cellStyle name="Vírgula 8 3 3 2 2 3 2" xfId="9616"/>
    <cellStyle name="Vírgula 8 3 3 2 2 3 2 2" xfId="14226"/>
    <cellStyle name="Vírgula 8 3 3 2 2 3 2 2 2" xfId="19706"/>
    <cellStyle name="Vírgula 8 3 3 2 2 3 2 3" xfId="16951"/>
    <cellStyle name="Vírgula 8 3 3 2 2 3 3" xfId="13054"/>
    <cellStyle name="Vírgula 8 3 3 2 2 3 3 2" xfId="18534"/>
    <cellStyle name="Vírgula 8 3 3 2 2 3 4" xfId="15780"/>
    <cellStyle name="Vírgula 8 3 3 2 2 4" xfId="6363"/>
    <cellStyle name="Vírgula 8 3 3 2 2 4 2" xfId="11305"/>
    <cellStyle name="Vírgula 8 3 3 2 2 4 2 2" xfId="14628"/>
    <cellStyle name="Vírgula 8 3 3 2 2 4 2 2 2" xfId="20108"/>
    <cellStyle name="Vírgula 8 3 3 2 2 4 2 3" xfId="17353"/>
    <cellStyle name="Vírgula 8 3 3 2 2 4 3" xfId="13457"/>
    <cellStyle name="Vírgula 8 3 3 2 2 4 3 2" xfId="18937"/>
    <cellStyle name="Vírgula 8 3 3 2 2 4 4" xfId="16182"/>
    <cellStyle name="Vírgula 8 3 3 2 2 5" xfId="7871"/>
    <cellStyle name="Vírgula 8 3 3 2 2 5 2" xfId="13814"/>
    <cellStyle name="Vírgula 8 3 3 2 2 5 2 2" xfId="19294"/>
    <cellStyle name="Vírgula 8 3 3 2 2 5 3" xfId="16539"/>
    <cellStyle name="Vírgula 8 3 3 2 2 6" xfId="2910"/>
    <cellStyle name="Vírgula 8 3 3 2 2 6 2" xfId="12651"/>
    <cellStyle name="Vírgula 8 3 3 2 2 6 2 2" xfId="18131"/>
    <cellStyle name="Vírgula 8 3 3 2 2 6 3" xfId="15377"/>
    <cellStyle name="Vírgula 8 3 3 2 2 7" xfId="12285"/>
    <cellStyle name="Vírgula 8 3 3 2 2 7 2" xfId="17765"/>
    <cellStyle name="Vírgula 8 3 3 2 2 8" xfId="15011"/>
    <cellStyle name="Vírgula 8 3 3 2 3" xfId="1999"/>
    <cellStyle name="Vírgula 8 3 3 2 3 2" xfId="5350"/>
    <cellStyle name="Vírgula 8 3 3 2 3 2 2" xfId="10334"/>
    <cellStyle name="Vírgula 8 3 3 2 3 2 2 2" xfId="14381"/>
    <cellStyle name="Vírgula 8 3 3 2 3 2 2 2 2" xfId="19861"/>
    <cellStyle name="Vírgula 8 3 3 2 3 2 2 3" xfId="17106"/>
    <cellStyle name="Vírgula 8 3 3 2 3 2 3" xfId="13209"/>
    <cellStyle name="Vírgula 8 3 3 2 3 2 3 2" xfId="18689"/>
    <cellStyle name="Vírgula 8 3 3 2 3 2 4" xfId="15935"/>
    <cellStyle name="Vírgula 8 3 3 2 3 3" xfId="7079"/>
    <cellStyle name="Vírgula 8 3 3 2 3 3 2" xfId="12021"/>
    <cellStyle name="Vírgula 8 3 3 2 3 3 2 2" xfId="14781"/>
    <cellStyle name="Vírgula 8 3 3 2 3 3 2 2 2" xfId="20261"/>
    <cellStyle name="Vírgula 8 3 3 2 3 3 2 3" xfId="17506"/>
    <cellStyle name="Vírgula 8 3 3 2 3 3 3" xfId="13610"/>
    <cellStyle name="Vírgula 8 3 3 2 3 3 3 2" xfId="19090"/>
    <cellStyle name="Vírgula 8 3 3 2 3 3 4" xfId="16335"/>
    <cellStyle name="Vírgula 8 3 3 2 3 4" xfId="8587"/>
    <cellStyle name="Vírgula 8 3 3 2 3 4 2" xfId="13967"/>
    <cellStyle name="Vírgula 8 3 3 2 3 4 2 2" xfId="19447"/>
    <cellStyle name="Vírgula 8 3 3 2 3 4 3" xfId="16692"/>
    <cellStyle name="Vírgula 8 3 3 2 3 5" xfId="3626"/>
    <cellStyle name="Vírgula 8 3 3 2 3 5 2" xfId="12804"/>
    <cellStyle name="Vírgula 8 3 3 2 3 5 2 2" xfId="18284"/>
    <cellStyle name="Vírgula 8 3 3 2 3 5 3" xfId="15530"/>
    <cellStyle name="Vírgula 8 3 3 2 3 6" xfId="12438"/>
    <cellStyle name="Vírgula 8 3 3 2 3 6 2" xfId="17918"/>
    <cellStyle name="Vírgula 8 3 3 2 3 7" xfId="15164"/>
    <cellStyle name="Vírgula 8 3 3 2 4" xfId="4249"/>
    <cellStyle name="Vírgula 8 3 3 2 4 2" xfId="9235"/>
    <cellStyle name="Vírgula 8 3 3 2 4 2 2" xfId="14135"/>
    <cellStyle name="Vírgula 8 3 3 2 4 2 2 2" xfId="19615"/>
    <cellStyle name="Vírgula 8 3 3 2 4 2 3" xfId="16860"/>
    <cellStyle name="Vírgula 8 3 3 2 4 3" xfId="12963"/>
    <cellStyle name="Vírgula 8 3 3 2 4 3 2" xfId="18443"/>
    <cellStyle name="Vírgula 8 3 3 2 4 4" xfId="15689"/>
    <cellStyle name="Vírgula 8 3 3 2 5" xfId="5996"/>
    <cellStyle name="Vírgula 8 3 3 2 5 2" xfId="10938"/>
    <cellStyle name="Vírgula 8 3 3 2 5 2 2" xfId="14541"/>
    <cellStyle name="Vírgula 8 3 3 2 5 2 2 2" xfId="20021"/>
    <cellStyle name="Vírgula 8 3 3 2 5 2 3" xfId="17266"/>
    <cellStyle name="Vírgula 8 3 3 2 5 3" xfId="13370"/>
    <cellStyle name="Vírgula 8 3 3 2 5 3 2" xfId="18850"/>
    <cellStyle name="Vírgula 8 3 3 2 5 4" xfId="16095"/>
    <cellStyle name="Vírgula 8 3 3 2 6" xfId="7504"/>
    <cellStyle name="Vírgula 8 3 3 2 6 2" xfId="13727"/>
    <cellStyle name="Vírgula 8 3 3 2 6 2 2" xfId="19207"/>
    <cellStyle name="Vírgula 8 3 3 2 6 3" xfId="16452"/>
    <cellStyle name="Vírgula 8 3 3 2 7" xfId="2543"/>
    <cellStyle name="Vírgula 8 3 3 2 7 2" xfId="12564"/>
    <cellStyle name="Vírgula 8 3 3 2 7 2 2" xfId="18044"/>
    <cellStyle name="Vírgula 8 3 3 2 7 3" xfId="15290"/>
    <cellStyle name="Vírgula 8 3 3 2 8" xfId="12182"/>
    <cellStyle name="Vírgula 8 3 3 2 8 2" xfId="17663"/>
    <cellStyle name="Vírgula 8 3 3 2 9" xfId="14922"/>
    <cellStyle name="Vírgula 8 3 3 3" xfId="959"/>
    <cellStyle name="Vírgula 8 3 3 3 2" xfId="2001"/>
    <cellStyle name="Vírgula 8 3 3 3 2 2" xfId="5352"/>
    <cellStyle name="Vírgula 8 3 3 3 2 2 2" xfId="10336"/>
    <cellStyle name="Vírgula 8 3 3 3 2 2 2 2" xfId="14383"/>
    <cellStyle name="Vírgula 8 3 3 3 2 2 2 2 2" xfId="19863"/>
    <cellStyle name="Vírgula 8 3 3 3 2 2 2 3" xfId="17108"/>
    <cellStyle name="Vírgula 8 3 3 3 2 2 3" xfId="13211"/>
    <cellStyle name="Vírgula 8 3 3 3 2 2 3 2" xfId="18691"/>
    <cellStyle name="Vírgula 8 3 3 3 2 2 4" xfId="15937"/>
    <cellStyle name="Vírgula 8 3 3 3 2 3" xfId="7081"/>
    <cellStyle name="Vírgula 8 3 3 3 2 3 2" xfId="12023"/>
    <cellStyle name="Vírgula 8 3 3 3 2 3 2 2" xfId="14783"/>
    <cellStyle name="Vírgula 8 3 3 3 2 3 2 2 2" xfId="20263"/>
    <cellStyle name="Vírgula 8 3 3 3 2 3 2 3" xfId="17508"/>
    <cellStyle name="Vírgula 8 3 3 3 2 3 3" xfId="13612"/>
    <cellStyle name="Vírgula 8 3 3 3 2 3 3 2" xfId="19092"/>
    <cellStyle name="Vírgula 8 3 3 3 2 3 4" xfId="16337"/>
    <cellStyle name="Vírgula 8 3 3 3 2 4" xfId="8589"/>
    <cellStyle name="Vírgula 8 3 3 3 2 4 2" xfId="13969"/>
    <cellStyle name="Vírgula 8 3 3 3 2 4 2 2" xfId="19449"/>
    <cellStyle name="Vírgula 8 3 3 3 2 4 3" xfId="16694"/>
    <cellStyle name="Vírgula 8 3 3 3 2 5" xfId="3628"/>
    <cellStyle name="Vírgula 8 3 3 3 2 5 2" xfId="12806"/>
    <cellStyle name="Vírgula 8 3 3 3 2 5 2 2" xfId="18286"/>
    <cellStyle name="Vírgula 8 3 3 3 2 5 3" xfId="15532"/>
    <cellStyle name="Vírgula 8 3 3 3 2 6" xfId="12440"/>
    <cellStyle name="Vírgula 8 3 3 3 2 6 2" xfId="17920"/>
    <cellStyle name="Vírgula 8 3 3 3 2 7" xfId="15166"/>
    <cellStyle name="Vírgula 8 3 3 3 3" xfId="4391"/>
    <cellStyle name="Vírgula 8 3 3 3 3 2" xfId="9376"/>
    <cellStyle name="Vírgula 8 3 3 3 3 2 2" xfId="14168"/>
    <cellStyle name="Vírgula 8 3 3 3 3 2 2 2" xfId="19648"/>
    <cellStyle name="Vírgula 8 3 3 3 3 2 3" xfId="16893"/>
    <cellStyle name="Vírgula 8 3 3 3 3 3" xfId="12996"/>
    <cellStyle name="Vírgula 8 3 3 3 3 3 2" xfId="18476"/>
    <cellStyle name="Vírgula 8 3 3 3 3 4" xfId="15722"/>
    <cellStyle name="Vírgula 8 3 3 3 4" xfId="6134"/>
    <cellStyle name="Vírgula 8 3 3 3 4 2" xfId="11076"/>
    <cellStyle name="Vírgula 8 3 3 3 4 2 2" xfId="14574"/>
    <cellStyle name="Vírgula 8 3 3 3 4 2 2 2" xfId="20054"/>
    <cellStyle name="Vírgula 8 3 3 3 4 2 3" xfId="17299"/>
    <cellStyle name="Vírgula 8 3 3 3 4 3" xfId="13403"/>
    <cellStyle name="Vírgula 8 3 3 3 4 3 2" xfId="18883"/>
    <cellStyle name="Vírgula 8 3 3 3 4 4" xfId="16128"/>
    <cellStyle name="Vírgula 8 3 3 3 5" xfId="7642"/>
    <cellStyle name="Vírgula 8 3 3 3 5 2" xfId="13760"/>
    <cellStyle name="Vírgula 8 3 3 3 5 2 2" xfId="19240"/>
    <cellStyle name="Vírgula 8 3 3 3 5 3" xfId="16485"/>
    <cellStyle name="Vírgula 8 3 3 3 6" xfId="2681"/>
    <cellStyle name="Vírgula 8 3 3 3 6 2" xfId="12597"/>
    <cellStyle name="Vírgula 8 3 3 3 6 2 2" xfId="18077"/>
    <cellStyle name="Vírgula 8 3 3 3 6 3" xfId="15323"/>
    <cellStyle name="Vírgula 8 3 3 3 7" xfId="12217"/>
    <cellStyle name="Vírgula 8 3 3 3 7 2" xfId="17698"/>
    <cellStyle name="Vírgula 8 3 3 3 8" xfId="14956"/>
    <cellStyle name="Vírgula 8 3 3 4" xfId="1998"/>
    <cellStyle name="Vírgula 8 3 3 4 2" xfId="5349"/>
    <cellStyle name="Vírgula 8 3 3 4 2 2" xfId="10333"/>
    <cellStyle name="Vírgula 8 3 3 4 2 2 2" xfId="14380"/>
    <cellStyle name="Vírgula 8 3 3 4 2 2 2 2" xfId="19860"/>
    <cellStyle name="Vírgula 8 3 3 4 2 2 3" xfId="17105"/>
    <cellStyle name="Vírgula 8 3 3 4 2 3" xfId="13208"/>
    <cellStyle name="Vírgula 8 3 3 4 2 3 2" xfId="18688"/>
    <cellStyle name="Vírgula 8 3 3 4 2 4" xfId="15934"/>
    <cellStyle name="Vírgula 8 3 3 4 3" xfId="7078"/>
    <cellStyle name="Vírgula 8 3 3 4 3 2" xfId="12020"/>
    <cellStyle name="Vírgula 8 3 3 4 3 2 2" xfId="14780"/>
    <cellStyle name="Vírgula 8 3 3 4 3 2 2 2" xfId="20260"/>
    <cellStyle name="Vírgula 8 3 3 4 3 2 3" xfId="17505"/>
    <cellStyle name="Vírgula 8 3 3 4 3 3" xfId="13609"/>
    <cellStyle name="Vírgula 8 3 3 4 3 3 2" xfId="19089"/>
    <cellStyle name="Vírgula 8 3 3 4 3 4" xfId="16334"/>
    <cellStyle name="Vírgula 8 3 3 4 4" xfId="8586"/>
    <cellStyle name="Vírgula 8 3 3 4 4 2" xfId="13966"/>
    <cellStyle name="Vírgula 8 3 3 4 4 2 2" xfId="19446"/>
    <cellStyle name="Vírgula 8 3 3 4 4 3" xfId="16691"/>
    <cellStyle name="Vírgula 8 3 3 4 5" xfId="3625"/>
    <cellStyle name="Vírgula 8 3 3 4 5 2" xfId="12803"/>
    <cellStyle name="Vírgula 8 3 3 4 5 2 2" xfId="18283"/>
    <cellStyle name="Vírgula 8 3 3 4 5 3" xfId="15529"/>
    <cellStyle name="Vírgula 8 3 3 4 6" xfId="12437"/>
    <cellStyle name="Vírgula 8 3 3 4 6 2" xfId="17917"/>
    <cellStyle name="Vírgula 8 3 3 4 7" xfId="15163"/>
    <cellStyle name="Vírgula 8 3 3 5" xfId="3789"/>
    <cellStyle name="Vírgula 8 3 3 5 2" xfId="5527"/>
    <cellStyle name="Vírgula 8 3 3 5 2 2" xfId="10482"/>
    <cellStyle name="Vírgula 8 3 3 5 2 2 2" xfId="14437"/>
    <cellStyle name="Vírgula 8 3 3 5 2 2 2 2" xfId="19917"/>
    <cellStyle name="Vírgula 8 3 3 5 2 2 3" xfId="17162"/>
    <cellStyle name="Vírgula 8 3 3 5 2 3" xfId="13266"/>
    <cellStyle name="Vírgula 8 3 3 5 2 3 2" xfId="18746"/>
    <cellStyle name="Vírgula 8 3 3 5 2 4" xfId="15991"/>
    <cellStyle name="Vírgula 8 3 3 5 3" xfId="8749"/>
    <cellStyle name="Vírgula 8 3 3 5 3 2" xfId="14023"/>
    <cellStyle name="Vírgula 8 3 3 5 3 2 2" xfId="19503"/>
    <cellStyle name="Vírgula 8 3 3 5 3 3" xfId="16748"/>
    <cellStyle name="Vírgula 8 3 3 5 4" xfId="12858"/>
    <cellStyle name="Vírgula 8 3 3 5 4 2" xfId="18338"/>
    <cellStyle name="Vírgula 8 3 3 5 5" xfId="15584"/>
    <cellStyle name="Vírgula 8 3 3 6" xfId="4114"/>
    <cellStyle name="Vírgula 8 3 3 6 2" xfId="8885"/>
    <cellStyle name="Vírgula 8 3 3 6 2 2" xfId="14055"/>
    <cellStyle name="Vírgula 8 3 3 6 2 2 2" xfId="19535"/>
    <cellStyle name="Vírgula 8 3 3 6 2 3" xfId="16780"/>
    <cellStyle name="Vírgula 8 3 3 6 3" xfId="12931"/>
    <cellStyle name="Vírgula 8 3 3 6 3 2" xfId="18411"/>
    <cellStyle name="Vírgula 8 3 3 6 4" xfId="15657"/>
    <cellStyle name="Vírgula 8 3 3 7" xfId="5533"/>
    <cellStyle name="Vírgula 8 3 3 7 2" xfId="10487"/>
    <cellStyle name="Vírgula 8 3 3 7 2 2" xfId="14439"/>
    <cellStyle name="Vírgula 8 3 3 7 2 2 2" xfId="19919"/>
    <cellStyle name="Vírgula 8 3 3 7 2 3" xfId="17164"/>
    <cellStyle name="Vírgula 8 3 3 7 3" xfId="13268"/>
    <cellStyle name="Vírgula 8 3 3 7 3 2" xfId="18748"/>
    <cellStyle name="Vírgula 8 3 3 7 4" xfId="15993"/>
    <cellStyle name="Vírgula 8 3 3 8" xfId="5861"/>
    <cellStyle name="Vírgula 8 3 3 8 2" xfId="10803"/>
    <cellStyle name="Vírgula 8 3 3 8 2 2" xfId="14509"/>
    <cellStyle name="Vírgula 8 3 3 8 2 2 2" xfId="19989"/>
    <cellStyle name="Vírgula 8 3 3 8 2 3" xfId="17234"/>
    <cellStyle name="Vírgula 8 3 3 8 3" xfId="13338"/>
    <cellStyle name="Vírgula 8 3 3 8 3 2" xfId="18818"/>
    <cellStyle name="Vírgula 8 3 3 8 4" xfId="16063"/>
    <cellStyle name="Vírgula 8 3 3 9" xfId="7369"/>
    <cellStyle name="Vírgula 8 3 3 9 2" xfId="13695"/>
    <cellStyle name="Vírgula 8 3 3 9 2 2" xfId="19175"/>
    <cellStyle name="Vírgula 8 3 3 9 3" xfId="16420"/>
    <cellStyle name="Vírgula 8 3 4" xfId="506"/>
    <cellStyle name="Vírgula 8 3 4 2" xfId="1068"/>
    <cellStyle name="Vírgula 8 3 4 2 2" xfId="2003"/>
    <cellStyle name="Vírgula 8 3 4 2 2 2" xfId="5354"/>
    <cellStyle name="Vírgula 8 3 4 2 2 2 2" xfId="10338"/>
    <cellStyle name="Vírgula 8 3 4 2 2 2 2 2" xfId="14385"/>
    <cellStyle name="Vírgula 8 3 4 2 2 2 2 2 2" xfId="19865"/>
    <cellStyle name="Vírgula 8 3 4 2 2 2 2 3" xfId="17110"/>
    <cellStyle name="Vírgula 8 3 4 2 2 2 3" xfId="13213"/>
    <cellStyle name="Vírgula 8 3 4 2 2 2 3 2" xfId="18693"/>
    <cellStyle name="Vírgula 8 3 4 2 2 2 4" xfId="15939"/>
    <cellStyle name="Vírgula 8 3 4 2 2 3" xfId="7083"/>
    <cellStyle name="Vírgula 8 3 4 2 2 3 2" xfId="12025"/>
    <cellStyle name="Vírgula 8 3 4 2 2 3 2 2" xfId="14785"/>
    <cellStyle name="Vírgula 8 3 4 2 2 3 2 2 2" xfId="20265"/>
    <cellStyle name="Vírgula 8 3 4 2 2 3 2 3" xfId="17510"/>
    <cellStyle name="Vírgula 8 3 4 2 2 3 3" xfId="13614"/>
    <cellStyle name="Vírgula 8 3 4 2 2 3 3 2" xfId="19094"/>
    <cellStyle name="Vírgula 8 3 4 2 2 3 4" xfId="16339"/>
    <cellStyle name="Vírgula 8 3 4 2 2 4" xfId="8591"/>
    <cellStyle name="Vírgula 8 3 4 2 2 4 2" xfId="13971"/>
    <cellStyle name="Vírgula 8 3 4 2 2 4 2 2" xfId="19451"/>
    <cellStyle name="Vírgula 8 3 4 2 2 4 3" xfId="16696"/>
    <cellStyle name="Vírgula 8 3 4 2 2 5" xfId="3630"/>
    <cellStyle name="Vírgula 8 3 4 2 2 5 2" xfId="12808"/>
    <cellStyle name="Vírgula 8 3 4 2 2 5 2 2" xfId="18288"/>
    <cellStyle name="Vírgula 8 3 4 2 2 5 3" xfId="15534"/>
    <cellStyle name="Vírgula 8 3 4 2 2 6" xfId="12442"/>
    <cellStyle name="Vírgula 8 3 4 2 2 6 2" xfId="17922"/>
    <cellStyle name="Vírgula 8 3 4 2 2 7" xfId="15168"/>
    <cellStyle name="Vírgula 8 3 4 2 3" xfId="4483"/>
    <cellStyle name="Vírgula 8 3 4 2 3 2" xfId="9468"/>
    <cellStyle name="Vírgula 8 3 4 2 3 2 2" xfId="14190"/>
    <cellStyle name="Vírgula 8 3 4 2 3 2 2 2" xfId="19670"/>
    <cellStyle name="Vírgula 8 3 4 2 3 2 3" xfId="16915"/>
    <cellStyle name="Vírgula 8 3 4 2 3 3" xfId="13018"/>
    <cellStyle name="Vírgula 8 3 4 2 3 3 2" xfId="18498"/>
    <cellStyle name="Vírgula 8 3 4 2 3 4" xfId="15744"/>
    <cellStyle name="Vírgula 8 3 4 2 4" xfId="6223"/>
    <cellStyle name="Vírgula 8 3 4 2 4 2" xfId="11165"/>
    <cellStyle name="Vírgula 8 3 4 2 4 2 2" xfId="14595"/>
    <cellStyle name="Vírgula 8 3 4 2 4 2 2 2" xfId="20075"/>
    <cellStyle name="Vírgula 8 3 4 2 4 2 3" xfId="17320"/>
    <cellStyle name="Vírgula 8 3 4 2 4 3" xfId="13424"/>
    <cellStyle name="Vírgula 8 3 4 2 4 3 2" xfId="18904"/>
    <cellStyle name="Vírgula 8 3 4 2 4 4" xfId="16149"/>
    <cellStyle name="Vírgula 8 3 4 2 5" xfId="7731"/>
    <cellStyle name="Vírgula 8 3 4 2 5 2" xfId="13781"/>
    <cellStyle name="Vírgula 8 3 4 2 5 2 2" xfId="19261"/>
    <cellStyle name="Vírgula 8 3 4 2 5 3" xfId="16506"/>
    <cellStyle name="Vírgula 8 3 4 2 6" xfId="2770"/>
    <cellStyle name="Vírgula 8 3 4 2 6 2" xfId="12618"/>
    <cellStyle name="Vírgula 8 3 4 2 6 2 2" xfId="18098"/>
    <cellStyle name="Vírgula 8 3 4 2 6 3" xfId="15344"/>
    <cellStyle name="Vírgula 8 3 4 2 7" xfId="12244"/>
    <cellStyle name="Vírgula 8 3 4 2 7 2" xfId="17725"/>
    <cellStyle name="Vírgula 8 3 4 2 8" xfId="14978"/>
    <cellStyle name="Vírgula 8 3 4 3" xfId="2002"/>
    <cellStyle name="Vírgula 8 3 4 3 2" xfId="5353"/>
    <cellStyle name="Vírgula 8 3 4 3 2 2" xfId="10337"/>
    <cellStyle name="Vírgula 8 3 4 3 2 2 2" xfId="14384"/>
    <cellStyle name="Vírgula 8 3 4 3 2 2 2 2" xfId="19864"/>
    <cellStyle name="Vírgula 8 3 4 3 2 2 3" xfId="17109"/>
    <cellStyle name="Vírgula 8 3 4 3 2 3" xfId="13212"/>
    <cellStyle name="Vírgula 8 3 4 3 2 3 2" xfId="18692"/>
    <cellStyle name="Vírgula 8 3 4 3 2 4" xfId="15938"/>
    <cellStyle name="Vírgula 8 3 4 3 3" xfId="7082"/>
    <cellStyle name="Vírgula 8 3 4 3 3 2" xfId="12024"/>
    <cellStyle name="Vírgula 8 3 4 3 3 2 2" xfId="14784"/>
    <cellStyle name="Vírgula 8 3 4 3 3 2 2 2" xfId="20264"/>
    <cellStyle name="Vírgula 8 3 4 3 3 2 3" xfId="17509"/>
    <cellStyle name="Vírgula 8 3 4 3 3 3" xfId="13613"/>
    <cellStyle name="Vírgula 8 3 4 3 3 3 2" xfId="19093"/>
    <cellStyle name="Vírgula 8 3 4 3 3 4" xfId="16338"/>
    <cellStyle name="Vírgula 8 3 4 3 4" xfId="8590"/>
    <cellStyle name="Vírgula 8 3 4 3 4 2" xfId="13970"/>
    <cellStyle name="Vírgula 8 3 4 3 4 2 2" xfId="19450"/>
    <cellStyle name="Vírgula 8 3 4 3 4 3" xfId="16695"/>
    <cellStyle name="Vírgula 8 3 4 3 5" xfId="3629"/>
    <cellStyle name="Vírgula 8 3 4 3 5 2" xfId="12807"/>
    <cellStyle name="Vírgula 8 3 4 3 5 2 2" xfId="18287"/>
    <cellStyle name="Vírgula 8 3 4 3 5 3" xfId="15533"/>
    <cellStyle name="Vírgula 8 3 4 3 6" xfId="12441"/>
    <cellStyle name="Vírgula 8 3 4 3 6 2" xfId="17921"/>
    <cellStyle name="Vírgula 8 3 4 3 7" xfId="15167"/>
    <cellStyle name="Vírgula 8 3 4 4" xfId="4015"/>
    <cellStyle name="Vírgula 8 3 4 4 2" xfId="9087"/>
    <cellStyle name="Vírgula 8 3 4 4 2 2" xfId="14101"/>
    <cellStyle name="Vírgula 8 3 4 4 2 2 2" xfId="19581"/>
    <cellStyle name="Vírgula 8 3 4 4 2 3" xfId="16826"/>
    <cellStyle name="Vírgula 8 3 4 4 3" xfId="12909"/>
    <cellStyle name="Vírgula 8 3 4 4 3 2" xfId="18389"/>
    <cellStyle name="Vírgula 8 3 4 4 4" xfId="15635"/>
    <cellStyle name="Vírgula 8 3 4 5" xfId="5771"/>
    <cellStyle name="Vírgula 8 3 4 5 2" xfId="10713"/>
    <cellStyle name="Vírgula 8 3 4 5 2 2" xfId="14488"/>
    <cellStyle name="Vírgula 8 3 4 5 2 2 2" xfId="19968"/>
    <cellStyle name="Vírgula 8 3 4 5 2 3" xfId="17213"/>
    <cellStyle name="Vírgula 8 3 4 5 3" xfId="13317"/>
    <cellStyle name="Vírgula 8 3 4 5 3 2" xfId="18797"/>
    <cellStyle name="Vírgula 8 3 4 5 4" xfId="16042"/>
    <cellStyle name="Vírgula 8 3 4 6" xfId="7279"/>
    <cellStyle name="Vírgula 8 3 4 6 2" xfId="13674"/>
    <cellStyle name="Vírgula 8 3 4 6 2 2" xfId="19154"/>
    <cellStyle name="Vírgula 8 3 4 6 3" xfId="16399"/>
    <cellStyle name="Vírgula 8 3 4 7" xfId="2318"/>
    <cellStyle name="Vírgula 8 3 4 7 2" xfId="12511"/>
    <cellStyle name="Vírgula 8 3 4 7 2 2" xfId="17991"/>
    <cellStyle name="Vírgula 8 3 4 7 3" xfId="15237"/>
    <cellStyle name="Vírgula 8 3 4 8" xfId="12121"/>
    <cellStyle name="Vírgula 8 3 4 8 2" xfId="17602"/>
    <cellStyle name="Vírgula 8 3 4 9" xfId="14868"/>
    <cellStyle name="Vírgula 8 3 5" xfId="715"/>
    <cellStyle name="Vírgula 8 3 5 2" xfId="1181"/>
    <cellStyle name="Vírgula 8 3 5 2 2" xfId="2005"/>
    <cellStyle name="Vírgula 8 3 5 2 2 2" xfId="5356"/>
    <cellStyle name="Vírgula 8 3 5 2 2 2 2" xfId="10340"/>
    <cellStyle name="Vírgula 8 3 5 2 2 2 2 2" xfId="14387"/>
    <cellStyle name="Vírgula 8 3 5 2 2 2 2 2 2" xfId="19867"/>
    <cellStyle name="Vírgula 8 3 5 2 2 2 2 3" xfId="17112"/>
    <cellStyle name="Vírgula 8 3 5 2 2 2 3" xfId="13215"/>
    <cellStyle name="Vírgula 8 3 5 2 2 2 3 2" xfId="18695"/>
    <cellStyle name="Vírgula 8 3 5 2 2 2 4" xfId="15941"/>
    <cellStyle name="Vírgula 8 3 5 2 2 3" xfId="7085"/>
    <cellStyle name="Vírgula 8 3 5 2 2 3 2" xfId="12027"/>
    <cellStyle name="Vírgula 8 3 5 2 2 3 2 2" xfId="14787"/>
    <cellStyle name="Vírgula 8 3 5 2 2 3 2 2 2" xfId="20267"/>
    <cellStyle name="Vírgula 8 3 5 2 2 3 2 3" xfId="17512"/>
    <cellStyle name="Vírgula 8 3 5 2 2 3 3" xfId="13616"/>
    <cellStyle name="Vírgula 8 3 5 2 2 3 3 2" xfId="19096"/>
    <cellStyle name="Vírgula 8 3 5 2 2 3 4" xfId="16341"/>
    <cellStyle name="Vírgula 8 3 5 2 2 4" xfId="8593"/>
    <cellStyle name="Vírgula 8 3 5 2 2 4 2" xfId="13973"/>
    <cellStyle name="Vírgula 8 3 5 2 2 4 2 2" xfId="19453"/>
    <cellStyle name="Vírgula 8 3 5 2 2 4 3" xfId="16698"/>
    <cellStyle name="Vírgula 8 3 5 2 2 5" xfId="3632"/>
    <cellStyle name="Vírgula 8 3 5 2 2 5 2" xfId="12810"/>
    <cellStyle name="Vírgula 8 3 5 2 2 5 2 2" xfId="18290"/>
    <cellStyle name="Vírgula 8 3 5 2 2 5 3" xfId="15536"/>
    <cellStyle name="Vírgula 8 3 5 2 2 6" xfId="12444"/>
    <cellStyle name="Vírgula 8 3 5 2 2 6 2" xfId="17924"/>
    <cellStyle name="Vírgula 8 3 5 2 2 7" xfId="15170"/>
    <cellStyle name="Vírgula 8 3 5 2 3" xfId="4542"/>
    <cellStyle name="Vírgula 8 3 5 2 3 2" xfId="9526"/>
    <cellStyle name="Vírgula 8 3 5 2 3 2 2" xfId="14205"/>
    <cellStyle name="Vírgula 8 3 5 2 3 2 2 2" xfId="19685"/>
    <cellStyle name="Vírgula 8 3 5 2 3 2 3" xfId="16930"/>
    <cellStyle name="Vírgula 8 3 5 2 3 3" xfId="13033"/>
    <cellStyle name="Vírgula 8 3 5 2 3 3 2" xfId="18513"/>
    <cellStyle name="Vírgula 8 3 5 2 3 4" xfId="15759"/>
    <cellStyle name="Vírgula 8 3 5 2 4" xfId="6273"/>
    <cellStyle name="Vírgula 8 3 5 2 4 2" xfId="11215"/>
    <cellStyle name="Vírgula 8 3 5 2 4 2 2" xfId="14607"/>
    <cellStyle name="Vírgula 8 3 5 2 4 2 2 2" xfId="20087"/>
    <cellStyle name="Vírgula 8 3 5 2 4 2 3" xfId="17332"/>
    <cellStyle name="Vírgula 8 3 5 2 4 3" xfId="13436"/>
    <cellStyle name="Vírgula 8 3 5 2 4 3 2" xfId="18916"/>
    <cellStyle name="Vírgula 8 3 5 2 4 4" xfId="16161"/>
    <cellStyle name="Vírgula 8 3 5 2 5" xfId="7781"/>
    <cellStyle name="Vírgula 8 3 5 2 5 2" xfId="13793"/>
    <cellStyle name="Vírgula 8 3 5 2 5 2 2" xfId="19273"/>
    <cellStyle name="Vírgula 8 3 5 2 5 3" xfId="16518"/>
    <cellStyle name="Vírgula 8 3 5 2 6" xfId="2820"/>
    <cellStyle name="Vírgula 8 3 5 2 6 2" xfId="12630"/>
    <cellStyle name="Vírgula 8 3 5 2 6 2 2" xfId="18110"/>
    <cellStyle name="Vírgula 8 3 5 2 6 3" xfId="15356"/>
    <cellStyle name="Vírgula 8 3 5 2 7" xfId="12264"/>
    <cellStyle name="Vírgula 8 3 5 2 7 2" xfId="17744"/>
    <cellStyle name="Vírgula 8 3 5 2 8" xfId="14990"/>
    <cellStyle name="Vírgula 8 3 5 3" xfId="2004"/>
    <cellStyle name="Vírgula 8 3 5 3 2" xfId="5355"/>
    <cellStyle name="Vírgula 8 3 5 3 2 2" xfId="10339"/>
    <cellStyle name="Vírgula 8 3 5 3 2 2 2" xfId="14386"/>
    <cellStyle name="Vírgula 8 3 5 3 2 2 2 2" xfId="19866"/>
    <cellStyle name="Vírgula 8 3 5 3 2 2 3" xfId="17111"/>
    <cellStyle name="Vírgula 8 3 5 3 2 3" xfId="13214"/>
    <cellStyle name="Vírgula 8 3 5 3 2 3 2" xfId="18694"/>
    <cellStyle name="Vírgula 8 3 5 3 2 4" xfId="15940"/>
    <cellStyle name="Vírgula 8 3 5 3 3" xfId="7084"/>
    <cellStyle name="Vírgula 8 3 5 3 3 2" xfId="12026"/>
    <cellStyle name="Vírgula 8 3 5 3 3 2 2" xfId="14786"/>
    <cellStyle name="Vírgula 8 3 5 3 3 2 2 2" xfId="20266"/>
    <cellStyle name="Vírgula 8 3 5 3 3 2 3" xfId="17511"/>
    <cellStyle name="Vírgula 8 3 5 3 3 3" xfId="13615"/>
    <cellStyle name="Vírgula 8 3 5 3 3 3 2" xfId="19095"/>
    <cellStyle name="Vírgula 8 3 5 3 3 4" xfId="16340"/>
    <cellStyle name="Vírgula 8 3 5 3 4" xfId="8592"/>
    <cellStyle name="Vírgula 8 3 5 3 4 2" xfId="13972"/>
    <cellStyle name="Vírgula 8 3 5 3 4 2 2" xfId="19452"/>
    <cellStyle name="Vírgula 8 3 5 3 4 3" xfId="16697"/>
    <cellStyle name="Vírgula 8 3 5 3 5" xfId="3631"/>
    <cellStyle name="Vírgula 8 3 5 3 5 2" xfId="12809"/>
    <cellStyle name="Vírgula 8 3 5 3 5 2 2" xfId="18289"/>
    <cellStyle name="Vírgula 8 3 5 3 5 3" xfId="15535"/>
    <cellStyle name="Vírgula 8 3 5 3 6" xfId="12443"/>
    <cellStyle name="Vírgula 8 3 5 3 6 2" xfId="17923"/>
    <cellStyle name="Vírgula 8 3 5 3 7" xfId="15169"/>
    <cellStyle name="Vírgula 8 3 5 4" xfId="4159"/>
    <cellStyle name="Vírgula 8 3 5 4 2" xfId="9145"/>
    <cellStyle name="Vírgula 8 3 5 4 2 2" xfId="14114"/>
    <cellStyle name="Vírgula 8 3 5 4 2 2 2" xfId="19594"/>
    <cellStyle name="Vírgula 8 3 5 4 2 3" xfId="16839"/>
    <cellStyle name="Vírgula 8 3 5 4 3" xfId="12942"/>
    <cellStyle name="Vírgula 8 3 5 4 3 2" xfId="18422"/>
    <cellStyle name="Vírgula 8 3 5 4 4" xfId="15668"/>
    <cellStyle name="Vírgula 8 3 5 5" xfId="5906"/>
    <cellStyle name="Vírgula 8 3 5 5 2" xfId="10848"/>
    <cellStyle name="Vírgula 8 3 5 5 2 2" xfId="14520"/>
    <cellStyle name="Vírgula 8 3 5 5 2 2 2" xfId="20000"/>
    <cellStyle name="Vírgula 8 3 5 5 2 3" xfId="17245"/>
    <cellStyle name="Vírgula 8 3 5 5 3" xfId="13349"/>
    <cellStyle name="Vírgula 8 3 5 5 3 2" xfId="18829"/>
    <cellStyle name="Vírgula 8 3 5 5 4" xfId="16074"/>
    <cellStyle name="Vírgula 8 3 5 6" xfId="7414"/>
    <cellStyle name="Vírgula 8 3 5 6 2" xfId="13706"/>
    <cellStyle name="Vírgula 8 3 5 6 2 2" xfId="19186"/>
    <cellStyle name="Vírgula 8 3 5 6 3" xfId="16431"/>
    <cellStyle name="Vírgula 8 3 5 7" xfId="2453"/>
    <cellStyle name="Vírgula 8 3 5 7 2" xfId="12543"/>
    <cellStyle name="Vírgula 8 3 5 7 2 2" xfId="18023"/>
    <cellStyle name="Vírgula 8 3 5 7 3" xfId="15269"/>
    <cellStyle name="Vírgula 8 3 5 8" xfId="12161"/>
    <cellStyle name="Vírgula 8 3 5 8 2" xfId="17642"/>
    <cellStyle name="Vírgula 8 3 5 9" xfId="14901"/>
    <cellStyle name="Vírgula 8 3 6" xfId="390"/>
    <cellStyle name="Vírgula 8 3 6 2" xfId="1012"/>
    <cellStyle name="Vírgula 8 3 6 2 2" xfId="2007"/>
    <cellStyle name="Vírgula 8 3 6 2 2 2" xfId="5358"/>
    <cellStyle name="Vírgula 8 3 6 2 2 2 2" xfId="10342"/>
    <cellStyle name="Vírgula 8 3 6 2 2 2 2 2" xfId="14389"/>
    <cellStyle name="Vírgula 8 3 6 2 2 2 2 2 2" xfId="19869"/>
    <cellStyle name="Vírgula 8 3 6 2 2 2 2 3" xfId="17114"/>
    <cellStyle name="Vírgula 8 3 6 2 2 2 3" xfId="13217"/>
    <cellStyle name="Vírgula 8 3 6 2 2 2 3 2" xfId="18697"/>
    <cellStyle name="Vírgula 8 3 6 2 2 2 4" xfId="15943"/>
    <cellStyle name="Vírgula 8 3 6 2 2 3" xfId="7087"/>
    <cellStyle name="Vírgula 8 3 6 2 2 3 2" xfId="12029"/>
    <cellStyle name="Vírgula 8 3 6 2 2 3 2 2" xfId="14789"/>
    <cellStyle name="Vírgula 8 3 6 2 2 3 2 2 2" xfId="20269"/>
    <cellStyle name="Vírgula 8 3 6 2 2 3 2 3" xfId="17514"/>
    <cellStyle name="Vírgula 8 3 6 2 2 3 3" xfId="13618"/>
    <cellStyle name="Vírgula 8 3 6 2 2 3 3 2" xfId="19098"/>
    <cellStyle name="Vírgula 8 3 6 2 2 3 4" xfId="16343"/>
    <cellStyle name="Vírgula 8 3 6 2 2 4" xfId="8595"/>
    <cellStyle name="Vírgula 8 3 6 2 2 4 2" xfId="13975"/>
    <cellStyle name="Vírgula 8 3 6 2 2 4 2 2" xfId="19455"/>
    <cellStyle name="Vírgula 8 3 6 2 2 4 3" xfId="16700"/>
    <cellStyle name="Vírgula 8 3 6 2 2 5" xfId="3634"/>
    <cellStyle name="Vírgula 8 3 6 2 2 5 2" xfId="12812"/>
    <cellStyle name="Vírgula 8 3 6 2 2 5 2 2" xfId="18292"/>
    <cellStyle name="Vírgula 8 3 6 2 2 5 3" xfId="15538"/>
    <cellStyle name="Vírgula 8 3 6 2 2 6" xfId="12446"/>
    <cellStyle name="Vírgula 8 3 6 2 2 6 2" xfId="17926"/>
    <cellStyle name="Vírgula 8 3 6 2 2 7" xfId="15172"/>
    <cellStyle name="Vírgula 8 3 6 2 3" xfId="4437"/>
    <cellStyle name="Vírgula 8 3 6 2 3 2" xfId="9422"/>
    <cellStyle name="Vírgula 8 3 6 2 3 2 2" xfId="14180"/>
    <cellStyle name="Vírgula 8 3 6 2 3 2 2 2" xfId="19660"/>
    <cellStyle name="Vírgula 8 3 6 2 3 2 3" xfId="16905"/>
    <cellStyle name="Vírgula 8 3 6 2 3 3" xfId="13008"/>
    <cellStyle name="Vírgula 8 3 6 2 3 3 2" xfId="18488"/>
    <cellStyle name="Vírgula 8 3 6 2 3 4" xfId="15734"/>
    <cellStyle name="Vírgula 8 3 6 2 4" xfId="6179"/>
    <cellStyle name="Vírgula 8 3 6 2 4 2" xfId="11121"/>
    <cellStyle name="Vírgula 8 3 6 2 4 2 2" xfId="14585"/>
    <cellStyle name="Vírgula 8 3 6 2 4 2 2 2" xfId="20065"/>
    <cellStyle name="Vírgula 8 3 6 2 4 2 3" xfId="17310"/>
    <cellStyle name="Vírgula 8 3 6 2 4 3" xfId="13414"/>
    <cellStyle name="Vírgula 8 3 6 2 4 3 2" xfId="18894"/>
    <cellStyle name="Vírgula 8 3 6 2 4 4" xfId="16139"/>
    <cellStyle name="Vírgula 8 3 6 2 5" xfId="7687"/>
    <cellStyle name="Vírgula 8 3 6 2 5 2" xfId="13771"/>
    <cellStyle name="Vírgula 8 3 6 2 5 2 2" xfId="19251"/>
    <cellStyle name="Vírgula 8 3 6 2 5 3" xfId="16496"/>
    <cellStyle name="Vírgula 8 3 6 2 6" xfId="2726"/>
    <cellStyle name="Vírgula 8 3 6 2 6 2" xfId="12608"/>
    <cellStyle name="Vírgula 8 3 6 2 6 2 2" xfId="18088"/>
    <cellStyle name="Vírgula 8 3 6 2 6 3" xfId="15334"/>
    <cellStyle name="Vírgula 8 3 6 2 7" xfId="12230"/>
    <cellStyle name="Vírgula 8 3 6 2 7 2" xfId="17711"/>
    <cellStyle name="Vírgula 8 3 6 2 8" xfId="14968"/>
    <cellStyle name="Vírgula 8 3 6 3" xfId="2006"/>
    <cellStyle name="Vírgula 8 3 6 3 2" xfId="5357"/>
    <cellStyle name="Vírgula 8 3 6 3 2 2" xfId="10341"/>
    <cellStyle name="Vírgula 8 3 6 3 2 2 2" xfId="14388"/>
    <cellStyle name="Vírgula 8 3 6 3 2 2 2 2" xfId="19868"/>
    <cellStyle name="Vírgula 8 3 6 3 2 2 3" xfId="17113"/>
    <cellStyle name="Vírgula 8 3 6 3 2 3" xfId="13216"/>
    <cellStyle name="Vírgula 8 3 6 3 2 3 2" xfId="18696"/>
    <cellStyle name="Vírgula 8 3 6 3 2 4" xfId="15942"/>
    <cellStyle name="Vírgula 8 3 6 3 3" xfId="7086"/>
    <cellStyle name="Vírgula 8 3 6 3 3 2" xfId="12028"/>
    <cellStyle name="Vírgula 8 3 6 3 3 2 2" xfId="14788"/>
    <cellStyle name="Vírgula 8 3 6 3 3 2 2 2" xfId="20268"/>
    <cellStyle name="Vírgula 8 3 6 3 3 2 3" xfId="17513"/>
    <cellStyle name="Vírgula 8 3 6 3 3 3" xfId="13617"/>
    <cellStyle name="Vírgula 8 3 6 3 3 3 2" xfId="19097"/>
    <cellStyle name="Vírgula 8 3 6 3 3 4" xfId="16342"/>
    <cellStyle name="Vírgula 8 3 6 3 4" xfId="8594"/>
    <cellStyle name="Vírgula 8 3 6 3 4 2" xfId="13974"/>
    <cellStyle name="Vírgula 8 3 6 3 4 2 2" xfId="19454"/>
    <cellStyle name="Vírgula 8 3 6 3 4 3" xfId="16699"/>
    <cellStyle name="Vírgula 8 3 6 3 5" xfId="3633"/>
    <cellStyle name="Vírgula 8 3 6 3 5 2" xfId="12811"/>
    <cellStyle name="Vírgula 8 3 6 3 5 2 2" xfId="18291"/>
    <cellStyle name="Vírgula 8 3 6 3 5 3" xfId="15537"/>
    <cellStyle name="Vírgula 8 3 6 3 6" xfId="12445"/>
    <cellStyle name="Vírgula 8 3 6 3 6 2" xfId="17925"/>
    <cellStyle name="Vírgula 8 3 6 3 7" xfId="15171"/>
    <cellStyle name="Vírgula 8 3 6 4" xfId="3956"/>
    <cellStyle name="Vírgula 8 3 6 4 2" xfId="9035"/>
    <cellStyle name="Vírgula 8 3 6 4 2 2" xfId="14089"/>
    <cellStyle name="Vírgula 8 3 6 4 2 2 2" xfId="19569"/>
    <cellStyle name="Vírgula 8 3 6 4 2 3" xfId="16814"/>
    <cellStyle name="Vírgula 8 3 6 4 3" xfId="12894"/>
    <cellStyle name="Vírgula 8 3 6 4 3 2" xfId="18374"/>
    <cellStyle name="Vírgula 8 3 6 4 4" xfId="15620"/>
    <cellStyle name="Vírgula 8 3 6 5" xfId="5722"/>
    <cellStyle name="Vírgula 8 3 6 5 2" xfId="10664"/>
    <cellStyle name="Vírgula 8 3 6 5 2 2" xfId="14476"/>
    <cellStyle name="Vírgula 8 3 6 5 2 2 2" xfId="19956"/>
    <cellStyle name="Vírgula 8 3 6 5 2 3" xfId="17201"/>
    <cellStyle name="Vírgula 8 3 6 5 3" xfId="13305"/>
    <cellStyle name="Vírgula 8 3 6 5 3 2" xfId="18785"/>
    <cellStyle name="Vírgula 8 3 6 5 4" xfId="16030"/>
    <cellStyle name="Vírgula 8 3 6 6" xfId="7230"/>
    <cellStyle name="Vírgula 8 3 6 6 2" xfId="13662"/>
    <cellStyle name="Vírgula 8 3 6 6 2 2" xfId="19142"/>
    <cellStyle name="Vírgula 8 3 6 6 3" xfId="16387"/>
    <cellStyle name="Vírgula 8 3 6 7" xfId="2269"/>
    <cellStyle name="Vírgula 8 3 6 7 2" xfId="12499"/>
    <cellStyle name="Vírgula 8 3 6 7 2 2" xfId="17979"/>
    <cellStyle name="Vírgula 8 3 6 7 3" xfId="15225"/>
    <cellStyle name="Vírgula 8 3 6 8" xfId="12101"/>
    <cellStyle name="Vírgula 8 3 6 8 2" xfId="17582"/>
    <cellStyle name="Vírgula 8 3 6 9" xfId="14855"/>
    <cellStyle name="Vírgula 8 3 7" xfId="865"/>
    <cellStyle name="Vírgula 8 3 7 2" xfId="2008"/>
    <cellStyle name="Vírgula 8 3 7 2 2" xfId="5359"/>
    <cellStyle name="Vírgula 8 3 7 2 2 2" xfId="10343"/>
    <cellStyle name="Vírgula 8 3 7 2 2 2 2" xfId="14390"/>
    <cellStyle name="Vírgula 8 3 7 2 2 2 2 2" xfId="19870"/>
    <cellStyle name="Vírgula 8 3 7 2 2 2 3" xfId="17115"/>
    <cellStyle name="Vírgula 8 3 7 2 2 3" xfId="13218"/>
    <cellStyle name="Vírgula 8 3 7 2 2 3 2" xfId="18698"/>
    <cellStyle name="Vírgula 8 3 7 2 2 4" xfId="15944"/>
    <cellStyle name="Vírgula 8 3 7 2 3" xfId="7088"/>
    <cellStyle name="Vírgula 8 3 7 2 3 2" xfId="12030"/>
    <cellStyle name="Vírgula 8 3 7 2 3 2 2" xfId="14790"/>
    <cellStyle name="Vírgula 8 3 7 2 3 2 2 2" xfId="20270"/>
    <cellStyle name="Vírgula 8 3 7 2 3 2 3" xfId="17515"/>
    <cellStyle name="Vírgula 8 3 7 2 3 3" xfId="13619"/>
    <cellStyle name="Vírgula 8 3 7 2 3 3 2" xfId="19099"/>
    <cellStyle name="Vírgula 8 3 7 2 3 4" xfId="16344"/>
    <cellStyle name="Vírgula 8 3 7 2 4" xfId="8596"/>
    <cellStyle name="Vírgula 8 3 7 2 4 2" xfId="13976"/>
    <cellStyle name="Vírgula 8 3 7 2 4 2 2" xfId="19456"/>
    <cellStyle name="Vírgula 8 3 7 2 4 3" xfId="16701"/>
    <cellStyle name="Vírgula 8 3 7 2 5" xfId="3635"/>
    <cellStyle name="Vírgula 8 3 7 2 5 2" xfId="12813"/>
    <cellStyle name="Vírgula 8 3 7 2 5 2 2" xfId="18293"/>
    <cellStyle name="Vírgula 8 3 7 2 5 3" xfId="15539"/>
    <cellStyle name="Vírgula 8 3 7 2 6" xfId="12447"/>
    <cellStyle name="Vírgula 8 3 7 2 6 2" xfId="17927"/>
    <cellStyle name="Vírgula 8 3 7 2 7" xfId="15173"/>
    <cellStyle name="Vírgula 8 3 7 3" xfId="4300"/>
    <cellStyle name="Vírgula 8 3 7 3 2" xfId="9286"/>
    <cellStyle name="Vírgula 8 3 7 3 2 2" xfId="14147"/>
    <cellStyle name="Vírgula 8 3 7 3 2 2 2" xfId="19627"/>
    <cellStyle name="Vírgula 8 3 7 3 2 3" xfId="16872"/>
    <cellStyle name="Vírgula 8 3 7 3 3" xfId="12975"/>
    <cellStyle name="Vírgula 8 3 7 3 3 2" xfId="18455"/>
    <cellStyle name="Vírgula 8 3 7 3 4" xfId="15701"/>
    <cellStyle name="Vírgula 8 3 7 4" xfId="6044"/>
    <cellStyle name="Vírgula 8 3 7 4 2" xfId="10986"/>
    <cellStyle name="Vírgula 8 3 7 4 2 2" xfId="14553"/>
    <cellStyle name="Vírgula 8 3 7 4 2 2 2" xfId="20033"/>
    <cellStyle name="Vírgula 8 3 7 4 2 3" xfId="17278"/>
    <cellStyle name="Vírgula 8 3 7 4 3" xfId="13382"/>
    <cellStyle name="Vírgula 8 3 7 4 3 2" xfId="18862"/>
    <cellStyle name="Vírgula 8 3 7 4 4" xfId="16107"/>
    <cellStyle name="Vírgula 8 3 7 5" xfId="7552"/>
    <cellStyle name="Vírgula 8 3 7 5 2" xfId="13739"/>
    <cellStyle name="Vírgula 8 3 7 5 2 2" xfId="19219"/>
    <cellStyle name="Vírgula 8 3 7 5 3" xfId="16464"/>
    <cellStyle name="Vírgula 8 3 7 6" xfId="2591"/>
    <cellStyle name="Vírgula 8 3 7 6 2" xfId="12576"/>
    <cellStyle name="Vírgula 8 3 7 6 2 2" xfId="18056"/>
    <cellStyle name="Vírgula 8 3 7 6 3" xfId="15302"/>
    <cellStyle name="Vírgula 8 3 7 7" xfId="12195"/>
    <cellStyle name="Vírgula 8 3 7 7 2" xfId="17676"/>
    <cellStyle name="Vírgula 8 3 7 8" xfId="14934"/>
    <cellStyle name="Vírgula 8 3 8" xfId="1331"/>
    <cellStyle name="Vírgula 8 3 8 2" xfId="4682"/>
    <cellStyle name="Vírgula 8 3 8 2 2" xfId="9666"/>
    <cellStyle name="Vírgula 8 3 8 2 2 2" xfId="14240"/>
    <cellStyle name="Vírgula 8 3 8 2 2 2 2" xfId="19720"/>
    <cellStyle name="Vírgula 8 3 8 2 2 3" xfId="16965"/>
    <cellStyle name="Vírgula 8 3 8 2 3" xfId="13068"/>
    <cellStyle name="Vírgula 8 3 8 2 3 2" xfId="18548"/>
    <cellStyle name="Vírgula 8 3 8 2 4" xfId="15794"/>
    <cellStyle name="Vírgula 8 3 8 3" xfId="6411"/>
    <cellStyle name="Vírgula 8 3 8 3 2" xfId="11353"/>
    <cellStyle name="Vírgula 8 3 8 3 2 2" xfId="14640"/>
    <cellStyle name="Vírgula 8 3 8 3 2 2 2" xfId="20120"/>
    <cellStyle name="Vírgula 8 3 8 3 2 3" xfId="17365"/>
    <cellStyle name="Vírgula 8 3 8 3 3" xfId="13469"/>
    <cellStyle name="Vírgula 8 3 8 3 3 2" xfId="18949"/>
    <cellStyle name="Vírgula 8 3 8 3 4" xfId="16194"/>
    <cellStyle name="Vírgula 8 3 8 4" xfId="7919"/>
    <cellStyle name="Vírgula 8 3 8 4 2" xfId="13826"/>
    <cellStyle name="Vírgula 8 3 8 4 2 2" xfId="19306"/>
    <cellStyle name="Vírgula 8 3 8 4 3" xfId="16551"/>
    <cellStyle name="Vírgula 8 3 8 5" xfId="2958"/>
    <cellStyle name="Vírgula 8 3 8 5 2" xfId="12663"/>
    <cellStyle name="Vírgula 8 3 8 5 2 2" xfId="18143"/>
    <cellStyle name="Vírgula 8 3 8 5 3" xfId="15389"/>
    <cellStyle name="Vírgula 8 3 8 6" xfId="12297"/>
    <cellStyle name="Vírgula 8 3 8 6 2" xfId="17777"/>
    <cellStyle name="Vírgula 8 3 8 7" xfId="15023"/>
    <cellStyle name="Vírgula 8 3 9" xfId="275"/>
    <cellStyle name="Vírgula 8 3 9 2" xfId="3900"/>
    <cellStyle name="Vírgula 8 3 9 2 2" xfId="8987"/>
    <cellStyle name="Vírgula 8 3 9 2 2 2" xfId="14078"/>
    <cellStyle name="Vírgula 8 3 9 2 2 2 2" xfId="19558"/>
    <cellStyle name="Vírgula 8 3 9 2 2 3" xfId="16803"/>
    <cellStyle name="Vírgula 8 3 9 2 3" xfId="12882"/>
    <cellStyle name="Vírgula 8 3 9 2 3 2" xfId="18362"/>
    <cellStyle name="Vírgula 8 3 9 2 4" xfId="15608"/>
    <cellStyle name="Vírgula 8 3 9 3" xfId="5678"/>
    <cellStyle name="Vírgula 8 3 9 3 2" xfId="10620"/>
    <cellStyle name="Vírgula 8 3 9 3 2 2" xfId="14466"/>
    <cellStyle name="Vírgula 8 3 9 3 2 2 2" xfId="19946"/>
    <cellStyle name="Vírgula 8 3 9 3 2 3" xfId="17191"/>
    <cellStyle name="Vírgula 8 3 9 3 3" xfId="13295"/>
    <cellStyle name="Vírgula 8 3 9 3 3 2" xfId="18775"/>
    <cellStyle name="Vírgula 8 3 9 3 4" xfId="16020"/>
    <cellStyle name="Vírgula 8 3 9 4" xfId="7186"/>
    <cellStyle name="Vírgula 8 3 9 4 2" xfId="13652"/>
    <cellStyle name="Vírgula 8 3 9 4 2 2" xfId="19132"/>
    <cellStyle name="Vírgula 8 3 9 4 3" xfId="16377"/>
    <cellStyle name="Vírgula 8 3 9 5" xfId="2225"/>
    <cellStyle name="Vírgula 8 3 9 5 2" xfId="12489"/>
    <cellStyle name="Vírgula 8 3 9 5 2 2" xfId="17969"/>
    <cellStyle name="Vírgula 8 3 9 5 3" xfId="15215"/>
    <cellStyle name="Vírgula 8 3 9 6" xfId="12083"/>
    <cellStyle name="Vírgula 8 3 9 6 2" xfId="17564"/>
    <cellStyle name="Vírgula 8 3 9 7" xfId="14843"/>
    <cellStyle name="Vírgula 8 4" xfId="618"/>
    <cellStyle name="Vírgula 8 4 10" xfId="2363"/>
    <cellStyle name="Vírgula 8 4 10 2" xfId="12520"/>
    <cellStyle name="Vírgula 8 4 10 2 2" xfId="18000"/>
    <cellStyle name="Vírgula 8 4 10 3" xfId="15246"/>
    <cellStyle name="Vírgula 8 4 11" xfId="12138"/>
    <cellStyle name="Vírgula 8 4 11 2" xfId="17619"/>
    <cellStyle name="Vírgula 8 4 12" xfId="14878"/>
    <cellStyle name="Vírgula 8 4 2" xfId="761"/>
    <cellStyle name="Vírgula 8 4 2 2" xfId="1226"/>
    <cellStyle name="Vírgula 8 4 2 2 2" xfId="2011"/>
    <cellStyle name="Vírgula 8 4 2 2 2 2" xfId="5362"/>
    <cellStyle name="Vírgula 8 4 2 2 2 2 2" xfId="10346"/>
    <cellStyle name="Vírgula 8 4 2 2 2 2 2 2" xfId="14393"/>
    <cellStyle name="Vírgula 8 4 2 2 2 2 2 2 2" xfId="19873"/>
    <cellStyle name="Vírgula 8 4 2 2 2 2 2 3" xfId="17118"/>
    <cellStyle name="Vírgula 8 4 2 2 2 2 3" xfId="13221"/>
    <cellStyle name="Vírgula 8 4 2 2 2 2 3 2" xfId="18701"/>
    <cellStyle name="Vírgula 8 4 2 2 2 2 4" xfId="15947"/>
    <cellStyle name="Vírgula 8 4 2 2 2 3" xfId="7091"/>
    <cellStyle name="Vírgula 8 4 2 2 2 3 2" xfId="12033"/>
    <cellStyle name="Vírgula 8 4 2 2 2 3 2 2" xfId="14793"/>
    <cellStyle name="Vírgula 8 4 2 2 2 3 2 2 2" xfId="20273"/>
    <cellStyle name="Vírgula 8 4 2 2 2 3 2 3" xfId="17518"/>
    <cellStyle name="Vírgula 8 4 2 2 2 3 3" xfId="13622"/>
    <cellStyle name="Vírgula 8 4 2 2 2 3 3 2" xfId="19102"/>
    <cellStyle name="Vírgula 8 4 2 2 2 3 4" xfId="16347"/>
    <cellStyle name="Vírgula 8 4 2 2 2 4" xfId="8599"/>
    <cellStyle name="Vírgula 8 4 2 2 2 4 2" xfId="13979"/>
    <cellStyle name="Vírgula 8 4 2 2 2 4 2 2" xfId="19459"/>
    <cellStyle name="Vírgula 8 4 2 2 2 4 3" xfId="16704"/>
    <cellStyle name="Vírgula 8 4 2 2 2 5" xfId="3638"/>
    <cellStyle name="Vírgula 8 4 2 2 2 5 2" xfId="12816"/>
    <cellStyle name="Vírgula 8 4 2 2 2 5 2 2" xfId="18296"/>
    <cellStyle name="Vírgula 8 4 2 2 2 5 3" xfId="15542"/>
    <cellStyle name="Vírgula 8 4 2 2 2 6" xfId="12450"/>
    <cellStyle name="Vírgula 8 4 2 2 2 6 2" xfId="17930"/>
    <cellStyle name="Vírgula 8 4 2 2 2 7" xfId="15176"/>
    <cellStyle name="Vírgula 8 4 2 2 3" xfId="4587"/>
    <cellStyle name="Vírgula 8 4 2 2 3 2" xfId="9571"/>
    <cellStyle name="Vírgula 8 4 2 2 3 2 2" xfId="14214"/>
    <cellStyle name="Vírgula 8 4 2 2 3 2 2 2" xfId="19694"/>
    <cellStyle name="Vírgula 8 4 2 2 3 2 3" xfId="16939"/>
    <cellStyle name="Vírgula 8 4 2 2 3 3" xfId="13042"/>
    <cellStyle name="Vírgula 8 4 2 2 3 3 2" xfId="18522"/>
    <cellStyle name="Vírgula 8 4 2 2 3 4" xfId="15768"/>
    <cellStyle name="Vírgula 8 4 2 2 4" xfId="6318"/>
    <cellStyle name="Vírgula 8 4 2 2 4 2" xfId="11260"/>
    <cellStyle name="Vírgula 8 4 2 2 4 2 2" xfId="14616"/>
    <cellStyle name="Vírgula 8 4 2 2 4 2 2 2" xfId="20096"/>
    <cellStyle name="Vírgula 8 4 2 2 4 2 3" xfId="17341"/>
    <cellStyle name="Vírgula 8 4 2 2 4 3" xfId="13445"/>
    <cellStyle name="Vírgula 8 4 2 2 4 3 2" xfId="18925"/>
    <cellStyle name="Vírgula 8 4 2 2 4 4" xfId="16170"/>
    <cellStyle name="Vírgula 8 4 2 2 5" xfId="7826"/>
    <cellStyle name="Vírgula 8 4 2 2 5 2" xfId="13802"/>
    <cellStyle name="Vírgula 8 4 2 2 5 2 2" xfId="19282"/>
    <cellStyle name="Vírgula 8 4 2 2 5 3" xfId="16527"/>
    <cellStyle name="Vírgula 8 4 2 2 6" xfId="2865"/>
    <cellStyle name="Vírgula 8 4 2 2 6 2" xfId="12639"/>
    <cellStyle name="Vírgula 8 4 2 2 6 2 2" xfId="18119"/>
    <cellStyle name="Vírgula 8 4 2 2 6 3" xfId="15365"/>
    <cellStyle name="Vírgula 8 4 2 2 7" xfId="12273"/>
    <cellStyle name="Vírgula 8 4 2 2 7 2" xfId="17753"/>
    <cellStyle name="Vírgula 8 4 2 2 8" xfId="14999"/>
    <cellStyle name="Vírgula 8 4 2 3" xfId="2010"/>
    <cellStyle name="Vírgula 8 4 2 3 2" xfId="5361"/>
    <cellStyle name="Vírgula 8 4 2 3 2 2" xfId="10345"/>
    <cellStyle name="Vírgula 8 4 2 3 2 2 2" xfId="14392"/>
    <cellStyle name="Vírgula 8 4 2 3 2 2 2 2" xfId="19872"/>
    <cellStyle name="Vírgula 8 4 2 3 2 2 3" xfId="17117"/>
    <cellStyle name="Vírgula 8 4 2 3 2 3" xfId="13220"/>
    <cellStyle name="Vírgula 8 4 2 3 2 3 2" xfId="18700"/>
    <cellStyle name="Vírgula 8 4 2 3 2 4" xfId="15946"/>
    <cellStyle name="Vírgula 8 4 2 3 3" xfId="7090"/>
    <cellStyle name="Vírgula 8 4 2 3 3 2" xfId="12032"/>
    <cellStyle name="Vírgula 8 4 2 3 3 2 2" xfId="14792"/>
    <cellStyle name="Vírgula 8 4 2 3 3 2 2 2" xfId="20272"/>
    <cellStyle name="Vírgula 8 4 2 3 3 2 3" xfId="17517"/>
    <cellStyle name="Vírgula 8 4 2 3 3 3" xfId="13621"/>
    <cellStyle name="Vírgula 8 4 2 3 3 3 2" xfId="19101"/>
    <cellStyle name="Vírgula 8 4 2 3 3 4" xfId="16346"/>
    <cellStyle name="Vírgula 8 4 2 3 4" xfId="8598"/>
    <cellStyle name="Vírgula 8 4 2 3 4 2" xfId="13978"/>
    <cellStyle name="Vírgula 8 4 2 3 4 2 2" xfId="19458"/>
    <cellStyle name="Vírgula 8 4 2 3 4 3" xfId="16703"/>
    <cellStyle name="Vírgula 8 4 2 3 5" xfId="3637"/>
    <cellStyle name="Vírgula 8 4 2 3 5 2" xfId="12815"/>
    <cellStyle name="Vírgula 8 4 2 3 5 2 2" xfId="18295"/>
    <cellStyle name="Vírgula 8 4 2 3 5 3" xfId="15541"/>
    <cellStyle name="Vírgula 8 4 2 3 6" xfId="12449"/>
    <cellStyle name="Vírgula 8 4 2 3 6 2" xfId="17929"/>
    <cellStyle name="Vírgula 8 4 2 3 7" xfId="15175"/>
    <cellStyle name="Vírgula 8 4 2 4" xfId="4204"/>
    <cellStyle name="Vírgula 8 4 2 4 2" xfId="9190"/>
    <cellStyle name="Vírgula 8 4 2 4 2 2" xfId="14123"/>
    <cellStyle name="Vírgula 8 4 2 4 2 2 2" xfId="19603"/>
    <cellStyle name="Vírgula 8 4 2 4 2 3" xfId="16848"/>
    <cellStyle name="Vírgula 8 4 2 4 3" xfId="12951"/>
    <cellStyle name="Vírgula 8 4 2 4 3 2" xfId="18431"/>
    <cellStyle name="Vírgula 8 4 2 4 4" xfId="15677"/>
    <cellStyle name="Vírgula 8 4 2 5" xfId="5951"/>
    <cellStyle name="Vírgula 8 4 2 5 2" xfId="10893"/>
    <cellStyle name="Vírgula 8 4 2 5 2 2" xfId="14529"/>
    <cellStyle name="Vírgula 8 4 2 5 2 2 2" xfId="20009"/>
    <cellStyle name="Vírgula 8 4 2 5 2 3" xfId="17254"/>
    <cellStyle name="Vírgula 8 4 2 5 3" xfId="13358"/>
    <cellStyle name="Vírgula 8 4 2 5 3 2" xfId="18838"/>
    <cellStyle name="Vírgula 8 4 2 5 4" xfId="16083"/>
    <cellStyle name="Vírgula 8 4 2 6" xfId="7459"/>
    <cellStyle name="Vírgula 8 4 2 6 2" xfId="13715"/>
    <cellStyle name="Vírgula 8 4 2 6 2 2" xfId="19195"/>
    <cellStyle name="Vírgula 8 4 2 6 3" xfId="16440"/>
    <cellStyle name="Vírgula 8 4 2 7" xfId="2498"/>
    <cellStyle name="Vírgula 8 4 2 7 2" xfId="12552"/>
    <cellStyle name="Vírgula 8 4 2 7 2 2" xfId="18032"/>
    <cellStyle name="Vírgula 8 4 2 7 3" xfId="15278"/>
    <cellStyle name="Vírgula 8 4 2 8" xfId="12170"/>
    <cellStyle name="Vírgula 8 4 2 8 2" xfId="17651"/>
    <cellStyle name="Vírgula 8 4 2 9" xfId="14910"/>
    <cellStyle name="Vírgula 8 4 3" xfId="914"/>
    <cellStyle name="Vírgula 8 4 3 2" xfId="2012"/>
    <cellStyle name="Vírgula 8 4 3 2 2" xfId="5363"/>
    <cellStyle name="Vírgula 8 4 3 2 2 2" xfId="10347"/>
    <cellStyle name="Vírgula 8 4 3 2 2 2 2" xfId="14394"/>
    <cellStyle name="Vírgula 8 4 3 2 2 2 2 2" xfId="19874"/>
    <cellStyle name="Vírgula 8 4 3 2 2 2 3" xfId="17119"/>
    <cellStyle name="Vírgula 8 4 3 2 2 3" xfId="13222"/>
    <cellStyle name="Vírgula 8 4 3 2 2 3 2" xfId="18702"/>
    <cellStyle name="Vírgula 8 4 3 2 2 4" xfId="15948"/>
    <cellStyle name="Vírgula 8 4 3 2 3" xfId="7092"/>
    <cellStyle name="Vírgula 8 4 3 2 3 2" xfId="12034"/>
    <cellStyle name="Vírgula 8 4 3 2 3 2 2" xfId="14794"/>
    <cellStyle name="Vírgula 8 4 3 2 3 2 2 2" xfId="20274"/>
    <cellStyle name="Vírgula 8 4 3 2 3 2 3" xfId="17519"/>
    <cellStyle name="Vírgula 8 4 3 2 3 3" xfId="13623"/>
    <cellStyle name="Vírgula 8 4 3 2 3 3 2" xfId="19103"/>
    <cellStyle name="Vírgula 8 4 3 2 3 4" xfId="16348"/>
    <cellStyle name="Vírgula 8 4 3 2 4" xfId="8600"/>
    <cellStyle name="Vírgula 8 4 3 2 4 2" xfId="13980"/>
    <cellStyle name="Vírgula 8 4 3 2 4 2 2" xfId="19460"/>
    <cellStyle name="Vírgula 8 4 3 2 4 3" xfId="16705"/>
    <cellStyle name="Vírgula 8 4 3 2 5" xfId="3639"/>
    <cellStyle name="Vírgula 8 4 3 2 5 2" xfId="12817"/>
    <cellStyle name="Vírgula 8 4 3 2 5 2 2" xfId="18297"/>
    <cellStyle name="Vírgula 8 4 3 2 5 3" xfId="15543"/>
    <cellStyle name="Vírgula 8 4 3 2 6" xfId="12451"/>
    <cellStyle name="Vírgula 8 4 3 2 6 2" xfId="17931"/>
    <cellStyle name="Vírgula 8 4 3 2 7" xfId="15177"/>
    <cellStyle name="Vírgula 8 4 3 3" xfId="4346"/>
    <cellStyle name="Vírgula 8 4 3 3 2" xfId="9331"/>
    <cellStyle name="Vírgula 8 4 3 3 2 2" xfId="14156"/>
    <cellStyle name="Vírgula 8 4 3 3 2 2 2" xfId="19636"/>
    <cellStyle name="Vírgula 8 4 3 3 2 3" xfId="16881"/>
    <cellStyle name="Vírgula 8 4 3 3 3" xfId="12984"/>
    <cellStyle name="Vírgula 8 4 3 3 3 2" xfId="18464"/>
    <cellStyle name="Vírgula 8 4 3 3 4" xfId="15710"/>
    <cellStyle name="Vírgula 8 4 3 4" xfId="6089"/>
    <cellStyle name="Vírgula 8 4 3 4 2" xfId="11031"/>
    <cellStyle name="Vírgula 8 4 3 4 2 2" xfId="14562"/>
    <cellStyle name="Vírgula 8 4 3 4 2 2 2" xfId="20042"/>
    <cellStyle name="Vírgula 8 4 3 4 2 3" xfId="17287"/>
    <cellStyle name="Vírgula 8 4 3 4 3" xfId="13391"/>
    <cellStyle name="Vírgula 8 4 3 4 3 2" xfId="18871"/>
    <cellStyle name="Vírgula 8 4 3 4 4" xfId="16116"/>
    <cellStyle name="Vírgula 8 4 3 5" xfId="7597"/>
    <cellStyle name="Vírgula 8 4 3 5 2" xfId="13748"/>
    <cellStyle name="Vírgula 8 4 3 5 2 2" xfId="19228"/>
    <cellStyle name="Vírgula 8 4 3 5 3" xfId="16473"/>
    <cellStyle name="Vírgula 8 4 3 6" xfId="2636"/>
    <cellStyle name="Vírgula 8 4 3 6 2" xfId="12585"/>
    <cellStyle name="Vírgula 8 4 3 6 2 2" xfId="18065"/>
    <cellStyle name="Vírgula 8 4 3 6 3" xfId="15311"/>
    <cellStyle name="Vírgula 8 4 3 7" xfId="12205"/>
    <cellStyle name="Vírgula 8 4 3 7 2" xfId="17686"/>
    <cellStyle name="Vírgula 8 4 3 8" xfId="14944"/>
    <cellStyle name="Vírgula 8 4 4" xfId="2009"/>
    <cellStyle name="Vírgula 8 4 4 2" xfId="5360"/>
    <cellStyle name="Vírgula 8 4 4 2 2" xfId="10344"/>
    <cellStyle name="Vírgula 8 4 4 2 2 2" xfId="14391"/>
    <cellStyle name="Vírgula 8 4 4 2 2 2 2" xfId="19871"/>
    <cellStyle name="Vírgula 8 4 4 2 2 3" xfId="17116"/>
    <cellStyle name="Vírgula 8 4 4 2 3" xfId="13219"/>
    <cellStyle name="Vírgula 8 4 4 2 3 2" xfId="18699"/>
    <cellStyle name="Vírgula 8 4 4 2 4" xfId="15945"/>
    <cellStyle name="Vírgula 8 4 4 3" xfId="7089"/>
    <cellStyle name="Vírgula 8 4 4 3 2" xfId="12031"/>
    <cellStyle name="Vírgula 8 4 4 3 2 2" xfId="14791"/>
    <cellStyle name="Vírgula 8 4 4 3 2 2 2" xfId="20271"/>
    <cellStyle name="Vírgula 8 4 4 3 2 3" xfId="17516"/>
    <cellStyle name="Vírgula 8 4 4 3 3" xfId="13620"/>
    <cellStyle name="Vírgula 8 4 4 3 3 2" xfId="19100"/>
    <cellStyle name="Vírgula 8 4 4 3 4" xfId="16345"/>
    <cellStyle name="Vírgula 8 4 4 4" xfId="8597"/>
    <cellStyle name="Vírgula 8 4 4 4 2" xfId="13977"/>
    <cellStyle name="Vírgula 8 4 4 4 2 2" xfId="19457"/>
    <cellStyle name="Vírgula 8 4 4 4 3" xfId="16702"/>
    <cellStyle name="Vírgula 8 4 4 5" xfId="3636"/>
    <cellStyle name="Vírgula 8 4 4 5 2" xfId="12814"/>
    <cellStyle name="Vírgula 8 4 4 5 2 2" xfId="18294"/>
    <cellStyle name="Vírgula 8 4 4 5 3" xfId="15540"/>
    <cellStyle name="Vírgula 8 4 4 6" xfId="12448"/>
    <cellStyle name="Vírgula 8 4 4 6 2" xfId="17928"/>
    <cellStyle name="Vírgula 8 4 4 7" xfId="15174"/>
    <cellStyle name="Vírgula 8 4 5" xfId="3744"/>
    <cellStyle name="Vírgula 8 4 5 2" xfId="4491"/>
    <cellStyle name="Vírgula 8 4 5 2 2" xfId="9475"/>
    <cellStyle name="Vírgula 8 4 5 2 2 2" xfId="14193"/>
    <cellStyle name="Vírgula 8 4 5 2 2 2 2" xfId="19673"/>
    <cellStyle name="Vírgula 8 4 5 2 2 3" xfId="16918"/>
    <cellStyle name="Vírgula 8 4 5 2 3" xfId="13021"/>
    <cellStyle name="Vírgula 8 4 5 2 3 2" xfId="18501"/>
    <cellStyle name="Vírgula 8 4 5 2 4" xfId="15747"/>
    <cellStyle name="Vírgula 8 4 5 3" xfId="8704"/>
    <cellStyle name="Vírgula 8 4 5 3 2" xfId="14011"/>
    <cellStyle name="Vírgula 8 4 5 3 2 2" xfId="19491"/>
    <cellStyle name="Vírgula 8 4 5 3 3" xfId="16736"/>
    <cellStyle name="Vírgula 8 4 5 4" xfId="12846"/>
    <cellStyle name="Vírgula 8 4 5 4 2" xfId="18326"/>
    <cellStyle name="Vírgula 8 4 5 5" xfId="15572"/>
    <cellStyle name="Vírgula 8 4 6" xfId="4068"/>
    <cellStyle name="Vírgula 8 4 6 2" xfId="8840"/>
    <cellStyle name="Vírgula 8 4 6 2 2" xfId="14043"/>
    <cellStyle name="Vírgula 8 4 6 2 2 2" xfId="19523"/>
    <cellStyle name="Vírgula 8 4 6 2 3" xfId="16768"/>
    <cellStyle name="Vírgula 8 4 6 3" xfId="12919"/>
    <cellStyle name="Vírgula 8 4 6 3 2" xfId="18399"/>
    <cellStyle name="Vírgula 8 4 6 4" xfId="15645"/>
    <cellStyle name="Vírgula 8 4 7" xfId="5509"/>
    <cellStyle name="Vírgula 8 4 7 2" xfId="10467"/>
    <cellStyle name="Vírgula 8 4 7 2 2" xfId="14429"/>
    <cellStyle name="Vírgula 8 4 7 2 2 2" xfId="19909"/>
    <cellStyle name="Vírgula 8 4 7 2 3" xfId="17154"/>
    <cellStyle name="Vírgula 8 4 7 3" xfId="13258"/>
    <cellStyle name="Vírgula 8 4 7 3 2" xfId="18738"/>
    <cellStyle name="Vírgula 8 4 7 4" xfId="15983"/>
    <cellStyle name="Vírgula 8 4 8" xfId="5816"/>
    <cellStyle name="Vírgula 8 4 8 2" xfId="10758"/>
    <cellStyle name="Vírgula 8 4 8 2 2" xfId="14497"/>
    <cellStyle name="Vírgula 8 4 8 2 2 2" xfId="19977"/>
    <cellStyle name="Vírgula 8 4 8 2 3" xfId="17222"/>
    <cellStyle name="Vírgula 8 4 8 3" xfId="13326"/>
    <cellStyle name="Vírgula 8 4 8 3 2" xfId="18806"/>
    <cellStyle name="Vírgula 8 4 8 4" xfId="16051"/>
    <cellStyle name="Vírgula 8 4 9" xfId="7324"/>
    <cellStyle name="Vírgula 8 4 9 2" xfId="13683"/>
    <cellStyle name="Vírgula 8 4 9 2 2" xfId="19163"/>
    <cellStyle name="Vírgula 8 4 9 3" xfId="16408"/>
    <cellStyle name="Vírgula 8 5" xfId="663"/>
    <cellStyle name="Vírgula 8 5 10" xfId="2406"/>
    <cellStyle name="Vírgula 8 5 10 2" xfId="12530"/>
    <cellStyle name="Vírgula 8 5 10 2 2" xfId="18010"/>
    <cellStyle name="Vírgula 8 5 10 3" xfId="15256"/>
    <cellStyle name="Vírgula 8 5 11" xfId="12148"/>
    <cellStyle name="Vírgula 8 5 11 2" xfId="17629"/>
    <cellStyle name="Vírgula 8 5 12" xfId="14888"/>
    <cellStyle name="Vírgula 8 5 2" xfId="804"/>
    <cellStyle name="Vírgula 8 5 2 2" xfId="1269"/>
    <cellStyle name="Vírgula 8 5 2 2 2" xfId="2015"/>
    <cellStyle name="Vírgula 8 5 2 2 2 2" xfId="5366"/>
    <cellStyle name="Vírgula 8 5 2 2 2 2 2" xfId="10350"/>
    <cellStyle name="Vírgula 8 5 2 2 2 2 2 2" xfId="14397"/>
    <cellStyle name="Vírgula 8 5 2 2 2 2 2 2 2" xfId="19877"/>
    <cellStyle name="Vírgula 8 5 2 2 2 2 2 3" xfId="17122"/>
    <cellStyle name="Vírgula 8 5 2 2 2 2 3" xfId="13225"/>
    <cellStyle name="Vírgula 8 5 2 2 2 2 3 2" xfId="18705"/>
    <cellStyle name="Vírgula 8 5 2 2 2 2 4" xfId="15951"/>
    <cellStyle name="Vírgula 8 5 2 2 2 3" xfId="7095"/>
    <cellStyle name="Vírgula 8 5 2 2 2 3 2" xfId="12037"/>
    <cellStyle name="Vírgula 8 5 2 2 2 3 2 2" xfId="14797"/>
    <cellStyle name="Vírgula 8 5 2 2 2 3 2 2 2" xfId="20277"/>
    <cellStyle name="Vírgula 8 5 2 2 2 3 2 3" xfId="17522"/>
    <cellStyle name="Vírgula 8 5 2 2 2 3 3" xfId="13626"/>
    <cellStyle name="Vírgula 8 5 2 2 2 3 3 2" xfId="19106"/>
    <cellStyle name="Vírgula 8 5 2 2 2 3 4" xfId="16351"/>
    <cellStyle name="Vírgula 8 5 2 2 2 4" xfId="8603"/>
    <cellStyle name="Vírgula 8 5 2 2 2 4 2" xfId="13983"/>
    <cellStyle name="Vírgula 8 5 2 2 2 4 2 2" xfId="19463"/>
    <cellStyle name="Vírgula 8 5 2 2 2 4 3" xfId="16708"/>
    <cellStyle name="Vírgula 8 5 2 2 2 5" xfId="3642"/>
    <cellStyle name="Vírgula 8 5 2 2 2 5 2" xfId="12820"/>
    <cellStyle name="Vírgula 8 5 2 2 2 5 2 2" xfId="18300"/>
    <cellStyle name="Vírgula 8 5 2 2 2 5 3" xfId="15546"/>
    <cellStyle name="Vírgula 8 5 2 2 2 6" xfId="12454"/>
    <cellStyle name="Vírgula 8 5 2 2 2 6 2" xfId="17934"/>
    <cellStyle name="Vírgula 8 5 2 2 2 7" xfId="15180"/>
    <cellStyle name="Vírgula 8 5 2 2 3" xfId="4630"/>
    <cellStyle name="Vírgula 8 5 2 2 3 2" xfId="9614"/>
    <cellStyle name="Vírgula 8 5 2 2 3 2 2" xfId="14224"/>
    <cellStyle name="Vírgula 8 5 2 2 3 2 2 2" xfId="19704"/>
    <cellStyle name="Vírgula 8 5 2 2 3 2 3" xfId="16949"/>
    <cellStyle name="Vírgula 8 5 2 2 3 3" xfId="13052"/>
    <cellStyle name="Vírgula 8 5 2 2 3 3 2" xfId="18532"/>
    <cellStyle name="Vírgula 8 5 2 2 3 4" xfId="15778"/>
    <cellStyle name="Vírgula 8 5 2 2 4" xfId="6361"/>
    <cellStyle name="Vírgula 8 5 2 2 4 2" xfId="11303"/>
    <cellStyle name="Vírgula 8 5 2 2 4 2 2" xfId="14626"/>
    <cellStyle name="Vírgula 8 5 2 2 4 2 2 2" xfId="20106"/>
    <cellStyle name="Vírgula 8 5 2 2 4 2 3" xfId="17351"/>
    <cellStyle name="Vírgula 8 5 2 2 4 3" xfId="13455"/>
    <cellStyle name="Vírgula 8 5 2 2 4 3 2" xfId="18935"/>
    <cellStyle name="Vírgula 8 5 2 2 4 4" xfId="16180"/>
    <cellStyle name="Vírgula 8 5 2 2 5" xfId="7869"/>
    <cellStyle name="Vírgula 8 5 2 2 5 2" xfId="13812"/>
    <cellStyle name="Vírgula 8 5 2 2 5 2 2" xfId="19292"/>
    <cellStyle name="Vírgula 8 5 2 2 5 3" xfId="16537"/>
    <cellStyle name="Vírgula 8 5 2 2 6" xfId="2908"/>
    <cellStyle name="Vírgula 8 5 2 2 6 2" xfId="12649"/>
    <cellStyle name="Vírgula 8 5 2 2 6 2 2" xfId="18129"/>
    <cellStyle name="Vírgula 8 5 2 2 6 3" xfId="15375"/>
    <cellStyle name="Vírgula 8 5 2 2 7" xfId="12283"/>
    <cellStyle name="Vírgula 8 5 2 2 7 2" xfId="17763"/>
    <cellStyle name="Vírgula 8 5 2 2 8" xfId="15009"/>
    <cellStyle name="Vírgula 8 5 2 3" xfId="2014"/>
    <cellStyle name="Vírgula 8 5 2 3 2" xfId="5365"/>
    <cellStyle name="Vírgula 8 5 2 3 2 2" xfId="10349"/>
    <cellStyle name="Vírgula 8 5 2 3 2 2 2" xfId="14396"/>
    <cellStyle name="Vírgula 8 5 2 3 2 2 2 2" xfId="19876"/>
    <cellStyle name="Vírgula 8 5 2 3 2 2 3" xfId="17121"/>
    <cellStyle name="Vírgula 8 5 2 3 2 3" xfId="13224"/>
    <cellStyle name="Vírgula 8 5 2 3 2 3 2" xfId="18704"/>
    <cellStyle name="Vírgula 8 5 2 3 2 4" xfId="15950"/>
    <cellStyle name="Vírgula 8 5 2 3 3" xfId="7094"/>
    <cellStyle name="Vírgula 8 5 2 3 3 2" xfId="12036"/>
    <cellStyle name="Vírgula 8 5 2 3 3 2 2" xfId="14796"/>
    <cellStyle name="Vírgula 8 5 2 3 3 2 2 2" xfId="20276"/>
    <cellStyle name="Vírgula 8 5 2 3 3 2 3" xfId="17521"/>
    <cellStyle name="Vírgula 8 5 2 3 3 3" xfId="13625"/>
    <cellStyle name="Vírgula 8 5 2 3 3 3 2" xfId="19105"/>
    <cellStyle name="Vírgula 8 5 2 3 3 4" xfId="16350"/>
    <cellStyle name="Vírgula 8 5 2 3 4" xfId="8602"/>
    <cellStyle name="Vírgula 8 5 2 3 4 2" xfId="13982"/>
    <cellStyle name="Vírgula 8 5 2 3 4 2 2" xfId="19462"/>
    <cellStyle name="Vírgula 8 5 2 3 4 3" xfId="16707"/>
    <cellStyle name="Vírgula 8 5 2 3 5" xfId="3641"/>
    <cellStyle name="Vírgula 8 5 2 3 5 2" xfId="12819"/>
    <cellStyle name="Vírgula 8 5 2 3 5 2 2" xfId="18299"/>
    <cellStyle name="Vírgula 8 5 2 3 5 3" xfId="15545"/>
    <cellStyle name="Vírgula 8 5 2 3 6" xfId="12453"/>
    <cellStyle name="Vírgula 8 5 2 3 6 2" xfId="17933"/>
    <cellStyle name="Vírgula 8 5 2 3 7" xfId="15179"/>
    <cellStyle name="Vírgula 8 5 2 4" xfId="4247"/>
    <cellStyle name="Vírgula 8 5 2 4 2" xfId="9233"/>
    <cellStyle name="Vírgula 8 5 2 4 2 2" xfId="14133"/>
    <cellStyle name="Vírgula 8 5 2 4 2 2 2" xfId="19613"/>
    <cellStyle name="Vírgula 8 5 2 4 2 3" xfId="16858"/>
    <cellStyle name="Vírgula 8 5 2 4 3" xfId="12961"/>
    <cellStyle name="Vírgula 8 5 2 4 3 2" xfId="18441"/>
    <cellStyle name="Vírgula 8 5 2 4 4" xfId="15687"/>
    <cellStyle name="Vírgula 8 5 2 5" xfId="5994"/>
    <cellStyle name="Vírgula 8 5 2 5 2" xfId="10936"/>
    <cellStyle name="Vírgula 8 5 2 5 2 2" xfId="14539"/>
    <cellStyle name="Vírgula 8 5 2 5 2 2 2" xfId="20019"/>
    <cellStyle name="Vírgula 8 5 2 5 2 3" xfId="17264"/>
    <cellStyle name="Vírgula 8 5 2 5 3" xfId="13368"/>
    <cellStyle name="Vírgula 8 5 2 5 3 2" xfId="18848"/>
    <cellStyle name="Vírgula 8 5 2 5 4" xfId="16093"/>
    <cellStyle name="Vírgula 8 5 2 6" xfId="7502"/>
    <cellStyle name="Vírgula 8 5 2 6 2" xfId="13725"/>
    <cellStyle name="Vírgula 8 5 2 6 2 2" xfId="19205"/>
    <cellStyle name="Vírgula 8 5 2 6 3" xfId="16450"/>
    <cellStyle name="Vírgula 8 5 2 7" xfId="2541"/>
    <cellStyle name="Vírgula 8 5 2 7 2" xfId="12562"/>
    <cellStyle name="Vírgula 8 5 2 7 2 2" xfId="18042"/>
    <cellStyle name="Vírgula 8 5 2 7 3" xfId="15288"/>
    <cellStyle name="Vírgula 8 5 2 8" xfId="12180"/>
    <cellStyle name="Vírgula 8 5 2 8 2" xfId="17661"/>
    <cellStyle name="Vírgula 8 5 2 9" xfId="14920"/>
    <cellStyle name="Vírgula 8 5 3" xfId="957"/>
    <cellStyle name="Vírgula 8 5 3 2" xfId="2016"/>
    <cellStyle name="Vírgula 8 5 3 2 2" xfId="5367"/>
    <cellStyle name="Vírgula 8 5 3 2 2 2" xfId="10351"/>
    <cellStyle name="Vírgula 8 5 3 2 2 2 2" xfId="14398"/>
    <cellStyle name="Vírgula 8 5 3 2 2 2 2 2" xfId="19878"/>
    <cellStyle name="Vírgula 8 5 3 2 2 2 3" xfId="17123"/>
    <cellStyle name="Vírgula 8 5 3 2 2 3" xfId="13226"/>
    <cellStyle name="Vírgula 8 5 3 2 2 3 2" xfId="18706"/>
    <cellStyle name="Vírgula 8 5 3 2 2 4" xfId="15952"/>
    <cellStyle name="Vírgula 8 5 3 2 3" xfId="7096"/>
    <cellStyle name="Vírgula 8 5 3 2 3 2" xfId="12038"/>
    <cellStyle name="Vírgula 8 5 3 2 3 2 2" xfId="14798"/>
    <cellStyle name="Vírgula 8 5 3 2 3 2 2 2" xfId="20278"/>
    <cellStyle name="Vírgula 8 5 3 2 3 2 3" xfId="17523"/>
    <cellStyle name="Vírgula 8 5 3 2 3 3" xfId="13627"/>
    <cellStyle name="Vírgula 8 5 3 2 3 3 2" xfId="19107"/>
    <cellStyle name="Vírgula 8 5 3 2 3 4" xfId="16352"/>
    <cellStyle name="Vírgula 8 5 3 2 4" xfId="8604"/>
    <cellStyle name="Vírgula 8 5 3 2 4 2" xfId="13984"/>
    <cellStyle name="Vírgula 8 5 3 2 4 2 2" xfId="19464"/>
    <cellStyle name="Vírgula 8 5 3 2 4 3" xfId="16709"/>
    <cellStyle name="Vírgula 8 5 3 2 5" xfId="3643"/>
    <cellStyle name="Vírgula 8 5 3 2 5 2" xfId="12821"/>
    <cellStyle name="Vírgula 8 5 3 2 5 2 2" xfId="18301"/>
    <cellStyle name="Vírgula 8 5 3 2 5 3" xfId="15547"/>
    <cellStyle name="Vírgula 8 5 3 2 6" xfId="12455"/>
    <cellStyle name="Vírgula 8 5 3 2 6 2" xfId="17935"/>
    <cellStyle name="Vírgula 8 5 3 2 7" xfId="15181"/>
    <cellStyle name="Vírgula 8 5 3 3" xfId="4389"/>
    <cellStyle name="Vírgula 8 5 3 3 2" xfId="9374"/>
    <cellStyle name="Vírgula 8 5 3 3 2 2" xfId="14166"/>
    <cellStyle name="Vírgula 8 5 3 3 2 2 2" xfId="19646"/>
    <cellStyle name="Vírgula 8 5 3 3 2 3" xfId="16891"/>
    <cellStyle name="Vírgula 8 5 3 3 3" xfId="12994"/>
    <cellStyle name="Vírgula 8 5 3 3 3 2" xfId="18474"/>
    <cellStyle name="Vírgula 8 5 3 3 4" xfId="15720"/>
    <cellStyle name="Vírgula 8 5 3 4" xfId="6132"/>
    <cellStyle name="Vírgula 8 5 3 4 2" xfId="11074"/>
    <cellStyle name="Vírgula 8 5 3 4 2 2" xfId="14572"/>
    <cellStyle name="Vírgula 8 5 3 4 2 2 2" xfId="20052"/>
    <cellStyle name="Vírgula 8 5 3 4 2 3" xfId="17297"/>
    <cellStyle name="Vírgula 8 5 3 4 3" xfId="13401"/>
    <cellStyle name="Vírgula 8 5 3 4 3 2" xfId="18881"/>
    <cellStyle name="Vírgula 8 5 3 4 4" xfId="16126"/>
    <cellStyle name="Vírgula 8 5 3 5" xfId="7640"/>
    <cellStyle name="Vírgula 8 5 3 5 2" xfId="13758"/>
    <cellStyle name="Vírgula 8 5 3 5 2 2" xfId="19238"/>
    <cellStyle name="Vírgula 8 5 3 5 3" xfId="16483"/>
    <cellStyle name="Vírgula 8 5 3 6" xfId="2679"/>
    <cellStyle name="Vírgula 8 5 3 6 2" xfId="12595"/>
    <cellStyle name="Vírgula 8 5 3 6 2 2" xfId="18075"/>
    <cellStyle name="Vírgula 8 5 3 6 3" xfId="15321"/>
    <cellStyle name="Vírgula 8 5 3 7" xfId="12215"/>
    <cellStyle name="Vírgula 8 5 3 7 2" xfId="17696"/>
    <cellStyle name="Vírgula 8 5 3 8" xfId="14954"/>
    <cellStyle name="Vírgula 8 5 4" xfId="2013"/>
    <cellStyle name="Vírgula 8 5 4 2" xfId="5364"/>
    <cellStyle name="Vírgula 8 5 4 2 2" xfId="10348"/>
    <cellStyle name="Vírgula 8 5 4 2 2 2" xfId="14395"/>
    <cellStyle name="Vírgula 8 5 4 2 2 2 2" xfId="19875"/>
    <cellStyle name="Vírgula 8 5 4 2 2 3" xfId="17120"/>
    <cellStyle name="Vírgula 8 5 4 2 3" xfId="13223"/>
    <cellStyle name="Vírgula 8 5 4 2 3 2" xfId="18703"/>
    <cellStyle name="Vírgula 8 5 4 2 4" xfId="15949"/>
    <cellStyle name="Vírgula 8 5 4 3" xfId="7093"/>
    <cellStyle name="Vírgula 8 5 4 3 2" xfId="12035"/>
    <cellStyle name="Vírgula 8 5 4 3 2 2" xfId="14795"/>
    <cellStyle name="Vírgula 8 5 4 3 2 2 2" xfId="20275"/>
    <cellStyle name="Vírgula 8 5 4 3 2 3" xfId="17520"/>
    <cellStyle name="Vírgula 8 5 4 3 3" xfId="13624"/>
    <cellStyle name="Vírgula 8 5 4 3 3 2" xfId="19104"/>
    <cellStyle name="Vírgula 8 5 4 3 4" xfId="16349"/>
    <cellStyle name="Vírgula 8 5 4 4" xfId="8601"/>
    <cellStyle name="Vírgula 8 5 4 4 2" xfId="13981"/>
    <cellStyle name="Vírgula 8 5 4 4 2 2" xfId="19461"/>
    <cellStyle name="Vírgula 8 5 4 4 3" xfId="16706"/>
    <cellStyle name="Vírgula 8 5 4 5" xfId="3640"/>
    <cellStyle name="Vírgula 8 5 4 5 2" xfId="12818"/>
    <cellStyle name="Vírgula 8 5 4 5 2 2" xfId="18298"/>
    <cellStyle name="Vírgula 8 5 4 5 3" xfId="15544"/>
    <cellStyle name="Vírgula 8 5 4 6" xfId="12452"/>
    <cellStyle name="Vírgula 8 5 4 6 2" xfId="17932"/>
    <cellStyle name="Vírgula 8 5 4 7" xfId="15178"/>
    <cellStyle name="Vírgula 8 5 5" xfId="3787"/>
    <cellStyle name="Vírgula 8 5 5 2" xfId="5572"/>
    <cellStyle name="Vírgula 8 5 5 2 2" xfId="10521"/>
    <cellStyle name="Vírgula 8 5 5 2 2 2" xfId="14447"/>
    <cellStyle name="Vírgula 8 5 5 2 2 2 2" xfId="19927"/>
    <cellStyle name="Vírgula 8 5 5 2 2 3" xfId="17172"/>
    <cellStyle name="Vírgula 8 5 5 2 3" xfId="13276"/>
    <cellStyle name="Vírgula 8 5 5 2 3 2" xfId="18756"/>
    <cellStyle name="Vírgula 8 5 5 2 4" xfId="16001"/>
    <cellStyle name="Vírgula 8 5 5 3" xfId="8747"/>
    <cellStyle name="Vírgula 8 5 5 3 2" xfId="14021"/>
    <cellStyle name="Vírgula 8 5 5 3 2 2" xfId="19501"/>
    <cellStyle name="Vírgula 8 5 5 3 3" xfId="16746"/>
    <cellStyle name="Vírgula 8 5 5 4" xfId="12856"/>
    <cellStyle name="Vírgula 8 5 5 4 2" xfId="18336"/>
    <cellStyle name="Vírgula 8 5 5 5" xfId="15582"/>
    <cellStyle name="Vírgula 8 5 6" xfId="4112"/>
    <cellStyle name="Vírgula 8 5 6 2" xfId="8883"/>
    <cellStyle name="Vírgula 8 5 6 2 2" xfId="14053"/>
    <cellStyle name="Vírgula 8 5 6 2 2 2" xfId="19533"/>
    <cellStyle name="Vírgula 8 5 6 2 3" xfId="16778"/>
    <cellStyle name="Vírgula 8 5 6 3" xfId="12929"/>
    <cellStyle name="Vírgula 8 5 6 3 2" xfId="18409"/>
    <cellStyle name="Vírgula 8 5 6 4" xfId="15655"/>
    <cellStyle name="Vírgula 8 5 7" xfId="5512"/>
    <cellStyle name="Vírgula 8 5 7 2" xfId="10470"/>
    <cellStyle name="Vírgula 8 5 7 2 2" xfId="14430"/>
    <cellStyle name="Vírgula 8 5 7 2 2 2" xfId="19910"/>
    <cellStyle name="Vírgula 8 5 7 2 3" xfId="17155"/>
    <cellStyle name="Vírgula 8 5 7 3" xfId="13259"/>
    <cellStyle name="Vírgula 8 5 7 3 2" xfId="18739"/>
    <cellStyle name="Vírgula 8 5 7 4" xfId="15984"/>
    <cellStyle name="Vírgula 8 5 8" xfId="5859"/>
    <cellStyle name="Vírgula 8 5 8 2" xfId="10801"/>
    <cellStyle name="Vírgula 8 5 8 2 2" xfId="14507"/>
    <cellStyle name="Vírgula 8 5 8 2 2 2" xfId="19987"/>
    <cellStyle name="Vírgula 8 5 8 2 3" xfId="17232"/>
    <cellStyle name="Vírgula 8 5 8 3" xfId="13336"/>
    <cellStyle name="Vírgula 8 5 8 3 2" xfId="18816"/>
    <cellStyle name="Vírgula 8 5 8 4" xfId="16061"/>
    <cellStyle name="Vírgula 8 5 9" xfId="7367"/>
    <cellStyle name="Vírgula 8 5 9 2" xfId="13693"/>
    <cellStyle name="Vírgula 8 5 9 2 2" xfId="19173"/>
    <cellStyle name="Vírgula 8 5 9 3" xfId="16418"/>
    <cellStyle name="Vírgula 8 6" xfId="504"/>
    <cellStyle name="Vírgula 8 6 2" xfId="1066"/>
    <cellStyle name="Vírgula 8 6 2 2" xfId="2018"/>
    <cellStyle name="Vírgula 8 6 2 2 2" xfId="5369"/>
    <cellStyle name="Vírgula 8 6 2 2 2 2" xfId="10353"/>
    <cellStyle name="Vírgula 8 6 2 2 2 2 2" xfId="14400"/>
    <cellStyle name="Vírgula 8 6 2 2 2 2 2 2" xfId="19880"/>
    <cellStyle name="Vírgula 8 6 2 2 2 2 3" xfId="17125"/>
    <cellStyle name="Vírgula 8 6 2 2 2 3" xfId="13228"/>
    <cellStyle name="Vírgula 8 6 2 2 2 3 2" xfId="18708"/>
    <cellStyle name="Vírgula 8 6 2 2 2 4" xfId="15954"/>
    <cellStyle name="Vírgula 8 6 2 2 3" xfId="7098"/>
    <cellStyle name="Vírgula 8 6 2 2 3 2" xfId="12040"/>
    <cellStyle name="Vírgula 8 6 2 2 3 2 2" xfId="14800"/>
    <cellStyle name="Vírgula 8 6 2 2 3 2 2 2" xfId="20280"/>
    <cellStyle name="Vírgula 8 6 2 2 3 2 3" xfId="17525"/>
    <cellStyle name="Vírgula 8 6 2 2 3 3" xfId="13629"/>
    <cellStyle name="Vírgula 8 6 2 2 3 3 2" xfId="19109"/>
    <cellStyle name="Vírgula 8 6 2 2 3 4" xfId="16354"/>
    <cellStyle name="Vírgula 8 6 2 2 4" xfId="8606"/>
    <cellStyle name="Vírgula 8 6 2 2 4 2" xfId="13986"/>
    <cellStyle name="Vírgula 8 6 2 2 4 2 2" xfId="19466"/>
    <cellStyle name="Vírgula 8 6 2 2 4 3" xfId="16711"/>
    <cellStyle name="Vírgula 8 6 2 2 5" xfId="3645"/>
    <cellStyle name="Vírgula 8 6 2 2 5 2" xfId="12823"/>
    <cellStyle name="Vírgula 8 6 2 2 5 2 2" xfId="18303"/>
    <cellStyle name="Vírgula 8 6 2 2 5 3" xfId="15549"/>
    <cellStyle name="Vírgula 8 6 2 2 6" xfId="12457"/>
    <cellStyle name="Vírgula 8 6 2 2 6 2" xfId="17937"/>
    <cellStyle name="Vírgula 8 6 2 2 7" xfId="15183"/>
    <cellStyle name="Vírgula 8 6 2 3" xfId="4481"/>
    <cellStyle name="Vírgula 8 6 2 3 2" xfId="9466"/>
    <cellStyle name="Vírgula 8 6 2 3 2 2" xfId="14188"/>
    <cellStyle name="Vírgula 8 6 2 3 2 2 2" xfId="19668"/>
    <cellStyle name="Vírgula 8 6 2 3 2 3" xfId="16913"/>
    <cellStyle name="Vírgula 8 6 2 3 3" xfId="13016"/>
    <cellStyle name="Vírgula 8 6 2 3 3 2" xfId="18496"/>
    <cellStyle name="Vírgula 8 6 2 3 4" xfId="15742"/>
    <cellStyle name="Vírgula 8 6 2 4" xfId="6221"/>
    <cellStyle name="Vírgula 8 6 2 4 2" xfId="11163"/>
    <cellStyle name="Vírgula 8 6 2 4 2 2" xfId="14593"/>
    <cellStyle name="Vírgula 8 6 2 4 2 2 2" xfId="20073"/>
    <cellStyle name="Vírgula 8 6 2 4 2 3" xfId="17318"/>
    <cellStyle name="Vírgula 8 6 2 4 3" xfId="13422"/>
    <cellStyle name="Vírgula 8 6 2 4 3 2" xfId="18902"/>
    <cellStyle name="Vírgula 8 6 2 4 4" xfId="16147"/>
    <cellStyle name="Vírgula 8 6 2 5" xfId="7729"/>
    <cellStyle name="Vírgula 8 6 2 5 2" xfId="13779"/>
    <cellStyle name="Vírgula 8 6 2 5 2 2" xfId="19259"/>
    <cellStyle name="Vírgula 8 6 2 5 3" xfId="16504"/>
    <cellStyle name="Vírgula 8 6 2 6" xfId="2768"/>
    <cellStyle name="Vírgula 8 6 2 6 2" xfId="12616"/>
    <cellStyle name="Vírgula 8 6 2 6 2 2" xfId="18096"/>
    <cellStyle name="Vírgula 8 6 2 6 3" xfId="15342"/>
    <cellStyle name="Vírgula 8 6 2 7" xfId="12242"/>
    <cellStyle name="Vírgula 8 6 2 7 2" xfId="17723"/>
    <cellStyle name="Vírgula 8 6 2 8" xfId="14976"/>
    <cellStyle name="Vírgula 8 6 3" xfId="2017"/>
    <cellStyle name="Vírgula 8 6 3 2" xfId="5368"/>
    <cellStyle name="Vírgula 8 6 3 2 2" xfId="10352"/>
    <cellStyle name="Vírgula 8 6 3 2 2 2" xfId="14399"/>
    <cellStyle name="Vírgula 8 6 3 2 2 2 2" xfId="19879"/>
    <cellStyle name="Vírgula 8 6 3 2 2 3" xfId="17124"/>
    <cellStyle name="Vírgula 8 6 3 2 3" xfId="13227"/>
    <cellStyle name="Vírgula 8 6 3 2 3 2" xfId="18707"/>
    <cellStyle name="Vírgula 8 6 3 2 4" xfId="15953"/>
    <cellStyle name="Vírgula 8 6 3 3" xfId="7097"/>
    <cellStyle name="Vírgula 8 6 3 3 2" xfId="12039"/>
    <cellStyle name="Vírgula 8 6 3 3 2 2" xfId="14799"/>
    <cellStyle name="Vírgula 8 6 3 3 2 2 2" xfId="20279"/>
    <cellStyle name="Vírgula 8 6 3 3 2 3" xfId="17524"/>
    <cellStyle name="Vírgula 8 6 3 3 3" xfId="13628"/>
    <cellStyle name="Vírgula 8 6 3 3 3 2" xfId="19108"/>
    <cellStyle name="Vírgula 8 6 3 3 4" xfId="16353"/>
    <cellStyle name="Vírgula 8 6 3 4" xfId="8605"/>
    <cellStyle name="Vírgula 8 6 3 4 2" xfId="13985"/>
    <cellStyle name="Vírgula 8 6 3 4 2 2" xfId="19465"/>
    <cellStyle name="Vírgula 8 6 3 4 3" xfId="16710"/>
    <cellStyle name="Vírgula 8 6 3 5" xfId="3644"/>
    <cellStyle name="Vírgula 8 6 3 5 2" xfId="12822"/>
    <cellStyle name="Vírgula 8 6 3 5 2 2" xfId="18302"/>
    <cellStyle name="Vírgula 8 6 3 5 3" xfId="15548"/>
    <cellStyle name="Vírgula 8 6 3 6" xfId="12456"/>
    <cellStyle name="Vírgula 8 6 3 6 2" xfId="17936"/>
    <cellStyle name="Vírgula 8 6 3 7" xfId="15182"/>
    <cellStyle name="Vírgula 8 6 4" xfId="4013"/>
    <cellStyle name="Vírgula 8 6 4 2" xfId="9085"/>
    <cellStyle name="Vírgula 8 6 4 2 2" xfId="14099"/>
    <cellStyle name="Vírgula 8 6 4 2 2 2" xfId="19579"/>
    <cellStyle name="Vírgula 8 6 4 2 3" xfId="16824"/>
    <cellStyle name="Vírgula 8 6 4 3" xfId="12907"/>
    <cellStyle name="Vírgula 8 6 4 3 2" xfId="18387"/>
    <cellStyle name="Vírgula 8 6 4 4" xfId="15633"/>
    <cellStyle name="Vírgula 8 6 5" xfId="5769"/>
    <cellStyle name="Vírgula 8 6 5 2" xfId="10711"/>
    <cellStyle name="Vírgula 8 6 5 2 2" xfId="14486"/>
    <cellStyle name="Vírgula 8 6 5 2 2 2" xfId="19966"/>
    <cellStyle name="Vírgula 8 6 5 2 3" xfId="17211"/>
    <cellStyle name="Vírgula 8 6 5 3" xfId="13315"/>
    <cellStyle name="Vírgula 8 6 5 3 2" xfId="18795"/>
    <cellStyle name="Vírgula 8 6 5 4" xfId="16040"/>
    <cellStyle name="Vírgula 8 6 6" xfId="7277"/>
    <cellStyle name="Vírgula 8 6 6 2" xfId="13672"/>
    <cellStyle name="Vírgula 8 6 6 2 2" xfId="19152"/>
    <cellStyle name="Vírgula 8 6 6 3" xfId="16397"/>
    <cellStyle name="Vírgula 8 6 7" xfId="2316"/>
    <cellStyle name="Vírgula 8 6 7 2" xfId="12509"/>
    <cellStyle name="Vírgula 8 6 7 2 2" xfId="17989"/>
    <cellStyle name="Vírgula 8 6 7 3" xfId="15235"/>
    <cellStyle name="Vírgula 8 6 8" xfId="12119"/>
    <cellStyle name="Vírgula 8 6 8 2" xfId="17600"/>
    <cellStyle name="Vírgula 8 6 9" xfId="14866"/>
    <cellStyle name="Vírgula 8 7" xfId="713"/>
    <cellStyle name="Vírgula 8 7 2" xfId="1179"/>
    <cellStyle name="Vírgula 8 7 2 2" xfId="2020"/>
    <cellStyle name="Vírgula 8 7 2 2 2" xfId="5371"/>
    <cellStyle name="Vírgula 8 7 2 2 2 2" xfId="10355"/>
    <cellStyle name="Vírgula 8 7 2 2 2 2 2" xfId="14402"/>
    <cellStyle name="Vírgula 8 7 2 2 2 2 2 2" xfId="19882"/>
    <cellStyle name="Vírgula 8 7 2 2 2 2 3" xfId="17127"/>
    <cellStyle name="Vírgula 8 7 2 2 2 3" xfId="13230"/>
    <cellStyle name="Vírgula 8 7 2 2 2 3 2" xfId="18710"/>
    <cellStyle name="Vírgula 8 7 2 2 2 4" xfId="15956"/>
    <cellStyle name="Vírgula 8 7 2 2 3" xfId="7100"/>
    <cellStyle name="Vírgula 8 7 2 2 3 2" xfId="12042"/>
    <cellStyle name="Vírgula 8 7 2 2 3 2 2" xfId="14802"/>
    <cellStyle name="Vírgula 8 7 2 2 3 2 2 2" xfId="20282"/>
    <cellStyle name="Vírgula 8 7 2 2 3 2 3" xfId="17527"/>
    <cellStyle name="Vírgula 8 7 2 2 3 3" xfId="13631"/>
    <cellStyle name="Vírgula 8 7 2 2 3 3 2" xfId="19111"/>
    <cellStyle name="Vírgula 8 7 2 2 3 4" xfId="16356"/>
    <cellStyle name="Vírgula 8 7 2 2 4" xfId="8608"/>
    <cellStyle name="Vírgula 8 7 2 2 4 2" xfId="13988"/>
    <cellStyle name="Vírgula 8 7 2 2 4 2 2" xfId="19468"/>
    <cellStyle name="Vírgula 8 7 2 2 4 3" xfId="16713"/>
    <cellStyle name="Vírgula 8 7 2 2 5" xfId="3647"/>
    <cellStyle name="Vírgula 8 7 2 2 5 2" xfId="12825"/>
    <cellStyle name="Vírgula 8 7 2 2 5 2 2" xfId="18305"/>
    <cellStyle name="Vírgula 8 7 2 2 5 3" xfId="15551"/>
    <cellStyle name="Vírgula 8 7 2 2 6" xfId="12459"/>
    <cellStyle name="Vírgula 8 7 2 2 6 2" xfId="17939"/>
    <cellStyle name="Vírgula 8 7 2 2 7" xfId="15185"/>
    <cellStyle name="Vírgula 8 7 2 3" xfId="4540"/>
    <cellStyle name="Vírgula 8 7 2 3 2" xfId="9524"/>
    <cellStyle name="Vírgula 8 7 2 3 2 2" xfId="14203"/>
    <cellStyle name="Vírgula 8 7 2 3 2 2 2" xfId="19683"/>
    <cellStyle name="Vírgula 8 7 2 3 2 3" xfId="16928"/>
    <cellStyle name="Vírgula 8 7 2 3 3" xfId="13031"/>
    <cellStyle name="Vírgula 8 7 2 3 3 2" xfId="18511"/>
    <cellStyle name="Vírgula 8 7 2 3 4" xfId="15757"/>
    <cellStyle name="Vírgula 8 7 2 4" xfId="6271"/>
    <cellStyle name="Vírgula 8 7 2 4 2" xfId="11213"/>
    <cellStyle name="Vírgula 8 7 2 4 2 2" xfId="14605"/>
    <cellStyle name="Vírgula 8 7 2 4 2 2 2" xfId="20085"/>
    <cellStyle name="Vírgula 8 7 2 4 2 3" xfId="17330"/>
    <cellStyle name="Vírgula 8 7 2 4 3" xfId="13434"/>
    <cellStyle name="Vírgula 8 7 2 4 3 2" xfId="18914"/>
    <cellStyle name="Vírgula 8 7 2 4 4" xfId="16159"/>
    <cellStyle name="Vírgula 8 7 2 5" xfId="7779"/>
    <cellStyle name="Vírgula 8 7 2 5 2" xfId="13791"/>
    <cellStyle name="Vírgula 8 7 2 5 2 2" xfId="19271"/>
    <cellStyle name="Vírgula 8 7 2 5 3" xfId="16516"/>
    <cellStyle name="Vírgula 8 7 2 6" xfId="2818"/>
    <cellStyle name="Vírgula 8 7 2 6 2" xfId="12628"/>
    <cellStyle name="Vírgula 8 7 2 6 2 2" xfId="18108"/>
    <cellStyle name="Vírgula 8 7 2 6 3" xfId="15354"/>
    <cellStyle name="Vírgula 8 7 2 7" xfId="12262"/>
    <cellStyle name="Vírgula 8 7 2 7 2" xfId="17742"/>
    <cellStyle name="Vírgula 8 7 2 8" xfId="14988"/>
    <cellStyle name="Vírgula 8 7 3" xfId="2019"/>
    <cellStyle name="Vírgula 8 7 3 2" xfId="5370"/>
    <cellStyle name="Vírgula 8 7 3 2 2" xfId="10354"/>
    <cellStyle name="Vírgula 8 7 3 2 2 2" xfId="14401"/>
    <cellStyle name="Vírgula 8 7 3 2 2 2 2" xfId="19881"/>
    <cellStyle name="Vírgula 8 7 3 2 2 3" xfId="17126"/>
    <cellStyle name="Vírgula 8 7 3 2 3" xfId="13229"/>
    <cellStyle name="Vírgula 8 7 3 2 3 2" xfId="18709"/>
    <cellStyle name="Vírgula 8 7 3 2 4" xfId="15955"/>
    <cellStyle name="Vírgula 8 7 3 3" xfId="7099"/>
    <cellStyle name="Vírgula 8 7 3 3 2" xfId="12041"/>
    <cellStyle name="Vírgula 8 7 3 3 2 2" xfId="14801"/>
    <cellStyle name="Vírgula 8 7 3 3 2 2 2" xfId="20281"/>
    <cellStyle name="Vírgula 8 7 3 3 2 3" xfId="17526"/>
    <cellStyle name="Vírgula 8 7 3 3 3" xfId="13630"/>
    <cellStyle name="Vírgula 8 7 3 3 3 2" xfId="19110"/>
    <cellStyle name="Vírgula 8 7 3 3 4" xfId="16355"/>
    <cellStyle name="Vírgula 8 7 3 4" xfId="8607"/>
    <cellStyle name="Vírgula 8 7 3 4 2" xfId="13987"/>
    <cellStyle name="Vírgula 8 7 3 4 2 2" xfId="19467"/>
    <cellStyle name="Vírgula 8 7 3 4 3" xfId="16712"/>
    <cellStyle name="Vírgula 8 7 3 5" xfId="3646"/>
    <cellStyle name="Vírgula 8 7 3 5 2" xfId="12824"/>
    <cellStyle name="Vírgula 8 7 3 5 2 2" xfId="18304"/>
    <cellStyle name="Vírgula 8 7 3 5 3" xfId="15550"/>
    <cellStyle name="Vírgula 8 7 3 6" xfId="12458"/>
    <cellStyle name="Vírgula 8 7 3 6 2" xfId="17938"/>
    <cellStyle name="Vírgula 8 7 3 7" xfId="15184"/>
    <cellStyle name="Vírgula 8 7 4" xfId="4157"/>
    <cellStyle name="Vírgula 8 7 4 2" xfId="9143"/>
    <cellStyle name="Vírgula 8 7 4 2 2" xfId="14112"/>
    <cellStyle name="Vírgula 8 7 4 2 2 2" xfId="19592"/>
    <cellStyle name="Vírgula 8 7 4 2 3" xfId="16837"/>
    <cellStyle name="Vírgula 8 7 4 3" xfId="12940"/>
    <cellStyle name="Vírgula 8 7 4 3 2" xfId="18420"/>
    <cellStyle name="Vírgula 8 7 4 4" xfId="15666"/>
    <cellStyle name="Vírgula 8 7 5" xfId="5904"/>
    <cellStyle name="Vírgula 8 7 5 2" xfId="10846"/>
    <cellStyle name="Vírgula 8 7 5 2 2" xfId="14518"/>
    <cellStyle name="Vírgula 8 7 5 2 2 2" xfId="19998"/>
    <cellStyle name="Vírgula 8 7 5 2 3" xfId="17243"/>
    <cellStyle name="Vírgula 8 7 5 3" xfId="13347"/>
    <cellStyle name="Vírgula 8 7 5 3 2" xfId="18827"/>
    <cellStyle name="Vírgula 8 7 5 4" xfId="16072"/>
    <cellStyle name="Vírgula 8 7 6" xfId="7412"/>
    <cellStyle name="Vírgula 8 7 6 2" xfId="13704"/>
    <cellStyle name="Vírgula 8 7 6 2 2" xfId="19184"/>
    <cellStyle name="Vírgula 8 7 6 3" xfId="16429"/>
    <cellStyle name="Vírgula 8 7 7" xfId="2451"/>
    <cellStyle name="Vírgula 8 7 7 2" xfId="12541"/>
    <cellStyle name="Vírgula 8 7 7 2 2" xfId="18021"/>
    <cellStyle name="Vírgula 8 7 7 3" xfId="15267"/>
    <cellStyle name="Vírgula 8 7 8" xfId="12159"/>
    <cellStyle name="Vírgula 8 7 8 2" xfId="17640"/>
    <cellStyle name="Vírgula 8 7 9" xfId="14899"/>
    <cellStyle name="Vírgula 8 8" xfId="388"/>
    <cellStyle name="Vírgula 8 8 2" xfId="1010"/>
    <cellStyle name="Vírgula 8 8 2 2" xfId="2022"/>
    <cellStyle name="Vírgula 8 8 2 2 2" xfId="5373"/>
    <cellStyle name="Vírgula 8 8 2 2 2 2" xfId="10357"/>
    <cellStyle name="Vírgula 8 8 2 2 2 2 2" xfId="14404"/>
    <cellStyle name="Vírgula 8 8 2 2 2 2 2 2" xfId="19884"/>
    <cellStyle name="Vírgula 8 8 2 2 2 2 3" xfId="17129"/>
    <cellStyle name="Vírgula 8 8 2 2 2 3" xfId="13232"/>
    <cellStyle name="Vírgula 8 8 2 2 2 3 2" xfId="18712"/>
    <cellStyle name="Vírgula 8 8 2 2 2 4" xfId="15958"/>
    <cellStyle name="Vírgula 8 8 2 2 3" xfId="7102"/>
    <cellStyle name="Vírgula 8 8 2 2 3 2" xfId="12044"/>
    <cellStyle name="Vírgula 8 8 2 2 3 2 2" xfId="14804"/>
    <cellStyle name="Vírgula 8 8 2 2 3 2 2 2" xfId="20284"/>
    <cellStyle name="Vírgula 8 8 2 2 3 2 3" xfId="17529"/>
    <cellStyle name="Vírgula 8 8 2 2 3 3" xfId="13633"/>
    <cellStyle name="Vírgula 8 8 2 2 3 3 2" xfId="19113"/>
    <cellStyle name="Vírgula 8 8 2 2 3 4" xfId="16358"/>
    <cellStyle name="Vírgula 8 8 2 2 4" xfId="8610"/>
    <cellStyle name="Vírgula 8 8 2 2 4 2" xfId="13990"/>
    <cellStyle name="Vírgula 8 8 2 2 4 2 2" xfId="19470"/>
    <cellStyle name="Vírgula 8 8 2 2 4 3" xfId="16715"/>
    <cellStyle name="Vírgula 8 8 2 2 5" xfId="3649"/>
    <cellStyle name="Vírgula 8 8 2 2 5 2" xfId="12827"/>
    <cellStyle name="Vírgula 8 8 2 2 5 2 2" xfId="18307"/>
    <cellStyle name="Vírgula 8 8 2 2 5 3" xfId="15553"/>
    <cellStyle name="Vírgula 8 8 2 2 6" xfId="12461"/>
    <cellStyle name="Vírgula 8 8 2 2 6 2" xfId="17941"/>
    <cellStyle name="Vírgula 8 8 2 2 7" xfId="15187"/>
    <cellStyle name="Vírgula 8 8 2 3" xfId="4435"/>
    <cellStyle name="Vírgula 8 8 2 3 2" xfId="9420"/>
    <cellStyle name="Vírgula 8 8 2 3 2 2" xfId="14178"/>
    <cellStyle name="Vírgula 8 8 2 3 2 2 2" xfId="19658"/>
    <cellStyle name="Vírgula 8 8 2 3 2 3" xfId="16903"/>
    <cellStyle name="Vírgula 8 8 2 3 3" xfId="13006"/>
    <cellStyle name="Vírgula 8 8 2 3 3 2" xfId="18486"/>
    <cellStyle name="Vírgula 8 8 2 3 4" xfId="15732"/>
    <cellStyle name="Vírgula 8 8 2 4" xfId="6177"/>
    <cellStyle name="Vírgula 8 8 2 4 2" xfId="11119"/>
    <cellStyle name="Vírgula 8 8 2 4 2 2" xfId="14583"/>
    <cellStyle name="Vírgula 8 8 2 4 2 2 2" xfId="20063"/>
    <cellStyle name="Vírgula 8 8 2 4 2 3" xfId="17308"/>
    <cellStyle name="Vírgula 8 8 2 4 3" xfId="13412"/>
    <cellStyle name="Vírgula 8 8 2 4 3 2" xfId="18892"/>
    <cellStyle name="Vírgula 8 8 2 4 4" xfId="16137"/>
    <cellStyle name="Vírgula 8 8 2 5" xfId="7685"/>
    <cellStyle name="Vírgula 8 8 2 5 2" xfId="13769"/>
    <cellStyle name="Vírgula 8 8 2 5 2 2" xfId="19249"/>
    <cellStyle name="Vírgula 8 8 2 5 3" xfId="16494"/>
    <cellStyle name="Vírgula 8 8 2 6" xfId="2724"/>
    <cellStyle name="Vírgula 8 8 2 6 2" xfId="12606"/>
    <cellStyle name="Vírgula 8 8 2 6 2 2" xfId="18086"/>
    <cellStyle name="Vírgula 8 8 2 6 3" xfId="15332"/>
    <cellStyle name="Vírgula 8 8 2 7" xfId="12228"/>
    <cellStyle name="Vírgula 8 8 2 7 2" xfId="17709"/>
    <cellStyle name="Vírgula 8 8 2 8" xfId="14966"/>
    <cellStyle name="Vírgula 8 8 3" xfId="2021"/>
    <cellStyle name="Vírgula 8 8 3 2" xfId="5372"/>
    <cellStyle name="Vírgula 8 8 3 2 2" xfId="10356"/>
    <cellStyle name="Vírgula 8 8 3 2 2 2" xfId="14403"/>
    <cellStyle name="Vírgula 8 8 3 2 2 2 2" xfId="19883"/>
    <cellStyle name="Vírgula 8 8 3 2 2 3" xfId="17128"/>
    <cellStyle name="Vírgula 8 8 3 2 3" xfId="13231"/>
    <cellStyle name="Vírgula 8 8 3 2 3 2" xfId="18711"/>
    <cellStyle name="Vírgula 8 8 3 2 4" xfId="15957"/>
    <cellStyle name="Vírgula 8 8 3 3" xfId="7101"/>
    <cellStyle name="Vírgula 8 8 3 3 2" xfId="12043"/>
    <cellStyle name="Vírgula 8 8 3 3 2 2" xfId="14803"/>
    <cellStyle name="Vírgula 8 8 3 3 2 2 2" xfId="20283"/>
    <cellStyle name="Vírgula 8 8 3 3 2 3" xfId="17528"/>
    <cellStyle name="Vírgula 8 8 3 3 3" xfId="13632"/>
    <cellStyle name="Vírgula 8 8 3 3 3 2" xfId="19112"/>
    <cellStyle name="Vírgula 8 8 3 3 4" xfId="16357"/>
    <cellStyle name="Vírgula 8 8 3 4" xfId="8609"/>
    <cellStyle name="Vírgula 8 8 3 4 2" xfId="13989"/>
    <cellStyle name="Vírgula 8 8 3 4 2 2" xfId="19469"/>
    <cellStyle name="Vírgula 8 8 3 4 3" xfId="16714"/>
    <cellStyle name="Vírgula 8 8 3 5" xfId="3648"/>
    <cellStyle name="Vírgula 8 8 3 5 2" xfId="12826"/>
    <cellStyle name="Vírgula 8 8 3 5 2 2" xfId="18306"/>
    <cellStyle name="Vírgula 8 8 3 5 3" xfId="15552"/>
    <cellStyle name="Vírgula 8 8 3 6" xfId="12460"/>
    <cellStyle name="Vírgula 8 8 3 6 2" xfId="17940"/>
    <cellStyle name="Vírgula 8 8 3 7" xfId="15186"/>
    <cellStyle name="Vírgula 8 8 4" xfId="3954"/>
    <cellStyle name="Vírgula 8 8 4 2" xfId="9033"/>
    <cellStyle name="Vírgula 8 8 4 2 2" xfId="14087"/>
    <cellStyle name="Vírgula 8 8 4 2 2 2" xfId="19567"/>
    <cellStyle name="Vírgula 8 8 4 2 3" xfId="16812"/>
    <cellStyle name="Vírgula 8 8 4 3" xfId="12892"/>
    <cellStyle name="Vírgula 8 8 4 3 2" xfId="18372"/>
    <cellStyle name="Vírgula 8 8 4 4" xfId="15618"/>
    <cellStyle name="Vírgula 8 8 5" xfId="5720"/>
    <cellStyle name="Vírgula 8 8 5 2" xfId="10662"/>
    <cellStyle name="Vírgula 8 8 5 2 2" xfId="14474"/>
    <cellStyle name="Vírgula 8 8 5 2 2 2" xfId="19954"/>
    <cellStyle name="Vírgula 8 8 5 2 3" xfId="17199"/>
    <cellStyle name="Vírgula 8 8 5 3" xfId="13303"/>
    <cellStyle name="Vírgula 8 8 5 3 2" xfId="18783"/>
    <cellStyle name="Vírgula 8 8 5 4" xfId="16028"/>
    <cellStyle name="Vírgula 8 8 6" xfId="7228"/>
    <cellStyle name="Vírgula 8 8 6 2" xfId="13660"/>
    <cellStyle name="Vírgula 8 8 6 2 2" xfId="19140"/>
    <cellStyle name="Vírgula 8 8 6 3" xfId="16385"/>
    <cellStyle name="Vírgula 8 8 7" xfId="2267"/>
    <cellStyle name="Vírgula 8 8 7 2" xfId="12497"/>
    <cellStyle name="Vírgula 8 8 7 2 2" xfId="17977"/>
    <cellStyle name="Vírgula 8 8 7 3" xfId="15223"/>
    <cellStyle name="Vírgula 8 8 8" xfId="12099"/>
    <cellStyle name="Vírgula 8 8 8 2" xfId="17580"/>
    <cellStyle name="Vírgula 8 8 9" xfId="14853"/>
    <cellStyle name="Vírgula 8 9" xfId="863"/>
    <cellStyle name="Vírgula 8 9 2" xfId="2023"/>
    <cellStyle name="Vírgula 8 9 2 2" xfId="5374"/>
    <cellStyle name="Vírgula 8 9 2 2 2" xfId="10358"/>
    <cellStyle name="Vírgula 8 9 2 2 2 2" xfId="14405"/>
    <cellStyle name="Vírgula 8 9 2 2 2 2 2" xfId="19885"/>
    <cellStyle name="Vírgula 8 9 2 2 2 3" xfId="17130"/>
    <cellStyle name="Vírgula 8 9 2 2 3" xfId="13233"/>
    <cellStyle name="Vírgula 8 9 2 2 3 2" xfId="18713"/>
    <cellStyle name="Vírgula 8 9 2 2 4" xfId="15959"/>
    <cellStyle name="Vírgula 8 9 2 3" xfId="7103"/>
    <cellStyle name="Vírgula 8 9 2 3 2" xfId="12045"/>
    <cellStyle name="Vírgula 8 9 2 3 2 2" xfId="14805"/>
    <cellStyle name="Vírgula 8 9 2 3 2 2 2" xfId="20285"/>
    <cellStyle name="Vírgula 8 9 2 3 2 3" xfId="17530"/>
    <cellStyle name="Vírgula 8 9 2 3 3" xfId="13634"/>
    <cellStyle name="Vírgula 8 9 2 3 3 2" xfId="19114"/>
    <cellStyle name="Vírgula 8 9 2 3 4" xfId="16359"/>
    <cellStyle name="Vírgula 8 9 2 4" xfId="8611"/>
    <cellStyle name="Vírgula 8 9 2 4 2" xfId="13991"/>
    <cellStyle name="Vírgula 8 9 2 4 2 2" xfId="19471"/>
    <cellStyle name="Vírgula 8 9 2 4 3" xfId="16716"/>
    <cellStyle name="Vírgula 8 9 2 5" xfId="3650"/>
    <cellStyle name="Vírgula 8 9 2 5 2" xfId="12828"/>
    <cellStyle name="Vírgula 8 9 2 5 2 2" xfId="18308"/>
    <cellStyle name="Vírgula 8 9 2 5 3" xfId="15554"/>
    <cellStyle name="Vírgula 8 9 2 6" xfId="12462"/>
    <cellStyle name="Vírgula 8 9 2 6 2" xfId="17942"/>
    <cellStyle name="Vírgula 8 9 2 7" xfId="15188"/>
    <cellStyle name="Vírgula 8 9 3" xfId="4298"/>
    <cellStyle name="Vírgula 8 9 3 2" xfId="9284"/>
    <cellStyle name="Vírgula 8 9 3 2 2" xfId="14145"/>
    <cellStyle name="Vírgula 8 9 3 2 2 2" xfId="19625"/>
    <cellStyle name="Vírgula 8 9 3 2 3" xfId="16870"/>
    <cellStyle name="Vírgula 8 9 3 3" xfId="12973"/>
    <cellStyle name="Vírgula 8 9 3 3 2" xfId="18453"/>
    <cellStyle name="Vírgula 8 9 3 4" xfId="15699"/>
    <cellStyle name="Vírgula 8 9 4" xfId="6042"/>
    <cellStyle name="Vírgula 8 9 4 2" xfId="10984"/>
    <cellStyle name="Vírgula 8 9 4 2 2" xfId="14551"/>
    <cellStyle name="Vírgula 8 9 4 2 2 2" xfId="20031"/>
    <cellStyle name="Vírgula 8 9 4 2 3" xfId="17276"/>
    <cellStyle name="Vírgula 8 9 4 3" xfId="13380"/>
    <cellStyle name="Vírgula 8 9 4 3 2" xfId="18860"/>
    <cellStyle name="Vírgula 8 9 4 4" xfId="16105"/>
    <cellStyle name="Vírgula 8 9 5" xfId="7550"/>
    <cellStyle name="Vírgula 8 9 5 2" xfId="13737"/>
    <cellStyle name="Vírgula 8 9 5 2 2" xfId="19217"/>
    <cellStyle name="Vírgula 8 9 5 3" xfId="16462"/>
    <cellStyle name="Vírgula 8 9 6" xfId="2589"/>
    <cellStyle name="Vírgula 8 9 6 2" xfId="12574"/>
    <cellStyle name="Vírgula 8 9 6 2 2" xfId="18054"/>
    <cellStyle name="Vírgula 8 9 6 3" xfId="15300"/>
    <cellStyle name="Vírgula 8 9 7" xfId="12193"/>
    <cellStyle name="Vírgula 8 9 7 2" xfId="17674"/>
    <cellStyle name="Vírgula 8 9 8" xfId="14932"/>
    <cellStyle name="Vírgula 9" xfId="88"/>
    <cellStyle name="Vírgula 9 2" xfId="12065"/>
    <cellStyle name="Vírgula 9 2 2" xfId="1754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8</xdr:col>
      <xdr:colOff>304182</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5687786" y="466452"/>
          <a:ext cx="3379396" cy="1167790"/>
        </a:xfrm>
        <a:prstGeom prst="rect">
          <a:avLst/>
        </a:prstGeom>
      </xdr:spPr>
    </xdr:pic>
    <xdr:clientData/>
  </xdr:twoCellAnchor>
  <xdr:twoCellAnchor editAs="oneCell">
    <xdr:from>
      <xdr:col>12</xdr:col>
      <xdr:colOff>299357</xdr:colOff>
      <xdr:row>1</xdr:row>
      <xdr:rowOff>108857</xdr:rowOff>
    </xdr:from>
    <xdr:to>
      <xdr:col>13</xdr:col>
      <xdr:colOff>469717</xdr:colOff>
      <xdr:row>4</xdr:row>
      <xdr:rowOff>72481</xdr:rowOff>
    </xdr:to>
    <xdr:pic>
      <xdr:nvPicPr>
        <xdr:cNvPr id="3" name="Imagem 2">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46577" y="474617"/>
          <a:ext cx="1602920" cy="565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8</xdr:col>
      <xdr:colOff>304182</xdr:colOff>
      <xdr:row>7</xdr:row>
      <xdr:rowOff>95002</xdr:rowOff>
    </xdr:to>
    <xdr:pic>
      <xdr:nvPicPr>
        <xdr:cNvPr id="2" name="Imagem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4988379" y="468085"/>
          <a:ext cx="3296393" cy="1191986"/>
        </a:xfrm>
        <a:prstGeom prst="rect">
          <a:avLst/>
        </a:prstGeom>
      </xdr:spPr>
    </xdr:pic>
    <xdr:clientData/>
  </xdr:twoCellAnchor>
  <xdr:twoCellAnchor editAs="oneCell">
    <xdr:from>
      <xdr:col>12</xdr:col>
      <xdr:colOff>299357</xdr:colOff>
      <xdr:row>1</xdr:row>
      <xdr:rowOff>108857</xdr:rowOff>
    </xdr:from>
    <xdr:to>
      <xdr:col>13</xdr:col>
      <xdr:colOff>469717</xdr:colOff>
      <xdr:row>4</xdr:row>
      <xdr:rowOff>72481</xdr:rowOff>
    </xdr:to>
    <xdr:pic>
      <xdr:nvPicPr>
        <xdr:cNvPr id="3" name="Imagem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333619</xdr:colOff>
      <xdr:row>2</xdr:row>
      <xdr:rowOff>142874</xdr:rowOff>
    </xdr:from>
    <xdr:to>
      <xdr:col>8</xdr:col>
      <xdr:colOff>568036</xdr:colOff>
      <xdr:row>6</xdr:row>
      <xdr:rowOff>6028</xdr:rowOff>
    </xdr:to>
    <xdr:pic>
      <xdr:nvPicPr>
        <xdr:cNvPr id="2" name="Imagem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4780928" y="641638"/>
          <a:ext cx="2658963" cy="943808"/>
        </a:xfrm>
        <a:prstGeom prst="rect">
          <a:avLst/>
        </a:prstGeom>
      </xdr:spPr>
    </xdr:pic>
    <xdr:clientData/>
  </xdr:twoCellAnchor>
  <xdr:twoCellAnchor editAs="oneCell">
    <xdr:from>
      <xdr:col>11</xdr:col>
      <xdr:colOff>110837</xdr:colOff>
      <xdr:row>2</xdr:row>
      <xdr:rowOff>129020</xdr:rowOff>
    </xdr:from>
    <xdr:to>
      <xdr:col>11</xdr:col>
      <xdr:colOff>2036619</xdr:colOff>
      <xdr:row>4</xdr:row>
      <xdr:rowOff>249382</xdr:rowOff>
    </xdr:to>
    <xdr:pic>
      <xdr:nvPicPr>
        <xdr:cNvPr id="4" name="Imagem 3">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46873" y="627784"/>
          <a:ext cx="1925782" cy="660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9-04-30%20-%20PM%20PA%20-%20ESC.%20ANA%20VIANA\01%20-%20PROJETO\03%20-%20PROJETO%20EXECUTIVO\FASE%20I\Hidrossanit&#225;rio\OR&#199;\DAC-PMPA-ANA-PE-OR&#199;1-01-R00.b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v>0</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v>0</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v>0</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v>0</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v>0</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v>0</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v>0</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v>0</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v>0</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v>0</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v>0</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v>0</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v>0</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v>0</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v>0</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v>0</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v>0</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v>0</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v>0</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v>0</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v>0</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v>0</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v>0</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v>0</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v>0</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v>0</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v>0</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v>0</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v>0</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v>0</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v>0</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v>0</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v>0</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v>0</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v>0</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v>0</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v>0</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v>0</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v>0</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v>0</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v>0</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v>0</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v>0</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v>0</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v>0</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v>0</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v>0</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v>0</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v>0</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v>0</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v>0</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v>0</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v>0</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v>0</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v>0</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v>0</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v>0</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v>0</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v>0</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v>0</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v>0</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v>0</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v>0</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v>0</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v>0</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v>0</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v>0</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v>0</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leroymerlin.com.br/tinta-epoxi-brilhante-novacor-epoxi-premium-azul-3,6l-sherwin-williams_87983553?region=grande_sao_paulo&amp;gclid=Cj0KCQjw0IDtBRC6ARIsAIA5gWsi8IgBAugnWvY9g0QYCBhFhtsaaEGQ2dQ0VOve9HFX4wC4TGOoZIoaArNgEALw_wcB" TargetMode="External"/><Relationship Id="rId13" Type="http://schemas.openxmlformats.org/officeDocument/2006/relationships/hyperlink" Target="https://www.leroymerlin.com.br/acabamento-para-valvula-de-descarga-cromado-hydra-max-deca_85503054" TargetMode="External"/><Relationship Id="rId3" Type="http://schemas.openxmlformats.org/officeDocument/2006/relationships/hyperlink" Target="https://www.casasbahia.com.br/MaterialparaConstrucao/PinturaAcessorios/Tintas/tinta-piso-acrilica-premium-azul-18l-suvinil-15452188.html?utm_medium=Cpc&amp;utm_source=GP_PLA&amp;IdSku=15452188&amp;idLojista=32676&amp;utm_campaign=ferr_shopping&amp;gclid=Cj0KCQjw0IDtBRC6ARIsAIA5gWsmpUU08Rw5LKiRTKfppJUCEiijwNIvXSb8tCz9PiO1-x9CqOAwUsYaAnJpEALw_wcB" TargetMode="External"/><Relationship Id="rId7" Type="http://schemas.openxmlformats.org/officeDocument/2006/relationships/hyperlink" Target="https://www.tintasverginia.com.br/epoxi-novacor-3-6l-azul-azuis-23385c" TargetMode="External"/><Relationship Id="rId12" Type="http://schemas.openxmlformats.org/officeDocument/2006/relationships/hyperlink" Target="https://loja.politintas.com.br/tinta-epoxi-brilhante-36l-a-base-de-agua-novacor-sherwin-williams/p" TargetMode="External"/><Relationship Id="rId2" Type="http://schemas.openxmlformats.org/officeDocument/2006/relationships/hyperlink" Target="https://www.copafer.com.br/tinta-acrilico-premium-para-cimentos-e-pisos-18-litros-azul-53420222-suvinil-p1088625?tsid=17&amp;utm_source=google&amp;utm_medium=cpc&amp;utm_content=Tinta%20Acr%C3%ADlico%20Premium%20para%20Cimentos%20e%20Pisos%2018%20Litros%20Azul%20-%2053420222%20-%20SUVINIL&amp;utm_campaign=tintas-e-acessorios&amp;pht=5891501858647464&amp;gclid=Cj0KCQjw0IDtBRC6ARIsAIA5gWtYfh896c2pXrEWfuVl7RCd2ieKEbhsdjfvfjVW2VPKN9f_zAeDZqUaArN-EALw_wcB" TargetMode="External"/><Relationship Id="rId16" Type="http://schemas.openxmlformats.org/officeDocument/2006/relationships/printerSettings" Target="../printerSettings/printerSettings5.bin"/><Relationship Id="rId1" Type="http://schemas.openxmlformats.org/officeDocument/2006/relationships/hyperlink" Target="https://www.magazineluiza.com.br/tinta-acrilica-premium-fosca-para-piso-azul-18-litros-suvinil/p/cgc0j6eg8g/cj/ttpm/?&amp;utm_source=google&amp;utm_medium%20=pla%20&amp;utm_campaign%20=PLA_marketplace&amp;seller_id=ceccasaeconstrucao&amp;product_group_id=376808955025&amp;ad_group_id=48543698555&amp;aw_viq=pla&amp;gclid=Cj0KCQjw0IDtBRC6ARIsAIA5gWtev2HBV58otljPzel-Ep1NVDuQQW1biZ8g1atmAITn2pbFGWvG_FoaAle8EALw_wcB" TargetMode="External"/><Relationship Id="rId6" Type="http://schemas.openxmlformats.org/officeDocument/2006/relationships/hyperlink" Target="https://www.leroymerlin.com.br/tinta-epoxi-brilhante-novacor-epoxi-premium-vermelha-3,6l-sherwin-williams_87986185?region=grande_sao_paulo&amp;gclid=Cj0KCQjw0IDtBRC6ARIsAIA5gWtHmkdu6Nzr45AAp-FyenhB9EwEGGSJvWwKD-ZSTiGu7NTquHPGmoQaAutZEALw_wcB" TargetMode="External"/><Relationship Id="rId11" Type="http://schemas.openxmlformats.org/officeDocument/2006/relationships/hyperlink" Target="https://www.leroymerlin.com.br/tinta-epoxi-brilhante-novacor-epoxi-premium-verde-3,6l-sherwin-williams_87986171" TargetMode="External"/><Relationship Id="rId5" Type="http://schemas.openxmlformats.org/officeDocument/2006/relationships/hyperlink" Target="https://www.submarino.com.br/produto/90969200/novacor-epoxi-vermelho-400-3-6l?WT.srch=1&amp;acc=d47a04c6f99456bc289220d5d0ff208d&amp;epar=bp_pl_00_go_g35219&amp;gclid=Cj0KCQjw0IDtBRC6ARIsAIA5gWs9ufN5YsB0__mmKU_2hqi8WSNQqjl6S9sEy9pjX8hSemI4vPOcKyQaAvv4EALw_wcB&amp;i=573fff3deec3dfb1f8068325&amp;o=5d13d6b06c28a3cb500aa5b9&amp;opn=XMLGOOGLE&amp;sellerId=63004030000196" TargetMode="External"/><Relationship Id="rId15" Type="http://schemas.openxmlformats.org/officeDocument/2006/relationships/hyperlink" Target="https://www.cec.com.br/metais-e-acessorios/acabamentos/registro/acabamento-de-valvula-de-descarga-hydra-max-cromado?produto=1043766" TargetMode="External"/><Relationship Id="rId10" Type="http://schemas.openxmlformats.org/officeDocument/2006/relationships/hyperlink" Target="https://www.tintasverginia.com.br/tintas/tinta-epoxi/epoxi-novacor-3-6l-verde-verdes-164240" TargetMode="External"/><Relationship Id="rId4" Type="http://schemas.openxmlformats.org/officeDocument/2006/relationships/hyperlink" Target="https://www.americanas.com.br/produto/90969200/novacor-epoxi-vermelho-400-3-6l?WT.srch=1&amp;acc=e789ea56094489dffd798f86ff51c7a9&amp;epar=bp_pl_00_go_pla_casaeconst_geral_gmv&amp;gclid=Cj0KCQjw0IDtBRC6ARIsAIA5gWtDGdahaQ92c6WPQCKBZEJHumbt-Cq0r4TM_go7cNjR3cDsZ2AR85QaAnqUEALw_wcB&amp;i=573fe7c5eec3dfb1f8023b75&amp;o=5d13d6c16c28a3cb500aa666&amp;opn=YSMESP&amp;sellerId=63004030000196" TargetMode="External"/><Relationship Id="rId9" Type="http://schemas.openxmlformats.org/officeDocument/2006/relationships/hyperlink" Target="https://loja.politintas.com.br/tinta-epoxi-brilhante-36l-a-base-de-agua-novacor-sherwin-williams/p" TargetMode="External"/><Relationship Id="rId14" Type="http://schemas.openxmlformats.org/officeDocument/2006/relationships/hyperlink" Target="https://www.telhanorte.com.br/acabamento-para-valvula-de-descarga-114-e-112-hydra-max-cromado-deca-260800/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0"/>
  <sheetViews>
    <sheetView showGridLines="0" tabSelected="1" showWhiteSpace="0" view="pageLayout" topLeftCell="H165" zoomScale="70" zoomScaleNormal="55" zoomScaleSheetLayoutView="50" zoomScalePageLayoutView="70" workbookViewId="0">
      <selection activeCell="V165" sqref="V165"/>
    </sheetView>
  </sheetViews>
  <sheetFormatPr defaultColWidth="9.140625" defaultRowHeight="0" customHeight="1" zeroHeight="1"/>
  <cols>
    <col min="1" max="1" width="10" style="342" customWidth="1"/>
    <col min="2" max="2" width="20.85546875" style="1" customWidth="1"/>
    <col min="3" max="3" width="20.5703125" style="1" customWidth="1"/>
    <col min="4" max="4" width="19.7109375" style="8" customWidth="1"/>
    <col min="5" max="5" width="15.42578125" style="342" customWidth="1"/>
    <col min="6" max="6" width="17.5703125" style="342" customWidth="1"/>
    <col min="7" max="7" width="11.140625" style="345" customWidth="1"/>
    <col min="8" max="8" width="12.5703125" style="1" bestFit="1" customWidth="1"/>
    <col min="9" max="9" width="20.42578125" style="1" customWidth="1"/>
    <col min="10" max="10" width="9.5703125" style="1" bestFit="1" customWidth="1"/>
    <col min="11" max="11" width="17.85546875" style="1" customWidth="1"/>
    <col min="12" max="12" width="78" style="1" hidden="1" customWidth="1"/>
    <col min="13" max="14" width="20.85546875" style="1" customWidth="1"/>
    <col min="15" max="15" width="28" style="126" customWidth="1"/>
    <col min="16" max="16" width="38.42578125" style="103" customWidth="1"/>
    <col min="17" max="16384" width="9.140625" style="253"/>
  </cols>
  <sheetData>
    <row r="1" spans="1:16" s="339" customFormat="1" ht="29.25" customHeight="1" thickBot="1">
      <c r="A1" s="462" t="s">
        <v>23001</v>
      </c>
      <c r="B1" s="462"/>
      <c r="C1" s="462"/>
      <c r="D1" s="462"/>
      <c r="E1" s="462"/>
      <c r="F1" s="462"/>
      <c r="G1" s="462"/>
      <c r="H1" s="462"/>
      <c r="I1" s="462"/>
      <c r="J1" s="462"/>
      <c r="K1" s="462"/>
      <c r="L1" s="462"/>
      <c r="M1" s="462"/>
      <c r="N1" s="462"/>
      <c r="O1" s="137" t="s">
        <v>8</v>
      </c>
      <c r="P1" s="110" t="s">
        <v>16978</v>
      </c>
    </row>
    <row r="2" spans="1:16" s="339" customFormat="1" ht="16.5" thickTop="1">
      <c r="A2" s="463" t="s">
        <v>7</v>
      </c>
      <c r="B2" s="463"/>
      <c r="C2" s="463"/>
      <c r="D2" s="8"/>
      <c r="E2" s="464" t="s">
        <v>6</v>
      </c>
      <c r="F2" s="465"/>
      <c r="G2" s="465"/>
      <c r="H2" s="344"/>
      <c r="I2" s="344"/>
      <c r="J2" s="50"/>
      <c r="K2" s="465" t="s">
        <v>5</v>
      </c>
      <c r="L2" s="465"/>
      <c r="M2" s="465"/>
      <c r="N2" s="465"/>
      <c r="O2" s="465"/>
      <c r="P2" s="111"/>
    </row>
    <row r="3" spans="1:16" s="339" customFormat="1" ht="15.75" customHeight="1">
      <c r="A3" s="466" t="s">
        <v>22921</v>
      </c>
      <c r="B3" s="466"/>
      <c r="C3" s="466"/>
      <c r="D3" s="466"/>
      <c r="E3" s="468"/>
      <c r="F3" s="469"/>
      <c r="G3" s="469"/>
      <c r="H3" s="346"/>
      <c r="I3" s="346"/>
      <c r="J3" s="44"/>
      <c r="K3" s="469"/>
      <c r="L3" s="469"/>
      <c r="M3" s="469"/>
      <c r="N3" s="469"/>
      <c r="O3" s="469"/>
      <c r="P3" s="112"/>
    </row>
    <row r="4" spans="1:16" s="339" customFormat="1" ht="15.75">
      <c r="A4" s="466"/>
      <c r="B4" s="466"/>
      <c r="C4" s="466"/>
      <c r="D4" s="466"/>
      <c r="E4" s="468"/>
      <c r="F4" s="469"/>
      <c r="G4" s="469"/>
      <c r="H4" s="346"/>
      <c r="I4" s="346"/>
      <c r="J4" s="44"/>
      <c r="K4" s="469"/>
      <c r="L4" s="469"/>
      <c r="M4" s="469"/>
      <c r="N4" s="469"/>
      <c r="O4" s="469"/>
      <c r="P4" s="112"/>
    </row>
    <row r="5" spans="1:16" s="339" customFormat="1" ht="13.15" customHeight="1">
      <c r="A5" s="467"/>
      <c r="B5" s="467"/>
      <c r="C5" s="467"/>
      <c r="D5" s="467"/>
      <c r="E5" s="186"/>
      <c r="F5" s="341"/>
      <c r="G5" s="360"/>
      <c r="H5" s="346"/>
      <c r="I5" s="346"/>
      <c r="J5" s="44"/>
      <c r="K5" s="346"/>
      <c r="L5" s="346"/>
      <c r="M5" s="346"/>
      <c r="N5" s="346"/>
      <c r="O5" s="125"/>
      <c r="P5" s="112"/>
    </row>
    <row r="6" spans="1:16" s="339" customFormat="1" ht="15.75" customHeight="1">
      <c r="A6" s="457" t="s">
        <v>11</v>
      </c>
      <c r="B6" s="458"/>
      <c r="C6" s="459">
        <v>43767</v>
      </c>
      <c r="D6" s="459"/>
      <c r="E6" s="341"/>
      <c r="F6" s="341"/>
      <c r="G6" s="360"/>
      <c r="H6" s="356"/>
      <c r="I6" s="356"/>
      <c r="J6" s="356"/>
      <c r="K6" s="460" t="s">
        <v>22579</v>
      </c>
      <c r="L6" s="455"/>
      <c r="M6" s="455"/>
      <c r="N6" s="455"/>
      <c r="O6" s="455"/>
      <c r="P6" s="455"/>
    </row>
    <row r="7" spans="1:16" s="339" customFormat="1" ht="16.149999999999999" customHeight="1">
      <c r="A7" s="457" t="s">
        <v>6228</v>
      </c>
      <c r="B7" s="458"/>
      <c r="C7" s="461">
        <v>0.31290000000000001</v>
      </c>
      <c r="D7" s="461"/>
      <c r="E7" s="341"/>
      <c r="F7" s="341"/>
      <c r="G7" s="360"/>
      <c r="H7" s="356"/>
      <c r="I7" s="356"/>
      <c r="J7" s="356"/>
      <c r="K7" s="460" t="s">
        <v>22580</v>
      </c>
      <c r="L7" s="455"/>
      <c r="M7" s="455"/>
      <c r="N7" s="455"/>
      <c r="O7" s="455"/>
      <c r="P7" s="455"/>
    </row>
    <row r="8" spans="1:16" s="339" customFormat="1" ht="16.5" customHeight="1" thickBot="1">
      <c r="A8" s="200"/>
      <c r="B8" s="262"/>
      <c r="C8" s="48"/>
      <c r="D8" s="48"/>
      <c r="E8" s="188"/>
      <c r="F8" s="197"/>
      <c r="G8" s="199"/>
      <c r="H8" s="48"/>
      <c r="I8" s="48"/>
      <c r="J8" s="49"/>
      <c r="K8" s="470"/>
      <c r="L8" s="471"/>
      <c r="M8" s="471"/>
      <c r="N8" s="471"/>
      <c r="O8" s="471"/>
      <c r="P8" s="471"/>
    </row>
    <row r="9" spans="1:16" s="339" customFormat="1" ht="30" customHeight="1" thickBot="1">
      <c r="A9" s="472" t="s">
        <v>23000</v>
      </c>
      <c r="B9" s="472"/>
      <c r="C9" s="472"/>
      <c r="D9" s="472"/>
      <c r="E9" s="472"/>
      <c r="F9" s="472"/>
      <c r="G9" s="472"/>
      <c r="H9" s="472"/>
      <c r="I9" s="472"/>
      <c r="J9" s="472"/>
      <c r="K9" s="472"/>
      <c r="L9" s="472"/>
      <c r="M9" s="472"/>
      <c r="N9" s="472"/>
      <c r="O9" s="472"/>
      <c r="P9" s="472"/>
    </row>
    <row r="10" spans="1:16" s="339" customFormat="1" ht="30" customHeight="1">
      <c r="A10" s="201"/>
      <c r="B10" s="456" t="s">
        <v>9</v>
      </c>
      <c r="C10" s="456"/>
      <c r="D10" s="456"/>
      <c r="E10" s="456"/>
      <c r="F10" s="456"/>
      <c r="G10" s="456"/>
      <c r="H10" s="456"/>
      <c r="I10" s="456"/>
      <c r="J10" s="456"/>
      <c r="K10" s="456"/>
      <c r="L10" s="456"/>
      <c r="M10" s="456"/>
      <c r="N10" s="456"/>
      <c r="O10" s="456"/>
      <c r="P10" s="113"/>
    </row>
    <row r="11" spans="1:16" s="339" customFormat="1" ht="15" customHeight="1">
      <c r="A11" s="61"/>
      <c r="B11" s="263"/>
      <c r="C11" s="51"/>
      <c r="D11" s="52"/>
      <c r="E11" s="189"/>
      <c r="F11" s="189"/>
      <c r="G11" s="51"/>
      <c r="H11" s="51"/>
      <c r="I11" s="51"/>
      <c r="J11" s="51"/>
      <c r="K11" s="51"/>
      <c r="L11" s="51"/>
      <c r="M11" s="51"/>
      <c r="N11" s="51"/>
      <c r="O11" s="138"/>
      <c r="P11" s="114"/>
    </row>
    <row r="12" spans="1:16" s="339" customFormat="1" ht="30" customHeight="1">
      <c r="A12" s="193" t="s">
        <v>4</v>
      </c>
      <c r="B12" s="455" t="s">
        <v>3</v>
      </c>
      <c r="C12" s="455"/>
      <c r="D12" s="455"/>
      <c r="E12" s="455"/>
      <c r="F12" s="455"/>
      <c r="G12" s="455"/>
      <c r="H12" s="46" t="s">
        <v>4</v>
      </c>
      <c r="I12" s="46" t="s">
        <v>12</v>
      </c>
      <c r="J12" s="46" t="s">
        <v>0</v>
      </c>
      <c r="K12" s="46" t="s">
        <v>2</v>
      </c>
      <c r="L12" s="57" t="s">
        <v>38</v>
      </c>
      <c r="M12" s="46" t="s">
        <v>16081</v>
      </c>
      <c r="N12" s="46" t="s">
        <v>16082</v>
      </c>
      <c r="O12" s="115" t="s">
        <v>1</v>
      </c>
      <c r="P12" s="115" t="s">
        <v>6230</v>
      </c>
    </row>
    <row r="13" spans="1:16" ht="30" customHeight="1">
      <c r="A13" s="62">
        <v>1</v>
      </c>
      <c r="B13" s="415" t="s">
        <v>16212</v>
      </c>
      <c r="C13" s="415"/>
      <c r="D13" s="415"/>
      <c r="E13" s="415"/>
      <c r="F13" s="415"/>
      <c r="G13" s="415"/>
      <c r="H13" s="62"/>
      <c r="I13" s="62"/>
      <c r="J13" s="62"/>
      <c r="K13" s="62"/>
      <c r="L13" s="63"/>
      <c r="M13" s="62"/>
      <c r="N13" s="62"/>
      <c r="O13" s="116"/>
      <c r="P13" s="116"/>
    </row>
    <row r="14" spans="1:16" s="339" customFormat="1" ht="15" customHeight="1">
      <c r="A14" s="202"/>
      <c r="B14" s="264"/>
      <c r="C14" s="184"/>
      <c r="D14" s="54"/>
      <c r="E14" s="190"/>
      <c r="F14" s="190"/>
      <c r="G14" s="184"/>
      <c r="H14" s="54"/>
      <c r="I14" s="54"/>
      <c r="J14" s="54"/>
      <c r="K14" s="55"/>
      <c r="L14" s="55"/>
      <c r="M14" s="56"/>
      <c r="N14" s="56"/>
      <c r="O14" s="56"/>
      <c r="P14" s="117"/>
    </row>
    <row r="15" spans="1:16" s="15" customFormat="1" ht="30" customHeight="1">
      <c r="A15" s="350" t="s">
        <v>10</v>
      </c>
      <c r="B15" s="438" t="str">
        <f>IF(I15="SINAPI",VLOOKUP(ORC!H15,SINAPI,2,),VLOOKUP(ORC!H15,SETOP,3,))</f>
        <v>PLACA DE OBRA (PARA CONSTRUCAO CIVIL) EM CHAPA GALVANIZADA *N. 22*, ADESIVADA, DE *2,0 X 1,125* M</v>
      </c>
      <c r="C15" s="438"/>
      <c r="D15" s="438"/>
      <c r="E15" s="438"/>
      <c r="F15" s="438"/>
      <c r="G15" s="438"/>
      <c r="H15" s="11">
        <v>4813</v>
      </c>
      <c r="I15" s="11" t="s">
        <v>16078</v>
      </c>
      <c r="J15" s="11" t="str">
        <f>IF(I15="SINAPI",VLOOKUP(ORC!H15,SINAPI,3,),VLOOKUP(ORC!H15,SETOP,4,))</f>
        <v xml:space="preserve">M2    </v>
      </c>
      <c r="K15" s="12">
        <f>2.5*1.6</f>
        <v>4</v>
      </c>
      <c r="L15" s="12" t="s">
        <v>36</v>
      </c>
      <c r="M15" s="13">
        <f>ROUND(IF(I15="SINAPI",VLOOKUP(ORC!H15,SINAPI,4,),VLOOKUP(ORC!H15,SETOP,5,)),2)</f>
        <v>235</v>
      </c>
      <c r="N15" s="13">
        <f t="shared" ref="N15" si="0">ROUND(M15*(1+$C$7),2)</f>
        <v>308.52999999999997</v>
      </c>
      <c r="O15" s="13">
        <f t="shared" ref="O15" si="1">K15*M15</f>
        <v>940</v>
      </c>
      <c r="P15" s="13">
        <f t="shared" ref="P15" si="2">N15*K15</f>
        <v>1234.1199999999999</v>
      </c>
    </row>
    <row r="16" spans="1:16" s="15" customFormat="1" ht="15.75" hidden="1">
      <c r="A16" s="350"/>
      <c r="E16" s="191" t="s">
        <v>22587</v>
      </c>
      <c r="F16" s="191" t="s">
        <v>22588</v>
      </c>
      <c r="G16" s="349" t="s">
        <v>22589</v>
      </c>
      <c r="H16" s="11"/>
      <c r="I16" s="11"/>
      <c r="J16" s="11"/>
      <c r="K16" s="12"/>
      <c r="L16" s="12"/>
      <c r="M16" s="13"/>
      <c r="N16" s="13"/>
      <c r="O16" s="13"/>
      <c r="P16" s="13"/>
    </row>
    <row r="17" spans="1:16" s="1" customFormat="1" ht="30" customHeight="1">
      <c r="A17" s="342" t="s">
        <v>22585</v>
      </c>
      <c r="B17" s="438" t="str">
        <f>IF(I17="SINAPI",VLOOKUP(ORC!H17,SINAPI,2,),VLOOKUP(ORC!H17,SETOP,3,))</f>
        <v>FITA ZEBRADA AMARELA PARA SINALIZAÇÃO L = 7 M</v>
      </c>
      <c r="C17" s="438"/>
      <c r="D17" s="438"/>
      <c r="E17" s="438"/>
      <c r="F17" s="438"/>
      <c r="G17" s="438"/>
      <c r="H17" s="23" t="s">
        <v>10812</v>
      </c>
      <c r="I17" s="23" t="s">
        <v>6221</v>
      </c>
      <c r="J17" s="11" t="str">
        <f>IF(I17="SINAPI",VLOOKUP(ORC!H17,SINAPI,3,),VLOOKUP(ORC!H17,SETOP,4,))</f>
        <v>M</v>
      </c>
      <c r="K17" s="12">
        <f>F18</f>
        <v>100</v>
      </c>
      <c r="L17" s="12" t="s">
        <v>36</v>
      </c>
      <c r="M17" s="13">
        <f>ROUND(IF(I17="SINAPI",VLOOKUP(ORC!H17,SINAPI,4,),VLOOKUP(ORC!H17,SETOP,5,)),2)</f>
        <v>2.62</v>
      </c>
      <c r="N17" s="13">
        <f t="shared" ref="N17" si="3">ROUND(M17*(1+$C$7),2)</f>
        <v>3.44</v>
      </c>
      <c r="O17" s="13">
        <f t="shared" ref="O17" si="4">K17*M17</f>
        <v>262</v>
      </c>
      <c r="P17" s="13">
        <f t="shared" ref="P17" si="5">N17*K17</f>
        <v>344</v>
      </c>
    </row>
    <row r="18" spans="1:16" s="1" customFormat="1" ht="15.75" hidden="1">
      <c r="A18" s="342"/>
      <c r="B18" s="253"/>
      <c r="C18" s="349"/>
      <c r="D18" s="421" t="s">
        <v>22590</v>
      </c>
      <c r="E18" s="421"/>
      <c r="F18" s="196">
        <v>100</v>
      </c>
      <c r="G18" s="349" t="s">
        <v>22589</v>
      </c>
      <c r="H18" s="23"/>
      <c r="I18" s="23"/>
      <c r="J18" s="11"/>
      <c r="K18" s="12"/>
      <c r="L18" s="12"/>
      <c r="M18" s="13"/>
      <c r="N18" s="13"/>
      <c r="O18" s="13"/>
      <c r="P18" s="13"/>
    </row>
    <row r="19" spans="1:16" ht="30" customHeight="1">
      <c r="A19" s="452" t="str">
        <f>"SUBTOTAL "&amp;$B$13</f>
        <v>SUBTOTAL ADMINISTRAÇÃO E INSTALAÇÃO DA OBRA</v>
      </c>
      <c r="B19" s="453"/>
      <c r="C19" s="453"/>
      <c r="D19" s="453"/>
      <c r="E19" s="453"/>
      <c r="F19" s="453"/>
      <c r="G19" s="453"/>
      <c r="H19" s="453"/>
      <c r="I19" s="453"/>
      <c r="J19" s="453"/>
      <c r="K19" s="453"/>
      <c r="L19" s="453"/>
      <c r="M19" s="453"/>
      <c r="N19" s="453"/>
      <c r="O19" s="107">
        <f>SUM(O15:O18)</f>
        <v>1202</v>
      </c>
      <c r="P19" s="108">
        <f>SUM(P15:P18)</f>
        <v>1578.12</v>
      </c>
    </row>
    <row r="20" spans="1:16" ht="15" customHeight="1">
      <c r="A20" s="193"/>
      <c r="B20" s="263"/>
      <c r="C20" s="58"/>
      <c r="D20" s="52"/>
      <c r="E20" s="192"/>
      <c r="F20" s="192"/>
      <c r="G20" s="58"/>
      <c r="H20" s="52"/>
      <c r="I20" s="52"/>
      <c r="J20" s="52"/>
      <c r="K20" s="59"/>
      <c r="L20" s="59"/>
      <c r="M20" s="60"/>
      <c r="N20" s="60"/>
      <c r="O20" s="60"/>
      <c r="P20" s="118"/>
    </row>
    <row r="21" spans="1:16" ht="30" customHeight="1">
      <c r="A21" s="203"/>
      <c r="B21" s="454" t="s">
        <v>22591</v>
      </c>
      <c r="C21" s="454"/>
      <c r="D21" s="454"/>
      <c r="E21" s="454"/>
      <c r="F21" s="454"/>
      <c r="G21" s="454"/>
      <c r="H21" s="454"/>
      <c r="I21" s="454"/>
      <c r="J21" s="454"/>
      <c r="K21" s="454"/>
      <c r="L21" s="454"/>
      <c r="M21" s="454"/>
      <c r="N21" s="454"/>
      <c r="O21" s="454"/>
      <c r="P21" s="119"/>
    </row>
    <row r="22" spans="1:16" ht="15" customHeight="1">
      <c r="A22" s="193"/>
      <c r="B22" s="455"/>
      <c r="C22" s="455"/>
      <c r="D22" s="455"/>
      <c r="E22" s="455"/>
      <c r="F22" s="455"/>
      <c r="G22" s="455"/>
      <c r="H22" s="46"/>
      <c r="I22" s="46"/>
      <c r="J22" s="46"/>
      <c r="K22" s="46"/>
      <c r="L22" s="46"/>
      <c r="M22" s="46"/>
      <c r="N22" s="46"/>
      <c r="O22" s="115"/>
      <c r="P22" s="115"/>
    </row>
    <row r="23" spans="1:16" ht="30" customHeight="1">
      <c r="A23" s="193" t="s">
        <v>4</v>
      </c>
      <c r="B23" s="455" t="s">
        <v>3</v>
      </c>
      <c r="C23" s="455"/>
      <c r="D23" s="455"/>
      <c r="E23" s="455"/>
      <c r="F23" s="455"/>
      <c r="G23" s="455"/>
      <c r="H23" s="46" t="s">
        <v>4</v>
      </c>
      <c r="I23" s="46" t="s">
        <v>12</v>
      </c>
      <c r="J23" s="46" t="s">
        <v>0</v>
      </c>
      <c r="K23" s="46" t="s">
        <v>2</v>
      </c>
      <c r="L23" s="46"/>
      <c r="M23" s="46" t="s">
        <v>16081</v>
      </c>
      <c r="N23" s="46" t="s">
        <v>16082</v>
      </c>
      <c r="O23" s="115" t="s">
        <v>1</v>
      </c>
      <c r="P23" s="115" t="s">
        <v>6229</v>
      </c>
    </row>
    <row r="24" spans="1:16" s="15" customFormat="1" ht="15" customHeight="1">
      <c r="A24" s="451"/>
      <c r="B24" s="451"/>
      <c r="C24" s="451"/>
      <c r="D24" s="451"/>
      <c r="E24" s="451"/>
      <c r="F24" s="451"/>
      <c r="G24" s="451"/>
      <c r="H24" s="451"/>
      <c r="I24" s="451"/>
      <c r="J24" s="451"/>
      <c r="K24" s="451"/>
      <c r="L24" s="451"/>
      <c r="M24" s="451"/>
      <c r="N24" s="451"/>
      <c r="O24" s="451"/>
      <c r="P24" s="121"/>
    </row>
    <row r="25" spans="1:16" s="15" customFormat="1" ht="30" customHeight="1">
      <c r="A25" s="62">
        <v>2</v>
      </c>
      <c r="B25" s="415" t="s">
        <v>22592</v>
      </c>
      <c r="C25" s="415"/>
      <c r="D25" s="415"/>
      <c r="E25" s="415"/>
      <c r="F25" s="415"/>
      <c r="G25" s="415"/>
      <c r="H25" s="62"/>
      <c r="I25" s="62"/>
      <c r="J25" s="62"/>
      <c r="K25" s="62"/>
      <c r="L25" s="63"/>
      <c r="M25" s="62"/>
      <c r="N25" s="62"/>
      <c r="O25" s="116"/>
      <c r="P25" s="116"/>
    </row>
    <row r="26" spans="1:16" s="20" customFormat="1" ht="30" customHeight="1">
      <c r="A26" s="338" t="s">
        <v>16195</v>
      </c>
      <c r="B26" s="437" t="str">
        <f>IF(I26="SINAPI",VLOOKUP(ORC!H26,SINAPI,2,),VLOOKUP(ORC!H26,SETOP,3,))</f>
        <v>TELHADISTA COM ENCARGOS COMPLEMENTARES</v>
      </c>
      <c r="C26" s="437"/>
      <c r="D26" s="437"/>
      <c r="E26" s="437"/>
      <c r="F26" s="437"/>
      <c r="G26" s="437"/>
      <c r="H26" s="211">
        <v>88323</v>
      </c>
      <c r="I26" s="211" t="s">
        <v>16078</v>
      </c>
      <c r="J26" s="211" t="str">
        <f>IF(I26="SINAPI",VLOOKUP(ORC!H26,SINAPI,3,),VLOOKUP(ORC!H26,SETOP,4,))</f>
        <v>H</v>
      </c>
      <c r="K26" s="212">
        <f>F29</f>
        <v>80</v>
      </c>
      <c r="L26" s="212" t="s">
        <v>40</v>
      </c>
      <c r="M26" s="194">
        <f>IF(I26="SINAPI",VLOOKUP(ORC!H26,SINAPI,4,),VLOOKUP(ORC!H26,SETOP,5,))</f>
        <v>20.190000000000001</v>
      </c>
      <c r="N26" s="194">
        <f t="shared" ref="N26" si="6">ROUND(M26*(1+$C$7),2)</f>
        <v>26.51</v>
      </c>
      <c r="O26" s="194">
        <f t="shared" ref="O26" si="7">K26*M26</f>
        <v>1615.2</v>
      </c>
      <c r="P26" s="194">
        <f t="shared" ref="P26" si="8">N26*K26</f>
        <v>2120.8000000000002</v>
      </c>
    </row>
    <row r="27" spans="1:16" s="20" customFormat="1" ht="15.75" hidden="1">
      <c r="A27" s="338"/>
      <c r="B27" s="339"/>
      <c r="C27" s="420" t="s">
        <v>22593</v>
      </c>
      <c r="D27" s="420"/>
      <c r="E27" s="420"/>
      <c r="F27" s="213">
        <v>8</v>
      </c>
      <c r="G27" s="339" t="s">
        <v>23</v>
      </c>
      <c r="H27" s="211"/>
      <c r="I27" s="211"/>
      <c r="J27" s="211"/>
      <c r="K27" s="212"/>
      <c r="L27" s="212"/>
      <c r="M27" s="194"/>
      <c r="N27" s="194"/>
      <c r="O27" s="194"/>
      <c r="P27" s="194"/>
    </row>
    <row r="28" spans="1:16" s="20" customFormat="1" ht="15.75" hidden="1">
      <c r="A28" s="338"/>
      <c r="B28" s="339"/>
      <c r="C28" s="420" t="s">
        <v>22594</v>
      </c>
      <c r="D28" s="420"/>
      <c r="E28" s="420"/>
      <c r="F28" s="246">
        <v>10</v>
      </c>
      <c r="G28" s="339" t="s">
        <v>22595</v>
      </c>
      <c r="H28" s="211"/>
      <c r="I28" s="211"/>
      <c r="J28" s="211"/>
      <c r="K28" s="212"/>
      <c r="L28" s="212"/>
      <c r="M28" s="194"/>
      <c r="N28" s="194"/>
      <c r="O28" s="194"/>
      <c r="P28" s="194"/>
    </row>
    <row r="29" spans="1:16" s="20" customFormat="1" ht="15.75" hidden="1">
      <c r="A29" s="338"/>
      <c r="B29" s="339"/>
      <c r="C29" s="420" t="s">
        <v>22596</v>
      </c>
      <c r="D29" s="420"/>
      <c r="E29" s="420"/>
      <c r="F29" s="213">
        <f>F27*F28</f>
        <v>80</v>
      </c>
      <c r="G29" s="339" t="s">
        <v>23</v>
      </c>
      <c r="H29" s="211"/>
      <c r="I29" s="211"/>
      <c r="J29" s="211"/>
      <c r="K29" s="212"/>
      <c r="L29" s="212"/>
      <c r="M29" s="194"/>
      <c r="N29" s="194"/>
      <c r="O29" s="194"/>
      <c r="P29" s="194"/>
    </row>
    <row r="30" spans="1:16" s="20" customFormat="1" ht="30" customHeight="1">
      <c r="A30" s="338" t="s">
        <v>16832</v>
      </c>
      <c r="B30" s="437" t="str">
        <f>IF(I30="SINAPI",VLOOKUP(ORC!H30,SINAPI,2,),VLOOKUP(ORC!H30,SETOP,3,))</f>
        <v>TELHA DE BARRO / CERAMICA, TIPO ROMANA, AMERICANA, PORTUGUESA, FRANCESA, COMPRIMENTO DE *41* CM,  RENDIMENTO DE *16* TELHAS/M2</v>
      </c>
      <c r="C30" s="437"/>
      <c r="D30" s="437"/>
      <c r="E30" s="437"/>
      <c r="F30" s="437"/>
      <c r="G30" s="437"/>
      <c r="H30" s="211">
        <v>7175</v>
      </c>
      <c r="I30" s="211" t="s">
        <v>16078</v>
      </c>
      <c r="J30" s="211" t="str">
        <f>IF(I30="SINAPI",VLOOKUP(ORC!H30,SINAPI,3,),VLOOKUP(ORC!H30,SETOP,4,))</f>
        <v xml:space="preserve">UN    </v>
      </c>
      <c r="K30" s="212">
        <f>F37</f>
        <v>801.29088000000002</v>
      </c>
      <c r="L30" s="212" t="s">
        <v>37</v>
      </c>
      <c r="M30" s="194">
        <f>ROUND(IF(I30="SINAPI",VLOOKUP(ORC!H30,SINAPI,4,),VLOOKUP(ORC!H30,SETOP,5,)),2)</f>
        <v>1.01</v>
      </c>
      <c r="N30" s="194">
        <f>ROUND(M30*(1+$C$7),2)</f>
        <v>1.33</v>
      </c>
      <c r="O30" s="194">
        <f>K30*M30</f>
        <v>809.30378880000001</v>
      </c>
      <c r="P30" s="194">
        <f t="shared" ref="P30:P46" si="9">N30*K30</f>
        <v>1065.7168704000001</v>
      </c>
    </row>
    <row r="31" spans="1:16" s="20" customFormat="1" ht="15.75" hidden="1">
      <c r="A31" s="338"/>
      <c r="B31" s="339"/>
      <c r="C31" s="420" t="s">
        <v>22597</v>
      </c>
      <c r="D31" s="420"/>
      <c r="E31" s="420"/>
      <c r="F31" s="230">
        <v>2952</v>
      </c>
      <c r="G31" s="339" t="s">
        <v>6284</v>
      </c>
      <c r="H31" s="211"/>
      <c r="I31" s="211"/>
      <c r="J31" s="211"/>
      <c r="K31" s="212"/>
      <c r="L31" s="212"/>
      <c r="M31" s="194"/>
      <c r="N31" s="194"/>
      <c r="O31" s="194"/>
      <c r="P31" s="194"/>
    </row>
    <row r="32" spans="1:16" s="20" customFormat="1" ht="15.75" hidden="1">
      <c r="A32" s="338"/>
      <c r="B32" s="339"/>
      <c r="C32" s="420" t="s">
        <v>22607</v>
      </c>
      <c r="D32" s="420"/>
      <c r="E32" s="420"/>
      <c r="F32" s="231">
        <v>1.044</v>
      </c>
      <c r="G32" s="339" t="s">
        <v>6241</v>
      </c>
      <c r="H32" s="211"/>
      <c r="I32" s="211"/>
      <c r="J32" s="211"/>
      <c r="K32" s="212"/>
      <c r="L32" s="212"/>
      <c r="M32" s="194"/>
      <c r="N32" s="194"/>
      <c r="O32" s="194"/>
      <c r="P32" s="194"/>
    </row>
    <row r="33" spans="1:16" s="20" customFormat="1" ht="15.75" hidden="1">
      <c r="A33" s="338"/>
      <c r="B33" s="339"/>
      <c r="C33" s="420" t="s">
        <v>22608</v>
      </c>
      <c r="D33" s="420"/>
      <c r="E33" s="420"/>
      <c r="F33" s="230">
        <f>F31*F32</f>
        <v>3081.8879999999999</v>
      </c>
      <c r="G33" s="339" t="s">
        <v>6284</v>
      </c>
      <c r="H33" s="211"/>
      <c r="I33" s="211"/>
      <c r="J33" s="211"/>
      <c r="K33" s="212"/>
      <c r="L33" s="212"/>
      <c r="M33" s="194"/>
      <c r="N33" s="194"/>
      <c r="O33" s="194"/>
      <c r="P33" s="194"/>
    </row>
    <row r="34" spans="1:16" s="20" customFormat="1" ht="15.75" hidden="1">
      <c r="A34" s="338"/>
      <c r="B34" s="339"/>
      <c r="C34" s="420" t="s">
        <v>22606</v>
      </c>
      <c r="D34" s="420"/>
      <c r="E34" s="420"/>
      <c r="F34" s="246">
        <v>2</v>
      </c>
      <c r="G34" s="339" t="s">
        <v>6241</v>
      </c>
      <c r="H34" s="211"/>
      <c r="I34" s="211"/>
      <c r="J34" s="211"/>
      <c r="K34" s="212"/>
      <c r="L34" s="212"/>
      <c r="M34" s="194"/>
      <c r="N34" s="194"/>
      <c r="O34" s="194"/>
      <c r="P34" s="194"/>
    </row>
    <row r="35" spans="1:16" s="20" customFormat="1" ht="15.75" hidden="1">
      <c r="A35" s="338"/>
      <c r="B35" s="339"/>
      <c r="C35" s="420" t="s">
        <v>22615</v>
      </c>
      <c r="D35" s="420"/>
      <c r="E35" s="420"/>
      <c r="F35" s="213">
        <f>F33*F34/100</f>
        <v>61.63776</v>
      </c>
      <c r="G35" s="339" t="s">
        <v>6284</v>
      </c>
      <c r="H35" s="211"/>
      <c r="I35" s="211"/>
      <c r="J35" s="211"/>
      <c r="K35" s="212"/>
      <c r="L35" s="212"/>
      <c r="M35" s="194"/>
      <c r="N35" s="194"/>
      <c r="O35" s="194"/>
      <c r="P35" s="194"/>
    </row>
    <row r="36" spans="1:16" s="20" customFormat="1" ht="15.75" hidden="1">
      <c r="A36" s="338"/>
      <c r="B36" s="339"/>
      <c r="C36" s="420" t="s">
        <v>22598</v>
      </c>
      <c r="D36" s="420"/>
      <c r="E36" s="420"/>
      <c r="F36" s="213">
        <v>13</v>
      </c>
      <c r="G36" s="339" t="s">
        <v>22599</v>
      </c>
      <c r="H36" s="211"/>
      <c r="I36" s="211"/>
      <c r="J36" s="211"/>
      <c r="K36" s="212"/>
      <c r="L36" s="212"/>
      <c r="M36" s="194"/>
      <c r="N36" s="194"/>
      <c r="O36" s="194"/>
      <c r="P36" s="194"/>
    </row>
    <row r="37" spans="1:16" s="20" customFormat="1" ht="15.75" hidden="1">
      <c r="A37" s="338"/>
      <c r="B37" s="339"/>
      <c r="C37" s="420" t="s">
        <v>22600</v>
      </c>
      <c r="D37" s="420"/>
      <c r="E37" s="420"/>
      <c r="F37" s="213">
        <f>F35*F36</f>
        <v>801.29088000000002</v>
      </c>
      <c r="G37" s="214" t="s">
        <v>16193</v>
      </c>
      <c r="H37" s="211"/>
      <c r="I37" s="211"/>
      <c r="J37" s="211"/>
      <c r="K37" s="212"/>
      <c r="L37" s="212"/>
      <c r="M37" s="194"/>
      <c r="N37" s="194"/>
      <c r="O37" s="194"/>
      <c r="P37" s="194"/>
    </row>
    <row r="38" spans="1:16" s="20" customFormat="1" ht="30" customHeight="1">
      <c r="A38" s="338" t="s">
        <v>16833</v>
      </c>
      <c r="B38" s="437" t="str">
        <f>IF(I38="SINAPI",VLOOKUP(ORC!H38,SINAPI,2,),VLOOKUP(ORC!H38,SETOP,3,))</f>
        <v>TELHA DE FIBROCIMENTO E = 6 MM, DE 4,60 X 1,06 M (SEM AMIANTO)</v>
      </c>
      <c r="C38" s="437"/>
      <c r="D38" s="437"/>
      <c r="E38" s="437"/>
      <c r="F38" s="437"/>
      <c r="G38" s="437"/>
      <c r="H38" s="211">
        <v>34468</v>
      </c>
      <c r="I38" s="211" t="s">
        <v>16078</v>
      </c>
      <c r="J38" s="211" t="str">
        <f>IF(I38="SINAPI",VLOOKUP(ORC!H38,SINAPI,3,),VLOOKUP(ORC!H38,SETOP,4,))</f>
        <v xml:space="preserve">UN    </v>
      </c>
      <c r="K38" s="212">
        <f>F45</f>
        <v>4.070204081632653</v>
      </c>
      <c r="L38" s="212" t="s">
        <v>37</v>
      </c>
      <c r="M38" s="194">
        <f>ROUND(IF(I38="SINAPI",VLOOKUP(ORC!H38,SINAPI,4,),VLOOKUP(ORC!H38,SETOP,5,)),2)</f>
        <v>146.33000000000001</v>
      </c>
      <c r="N38" s="194">
        <f>ROUND(M38*(1+$C$7),2)</f>
        <v>192.12</v>
      </c>
      <c r="O38" s="194">
        <f>K38*M38</f>
        <v>595.59296326530614</v>
      </c>
      <c r="P38" s="194">
        <f t="shared" ref="P38" si="10">N38*K38</f>
        <v>781.96760816326537</v>
      </c>
    </row>
    <row r="39" spans="1:16" s="20" customFormat="1" ht="15.75" hidden="1">
      <c r="A39" s="338"/>
      <c r="B39" s="339"/>
      <c r="C39" s="420" t="s">
        <v>22597</v>
      </c>
      <c r="D39" s="420"/>
      <c r="E39" s="420"/>
      <c r="F39" s="230">
        <v>831</v>
      </c>
      <c r="G39" s="339" t="s">
        <v>6284</v>
      </c>
      <c r="H39" s="211"/>
      <c r="I39" s="211"/>
      <c r="J39" s="211"/>
      <c r="K39" s="212"/>
      <c r="L39" s="212"/>
      <c r="M39" s="194"/>
      <c r="N39" s="194"/>
      <c r="O39" s="194"/>
      <c r="P39" s="194"/>
    </row>
    <row r="40" spans="1:16" s="20" customFormat="1" ht="15.75" hidden="1">
      <c r="A40" s="338"/>
      <c r="B40" s="339"/>
      <c r="C40" s="420" t="s">
        <v>22613</v>
      </c>
      <c r="D40" s="420"/>
      <c r="E40" s="420"/>
      <c r="F40" s="231">
        <v>20</v>
      </c>
      <c r="G40" s="339" t="s">
        <v>6241</v>
      </c>
      <c r="H40" s="211"/>
      <c r="I40" s="211"/>
      <c r="J40" s="211"/>
      <c r="K40" s="212"/>
      <c r="L40" s="212"/>
      <c r="M40" s="194"/>
      <c r="N40" s="194"/>
      <c r="O40" s="194"/>
      <c r="P40" s="194"/>
    </row>
    <row r="41" spans="1:16" s="20" customFormat="1" ht="15.75" hidden="1">
      <c r="A41" s="338"/>
      <c r="B41" s="339"/>
      <c r="C41" s="420" t="s">
        <v>22608</v>
      </c>
      <c r="D41" s="420"/>
      <c r="E41" s="420"/>
      <c r="F41" s="230">
        <f>F39*1.2</f>
        <v>997.19999999999993</v>
      </c>
      <c r="G41" s="339" t="s">
        <v>6284</v>
      </c>
      <c r="H41" s="211"/>
      <c r="I41" s="211"/>
      <c r="J41" s="211"/>
      <c r="K41" s="212"/>
      <c r="L41" s="212"/>
      <c r="M41" s="194"/>
      <c r="N41" s="194"/>
      <c r="O41" s="194"/>
      <c r="P41" s="194"/>
    </row>
    <row r="42" spans="1:16" s="20" customFormat="1" ht="15.75" hidden="1">
      <c r="A42" s="338"/>
      <c r="B42" s="339"/>
      <c r="C42" s="420" t="s">
        <v>22606</v>
      </c>
      <c r="D42" s="420"/>
      <c r="E42" s="420"/>
      <c r="F42" s="246">
        <v>2</v>
      </c>
      <c r="G42" s="339" t="s">
        <v>6241</v>
      </c>
      <c r="H42" s="211"/>
      <c r="I42" s="211"/>
      <c r="J42" s="211"/>
      <c r="K42" s="212"/>
      <c r="L42" s="212"/>
      <c r="M42" s="194"/>
      <c r="N42" s="194"/>
      <c r="O42" s="194"/>
      <c r="P42" s="194"/>
    </row>
    <row r="43" spans="1:16" s="20" customFormat="1" ht="15.75" hidden="1">
      <c r="A43" s="338"/>
      <c r="B43" s="339"/>
      <c r="C43" s="420" t="s">
        <v>22615</v>
      </c>
      <c r="D43" s="420"/>
      <c r="E43" s="420"/>
      <c r="F43" s="213">
        <f>F41*F42/100</f>
        <v>19.943999999999999</v>
      </c>
      <c r="G43" s="339" t="s">
        <v>6284</v>
      </c>
      <c r="H43" s="211"/>
      <c r="I43" s="211"/>
      <c r="J43" s="211"/>
      <c r="K43" s="212"/>
      <c r="L43" s="212"/>
      <c r="M43" s="194"/>
      <c r="N43" s="194"/>
      <c r="O43" s="194"/>
      <c r="P43" s="194"/>
    </row>
    <row r="44" spans="1:16" s="20" customFormat="1" ht="15.75" hidden="1">
      <c r="A44" s="338"/>
      <c r="B44" s="339"/>
      <c r="C44" s="420" t="s">
        <v>22614</v>
      </c>
      <c r="D44" s="420"/>
      <c r="E44" s="420"/>
      <c r="F44" s="213">
        <v>4.9000000000000004</v>
      </c>
      <c r="G44" s="339" t="s">
        <v>6284</v>
      </c>
      <c r="H44" s="211"/>
      <c r="I44" s="211"/>
      <c r="J44" s="211"/>
      <c r="K44" s="212"/>
      <c r="L44" s="212"/>
      <c r="M44" s="194"/>
      <c r="N44" s="194"/>
      <c r="O44" s="194"/>
      <c r="P44" s="194"/>
    </row>
    <row r="45" spans="1:16" s="20" customFormat="1" ht="15.75" hidden="1">
      <c r="A45" s="338"/>
      <c r="B45" s="339"/>
      <c r="C45" s="420" t="s">
        <v>22600</v>
      </c>
      <c r="D45" s="420"/>
      <c r="E45" s="420"/>
      <c r="F45" s="213">
        <f>F43/F44</f>
        <v>4.070204081632653</v>
      </c>
      <c r="G45" s="214" t="s">
        <v>16193</v>
      </c>
      <c r="H45" s="211"/>
      <c r="I45" s="211"/>
      <c r="J45" s="211"/>
      <c r="K45" s="212"/>
      <c r="L45" s="212"/>
      <c r="M45" s="194"/>
      <c r="N45" s="194"/>
      <c r="O45" s="194"/>
      <c r="P45" s="194"/>
    </row>
    <row r="46" spans="1:16" s="20" customFormat="1" ht="30" customHeight="1">
      <c r="A46" s="338" t="s">
        <v>22669</v>
      </c>
      <c r="B46" s="437" t="str">
        <f>IF(I46="SINAPI",VLOOKUP(ORC!H46,SINAPI,2,),VLOOKUP(ORC!H46,SETOP,3,))</f>
        <v>CALHA EM CHAPA DE AÇO GALVANIZADO NÚMERO 24, DESENVOLVIMENTO DE 50 CM, INCLUSO TRANSPORTE VERTICAL. AF_07/2019</v>
      </c>
      <c r="C46" s="437"/>
      <c r="D46" s="437"/>
      <c r="E46" s="437"/>
      <c r="F46" s="437"/>
      <c r="G46" s="437"/>
      <c r="H46" s="211">
        <v>94228</v>
      </c>
      <c r="I46" s="211" t="s">
        <v>16078</v>
      </c>
      <c r="J46" s="211" t="str">
        <f>IF(I46="SINAPI",VLOOKUP(ORC!H46,SINAPI,3,),VLOOKUP(ORC!H46,SETOP,4,))</f>
        <v>M</v>
      </c>
      <c r="K46" s="212">
        <f>F49</f>
        <v>7.1</v>
      </c>
      <c r="L46" s="212" t="s">
        <v>37</v>
      </c>
      <c r="M46" s="194">
        <f>ROUND(IF(I46="SINAPI",VLOOKUP(ORC!H46,SINAPI,4,),VLOOKUP(ORC!H46,SETOP,5,)),2)</f>
        <v>60.49</v>
      </c>
      <c r="N46" s="194">
        <f>ROUND(M46*(1+$C$7),2)</f>
        <v>79.42</v>
      </c>
      <c r="O46" s="194">
        <f>K46*M46</f>
        <v>429.47899999999998</v>
      </c>
      <c r="P46" s="194">
        <f t="shared" si="9"/>
        <v>563.88199999999995</v>
      </c>
    </row>
    <row r="47" spans="1:16" s="20" customFormat="1" ht="15.75" hidden="1">
      <c r="A47" s="338"/>
      <c r="B47" s="339"/>
      <c r="C47" s="429" t="s">
        <v>22601</v>
      </c>
      <c r="D47" s="429"/>
      <c r="E47" s="429"/>
      <c r="F47" s="233">
        <v>71</v>
      </c>
      <c r="G47" s="1" t="s">
        <v>6462</v>
      </c>
      <c r="H47" s="211"/>
      <c r="I47" s="211"/>
      <c r="J47" s="211"/>
      <c r="K47" s="212"/>
      <c r="L47" s="212"/>
      <c r="M47" s="194"/>
      <c r="N47" s="194"/>
      <c r="O47" s="194"/>
      <c r="P47" s="194"/>
    </row>
    <row r="48" spans="1:16" s="20" customFormat="1" ht="15.75" hidden="1">
      <c r="A48" s="338"/>
      <c r="B48" s="339"/>
      <c r="C48" s="429" t="s">
        <v>22602</v>
      </c>
      <c r="D48" s="429"/>
      <c r="E48" s="429"/>
      <c r="F48" s="233">
        <v>10</v>
      </c>
      <c r="G48" s="1" t="s">
        <v>6241</v>
      </c>
      <c r="H48" s="211"/>
      <c r="I48" s="211"/>
      <c r="J48" s="211"/>
      <c r="K48" s="212"/>
      <c r="L48" s="212"/>
      <c r="M48" s="194"/>
      <c r="N48" s="194"/>
      <c r="O48" s="194"/>
      <c r="P48" s="194"/>
    </row>
    <row r="49" spans="1:16" s="20" customFormat="1" ht="15.75" hidden="1">
      <c r="A49" s="338"/>
      <c r="B49" s="339"/>
      <c r="C49" s="429" t="s">
        <v>22596</v>
      </c>
      <c r="D49" s="429"/>
      <c r="E49" s="429"/>
      <c r="F49" s="210">
        <f>F47*F48/100</f>
        <v>7.1</v>
      </c>
      <c r="G49" s="1" t="s">
        <v>6462</v>
      </c>
      <c r="H49" s="211"/>
      <c r="I49" s="211"/>
      <c r="J49" s="211"/>
      <c r="K49" s="212"/>
      <c r="L49" s="212"/>
      <c r="M49" s="194"/>
      <c r="N49" s="194"/>
      <c r="O49" s="194"/>
      <c r="P49" s="194"/>
    </row>
    <row r="50" spans="1:16" s="20" customFormat="1" ht="15.75">
      <c r="A50" s="338" t="s">
        <v>16834</v>
      </c>
      <c r="B50" s="418" t="s">
        <v>22609</v>
      </c>
      <c r="C50" s="418"/>
      <c r="D50" s="418"/>
      <c r="E50" s="418"/>
      <c r="F50" s="418"/>
      <c r="G50" s="450"/>
      <c r="H50" s="211"/>
      <c r="I50" s="211"/>
      <c r="J50" s="211"/>
      <c r="K50" s="212"/>
      <c r="L50" s="212"/>
      <c r="M50" s="194"/>
      <c r="N50" s="194"/>
      <c r="O50" s="194"/>
      <c r="P50" s="194"/>
    </row>
    <row r="51" spans="1:16" s="20" customFormat="1" ht="30" customHeight="1">
      <c r="A51" s="338" t="s">
        <v>22610</v>
      </c>
      <c r="B51" s="437" t="str">
        <f>IF(I51="SINAPI",VLOOKUP(ORC!H51,SINAPI,2,),VLOOKUP(ORC!H51,SETOP,3,))</f>
        <v>TELHADISTA COM ENCARGOS COMPLEMENTARES</v>
      </c>
      <c r="C51" s="437"/>
      <c r="D51" s="437"/>
      <c r="E51" s="437"/>
      <c r="F51" s="437"/>
      <c r="G51" s="437"/>
      <c r="H51" s="211">
        <v>88323</v>
      </c>
      <c r="I51" s="211" t="s">
        <v>16078</v>
      </c>
      <c r="J51" s="211" t="str">
        <f>IF(I51="SINAPI",VLOOKUP(ORC!H51,SINAPI,3,),VLOOKUP(ORC!H51,SETOP,4,))</f>
        <v>H</v>
      </c>
      <c r="K51" s="212">
        <f>F54</f>
        <v>40</v>
      </c>
      <c r="L51" s="212" t="s">
        <v>37</v>
      </c>
      <c r="M51" s="194">
        <f>ROUND(IF(I51="SINAPI",VLOOKUP(ORC!H51,SINAPI,4,),VLOOKUP(ORC!H51,SETOP,5,)),2)</f>
        <v>20.190000000000001</v>
      </c>
      <c r="N51" s="194">
        <f>ROUND(M51*(1+$C$7),2)</f>
        <v>26.51</v>
      </c>
      <c r="O51" s="194">
        <f>K51*M51</f>
        <v>807.6</v>
      </c>
      <c r="P51" s="194">
        <f>N51*K51</f>
        <v>1060.4000000000001</v>
      </c>
    </row>
    <row r="52" spans="1:16" s="20" customFormat="1" ht="15.75" hidden="1">
      <c r="A52" s="338"/>
      <c r="B52" s="339"/>
      <c r="C52" s="420" t="s">
        <v>22593</v>
      </c>
      <c r="D52" s="420"/>
      <c r="E52" s="420"/>
      <c r="F52" s="213">
        <v>8</v>
      </c>
      <c r="G52" s="339" t="s">
        <v>23</v>
      </c>
      <c r="H52" s="211"/>
      <c r="I52" s="211"/>
      <c r="J52" s="211"/>
      <c r="K52" s="212"/>
      <c r="L52" s="212"/>
      <c r="M52" s="194"/>
      <c r="N52" s="194"/>
      <c r="O52" s="194"/>
      <c r="P52" s="194"/>
    </row>
    <row r="53" spans="1:16" s="20" customFormat="1" ht="15.75" hidden="1">
      <c r="A53" s="338"/>
      <c r="B53" s="359"/>
      <c r="C53" s="424" t="s">
        <v>22594</v>
      </c>
      <c r="D53" s="424"/>
      <c r="E53" s="424"/>
      <c r="F53" s="247">
        <v>5</v>
      </c>
      <c r="G53" s="359" t="s">
        <v>22595</v>
      </c>
      <c r="H53" s="211"/>
      <c r="I53" s="211"/>
      <c r="J53" s="211"/>
      <c r="K53" s="212"/>
      <c r="L53" s="212"/>
      <c r="M53" s="194"/>
      <c r="N53" s="194"/>
      <c r="O53" s="194"/>
      <c r="P53" s="194"/>
    </row>
    <row r="54" spans="1:16" s="20" customFormat="1" ht="15.75" hidden="1">
      <c r="A54" s="338"/>
      <c r="B54" s="359"/>
      <c r="C54" s="424" t="s">
        <v>22596</v>
      </c>
      <c r="D54" s="424"/>
      <c r="E54" s="424"/>
      <c r="F54" s="230">
        <f>F52*F53</f>
        <v>40</v>
      </c>
      <c r="G54" s="359" t="s">
        <v>23</v>
      </c>
      <c r="H54" s="211"/>
      <c r="I54" s="211"/>
      <c r="J54" s="211"/>
      <c r="K54" s="212"/>
      <c r="L54" s="212"/>
      <c r="M54" s="194"/>
      <c r="N54" s="194"/>
      <c r="O54" s="194"/>
      <c r="P54" s="194"/>
    </row>
    <row r="55" spans="1:16" s="20" customFormat="1" ht="30" customHeight="1">
      <c r="A55" s="338" t="s">
        <v>22611</v>
      </c>
      <c r="B55" s="409" t="str">
        <f>IF(I55="SINAPI",VLOOKUP(ORC!H55,SINAPI,2,),VLOOKUP(ORC!H55,SETOP,3,))</f>
        <v>SERVENTE DE OBRAS</v>
      </c>
      <c r="C55" s="409"/>
      <c r="D55" s="409"/>
      <c r="E55" s="409"/>
      <c r="F55" s="409"/>
      <c r="G55" s="409"/>
      <c r="H55" s="211">
        <v>6111</v>
      </c>
      <c r="I55" s="211" t="s">
        <v>16078</v>
      </c>
      <c r="J55" s="211" t="str">
        <f>IF(I55="SINAPI",VLOOKUP(ORC!H55,SINAPI,3,),VLOOKUP(ORC!H55,SETOP,4,))</f>
        <v xml:space="preserve">H     </v>
      </c>
      <c r="K55" s="212">
        <f>F58</f>
        <v>40</v>
      </c>
      <c r="L55" s="212" t="s">
        <v>37</v>
      </c>
      <c r="M55" s="194">
        <f>ROUND(IF(I55="SINAPI",VLOOKUP(ORC!H55,SINAPI,4,),VLOOKUP(ORC!H55,SETOP,5,)),2)</f>
        <v>9.49</v>
      </c>
      <c r="N55" s="194">
        <f>ROUND(M55*(1+$C$7),2)</f>
        <v>12.46</v>
      </c>
      <c r="O55" s="194">
        <f>K55*M55</f>
        <v>379.6</v>
      </c>
      <c r="P55" s="194">
        <f>N55*K55</f>
        <v>498.40000000000003</v>
      </c>
    </row>
    <row r="56" spans="1:16" s="20" customFormat="1" ht="15.75" hidden="1">
      <c r="A56" s="338"/>
      <c r="B56" s="359"/>
      <c r="C56" s="424" t="s">
        <v>22593</v>
      </c>
      <c r="D56" s="424"/>
      <c r="E56" s="424"/>
      <c r="F56" s="230">
        <v>8</v>
      </c>
      <c r="G56" s="359" t="s">
        <v>23</v>
      </c>
      <c r="H56" s="211"/>
      <c r="I56" s="211"/>
      <c r="J56" s="211"/>
      <c r="K56" s="212"/>
      <c r="L56" s="212"/>
      <c r="M56" s="194"/>
      <c r="N56" s="194"/>
      <c r="O56" s="194"/>
      <c r="P56" s="194"/>
    </row>
    <row r="57" spans="1:16" s="20" customFormat="1" ht="15.75" hidden="1">
      <c r="A57" s="338"/>
      <c r="B57" s="359"/>
      <c r="C57" s="424" t="s">
        <v>22594</v>
      </c>
      <c r="D57" s="424"/>
      <c r="E57" s="424"/>
      <c r="F57" s="247">
        <v>5</v>
      </c>
      <c r="G57" s="359" t="s">
        <v>22595</v>
      </c>
      <c r="H57" s="211"/>
      <c r="I57" s="211"/>
      <c r="J57" s="211"/>
      <c r="K57" s="212"/>
      <c r="L57" s="212"/>
      <c r="M57" s="194"/>
      <c r="N57" s="194"/>
      <c r="O57" s="194"/>
      <c r="P57" s="194"/>
    </row>
    <row r="58" spans="1:16" s="20" customFormat="1" ht="15.75" hidden="1">
      <c r="A58" s="338"/>
      <c r="B58" s="359"/>
      <c r="C58" s="424" t="s">
        <v>22596</v>
      </c>
      <c r="D58" s="424"/>
      <c r="E58" s="424"/>
      <c r="F58" s="230">
        <f>F56*F57</f>
        <v>40</v>
      </c>
      <c r="G58" s="359" t="s">
        <v>23</v>
      </c>
      <c r="H58" s="211"/>
      <c r="I58" s="211"/>
      <c r="J58" s="211"/>
      <c r="K58" s="212"/>
      <c r="L58" s="212"/>
      <c r="M58" s="194"/>
      <c r="N58" s="194"/>
      <c r="O58" s="194"/>
      <c r="P58" s="194"/>
    </row>
    <row r="59" spans="1:16" s="20" customFormat="1" ht="30" customHeight="1">
      <c r="A59" s="338" t="s">
        <v>22670</v>
      </c>
      <c r="B59" s="409" t="str">
        <f>IF(I59="SINAPI",VLOOKUP(ORC!H59,SINAPI,2,),VLOOKUP(ORC!H59,SETOP,3,))</f>
        <v>REMOÇÃO DE TESOURAS DE MADEIRA, COM VÃO MAIOR OU IGUAL A 8M, DE FORMA MANUAL, SEM REAPROVEITAMENTO. AF_12/2017</v>
      </c>
      <c r="C59" s="409"/>
      <c r="D59" s="409"/>
      <c r="E59" s="409"/>
      <c r="F59" s="409"/>
      <c r="G59" s="410"/>
      <c r="H59" s="211">
        <v>97652</v>
      </c>
      <c r="I59" s="211" t="s">
        <v>16078</v>
      </c>
      <c r="J59" s="211" t="str">
        <f>IF(I59="SINAPI",VLOOKUP(ORC!H59,SINAPI,3,),VLOOKUP(ORC!H59,SETOP,4,))</f>
        <v>UN</v>
      </c>
      <c r="K59" s="212">
        <f>F60</f>
        <v>14</v>
      </c>
      <c r="L59" s="212" t="s">
        <v>37</v>
      </c>
      <c r="M59" s="194">
        <f>ROUND(IF(I59="SINAPI",VLOOKUP(ORC!H59,SINAPI,4,),VLOOKUP(ORC!H59,SETOP,5,)),2)</f>
        <v>123.71</v>
      </c>
      <c r="N59" s="194">
        <f>ROUND(M59*(1+$C$7),2)</f>
        <v>162.41999999999999</v>
      </c>
      <c r="O59" s="194">
        <f>K59*M59</f>
        <v>1731.9399999999998</v>
      </c>
      <c r="P59" s="194">
        <f t="shared" ref="P59" si="11">N59*K59</f>
        <v>2273.8799999999997</v>
      </c>
    </row>
    <row r="60" spans="1:16" s="20" customFormat="1" ht="15.75" hidden="1">
      <c r="A60" s="338"/>
      <c r="B60" s="339"/>
      <c r="C60" s="429" t="s">
        <v>22667</v>
      </c>
      <c r="D60" s="429"/>
      <c r="E60" s="429"/>
      <c r="F60" s="233">
        <v>14</v>
      </c>
      <c r="G60" s="1" t="s">
        <v>6595</v>
      </c>
      <c r="H60" s="211"/>
      <c r="I60" s="211"/>
      <c r="J60" s="211"/>
      <c r="K60" s="212"/>
      <c r="L60" s="212"/>
      <c r="M60" s="194"/>
      <c r="N60" s="194"/>
      <c r="O60" s="194"/>
      <c r="P60" s="194"/>
    </row>
    <row r="61" spans="1:16" s="216" customFormat="1" ht="29.25" customHeight="1">
      <c r="A61" s="348" t="s">
        <v>22612</v>
      </c>
      <c r="B61" s="409" t="str">
        <f>IF(I61="SINAPI",VLOOKUP(ORC!H61,SINAPI,2,),VLOOKUP(ORC!H61,SETOP,3,))</f>
        <v>REMOÇÃO DE TRAMA DE MADEIRA PARA COBERTURA, DE FORMA MANUAL, SEM REAPROVEITAMENTO. AF_12/2017</v>
      </c>
      <c r="C61" s="409"/>
      <c r="D61" s="409"/>
      <c r="E61" s="409"/>
      <c r="F61" s="409"/>
      <c r="G61" s="410"/>
      <c r="H61" s="23">
        <v>97650</v>
      </c>
      <c r="I61" s="211" t="s">
        <v>16078</v>
      </c>
      <c r="J61" s="211" t="str">
        <f>IF(I61="SINAPI",VLOOKUP(ORC!H61,SINAPI,3,),VLOOKUP(ORC!H61,SETOP,4,))</f>
        <v>M2</v>
      </c>
      <c r="K61" s="212">
        <f>F62</f>
        <v>755</v>
      </c>
      <c r="L61" s="212" t="s">
        <v>37</v>
      </c>
      <c r="M61" s="194">
        <f>ROUND(IF(I61="SINAPI",VLOOKUP(ORC!H61,SINAPI,4,),VLOOKUP(ORC!H61,SETOP,5,)),2)</f>
        <v>4.93</v>
      </c>
      <c r="N61" s="194">
        <f>ROUND(M61*(1+$C$7),2)</f>
        <v>6.47</v>
      </c>
      <c r="O61" s="194">
        <f>K61*M61</f>
        <v>3722.1499999999996</v>
      </c>
      <c r="P61" s="194">
        <f>N61*K61</f>
        <v>4884.8499999999995</v>
      </c>
    </row>
    <row r="62" spans="1:16" s="20" customFormat="1" ht="15.75" hidden="1">
      <c r="A62" s="338"/>
      <c r="B62" s="339"/>
      <c r="C62" s="429" t="s">
        <v>22601</v>
      </c>
      <c r="D62" s="429"/>
      <c r="E62" s="429"/>
      <c r="F62" s="233">
        <f>735+20</f>
        <v>755</v>
      </c>
      <c r="G62" s="1" t="s">
        <v>6284</v>
      </c>
      <c r="H62" s="211"/>
      <c r="I62" s="211"/>
      <c r="J62" s="211"/>
      <c r="K62" s="212"/>
      <c r="L62" s="212"/>
      <c r="M62" s="194"/>
      <c r="N62" s="194"/>
      <c r="O62" s="194"/>
      <c r="P62" s="194"/>
    </row>
    <row r="63" spans="1:16" s="216" customFormat="1" ht="29.25" customHeight="1">
      <c r="A63" s="348" t="s">
        <v>22616</v>
      </c>
      <c r="B63" s="409" t="str">
        <f>IF(I63="SINAPI",VLOOKUP(ORC!H63,SINAPI,2,),VLOOKUP(ORC!H63,SETOP,3,))</f>
        <v>CARGA MANUAL DE ENTULHO EM CAMINHAO BASCULANTE 6 M3</v>
      </c>
      <c r="C63" s="409"/>
      <c r="D63" s="409"/>
      <c r="E63" s="409"/>
      <c r="F63" s="409"/>
      <c r="G63" s="410"/>
      <c r="H63" s="23">
        <v>72897</v>
      </c>
      <c r="I63" s="211" t="s">
        <v>16078</v>
      </c>
      <c r="J63" s="211" t="str">
        <f>IF(I63="SINAPI",VLOOKUP(ORC!H63,SINAPI,3,),VLOOKUP(ORC!H63,SETOP,4,))</f>
        <v>M3</v>
      </c>
      <c r="K63" s="212">
        <f>F70</f>
        <v>145.6</v>
      </c>
      <c r="L63" s="212" t="s">
        <v>22605</v>
      </c>
      <c r="M63" s="194">
        <f>ROUND(IF(I63="SINAPI",VLOOKUP(ORC!H63,SINAPI,4,),VLOOKUP(ORC!H63,SETOP,5,)),2)</f>
        <v>17.88</v>
      </c>
      <c r="N63" s="194">
        <f>ROUND(M63*(1+$C$7),2)</f>
        <v>23.47</v>
      </c>
      <c r="O63" s="194">
        <f>K63*M63</f>
        <v>2603.328</v>
      </c>
      <c r="P63" s="194">
        <f t="shared" ref="P63" si="12">N63*K63</f>
        <v>3417.2319999999995</v>
      </c>
    </row>
    <row r="64" spans="1:16" s="20" customFormat="1" ht="15.75" hidden="1">
      <c r="A64" s="338"/>
      <c r="B64" s="339"/>
      <c r="C64" s="424" t="s">
        <v>22618</v>
      </c>
      <c r="D64" s="424"/>
      <c r="E64" s="424"/>
      <c r="F64" s="235">
        <f>F54</f>
        <v>40</v>
      </c>
      <c r="G64" s="1" t="s">
        <v>6595</v>
      </c>
      <c r="H64" s="211"/>
      <c r="I64" s="211"/>
      <c r="J64" s="211"/>
      <c r="K64" s="212"/>
      <c r="L64" s="212"/>
      <c r="M64" s="194"/>
      <c r="N64" s="194"/>
      <c r="O64" s="194"/>
      <c r="P64" s="194"/>
    </row>
    <row r="65" spans="1:16" s="20" customFormat="1" ht="15.75" hidden="1">
      <c r="A65" s="338"/>
      <c r="B65" s="339"/>
      <c r="C65" s="424" t="s">
        <v>22620</v>
      </c>
      <c r="D65" s="424"/>
      <c r="E65" s="424"/>
      <c r="F65" s="235">
        <v>3.63</v>
      </c>
      <c r="G65" s="1" t="s">
        <v>22668</v>
      </c>
      <c r="H65" s="211"/>
      <c r="I65" s="211"/>
      <c r="J65" s="211"/>
      <c r="K65" s="212"/>
      <c r="L65" s="212"/>
      <c r="M65" s="194"/>
      <c r="N65" s="194"/>
      <c r="O65" s="194"/>
      <c r="P65" s="194"/>
    </row>
    <row r="66" spans="1:16" s="20" customFormat="1" ht="15.75" hidden="1">
      <c r="A66" s="338"/>
      <c r="B66" s="339"/>
      <c r="C66" s="348"/>
      <c r="D66" s="449" t="s">
        <v>22621</v>
      </c>
      <c r="E66" s="449"/>
      <c r="F66" s="235">
        <f>F65*F64</f>
        <v>145.19999999999999</v>
      </c>
      <c r="G66" s="1" t="s">
        <v>25</v>
      </c>
      <c r="H66" s="211"/>
      <c r="I66" s="211"/>
      <c r="J66" s="211"/>
      <c r="K66" s="212"/>
      <c r="L66" s="212"/>
      <c r="M66" s="194"/>
      <c r="N66" s="194"/>
      <c r="O66" s="194"/>
      <c r="P66" s="194"/>
    </row>
    <row r="67" spans="1:16" s="20" customFormat="1" ht="15.75" hidden="1">
      <c r="A67" s="338"/>
      <c r="B67" s="339"/>
      <c r="C67" s="424" t="s">
        <v>22619</v>
      </c>
      <c r="D67" s="424"/>
      <c r="E67" s="424"/>
      <c r="F67" s="235">
        <f>F56</f>
        <v>8</v>
      </c>
      <c r="G67" s="1" t="s">
        <v>6284</v>
      </c>
      <c r="H67" s="211"/>
      <c r="I67" s="211"/>
      <c r="J67" s="211"/>
      <c r="K67" s="212"/>
      <c r="L67" s="212"/>
      <c r="M67" s="194"/>
      <c r="N67" s="194"/>
      <c r="O67" s="194"/>
      <c r="P67" s="194"/>
    </row>
    <row r="68" spans="1:16" s="20" customFormat="1" ht="15.75" hidden="1">
      <c r="A68" s="338"/>
      <c r="B68" s="339"/>
      <c r="C68" s="424" t="s">
        <v>22622</v>
      </c>
      <c r="D68" s="424"/>
      <c r="E68" s="424"/>
      <c r="F68" s="235">
        <v>0.05</v>
      </c>
      <c r="G68" s="1" t="s">
        <v>6462</v>
      </c>
      <c r="H68" s="211"/>
      <c r="I68" s="211"/>
      <c r="J68" s="211"/>
      <c r="K68" s="212"/>
      <c r="L68" s="212"/>
      <c r="M68" s="194"/>
      <c r="N68" s="194"/>
      <c r="O68" s="194"/>
      <c r="P68" s="194"/>
    </row>
    <row r="69" spans="1:16" s="20" customFormat="1" ht="15.75" hidden="1">
      <c r="A69" s="338"/>
      <c r="B69" s="339"/>
      <c r="C69" s="348"/>
      <c r="D69" s="424" t="s">
        <v>22623</v>
      </c>
      <c r="E69" s="424"/>
      <c r="F69" s="235">
        <f>F67*F68</f>
        <v>0.4</v>
      </c>
      <c r="G69" s="1" t="s">
        <v>6284</v>
      </c>
      <c r="H69" s="211"/>
      <c r="I69" s="211"/>
      <c r="J69" s="211"/>
      <c r="K69" s="212"/>
      <c r="L69" s="212"/>
      <c r="M69" s="194"/>
      <c r="N69" s="194"/>
      <c r="O69" s="194"/>
      <c r="P69" s="194"/>
    </row>
    <row r="70" spans="1:16" s="20" customFormat="1" ht="15.75" hidden="1">
      <c r="A70" s="338"/>
      <c r="B70" s="339"/>
      <c r="C70" s="429" t="s">
        <v>22596</v>
      </c>
      <c r="D70" s="429"/>
      <c r="E70" s="429"/>
      <c r="F70" s="210">
        <f>F66+F69</f>
        <v>145.6</v>
      </c>
      <c r="G70" s="1" t="s">
        <v>25</v>
      </c>
      <c r="H70" s="211"/>
      <c r="I70" s="211"/>
      <c r="J70" s="211"/>
      <c r="K70" s="212"/>
      <c r="L70" s="212"/>
      <c r="M70" s="194"/>
      <c r="N70" s="194"/>
      <c r="O70" s="194"/>
      <c r="P70" s="194"/>
    </row>
    <row r="71" spans="1:16" s="216" customFormat="1" ht="33.75" customHeight="1">
      <c r="A71" s="348" t="s">
        <v>22617</v>
      </c>
      <c r="B71" s="409" t="str">
        <f>IF(I71="SINAPI",VLOOKUP(ORC!H71,SINAPI,2,),VLOOKUP(ORC!H71,SETOP,3,))</f>
        <v>TRANSPORTE DE ENTULHO COM CAMINHAO BASCULANTE 6 M3, RODOVIA PAVIMENTADA, DMT 0,5 A 1,0 KM</v>
      </c>
      <c r="C71" s="409"/>
      <c r="D71" s="409"/>
      <c r="E71" s="409"/>
      <c r="F71" s="409"/>
      <c r="G71" s="410"/>
      <c r="H71" s="23">
        <v>72900</v>
      </c>
      <c r="I71" s="211" t="s">
        <v>16078</v>
      </c>
      <c r="J71" s="211" t="str">
        <f>IF(I71="SINAPI",VLOOKUP(ORC!H71,SINAPI,3,),VLOOKUP(ORC!H71,SETOP,4,))</f>
        <v>M3</v>
      </c>
      <c r="K71" s="212">
        <f>F78</f>
        <v>145.6</v>
      </c>
      <c r="L71" s="212" t="s">
        <v>22605</v>
      </c>
      <c r="M71" s="194">
        <f>ROUND(IF(I71="SINAPI",VLOOKUP(ORC!H71,SINAPI,4,),VLOOKUP(ORC!H71,SETOP,5,)),2)</f>
        <v>6.04</v>
      </c>
      <c r="N71" s="194">
        <f>ROUND(M71*(1+$C$7),2)</f>
        <v>7.93</v>
      </c>
      <c r="O71" s="194">
        <f>K71*M71</f>
        <v>879.42399999999998</v>
      </c>
      <c r="P71" s="194">
        <f t="shared" ref="P71" si="13">N71*K71</f>
        <v>1154.6079999999999</v>
      </c>
    </row>
    <row r="72" spans="1:16" s="216" customFormat="1" ht="15.75" hidden="1" customHeight="1">
      <c r="A72" s="348"/>
      <c r="B72" s="359"/>
      <c r="C72" s="424" t="s">
        <v>22618</v>
      </c>
      <c r="D72" s="424"/>
      <c r="E72" s="424"/>
      <c r="F72" s="235">
        <f>F64</f>
        <v>40</v>
      </c>
      <c r="G72" s="1" t="s">
        <v>6595</v>
      </c>
      <c r="H72" s="23"/>
      <c r="I72" s="211"/>
      <c r="J72" s="211"/>
      <c r="K72" s="212"/>
      <c r="L72" s="212"/>
      <c r="M72" s="194"/>
      <c r="N72" s="194"/>
      <c r="O72" s="194"/>
      <c r="P72" s="194"/>
    </row>
    <row r="73" spans="1:16" s="216" customFormat="1" ht="15.75" hidden="1" customHeight="1">
      <c r="A73" s="348"/>
      <c r="B73" s="359"/>
      <c r="C73" s="424" t="s">
        <v>22620</v>
      </c>
      <c r="D73" s="424"/>
      <c r="E73" s="424"/>
      <c r="F73" s="235">
        <v>3.63</v>
      </c>
      <c r="G73" s="1" t="s">
        <v>22668</v>
      </c>
      <c r="H73" s="23"/>
      <c r="I73" s="211"/>
      <c r="J73" s="211"/>
      <c r="K73" s="212"/>
      <c r="L73" s="212"/>
      <c r="M73" s="194"/>
      <c r="N73" s="194"/>
      <c r="O73" s="194"/>
      <c r="P73" s="194"/>
    </row>
    <row r="74" spans="1:16" s="216" customFormat="1" ht="15.75" hidden="1" customHeight="1">
      <c r="A74" s="348"/>
      <c r="B74" s="359"/>
      <c r="C74" s="348"/>
      <c r="D74" s="449" t="s">
        <v>22621</v>
      </c>
      <c r="E74" s="449"/>
      <c r="F74" s="235">
        <f>F73*F72</f>
        <v>145.19999999999999</v>
      </c>
      <c r="G74" s="1" t="s">
        <v>25</v>
      </c>
      <c r="H74" s="23"/>
      <c r="I74" s="211"/>
      <c r="J74" s="211"/>
      <c r="K74" s="212"/>
      <c r="L74" s="212"/>
      <c r="M74" s="194"/>
      <c r="N74" s="194"/>
      <c r="O74" s="194"/>
      <c r="P74" s="194"/>
    </row>
    <row r="75" spans="1:16" s="216" customFormat="1" ht="15.75" hidden="1" customHeight="1">
      <c r="A75" s="348"/>
      <c r="B75" s="359"/>
      <c r="C75" s="424" t="s">
        <v>22619</v>
      </c>
      <c r="D75" s="424"/>
      <c r="E75" s="424"/>
      <c r="F75" s="235">
        <f>F67</f>
        <v>8</v>
      </c>
      <c r="G75" s="1" t="s">
        <v>6284</v>
      </c>
      <c r="H75" s="23"/>
      <c r="I75" s="211"/>
      <c r="J75" s="211"/>
      <c r="K75" s="212"/>
      <c r="L75" s="212"/>
      <c r="M75" s="194"/>
      <c r="N75" s="194"/>
      <c r="O75" s="194"/>
      <c r="P75" s="194"/>
    </row>
    <row r="76" spans="1:16" s="216" customFormat="1" ht="15.75" hidden="1" customHeight="1">
      <c r="A76" s="348"/>
      <c r="B76" s="359"/>
      <c r="C76" s="424" t="s">
        <v>22622</v>
      </c>
      <c r="D76" s="424"/>
      <c r="E76" s="424"/>
      <c r="F76" s="235">
        <v>0.05</v>
      </c>
      <c r="G76" s="1" t="s">
        <v>6462</v>
      </c>
      <c r="H76" s="23"/>
      <c r="I76" s="211"/>
      <c r="J76" s="211"/>
      <c r="K76" s="212"/>
      <c r="L76" s="212"/>
      <c r="M76" s="194"/>
      <c r="N76" s="194"/>
      <c r="O76" s="194"/>
      <c r="P76" s="194"/>
    </row>
    <row r="77" spans="1:16" s="216" customFormat="1" ht="15.75" hidden="1" customHeight="1">
      <c r="A77" s="348"/>
      <c r="B77" s="359"/>
      <c r="C77" s="348"/>
      <c r="D77" s="424" t="s">
        <v>22623</v>
      </c>
      <c r="E77" s="424"/>
      <c r="F77" s="235">
        <f>F75*F76</f>
        <v>0.4</v>
      </c>
      <c r="G77" s="1" t="s">
        <v>6284</v>
      </c>
      <c r="H77" s="23"/>
      <c r="I77" s="211"/>
      <c r="J77" s="211"/>
      <c r="K77" s="212"/>
      <c r="L77" s="212"/>
      <c r="M77" s="194"/>
      <c r="N77" s="194"/>
      <c r="O77" s="194"/>
      <c r="P77" s="194"/>
    </row>
    <row r="78" spans="1:16" s="216" customFormat="1" ht="15.75" hidden="1">
      <c r="A78" s="348"/>
      <c r="B78" s="359"/>
      <c r="C78" s="429" t="s">
        <v>22596</v>
      </c>
      <c r="D78" s="429"/>
      <c r="E78" s="429"/>
      <c r="F78" s="210">
        <f>F74+F77</f>
        <v>145.6</v>
      </c>
      <c r="G78" s="1" t="s">
        <v>25</v>
      </c>
      <c r="H78" s="23"/>
      <c r="I78" s="211"/>
      <c r="J78" s="211"/>
      <c r="K78" s="212"/>
      <c r="L78" s="212"/>
      <c r="M78" s="194"/>
      <c r="N78" s="194"/>
      <c r="O78" s="194"/>
      <c r="P78" s="194"/>
    </row>
    <row r="79" spans="1:16" s="20" customFormat="1" ht="57" customHeight="1">
      <c r="A79" s="348" t="s">
        <v>22624</v>
      </c>
      <c r="B79" s="437" t="str">
        <f>IF(I79="SINAPI",VLOOKUP(ORC!H79,SINAPI,2,),VLOOKUP(ORC!H79,SETOP,3,))</f>
        <v>TRAMA DE MADEIRA COMPOSTA POR RIPAS, CAIBROS E TERÇAS PARA TELHADOS DE MAIS QUE 2 ÁGUAS PARA TELHA CERÂMICA CAPA-CANAL, INCLUSO TRANSPORTE VERTICAL. AF_07/2019</v>
      </c>
      <c r="C79" s="437"/>
      <c r="D79" s="437"/>
      <c r="E79" s="437"/>
      <c r="F79" s="437"/>
      <c r="G79" s="439"/>
      <c r="H79" s="211">
        <v>92542</v>
      </c>
      <c r="I79" s="211" t="s">
        <v>16078</v>
      </c>
      <c r="J79" s="211" t="str">
        <f>IF(I79="SINAPI",VLOOKUP(ORC!H79,SINAPI,3,),VLOOKUP(ORC!H79,SETOP,4,))</f>
        <v>M2</v>
      </c>
      <c r="K79" s="212">
        <f>F80</f>
        <v>755</v>
      </c>
      <c r="L79" s="212" t="s">
        <v>37</v>
      </c>
      <c r="M79" s="194">
        <f>ROUND(IF(I79="SINAPI",VLOOKUP(ORC!H79,SINAPI,4,),VLOOKUP(ORC!H79,SETOP,5,)),2)</f>
        <v>74.44</v>
      </c>
      <c r="N79" s="194">
        <f>ROUND(M79*(1+$C$7),2)</f>
        <v>97.73</v>
      </c>
      <c r="O79" s="194">
        <f>K79*M79</f>
        <v>56202.2</v>
      </c>
      <c r="P79" s="194">
        <f>N79*K79</f>
        <v>73786.150000000009</v>
      </c>
    </row>
    <row r="80" spans="1:16" s="20" customFormat="1" ht="15.75" hidden="1" customHeight="1">
      <c r="A80" s="348"/>
      <c r="B80" s="339"/>
      <c r="C80" s="420" t="s">
        <v>22597</v>
      </c>
      <c r="D80" s="420"/>
      <c r="E80" s="420"/>
      <c r="F80" s="230">
        <f>F62</f>
        <v>755</v>
      </c>
      <c r="G80" s="339" t="s">
        <v>6284</v>
      </c>
      <c r="H80" s="211"/>
      <c r="I80" s="211"/>
      <c r="J80" s="211"/>
      <c r="K80" s="212"/>
      <c r="L80" s="212"/>
      <c r="M80" s="194"/>
      <c r="N80" s="194"/>
      <c r="O80" s="194"/>
      <c r="P80" s="194"/>
    </row>
    <row r="81" spans="1:16" s="20" customFormat="1" ht="30" customHeight="1">
      <c r="A81" s="348" t="s">
        <v>22982</v>
      </c>
      <c r="B81" s="409" t="str">
        <f>IF(I81="SINAPI",VLOOKUP(ORC!H81,SINAPI,2,),VLOOKUP(ORC!H81,SETOP,3,))</f>
        <v>FABRICAÇÃO E INSTALAÇÃO DE TESOURA INTEIRA EM MADEIRA NÃO APARELHADA, VÃO DE 3 M, PARA TELHA CERÂMICA OU DE CONCRETO, INCLUSO IÇAMENTO. AF_07/2019</v>
      </c>
      <c r="C81" s="409"/>
      <c r="D81" s="409"/>
      <c r="E81" s="409"/>
      <c r="F81" s="409"/>
      <c r="G81" s="410"/>
      <c r="H81" s="23">
        <v>92545</v>
      </c>
      <c r="I81" s="211" t="s">
        <v>16078</v>
      </c>
      <c r="J81" s="211" t="str">
        <f>IF(I81="SINAPI",VLOOKUP(ORC!H81,SINAPI,3,),VLOOKUP(ORC!H81,SETOP,4,))</f>
        <v>UN</v>
      </c>
      <c r="K81" s="212">
        <f>F82</f>
        <v>11</v>
      </c>
      <c r="L81" s="212" t="s">
        <v>22605</v>
      </c>
      <c r="M81" s="194">
        <f>ROUND(IF(I81="SINAPI",VLOOKUP(ORC!H81,SINAPI,4,),VLOOKUP(ORC!H81,SETOP,5,)),2)</f>
        <v>701.39</v>
      </c>
      <c r="N81" s="194">
        <f t="shared" ref="N81" si="14">ROUND(M81*(1+$C$7),2)</f>
        <v>920.85</v>
      </c>
      <c r="O81" s="194">
        <f t="shared" ref="O81" si="15">K81*M81</f>
        <v>7715.29</v>
      </c>
      <c r="P81" s="194">
        <f t="shared" ref="P81" si="16">N81*K81</f>
        <v>10129.35</v>
      </c>
    </row>
    <row r="82" spans="1:16" s="209" customFormat="1" ht="15.75" hidden="1" customHeight="1">
      <c r="A82" s="338"/>
      <c r="B82" s="339"/>
      <c r="C82" s="429" t="s">
        <v>22667</v>
      </c>
      <c r="D82" s="429"/>
      <c r="E82" s="429"/>
      <c r="F82" s="233">
        <v>11</v>
      </c>
      <c r="G82" s="1" t="s">
        <v>6595</v>
      </c>
      <c r="H82" s="23"/>
      <c r="I82" s="23"/>
      <c r="J82" s="211"/>
      <c r="K82" s="211"/>
      <c r="L82" s="212"/>
      <c r="M82" s="212"/>
      <c r="N82" s="194"/>
      <c r="O82" s="194"/>
      <c r="P82" s="194"/>
    </row>
    <row r="83" spans="1:16" s="216" customFormat="1" ht="15.75">
      <c r="A83" s="348" t="s">
        <v>22671</v>
      </c>
      <c r="B83" s="427" t="s">
        <v>22625</v>
      </c>
      <c r="C83" s="427"/>
      <c r="D83" s="427"/>
      <c r="E83" s="427"/>
      <c r="F83" s="427"/>
      <c r="G83" s="428"/>
      <c r="H83" s="23"/>
      <c r="I83" s="211"/>
      <c r="J83" s="211"/>
      <c r="K83" s="212"/>
      <c r="L83" s="212"/>
      <c r="M83" s="194"/>
      <c r="N83" s="194"/>
      <c r="O83" s="194"/>
      <c r="P83" s="194"/>
    </row>
    <row r="84" spans="1:16" s="20" customFormat="1" ht="30" customHeight="1">
      <c r="A84" s="338" t="s">
        <v>22672</v>
      </c>
      <c r="B84" s="437" t="str">
        <f>IF(I84="SINAPI",VLOOKUP(ORC!H84,SINAPI,2,),VLOOKUP(ORC!H84,SETOP,3,))</f>
        <v>TELHADISTA COM ENCARGOS COMPLEMENTARES</v>
      </c>
      <c r="C84" s="437"/>
      <c r="D84" s="437"/>
      <c r="E84" s="437"/>
      <c r="F84" s="437"/>
      <c r="G84" s="437"/>
      <c r="H84" s="211">
        <v>88323</v>
      </c>
      <c r="I84" s="211" t="s">
        <v>16078</v>
      </c>
      <c r="J84" s="211" t="str">
        <f>IF(I84="SINAPI",VLOOKUP(ORC!H84,SINAPI,3,),VLOOKUP(ORC!H84,SETOP,4,))</f>
        <v>H</v>
      </c>
      <c r="K84" s="212">
        <f>F87</f>
        <v>40</v>
      </c>
      <c r="L84" s="212" t="s">
        <v>37</v>
      </c>
      <c r="M84" s="194">
        <f>ROUND(IF(I84="SINAPI",VLOOKUP(ORC!H84,SINAPI,4,),VLOOKUP(ORC!H84,SETOP,5,)),2)</f>
        <v>20.190000000000001</v>
      </c>
      <c r="N84" s="194">
        <f>ROUND(M84*(1+$C$7),2)</f>
        <v>26.51</v>
      </c>
      <c r="O84" s="194">
        <f>K84*M84</f>
        <v>807.6</v>
      </c>
      <c r="P84" s="194">
        <f>N84*K84</f>
        <v>1060.4000000000001</v>
      </c>
    </row>
    <row r="85" spans="1:16" s="20" customFormat="1" ht="15.75" hidden="1">
      <c r="A85" s="338"/>
      <c r="B85" s="339"/>
      <c r="C85" s="420" t="s">
        <v>22593</v>
      </c>
      <c r="D85" s="420"/>
      <c r="E85" s="420"/>
      <c r="F85" s="213">
        <v>8</v>
      </c>
      <c r="G85" s="339" t="s">
        <v>23</v>
      </c>
      <c r="H85" s="211"/>
      <c r="I85" s="211"/>
      <c r="J85" s="211"/>
      <c r="K85" s="212"/>
      <c r="L85" s="212"/>
      <c r="M85" s="194"/>
      <c r="N85" s="194"/>
      <c r="O85" s="194"/>
      <c r="P85" s="194"/>
    </row>
    <row r="86" spans="1:16" s="20" customFormat="1" ht="15.75" hidden="1">
      <c r="A86" s="338"/>
      <c r="B86" s="359"/>
      <c r="C86" s="424" t="s">
        <v>22594</v>
      </c>
      <c r="D86" s="424"/>
      <c r="E86" s="424"/>
      <c r="F86" s="247">
        <v>5</v>
      </c>
      <c r="G86" s="359" t="s">
        <v>22595</v>
      </c>
      <c r="H86" s="211"/>
      <c r="I86" s="211"/>
      <c r="J86" s="211"/>
      <c r="K86" s="212"/>
      <c r="L86" s="212"/>
      <c r="M86" s="194"/>
      <c r="N86" s="194"/>
      <c r="O86" s="194"/>
      <c r="P86" s="194"/>
    </row>
    <row r="87" spans="1:16" s="20" customFormat="1" ht="15.75" hidden="1">
      <c r="A87" s="338"/>
      <c r="B87" s="359"/>
      <c r="C87" s="424" t="s">
        <v>22596</v>
      </c>
      <c r="D87" s="424"/>
      <c r="E87" s="424"/>
      <c r="F87" s="230">
        <f>F85*F86</f>
        <v>40</v>
      </c>
      <c r="G87" s="359" t="s">
        <v>23</v>
      </c>
      <c r="H87" s="211"/>
      <c r="I87" s="211"/>
      <c r="J87" s="211"/>
      <c r="K87" s="212"/>
      <c r="L87" s="212"/>
      <c r="M87" s="194"/>
      <c r="N87" s="194"/>
      <c r="O87" s="194"/>
      <c r="P87" s="194"/>
    </row>
    <row r="88" spans="1:16" s="20" customFormat="1" ht="30" customHeight="1">
      <c r="A88" s="338" t="s">
        <v>22673</v>
      </c>
      <c r="B88" s="409" t="str">
        <f>IF(I88="SINAPI",VLOOKUP(ORC!H88,SINAPI,2,),VLOOKUP(ORC!H88,SETOP,3,))</f>
        <v>SERVENTE DE OBRAS</v>
      </c>
      <c r="C88" s="409"/>
      <c r="D88" s="409"/>
      <c r="E88" s="409"/>
      <c r="F88" s="409"/>
      <c r="G88" s="409"/>
      <c r="H88" s="211">
        <v>6111</v>
      </c>
      <c r="I88" s="211" t="s">
        <v>16078</v>
      </c>
      <c r="J88" s="211" t="str">
        <f>IF(I88="SINAPI",VLOOKUP(ORC!H88,SINAPI,3,),VLOOKUP(ORC!H88,SETOP,4,))</f>
        <v xml:space="preserve">H     </v>
      </c>
      <c r="K88" s="212">
        <f>F91</f>
        <v>40</v>
      </c>
      <c r="L88" s="212" t="s">
        <v>37</v>
      </c>
      <c r="M88" s="194">
        <f>ROUND(IF(I88="SINAPI",VLOOKUP(ORC!H88,SINAPI,4,),VLOOKUP(ORC!H88,SETOP,5,)),2)</f>
        <v>9.49</v>
      </c>
      <c r="N88" s="194">
        <f>ROUND(M88*(1+$C$7),2)</f>
        <v>12.46</v>
      </c>
      <c r="O88" s="194">
        <f>K88*M88</f>
        <v>379.6</v>
      </c>
      <c r="P88" s="194">
        <f>N88*K88</f>
        <v>498.40000000000003</v>
      </c>
    </row>
    <row r="89" spans="1:16" s="20" customFormat="1" ht="15.75" hidden="1">
      <c r="A89" s="338"/>
      <c r="B89" s="359"/>
      <c r="C89" s="424" t="s">
        <v>22593</v>
      </c>
      <c r="D89" s="424"/>
      <c r="E89" s="424"/>
      <c r="F89" s="230">
        <v>8</v>
      </c>
      <c r="G89" s="359" t="s">
        <v>23</v>
      </c>
      <c r="H89" s="211"/>
      <c r="I89" s="211"/>
      <c r="J89" s="211"/>
      <c r="K89" s="212"/>
      <c r="L89" s="212"/>
      <c r="M89" s="194"/>
      <c r="N89" s="194"/>
      <c r="O89" s="194"/>
      <c r="P89" s="194"/>
    </row>
    <row r="90" spans="1:16" s="20" customFormat="1" ht="15.75" hidden="1">
      <c r="A90" s="338"/>
      <c r="B90" s="359"/>
      <c r="C90" s="424" t="s">
        <v>22594</v>
      </c>
      <c r="D90" s="424"/>
      <c r="E90" s="424"/>
      <c r="F90" s="247">
        <v>5</v>
      </c>
      <c r="G90" s="359" t="s">
        <v>22595</v>
      </c>
      <c r="H90" s="211"/>
      <c r="I90" s="211"/>
      <c r="J90" s="211"/>
      <c r="K90" s="212"/>
      <c r="L90" s="212"/>
      <c r="M90" s="194"/>
      <c r="N90" s="194"/>
      <c r="O90" s="194"/>
      <c r="P90" s="194"/>
    </row>
    <row r="91" spans="1:16" s="20" customFormat="1" ht="15.75" hidden="1">
      <c r="A91" s="338"/>
      <c r="B91" s="359"/>
      <c r="C91" s="424" t="s">
        <v>22596</v>
      </c>
      <c r="D91" s="424"/>
      <c r="E91" s="424"/>
      <c r="F91" s="230">
        <f>F89*F90</f>
        <v>40</v>
      </c>
      <c r="G91" s="359" t="s">
        <v>23</v>
      </c>
      <c r="H91" s="211"/>
      <c r="I91" s="211"/>
      <c r="J91" s="211"/>
      <c r="K91" s="212"/>
      <c r="L91" s="212"/>
      <c r="M91" s="194"/>
      <c r="N91" s="194"/>
      <c r="O91" s="194"/>
      <c r="P91" s="194"/>
    </row>
    <row r="92" spans="1:16" s="216" customFormat="1" ht="15.75" customHeight="1">
      <c r="A92" s="348" t="s">
        <v>22674</v>
      </c>
      <c r="B92" s="427" t="s">
        <v>22626</v>
      </c>
      <c r="C92" s="427"/>
      <c r="D92" s="427"/>
      <c r="E92" s="427"/>
      <c r="F92" s="427"/>
      <c r="G92" s="428"/>
      <c r="H92" s="211"/>
      <c r="I92" s="211"/>
      <c r="J92" s="211"/>
      <c r="K92" s="212"/>
      <c r="L92" s="212"/>
      <c r="M92" s="194"/>
      <c r="N92" s="194"/>
      <c r="O92" s="194"/>
      <c r="P92" s="194"/>
    </row>
    <row r="93" spans="1:16" s="20" customFormat="1" ht="30" customHeight="1">
      <c r="A93" s="338" t="s">
        <v>22675</v>
      </c>
      <c r="B93" s="409" t="str">
        <f>IF(I93="SINAPI",VLOOKUP(ORC!H93,SINAPI,2,),VLOOKUP(ORC!H93,SETOP,3,))</f>
        <v>LIMPEZA DE SUPERFÍCIE COM JATO DE ALTA PRESSÃO. AF_04/2019</v>
      </c>
      <c r="C93" s="409"/>
      <c r="D93" s="409"/>
      <c r="E93" s="409"/>
      <c r="F93" s="409"/>
      <c r="G93" s="409"/>
      <c r="H93" s="211">
        <v>99814</v>
      </c>
      <c r="I93" s="211" t="s">
        <v>16078</v>
      </c>
      <c r="J93" s="211" t="str">
        <f>IF(I93="SINAPI",VLOOKUP(ORC!H93,SINAPI,3,),VLOOKUP(ORC!H93,SETOP,4,))</f>
        <v>M2</v>
      </c>
      <c r="K93" s="212">
        <f>F96</f>
        <v>3081.8879999999999</v>
      </c>
      <c r="L93" s="212" t="s">
        <v>37</v>
      </c>
      <c r="M93" s="194">
        <f>ROUND(IF(I93="SINAPI",VLOOKUP(ORC!H93,SINAPI,4,),VLOOKUP(ORC!H93,SETOP,5,)),2)</f>
        <v>1.2</v>
      </c>
      <c r="N93" s="194">
        <f>ROUND(M93*(1+$C$7),2)</f>
        <v>1.58</v>
      </c>
      <c r="O93" s="194">
        <f>K93*M93</f>
        <v>3698.2655999999997</v>
      </c>
      <c r="P93" s="194">
        <f>N93*K93</f>
        <v>4869.3830399999997</v>
      </c>
    </row>
    <row r="94" spans="1:16" s="20" customFormat="1" ht="30" hidden="1" customHeight="1">
      <c r="A94" s="338"/>
      <c r="B94" s="359"/>
      <c r="C94" s="420" t="s">
        <v>22597</v>
      </c>
      <c r="D94" s="420"/>
      <c r="E94" s="420"/>
      <c r="F94" s="230">
        <v>2952</v>
      </c>
      <c r="G94" s="339" t="s">
        <v>6284</v>
      </c>
      <c r="H94" s="212"/>
      <c r="I94" s="212"/>
      <c r="J94" s="194"/>
      <c r="K94" s="194"/>
      <c r="L94" s="194"/>
      <c r="M94" s="194"/>
      <c r="N94" s="212"/>
      <c r="O94" s="212"/>
      <c r="P94" s="194"/>
    </row>
    <row r="95" spans="1:16" s="20" customFormat="1" ht="30" hidden="1" customHeight="1">
      <c r="A95" s="338"/>
      <c r="B95" s="359"/>
      <c r="C95" s="420" t="s">
        <v>22607</v>
      </c>
      <c r="D95" s="420"/>
      <c r="E95" s="420"/>
      <c r="F95" s="231">
        <v>1.044</v>
      </c>
      <c r="G95" s="339" t="s">
        <v>6241</v>
      </c>
      <c r="H95" s="212"/>
      <c r="I95" s="212"/>
      <c r="J95" s="194"/>
      <c r="K95" s="194"/>
      <c r="L95" s="194"/>
      <c r="M95" s="194"/>
      <c r="N95" s="212"/>
      <c r="O95" s="212"/>
      <c r="P95" s="194"/>
    </row>
    <row r="96" spans="1:16" s="20" customFormat="1" ht="30" hidden="1" customHeight="1">
      <c r="A96" s="338"/>
      <c r="B96" s="359"/>
      <c r="C96" s="420" t="s">
        <v>22608</v>
      </c>
      <c r="D96" s="420"/>
      <c r="E96" s="420"/>
      <c r="F96" s="230">
        <f>F94*F95</f>
        <v>3081.8879999999999</v>
      </c>
      <c r="G96" s="339" t="s">
        <v>6284</v>
      </c>
      <c r="H96" s="212"/>
      <c r="I96" s="212"/>
      <c r="J96" s="194"/>
      <c r="K96" s="194"/>
      <c r="L96" s="194"/>
      <c r="M96" s="194"/>
      <c r="N96" s="212"/>
      <c r="O96" s="212"/>
      <c r="P96" s="194"/>
    </row>
    <row r="97" spans="1:16" s="15" customFormat="1" ht="30" customHeight="1">
      <c r="A97" s="413" t="str">
        <f>"SUBTOTAL "&amp;$B$25</f>
        <v>SUBTOTAL TELHADO</v>
      </c>
      <c r="B97" s="413"/>
      <c r="C97" s="413"/>
      <c r="D97" s="413"/>
      <c r="E97" s="413"/>
      <c r="F97" s="413"/>
      <c r="G97" s="413"/>
      <c r="H97" s="413"/>
      <c r="I97" s="413"/>
      <c r="J97" s="413"/>
      <c r="K97" s="413"/>
      <c r="L97" s="413"/>
      <c r="M97" s="413"/>
      <c r="N97" s="414"/>
      <c r="O97" s="120">
        <f>SUM(O26:O96)</f>
        <v>82376.573352065316</v>
      </c>
      <c r="P97" s="120">
        <f>SUM(P26:P96)</f>
        <v>108165.41951856327</v>
      </c>
    </row>
    <row r="98" spans="1:16" s="15" customFormat="1" ht="30" customHeight="1">
      <c r="A98" s="64">
        <v>3</v>
      </c>
      <c r="B98" s="415" t="s">
        <v>22631</v>
      </c>
      <c r="C98" s="415"/>
      <c r="D98" s="415"/>
      <c r="E98" s="415"/>
      <c r="F98" s="415"/>
      <c r="G98" s="415"/>
      <c r="H98" s="64"/>
      <c r="I98" s="64"/>
      <c r="J98" s="64"/>
      <c r="K98" s="64"/>
      <c r="L98" s="65"/>
      <c r="M98" s="64"/>
      <c r="N98" s="64"/>
      <c r="O98" s="109"/>
      <c r="P98" s="109"/>
    </row>
    <row r="99" spans="1:16" s="216" customFormat="1" ht="29.25" customHeight="1">
      <c r="A99" s="348" t="s">
        <v>16196</v>
      </c>
      <c r="B99" s="433" t="s">
        <v>22630</v>
      </c>
      <c r="C99" s="433"/>
      <c r="D99" s="433"/>
      <c r="E99" s="433"/>
      <c r="F99" s="433"/>
      <c r="G99" s="434"/>
      <c r="H99" s="211"/>
      <c r="I99" s="211"/>
      <c r="J99" s="211"/>
      <c r="K99" s="212"/>
      <c r="L99" s="212"/>
      <c r="M99" s="194"/>
      <c r="N99" s="194"/>
      <c r="O99" s="194"/>
      <c r="P99" s="194"/>
    </row>
    <row r="100" spans="1:16" s="216" customFormat="1" ht="38.25" customHeight="1">
      <c r="A100" s="348" t="s">
        <v>22644</v>
      </c>
      <c r="B100" s="409" t="str">
        <f>IF(I100="SINAPI",VLOOKUP(ORC!H100,SINAPI,2,),VLOOKUP(ORC!H100,SETOP,3,))</f>
        <v>DEMOLIÇÃO DE ARGAMASSAS, DE FORMA MANUAL, SEM REAPROVEITAMENTO. AF_12/2017</v>
      </c>
      <c r="C100" s="409"/>
      <c r="D100" s="409"/>
      <c r="E100" s="409"/>
      <c r="F100" s="409"/>
      <c r="G100" s="410"/>
      <c r="H100" s="211">
        <v>97631</v>
      </c>
      <c r="I100" s="357" t="s">
        <v>16078</v>
      </c>
      <c r="J100" s="357" t="str">
        <f>IF(I100="SINAPI",VLOOKUP(ORC!H100,SINAPI,3,),VLOOKUP(ORC!H100,SETOP,4,))</f>
        <v>M2</v>
      </c>
      <c r="K100" s="212">
        <f>F101</f>
        <v>32.5</v>
      </c>
      <c r="L100" s="218" t="s">
        <v>37</v>
      </c>
      <c r="M100" s="219">
        <f>ROUND(IF(I100="SINAPI",VLOOKUP(ORC!H100,SINAPI,4,),VLOOKUP(ORC!H100,SETOP,5,)),2)</f>
        <v>2.09</v>
      </c>
      <c r="N100" s="219">
        <f>ROUND(M100*(1+$C$7),2)</f>
        <v>2.74</v>
      </c>
      <c r="O100" s="219">
        <f>K100*M100</f>
        <v>67.924999999999997</v>
      </c>
      <c r="P100" s="219">
        <f t="shared" ref="P100" si="17">N100*K100</f>
        <v>89.050000000000011</v>
      </c>
    </row>
    <row r="101" spans="1:16" s="216" customFormat="1" ht="15.75" hidden="1">
      <c r="A101" s="348"/>
      <c r="B101" s="359"/>
      <c r="C101" s="420" t="s">
        <v>22708</v>
      </c>
      <c r="D101" s="420"/>
      <c r="E101" s="420"/>
      <c r="F101" s="213">
        <v>32.5</v>
      </c>
      <c r="G101" s="339" t="s">
        <v>6284</v>
      </c>
      <c r="H101" s="357"/>
      <c r="I101" s="357"/>
      <c r="J101" s="357"/>
      <c r="K101" s="212"/>
      <c r="L101" s="218"/>
      <c r="M101" s="219"/>
      <c r="N101" s="219"/>
      <c r="O101" s="219"/>
      <c r="P101" s="219"/>
    </row>
    <row r="102" spans="1:16" s="216" customFormat="1" ht="42.75" customHeight="1">
      <c r="A102" s="348" t="s">
        <v>22643</v>
      </c>
      <c r="B102" s="409" t="str">
        <f>IF(I102="SINAPI",VLOOKUP(ORC!H102,SINAPI,2,),VLOOKUP(ORC!H102,SETOP,3,))</f>
        <v>ARGAMASSA POLIMERICA IMPERMEABILIZANTE SEMIFLEXIVEL, BICOMPONENTE (MEMBRANA IMPERMEABILIZANTE ACRILICA)</v>
      </c>
      <c r="C102" s="409"/>
      <c r="D102" s="409"/>
      <c r="E102" s="409"/>
      <c r="F102" s="409"/>
      <c r="G102" s="410"/>
      <c r="H102" s="23">
        <v>135</v>
      </c>
      <c r="I102" s="357" t="s">
        <v>16078</v>
      </c>
      <c r="J102" s="357" t="str">
        <f>IF(I102="SINAPI",VLOOKUP(ORC!H102,SINAPI,3,),VLOOKUP(ORC!H102,SETOP,4,))</f>
        <v xml:space="preserve">KG    </v>
      </c>
      <c r="K102" s="212">
        <f>F105</f>
        <v>97.5</v>
      </c>
      <c r="L102" s="218" t="s">
        <v>39</v>
      </c>
      <c r="M102" s="219">
        <f>ROUND(IF(I102="SINAPI",VLOOKUP(ORC!H102,SINAPI,4,),VLOOKUP(ORC!H102,SETOP,5,)),2)</f>
        <v>4.3600000000000003</v>
      </c>
      <c r="N102" s="219">
        <f>ROUND(M102*(1+$C$7),2)</f>
        <v>5.72</v>
      </c>
      <c r="O102" s="219">
        <f>K102*M102</f>
        <v>425.1</v>
      </c>
      <c r="P102" s="219">
        <f t="shared" ref="P102" si="18">N102*K102</f>
        <v>557.69999999999993</v>
      </c>
    </row>
    <row r="103" spans="1:16" s="216" customFormat="1" ht="15.75" hidden="1" customHeight="1">
      <c r="A103" s="348"/>
      <c r="B103" s="359"/>
      <c r="C103" s="420" t="s">
        <v>22708</v>
      </c>
      <c r="D103" s="420"/>
      <c r="E103" s="420"/>
      <c r="F103" s="213">
        <v>32.5</v>
      </c>
      <c r="G103" s="339" t="s">
        <v>6284</v>
      </c>
      <c r="H103" s="357"/>
      <c r="I103" s="357"/>
      <c r="J103" s="357"/>
      <c r="K103" s="212"/>
      <c r="L103" s="218"/>
      <c r="M103" s="219"/>
      <c r="N103" s="219"/>
      <c r="O103" s="219"/>
      <c r="P103" s="219"/>
    </row>
    <row r="104" spans="1:16" s="216" customFormat="1" ht="15.75" hidden="1" customHeight="1">
      <c r="A104" s="348"/>
      <c r="B104" s="359"/>
      <c r="C104" s="420" t="s">
        <v>22709</v>
      </c>
      <c r="D104" s="420"/>
      <c r="E104" s="420"/>
      <c r="F104" s="213">
        <v>3</v>
      </c>
      <c r="G104" s="339" t="s">
        <v>22710</v>
      </c>
      <c r="H104" s="357"/>
      <c r="I104" s="357"/>
      <c r="J104" s="357"/>
      <c r="K104" s="212"/>
      <c r="L104" s="218"/>
      <c r="M104" s="219"/>
      <c r="N104" s="219"/>
      <c r="O104" s="219"/>
      <c r="P104" s="219"/>
    </row>
    <row r="105" spans="1:16" s="216" customFormat="1" ht="15.75" hidden="1">
      <c r="A105" s="348"/>
      <c r="B105" s="359"/>
      <c r="C105" s="420" t="s">
        <v>22596</v>
      </c>
      <c r="D105" s="420"/>
      <c r="E105" s="420"/>
      <c r="F105" s="213">
        <f>F103*F104</f>
        <v>97.5</v>
      </c>
      <c r="G105" s="339" t="s">
        <v>6730</v>
      </c>
      <c r="H105" s="357"/>
      <c r="I105" s="357"/>
      <c r="J105" s="357"/>
      <c r="K105" s="212"/>
      <c r="L105" s="218"/>
      <c r="M105" s="219"/>
      <c r="N105" s="219"/>
      <c r="O105" s="219"/>
      <c r="P105" s="219"/>
    </row>
    <row r="106" spans="1:16" s="216" customFormat="1" ht="38.25" customHeight="1">
      <c r="A106" s="348" t="s">
        <v>22645</v>
      </c>
      <c r="B106" s="409" t="str">
        <f>IF(I106="SINAPI",VLOOKUP(ORC!H106,SINAPI,2,),VLOOKUP(ORC!H106,SETOP,3,))</f>
        <v>REBOCO COM ARGAMASSA, TRAÇO 1:2:9 (CIMENTO, CAL E AREIA), COM ADITIVO IMPERMEABILIZANTE, ESP. 20MM, APLICAÇÃO MANUAL, PREPARO MECÂNICO</v>
      </c>
      <c r="C106" s="409"/>
      <c r="D106" s="409"/>
      <c r="E106" s="409"/>
      <c r="F106" s="409"/>
      <c r="G106" s="410"/>
      <c r="H106" s="11" t="s">
        <v>11397</v>
      </c>
      <c r="I106" s="357" t="s">
        <v>6221</v>
      </c>
      <c r="J106" s="357" t="str">
        <f>IF(I106="SINAPI",VLOOKUP(ORC!H106,SINAPI,3,),VLOOKUP(ORC!H106,SETOP,4,))</f>
        <v>M2</v>
      </c>
      <c r="K106" s="212">
        <f>F107</f>
        <v>32.5</v>
      </c>
      <c r="L106" s="218" t="s">
        <v>39</v>
      </c>
      <c r="M106" s="219">
        <f>IF(I106="SINAPI",VLOOKUP(ORC!H106,SINAPI,4,),VLOOKUP(ORC!H106,SETOP,5,))</f>
        <v>26.88</v>
      </c>
      <c r="N106" s="219">
        <f t="shared" ref="N106" si="19">ROUND(M106*(1+$C$7),2)</f>
        <v>35.29</v>
      </c>
      <c r="O106" s="219">
        <f t="shared" ref="O106" si="20">K106*M106</f>
        <v>873.6</v>
      </c>
      <c r="P106" s="219">
        <f t="shared" ref="P106" si="21">N106*K106</f>
        <v>1146.925</v>
      </c>
    </row>
    <row r="107" spans="1:16" s="216" customFormat="1" ht="15.75" hidden="1">
      <c r="A107" s="348"/>
      <c r="B107" s="359"/>
      <c r="C107" s="420" t="s">
        <v>22708</v>
      </c>
      <c r="D107" s="420"/>
      <c r="E107" s="420"/>
      <c r="F107" s="213">
        <v>32.5</v>
      </c>
      <c r="G107" s="339" t="s">
        <v>6284</v>
      </c>
      <c r="H107" s="357"/>
      <c r="I107" s="357"/>
      <c r="J107" s="357"/>
      <c r="K107" s="212"/>
      <c r="L107" s="218"/>
      <c r="M107" s="219"/>
      <c r="N107" s="219"/>
      <c r="O107" s="219"/>
      <c r="P107" s="219"/>
    </row>
    <row r="108" spans="1:16" s="216" customFormat="1" ht="38.25" customHeight="1">
      <c r="A108" s="348" t="s">
        <v>16197</v>
      </c>
      <c r="B108" s="409" t="s">
        <v>22632</v>
      </c>
      <c r="C108" s="409"/>
      <c r="D108" s="409"/>
      <c r="E108" s="409"/>
      <c r="F108" s="409"/>
      <c r="G108" s="410"/>
      <c r="H108" s="11"/>
      <c r="I108" s="357"/>
      <c r="J108" s="357"/>
      <c r="K108" s="212"/>
      <c r="L108" s="218"/>
      <c r="M108" s="219"/>
      <c r="N108" s="219"/>
      <c r="O108" s="219"/>
      <c r="P108" s="219"/>
    </row>
    <row r="109" spans="1:16" s="216" customFormat="1" ht="38.25" customHeight="1">
      <c r="A109" s="348" t="s">
        <v>22646</v>
      </c>
      <c r="B109" s="409" t="str">
        <f>IF(I109="SINAPI",VLOOKUP(ORC!H109,SINAPI,2,),VLOOKUP(ORC!H109,SETOP,3,))</f>
        <v>DEMOLIÇÃO DE ARGAMASSAS, DE FORMA MANUAL, SEM REAPROVEITAMENTO. AF_12/2017</v>
      </c>
      <c r="C109" s="409"/>
      <c r="D109" s="409"/>
      <c r="E109" s="409"/>
      <c r="F109" s="409"/>
      <c r="G109" s="410"/>
      <c r="H109" s="11">
        <v>97631</v>
      </c>
      <c r="I109" s="357" t="s">
        <v>16078</v>
      </c>
      <c r="J109" s="357" t="str">
        <f>IF(I109="SINAPI",VLOOKUP(ORC!H109,SINAPI,3,),VLOOKUP(ORC!H109,SETOP,4,))</f>
        <v>M2</v>
      </c>
      <c r="K109" s="212">
        <f>F112</f>
        <v>28.799999999999997</v>
      </c>
      <c r="L109" s="218" t="s">
        <v>37</v>
      </c>
      <c r="M109" s="219">
        <f>ROUND(IF(I109="SINAPI",VLOOKUP(ORC!H109,SINAPI,4,),VLOOKUP(ORC!H109,SETOP,5,)),2)</f>
        <v>2.09</v>
      </c>
      <c r="N109" s="219">
        <f>ROUND(M109*(1+$C$7),2)</f>
        <v>2.74</v>
      </c>
      <c r="O109" s="219">
        <f>K109*M109</f>
        <v>60.191999999999993</v>
      </c>
      <c r="P109" s="219">
        <f t="shared" ref="P109" si="22">N109*K109</f>
        <v>78.911999999999992</v>
      </c>
    </row>
    <row r="110" spans="1:16" s="216" customFormat="1" ht="15.75" hidden="1">
      <c r="A110" s="348"/>
      <c r="B110" s="339"/>
      <c r="C110" s="420" t="s">
        <v>22703</v>
      </c>
      <c r="D110" s="420"/>
      <c r="E110" s="420"/>
      <c r="F110" s="213">
        <v>96</v>
      </c>
      <c r="G110" s="339" t="s">
        <v>6462</v>
      </c>
      <c r="H110" s="357"/>
      <c r="I110" s="357"/>
      <c r="J110" s="357"/>
      <c r="K110" s="212"/>
      <c r="L110" s="218"/>
      <c r="M110" s="219"/>
      <c r="N110" s="219"/>
      <c r="O110" s="219"/>
      <c r="P110" s="219"/>
    </row>
    <row r="111" spans="1:16" s="216" customFormat="1" ht="15.75" hidden="1">
      <c r="A111" s="348"/>
      <c r="B111" s="339"/>
      <c r="C111" s="420" t="s">
        <v>22627</v>
      </c>
      <c r="D111" s="420"/>
      <c r="E111" s="420"/>
      <c r="F111" s="213">
        <v>0.3</v>
      </c>
      <c r="G111" s="339" t="s">
        <v>6462</v>
      </c>
      <c r="H111" s="357"/>
      <c r="I111" s="357"/>
      <c r="J111" s="357"/>
      <c r="K111" s="212"/>
      <c r="L111" s="218"/>
      <c r="M111" s="219"/>
      <c r="N111" s="219"/>
      <c r="O111" s="219"/>
      <c r="P111" s="219"/>
    </row>
    <row r="112" spans="1:16" s="216" customFormat="1" ht="15.75" hidden="1">
      <c r="A112" s="348"/>
      <c r="B112" s="339"/>
      <c r="C112" s="420" t="s">
        <v>22596</v>
      </c>
      <c r="D112" s="420"/>
      <c r="E112" s="420"/>
      <c r="F112" s="213">
        <f>F110*F111</f>
        <v>28.799999999999997</v>
      </c>
      <c r="G112" s="339" t="s">
        <v>6284</v>
      </c>
      <c r="H112" s="357"/>
      <c r="I112" s="357"/>
      <c r="J112" s="357"/>
      <c r="K112" s="212"/>
      <c r="L112" s="218"/>
      <c r="M112" s="219"/>
      <c r="N112" s="219"/>
      <c r="O112" s="219"/>
      <c r="P112" s="219"/>
    </row>
    <row r="113" spans="1:16" s="216" customFormat="1" ht="47.25" customHeight="1">
      <c r="A113" s="348" t="s">
        <v>22647</v>
      </c>
      <c r="B113" s="437" t="str">
        <f>IF(I113="SINAPI",VLOOKUP(ORC!H113,SINAPI,2,),VLOOKUP(ORC!H113,SETOP,3,))</f>
        <v>TELA DE ARAME GALV QUADRANGULAR / LOSANGULAR,  FIO 2,11 MM (14 BWG), MALHA  5 X 5 CM, H = 2 M</v>
      </c>
      <c r="C113" s="437"/>
      <c r="D113" s="437"/>
      <c r="E113" s="437"/>
      <c r="F113" s="437"/>
      <c r="G113" s="439"/>
      <c r="H113" s="11">
        <v>7167</v>
      </c>
      <c r="I113" s="357" t="s">
        <v>16078</v>
      </c>
      <c r="J113" s="357" t="str">
        <f>IF(I113="SINAPI",VLOOKUP(ORC!H113,SINAPI,3,),VLOOKUP(ORC!H113,SETOP,4,))</f>
        <v xml:space="preserve">M2    </v>
      </c>
      <c r="K113" s="212">
        <f>F116</f>
        <v>28.799999999999997</v>
      </c>
      <c r="L113" s="218" t="s">
        <v>39</v>
      </c>
      <c r="M113" s="219">
        <f>IF(I113="SINAPI",VLOOKUP(ORC!H113,SINAPI,4,),VLOOKUP(ORC!H113,SETOP,5,))</f>
        <v>15.09</v>
      </c>
      <c r="N113" s="219">
        <f t="shared" ref="N113" si="23">ROUND(M113*(1+$C$7),2)</f>
        <v>19.809999999999999</v>
      </c>
      <c r="O113" s="219">
        <f t="shared" ref="O113" si="24">K113*M113</f>
        <v>434.59199999999993</v>
      </c>
      <c r="P113" s="219">
        <f t="shared" ref="P113" si="25">N113*K113</f>
        <v>570.52799999999991</v>
      </c>
    </row>
    <row r="114" spans="1:16" s="216" customFormat="1" ht="15.75" hidden="1" customHeight="1">
      <c r="A114" s="348"/>
      <c r="B114" s="339"/>
      <c r="C114" s="420" t="s">
        <v>22703</v>
      </c>
      <c r="D114" s="420"/>
      <c r="E114" s="420"/>
      <c r="F114" s="213">
        <v>96</v>
      </c>
      <c r="G114" s="339" t="s">
        <v>6462</v>
      </c>
      <c r="H114" s="357"/>
      <c r="I114" s="357"/>
      <c r="J114" s="357"/>
      <c r="K114" s="212"/>
      <c r="L114" s="218"/>
      <c r="M114" s="219"/>
      <c r="N114" s="219"/>
      <c r="O114" s="219"/>
      <c r="P114" s="219"/>
    </row>
    <row r="115" spans="1:16" s="216" customFormat="1" ht="15.75" hidden="1" customHeight="1">
      <c r="A115" s="348"/>
      <c r="B115" s="339"/>
      <c r="C115" s="420" t="s">
        <v>22627</v>
      </c>
      <c r="D115" s="420"/>
      <c r="E115" s="420"/>
      <c r="F115" s="213">
        <v>0.3</v>
      </c>
      <c r="G115" s="339" t="s">
        <v>6462</v>
      </c>
      <c r="H115" s="357"/>
      <c r="I115" s="357"/>
      <c r="J115" s="357"/>
      <c r="K115" s="212"/>
      <c r="L115" s="218"/>
      <c r="M115" s="219"/>
      <c r="N115" s="219"/>
      <c r="O115" s="219"/>
      <c r="P115" s="219"/>
    </row>
    <row r="116" spans="1:16" s="216" customFormat="1" ht="15.75" hidden="1">
      <c r="A116" s="348"/>
      <c r="B116" s="339"/>
      <c r="C116" s="420" t="s">
        <v>22596</v>
      </c>
      <c r="D116" s="420"/>
      <c r="E116" s="420"/>
      <c r="F116" s="213">
        <f>F114*F115</f>
        <v>28.799999999999997</v>
      </c>
      <c r="G116" s="339" t="s">
        <v>6284</v>
      </c>
      <c r="H116" s="357"/>
      <c r="I116" s="357"/>
      <c r="J116" s="357"/>
      <c r="K116" s="212"/>
      <c r="L116" s="218"/>
      <c r="M116" s="219"/>
      <c r="N116" s="219"/>
      <c r="O116" s="219"/>
      <c r="P116" s="219"/>
    </row>
    <row r="117" spans="1:16" s="216" customFormat="1" ht="45.75" customHeight="1">
      <c r="A117" s="348" t="s">
        <v>22648</v>
      </c>
      <c r="B117" s="437" t="str">
        <f>IF(I117="SINAPI",VLOOKUP(ORC!H117,SINAPI,2,),VLOOKUP(ORC!H117,SETOP,3,))</f>
        <v>REBOCO COM ARGAMASSA, TRAÇO 1:2:9 (CIMENTO, CAL E AREIA), COM ADITIVO IMPERMEABILIZANTE, ESP. 20MM, APLICAÇÃO MANUAL, PREPARO MECÂNICO</v>
      </c>
      <c r="C117" s="437"/>
      <c r="D117" s="437"/>
      <c r="E117" s="437"/>
      <c r="F117" s="437"/>
      <c r="G117" s="439"/>
      <c r="H117" s="11" t="s">
        <v>11397</v>
      </c>
      <c r="I117" s="357" t="s">
        <v>6221</v>
      </c>
      <c r="J117" s="357" t="str">
        <f>IF(I117="SINAPI",VLOOKUP(ORC!H117,SINAPI,3,),VLOOKUP(ORC!H117,SETOP,4,))</f>
        <v>M2</v>
      </c>
      <c r="K117" s="212">
        <f>F121</f>
        <v>34.559999999999995</v>
      </c>
      <c r="L117" s="218" t="s">
        <v>39</v>
      </c>
      <c r="M117" s="219">
        <f>IF(I117="SINAPI",VLOOKUP(ORC!H117,SINAPI,4,),VLOOKUP(ORC!H117,SETOP,5,))</f>
        <v>26.88</v>
      </c>
      <c r="N117" s="219">
        <f t="shared" ref="N117" si="26">ROUND(M117*(1+$C$7),2)</f>
        <v>35.29</v>
      </c>
      <c r="O117" s="219">
        <f t="shared" ref="O117" si="27">K117*M117</f>
        <v>928.97279999999978</v>
      </c>
      <c r="P117" s="219">
        <f t="shared" ref="P117" si="28">N117*K117</f>
        <v>1219.6223999999997</v>
      </c>
    </row>
    <row r="118" spans="1:16" s="216" customFormat="1" ht="15.75" hidden="1" customHeight="1">
      <c r="A118" s="348"/>
      <c r="B118" s="339"/>
      <c r="C118" s="420" t="s">
        <v>22703</v>
      </c>
      <c r="D118" s="420"/>
      <c r="E118" s="420"/>
      <c r="F118" s="213">
        <v>96</v>
      </c>
      <c r="G118" s="339" t="s">
        <v>6462</v>
      </c>
      <c r="H118" s="357"/>
      <c r="I118" s="357"/>
      <c r="J118" s="357"/>
      <c r="K118" s="212"/>
      <c r="L118" s="218"/>
      <c r="M118" s="219"/>
      <c r="N118" s="219"/>
      <c r="O118" s="219"/>
      <c r="P118" s="219"/>
    </row>
    <row r="119" spans="1:16" s="216" customFormat="1" ht="15.75" hidden="1" customHeight="1">
      <c r="A119" s="348"/>
      <c r="B119" s="339"/>
      <c r="C119" s="420" t="s">
        <v>22627</v>
      </c>
      <c r="D119" s="420"/>
      <c r="E119" s="420"/>
      <c r="F119" s="213">
        <v>0.3</v>
      </c>
      <c r="G119" s="339" t="s">
        <v>6462</v>
      </c>
      <c r="H119" s="446" t="s">
        <v>22705</v>
      </c>
      <c r="I119" s="447"/>
      <c r="J119" s="447"/>
      <c r="K119" s="448"/>
      <c r="L119" s="218"/>
      <c r="M119" s="219"/>
      <c r="N119" s="219"/>
      <c r="O119" s="219"/>
      <c r="P119" s="219"/>
    </row>
    <row r="120" spans="1:16" s="216" customFormat="1" ht="15.75" hidden="1">
      <c r="A120" s="348"/>
      <c r="B120" s="339"/>
      <c r="C120" s="420" t="s">
        <v>22596</v>
      </c>
      <c r="D120" s="420"/>
      <c r="E120" s="420"/>
      <c r="F120" s="213">
        <f>F118*F119</f>
        <v>28.799999999999997</v>
      </c>
      <c r="G120" s="339" t="s">
        <v>6284</v>
      </c>
      <c r="H120" s="446"/>
      <c r="I120" s="447"/>
      <c r="J120" s="447"/>
      <c r="K120" s="448"/>
      <c r="L120" s="218"/>
      <c r="M120" s="219"/>
      <c r="N120" s="219"/>
      <c r="O120" s="219"/>
      <c r="P120" s="219"/>
    </row>
    <row r="121" spans="1:16" s="216" customFormat="1" ht="15.75" hidden="1">
      <c r="A121" s="348"/>
      <c r="B121" s="339"/>
      <c r="C121" s="420" t="s">
        <v>22704</v>
      </c>
      <c r="D121" s="420"/>
      <c r="E121" s="420"/>
      <c r="F121" s="213">
        <f>F120*1.2</f>
        <v>34.559999999999995</v>
      </c>
      <c r="G121" s="339" t="s">
        <v>6284</v>
      </c>
      <c r="H121" s="357"/>
      <c r="I121" s="358"/>
      <c r="J121" s="358"/>
      <c r="K121" s="212"/>
      <c r="L121" s="218"/>
      <c r="M121" s="219"/>
      <c r="N121" s="219"/>
      <c r="O121" s="219"/>
      <c r="P121" s="219"/>
    </row>
    <row r="122" spans="1:16" s="216" customFormat="1" ht="39.75" customHeight="1">
      <c r="A122" s="348" t="s">
        <v>16211</v>
      </c>
      <c r="B122" s="409" t="str">
        <f>IF(I122="SINAPI",VLOOKUP(ORC!H122,SINAPI,2,),VLOOKUP(ORC!H122,SETOP,3,))</f>
        <v>CARGA MANUAL DE ENTULHO EM CAMINHAO BASCULANTE 6 M3</v>
      </c>
      <c r="C122" s="409"/>
      <c r="D122" s="409"/>
      <c r="E122" s="409"/>
      <c r="F122" s="409"/>
      <c r="G122" s="410"/>
      <c r="H122" s="211">
        <v>72897</v>
      </c>
      <c r="I122" s="357" t="s">
        <v>16078</v>
      </c>
      <c r="J122" s="357" t="str">
        <f>IF(I122="SINAPI",VLOOKUP(ORC!H122,SINAPI,3,),VLOOKUP(ORC!H122,SETOP,4,))</f>
        <v>M3</v>
      </c>
      <c r="K122" s="212">
        <f>F126</f>
        <v>73.559999999999988</v>
      </c>
      <c r="L122" s="218" t="s">
        <v>37</v>
      </c>
      <c r="M122" s="219">
        <f>ROUND(IF(I122="SINAPI",VLOOKUP(ORC!H122,SINAPI,4,),VLOOKUP(ORC!H122,SETOP,5,)),2)</f>
        <v>17.88</v>
      </c>
      <c r="N122" s="219">
        <f>ROUND(M122*(1+$C$7),2)</f>
        <v>23.47</v>
      </c>
      <c r="O122" s="219">
        <f>K122*M122</f>
        <v>1315.2527999999998</v>
      </c>
      <c r="P122" s="219">
        <f t="shared" ref="P122" si="29">N122*K122</f>
        <v>1726.4531999999997</v>
      </c>
    </row>
    <row r="123" spans="1:16" s="216" customFormat="1" ht="15.75" hidden="1">
      <c r="A123" s="348"/>
      <c r="B123" s="359"/>
      <c r="C123" s="445" t="s">
        <v>22706</v>
      </c>
      <c r="D123" s="445"/>
      <c r="E123" s="445"/>
      <c r="F123" s="277">
        <f>F112</f>
        <v>28.799999999999997</v>
      </c>
      <c r="G123" s="15" t="s">
        <v>6284</v>
      </c>
      <c r="H123" s="211"/>
      <c r="I123" s="357"/>
      <c r="J123" s="357"/>
      <c r="K123" s="212"/>
      <c r="L123" s="218"/>
      <c r="M123" s="219"/>
      <c r="N123" s="219"/>
      <c r="O123" s="219"/>
      <c r="P123" s="219"/>
    </row>
    <row r="124" spans="1:16" s="216" customFormat="1" ht="15.75" hidden="1" customHeight="1">
      <c r="A124" s="348"/>
      <c r="B124" s="359"/>
      <c r="C124" s="445" t="s">
        <v>22707</v>
      </c>
      <c r="D124" s="445"/>
      <c r="E124" s="445"/>
      <c r="F124" s="277">
        <f>F101</f>
        <v>32.5</v>
      </c>
      <c r="G124" s="15" t="s">
        <v>6284</v>
      </c>
      <c r="H124" s="211"/>
      <c r="I124" s="357"/>
      <c r="J124" s="357"/>
      <c r="K124" s="212"/>
      <c r="L124" s="218"/>
      <c r="M124" s="219"/>
      <c r="N124" s="219"/>
      <c r="O124" s="219"/>
      <c r="P124" s="219"/>
    </row>
    <row r="125" spans="1:16" s="216" customFormat="1" ht="15.75" hidden="1">
      <c r="A125" s="348"/>
      <c r="B125" s="359"/>
      <c r="C125" s="347"/>
      <c r="D125" s="347"/>
      <c r="E125" s="347" t="s">
        <v>22596</v>
      </c>
      <c r="F125" s="277">
        <f>F123+F124</f>
        <v>61.3</v>
      </c>
      <c r="G125" s="15" t="s">
        <v>6284</v>
      </c>
      <c r="H125" s="211"/>
      <c r="I125" s="357"/>
      <c r="J125" s="357"/>
      <c r="K125" s="212"/>
      <c r="L125" s="218"/>
      <c r="M125" s="219"/>
      <c r="N125" s="219"/>
      <c r="O125" s="219"/>
      <c r="P125" s="219"/>
    </row>
    <row r="126" spans="1:16" s="216" customFormat="1" ht="15.75" hidden="1">
      <c r="A126" s="348"/>
      <c r="B126" s="359"/>
      <c r="C126" s="445" t="s">
        <v>22629</v>
      </c>
      <c r="D126" s="445"/>
      <c r="E126" s="445"/>
      <c r="F126" s="277">
        <f>F125*1.2</f>
        <v>73.559999999999988</v>
      </c>
      <c r="G126" s="15" t="s">
        <v>25</v>
      </c>
      <c r="H126" s="357"/>
      <c r="I126" s="357"/>
      <c r="J126" s="357"/>
      <c r="K126" s="212"/>
      <c r="L126" s="218"/>
      <c r="M126" s="219"/>
      <c r="N126" s="219"/>
      <c r="O126" s="219"/>
      <c r="P126" s="219"/>
    </row>
    <row r="127" spans="1:16" s="216" customFormat="1" ht="38.25" customHeight="1">
      <c r="A127" s="348" t="s">
        <v>22581</v>
      </c>
      <c r="B127" s="409" t="str">
        <f>IF(I127="SINAPI",VLOOKUP(ORC!H127,SINAPI,2,),VLOOKUP(ORC!H127,SETOP,3,))</f>
        <v>TRANSPORTE DE ENTULHO COM CAMINHAO BASCULANTE 6 M3, RODOVIA PAVIMENTADA, DMT 0,5 A 1,0 KM</v>
      </c>
      <c r="C127" s="409"/>
      <c r="D127" s="409"/>
      <c r="E127" s="409"/>
      <c r="F127" s="409"/>
      <c r="G127" s="410"/>
      <c r="H127" s="211">
        <v>72900</v>
      </c>
      <c r="I127" s="357" t="s">
        <v>16078</v>
      </c>
      <c r="J127" s="357" t="str">
        <f>IF(I127="SINAPI",VLOOKUP(ORC!H127,SINAPI,3,),VLOOKUP(ORC!H127,SETOP,4,))</f>
        <v>M3</v>
      </c>
      <c r="K127" s="212">
        <f>F131</f>
        <v>73.559999999999988</v>
      </c>
      <c r="L127" s="218" t="s">
        <v>37</v>
      </c>
      <c r="M127" s="219">
        <f>ROUND(IF(I127="SINAPI",VLOOKUP(ORC!H127,SINAPI,4,),VLOOKUP(ORC!H127,SETOP,5,)),2)</f>
        <v>6.04</v>
      </c>
      <c r="N127" s="219">
        <f>ROUND(M127*(1+$C$7),2)</f>
        <v>7.93</v>
      </c>
      <c r="O127" s="219">
        <f>K127*M127</f>
        <v>444.30239999999992</v>
      </c>
      <c r="P127" s="219">
        <f t="shared" ref="P127" si="30">N127*K127</f>
        <v>583.33079999999984</v>
      </c>
    </row>
    <row r="128" spans="1:16" s="216" customFormat="1" ht="15.75" hidden="1" customHeight="1">
      <c r="A128" s="348"/>
      <c r="B128" s="359"/>
      <c r="C128" s="445" t="s">
        <v>22706</v>
      </c>
      <c r="D128" s="445"/>
      <c r="E128" s="445"/>
      <c r="F128" s="277">
        <f>F123</f>
        <v>28.799999999999997</v>
      </c>
      <c r="G128" s="15" t="s">
        <v>6284</v>
      </c>
      <c r="H128" s="357"/>
      <c r="I128" s="357"/>
      <c r="J128" s="357"/>
      <c r="K128" s="212"/>
      <c r="L128" s="218"/>
      <c r="M128" s="219"/>
      <c r="N128" s="219"/>
      <c r="O128" s="219"/>
      <c r="P128" s="219"/>
    </row>
    <row r="129" spans="1:16" s="216" customFormat="1" ht="15.75" hidden="1" customHeight="1">
      <c r="A129" s="348"/>
      <c r="B129" s="359"/>
      <c r="C129" s="445" t="s">
        <v>22707</v>
      </c>
      <c r="D129" s="445"/>
      <c r="E129" s="445"/>
      <c r="F129" s="277">
        <f>F124</f>
        <v>32.5</v>
      </c>
      <c r="G129" s="15" t="s">
        <v>6284</v>
      </c>
      <c r="H129" s="357"/>
      <c r="I129" s="357"/>
      <c r="J129" s="357"/>
      <c r="K129" s="212"/>
      <c r="L129" s="218"/>
      <c r="M129" s="219"/>
      <c r="N129" s="219"/>
      <c r="O129" s="219"/>
      <c r="P129" s="219"/>
    </row>
    <row r="130" spans="1:16" s="216" customFormat="1" ht="15.75" hidden="1">
      <c r="A130" s="348"/>
      <c r="B130" s="359"/>
      <c r="C130" s="347"/>
      <c r="D130" s="347"/>
      <c r="E130" s="347" t="s">
        <v>22596</v>
      </c>
      <c r="F130" s="277">
        <f>F128+F129</f>
        <v>61.3</v>
      </c>
      <c r="G130" s="15" t="s">
        <v>6284</v>
      </c>
      <c r="H130" s="357"/>
      <c r="I130" s="357"/>
      <c r="J130" s="357"/>
      <c r="K130" s="212"/>
      <c r="L130" s="218"/>
      <c r="M130" s="219"/>
      <c r="N130" s="219"/>
      <c r="O130" s="219"/>
      <c r="P130" s="219"/>
    </row>
    <row r="131" spans="1:16" s="216" customFormat="1" ht="15.75" hidden="1" customHeight="1">
      <c r="A131" s="348"/>
      <c r="B131" s="359"/>
      <c r="C131" s="445" t="s">
        <v>22629</v>
      </c>
      <c r="D131" s="445"/>
      <c r="E131" s="445"/>
      <c r="F131" s="277">
        <f>F130*1.2</f>
        <v>73.559999999999988</v>
      </c>
      <c r="G131" s="15" t="s">
        <v>25</v>
      </c>
      <c r="H131" s="357"/>
      <c r="I131" s="357"/>
      <c r="J131" s="357"/>
      <c r="K131" s="212"/>
      <c r="L131" s="218"/>
      <c r="M131" s="219"/>
      <c r="N131" s="219"/>
      <c r="O131" s="219"/>
      <c r="P131" s="219"/>
    </row>
    <row r="132" spans="1:16" s="216" customFormat="1" ht="38.25" customHeight="1">
      <c r="A132" s="348" t="s">
        <v>22583</v>
      </c>
      <c r="B132" s="409" t="str">
        <f>IF(I132="SINAPI",VLOOKUP(ORC!H132,SINAPI,2,),VLOOKUP(ORC!H132,SETOP,3,))</f>
        <v>APLICAÇÃO E LIXAMENTO DE MASSA LÁTEX EM PAREDES, UMA DEMÃO. AF_06/2014</v>
      </c>
      <c r="C132" s="409"/>
      <c r="D132" s="409"/>
      <c r="E132" s="409"/>
      <c r="F132" s="409"/>
      <c r="G132" s="410"/>
      <c r="H132" s="211">
        <v>88495</v>
      </c>
      <c r="I132" s="357" t="s">
        <v>16078</v>
      </c>
      <c r="J132" s="357" t="str">
        <f>IF(I132="SINAPI",VLOOKUP(ORC!H132,SINAPI,3,),VLOOKUP(ORC!H132,SETOP,4,))</f>
        <v>M2</v>
      </c>
      <c r="K132" s="212">
        <f>F141</f>
        <v>2954.9250000000006</v>
      </c>
      <c r="L132" s="218" t="s">
        <v>37</v>
      </c>
      <c r="M132" s="219">
        <f>ROUND(IF(I132="SINAPI",VLOOKUP(ORC!H132,SINAPI,4,),VLOOKUP(ORC!H132,SETOP,5,)),2)</f>
        <v>8.2200000000000006</v>
      </c>
      <c r="N132" s="219">
        <f>ROUND(M132*(1+$C$7),2)</f>
        <v>10.79</v>
      </c>
      <c r="O132" s="219">
        <f>K132*M132</f>
        <v>24289.483500000006</v>
      </c>
      <c r="P132" s="219">
        <f t="shared" ref="P132" si="31">N132*K132</f>
        <v>31883.640750000006</v>
      </c>
    </row>
    <row r="133" spans="1:16" s="216" customFormat="1" ht="15.75" hidden="1">
      <c r="A133" s="348"/>
      <c r="B133" s="359"/>
      <c r="C133" s="420" t="s">
        <v>22603</v>
      </c>
      <c r="D133" s="420"/>
      <c r="E133" s="420"/>
      <c r="F133" s="246">
        <v>738.72</v>
      </c>
      <c r="G133" s="339" t="s">
        <v>6462</v>
      </c>
      <c r="H133" s="211"/>
      <c r="I133" s="357"/>
      <c r="J133" s="357"/>
      <c r="K133" s="212"/>
      <c r="L133" s="218"/>
      <c r="M133" s="219"/>
      <c r="N133" s="219"/>
      <c r="O133" s="219"/>
      <c r="P133" s="219"/>
    </row>
    <row r="134" spans="1:16" s="216" customFormat="1" ht="15.75" hidden="1">
      <c r="A134" s="348"/>
      <c r="B134" s="359"/>
      <c r="C134" s="420" t="s">
        <v>22604</v>
      </c>
      <c r="D134" s="420"/>
      <c r="E134" s="420"/>
      <c r="F134" s="246">
        <v>3.95</v>
      </c>
      <c r="G134" s="339" t="s">
        <v>6462</v>
      </c>
      <c r="H134" s="211"/>
      <c r="I134" s="357"/>
      <c r="J134" s="357"/>
      <c r="K134" s="212"/>
      <c r="L134" s="218"/>
      <c r="M134" s="219"/>
      <c r="N134" s="219"/>
      <c r="O134" s="219"/>
      <c r="P134" s="219"/>
    </row>
    <row r="135" spans="1:16" s="216" customFormat="1" ht="15.75" hidden="1">
      <c r="A135" s="348"/>
      <c r="B135" s="359"/>
      <c r="C135" s="420" t="s">
        <v>22596</v>
      </c>
      <c r="D135" s="420"/>
      <c r="E135" s="420"/>
      <c r="F135" s="246">
        <f>F133*F134</f>
        <v>2917.9440000000004</v>
      </c>
      <c r="G135" s="339" t="s">
        <v>6284</v>
      </c>
      <c r="H135" s="211"/>
      <c r="I135" s="357"/>
      <c r="J135" s="357"/>
      <c r="K135" s="212"/>
      <c r="L135" s="218"/>
      <c r="M135" s="219"/>
      <c r="N135" s="219"/>
      <c r="O135" s="219"/>
      <c r="P135" s="219"/>
    </row>
    <row r="136" spans="1:16" s="216" customFormat="1" ht="15.75" hidden="1">
      <c r="A136" s="348"/>
      <c r="B136" s="359"/>
      <c r="C136" s="420" t="s">
        <v>22633</v>
      </c>
      <c r="D136" s="420"/>
      <c r="E136" s="420"/>
      <c r="F136" s="246">
        <f>31*0.8*2.1+60*2*1</f>
        <v>172.08</v>
      </c>
      <c r="G136" s="339" t="s">
        <v>6284</v>
      </c>
      <c r="H136" s="357"/>
      <c r="I136" s="357"/>
      <c r="J136" s="357"/>
      <c r="K136" s="212"/>
      <c r="L136" s="218"/>
      <c r="M136" s="219"/>
      <c r="N136" s="219"/>
      <c r="O136" s="219"/>
      <c r="P136" s="219"/>
    </row>
    <row r="137" spans="1:16" s="216" customFormat="1" ht="15.75" hidden="1">
      <c r="A137" s="348"/>
      <c r="B137" s="359"/>
      <c r="C137" s="420" t="s">
        <v>22640</v>
      </c>
      <c r="D137" s="420"/>
      <c r="E137" s="420"/>
      <c r="F137" s="213">
        <f>F135-F136</f>
        <v>2745.8640000000005</v>
      </c>
      <c r="G137" s="339" t="s">
        <v>6284</v>
      </c>
      <c r="H137" s="357"/>
      <c r="I137" s="357"/>
      <c r="J137" s="357"/>
      <c r="K137" s="212"/>
      <c r="L137" s="218"/>
      <c r="M137" s="219"/>
      <c r="N137" s="219"/>
      <c r="O137" s="219"/>
      <c r="P137" s="219"/>
    </row>
    <row r="138" spans="1:16" s="216" customFormat="1" ht="15.75" hidden="1">
      <c r="A138" s="348"/>
      <c r="B138" s="359"/>
      <c r="C138" s="420" t="s">
        <v>22603</v>
      </c>
      <c r="D138" s="420"/>
      <c r="E138" s="420"/>
      <c r="F138" s="213">
        <v>144.18</v>
      </c>
      <c r="G138" s="339" t="s">
        <v>6462</v>
      </c>
      <c r="H138" s="211"/>
      <c r="I138" s="357"/>
      <c r="J138" s="357"/>
      <c r="K138" s="212"/>
      <c r="L138" s="218"/>
      <c r="M138" s="219"/>
      <c r="N138" s="219"/>
      <c r="O138" s="219"/>
      <c r="P138" s="219"/>
    </row>
    <row r="139" spans="1:16" s="216" customFormat="1" ht="15.75" hidden="1">
      <c r="A139" s="348"/>
      <c r="B139" s="359"/>
      <c r="C139" s="420" t="s">
        <v>22634</v>
      </c>
      <c r="D139" s="420"/>
      <c r="E139" s="420"/>
      <c r="F139" s="213">
        <f>3.95-2.5</f>
        <v>1.4500000000000002</v>
      </c>
      <c r="G139" s="339" t="s">
        <v>6462</v>
      </c>
      <c r="H139" s="211"/>
      <c r="I139" s="357"/>
      <c r="J139" s="357"/>
      <c r="K139" s="212"/>
      <c r="L139" s="218"/>
      <c r="M139" s="219"/>
      <c r="N139" s="219"/>
      <c r="O139" s="219"/>
      <c r="P139" s="219"/>
    </row>
    <row r="140" spans="1:16" s="216" customFormat="1" ht="15.75" hidden="1">
      <c r="A140" s="348"/>
      <c r="B140" s="359"/>
      <c r="C140" s="420" t="s">
        <v>22641</v>
      </c>
      <c r="D140" s="420"/>
      <c r="E140" s="420"/>
      <c r="F140" s="213">
        <f>F138*F139</f>
        <v>209.06100000000004</v>
      </c>
      <c r="G140" s="339" t="s">
        <v>6284</v>
      </c>
      <c r="H140" s="211"/>
      <c r="I140" s="357"/>
      <c r="J140" s="357"/>
      <c r="K140" s="212"/>
      <c r="L140" s="218"/>
      <c r="M140" s="219"/>
      <c r="N140" s="219"/>
      <c r="O140" s="219"/>
      <c r="P140" s="219"/>
    </row>
    <row r="141" spans="1:16" s="216" customFormat="1" ht="15.75" hidden="1">
      <c r="A141" s="348"/>
      <c r="B141" s="359"/>
      <c r="C141" s="420" t="s">
        <v>22642</v>
      </c>
      <c r="D141" s="420"/>
      <c r="E141" s="420"/>
      <c r="F141" s="213">
        <f>F137+F140</f>
        <v>2954.9250000000006</v>
      </c>
      <c r="G141" s="339" t="s">
        <v>6284</v>
      </c>
      <c r="H141" s="357"/>
      <c r="I141" s="357"/>
      <c r="J141" s="357"/>
      <c r="K141" s="212"/>
      <c r="L141" s="218"/>
      <c r="M141" s="219"/>
      <c r="N141" s="219"/>
      <c r="O141" s="219"/>
      <c r="P141" s="219"/>
    </row>
    <row r="142" spans="1:16" s="216" customFormat="1" ht="38.25" customHeight="1">
      <c r="A142" s="348" t="s">
        <v>22584</v>
      </c>
      <c r="B142" s="409" t="str">
        <f>IF(I142="SINAPI",VLOOKUP(ORC!H142,SINAPI,2,),VLOOKUP(ORC!H142,SETOP,3,))</f>
        <v>APLICAÇÃO MANUAL DE PINTURA COM TINTA LÁTEX ACRÍLICA EM PAREDES, DUAS DEMÃOS. AF_06/2014</v>
      </c>
      <c r="C142" s="409"/>
      <c r="D142" s="409"/>
      <c r="E142" s="409"/>
      <c r="F142" s="409"/>
      <c r="G142" s="410"/>
      <c r="H142" s="23">
        <v>88489</v>
      </c>
      <c r="I142" s="357" t="s">
        <v>16078</v>
      </c>
      <c r="J142" s="357" t="str">
        <f>IF(I142="SINAPI",VLOOKUP(ORC!H142,SINAPI,3,),VLOOKUP(ORC!H142,SETOP,4,))</f>
        <v>M2</v>
      </c>
      <c r="K142" s="212">
        <v>2954</v>
      </c>
      <c r="L142" s="218" t="s">
        <v>39</v>
      </c>
      <c r="M142" s="219">
        <f>IF(I142="SINAPI",VLOOKUP(ORC!H142,SINAPI,4,),VLOOKUP(ORC!H142,SETOP,5,))</f>
        <v>10.01</v>
      </c>
      <c r="N142" s="219">
        <f t="shared" ref="N142" si="32">ROUND(M142*(1+$C$7),2)</f>
        <v>13.14</v>
      </c>
      <c r="O142" s="219">
        <f t="shared" ref="O142" si="33">K142*M142</f>
        <v>29569.54</v>
      </c>
      <c r="P142" s="219">
        <f t="shared" ref="P142" si="34">N142*K142</f>
        <v>38815.560000000005</v>
      </c>
    </row>
    <row r="143" spans="1:16" s="216" customFormat="1" ht="15.75" hidden="1">
      <c r="A143" s="348"/>
      <c r="B143" s="359"/>
      <c r="C143" s="420" t="s">
        <v>22603</v>
      </c>
      <c r="D143" s="420"/>
      <c r="E143" s="420"/>
      <c r="F143" s="246">
        <v>738.72</v>
      </c>
      <c r="G143" s="339" t="s">
        <v>6462</v>
      </c>
      <c r="H143" s="211"/>
      <c r="I143" s="357"/>
      <c r="J143" s="357"/>
      <c r="K143" s="212"/>
      <c r="L143" s="218"/>
      <c r="M143" s="219"/>
      <c r="N143" s="219"/>
      <c r="O143" s="219"/>
      <c r="P143" s="219"/>
    </row>
    <row r="144" spans="1:16" s="216" customFormat="1" ht="15.75" hidden="1">
      <c r="A144" s="348"/>
      <c r="B144" s="359"/>
      <c r="C144" s="420" t="s">
        <v>22604</v>
      </c>
      <c r="D144" s="420"/>
      <c r="E144" s="420"/>
      <c r="F144" s="246">
        <v>3.95</v>
      </c>
      <c r="G144" s="339" t="s">
        <v>6462</v>
      </c>
      <c r="H144" s="211"/>
      <c r="I144" s="357"/>
      <c r="J144" s="357"/>
      <c r="K144" s="212"/>
      <c r="L144" s="218"/>
      <c r="M144" s="219"/>
      <c r="N144" s="219"/>
      <c r="O144" s="219"/>
      <c r="P144" s="219"/>
    </row>
    <row r="145" spans="1:16" s="216" customFormat="1" ht="15.75" hidden="1">
      <c r="A145" s="348"/>
      <c r="B145" s="359"/>
      <c r="C145" s="420" t="s">
        <v>22596</v>
      </c>
      <c r="D145" s="420"/>
      <c r="E145" s="420"/>
      <c r="F145" s="246">
        <f>F143*F144</f>
        <v>2917.9440000000004</v>
      </c>
      <c r="G145" s="339" t="s">
        <v>6284</v>
      </c>
      <c r="H145" s="211"/>
      <c r="I145" s="357"/>
      <c r="J145" s="357"/>
      <c r="K145" s="212"/>
      <c r="L145" s="218"/>
      <c r="M145" s="219"/>
      <c r="N145" s="219"/>
      <c r="O145" s="219"/>
      <c r="P145" s="219"/>
    </row>
    <row r="146" spans="1:16" s="216" customFormat="1" ht="15.75" hidden="1">
      <c r="A146" s="348"/>
      <c r="B146" s="359"/>
      <c r="C146" s="420" t="s">
        <v>22633</v>
      </c>
      <c r="D146" s="420"/>
      <c r="E146" s="420"/>
      <c r="F146" s="246">
        <f>31*0.8*2.1+60*2*1</f>
        <v>172.08</v>
      </c>
      <c r="G146" s="339" t="s">
        <v>6284</v>
      </c>
      <c r="H146" s="357"/>
      <c r="I146" s="357"/>
      <c r="J146" s="357"/>
      <c r="K146" s="212"/>
      <c r="L146" s="218"/>
      <c r="M146" s="219"/>
      <c r="N146" s="219"/>
      <c r="O146" s="219"/>
      <c r="P146" s="219"/>
    </row>
    <row r="147" spans="1:16" s="216" customFormat="1" ht="15.75" hidden="1">
      <c r="A147" s="348"/>
      <c r="B147" s="359"/>
      <c r="C147" s="420" t="s">
        <v>22640</v>
      </c>
      <c r="D147" s="420"/>
      <c r="E147" s="420"/>
      <c r="F147" s="246">
        <f>F145-F146</f>
        <v>2745.8640000000005</v>
      </c>
      <c r="G147" s="339" t="s">
        <v>6284</v>
      </c>
      <c r="H147" s="357"/>
      <c r="I147" s="357"/>
      <c r="J147" s="357"/>
      <c r="K147" s="212"/>
      <c r="L147" s="218"/>
      <c r="M147" s="219"/>
      <c r="N147" s="219"/>
      <c r="O147" s="219"/>
      <c r="P147" s="219"/>
    </row>
    <row r="148" spans="1:16" s="216" customFormat="1" ht="15.75" hidden="1">
      <c r="A148" s="348"/>
      <c r="B148" s="359"/>
      <c r="C148" s="420" t="s">
        <v>22603</v>
      </c>
      <c r="D148" s="420"/>
      <c r="E148" s="420"/>
      <c r="F148" s="246">
        <v>144.18</v>
      </c>
      <c r="G148" s="339" t="s">
        <v>6462</v>
      </c>
      <c r="H148" s="211"/>
      <c r="I148" s="171"/>
      <c r="J148" s="357"/>
      <c r="K148" s="212"/>
      <c r="L148" s="218"/>
      <c r="M148" s="219"/>
      <c r="N148" s="219"/>
      <c r="O148" s="219"/>
      <c r="P148" s="219"/>
    </row>
    <row r="149" spans="1:16" s="216" customFormat="1" ht="15.75" hidden="1">
      <c r="A149" s="348"/>
      <c r="B149" s="359"/>
      <c r="C149" s="420" t="s">
        <v>22634</v>
      </c>
      <c r="D149" s="420"/>
      <c r="E149" s="420"/>
      <c r="F149" s="246">
        <f>3.95-2.5</f>
        <v>1.4500000000000002</v>
      </c>
      <c r="G149" s="339" t="s">
        <v>6462</v>
      </c>
      <c r="H149" s="211"/>
      <c r="I149" s="357"/>
      <c r="J149" s="357"/>
      <c r="K149" s="212"/>
      <c r="L149" s="218"/>
      <c r="M149" s="219"/>
      <c r="N149" s="219"/>
      <c r="O149" s="219"/>
      <c r="P149" s="219"/>
    </row>
    <row r="150" spans="1:16" s="216" customFormat="1" ht="15.75" hidden="1">
      <c r="A150" s="348"/>
      <c r="B150" s="359"/>
      <c r="C150" s="420" t="s">
        <v>22641</v>
      </c>
      <c r="D150" s="420"/>
      <c r="E150" s="420"/>
      <c r="F150" s="246">
        <f>F148*F149</f>
        <v>209.06100000000004</v>
      </c>
      <c r="G150" s="339" t="s">
        <v>6284</v>
      </c>
      <c r="H150" s="211"/>
      <c r="I150" s="357"/>
      <c r="J150" s="357"/>
      <c r="K150" s="212"/>
      <c r="L150" s="218"/>
      <c r="M150" s="219"/>
      <c r="N150" s="219"/>
      <c r="O150" s="219"/>
      <c r="P150" s="219"/>
    </row>
    <row r="151" spans="1:16" s="216" customFormat="1" ht="15.75" hidden="1">
      <c r="A151" s="348"/>
      <c r="B151" s="359"/>
      <c r="C151" s="420" t="s">
        <v>22642</v>
      </c>
      <c r="D151" s="420"/>
      <c r="E151" s="420"/>
      <c r="F151" s="246">
        <f>F147+F150</f>
        <v>2954.9250000000006</v>
      </c>
      <c r="G151" s="339" t="s">
        <v>6284</v>
      </c>
      <c r="H151" s="357"/>
      <c r="I151" s="357"/>
      <c r="J151" s="357"/>
      <c r="K151" s="212"/>
      <c r="L151" s="218"/>
      <c r="M151" s="219"/>
      <c r="N151" s="219"/>
      <c r="O151" s="219"/>
      <c r="P151" s="219"/>
    </row>
    <row r="152" spans="1:16" s="216" customFormat="1" ht="49.5" customHeight="1">
      <c r="A152" s="348" t="s">
        <v>22649</v>
      </c>
      <c r="B152" s="409" t="str">
        <f>IF(I152="SINAPI",VLOOKUP(ORC!H152,SINAPI,2,),VLOOKUP(ORC!H152,SETOP,3,))</f>
        <v>DEMOLIÇÃO DE REVESTIMENTO CERÂMICO, DE FORMA MANUAL, SEM REAPROVEITAMENTO. AF_12/2017</v>
      </c>
      <c r="C152" s="409"/>
      <c r="D152" s="409"/>
      <c r="E152" s="409"/>
      <c r="F152" s="409"/>
      <c r="G152" s="410"/>
      <c r="H152" s="23">
        <v>97633</v>
      </c>
      <c r="I152" s="357" t="s">
        <v>16078</v>
      </c>
      <c r="J152" s="357" t="str">
        <f>IF(I152="SINAPI",VLOOKUP(ORC!H152,SINAPI,3,),VLOOKUP(ORC!H152,SETOP,4,))</f>
        <v>M2</v>
      </c>
      <c r="K152" s="212">
        <f>F157</f>
        <v>536.6</v>
      </c>
      <c r="L152" s="218" t="s">
        <v>39</v>
      </c>
      <c r="M152" s="219">
        <f>IF(I152="SINAPI",VLOOKUP(ORC!H152,SINAPI,4,),VLOOKUP(ORC!H152,SETOP,5,))</f>
        <v>14.79</v>
      </c>
      <c r="N152" s="219">
        <f t="shared" ref="N152" si="35">ROUND(M152*(1+$C$7),2)</f>
        <v>19.420000000000002</v>
      </c>
      <c r="O152" s="219">
        <f t="shared" ref="O152" si="36">K152*M152</f>
        <v>7936.3140000000003</v>
      </c>
      <c r="P152" s="219">
        <f t="shared" ref="P152" si="37">N152*K152</f>
        <v>10420.772000000001</v>
      </c>
    </row>
    <row r="153" spans="1:16" s="216" customFormat="1" ht="15.75" hidden="1">
      <c r="A153" s="348"/>
      <c r="B153" s="359"/>
      <c r="C153" s="420" t="s">
        <v>22603</v>
      </c>
      <c r="D153" s="420"/>
      <c r="E153" s="420"/>
      <c r="F153" s="246">
        <v>255.4</v>
      </c>
      <c r="G153" s="339" t="s">
        <v>6462</v>
      </c>
      <c r="H153" s="211"/>
      <c r="I153" s="357"/>
      <c r="J153" s="357"/>
      <c r="K153" s="212"/>
      <c r="L153" s="218"/>
      <c r="M153" s="219"/>
      <c r="N153" s="219"/>
      <c r="O153" s="219"/>
      <c r="P153" s="219"/>
    </row>
    <row r="154" spans="1:16" s="216" customFormat="1" ht="15.75" hidden="1">
      <c r="A154" s="348"/>
      <c r="B154" s="359"/>
      <c r="C154" s="420" t="s">
        <v>22604</v>
      </c>
      <c r="D154" s="420"/>
      <c r="E154" s="420"/>
      <c r="F154" s="246">
        <v>2.5</v>
      </c>
      <c r="G154" s="339" t="s">
        <v>6462</v>
      </c>
      <c r="H154" s="211"/>
      <c r="I154" s="357"/>
      <c r="J154" s="357"/>
      <c r="K154" s="212"/>
      <c r="L154" s="218"/>
      <c r="M154" s="219"/>
      <c r="N154" s="219"/>
      <c r="O154" s="219"/>
      <c r="P154" s="219"/>
    </row>
    <row r="155" spans="1:16" s="216" customFormat="1" ht="15.75" hidden="1">
      <c r="A155" s="348"/>
      <c r="B155" s="359"/>
      <c r="C155" s="420" t="s">
        <v>22596</v>
      </c>
      <c r="D155" s="420"/>
      <c r="E155" s="420"/>
      <c r="F155" s="246">
        <f>F153*F154</f>
        <v>638.5</v>
      </c>
      <c r="G155" s="339" t="s">
        <v>6284</v>
      </c>
      <c r="H155" s="211"/>
      <c r="I155" s="357"/>
      <c r="J155" s="357"/>
      <c r="K155" s="212"/>
      <c r="L155" s="218"/>
      <c r="M155" s="219"/>
      <c r="N155" s="219"/>
      <c r="O155" s="219"/>
      <c r="P155" s="219"/>
    </row>
    <row r="156" spans="1:16" s="216" customFormat="1" ht="15.75" hidden="1">
      <c r="A156" s="348"/>
      <c r="B156" s="359"/>
      <c r="C156" s="420" t="s">
        <v>22633</v>
      </c>
      <c r="D156" s="420"/>
      <c r="E156" s="420"/>
      <c r="F156" s="246">
        <f>55*0.8*2.1+2*3*0.5+4*2*0.5+5*1*0.5</f>
        <v>101.9</v>
      </c>
      <c r="G156" s="339" t="s">
        <v>6284</v>
      </c>
      <c r="H156" s="357"/>
      <c r="I156" s="357"/>
      <c r="J156" s="357"/>
      <c r="K156" s="212"/>
      <c r="L156" s="218"/>
      <c r="M156" s="219"/>
      <c r="N156" s="219"/>
      <c r="O156" s="219"/>
      <c r="P156" s="219"/>
    </row>
    <row r="157" spans="1:16" s="216" customFormat="1" ht="15.75" hidden="1">
      <c r="A157" s="348"/>
      <c r="B157" s="359"/>
      <c r="C157" s="420" t="s">
        <v>22640</v>
      </c>
      <c r="D157" s="420"/>
      <c r="E157" s="420"/>
      <c r="F157" s="213">
        <f>F155-F156</f>
        <v>536.6</v>
      </c>
      <c r="G157" s="339" t="s">
        <v>6284</v>
      </c>
      <c r="H157" s="357"/>
      <c r="I157" s="357"/>
      <c r="J157" s="357"/>
      <c r="K157" s="212"/>
      <c r="L157" s="218"/>
      <c r="M157" s="219"/>
      <c r="N157" s="219"/>
      <c r="O157" s="219"/>
      <c r="P157" s="219"/>
    </row>
    <row r="158" spans="1:16" s="216" customFormat="1" ht="61.5" customHeight="1">
      <c r="A158" s="348" t="s">
        <v>22983</v>
      </c>
      <c r="B158" s="409" t="str">
        <f>IF(I158="SINAPI",VLOOKUP(ORC!H158,SINAPI,2,),VLOOKUP(ORC!H158,SETOP,3,))</f>
        <v>REVESTIMENTO CERÂMICO PARA PAREDES INTERNAS COM PLACAS TIPO ESMALTADA EXTRA DE DIMENSÕES 25X35 CM APLICADAS EM AMBIENTES DE ÁREA MENOR QUE 5 M² A MEIA ALTURA DAS PAREDES. AF_06/2014</v>
      </c>
      <c r="C158" s="409"/>
      <c r="D158" s="409"/>
      <c r="E158" s="409"/>
      <c r="F158" s="409"/>
      <c r="G158" s="410"/>
      <c r="H158" s="23">
        <v>87270</v>
      </c>
      <c r="I158" s="357" t="s">
        <v>16078</v>
      </c>
      <c r="J158" s="357" t="str">
        <f>IF(I158="SINAPI",VLOOKUP(ORC!H158,SINAPI,3,),VLOOKUP(ORC!H158,SETOP,4,))</f>
        <v>M2</v>
      </c>
      <c r="K158" s="212">
        <f>F163</f>
        <v>536.6</v>
      </c>
      <c r="L158" s="218" t="s">
        <v>39</v>
      </c>
      <c r="M158" s="219">
        <f>IF(I158="SINAPI",VLOOKUP(ORC!H158,SINAPI,4,),VLOOKUP(ORC!H158,SETOP,5,))</f>
        <v>53.18</v>
      </c>
      <c r="N158" s="219">
        <f t="shared" ref="N158" si="38">ROUND(M158*(1+$C$7),2)</f>
        <v>69.819999999999993</v>
      </c>
      <c r="O158" s="219">
        <f t="shared" ref="O158" si="39">K158*M158</f>
        <v>28536.388000000003</v>
      </c>
      <c r="P158" s="219">
        <f t="shared" ref="P158" si="40">N158*K158</f>
        <v>37465.411999999997</v>
      </c>
    </row>
    <row r="159" spans="1:16" s="216" customFormat="1" ht="15.75" hidden="1">
      <c r="A159" s="348"/>
      <c r="B159" s="359"/>
      <c r="C159" s="420" t="s">
        <v>22603</v>
      </c>
      <c r="D159" s="420"/>
      <c r="E159" s="420"/>
      <c r="F159" s="246">
        <v>255.4</v>
      </c>
      <c r="G159" s="339" t="s">
        <v>6462</v>
      </c>
      <c r="H159" s="211"/>
      <c r="I159" s="357"/>
      <c r="J159" s="357"/>
      <c r="K159" s="212"/>
      <c r="L159" s="218"/>
      <c r="M159" s="219"/>
      <c r="N159" s="219"/>
      <c r="O159" s="219"/>
      <c r="P159" s="219"/>
    </row>
    <row r="160" spans="1:16" s="216" customFormat="1" ht="15.75" hidden="1">
      <c r="A160" s="348"/>
      <c r="B160" s="359"/>
      <c r="C160" s="420" t="s">
        <v>22604</v>
      </c>
      <c r="D160" s="420"/>
      <c r="E160" s="420"/>
      <c r="F160" s="246">
        <v>2.5</v>
      </c>
      <c r="G160" s="339" t="s">
        <v>6462</v>
      </c>
      <c r="H160" s="211"/>
      <c r="I160" s="357"/>
      <c r="J160" s="357"/>
      <c r="K160" s="212"/>
      <c r="L160" s="218"/>
      <c r="M160" s="219"/>
      <c r="N160" s="219"/>
      <c r="O160" s="219"/>
      <c r="P160" s="219"/>
    </row>
    <row r="161" spans="1:16" s="216" customFormat="1" ht="15.75" hidden="1">
      <c r="A161" s="348"/>
      <c r="B161" s="359"/>
      <c r="C161" s="420" t="s">
        <v>22596</v>
      </c>
      <c r="D161" s="420"/>
      <c r="E161" s="420"/>
      <c r="F161" s="246">
        <f>F159*F160</f>
        <v>638.5</v>
      </c>
      <c r="G161" s="339" t="s">
        <v>6284</v>
      </c>
      <c r="H161" s="211"/>
      <c r="I161" s="357"/>
      <c r="J161" s="357"/>
      <c r="K161" s="212"/>
      <c r="L161" s="218"/>
      <c r="M161" s="219"/>
      <c r="N161" s="219"/>
      <c r="O161" s="219"/>
      <c r="P161" s="219"/>
    </row>
    <row r="162" spans="1:16" s="216" customFormat="1" ht="15.75" hidden="1">
      <c r="A162" s="348"/>
      <c r="B162" s="359"/>
      <c r="C162" s="420" t="s">
        <v>22633</v>
      </c>
      <c r="D162" s="420"/>
      <c r="E162" s="420"/>
      <c r="F162" s="246">
        <f>55*0.8*2.1+2*3*0.5+4*2*0.5+5*1*0.5</f>
        <v>101.9</v>
      </c>
      <c r="G162" s="339" t="s">
        <v>6284</v>
      </c>
      <c r="H162" s="357"/>
      <c r="I162" s="357"/>
      <c r="J162" s="357"/>
      <c r="K162" s="212"/>
      <c r="L162" s="218"/>
      <c r="M162" s="219"/>
      <c r="N162" s="219"/>
      <c r="O162" s="219"/>
      <c r="P162" s="219"/>
    </row>
    <row r="163" spans="1:16" s="216" customFormat="1" ht="15.75" hidden="1">
      <c r="A163" s="348"/>
      <c r="B163" s="359"/>
      <c r="C163" s="420" t="s">
        <v>22640</v>
      </c>
      <c r="D163" s="420"/>
      <c r="E163" s="420"/>
      <c r="F163" s="213">
        <f>F161-F162</f>
        <v>536.6</v>
      </c>
      <c r="G163" s="339" t="s">
        <v>6284</v>
      </c>
      <c r="H163" s="357"/>
      <c r="I163" s="357"/>
      <c r="J163" s="357"/>
      <c r="K163" s="212"/>
      <c r="L163" s="218"/>
      <c r="M163" s="219"/>
      <c r="N163" s="219"/>
      <c r="O163" s="219"/>
      <c r="P163" s="219"/>
    </row>
    <row r="164" spans="1:16" s="15" customFormat="1" ht="30" customHeight="1">
      <c r="A164" s="443" t="str">
        <f>"SUBTOTAL "&amp;$B$98</f>
        <v>SUBTOTAL PINTURA E TRATAMENTO DAS PAREDES</v>
      </c>
      <c r="B164" s="443"/>
      <c r="C164" s="443"/>
      <c r="D164" s="443"/>
      <c r="E164" s="443"/>
      <c r="F164" s="443"/>
      <c r="G164" s="443"/>
      <c r="H164" s="443"/>
      <c r="I164" s="443"/>
      <c r="J164" s="443"/>
      <c r="K164" s="443"/>
      <c r="L164" s="443"/>
      <c r="M164" s="443"/>
      <c r="N164" s="444"/>
      <c r="O164" s="45">
        <f>SUM(O99:O163)</f>
        <v>94881.662500000006</v>
      </c>
      <c r="P164" s="45">
        <f>SUM(P99:P163)</f>
        <v>124557.90615000001</v>
      </c>
    </row>
    <row r="165" spans="1:16" s="15" customFormat="1" ht="30" customHeight="1">
      <c r="A165" s="62">
        <v>4</v>
      </c>
      <c r="B165" s="415" t="s">
        <v>22650</v>
      </c>
      <c r="C165" s="415"/>
      <c r="D165" s="415"/>
      <c r="E165" s="415"/>
      <c r="F165" s="415"/>
      <c r="G165" s="415"/>
      <c r="H165" s="62"/>
      <c r="I165" s="62"/>
      <c r="J165" s="62"/>
      <c r="K165" s="62"/>
      <c r="L165" s="63"/>
      <c r="M165" s="62"/>
      <c r="N165" s="62"/>
      <c r="O165" s="116"/>
      <c r="P165" s="116"/>
    </row>
    <row r="166" spans="1:16" s="20" customFormat="1" ht="30" customHeight="1">
      <c r="A166" s="338" t="s">
        <v>16198</v>
      </c>
      <c r="B166" s="409" t="s">
        <v>22651</v>
      </c>
      <c r="C166" s="409"/>
      <c r="D166" s="409"/>
      <c r="E166" s="409"/>
      <c r="F166" s="409"/>
      <c r="G166" s="409"/>
      <c r="H166" s="211"/>
      <c r="I166" s="211"/>
      <c r="J166" s="211"/>
      <c r="K166" s="212"/>
      <c r="L166" s="212"/>
      <c r="M166" s="194"/>
      <c r="N166" s="194"/>
      <c r="O166" s="194"/>
      <c r="P166" s="194"/>
    </row>
    <row r="167" spans="1:16" s="20" customFormat="1" ht="30" customHeight="1">
      <c r="A167" s="338" t="s">
        <v>22652</v>
      </c>
      <c r="B167" s="409" t="str">
        <f>IF(I167="SINAPI",VLOOKUP(ORC!H167,SINAPI,2,),VLOOKUP(ORC!H167,SETOP,3,))</f>
        <v>SERVENTE DE OBRAS</v>
      </c>
      <c r="C167" s="409"/>
      <c r="D167" s="409"/>
      <c r="E167" s="409"/>
      <c r="F167" s="409"/>
      <c r="G167" s="409"/>
      <c r="H167" s="211">
        <v>6111</v>
      </c>
      <c r="I167" s="211" t="s">
        <v>16078</v>
      </c>
      <c r="J167" s="211" t="str">
        <f>IF(I167="SINAPI",VLOOKUP(ORC!H167,SINAPI,3,),VLOOKUP(ORC!H167,SETOP,4,))</f>
        <v xml:space="preserve">H     </v>
      </c>
      <c r="K167" s="212">
        <f>F170</f>
        <v>80</v>
      </c>
      <c r="L167" s="212" t="s">
        <v>37</v>
      </c>
      <c r="M167" s="194">
        <f>ROUND(IF(I167="SINAPI",VLOOKUP(ORC!H167,SINAPI,4,),VLOOKUP(ORC!H167,SETOP,5,)),2)</f>
        <v>9.49</v>
      </c>
      <c r="N167" s="194">
        <f>ROUND(M167*(1+$C$7),2)</f>
        <v>12.46</v>
      </c>
      <c r="O167" s="194">
        <f>K167*M167</f>
        <v>759.2</v>
      </c>
      <c r="P167" s="194">
        <f>N167*K167</f>
        <v>996.80000000000007</v>
      </c>
    </row>
    <row r="168" spans="1:16" s="20" customFormat="1" ht="15.75" hidden="1">
      <c r="A168" s="338"/>
      <c r="B168" s="339"/>
      <c r="C168" s="420" t="s">
        <v>22593</v>
      </c>
      <c r="D168" s="420"/>
      <c r="E168" s="420"/>
      <c r="F168" s="213">
        <v>8</v>
      </c>
      <c r="G168" s="339" t="s">
        <v>23</v>
      </c>
      <c r="H168" s="211"/>
      <c r="I168" s="211"/>
      <c r="J168" s="211"/>
      <c r="K168" s="212"/>
      <c r="L168" s="212"/>
      <c r="M168" s="194"/>
      <c r="N168" s="194"/>
      <c r="O168" s="194"/>
      <c r="P168" s="194"/>
    </row>
    <row r="169" spans="1:16" s="20" customFormat="1" ht="15.75" hidden="1">
      <c r="A169" s="338"/>
      <c r="B169" s="339"/>
      <c r="C169" s="420" t="s">
        <v>22594</v>
      </c>
      <c r="D169" s="420"/>
      <c r="E169" s="420"/>
      <c r="F169" s="213">
        <v>10</v>
      </c>
      <c r="G169" s="339" t="s">
        <v>22595</v>
      </c>
      <c r="H169" s="211"/>
      <c r="I169" s="211"/>
      <c r="J169" s="211"/>
      <c r="K169" s="212"/>
      <c r="L169" s="212"/>
      <c r="M169" s="194"/>
      <c r="N169" s="194"/>
      <c r="O169" s="194"/>
      <c r="P169" s="194"/>
    </row>
    <row r="170" spans="1:16" s="20" customFormat="1" ht="15.75" hidden="1">
      <c r="A170" s="338"/>
      <c r="B170" s="339"/>
      <c r="C170" s="420" t="s">
        <v>22596</v>
      </c>
      <c r="D170" s="420"/>
      <c r="E170" s="420"/>
      <c r="F170" s="213">
        <f>F168*F169</f>
        <v>80</v>
      </c>
      <c r="G170" s="339" t="s">
        <v>23</v>
      </c>
      <c r="H170" s="211"/>
      <c r="I170" s="211"/>
      <c r="J170" s="211"/>
      <c r="K170" s="212"/>
      <c r="L170" s="212"/>
      <c r="M170" s="194"/>
      <c r="N170" s="194"/>
      <c r="O170" s="194"/>
      <c r="P170" s="194"/>
    </row>
    <row r="171" spans="1:16" s="216" customFormat="1" ht="38.25" customHeight="1">
      <c r="A171" s="348" t="s">
        <v>16199</v>
      </c>
      <c r="B171" s="437" t="str">
        <f>IF(I171="SINAPI",VLOOKUP(ORC!H171,SINAPI,2,),VLOOKUP(ORC!H171,SETOP,3,))</f>
        <v>DEMOLIÇÃO DE ARGAMASSAS, DE FORMA MANUAL, SEM REAPROVEITAMENTO. AF_12/2017</v>
      </c>
      <c r="C171" s="437"/>
      <c r="D171" s="437"/>
      <c r="E171" s="437"/>
      <c r="F171" s="437"/>
      <c r="G171" s="439"/>
      <c r="H171" s="211">
        <v>97631</v>
      </c>
      <c r="I171" s="357" t="s">
        <v>16078</v>
      </c>
      <c r="J171" s="357" t="str">
        <f>IF(I171="SINAPI",VLOOKUP(ORC!H171,SINAPI,3,),VLOOKUP(ORC!H171,SETOP,4,))</f>
        <v>M2</v>
      </c>
      <c r="K171" s="212">
        <f>F174</f>
        <v>0.02</v>
      </c>
      <c r="L171" s="218" t="s">
        <v>37</v>
      </c>
      <c r="M171" s="219">
        <f>ROUND(IF(I171="SINAPI",VLOOKUP(ORC!H171,SINAPI,4,),VLOOKUP(ORC!H171,SETOP,5,)),2)</f>
        <v>2.09</v>
      </c>
      <c r="N171" s="219">
        <f>ROUND(M171*(1+$C$7),2)</f>
        <v>2.74</v>
      </c>
      <c r="O171" s="219">
        <f>K171*M171</f>
        <v>4.1799999999999997E-2</v>
      </c>
      <c r="P171" s="219">
        <f t="shared" ref="P171" si="41">N171*K171</f>
        <v>5.4800000000000008E-2</v>
      </c>
    </row>
    <row r="172" spans="1:16" s="216" customFormat="1" ht="15.75" hidden="1">
      <c r="A172" s="348"/>
      <c r="B172" s="339"/>
      <c r="C172" s="420" t="s">
        <v>22700</v>
      </c>
      <c r="D172" s="420"/>
      <c r="E172" s="420"/>
      <c r="F172" s="213">
        <v>40</v>
      </c>
      <c r="G172" s="339" t="s">
        <v>6462</v>
      </c>
      <c r="H172" s="357"/>
      <c r="I172" s="357"/>
      <c r="J172" s="357"/>
      <c r="K172" s="212"/>
      <c r="L172" s="218"/>
      <c r="M172" s="219"/>
      <c r="N172" s="219"/>
      <c r="O172" s="219"/>
      <c r="P172" s="219"/>
    </row>
    <row r="173" spans="1:16" s="216" customFormat="1" ht="15.75" hidden="1">
      <c r="A173" s="348"/>
      <c r="B173" s="339"/>
      <c r="C173" s="420" t="s">
        <v>22627</v>
      </c>
      <c r="D173" s="420"/>
      <c r="E173" s="420"/>
      <c r="F173" s="213">
        <v>0.05</v>
      </c>
      <c r="G173" s="339" t="s">
        <v>6462</v>
      </c>
      <c r="H173" s="357"/>
      <c r="I173" s="357"/>
      <c r="J173" s="357"/>
      <c r="K173" s="212"/>
      <c r="L173" s="218"/>
      <c r="M173" s="219"/>
      <c r="N173" s="219"/>
      <c r="O173" s="219"/>
      <c r="P173" s="219"/>
    </row>
    <row r="174" spans="1:16" s="216" customFormat="1" ht="15.75" hidden="1">
      <c r="A174" s="348"/>
      <c r="B174" s="339"/>
      <c r="C174" s="420" t="s">
        <v>22596</v>
      </c>
      <c r="D174" s="420"/>
      <c r="E174" s="420"/>
      <c r="F174" s="213">
        <f>F172*F173/100</f>
        <v>0.02</v>
      </c>
      <c r="G174" s="339" t="s">
        <v>6284</v>
      </c>
      <c r="H174" s="357"/>
      <c r="I174" s="357"/>
      <c r="J174" s="357"/>
      <c r="K174" s="212"/>
      <c r="L174" s="218"/>
      <c r="M174" s="219"/>
      <c r="N174" s="219"/>
      <c r="O174" s="219"/>
      <c r="P174" s="219"/>
    </row>
    <row r="175" spans="1:16" s="216" customFormat="1" ht="39.75" customHeight="1">
      <c r="A175" s="348" t="s">
        <v>22654</v>
      </c>
      <c r="B175" s="437" t="str">
        <f>IF(I175="SINAPI",VLOOKUP(ORC!H175,SINAPI,2,),VLOOKUP(ORC!H175,SETOP,3,))</f>
        <v>SELANTE ELASTICO MONOCOMPONENTE A BASE DE POLIURETANO PARA JUNTAS DIVERSAS</v>
      </c>
      <c r="C175" s="437"/>
      <c r="D175" s="437"/>
      <c r="E175" s="437"/>
      <c r="F175" s="437"/>
      <c r="G175" s="439"/>
      <c r="H175" s="11">
        <v>142</v>
      </c>
      <c r="I175" s="357" t="s">
        <v>16078</v>
      </c>
      <c r="J175" s="357" t="str">
        <f>IF(I175="SINAPI",VLOOKUP(ORC!H175,SINAPI,3,),VLOOKUP(ORC!H175,SETOP,4,))</f>
        <v xml:space="preserve">310ML </v>
      </c>
      <c r="K175" s="212">
        <f>F178</f>
        <v>13.333333333333334</v>
      </c>
      <c r="L175" s="218" t="s">
        <v>39</v>
      </c>
      <c r="M175" s="219">
        <f>IF(I175="SINAPI",VLOOKUP(ORC!H175,SINAPI,4,),VLOOKUP(ORC!H175,SETOP,5,))</f>
        <v>26.47</v>
      </c>
      <c r="N175" s="219">
        <f t="shared" ref="N175" si="42">ROUND(M175*(1+$C$7),2)</f>
        <v>34.75</v>
      </c>
      <c r="O175" s="219">
        <f t="shared" ref="O175" si="43">K175*M175</f>
        <v>352.93333333333334</v>
      </c>
      <c r="P175" s="219">
        <f t="shared" ref="P175" si="44">N175*K175</f>
        <v>463.33333333333337</v>
      </c>
    </row>
    <row r="176" spans="1:16" s="216" customFormat="1" ht="15.75" hidden="1" customHeight="1">
      <c r="A176" s="348"/>
      <c r="B176" s="339"/>
      <c r="C176" s="420" t="s">
        <v>22700</v>
      </c>
      <c r="D176" s="420"/>
      <c r="E176" s="420"/>
      <c r="F176" s="213">
        <v>40</v>
      </c>
      <c r="G176" s="339" t="s">
        <v>6462</v>
      </c>
      <c r="H176" s="357"/>
      <c r="I176" s="357"/>
      <c r="J176" s="357"/>
      <c r="K176" s="212"/>
      <c r="L176" s="218"/>
      <c r="M176" s="219"/>
      <c r="N176" s="219"/>
      <c r="O176" s="219"/>
      <c r="P176" s="219"/>
    </row>
    <row r="177" spans="1:16" s="216" customFormat="1" ht="15.75" hidden="1" customHeight="1">
      <c r="A177" s="348"/>
      <c r="B177" s="339"/>
      <c r="C177" s="420" t="s">
        <v>22701</v>
      </c>
      <c r="D177" s="420"/>
      <c r="E177" s="420"/>
      <c r="F177" s="213">
        <v>3</v>
      </c>
      <c r="G177" s="339" t="s">
        <v>6462</v>
      </c>
      <c r="H177" s="357"/>
      <c r="I177" s="357"/>
      <c r="J177" s="357"/>
      <c r="K177" s="212"/>
      <c r="L177" s="218"/>
      <c r="M177" s="219"/>
      <c r="N177" s="219"/>
      <c r="O177" s="219"/>
      <c r="P177" s="219"/>
    </row>
    <row r="178" spans="1:16" s="216" customFormat="1" ht="15.75" hidden="1">
      <c r="A178" s="348"/>
      <c r="B178" s="339"/>
      <c r="C178" s="420" t="s">
        <v>22596</v>
      </c>
      <c r="D178" s="420"/>
      <c r="E178" s="420"/>
      <c r="F178" s="213">
        <f>F176/F177</f>
        <v>13.333333333333334</v>
      </c>
      <c r="G178" s="339" t="s">
        <v>6284</v>
      </c>
      <c r="H178" s="357"/>
      <c r="I178" s="357"/>
      <c r="J178" s="357"/>
      <c r="K178" s="212"/>
      <c r="L178" s="218"/>
      <c r="M178" s="219"/>
      <c r="N178" s="219"/>
      <c r="O178" s="219"/>
      <c r="P178" s="219"/>
    </row>
    <row r="179" spans="1:16" s="20" customFormat="1" ht="30" customHeight="1">
      <c r="A179" s="338" t="s">
        <v>22655</v>
      </c>
      <c r="B179" s="437" t="str">
        <f>IF(I179="SINAPI",VLOOKUP(ORC!H179,SINAPI,2,),VLOOKUP(ORC!H179,SETOP,3,))</f>
        <v>APLICAÇÃO E LIXAMENTO DE MASSA LÁTEX EM TETO, UMA DEMÃO. AF_06/2014</v>
      </c>
      <c r="C179" s="437"/>
      <c r="D179" s="437"/>
      <c r="E179" s="437"/>
      <c r="F179" s="437"/>
      <c r="G179" s="439"/>
      <c r="H179" s="23">
        <v>88494</v>
      </c>
      <c r="I179" s="211" t="s">
        <v>16078</v>
      </c>
      <c r="J179" s="211" t="str">
        <f>IF(I179="SINAPI",VLOOKUP(ORC!H179,SINAPI,3,),VLOOKUP(ORC!H179,SETOP,4,))</f>
        <v>M2</v>
      </c>
      <c r="K179" s="212">
        <f>F180</f>
        <v>1426.3</v>
      </c>
      <c r="L179" s="212" t="s">
        <v>37</v>
      </c>
      <c r="M179" s="194">
        <f>ROUND(IF(I179="SINAPI",VLOOKUP(ORC!H179,SINAPI,4,),VLOOKUP(ORC!H179,SETOP,5,)),2)</f>
        <v>14.86</v>
      </c>
      <c r="N179" s="194">
        <f>ROUND(M179*(1+$C$7),2)</f>
        <v>19.510000000000002</v>
      </c>
      <c r="O179" s="194">
        <f>K179*M179</f>
        <v>21194.817999999999</v>
      </c>
      <c r="P179" s="194">
        <f>N179*K179</f>
        <v>27827.113000000001</v>
      </c>
    </row>
    <row r="180" spans="1:16" s="20" customFormat="1" ht="15.75" hidden="1">
      <c r="A180" s="338"/>
      <c r="B180" s="359"/>
      <c r="C180" s="424" t="s">
        <v>22653</v>
      </c>
      <c r="D180" s="424"/>
      <c r="E180" s="424"/>
      <c r="F180" s="230">
        <v>1426.3</v>
      </c>
      <c r="G180" s="359" t="s">
        <v>6284</v>
      </c>
      <c r="H180" s="211"/>
      <c r="I180" s="211"/>
      <c r="J180" s="211"/>
      <c r="K180" s="212"/>
      <c r="L180" s="212"/>
      <c r="M180" s="194"/>
      <c r="N180" s="194"/>
      <c r="O180" s="194"/>
      <c r="P180" s="194"/>
    </row>
    <row r="181" spans="1:16" s="20" customFormat="1" ht="39" customHeight="1">
      <c r="A181" s="338" t="s">
        <v>22702</v>
      </c>
      <c r="B181" s="409" t="str">
        <f>IF(I181="SINAPI",VLOOKUP(ORC!H181,SINAPI,2,),VLOOKUP(ORC!H181,SETOP,3,))</f>
        <v>APLICAÇÃO MANUAL DE PINTURA COM TINTA LÁTEX PVA EM TETO, DUAS DEMÃOS. AF_06/2014</v>
      </c>
      <c r="C181" s="409"/>
      <c r="D181" s="409"/>
      <c r="E181" s="409"/>
      <c r="F181" s="409"/>
      <c r="G181" s="410"/>
      <c r="H181" s="171">
        <v>88486</v>
      </c>
      <c r="I181" s="211" t="s">
        <v>16078</v>
      </c>
      <c r="J181" s="211" t="str">
        <f>IF(I181="SINAPI",VLOOKUP(ORC!H181,SINAPI,3,),VLOOKUP(ORC!H181,SETOP,4,))</f>
        <v>M2</v>
      </c>
      <c r="K181" s="212">
        <f>F182</f>
        <v>1426.3</v>
      </c>
      <c r="L181" s="212" t="s">
        <v>37</v>
      </c>
      <c r="M181" s="194">
        <f>ROUND(IF(I181="SINAPI",VLOOKUP(ORC!H181,SINAPI,4,),VLOOKUP(ORC!H181,SETOP,5,)),2)</f>
        <v>8.84</v>
      </c>
      <c r="N181" s="194">
        <f>ROUND(M181*(1+$C$7),2)</f>
        <v>11.61</v>
      </c>
      <c r="O181" s="194">
        <f>K181*M181</f>
        <v>12608.492</v>
      </c>
      <c r="P181" s="194">
        <f>N181*K181</f>
        <v>16559.342999999997</v>
      </c>
    </row>
    <row r="182" spans="1:16" s="20" customFormat="1" ht="15.75" hidden="1">
      <c r="A182" s="338"/>
      <c r="B182" s="359"/>
      <c r="C182" s="424" t="s">
        <v>22653</v>
      </c>
      <c r="D182" s="424"/>
      <c r="E182" s="424"/>
      <c r="F182" s="230">
        <v>1426.3</v>
      </c>
      <c r="G182" s="359" t="s">
        <v>6284</v>
      </c>
      <c r="H182" s="211"/>
      <c r="I182" s="211"/>
      <c r="J182" s="211"/>
      <c r="K182" s="212"/>
      <c r="L182" s="212"/>
      <c r="M182" s="194"/>
      <c r="N182" s="194"/>
      <c r="O182" s="194"/>
      <c r="P182" s="194"/>
    </row>
    <row r="183" spans="1:16" s="15" customFormat="1" ht="30" customHeight="1">
      <c r="A183" s="440" t="str">
        <f>"SUBTOTAL "&amp;$B165</f>
        <v>SUBTOTAL PINTURA E TRATAMENTO DO TETO</v>
      </c>
      <c r="B183" s="440"/>
      <c r="C183" s="440"/>
      <c r="D183" s="440"/>
      <c r="E183" s="440"/>
      <c r="F183" s="440"/>
      <c r="G183" s="440"/>
      <c r="H183" s="440"/>
      <c r="I183" s="440"/>
      <c r="J183" s="440"/>
      <c r="K183" s="440"/>
      <c r="L183" s="440"/>
      <c r="M183" s="440"/>
      <c r="N183" s="441"/>
      <c r="O183" s="45">
        <f>SUM(O166:O182)</f>
        <v>34915.485133333335</v>
      </c>
      <c r="P183" s="45">
        <f>SUM(P166:P182)</f>
        <v>45846.644133333335</v>
      </c>
    </row>
    <row r="184" spans="1:16" s="15" customFormat="1" ht="30" customHeight="1">
      <c r="A184" s="62">
        <v>5</v>
      </c>
      <c r="B184" s="442" t="s">
        <v>22656</v>
      </c>
      <c r="C184" s="442"/>
      <c r="D184" s="442"/>
      <c r="E184" s="442"/>
      <c r="F184" s="442"/>
      <c r="G184" s="442"/>
      <c r="H184" s="62"/>
      <c r="I184" s="62"/>
      <c r="J184" s="62"/>
      <c r="K184" s="62"/>
      <c r="L184" s="63"/>
      <c r="M184" s="62"/>
      <c r="N184" s="62"/>
      <c r="O184" s="116"/>
      <c r="P184" s="116"/>
    </row>
    <row r="185" spans="1:16" s="20" customFormat="1" ht="42" customHeight="1">
      <c r="A185" s="338" t="s">
        <v>16210</v>
      </c>
      <c r="B185" s="433" t="str">
        <f>IF(I185="SINAPI",VLOOKUP(ORC!H185,SINAPI,2,),VLOOKUP(ORC!H185,SETOP,3,))</f>
        <v>DEMOLIÇÃO DE RODAPÉ CERÂMICO, DE FORMA MANUAL, SEM REAPROVEITAMENTO. AF_12/2017</v>
      </c>
      <c r="C185" s="433"/>
      <c r="D185" s="433"/>
      <c r="E185" s="433"/>
      <c r="F185" s="433"/>
      <c r="G185" s="434"/>
      <c r="H185" s="23">
        <v>97632</v>
      </c>
      <c r="I185" s="211" t="s">
        <v>16078</v>
      </c>
      <c r="J185" s="211" t="str">
        <f>IF(I185="SINAPI",VLOOKUP(ORC!H185,SINAPI,3,),VLOOKUP(ORC!H185,SETOP,4,))</f>
        <v>M</v>
      </c>
      <c r="K185" s="212">
        <f>F186</f>
        <v>714</v>
      </c>
      <c r="L185" s="212" t="s">
        <v>37</v>
      </c>
      <c r="M185" s="194">
        <f>ROUND(IF(I185="SINAPI",VLOOKUP(ORC!H185,SINAPI,4,),VLOOKUP(ORC!H185,SETOP,5,)),2)</f>
        <v>1.69</v>
      </c>
      <c r="N185" s="194">
        <f>ROUND(M185*(1+$C$7),2)</f>
        <v>2.2200000000000002</v>
      </c>
      <c r="O185" s="194">
        <f>K185*M185</f>
        <v>1206.6599999999999</v>
      </c>
      <c r="P185" s="194">
        <f>N185*K185</f>
        <v>1585.0800000000002</v>
      </c>
    </row>
    <row r="186" spans="1:16" s="20" customFormat="1" ht="15.75" hidden="1">
      <c r="A186" s="338"/>
      <c r="B186" s="359"/>
      <c r="C186" s="424" t="s">
        <v>22663</v>
      </c>
      <c r="D186" s="424"/>
      <c r="E186" s="424"/>
      <c r="F186" s="230">
        <v>714</v>
      </c>
      <c r="G186" s="359" t="s">
        <v>6284</v>
      </c>
      <c r="H186" s="211"/>
      <c r="I186" s="211"/>
      <c r="J186" s="211"/>
      <c r="K186" s="212"/>
      <c r="L186" s="212"/>
      <c r="M186" s="194"/>
      <c r="N186" s="194"/>
      <c r="O186" s="194"/>
      <c r="P186" s="194"/>
    </row>
    <row r="187" spans="1:16" s="20" customFormat="1" ht="33" customHeight="1">
      <c r="A187" s="338" t="s">
        <v>22657</v>
      </c>
      <c r="B187" s="409" t="str">
        <f>B572</f>
        <v>RODAPÉ CERÂMICO DE 7CM DE ALTURA COM PLACAS TIPO PORCELANATO  DE DIMENSÕES 45X45CM.</v>
      </c>
      <c r="C187" s="409"/>
      <c r="D187" s="409"/>
      <c r="E187" s="409"/>
      <c r="F187" s="409"/>
      <c r="G187" s="410"/>
      <c r="H187" s="23" t="s">
        <v>22695</v>
      </c>
      <c r="I187" s="211" t="s">
        <v>22636</v>
      </c>
      <c r="J187" s="211" t="s">
        <v>6462</v>
      </c>
      <c r="K187" s="212">
        <f>F188</f>
        <v>714</v>
      </c>
      <c r="L187" s="212" t="s">
        <v>37</v>
      </c>
      <c r="M187" s="194">
        <f>M573</f>
        <v>17.513700000000004</v>
      </c>
      <c r="N187" s="194">
        <f>ROUND(M187*(1+$C$7),2)</f>
        <v>22.99</v>
      </c>
      <c r="O187" s="194">
        <f>K187*M187</f>
        <v>12504.781800000002</v>
      </c>
      <c r="P187" s="194">
        <f>N187*K187</f>
        <v>16414.86</v>
      </c>
    </row>
    <row r="188" spans="1:16" s="20" customFormat="1" ht="15.75" hidden="1">
      <c r="A188" s="338"/>
      <c r="B188" s="359"/>
      <c r="C188" s="424" t="s">
        <v>22663</v>
      </c>
      <c r="D188" s="424"/>
      <c r="E188" s="424"/>
      <c r="F188" s="230">
        <v>714</v>
      </c>
      <c r="G188" s="359" t="s">
        <v>6284</v>
      </c>
      <c r="H188" s="211"/>
      <c r="I188" s="211"/>
      <c r="J188" s="211"/>
      <c r="K188" s="212"/>
      <c r="L188" s="212"/>
      <c r="M188" s="194"/>
      <c r="N188" s="194"/>
      <c r="O188" s="194"/>
      <c r="P188" s="194"/>
    </row>
    <row r="189" spans="1:16" s="20" customFormat="1" ht="30" customHeight="1">
      <c r="A189" s="338" t="s">
        <v>22658</v>
      </c>
      <c r="B189" s="409" t="str">
        <f>IF(I189="SINAPI",VLOOKUP(ORC!H189,SINAPI,2,),VLOOKUP(ORC!H189,SETOP,3,))</f>
        <v>CARGA MANUAL DE ENTULHO EM CAMINHAO BASCULANTE 6 M3</v>
      </c>
      <c r="C189" s="409"/>
      <c r="D189" s="409"/>
      <c r="E189" s="409"/>
      <c r="F189" s="409"/>
      <c r="G189" s="410"/>
      <c r="H189" s="23">
        <v>72897</v>
      </c>
      <c r="I189" s="211" t="s">
        <v>16078</v>
      </c>
      <c r="J189" s="211" t="str">
        <f>IF(I189="SINAPI",VLOOKUP(ORC!H189,SINAPI,3,),VLOOKUP(ORC!H189,SETOP,4,))</f>
        <v>M3</v>
      </c>
      <c r="K189" s="212">
        <f>F194</f>
        <v>14.994</v>
      </c>
      <c r="L189" s="212" t="s">
        <v>37</v>
      </c>
      <c r="M189" s="194">
        <f>ROUND(IF(I189="SINAPI",VLOOKUP(ORC!H189,SINAPI,4,),VLOOKUP(ORC!H189,SETOP,5,)),2)</f>
        <v>17.88</v>
      </c>
      <c r="N189" s="194">
        <f>ROUND(M189*(1+$C$7),2)</f>
        <v>23.47</v>
      </c>
      <c r="O189" s="194">
        <f>K189*M189</f>
        <v>268.09271999999999</v>
      </c>
      <c r="P189" s="194">
        <f>N189*K189</f>
        <v>351.90917999999999</v>
      </c>
    </row>
    <row r="190" spans="1:16" s="20" customFormat="1" ht="15.75" hidden="1" customHeight="1">
      <c r="A190" s="338"/>
      <c r="B190" s="359"/>
      <c r="C190" s="429" t="s">
        <v>22663</v>
      </c>
      <c r="D190" s="429"/>
      <c r="E190" s="429"/>
      <c r="F190" s="261">
        <f>F188</f>
        <v>714</v>
      </c>
      <c r="G190" s="353" t="s">
        <v>6462</v>
      </c>
      <c r="H190" s="211"/>
      <c r="I190" s="211"/>
      <c r="J190" s="211"/>
      <c r="K190" s="212"/>
      <c r="L190" s="212"/>
      <c r="M190" s="194"/>
      <c r="N190" s="194"/>
      <c r="O190" s="194"/>
      <c r="P190" s="194"/>
    </row>
    <row r="191" spans="1:16" s="20" customFormat="1" ht="15.75" hidden="1">
      <c r="A191" s="338"/>
      <c r="B191" s="359"/>
      <c r="C191" s="430" t="s">
        <v>22664</v>
      </c>
      <c r="D191" s="430"/>
      <c r="E191" s="430"/>
      <c r="F191" s="260">
        <v>7.0000000000000007E-2</v>
      </c>
      <c r="G191" s="257" t="s">
        <v>6462</v>
      </c>
      <c r="H191" s="211"/>
      <c r="I191" s="211"/>
      <c r="J191" s="211"/>
      <c r="K191" s="212"/>
      <c r="L191" s="212"/>
      <c r="M191" s="194"/>
      <c r="N191" s="194"/>
      <c r="O191" s="194"/>
      <c r="P191" s="194"/>
    </row>
    <row r="192" spans="1:16" s="20" customFormat="1" ht="15.75" hidden="1">
      <c r="A192" s="338"/>
      <c r="B192" s="359"/>
      <c r="C192" s="430" t="s">
        <v>22628</v>
      </c>
      <c r="D192" s="430"/>
      <c r="E192" s="430"/>
      <c r="F192" s="260">
        <f>F190*F191</f>
        <v>49.980000000000004</v>
      </c>
      <c r="G192" s="257" t="s">
        <v>6284</v>
      </c>
      <c r="H192" s="211"/>
      <c r="I192" s="211"/>
      <c r="J192" s="211"/>
      <c r="K192" s="212"/>
      <c r="L192" s="212"/>
      <c r="M192" s="194"/>
      <c r="N192" s="194"/>
      <c r="O192" s="194"/>
      <c r="P192" s="194"/>
    </row>
    <row r="193" spans="1:16" s="20" customFormat="1" ht="15.75" hidden="1" customHeight="1">
      <c r="A193" s="338"/>
      <c r="B193" s="359"/>
      <c r="C193" s="430" t="s">
        <v>22665</v>
      </c>
      <c r="D193" s="430"/>
      <c r="E193" s="430"/>
      <c r="F193" s="260">
        <v>0.3</v>
      </c>
      <c r="G193" s="257" t="s">
        <v>6462</v>
      </c>
      <c r="H193" s="211"/>
      <c r="I193" s="211"/>
      <c r="J193" s="211"/>
      <c r="K193" s="212"/>
      <c r="L193" s="212"/>
      <c r="M193" s="194"/>
      <c r="N193" s="194"/>
      <c r="O193" s="194"/>
      <c r="P193" s="194"/>
    </row>
    <row r="194" spans="1:16" s="20" customFormat="1" ht="15.75" hidden="1">
      <c r="A194" s="338"/>
      <c r="B194" s="359"/>
      <c r="C194" s="430" t="s">
        <v>22596</v>
      </c>
      <c r="D194" s="430"/>
      <c r="E194" s="430"/>
      <c r="F194" s="260">
        <f>F192*F193</f>
        <v>14.994</v>
      </c>
      <c r="G194" s="257" t="s">
        <v>25</v>
      </c>
      <c r="H194" s="211"/>
      <c r="I194" s="211"/>
      <c r="J194" s="211"/>
      <c r="K194" s="212"/>
      <c r="L194" s="212"/>
      <c r="M194" s="194"/>
      <c r="N194" s="194"/>
      <c r="O194" s="194"/>
      <c r="P194" s="194"/>
    </row>
    <row r="195" spans="1:16" s="20" customFormat="1" ht="30" customHeight="1">
      <c r="A195" s="338" t="s">
        <v>22659</v>
      </c>
      <c r="B195" s="409" t="str">
        <f>IF(I195="SINAPI",VLOOKUP(ORC!H195,SINAPI,2,),VLOOKUP(ORC!H195,SETOP,3,))</f>
        <v>TRANSPORTE DE ENTULHO COM CAMINHAO BASCULANTE 6 M3, RODOVIA PAVIMENTADA, DMT 0,5 A 1,0 KM</v>
      </c>
      <c r="C195" s="409"/>
      <c r="D195" s="409"/>
      <c r="E195" s="409"/>
      <c r="F195" s="409"/>
      <c r="G195" s="410"/>
      <c r="H195" s="23">
        <v>72900</v>
      </c>
      <c r="I195" s="211" t="s">
        <v>16078</v>
      </c>
      <c r="J195" s="211" t="str">
        <f>IF(I195="SINAPI",VLOOKUP(ORC!H195,SINAPI,3,),VLOOKUP(ORC!H195,SETOP,4,))</f>
        <v>M3</v>
      </c>
      <c r="K195" s="212">
        <f>F200</f>
        <v>14.994</v>
      </c>
      <c r="L195" s="212" t="s">
        <v>37</v>
      </c>
      <c r="M195" s="194">
        <f>ROUND(IF(I195="SINAPI",VLOOKUP(ORC!H195,SINAPI,4,),VLOOKUP(ORC!H195,SETOP,5,)),2)</f>
        <v>6.04</v>
      </c>
      <c r="N195" s="194">
        <f>ROUND(M195*(1+$C$7),2)</f>
        <v>7.93</v>
      </c>
      <c r="O195" s="194">
        <f>K195*M195</f>
        <v>90.563760000000002</v>
      </c>
      <c r="P195" s="194">
        <f>N195*K195</f>
        <v>118.90241999999999</v>
      </c>
    </row>
    <row r="196" spans="1:16" s="20" customFormat="1" ht="15.75" hidden="1" customHeight="1">
      <c r="A196" s="338"/>
      <c r="B196" s="359"/>
      <c r="C196" s="429" t="s">
        <v>22663</v>
      </c>
      <c r="D196" s="429"/>
      <c r="E196" s="429"/>
      <c r="F196" s="261">
        <f>F188</f>
        <v>714</v>
      </c>
      <c r="G196" s="353" t="s">
        <v>6462</v>
      </c>
      <c r="H196" s="211"/>
      <c r="I196" s="211"/>
      <c r="J196" s="211"/>
      <c r="K196" s="212"/>
      <c r="L196" s="212"/>
      <c r="M196" s="194"/>
      <c r="N196" s="194"/>
      <c r="O196" s="194"/>
      <c r="P196" s="194"/>
    </row>
    <row r="197" spans="1:16" s="20" customFormat="1" ht="15.75" hidden="1">
      <c r="A197" s="338"/>
      <c r="B197" s="359"/>
      <c r="C197" s="430" t="s">
        <v>22664</v>
      </c>
      <c r="D197" s="430"/>
      <c r="E197" s="430"/>
      <c r="F197" s="260">
        <v>7.0000000000000007E-2</v>
      </c>
      <c r="G197" s="257" t="s">
        <v>6462</v>
      </c>
      <c r="H197" s="211"/>
      <c r="I197" s="211"/>
      <c r="J197" s="211"/>
      <c r="K197" s="212"/>
      <c r="L197" s="212"/>
      <c r="M197" s="194"/>
      <c r="N197" s="194"/>
      <c r="O197" s="194"/>
      <c r="P197" s="194"/>
    </row>
    <row r="198" spans="1:16" s="20" customFormat="1" ht="15.75" hidden="1">
      <c r="A198" s="338"/>
      <c r="B198" s="359"/>
      <c r="C198" s="430" t="s">
        <v>22628</v>
      </c>
      <c r="D198" s="430"/>
      <c r="E198" s="430"/>
      <c r="F198" s="260">
        <f>F196*F197</f>
        <v>49.980000000000004</v>
      </c>
      <c r="G198" s="257" t="s">
        <v>6284</v>
      </c>
      <c r="H198" s="211"/>
      <c r="I198" s="211"/>
      <c r="J198" s="211"/>
      <c r="K198" s="212"/>
      <c r="L198" s="212"/>
      <c r="M198" s="194"/>
      <c r="N198" s="194"/>
      <c r="O198" s="194"/>
      <c r="P198" s="194"/>
    </row>
    <row r="199" spans="1:16" s="20" customFormat="1" ht="15.75" hidden="1" customHeight="1">
      <c r="A199" s="338"/>
      <c r="B199" s="359"/>
      <c r="C199" s="430" t="s">
        <v>22665</v>
      </c>
      <c r="D199" s="430"/>
      <c r="E199" s="430"/>
      <c r="F199" s="260">
        <v>0.3</v>
      </c>
      <c r="G199" s="257" t="s">
        <v>6462</v>
      </c>
      <c r="H199" s="211"/>
      <c r="I199" s="211"/>
      <c r="J199" s="211"/>
      <c r="K199" s="212"/>
      <c r="L199" s="212"/>
      <c r="M199" s="194"/>
      <c r="N199" s="194"/>
      <c r="O199" s="194"/>
      <c r="P199" s="194"/>
    </row>
    <row r="200" spans="1:16" s="20" customFormat="1" ht="15.75" hidden="1">
      <c r="A200" s="338"/>
      <c r="B200" s="359"/>
      <c r="C200" s="430" t="s">
        <v>22596</v>
      </c>
      <c r="D200" s="430"/>
      <c r="E200" s="430"/>
      <c r="F200" s="260">
        <f>F198*F199</f>
        <v>14.994</v>
      </c>
      <c r="G200" s="257" t="s">
        <v>25</v>
      </c>
      <c r="H200" s="211"/>
      <c r="I200" s="211"/>
      <c r="J200" s="211"/>
      <c r="K200" s="212"/>
      <c r="L200" s="212"/>
      <c r="M200" s="194"/>
      <c r="N200" s="194"/>
      <c r="O200" s="194"/>
      <c r="P200" s="194"/>
    </row>
    <row r="201" spans="1:16" s="20" customFormat="1" ht="39" customHeight="1">
      <c r="A201" s="338" t="s">
        <v>22660</v>
      </c>
      <c r="B201" s="409" t="str">
        <f>B562</f>
        <v xml:space="preserve">REVESTIMENTO CERÂMICO PARA PISO COM PLACAS TIPO PORCELANATO DE DIMENSÕES 45X45 CM APLICADA EM AMBIENTES DE ÁREA MAIOR QUE 5 M². </v>
      </c>
      <c r="C201" s="409"/>
      <c r="D201" s="409"/>
      <c r="E201" s="409"/>
      <c r="F201" s="409"/>
      <c r="G201" s="410"/>
      <c r="H201" s="23" t="s">
        <v>22696</v>
      </c>
      <c r="I201" s="211" t="s">
        <v>22636</v>
      </c>
      <c r="J201" s="211" t="s">
        <v>6284</v>
      </c>
      <c r="K201" s="212">
        <v>1377</v>
      </c>
      <c r="L201" s="212" t="s">
        <v>37</v>
      </c>
      <c r="M201" s="194">
        <f>M563</f>
        <v>114.51410000000001</v>
      </c>
      <c r="N201" s="194">
        <f>ROUND(M201*(1+$C$7),2)</f>
        <v>150.35</v>
      </c>
      <c r="O201" s="194">
        <f>K201*M201</f>
        <v>157685.91570000001</v>
      </c>
      <c r="P201" s="194">
        <f>N201*K201</f>
        <v>207031.94999999998</v>
      </c>
    </row>
    <row r="202" spans="1:16" s="20" customFormat="1" ht="15.75" hidden="1">
      <c r="A202" s="338"/>
      <c r="B202" s="359"/>
      <c r="C202" s="424" t="s">
        <v>22653</v>
      </c>
      <c r="D202" s="424"/>
      <c r="E202" s="424"/>
      <c r="F202" s="230">
        <v>1377</v>
      </c>
      <c r="G202" s="359" t="s">
        <v>6284</v>
      </c>
      <c r="H202" s="211"/>
      <c r="I202" s="211"/>
      <c r="J202" s="211"/>
      <c r="K202" s="212"/>
      <c r="L202" s="212"/>
      <c r="M202" s="194"/>
      <c r="N202" s="194"/>
      <c r="O202" s="194"/>
      <c r="P202" s="194"/>
    </row>
    <row r="203" spans="1:16" s="20" customFormat="1" ht="30" customHeight="1">
      <c r="A203" s="338" t="s">
        <v>22661</v>
      </c>
      <c r="B203" s="409" t="str">
        <f>IF(I203="SINAPI",VLOOKUP(ORC!H203,SINAPI,2,),VLOOKUP(ORC!H203,SETOP,3,))</f>
        <v>ARGAMASSA PISO SOBRE PISO</v>
      </c>
      <c r="C203" s="409"/>
      <c r="D203" s="409"/>
      <c r="E203" s="409"/>
      <c r="F203" s="409"/>
      <c r="G203" s="410"/>
      <c r="H203" s="23">
        <v>34355</v>
      </c>
      <c r="I203" s="211" t="s">
        <v>16078</v>
      </c>
      <c r="J203" s="211" t="str">
        <f>IF(I203="SINAPI",VLOOKUP(ORC!H203,SINAPI,3,),VLOOKUP(ORC!H203,SETOP,4,))</f>
        <v xml:space="preserve">KG    </v>
      </c>
      <c r="K203" s="212">
        <f>F204</f>
        <v>6885</v>
      </c>
      <c r="L203" s="212" t="s">
        <v>37</v>
      </c>
      <c r="M203" s="194">
        <f>ROUND(IF(I203="SINAPI",VLOOKUP(ORC!H203,SINAPI,4,),VLOOKUP(ORC!H203,SETOP,5,)),2)</f>
        <v>1.1100000000000001</v>
      </c>
      <c r="N203" s="194">
        <f>ROUND(M203*(1+$C$7),2)</f>
        <v>1.46</v>
      </c>
      <c r="O203" s="194">
        <f>K203*M203</f>
        <v>7642.35</v>
      </c>
      <c r="P203" s="194">
        <f>N203*K203</f>
        <v>10052.1</v>
      </c>
    </row>
    <row r="204" spans="1:16" s="20" customFormat="1" ht="15.75" hidden="1">
      <c r="A204" s="338"/>
      <c r="B204" s="359"/>
      <c r="C204" s="424" t="s">
        <v>22653</v>
      </c>
      <c r="D204" s="424"/>
      <c r="E204" s="424"/>
      <c r="F204" s="230">
        <f>(1377/4)*20</f>
        <v>6885</v>
      </c>
      <c r="G204" s="359" t="s">
        <v>6730</v>
      </c>
      <c r="H204" s="211"/>
      <c r="I204" s="211"/>
      <c r="J204" s="211"/>
      <c r="K204" s="212"/>
      <c r="L204" s="212"/>
      <c r="M204" s="194"/>
      <c r="N204" s="194"/>
      <c r="O204" s="194"/>
      <c r="P204" s="194"/>
    </row>
    <row r="205" spans="1:16" s="20" customFormat="1" ht="30" customHeight="1">
      <c r="A205" s="338" t="s">
        <v>22662</v>
      </c>
      <c r="B205" s="409" t="str">
        <f>IF(I205="SINAPI",VLOOKUP(ORC!H205,SINAPI,2,),VLOOKUP(ORC!H205,SETOP,3,))</f>
        <v>MARCENEIRO COM ENCARGOS COMPLEMENTARES</v>
      </c>
      <c r="C205" s="409"/>
      <c r="D205" s="409"/>
      <c r="E205" s="409"/>
      <c r="F205" s="409"/>
      <c r="G205" s="410"/>
      <c r="H205" s="23">
        <v>88273</v>
      </c>
      <c r="I205" s="211" t="s">
        <v>16078</v>
      </c>
      <c r="J205" s="211" t="str">
        <f>IF(I205="SINAPI",VLOOKUP(ORC!H205,SINAPI,3,),VLOOKUP(ORC!H205,SETOP,4,))</f>
        <v>H</v>
      </c>
      <c r="K205" s="212">
        <f>F206</f>
        <v>1426.3</v>
      </c>
      <c r="L205" s="212" t="s">
        <v>37</v>
      </c>
      <c r="M205" s="194">
        <f>ROUND(IF(I205="SINAPI",VLOOKUP(ORC!H205,SINAPI,4,),VLOOKUP(ORC!H205,SETOP,5,)),2)</f>
        <v>18.78</v>
      </c>
      <c r="N205" s="194">
        <f>ROUND(M205*(1+$C$7),2)</f>
        <v>24.66</v>
      </c>
      <c r="O205" s="194">
        <f>K205*M205</f>
        <v>26785.914000000001</v>
      </c>
      <c r="P205" s="194">
        <f>N205*K205</f>
        <v>35172.557999999997</v>
      </c>
    </row>
    <row r="206" spans="1:16" s="20" customFormat="1" ht="15.75" hidden="1">
      <c r="A206" s="338"/>
      <c r="B206" s="359"/>
      <c r="C206" s="424" t="s">
        <v>22653</v>
      </c>
      <c r="D206" s="424"/>
      <c r="E206" s="424"/>
      <c r="F206" s="230">
        <v>1426.3</v>
      </c>
      <c r="G206" s="359" t="s">
        <v>6284</v>
      </c>
      <c r="H206" s="211"/>
      <c r="I206" s="211"/>
      <c r="J206" s="211"/>
      <c r="K206" s="212"/>
      <c r="L206" s="212"/>
      <c r="M206" s="194"/>
      <c r="N206" s="194"/>
      <c r="O206" s="194"/>
      <c r="P206" s="194"/>
    </row>
    <row r="207" spans="1:16" s="20" customFormat="1" ht="39" customHeight="1">
      <c r="A207" s="338" t="s">
        <v>22699</v>
      </c>
      <c r="B207" s="409" t="str">
        <f>IF(I207="SINAPI",VLOOKUP(ORC!H207,SINAPI,2,),VLOOKUP(ORC!H207,SETOP,3,))</f>
        <v>SOLEIRA/ PEITORIL EM MARMORE, POLIDO, BRANCO COMUM, L= *15* CM, E=  *2* CM,  CORTE RETO</v>
      </c>
      <c r="C207" s="409"/>
      <c r="D207" s="409"/>
      <c r="E207" s="409"/>
      <c r="F207" s="409"/>
      <c r="G207" s="410"/>
      <c r="H207" s="23">
        <v>4828</v>
      </c>
      <c r="I207" s="211" t="s">
        <v>16078</v>
      </c>
      <c r="J207" s="211" t="str">
        <f>IF(I207="SINAPI",VLOOKUP(ORC!H207,SINAPI,3,),VLOOKUP(ORC!H207,SETOP,4,))</f>
        <v xml:space="preserve">M     </v>
      </c>
      <c r="K207" s="212">
        <f>F212</f>
        <v>31.6</v>
      </c>
      <c r="L207" s="212" t="s">
        <v>37</v>
      </c>
      <c r="M207" s="194">
        <f>ROUND(IF(I207="SINAPI",VLOOKUP(ORC!H207,SINAPI,4,),VLOOKUP(ORC!H207,SETOP,5,)),2)</f>
        <v>47.09</v>
      </c>
      <c r="N207" s="194">
        <f>ROUND(M207*(1+$C$7),2)</f>
        <v>61.82</v>
      </c>
      <c r="O207" s="194">
        <f>K207*M207</f>
        <v>1488.0440000000001</v>
      </c>
      <c r="P207" s="194">
        <f>N207*K207</f>
        <v>1953.5120000000002</v>
      </c>
    </row>
    <row r="208" spans="1:16" s="20" customFormat="1" ht="15.75" hidden="1">
      <c r="A208" s="338"/>
      <c r="B208" s="359"/>
      <c r="C208" s="424" t="s">
        <v>22691</v>
      </c>
      <c r="D208" s="424"/>
      <c r="E208" s="424"/>
      <c r="F208" s="230">
        <v>0.8</v>
      </c>
      <c r="G208" s="359" t="s">
        <v>6462</v>
      </c>
      <c r="H208" s="211"/>
      <c r="I208" s="211"/>
      <c r="J208" s="211"/>
      <c r="K208" s="212"/>
      <c r="L208" s="212"/>
      <c r="M208" s="194"/>
      <c r="N208" s="194"/>
      <c r="O208" s="194"/>
      <c r="P208" s="194"/>
    </row>
    <row r="209" spans="1:16" s="20" customFormat="1" ht="15.75" hidden="1">
      <c r="A209" s="338"/>
      <c r="B209" s="359"/>
      <c r="C209" s="424" t="s">
        <v>22692</v>
      </c>
      <c r="D209" s="424"/>
      <c r="E209" s="424"/>
      <c r="F209" s="230">
        <v>37</v>
      </c>
      <c r="G209" s="359" t="s">
        <v>6595</v>
      </c>
      <c r="H209" s="211"/>
      <c r="I209" s="211"/>
      <c r="J209" s="211"/>
      <c r="K209" s="212"/>
      <c r="L209" s="212"/>
      <c r="M209" s="194"/>
      <c r="N209" s="194"/>
      <c r="O209" s="194"/>
      <c r="P209" s="194"/>
    </row>
    <row r="210" spans="1:16" s="20" customFormat="1" ht="15.75" hidden="1">
      <c r="A210" s="338"/>
      <c r="B210" s="359"/>
      <c r="C210" s="424" t="s">
        <v>22691</v>
      </c>
      <c r="D210" s="424"/>
      <c r="E210" s="424"/>
      <c r="F210" s="230">
        <v>1</v>
      </c>
      <c r="G210" s="359" t="s">
        <v>6462</v>
      </c>
      <c r="H210" s="211"/>
      <c r="I210" s="211"/>
      <c r="J210" s="211"/>
      <c r="K210" s="212"/>
      <c r="L210" s="212"/>
      <c r="M210" s="194"/>
      <c r="N210" s="194"/>
      <c r="O210" s="194"/>
      <c r="P210" s="194"/>
    </row>
    <row r="211" spans="1:16" s="20" customFormat="1" ht="15.75" hidden="1">
      <c r="A211" s="338"/>
      <c r="B211" s="359"/>
      <c r="C211" s="424" t="s">
        <v>22692</v>
      </c>
      <c r="D211" s="424"/>
      <c r="E211" s="424"/>
      <c r="F211" s="230">
        <v>2</v>
      </c>
      <c r="G211" s="359" t="s">
        <v>6595</v>
      </c>
      <c r="H211" s="211"/>
      <c r="I211" s="211"/>
      <c r="J211" s="211"/>
      <c r="K211" s="212"/>
      <c r="L211" s="212"/>
      <c r="M211" s="194"/>
      <c r="N211" s="194"/>
      <c r="O211" s="194"/>
      <c r="P211" s="194"/>
    </row>
    <row r="212" spans="1:16" s="20" customFormat="1" ht="15.75" hidden="1">
      <c r="A212" s="338"/>
      <c r="B212" s="359"/>
      <c r="C212" s="424" t="s">
        <v>22693</v>
      </c>
      <c r="D212" s="424"/>
      <c r="E212" s="424"/>
      <c r="F212" s="230">
        <f>F208*F209+F210*F211</f>
        <v>31.6</v>
      </c>
      <c r="G212" s="359" t="s">
        <v>6462</v>
      </c>
      <c r="H212" s="211"/>
      <c r="I212" s="211"/>
      <c r="J212" s="211"/>
      <c r="K212" s="212"/>
      <c r="L212" s="212"/>
      <c r="M212" s="194"/>
      <c r="N212" s="194"/>
      <c r="O212" s="194"/>
      <c r="P212" s="194"/>
    </row>
    <row r="213" spans="1:16" s="15" customFormat="1" ht="30" customHeight="1">
      <c r="A213" s="413" t="str">
        <f>"SUBTOTAL "&amp;$B$184</f>
        <v>SUBTOTAL PISOS</v>
      </c>
      <c r="B213" s="413"/>
      <c r="C213" s="413"/>
      <c r="D213" s="413"/>
      <c r="E213" s="413"/>
      <c r="F213" s="413"/>
      <c r="G213" s="413"/>
      <c r="H213" s="413"/>
      <c r="I213" s="413"/>
      <c r="J213" s="413"/>
      <c r="K213" s="413"/>
      <c r="L213" s="413"/>
      <c r="M213" s="413"/>
      <c r="N213" s="414"/>
      <c r="O213" s="120">
        <f>SUM(O185:O212)</f>
        <v>207672.32198000001</v>
      </c>
      <c r="P213" s="120">
        <f>SUM(P185:P212)</f>
        <v>272680.87159999995</v>
      </c>
    </row>
    <row r="214" spans="1:16" s="15" customFormat="1" ht="30" customHeight="1">
      <c r="A214" s="62">
        <v>6</v>
      </c>
      <c r="B214" s="415" t="s">
        <v>16200</v>
      </c>
      <c r="C214" s="415"/>
      <c r="D214" s="415"/>
      <c r="E214" s="415"/>
      <c r="F214" s="415"/>
      <c r="G214" s="415"/>
      <c r="H214" s="62"/>
      <c r="I214" s="62"/>
      <c r="J214" s="62"/>
      <c r="K214" s="62"/>
      <c r="L214" s="63"/>
      <c r="M214" s="62"/>
      <c r="N214" s="62"/>
      <c r="O214" s="116"/>
      <c r="P214" s="116"/>
    </row>
    <row r="215" spans="1:16" s="20" customFormat="1" ht="30" customHeight="1">
      <c r="A215" s="338" t="s">
        <v>16201</v>
      </c>
      <c r="B215" s="433" t="str">
        <f>IF(I215="SINAPI",VLOOKUP(ORC!H215,SINAPI,2,),VLOOKUP(ORC!H215,SETOP,3,))</f>
        <v>FUNDO ANTICORROSIVO A BASE DE OXIDO DE FERRO (ZARCAO), UMA DEMAO</v>
      </c>
      <c r="C215" s="433"/>
      <c r="D215" s="433"/>
      <c r="E215" s="433"/>
      <c r="F215" s="433"/>
      <c r="G215" s="434"/>
      <c r="H215" s="23" t="s">
        <v>5351</v>
      </c>
      <c r="I215" s="211" t="s">
        <v>16078</v>
      </c>
      <c r="J215" s="211" t="str">
        <f>IF(I215="SINAPI",VLOOKUP(ORC!H215,SINAPI,3,),VLOOKUP(ORC!H215,SETOP,4,))</f>
        <v>M2</v>
      </c>
      <c r="K215" s="212">
        <v>65.2</v>
      </c>
      <c r="L215" s="212" t="s">
        <v>37</v>
      </c>
      <c r="M215" s="194">
        <f>ROUND(IF(I215="SINAPI",VLOOKUP(ORC!H215,SINAPI,4,),VLOOKUP(ORC!H215,SETOP,5,)),2)</f>
        <v>12.04</v>
      </c>
      <c r="N215" s="194">
        <f>ROUND(M215*(1+$C$7),2)</f>
        <v>15.81</v>
      </c>
      <c r="O215" s="194">
        <f>K215*M215</f>
        <v>785.00799999999992</v>
      </c>
      <c r="P215" s="194">
        <f>N215*K215</f>
        <v>1030.8120000000001</v>
      </c>
    </row>
    <row r="216" spans="1:16" s="15" customFormat="1" ht="15.75" hidden="1" customHeight="1">
      <c r="A216" s="342"/>
      <c r="B216" s="1"/>
      <c r="C216" s="424" t="s">
        <v>22688</v>
      </c>
      <c r="D216" s="424"/>
      <c r="E216" s="424"/>
      <c r="F216" s="210">
        <v>51.2</v>
      </c>
      <c r="G216" s="1" t="s">
        <v>6284</v>
      </c>
      <c r="H216" s="23"/>
      <c r="I216" s="23"/>
      <c r="J216" s="23"/>
      <c r="K216" s="12"/>
      <c r="L216" s="3"/>
      <c r="M216" s="24"/>
      <c r="N216" s="24"/>
      <c r="O216" s="24"/>
      <c r="P216" s="265"/>
    </row>
    <row r="217" spans="1:16" s="15" customFormat="1" ht="15.75" hidden="1" customHeight="1">
      <c r="A217" s="342"/>
      <c r="B217" s="1"/>
      <c r="C217" s="424" t="s">
        <v>22677</v>
      </c>
      <c r="D217" s="424"/>
      <c r="E217" s="424"/>
      <c r="F217" s="210">
        <v>14</v>
      </c>
      <c r="G217" s="1" t="s">
        <v>6284</v>
      </c>
      <c r="H217" s="23"/>
      <c r="I217" s="23"/>
      <c r="J217" s="23"/>
      <c r="K217" s="12"/>
      <c r="L217" s="3"/>
      <c r="M217" s="24"/>
      <c r="N217" s="24"/>
      <c r="O217" s="24"/>
      <c r="P217" s="265"/>
    </row>
    <row r="218" spans="1:16" s="15" customFormat="1" ht="15.75" hidden="1">
      <c r="A218" s="347"/>
      <c r="B218" s="1"/>
      <c r="C218" s="424" t="s">
        <v>22689</v>
      </c>
      <c r="D218" s="424"/>
      <c r="E218" s="424"/>
      <c r="F218" s="210">
        <f>SUM(F216:F217)</f>
        <v>65.2</v>
      </c>
      <c r="G218" s="1" t="s">
        <v>6284</v>
      </c>
      <c r="H218" s="23"/>
      <c r="I218" s="23"/>
      <c r="J218" s="23"/>
      <c r="K218" s="12"/>
      <c r="L218" s="3"/>
      <c r="M218" s="24"/>
      <c r="N218" s="24"/>
      <c r="O218" s="24"/>
      <c r="P218" s="265"/>
    </row>
    <row r="219" spans="1:16" s="20" customFormat="1" ht="30" customHeight="1">
      <c r="A219" s="338" t="s">
        <v>22679</v>
      </c>
      <c r="B219" s="409" t="str">
        <f>IF(I219="SINAPI",VLOOKUP(ORC!H219,SINAPI,2,),VLOOKUP(ORC!H219,SETOP,3,))</f>
        <v>PINTURA ESMALTE ACETINADO, DUAS DEMAOS, SOBRE SUPERFICIE METALICA</v>
      </c>
      <c r="C219" s="409"/>
      <c r="D219" s="409"/>
      <c r="E219" s="409"/>
      <c r="F219" s="409"/>
      <c r="G219" s="410"/>
      <c r="H219" s="23" t="s">
        <v>5345</v>
      </c>
      <c r="I219" s="211" t="s">
        <v>16078</v>
      </c>
      <c r="J219" s="211" t="str">
        <f>IF(I219="SINAPI",VLOOKUP(ORC!H219,SINAPI,3,),VLOOKUP(ORC!H219,SETOP,4,))</f>
        <v>M2</v>
      </c>
      <c r="K219" s="212">
        <f>F222</f>
        <v>65.2</v>
      </c>
      <c r="L219" s="212" t="s">
        <v>37</v>
      </c>
      <c r="M219" s="194">
        <f>ROUND(IF(I219="SINAPI",VLOOKUP(ORC!H219,SINAPI,4,),VLOOKUP(ORC!H219,SETOP,5,)),2)</f>
        <v>23.76</v>
      </c>
      <c r="N219" s="194">
        <f>ROUND(M219*(1+$C$7),2)</f>
        <v>31.19</v>
      </c>
      <c r="O219" s="194">
        <f>K219*M219</f>
        <v>1549.1520000000003</v>
      </c>
      <c r="P219" s="194">
        <f>N219*K219</f>
        <v>2033.5880000000002</v>
      </c>
    </row>
    <row r="220" spans="1:16" s="15" customFormat="1" ht="15.75" hidden="1" customHeight="1">
      <c r="A220" s="342"/>
      <c r="B220" s="1"/>
      <c r="C220" s="424" t="s">
        <v>22688</v>
      </c>
      <c r="D220" s="424"/>
      <c r="E220" s="424"/>
      <c r="F220" s="210">
        <v>51.2</v>
      </c>
      <c r="G220" s="1" t="s">
        <v>6284</v>
      </c>
      <c r="H220" s="23"/>
      <c r="I220" s="23"/>
      <c r="J220" s="23"/>
      <c r="K220" s="12"/>
      <c r="L220" s="3"/>
      <c r="M220" s="24"/>
      <c r="N220" s="24"/>
      <c r="O220" s="24"/>
      <c r="P220" s="265"/>
    </row>
    <row r="221" spans="1:16" s="15" customFormat="1" ht="15.75" hidden="1" customHeight="1">
      <c r="A221" s="342"/>
      <c r="B221" s="1"/>
      <c r="C221" s="424" t="s">
        <v>22677</v>
      </c>
      <c r="D221" s="424"/>
      <c r="E221" s="424"/>
      <c r="F221" s="210">
        <v>14</v>
      </c>
      <c r="G221" s="1" t="s">
        <v>6284</v>
      </c>
      <c r="H221" s="23"/>
      <c r="I221" s="23"/>
      <c r="J221" s="23"/>
      <c r="K221" s="12"/>
      <c r="L221" s="3"/>
      <c r="M221" s="24"/>
      <c r="N221" s="24"/>
      <c r="O221" s="24"/>
      <c r="P221" s="265"/>
    </row>
    <row r="222" spans="1:16" s="15" customFormat="1" ht="15.75" hidden="1">
      <c r="A222" s="347"/>
      <c r="B222" s="1"/>
      <c r="C222" s="424" t="s">
        <v>22689</v>
      </c>
      <c r="D222" s="424"/>
      <c r="E222" s="424"/>
      <c r="F222" s="210">
        <f>SUM(F220:F221)</f>
        <v>65.2</v>
      </c>
      <c r="G222" s="1" t="s">
        <v>6284</v>
      </c>
      <c r="H222" s="23"/>
      <c r="I222" s="23"/>
      <c r="J222" s="23"/>
      <c r="K222" s="12"/>
      <c r="L222" s="3"/>
      <c r="M222" s="24"/>
      <c r="N222" s="24"/>
      <c r="O222" s="24"/>
      <c r="P222" s="265"/>
    </row>
    <row r="223" spans="1:16" s="20" customFormat="1" ht="30" customHeight="1">
      <c r="A223" s="338" t="s">
        <v>22680</v>
      </c>
      <c r="B223" s="409" t="str">
        <f>IF(I223="SINAPI",VLOOKUP(ORC!H223,SINAPI,2,),VLOOKUP(ORC!H223,SETOP,3,))</f>
        <v>PINTURA ESMALTE ACETINADO EM MADEIRA, DUAS DEMAOS</v>
      </c>
      <c r="C223" s="409"/>
      <c r="D223" s="409"/>
      <c r="E223" s="409"/>
      <c r="F223" s="409"/>
      <c r="G223" s="410"/>
      <c r="H223" s="23" t="s">
        <v>5321</v>
      </c>
      <c r="I223" s="211" t="s">
        <v>16078</v>
      </c>
      <c r="J223" s="211" t="str">
        <f>IF(I223="SINAPI",VLOOKUP(ORC!H223,SINAPI,3,),VLOOKUP(ORC!H223,SETOP,4,))</f>
        <v>M2</v>
      </c>
      <c r="K223" s="212">
        <f>F227</f>
        <v>245.7</v>
      </c>
      <c r="L223" s="212" t="s">
        <v>37</v>
      </c>
      <c r="M223" s="194">
        <f>ROUND(IF(I223="SINAPI",VLOOKUP(ORC!H223,SINAPI,4,),VLOOKUP(ORC!H223,SETOP,5,)),2)</f>
        <v>15.96</v>
      </c>
      <c r="N223" s="194">
        <f>ROUND(M223*(1+$C$7),2)</f>
        <v>20.95</v>
      </c>
      <c r="O223" s="194">
        <f>K223*M223</f>
        <v>3921.3719999999998</v>
      </c>
      <c r="P223" s="194">
        <f>N223*K223</f>
        <v>5147.415</v>
      </c>
    </row>
    <row r="224" spans="1:16" s="20" customFormat="1" ht="15.75" hidden="1">
      <c r="A224" s="338"/>
      <c r="B224" s="337"/>
      <c r="C224" s="429" t="s">
        <v>22681</v>
      </c>
      <c r="D224" s="429"/>
      <c r="E224" s="429"/>
      <c r="F224" s="210">
        <v>1.89</v>
      </c>
      <c r="G224" s="1" t="s">
        <v>6284</v>
      </c>
      <c r="H224" s="23"/>
      <c r="I224" s="211"/>
      <c r="J224" s="211"/>
      <c r="K224" s="212"/>
      <c r="L224" s="212"/>
      <c r="M224" s="194"/>
      <c r="N224" s="194"/>
      <c r="O224" s="194"/>
      <c r="P224" s="194"/>
    </row>
    <row r="225" spans="1:16" s="20" customFormat="1" ht="15.75" hidden="1">
      <c r="A225" s="338"/>
      <c r="B225" s="337"/>
      <c r="C225" s="429" t="s">
        <v>22682</v>
      </c>
      <c r="D225" s="429"/>
      <c r="E225" s="429"/>
      <c r="F225" s="210">
        <v>65</v>
      </c>
      <c r="G225" s="1" t="s">
        <v>16209</v>
      </c>
      <c r="H225" s="23"/>
      <c r="I225" s="211"/>
      <c r="J225" s="211"/>
      <c r="K225" s="212"/>
      <c r="L225" s="212"/>
      <c r="M225" s="194"/>
      <c r="N225" s="194"/>
      <c r="O225" s="194"/>
      <c r="P225" s="194"/>
    </row>
    <row r="226" spans="1:16" s="20" customFormat="1" ht="15.75" hidden="1">
      <c r="A226" s="338"/>
      <c r="B226" s="337"/>
      <c r="C226" s="429" t="s">
        <v>22683</v>
      </c>
      <c r="D226" s="429"/>
      <c r="E226" s="429"/>
      <c r="F226" s="210">
        <v>2</v>
      </c>
      <c r="G226" s="1"/>
      <c r="H226" s="23"/>
      <c r="I226" s="211"/>
      <c r="J226" s="211"/>
      <c r="K226" s="212"/>
      <c r="L226" s="212"/>
      <c r="M226" s="194"/>
      <c r="N226" s="194"/>
      <c r="O226" s="194"/>
      <c r="P226" s="194"/>
    </row>
    <row r="227" spans="1:16" s="20" customFormat="1" ht="15.75" hidden="1">
      <c r="A227" s="338"/>
      <c r="B227" s="337"/>
      <c r="C227" s="429" t="s">
        <v>22596</v>
      </c>
      <c r="D227" s="429"/>
      <c r="E227" s="429"/>
      <c r="F227" s="210">
        <f>F224*F225*F226</f>
        <v>245.7</v>
      </c>
      <c r="G227" s="1" t="s">
        <v>6284</v>
      </c>
      <c r="H227" s="23"/>
      <c r="I227" s="211"/>
      <c r="J227" s="211"/>
      <c r="K227" s="212"/>
      <c r="L227" s="212"/>
      <c r="M227" s="194"/>
      <c r="N227" s="194"/>
      <c r="O227" s="194"/>
      <c r="P227" s="194"/>
    </row>
    <row r="228" spans="1:16" s="20" customFormat="1" ht="30" customHeight="1">
      <c r="A228" s="338" t="s">
        <v>22684</v>
      </c>
      <c r="B228" s="409" t="str">
        <f>IF(I228="SINAPI",VLOOKUP(ORC!H228,SINAPI,2,),VLOOKUP(ORC!H228,SETOP,3,))</f>
        <v>REMOÇÃO DE PORTAS, DE FORMA MANUAL, SEM REAPROVEITAMENTO. AF_12/2017</v>
      </c>
      <c r="C228" s="409"/>
      <c r="D228" s="409"/>
      <c r="E228" s="409"/>
      <c r="F228" s="409"/>
      <c r="G228" s="410"/>
      <c r="H228" s="11">
        <v>97644</v>
      </c>
      <c r="I228" s="211" t="s">
        <v>16078</v>
      </c>
      <c r="J228" s="211" t="str">
        <f>IF(I228="SINAPI",VLOOKUP(ORC!H228,SINAPI,3,),VLOOKUP(ORC!H228,SETOP,4,))</f>
        <v>M2</v>
      </c>
      <c r="K228" s="212">
        <f>F231</f>
        <v>85.68</v>
      </c>
      <c r="L228" s="212" t="s">
        <v>37</v>
      </c>
      <c r="M228" s="194">
        <f>ROUND(IF(I228="SINAPI",VLOOKUP(ORC!H228,SINAPI,4,),VLOOKUP(ORC!H228,SETOP,5,)),2)</f>
        <v>5.89</v>
      </c>
      <c r="N228" s="194">
        <f>ROUND(M228*(1+$C$7),2)</f>
        <v>7.73</v>
      </c>
      <c r="O228" s="194">
        <f>K228*M228</f>
        <v>504.65520000000004</v>
      </c>
      <c r="P228" s="194">
        <f>N228*K228</f>
        <v>662.30640000000005</v>
      </c>
    </row>
    <row r="229" spans="1:16" s="20" customFormat="1" ht="15.75" hidden="1">
      <c r="A229" s="338"/>
      <c r="B229" s="359"/>
      <c r="C229" s="424" t="s">
        <v>22685</v>
      </c>
      <c r="D229" s="424"/>
      <c r="E229" s="424"/>
      <c r="F229" s="213">
        <f>22+8+19+2</f>
        <v>51</v>
      </c>
      <c r="G229" s="359" t="s">
        <v>6595</v>
      </c>
      <c r="H229" s="211"/>
      <c r="I229" s="211"/>
      <c r="J229" s="211"/>
      <c r="K229" s="212"/>
      <c r="L229" s="212"/>
      <c r="M229" s="194"/>
      <c r="N229" s="194"/>
      <c r="O229" s="194"/>
      <c r="P229" s="194"/>
    </row>
    <row r="230" spans="1:16" s="20" customFormat="1" ht="15.75" hidden="1">
      <c r="A230" s="338"/>
      <c r="B230" s="359"/>
      <c r="C230" s="424" t="s">
        <v>22681</v>
      </c>
      <c r="D230" s="424"/>
      <c r="E230" s="424"/>
      <c r="F230" s="213">
        <f>0.8*2.1</f>
        <v>1.6800000000000002</v>
      </c>
      <c r="G230" s="359" t="s">
        <v>6284</v>
      </c>
      <c r="H230" s="211"/>
      <c r="I230" s="211"/>
      <c r="J230" s="211"/>
      <c r="K230" s="212"/>
      <c r="L230" s="212"/>
      <c r="M230" s="194"/>
      <c r="N230" s="194"/>
      <c r="O230" s="194"/>
      <c r="P230" s="194"/>
    </row>
    <row r="231" spans="1:16" s="20" customFormat="1" ht="15.75" hidden="1">
      <c r="A231" s="338"/>
      <c r="B231" s="359"/>
      <c r="C231" s="424" t="s">
        <v>22678</v>
      </c>
      <c r="D231" s="424"/>
      <c r="E231" s="424"/>
      <c r="F231" s="213">
        <f>F229*F230</f>
        <v>85.68</v>
      </c>
      <c r="G231" s="359" t="s">
        <v>6284</v>
      </c>
      <c r="H231" s="211"/>
      <c r="I231" s="211"/>
      <c r="J231" s="211"/>
      <c r="K231" s="212"/>
      <c r="L231" s="212"/>
      <c r="M231" s="194"/>
      <c r="N231" s="194"/>
      <c r="O231" s="194"/>
      <c r="P231" s="194"/>
    </row>
    <row r="232" spans="1:16" s="20" customFormat="1" ht="57" customHeight="1">
      <c r="A232" s="338" t="s">
        <v>22676</v>
      </c>
      <c r="B232" s="409" t="str">
        <f>IF(I232="SINAPI",VLOOKUP(ORC!H232,SINAPI,2,),VLOOKUP(ORC!H232,SETOP,3,))</f>
        <v>KIT PORTA PRONTA DE MADEIRA, FOLHA LEVE (NBR 15930) DE 80 X 210 CM, E = 35 MM, NUCLEO COLMEIA, ESTRUTURA USINADA PARA FECHADURA, CAPA LISA EM HDF, ACABAMENTO EM PRIMER PARA PINTURA (INCLUI MARCO, ALIZARES E DOBRADICAS)</v>
      </c>
      <c r="C232" s="409"/>
      <c r="D232" s="409"/>
      <c r="E232" s="409"/>
      <c r="F232" s="409"/>
      <c r="G232" s="410"/>
      <c r="H232" s="11">
        <v>39488</v>
      </c>
      <c r="I232" s="211" t="s">
        <v>16078</v>
      </c>
      <c r="J232" s="211" t="str">
        <f>IF(I232="SINAPI",VLOOKUP(ORC!H232,SINAPI,3,),VLOOKUP(ORC!H232,SETOP,4,))</f>
        <v xml:space="preserve">UN    </v>
      </c>
      <c r="K232" s="212">
        <f>F233</f>
        <v>19</v>
      </c>
      <c r="L232" s="212" t="s">
        <v>37</v>
      </c>
      <c r="M232" s="194">
        <f>ROUND(IF(I232="SINAPI",VLOOKUP(ORC!H232,SINAPI,4,),VLOOKUP(ORC!H232,SETOP,5,)),2)</f>
        <v>291.24</v>
      </c>
      <c r="N232" s="194">
        <f>ROUND(M232*(1+$C$7),2)</f>
        <v>382.37</v>
      </c>
      <c r="O232" s="194">
        <f>K232*M232</f>
        <v>5533.56</v>
      </c>
      <c r="P232" s="194">
        <f>N232*K232</f>
        <v>7265.03</v>
      </c>
    </row>
    <row r="233" spans="1:16" s="20" customFormat="1" ht="15.75" hidden="1">
      <c r="A233" s="338"/>
      <c r="B233" s="339"/>
      <c r="C233" s="420" t="s">
        <v>22685</v>
      </c>
      <c r="D233" s="420"/>
      <c r="E233" s="420"/>
      <c r="F233" s="213">
        <v>19</v>
      </c>
      <c r="G233" s="339" t="s">
        <v>6595</v>
      </c>
      <c r="H233" s="211"/>
      <c r="I233" s="211"/>
      <c r="J233" s="211"/>
      <c r="K233" s="212"/>
      <c r="L233" s="212"/>
      <c r="M233" s="194"/>
      <c r="N233" s="194"/>
      <c r="O233" s="194"/>
      <c r="P233" s="194"/>
    </row>
    <row r="234" spans="1:16" s="20" customFormat="1" ht="46.5" customHeight="1">
      <c r="A234" s="338" t="s">
        <v>22686</v>
      </c>
      <c r="B234" s="437" t="str">
        <f>IF(I234="SINAPI",VLOOKUP(ORC!H234,SINAPI,2,),VLOOKUP(ORC!H234,SETOP,3,))</f>
        <v>PORTA DE MADEIRA, FOLHA MEDIA (NBR 15930) DE 70 X 210 CM, E = 35 MM, NUCLEO SARRAFEADO, CAPA LISA EM HDF, ACABAMENTO EM PRIMER PARA PINTURA</v>
      </c>
      <c r="C234" s="437"/>
      <c r="D234" s="437"/>
      <c r="E234" s="437"/>
      <c r="F234" s="437"/>
      <c r="G234" s="439"/>
      <c r="H234" s="11">
        <v>10554</v>
      </c>
      <c r="I234" s="211" t="s">
        <v>16078</v>
      </c>
      <c r="J234" s="211" t="str">
        <f>IF(I234="SINAPI",VLOOKUP(ORC!H234,SINAPI,3,),VLOOKUP(ORC!H234,SETOP,4,))</f>
        <v xml:space="preserve">UN    </v>
      </c>
      <c r="K234" s="212">
        <f>F235</f>
        <v>22</v>
      </c>
      <c r="L234" s="212" t="s">
        <v>37</v>
      </c>
      <c r="M234" s="194">
        <f>ROUND(IF(I234="SINAPI",VLOOKUP(ORC!H234,SINAPI,4,),VLOOKUP(ORC!H234,SETOP,5,)),2)</f>
        <v>182.43</v>
      </c>
      <c r="N234" s="194">
        <f>ROUND(M234*(1+$C$7),2)</f>
        <v>239.51</v>
      </c>
      <c r="O234" s="194">
        <f>K234*M234</f>
        <v>4013.46</v>
      </c>
      <c r="P234" s="194">
        <f>N234*K234</f>
        <v>5269.2199999999993</v>
      </c>
    </row>
    <row r="235" spans="1:16" s="20" customFormat="1" ht="15.75" hidden="1">
      <c r="A235" s="338"/>
      <c r="B235" s="339"/>
      <c r="C235" s="420" t="s">
        <v>22685</v>
      </c>
      <c r="D235" s="420"/>
      <c r="E235" s="420"/>
      <c r="F235" s="213">
        <v>22</v>
      </c>
      <c r="G235" s="339" t="s">
        <v>6595</v>
      </c>
      <c r="H235" s="211"/>
      <c r="I235" s="211"/>
      <c r="J235" s="211"/>
      <c r="K235" s="212"/>
      <c r="L235" s="212"/>
      <c r="M235" s="194"/>
      <c r="N235" s="194"/>
      <c r="O235" s="194"/>
      <c r="P235" s="194"/>
    </row>
    <row r="236" spans="1:16" s="20" customFormat="1" ht="46.5" customHeight="1">
      <c r="A236" s="338" t="s">
        <v>22687</v>
      </c>
      <c r="B236" s="437" t="str">
        <f>IF(I236="SINAPI",VLOOKUP(ORC!H236,SINAPI,2,),VLOOKUP(ORC!H236,SETOP,3,))</f>
        <v>PORTA DE MADEIRA, FOLHA MEDIA (NBR 15930) DE 80 X 210 CM, E = 35 MM, NUCLEO SARRAFEADO, CAPA LISA EM HDF, ACABAMENTO EM PRIMER PARA PINTURA</v>
      </c>
      <c r="C236" s="437"/>
      <c r="D236" s="437"/>
      <c r="E236" s="437"/>
      <c r="F236" s="437"/>
      <c r="G236" s="439"/>
      <c r="H236" s="11">
        <v>10555</v>
      </c>
      <c r="I236" s="211" t="s">
        <v>16078</v>
      </c>
      <c r="J236" s="211" t="str">
        <f>IF(I236="SINAPI",VLOOKUP(ORC!H236,SINAPI,3,),VLOOKUP(ORC!H236,SETOP,4,))</f>
        <v xml:space="preserve">UN    </v>
      </c>
      <c r="K236" s="212">
        <f>F237</f>
        <v>8</v>
      </c>
      <c r="L236" s="212" t="s">
        <v>37</v>
      </c>
      <c r="M236" s="194">
        <f>ROUND(IF(I236="SINAPI",VLOOKUP(ORC!H236,SINAPI,4,),VLOOKUP(ORC!H236,SETOP,5,)),2)</f>
        <v>176.07</v>
      </c>
      <c r="N236" s="194">
        <f>ROUND(M236*(1+$C$7),2)</f>
        <v>231.16</v>
      </c>
      <c r="O236" s="194">
        <f>K236*M236</f>
        <v>1408.56</v>
      </c>
      <c r="P236" s="194">
        <f>N236*K236</f>
        <v>1849.28</v>
      </c>
    </row>
    <row r="237" spans="1:16" s="20" customFormat="1" ht="15.75" hidden="1">
      <c r="A237" s="338"/>
      <c r="B237" s="339"/>
      <c r="C237" s="420" t="s">
        <v>22685</v>
      </c>
      <c r="D237" s="420"/>
      <c r="E237" s="420"/>
      <c r="F237" s="213">
        <v>8</v>
      </c>
      <c r="G237" s="339" t="s">
        <v>6595</v>
      </c>
      <c r="H237" s="211"/>
      <c r="I237" s="211"/>
      <c r="J237" s="211"/>
      <c r="K237" s="212"/>
      <c r="L237" s="212"/>
      <c r="M237" s="194"/>
      <c r="N237" s="194"/>
      <c r="O237" s="194"/>
      <c r="P237" s="194"/>
    </row>
    <row r="238" spans="1:16" s="20" customFormat="1" ht="69" customHeight="1">
      <c r="A238" s="338" t="s">
        <v>22711</v>
      </c>
      <c r="B238" s="437" t="str">
        <f>IF(I238="SINAPI",VLOOKUP(ORC!H238,SINAPI,2,),VLOOKUP(ORC!H238,SETOP,3,))</f>
        <v>KIT PORTA PRONTA DE MADEIRA, FOLHA LEVE (NBR 15930) DE 90 X 210 CM, E = 35 MM, NUCLEO COLMEIA, ESTRUTURA USINADA PARA FECHADURA, CAPA LISA EM HDF, ACABAMENTO EM PRIMER PARA PINTURA (INCLUI MARCO, ALIZARES E DOBRADICAS)</v>
      </c>
      <c r="C238" s="437"/>
      <c r="D238" s="437"/>
      <c r="E238" s="437"/>
      <c r="F238" s="437"/>
      <c r="G238" s="439"/>
      <c r="H238" s="11">
        <v>39489</v>
      </c>
      <c r="I238" s="211" t="s">
        <v>16078</v>
      </c>
      <c r="J238" s="211" t="str">
        <f>IF(I238="SINAPI",VLOOKUP(ORC!H238,SINAPI,3,),VLOOKUP(ORC!H238,SETOP,4,))</f>
        <v xml:space="preserve">UN    </v>
      </c>
      <c r="K238" s="212">
        <f>F239</f>
        <v>2</v>
      </c>
      <c r="L238" s="212" t="s">
        <v>37</v>
      </c>
      <c r="M238" s="194">
        <f>ROUND(IF(I238="SINAPI",VLOOKUP(ORC!H238,SINAPI,4,),VLOOKUP(ORC!H238,SETOP,5,)),2)</f>
        <v>305.98</v>
      </c>
      <c r="N238" s="194">
        <f>ROUND(M238*(1+$C$7),2)</f>
        <v>401.72</v>
      </c>
      <c r="O238" s="194">
        <f>K238*M238</f>
        <v>611.96</v>
      </c>
      <c r="P238" s="194">
        <f>N238*K238</f>
        <v>803.44</v>
      </c>
    </row>
    <row r="239" spans="1:16" s="20" customFormat="1" ht="15.75" hidden="1">
      <c r="A239" s="338"/>
      <c r="B239" s="339"/>
      <c r="C239" s="420" t="s">
        <v>22685</v>
      </c>
      <c r="D239" s="420"/>
      <c r="E239" s="420"/>
      <c r="F239" s="213">
        <v>2</v>
      </c>
      <c r="G239" s="339" t="s">
        <v>6595</v>
      </c>
      <c r="H239" s="211"/>
      <c r="I239" s="211"/>
      <c r="J239" s="211"/>
      <c r="K239" s="212"/>
      <c r="L239" s="212"/>
      <c r="M239" s="194"/>
      <c r="N239" s="194"/>
      <c r="O239" s="194"/>
      <c r="P239" s="194"/>
    </row>
    <row r="240" spans="1:16" s="20" customFormat="1" ht="30" customHeight="1">
      <c r="A240" s="338" t="s">
        <v>22712</v>
      </c>
      <c r="B240" s="409" t="str">
        <f>IF(I240="SINAPI",VLOOKUP(ORC!H240,SINAPI,2,),VLOOKUP(ORC!H240,SETOP,3,))</f>
        <v>VIDRO FANTASIA TIPO CANELADO, ESPESSURA 4MM</v>
      </c>
      <c r="C240" s="409"/>
      <c r="D240" s="409"/>
      <c r="E240" s="409"/>
      <c r="F240" s="409"/>
      <c r="G240" s="410"/>
      <c r="H240" s="11">
        <v>72122</v>
      </c>
      <c r="I240" s="211" t="s">
        <v>16078</v>
      </c>
      <c r="J240" s="211" t="str">
        <f>IF(I240="SINAPI",VLOOKUP(ORC!H240,SINAPI,3,),VLOOKUP(ORC!H240,SETOP,4,))</f>
        <v>M2</v>
      </c>
      <c r="K240" s="212">
        <f>F241</f>
        <v>3.2</v>
      </c>
      <c r="L240" s="212" t="s">
        <v>37</v>
      </c>
      <c r="M240" s="194">
        <f>ROUND(IF(I240="SINAPI",VLOOKUP(ORC!H240,SINAPI,4,),VLOOKUP(ORC!H240,SETOP,5,)),2)</f>
        <v>92.33</v>
      </c>
      <c r="N240" s="194">
        <f>ROUND(M240*(1+$C$7),2)</f>
        <v>121.22</v>
      </c>
      <c r="O240" s="194">
        <f>K240*M240</f>
        <v>295.45600000000002</v>
      </c>
      <c r="P240" s="194">
        <f>N240*K240</f>
        <v>387.904</v>
      </c>
    </row>
    <row r="241" spans="1:16" s="20" customFormat="1" ht="15.75" hidden="1">
      <c r="A241" s="338"/>
      <c r="B241" s="359"/>
      <c r="C241" s="429" t="s">
        <v>22690</v>
      </c>
      <c r="D241" s="429"/>
      <c r="E241" s="429"/>
      <c r="F241" s="210">
        <f>8*0.5*0.8</f>
        <v>3.2</v>
      </c>
      <c r="G241" s="1" t="s">
        <v>6284</v>
      </c>
      <c r="H241" s="211"/>
      <c r="I241" s="211"/>
      <c r="J241" s="211"/>
      <c r="K241" s="212"/>
      <c r="L241" s="212"/>
      <c r="M241" s="194"/>
      <c r="N241" s="194"/>
      <c r="O241" s="194"/>
      <c r="P241" s="194"/>
    </row>
    <row r="242" spans="1:16" s="20" customFormat="1" ht="30" customHeight="1">
      <c r="A242" s="338" t="s">
        <v>22713</v>
      </c>
      <c r="B242" s="409" t="str">
        <f>IF(I242="SINAPI",VLOOKUP(ORC!H242,SINAPI,2,),VLOOKUP(ORC!H242,SETOP,3,))</f>
        <v>FECHADURA DE EMBUTIR PARA PORTAS INTERNAS, COMPLETA, ACABAMENTO PADRÃO MÉDIO, COM EXECUÇÃO DE FURO - FORNECIMENTO E INSTALAÇÃO. AF_08/2015</v>
      </c>
      <c r="C242" s="409"/>
      <c r="D242" s="409"/>
      <c r="E242" s="409"/>
      <c r="F242" s="409"/>
      <c r="G242" s="410"/>
      <c r="H242" s="11">
        <v>91306</v>
      </c>
      <c r="I242" s="211" t="s">
        <v>16078</v>
      </c>
      <c r="J242" s="211" t="str">
        <f>IF(I242="SINAPI",VLOOKUP(ORC!H242,SINAPI,3,),VLOOKUP(ORC!H242,SETOP,4,))</f>
        <v>UN</v>
      </c>
      <c r="K242" s="212">
        <f>F243</f>
        <v>59</v>
      </c>
      <c r="L242" s="212" t="s">
        <v>37</v>
      </c>
      <c r="M242" s="194">
        <f>ROUND(IF(I242="SINAPI",VLOOKUP(ORC!H242,SINAPI,4,),VLOOKUP(ORC!H242,SETOP,5,)),2)</f>
        <v>68.239999999999995</v>
      </c>
      <c r="N242" s="194">
        <f>ROUND(M242*(1+$C$7),2)</f>
        <v>89.59</v>
      </c>
      <c r="O242" s="194">
        <f>K242*M242</f>
        <v>4026.16</v>
      </c>
      <c r="P242" s="194">
        <f>N242*K242</f>
        <v>5285.81</v>
      </c>
    </row>
    <row r="243" spans="1:16" s="20" customFormat="1" ht="15.75" hidden="1">
      <c r="A243" s="338"/>
      <c r="B243" s="359"/>
      <c r="C243" s="429" t="s">
        <v>22714</v>
      </c>
      <c r="D243" s="429"/>
      <c r="E243" s="429"/>
      <c r="F243" s="210">
        <v>59</v>
      </c>
      <c r="G243" s="1" t="s">
        <v>6595</v>
      </c>
      <c r="H243" s="211"/>
      <c r="I243" s="211"/>
      <c r="J243" s="211"/>
      <c r="K243" s="212"/>
      <c r="L243" s="212"/>
      <c r="M243" s="194"/>
      <c r="N243" s="194"/>
      <c r="O243" s="194"/>
      <c r="P243" s="194"/>
    </row>
    <row r="244" spans="1:16" s="20" customFormat="1" ht="34.5" customHeight="1">
      <c r="A244" s="338" t="s">
        <v>22919</v>
      </c>
      <c r="B244" s="409" t="str">
        <f>IF(I244="SINAPI",VLOOKUP(ORC!H244,SINAPI,2,),VLOOKUP(ORC!H244,SETOP,3,))</f>
        <v>FECHO / TRINCO / FERROLHO FIO REDONDO, DE SOBREPOR, 6", EM ACO GALVANIZADO / ZINCADO</v>
      </c>
      <c r="C244" s="409"/>
      <c r="D244" s="409"/>
      <c r="E244" s="409"/>
      <c r="F244" s="409"/>
      <c r="G244" s="410"/>
      <c r="H244" s="11">
        <v>3120</v>
      </c>
      <c r="I244" s="211" t="s">
        <v>16078</v>
      </c>
      <c r="J244" s="211" t="str">
        <f>IF(I244="SINAPI",VLOOKUP(ORC!H244,SINAPI,3,),VLOOKUP(ORC!H244,SETOP,4,))</f>
        <v xml:space="preserve">UN    </v>
      </c>
      <c r="K244" s="212">
        <f>F245</f>
        <v>22</v>
      </c>
      <c r="L244" s="212" t="s">
        <v>37</v>
      </c>
      <c r="M244" s="194">
        <f>ROUND(IF(I244="SINAPI",VLOOKUP(ORC!H244,SINAPI,4,),VLOOKUP(ORC!H244,SETOP,5,)),2)</f>
        <v>5.65</v>
      </c>
      <c r="N244" s="194">
        <f>ROUND(M244*(1+$C$7),2)</f>
        <v>7.42</v>
      </c>
      <c r="O244" s="194">
        <f>K244*M244</f>
        <v>124.30000000000001</v>
      </c>
      <c r="P244" s="194">
        <f>N244*K244</f>
        <v>163.24</v>
      </c>
    </row>
    <row r="245" spans="1:16" s="20" customFormat="1" ht="15.75" hidden="1">
      <c r="A245" s="338"/>
      <c r="B245" s="359"/>
      <c r="C245" s="429" t="s">
        <v>22715</v>
      </c>
      <c r="D245" s="429"/>
      <c r="E245" s="429"/>
      <c r="F245" s="210">
        <v>22</v>
      </c>
      <c r="G245" s="1" t="s">
        <v>6595</v>
      </c>
      <c r="H245" s="211"/>
      <c r="I245" s="211"/>
      <c r="J245" s="211"/>
      <c r="K245" s="212"/>
      <c r="L245" s="212"/>
      <c r="M245" s="194"/>
      <c r="N245" s="194"/>
      <c r="O245" s="194"/>
      <c r="P245" s="194"/>
    </row>
    <row r="246" spans="1:16" s="15" customFormat="1" ht="30" customHeight="1">
      <c r="A246" s="413" t="str">
        <f>"SUBTOTAL "&amp;$B$214</f>
        <v>SUBTOTAL ESQUADRIAS</v>
      </c>
      <c r="B246" s="413"/>
      <c r="C246" s="413"/>
      <c r="D246" s="413"/>
      <c r="E246" s="413"/>
      <c r="F246" s="413"/>
      <c r="G246" s="413"/>
      <c r="H246" s="413"/>
      <c r="I246" s="413"/>
      <c r="J246" s="413"/>
      <c r="K246" s="413"/>
      <c r="L246" s="413"/>
      <c r="M246" s="413"/>
      <c r="N246" s="414"/>
      <c r="O246" s="120">
        <f>SUM(O215:O245)</f>
        <v>22773.643199999999</v>
      </c>
      <c r="P246" s="120">
        <f>SUM(P215:P245)</f>
        <v>29898.045399999995</v>
      </c>
    </row>
    <row r="247" spans="1:16" s="15" customFormat="1" ht="30" customHeight="1">
      <c r="A247" s="62">
        <v>7</v>
      </c>
      <c r="B247" s="415" t="s">
        <v>22716</v>
      </c>
      <c r="C247" s="415"/>
      <c r="D247" s="415"/>
      <c r="E247" s="415"/>
      <c r="F247" s="415"/>
      <c r="G247" s="415"/>
      <c r="H247" s="62"/>
      <c r="I247" s="62"/>
      <c r="J247" s="62"/>
      <c r="K247" s="62"/>
      <c r="L247" s="63"/>
      <c r="M247" s="62"/>
      <c r="N247" s="62"/>
      <c r="O247" s="116"/>
      <c r="P247" s="116"/>
    </row>
    <row r="248" spans="1:16" s="20" customFormat="1" ht="30" customHeight="1">
      <c r="A248" s="338" t="s">
        <v>16202</v>
      </c>
      <c r="B248" s="433" t="s">
        <v>22718</v>
      </c>
      <c r="C248" s="433" t="s">
        <v>22682</v>
      </c>
      <c r="D248" s="433"/>
      <c r="E248" s="433"/>
      <c r="F248" s="433">
        <v>65</v>
      </c>
      <c r="G248" s="434" t="s">
        <v>16209</v>
      </c>
      <c r="H248" s="23"/>
      <c r="I248" s="211"/>
      <c r="J248" s="211"/>
      <c r="K248" s="212"/>
      <c r="L248" s="212"/>
      <c r="M248" s="194"/>
      <c r="N248" s="194"/>
      <c r="O248" s="194"/>
      <c r="P248" s="194"/>
    </row>
    <row r="249" spans="1:16" s="20" customFormat="1" ht="30" customHeight="1">
      <c r="A249" s="338" t="s">
        <v>22984</v>
      </c>
      <c r="B249" s="409" t="str">
        <f>IF(I249="SINAPI",VLOOKUP(ORC!H249,SINAPI,2,),VLOOKUP(ORC!H249,SETOP,3,))</f>
        <v>LIMPEZA DE SUPERFÍCIE COM JATO DE ALTA PRESSÃO. AF_04/2019</v>
      </c>
      <c r="C249" s="409"/>
      <c r="D249" s="409"/>
      <c r="E249" s="409"/>
      <c r="F249" s="409"/>
      <c r="G249" s="410"/>
      <c r="H249" s="23">
        <v>99814</v>
      </c>
      <c r="I249" s="211" t="s">
        <v>16078</v>
      </c>
      <c r="J249" s="211" t="str">
        <f>IF(I249="SINAPI",VLOOKUP(ORC!H249,SINAPI,3,),VLOOKUP(ORC!H249,SETOP,4,))</f>
        <v>M2</v>
      </c>
      <c r="K249" s="212">
        <f>F250</f>
        <v>132</v>
      </c>
      <c r="L249" s="212" t="s">
        <v>37</v>
      </c>
      <c r="M249" s="194">
        <f>ROUND(IF(I249="SINAPI",VLOOKUP(ORC!H249,SINAPI,4,),VLOOKUP(ORC!H249,SETOP,5,)),2)</f>
        <v>1.2</v>
      </c>
      <c r="N249" s="194">
        <f>ROUND(M249*(1+$C$7),2)</f>
        <v>1.58</v>
      </c>
      <c r="O249" s="194">
        <f>K249*M249</f>
        <v>158.4</v>
      </c>
      <c r="P249" s="194">
        <f>N249*K249</f>
        <v>208.56</v>
      </c>
    </row>
    <row r="250" spans="1:16" s="15" customFormat="1" ht="15.75" hidden="1" customHeight="1">
      <c r="A250" s="342"/>
      <c r="B250" s="1"/>
      <c r="C250" s="432" t="s">
        <v>22756</v>
      </c>
      <c r="D250" s="432"/>
      <c r="E250" s="432"/>
      <c r="F250" s="210">
        <f>4.4*30</f>
        <v>132</v>
      </c>
      <c r="G250" s="1" t="s">
        <v>6284</v>
      </c>
      <c r="H250" s="23"/>
      <c r="I250" s="23"/>
      <c r="J250" s="23"/>
      <c r="K250" s="12"/>
      <c r="L250" s="3"/>
      <c r="M250" s="24"/>
      <c r="N250" s="24"/>
      <c r="O250" s="194"/>
      <c r="P250" s="194"/>
    </row>
    <row r="251" spans="1:16" s="20" customFormat="1" ht="36" customHeight="1">
      <c r="A251" s="338" t="s">
        <v>22719</v>
      </c>
      <c r="B251" s="409" t="str">
        <f>IF(I251="SINAPI",VLOOKUP(ORC!H251,SINAPI,2,),VLOOKUP(ORC!H251,SETOP,3,))</f>
        <v>APLICAÇÃO MANUAL DE FUNDO SELADOR ACRÍLICO EM PAREDES EXTERNAS DE CASAS. AF_06/2014</v>
      </c>
      <c r="C251" s="409"/>
      <c r="D251" s="409"/>
      <c r="E251" s="409"/>
      <c r="F251" s="409"/>
      <c r="G251" s="410"/>
      <c r="H251" s="23">
        <v>88415</v>
      </c>
      <c r="I251" s="211" t="s">
        <v>16078</v>
      </c>
      <c r="J251" s="211" t="str">
        <f>IF(I251="SINAPI",VLOOKUP(ORC!H251,SINAPI,3,),VLOOKUP(ORC!H251,SETOP,4,))</f>
        <v>M2</v>
      </c>
      <c r="K251" s="212">
        <f>F252</f>
        <v>132</v>
      </c>
      <c r="L251" s="212" t="s">
        <v>37</v>
      </c>
      <c r="M251" s="194">
        <f>ROUND(IF(I251="SINAPI",VLOOKUP(ORC!H251,SINAPI,4,),VLOOKUP(ORC!H251,SETOP,5,)),2)</f>
        <v>2.4300000000000002</v>
      </c>
      <c r="N251" s="194">
        <f>ROUND(M251*(1+$C$7),2)</f>
        <v>3.19</v>
      </c>
      <c r="O251" s="194">
        <f t="shared" ref="O251:O276" si="45">K251*M251</f>
        <v>320.76000000000005</v>
      </c>
      <c r="P251" s="194">
        <f t="shared" ref="P251:P276" si="46">N251*K251</f>
        <v>421.08</v>
      </c>
    </row>
    <row r="252" spans="1:16" s="15" customFormat="1" ht="15.75" hidden="1">
      <c r="A252" s="347"/>
      <c r="B252" s="1"/>
      <c r="C252" s="432" t="s">
        <v>22717</v>
      </c>
      <c r="D252" s="432"/>
      <c r="E252" s="432"/>
      <c r="F252" s="210">
        <f>4.4*30</f>
        <v>132</v>
      </c>
      <c r="G252" s="1" t="s">
        <v>6284</v>
      </c>
      <c r="H252" s="23"/>
      <c r="I252" s="23"/>
      <c r="J252" s="23"/>
      <c r="K252" s="12"/>
      <c r="L252" s="3"/>
      <c r="M252" s="24"/>
      <c r="N252" s="24"/>
      <c r="O252" s="194"/>
      <c r="P252" s="194"/>
    </row>
    <row r="253" spans="1:16" ht="48" customHeight="1">
      <c r="A253" s="342" t="s">
        <v>22720</v>
      </c>
      <c r="B253" s="438" t="str">
        <f>B582</f>
        <v>APLICAÇÃO MANUAL DE TINTA LÁTEX ACRÍLICA AZUL EM PAREDE EXTERNAS DE CASAS, DUAS DEMÃOS.</v>
      </c>
      <c r="C253" s="438"/>
      <c r="D253" s="438"/>
      <c r="E253" s="438"/>
      <c r="F253" s="438"/>
      <c r="G253" s="438"/>
      <c r="H253" s="11" t="s">
        <v>22754</v>
      </c>
      <c r="I253" s="11" t="s">
        <v>22636</v>
      </c>
      <c r="J253" s="11" t="s">
        <v>6284</v>
      </c>
      <c r="K253" s="12">
        <v>132</v>
      </c>
      <c r="L253" s="12">
        <v>407.19</v>
      </c>
      <c r="M253" s="13">
        <f>M583</f>
        <v>10.31204</v>
      </c>
      <c r="N253" s="13">
        <f t="shared" ref="N253" si="47">ROUND(M253*(1+$C$7),2)</f>
        <v>13.54</v>
      </c>
      <c r="O253" s="194">
        <f t="shared" si="45"/>
        <v>1361.1892800000001</v>
      </c>
      <c r="P253" s="194">
        <f t="shared" si="46"/>
        <v>1787.28</v>
      </c>
    </row>
    <row r="254" spans="1:16" s="20" customFormat="1" ht="15.75" hidden="1" customHeight="1">
      <c r="A254" s="338"/>
      <c r="B254" s="337"/>
      <c r="C254" s="432" t="s">
        <v>22756</v>
      </c>
      <c r="D254" s="432"/>
      <c r="E254" s="432"/>
      <c r="F254" s="210">
        <f>4.4*30</f>
        <v>132</v>
      </c>
      <c r="G254" s="1" t="s">
        <v>6284</v>
      </c>
      <c r="H254" s="23"/>
      <c r="I254" s="211"/>
      <c r="J254" s="211"/>
      <c r="K254" s="212"/>
      <c r="L254" s="212"/>
      <c r="M254" s="194"/>
      <c r="N254" s="194"/>
      <c r="O254" s="194"/>
      <c r="P254" s="194"/>
    </row>
    <row r="255" spans="1:16" s="20" customFormat="1" ht="30" customHeight="1">
      <c r="A255" s="338" t="s">
        <v>22985</v>
      </c>
      <c r="B255" s="409" t="str">
        <f>IF(I255="SINAPI",VLOOKUP(ORC!H255,SINAPI,2,),VLOOKUP(ORC!H255,SETOP,3,))</f>
        <v>COBOGO CERAMICO (ELEMENTO VAZADO), 9X20X20CM, ASSENTADO COM ARGAMASSA TRACO 1:4 DE CIMENTO E AREIA</v>
      </c>
      <c r="C255" s="409"/>
      <c r="D255" s="409"/>
      <c r="E255" s="409"/>
      <c r="F255" s="409"/>
      <c r="G255" s="410"/>
      <c r="H255" s="23">
        <v>95465</v>
      </c>
      <c r="I255" s="211" t="s">
        <v>16078</v>
      </c>
      <c r="J255" s="211" t="str">
        <f>IF(I255="SINAPI",VLOOKUP(ORC!H255,SINAPI,3,),VLOOKUP(ORC!H255,SETOP,4,))</f>
        <v>M2</v>
      </c>
      <c r="K255" s="212">
        <f>F256</f>
        <v>0.8</v>
      </c>
      <c r="L255" s="212" t="s">
        <v>37</v>
      </c>
      <c r="M255" s="194">
        <f>ROUND(IF(I255="SINAPI",VLOOKUP(ORC!H255,SINAPI,4,),VLOOKUP(ORC!H255,SETOP,5,)),2)</f>
        <v>109.15</v>
      </c>
      <c r="N255" s="194">
        <f>ROUND(M255*(1+$C$7),2)</f>
        <v>143.30000000000001</v>
      </c>
      <c r="O255" s="194">
        <f t="shared" si="45"/>
        <v>87.320000000000007</v>
      </c>
      <c r="P255" s="194">
        <f t="shared" si="46"/>
        <v>114.64000000000001</v>
      </c>
    </row>
    <row r="256" spans="1:16" s="20" customFormat="1" ht="15.75" hidden="1">
      <c r="A256" s="338"/>
      <c r="B256" s="359"/>
      <c r="C256" s="424" t="s">
        <v>22755</v>
      </c>
      <c r="D256" s="424"/>
      <c r="E256" s="424"/>
      <c r="F256" s="230">
        <v>0.8</v>
      </c>
      <c r="G256" s="359" t="s">
        <v>6595</v>
      </c>
      <c r="H256" s="211"/>
      <c r="I256" s="211"/>
      <c r="J256" s="211"/>
      <c r="K256" s="212"/>
      <c r="L256" s="212"/>
      <c r="M256" s="194"/>
      <c r="N256" s="194"/>
      <c r="O256" s="194"/>
      <c r="P256" s="194"/>
    </row>
    <row r="257" spans="1:16" s="20" customFormat="1" ht="30" customHeight="1">
      <c r="A257" s="338" t="s">
        <v>22986</v>
      </c>
      <c r="B257" s="409" t="s">
        <v>22716</v>
      </c>
      <c r="C257" s="409" t="s">
        <v>22682</v>
      </c>
      <c r="D257" s="409"/>
      <c r="E257" s="409"/>
      <c r="F257" s="409">
        <v>65</v>
      </c>
      <c r="G257" s="410" t="s">
        <v>16209</v>
      </c>
      <c r="H257" s="23"/>
      <c r="I257" s="211"/>
      <c r="J257" s="211"/>
      <c r="K257" s="212"/>
      <c r="L257" s="212"/>
      <c r="M257" s="194"/>
      <c r="N257" s="194"/>
      <c r="O257" s="194"/>
      <c r="P257" s="194"/>
    </row>
    <row r="258" spans="1:16" s="20" customFormat="1" ht="30" customHeight="1">
      <c r="A258" s="338" t="s">
        <v>22987</v>
      </c>
      <c r="B258" s="409" t="str">
        <f>IF(I258="SINAPI",VLOOKUP(ORC!H258,SINAPI,2,),VLOOKUP(ORC!H258,SETOP,3,))</f>
        <v>LIMPEZA DE SUPERFÍCIE COM JATO DE ALTA PRESSÃO. AF_04/2019</v>
      </c>
      <c r="C258" s="409"/>
      <c r="D258" s="409"/>
      <c r="E258" s="409"/>
      <c r="F258" s="409"/>
      <c r="G258" s="410"/>
      <c r="H258" s="23">
        <v>99814</v>
      </c>
      <c r="I258" s="211" t="s">
        <v>16078</v>
      </c>
      <c r="J258" s="211" t="str">
        <f>IF(I258="SINAPI",VLOOKUP(ORC!H258,SINAPI,3,),VLOOKUP(ORC!H258,SETOP,4,))</f>
        <v>M2</v>
      </c>
      <c r="K258" s="212">
        <f>F259</f>
        <v>745</v>
      </c>
      <c r="L258" s="212" t="s">
        <v>37</v>
      </c>
      <c r="M258" s="194">
        <f>ROUND(IF(I258="SINAPI",VLOOKUP(ORC!H258,SINAPI,4,),VLOOKUP(ORC!H258,SETOP,5,)),2)</f>
        <v>1.2</v>
      </c>
      <c r="N258" s="194">
        <f>ROUND(M258*(1+$C$7),2)</f>
        <v>1.58</v>
      </c>
      <c r="O258" s="194">
        <f t="shared" si="45"/>
        <v>894</v>
      </c>
      <c r="P258" s="194">
        <f t="shared" si="46"/>
        <v>1177.1000000000001</v>
      </c>
    </row>
    <row r="259" spans="1:16" s="15" customFormat="1" ht="15.75" hidden="1" customHeight="1">
      <c r="A259" s="342"/>
      <c r="B259" s="1"/>
      <c r="C259" s="431" t="s">
        <v>22717</v>
      </c>
      <c r="D259" s="431"/>
      <c r="E259" s="431"/>
      <c r="F259" s="210">
        <v>745</v>
      </c>
      <c r="G259" s="1" t="s">
        <v>6284</v>
      </c>
      <c r="H259" s="23"/>
      <c r="I259" s="23"/>
      <c r="J259" s="23"/>
      <c r="K259" s="12"/>
      <c r="L259" s="3"/>
      <c r="M259" s="24"/>
      <c r="N259" s="24"/>
      <c r="O259" s="194"/>
      <c r="P259" s="194"/>
    </row>
    <row r="260" spans="1:16" s="1" customFormat="1" ht="30" customHeight="1">
      <c r="A260" s="342" t="s">
        <v>22988</v>
      </c>
      <c r="B260" s="436" t="str">
        <f>B590</f>
        <v>APLICAÇÃO DE TINTA VERMELHA A BASE DE EPOXI SOBRE PISO</v>
      </c>
      <c r="C260" s="436"/>
      <c r="D260" s="436"/>
      <c r="E260" s="436"/>
      <c r="F260" s="436"/>
      <c r="G260" s="436"/>
      <c r="H260" s="23" t="s">
        <v>22764</v>
      </c>
      <c r="I260" s="11" t="s">
        <v>22636</v>
      </c>
      <c r="J260" s="11" t="s">
        <v>6284</v>
      </c>
      <c r="K260" s="3">
        <f>F261</f>
        <v>259</v>
      </c>
      <c r="L260" s="3">
        <v>407.19</v>
      </c>
      <c r="M260" s="24">
        <f>M591</f>
        <v>34.328400000000002</v>
      </c>
      <c r="N260" s="194">
        <f>M591</f>
        <v>34.328400000000002</v>
      </c>
      <c r="O260" s="194">
        <f t="shared" si="45"/>
        <v>8891.0555999999997</v>
      </c>
      <c r="P260" s="194">
        <f t="shared" si="46"/>
        <v>8891.0555999999997</v>
      </c>
    </row>
    <row r="261" spans="1:16" s="20" customFormat="1" ht="15.75" hidden="1">
      <c r="A261" s="338"/>
      <c r="B261" s="359"/>
      <c r="C261" s="435" t="s">
        <v>22766</v>
      </c>
      <c r="D261" s="435"/>
      <c r="E261" s="435"/>
      <c r="F261" s="230">
        <v>259</v>
      </c>
      <c r="G261" s="359" t="s">
        <v>6284</v>
      </c>
      <c r="H261" s="211"/>
      <c r="I261" s="211"/>
      <c r="J261" s="211"/>
      <c r="K261" s="212"/>
      <c r="L261" s="212"/>
      <c r="M261" s="194"/>
      <c r="N261" s="194"/>
      <c r="O261" s="194"/>
      <c r="P261" s="194"/>
    </row>
    <row r="262" spans="1:16" ht="30" customHeight="1">
      <c r="A262" s="342" t="s">
        <v>22989</v>
      </c>
      <c r="B262" s="437" t="str">
        <f>B598</f>
        <v>APLICAÇÃO DE TINTA AZUL A BASE DE EPOXI SOBRE PISO</v>
      </c>
      <c r="C262" s="437"/>
      <c r="D262" s="437"/>
      <c r="E262" s="437"/>
      <c r="F262" s="437"/>
      <c r="G262" s="437"/>
      <c r="H262" s="11" t="s">
        <v>16827</v>
      </c>
      <c r="I262" s="11" t="s">
        <v>22636</v>
      </c>
      <c r="J262" s="11" t="s">
        <v>6284</v>
      </c>
      <c r="K262" s="12">
        <f>F263</f>
        <v>162</v>
      </c>
      <c r="L262" s="12">
        <v>407.19</v>
      </c>
      <c r="M262" s="13">
        <f>M599</f>
        <v>34.328400000000002</v>
      </c>
      <c r="N262" s="13">
        <f t="shared" ref="N262:N264" si="48">ROUND(M262*(1+$C$7),2)</f>
        <v>45.07</v>
      </c>
      <c r="O262" s="194">
        <f t="shared" si="45"/>
        <v>5561.2008000000005</v>
      </c>
      <c r="P262" s="194">
        <f t="shared" si="46"/>
        <v>7301.34</v>
      </c>
    </row>
    <row r="263" spans="1:16" s="20" customFormat="1" ht="15.75" hidden="1">
      <c r="A263" s="338"/>
      <c r="B263" s="359"/>
      <c r="C263" s="435" t="s">
        <v>22766</v>
      </c>
      <c r="D263" s="435"/>
      <c r="E263" s="435"/>
      <c r="F263" s="230">
        <v>162</v>
      </c>
      <c r="G263" s="359" t="s">
        <v>6284</v>
      </c>
      <c r="H263" s="211"/>
      <c r="I263" s="211"/>
      <c r="J263" s="211"/>
      <c r="K263" s="212"/>
      <c r="L263" s="212"/>
      <c r="M263" s="194"/>
      <c r="N263" s="194"/>
      <c r="O263" s="194"/>
      <c r="P263" s="194"/>
    </row>
    <row r="264" spans="1:16" ht="30" customHeight="1">
      <c r="A264" s="342" t="s">
        <v>22990</v>
      </c>
      <c r="B264" s="437" t="str">
        <f>B606</f>
        <v>APLICAÇÃO DE TINTA VERDE A BASE DE EPOXI SOBRE PISO</v>
      </c>
      <c r="C264" s="437"/>
      <c r="D264" s="437"/>
      <c r="E264" s="437"/>
      <c r="F264" s="437"/>
      <c r="G264" s="437"/>
      <c r="H264" s="11" t="s">
        <v>22765</v>
      </c>
      <c r="I264" s="11" t="s">
        <v>22636</v>
      </c>
      <c r="J264" s="11" t="s">
        <v>6284</v>
      </c>
      <c r="K264" s="12">
        <f>F265</f>
        <v>102</v>
      </c>
      <c r="L264" s="12">
        <v>407.19</v>
      </c>
      <c r="M264" s="13">
        <f>M607</f>
        <v>34.328400000000002</v>
      </c>
      <c r="N264" s="13">
        <f t="shared" si="48"/>
        <v>45.07</v>
      </c>
      <c r="O264" s="194">
        <f t="shared" si="45"/>
        <v>3501.4968000000003</v>
      </c>
      <c r="P264" s="194">
        <f t="shared" si="46"/>
        <v>4597.1400000000003</v>
      </c>
    </row>
    <row r="265" spans="1:16" s="20" customFormat="1" ht="15.75" hidden="1">
      <c r="A265" s="338"/>
      <c r="B265" s="359"/>
      <c r="C265" s="435" t="s">
        <v>22766</v>
      </c>
      <c r="D265" s="435"/>
      <c r="E265" s="435"/>
      <c r="F265" s="230">
        <v>102</v>
      </c>
      <c r="G265" s="359" t="s">
        <v>6284</v>
      </c>
      <c r="H265" s="211"/>
      <c r="I265" s="211"/>
      <c r="J265" s="211"/>
      <c r="K265" s="212"/>
      <c r="L265" s="212"/>
      <c r="M265" s="194"/>
      <c r="N265" s="194"/>
      <c r="O265" s="194"/>
      <c r="P265" s="194"/>
    </row>
    <row r="266" spans="1:16" s="20" customFormat="1" ht="30" customHeight="1">
      <c r="A266" s="338" t="s">
        <v>22991</v>
      </c>
      <c r="B266" s="409" t="str">
        <f>IF(I266="SINAPI",VLOOKUP(ORC!H266,SINAPI,2,),VLOOKUP(ORC!H266,SETOP,3,))</f>
        <v>APLICACAO DE TINTA A BASE DE EPOXI SOBRE PISO</v>
      </c>
      <c r="C266" s="409"/>
      <c r="D266" s="409"/>
      <c r="E266" s="409"/>
      <c r="F266" s="409"/>
      <c r="G266" s="410"/>
      <c r="H266" s="23">
        <v>72815</v>
      </c>
      <c r="I266" s="211" t="s">
        <v>16078</v>
      </c>
      <c r="J266" s="211" t="str">
        <f>IF(I266="SINAPI",VLOOKUP(ORC!H266,SINAPI,3,),VLOOKUP(ORC!H266,SETOP,4,))</f>
        <v>M2</v>
      </c>
      <c r="K266" s="212">
        <f>F267</f>
        <v>14.07</v>
      </c>
      <c r="L266" s="212" t="s">
        <v>37</v>
      </c>
      <c r="M266" s="194">
        <f>ROUND(IF(I266="SINAPI",VLOOKUP(ORC!H266,SINAPI,4,),VLOOKUP(ORC!H266,SETOP,5,)),2)</f>
        <v>50.8</v>
      </c>
      <c r="N266" s="194">
        <f>ROUND(M266*(1+$C$7),2)</f>
        <v>66.7</v>
      </c>
      <c r="O266" s="194">
        <f t="shared" si="45"/>
        <v>714.75599999999997</v>
      </c>
      <c r="P266" s="194">
        <f t="shared" si="46"/>
        <v>938.46900000000005</v>
      </c>
    </row>
    <row r="267" spans="1:16" s="20" customFormat="1" ht="15.75" hidden="1">
      <c r="A267" s="338"/>
      <c r="B267" s="359"/>
      <c r="C267" s="435" t="s">
        <v>22766</v>
      </c>
      <c r="D267" s="435"/>
      <c r="E267" s="435"/>
      <c r="F267" s="230">
        <v>14.07</v>
      </c>
      <c r="G267" s="359" t="s">
        <v>6595</v>
      </c>
      <c r="H267" s="211"/>
      <c r="I267" s="211"/>
      <c r="J267" s="211"/>
      <c r="K267" s="212"/>
      <c r="L267" s="212"/>
      <c r="M267" s="194"/>
      <c r="N267" s="194"/>
      <c r="O267" s="194"/>
      <c r="P267" s="194"/>
    </row>
    <row r="268" spans="1:16" s="20" customFormat="1" ht="30" customHeight="1">
      <c r="A268" s="338" t="s">
        <v>22992</v>
      </c>
      <c r="B268" s="409" t="s">
        <v>22768</v>
      </c>
      <c r="C268" s="409"/>
      <c r="D268" s="409"/>
      <c r="E268" s="409"/>
      <c r="F268" s="409"/>
      <c r="G268" s="410"/>
      <c r="H268" s="23" t="s">
        <v>5351</v>
      </c>
      <c r="I268" s="211" t="s">
        <v>16078</v>
      </c>
      <c r="J268" s="211" t="str">
        <f>IF(I268="SINAPI",VLOOKUP(ORC!H268,SINAPI,3,),VLOOKUP(ORC!H268,SETOP,4,))</f>
        <v>M2</v>
      </c>
      <c r="K268" s="212">
        <f>F269</f>
        <v>0</v>
      </c>
      <c r="L268" s="212" t="s">
        <v>37</v>
      </c>
      <c r="M268" s="194"/>
      <c r="N268" s="194"/>
      <c r="O268" s="194"/>
      <c r="P268" s="194"/>
    </row>
    <row r="269" spans="1:16" s="20" customFormat="1" ht="30" customHeight="1">
      <c r="A269" s="338" t="s">
        <v>22993</v>
      </c>
      <c r="B269" s="409" t="str">
        <f>IF(I269="SINAPI",VLOOKUP(ORC!H269,SINAPI,2,),VLOOKUP(ORC!H269,SETOP,3,))</f>
        <v>FUNDO ANTICORROSIVO A BASE DE OXIDO DE FERRO (ZARCAO), UMA DEMAO</v>
      </c>
      <c r="C269" s="409"/>
      <c r="D269" s="409"/>
      <c r="E269" s="409"/>
      <c r="F269" s="409"/>
      <c r="G269" s="410"/>
      <c r="H269" s="23" t="s">
        <v>5351</v>
      </c>
      <c r="I269" s="211" t="s">
        <v>16078</v>
      </c>
      <c r="J269" s="211" t="str">
        <f>IF(I269="SINAPI",VLOOKUP(ORC!H269,SINAPI,3,),VLOOKUP(ORC!H269,SETOP,4,))</f>
        <v>M2</v>
      </c>
      <c r="K269" s="212">
        <f>F270</f>
        <v>2</v>
      </c>
      <c r="L269" s="212" t="s">
        <v>37</v>
      </c>
      <c r="M269" s="194">
        <f>ROUND(IF(I269="SINAPI",VLOOKUP(ORC!H269,SINAPI,4,),VLOOKUP(ORC!H269,SETOP,5,)),2)</f>
        <v>12.04</v>
      </c>
      <c r="N269" s="194">
        <f>ROUND(M269*(1+$C$7),2)</f>
        <v>15.81</v>
      </c>
      <c r="O269" s="194">
        <f t="shared" si="45"/>
        <v>24.08</v>
      </c>
      <c r="P269" s="194">
        <f t="shared" si="46"/>
        <v>31.62</v>
      </c>
    </row>
    <row r="270" spans="1:16" s="15" customFormat="1" ht="15.75" hidden="1" customHeight="1">
      <c r="A270" s="342"/>
      <c r="B270" s="1"/>
      <c r="C270" s="432" t="s">
        <v>22767</v>
      </c>
      <c r="D270" s="432"/>
      <c r="E270" s="432"/>
      <c r="F270" s="210">
        <v>2</v>
      </c>
      <c r="G270" s="1" t="s">
        <v>6284</v>
      </c>
      <c r="H270" s="23"/>
      <c r="I270" s="23"/>
      <c r="J270" s="23"/>
      <c r="K270" s="12"/>
      <c r="L270" s="3"/>
      <c r="M270" s="24"/>
      <c r="N270" s="24"/>
      <c r="O270" s="194"/>
      <c r="P270" s="194"/>
    </row>
    <row r="271" spans="1:16" s="20" customFormat="1" ht="30" customHeight="1">
      <c r="A271" s="338" t="s">
        <v>22994</v>
      </c>
      <c r="B271" s="409" t="str">
        <f>IF(I271="SINAPI",VLOOKUP(ORC!H271,SINAPI,2,),VLOOKUP(ORC!H271,SETOP,3,))</f>
        <v>PINTURA ESMALTE ACETINADO, DUAS DEMAOS, SOBRE SUPERFICIE METALICA</v>
      </c>
      <c r="C271" s="409"/>
      <c r="D271" s="409"/>
      <c r="E271" s="409"/>
      <c r="F271" s="409"/>
      <c r="G271" s="410"/>
      <c r="H271" s="23" t="s">
        <v>5345</v>
      </c>
      <c r="I271" s="211" t="s">
        <v>16078</v>
      </c>
      <c r="J271" s="211" t="str">
        <f>IF(I271="SINAPI",VLOOKUP(ORC!H271,SINAPI,3,),VLOOKUP(ORC!H271,SETOP,4,))</f>
        <v>M2</v>
      </c>
      <c r="K271" s="212">
        <f>F272</f>
        <v>2</v>
      </c>
      <c r="L271" s="212" t="s">
        <v>37</v>
      </c>
      <c r="M271" s="194">
        <f>ROUND(IF(I271="SINAPI",VLOOKUP(ORC!H271,SINAPI,4,),VLOOKUP(ORC!H271,SETOP,5,)),2)</f>
        <v>23.76</v>
      </c>
      <c r="N271" s="194">
        <f>ROUND(M271*(1+$C$7),2)</f>
        <v>31.19</v>
      </c>
      <c r="O271" s="194">
        <f t="shared" si="45"/>
        <v>47.52</v>
      </c>
      <c r="P271" s="194">
        <f t="shared" si="46"/>
        <v>62.38</v>
      </c>
    </row>
    <row r="272" spans="1:16" s="15" customFormat="1" ht="15.75" hidden="1">
      <c r="A272" s="347"/>
      <c r="B272" s="1"/>
      <c r="C272" s="432" t="s">
        <v>22717</v>
      </c>
      <c r="D272" s="432"/>
      <c r="E272" s="432"/>
      <c r="F272" s="210">
        <v>2</v>
      </c>
      <c r="G272" s="1" t="s">
        <v>6284</v>
      </c>
      <c r="H272" s="23"/>
      <c r="I272" s="23"/>
      <c r="J272" s="23"/>
      <c r="K272" s="12"/>
      <c r="L272" s="3"/>
      <c r="M272" s="24"/>
      <c r="N272" s="24"/>
      <c r="O272" s="194"/>
      <c r="P272" s="194"/>
    </row>
    <row r="273" spans="1:16" s="20" customFormat="1" ht="30" customHeight="1">
      <c r="A273" s="338" t="s">
        <v>22582</v>
      </c>
      <c r="B273" s="409" t="s">
        <v>22769</v>
      </c>
      <c r="C273" s="409"/>
      <c r="D273" s="409"/>
      <c r="E273" s="409"/>
      <c r="F273" s="409"/>
      <c r="G273" s="410"/>
      <c r="H273" s="23" t="s">
        <v>5351</v>
      </c>
      <c r="I273" s="211" t="s">
        <v>16078</v>
      </c>
      <c r="J273" s="211" t="str">
        <f>IF(I273="SINAPI",VLOOKUP(ORC!H273,SINAPI,3,),VLOOKUP(ORC!H273,SETOP,4,))</f>
        <v>M2</v>
      </c>
      <c r="K273" s="212">
        <f>F274</f>
        <v>0</v>
      </c>
      <c r="L273" s="212" t="s">
        <v>37</v>
      </c>
      <c r="M273" s="194"/>
      <c r="N273" s="194"/>
      <c r="O273" s="194"/>
      <c r="P273" s="194"/>
    </row>
    <row r="274" spans="1:16" s="20" customFormat="1" ht="30" customHeight="1">
      <c r="A274" s="338" t="s">
        <v>22995</v>
      </c>
      <c r="B274" s="409" t="str">
        <f>IF(I274="SINAPI",VLOOKUP(ORC!H274,SINAPI,2,),VLOOKUP(ORC!H274,SETOP,3,))</f>
        <v>FUNDO ANTICORROSIVO A BASE DE OXIDO DE FERRO (ZARCAO), UMA DEMAO</v>
      </c>
      <c r="C274" s="409"/>
      <c r="D274" s="409"/>
      <c r="E274" s="409"/>
      <c r="F274" s="409"/>
      <c r="G274" s="410"/>
      <c r="H274" s="23" t="s">
        <v>5351</v>
      </c>
      <c r="I274" s="211" t="s">
        <v>16078</v>
      </c>
      <c r="J274" s="211" t="str">
        <f>IF(I274="SINAPI",VLOOKUP(ORC!H274,SINAPI,3,),VLOOKUP(ORC!H274,SETOP,4,))</f>
        <v>M2</v>
      </c>
      <c r="K274" s="212">
        <f>F275</f>
        <v>13</v>
      </c>
      <c r="L274" s="212" t="s">
        <v>37</v>
      </c>
      <c r="M274" s="194">
        <f>ROUND(IF(I274="SINAPI",VLOOKUP(ORC!H274,SINAPI,4,),VLOOKUP(ORC!H274,SETOP,5,)),2)</f>
        <v>12.04</v>
      </c>
      <c r="N274" s="194">
        <f>ROUND(M274*(1+$C$7),2)</f>
        <v>15.81</v>
      </c>
      <c r="O274" s="194">
        <f t="shared" si="45"/>
        <v>156.51999999999998</v>
      </c>
      <c r="P274" s="194">
        <f t="shared" si="46"/>
        <v>205.53</v>
      </c>
    </row>
    <row r="275" spans="1:16" s="15" customFormat="1" ht="15.75" hidden="1" customHeight="1">
      <c r="A275" s="342"/>
      <c r="B275" s="1"/>
      <c r="C275" s="432" t="s">
        <v>22767</v>
      </c>
      <c r="D275" s="432"/>
      <c r="E275" s="432"/>
      <c r="F275" s="210">
        <v>13</v>
      </c>
      <c r="G275" s="1" t="s">
        <v>6284</v>
      </c>
      <c r="H275" s="23"/>
      <c r="I275" s="23"/>
      <c r="J275" s="23"/>
      <c r="K275" s="12"/>
      <c r="L275" s="3"/>
      <c r="M275" s="24"/>
      <c r="N275" s="24"/>
      <c r="O275" s="194"/>
      <c r="P275" s="194"/>
    </row>
    <row r="276" spans="1:16" s="20" customFormat="1" ht="30" customHeight="1">
      <c r="A276" s="338" t="s">
        <v>22996</v>
      </c>
      <c r="B276" s="409" t="str">
        <f>IF(I276="SINAPI",VLOOKUP(ORC!H276,SINAPI,2,),VLOOKUP(ORC!H276,SETOP,3,))</f>
        <v>PINTURA ESMALTE ACETINADO, DUAS DEMAOS, SOBRE SUPERFICIE METALICA</v>
      </c>
      <c r="C276" s="409"/>
      <c r="D276" s="409"/>
      <c r="E276" s="409"/>
      <c r="F276" s="409"/>
      <c r="G276" s="410"/>
      <c r="H276" s="23" t="s">
        <v>5345</v>
      </c>
      <c r="I276" s="211" t="s">
        <v>16078</v>
      </c>
      <c r="J276" s="211" t="str">
        <f>IF(I276="SINAPI",VLOOKUP(ORC!H276,SINAPI,3,),VLOOKUP(ORC!H276,SETOP,4,))</f>
        <v>M2</v>
      </c>
      <c r="K276" s="212">
        <f>F277</f>
        <v>13</v>
      </c>
      <c r="L276" s="212" t="s">
        <v>37</v>
      </c>
      <c r="M276" s="194">
        <f>ROUND(IF(I276="SINAPI",VLOOKUP(ORC!H276,SINAPI,4,),VLOOKUP(ORC!H276,SETOP,5,)),2)</f>
        <v>23.76</v>
      </c>
      <c r="N276" s="194">
        <f>ROUND(M276*(1+$C$7),2)</f>
        <v>31.19</v>
      </c>
      <c r="O276" s="194">
        <f t="shared" si="45"/>
        <v>308.88</v>
      </c>
      <c r="P276" s="194">
        <f t="shared" si="46"/>
        <v>405.47</v>
      </c>
    </row>
    <row r="277" spans="1:16" s="15" customFormat="1" ht="15.75" hidden="1">
      <c r="A277" s="347"/>
      <c r="B277" s="1"/>
      <c r="C277" s="432" t="s">
        <v>22717</v>
      </c>
      <c r="D277" s="432"/>
      <c r="E277" s="432"/>
      <c r="F277" s="210">
        <v>13</v>
      </c>
      <c r="G277" s="1" t="s">
        <v>6284</v>
      </c>
      <c r="H277" s="23"/>
      <c r="I277" s="23"/>
      <c r="J277" s="23"/>
      <c r="K277" s="12"/>
      <c r="L277" s="3"/>
      <c r="M277" s="24"/>
      <c r="N277" s="24"/>
      <c r="O277" s="194"/>
      <c r="P277" s="194"/>
    </row>
    <row r="278" spans="1:16" s="15" customFormat="1" ht="30" customHeight="1">
      <c r="A278" s="413" t="str">
        <f>"SUBTOTAL "&amp;$B$247</f>
        <v>SUBTOTAL QUADRA</v>
      </c>
      <c r="B278" s="413"/>
      <c r="C278" s="413"/>
      <c r="D278" s="413"/>
      <c r="E278" s="413"/>
      <c r="F278" s="413"/>
      <c r="G278" s="413"/>
      <c r="H278" s="413"/>
      <c r="I278" s="413"/>
      <c r="J278" s="413"/>
      <c r="K278" s="413"/>
      <c r="L278" s="413"/>
      <c r="M278" s="413"/>
      <c r="N278" s="414"/>
      <c r="O278" s="120">
        <f>SUM(O248:O277)</f>
        <v>22027.178480000006</v>
      </c>
      <c r="P278" s="120">
        <f>SUM(P248:P277)</f>
        <v>26141.6646</v>
      </c>
    </row>
    <row r="279" spans="1:16" s="15" customFormat="1" ht="30" customHeight="1">
      <c r="A279" s="62">
        <v>8</v>
      </c>
      <c r="B279" s="415" t="s">
        <v>22823</v>
      </c>
      <c r="C279" s="415"/>
      <c r="D279" s="415"/>
      <c r="E279" s="415"/>
      <c r="F279" s="415"/>
      <c r="G279" s="415"/>
      <c r="H279" s="62"/>
      <c r="I279" s="62"/>
      <c r="J279" s="62"/>
      <c r="K279" s="62"/>
      <c r="L279" s="63"/>
      <c r="M279" s="62"/>
      <c r="N279" s="62"/>
      <c r="O279" s="116"/>
      <c r="P279" s="116"/>
    </row>
    <row r="280" spans="1:16" s="20" customFormat="1" ht="30" customHeight="1">
      <c r="A280" s="338" t="s">
        <v>22824</v>
      </c>
      <c r="B280" s="433" t="s">
        <v>22883</v>
      </c>
      <c r="C280" s="433" t="s">
        <v>22682</v>
      </c>
      <c r="D280" s="433"/>
      <c r="E280" s="433"/>
      <c r="F280" s="433">
        <v>65</v>
      </c>
      <c r="G280" s="434" t="s">
        <v>16209</v>
      </c>
      <c r="H280" s="23"/>
      <c r="I280" s="211"/>
      <c r="J280" s="211"/>
      <c r="K280" s="212"/>
      <c r="L280" s="212"/>
      <c r="M280" s="194"/>
      <c r="N280" s="194"/>
      <c r="O280" s="194"/>
      <c r="P280" s="194"/>
    </row>
    <row r="281" spans="1:16" s="20" customFormat="1" ht="30" customHeight="1">
      <c r="A281" s="338" t="s">
        <v>22888</v>
      </c>
      <c r="B281" s="409" t="str">
        <f>IF(I281="SINAPI",VLOOKUP(ORC!H281,SINAPI,2,),VLOOKUP(ORC!H281,SETOP,3,))</f>
        <v>DEMOLIÇÃO DE ALVENARIA DE TIJOLO MACIÇO, DE FORMA MANUAL, SEM REAPROVEITAMENTO. AF_12/2017</v>
      </c>
      <c r="C281" s="409"/>
      <c r="D281" s="409"/>
      <c r="E281" s="409"/>
      <c r="F281" s="409"/>
      <c r="G281" s="410"/>
      <c r="H281" s="171">
        <v>97624</v>
      </c>
      <c r="I281" s="211" t="s">
        <v>16078</v>
      </c>
      <c r="J281" s="211" t="str">
        <f>IF(I281="SINAPI",VLOOKUP(ORC!H281,SINAPI,3,),VLOOKUP(ORC!H281,SETOP,4,))</f>
        <v>M3</v>
      </c>
      <c r="K281" s="212">
        <f>F285</f>
        <v>2.9032499999999999</v>
      </c>
      <c r="L281" s="212" t="s">
        <v>37</v>
      </c>
      <c r="M281" s="194">
        <f>ROUND(IF(I281="SINAPI",VLOOKUP(ORC!H281,SINAPI,4,),VLOOKUP(ORC!H281,SETOP,5,)),2)</f>
        <v>66.319999999999993</v>
      </c>
      <c r="N281" s="194">
        <f>ROUND(M281*(1+$C$7),2)</f>
        <v>87.07</v>
      </c>
      <c r="O281" s="194">
        <f>K281*M281</f>
        <v>192.54353999999998</v>
      </c>
      <c r="P281" s="194">
        <f>N281*K281</f>
        <v>252.78597749999997</v>
      </c>
    </row>
    <row r="282" spans="1:16" s="15" customFormat="1" ht="15.75" hidden="1" customHeight="1">
      <c r="A282" s="342"/>
      <c r="B282" s="1"/>
      <c r="C282" s="431" t="s">
        <v>22884</v>
      </c>
      <c r="D282" s="431"/>
      <c r="E282" s="431"/>
      <c r="F282" s="210">
        <f>2.5+2.4</f>
        <v>4.9000000000000004</v>
      </c>
      <c r="G282" s="1" t="s">
        <v>6462</v>
      </c>
      <c r="H282" s="23"/>
      <c r="I282" s="23"/>
      <c r="J282" s="23"/>
      <c r="K282" s="12"/>
      <c r="L282" s="3"/>
      <c r="M282" s="24"/>
      <c r="N282" s="24"/>
      <c r="O282" s="194"/>
      <c r="P282" s="194"/>
    </row>
    <row r="283" spans="1:16" s="15" customFormat="1" ht="15.75" hidden="1" customHeight="1">
      <c r="A283" s="342"/>
      <c r="B283" s="1"/>
      <c r="C283" s="431" t="s">
        <v>22885</v>
      </c>
      <c r="D283" s="431"/>
      <c r="E283" s="431"/>
      <c r="F283" s="210">
        <v>0.15</v>
      </c>
      <c r="G283" s="1" t="s">
        <v>6462</v>
      </c>
      <c r="H283" s="23"/>
      <c r="I283" s="23"/>
      <c r="J283" s="23"/>
      <c r="K283" s="12"/>
      <c r="L283" s="3"/>
      <c r="M283" s="24"/>
      <c r="N283" s="24"/>
      <c r="O283" s="194"/>
      <c r="P283" s="194"/>
    </row>
    <row r="284" spans="1:16" s="15" customFormat="1" ht="15.75" hidden="1" customHeight="1">
      <c r="A284" s="342"/>
      <c r="B284" s="1"/>
      <c r="C284" s="431" t="s">
        <v>22886</v>
      </c>
      <c r="D284" s="431"/>
      <c r="E284" s="431"/>
      <c r="F284" s="210">
        <v>3.95</v>
      </c>
      <c r="G284" s="1" t="s">
        <v>6462</v>
      </c>
      <c r="H284" s="23"/>
      <c r="I284" s="23"/>
      <c r="J284" s="23"/>
      <c r="K284" s="12"/>
      <c r="L284" s="3"/>
      <c r="M284" s="24"/>
      <c r="N284" s="24"/>
      <c r="O284" s="194"/>
      <c r="P284" s="194"/>
    </row>
    <row r="285" spans="1:16" s="15" customFormat="1" ht="15.75" hidden="1" customHeight="1">
      <c r="A285" s="342"/>
      <c r="B285" s="1"/>
      <c r="C285" s="431" t="s">
        <v>22596</v>
      </c>
      <c r="D285" s="431"/>
      <c r="E285" s="431"/>
      <c r="F285" s="210">
        <f>F282*F283*F284</f>
        <v>2.9032499999999999</v>
      </c>
      <c r="G285" s="1" t="s">
        <v>25</v>
      </c>
      <c r="H285" s="23"/>
      <c r="I285" s="23"/>
      <c r="J285" s="23"/>
      <c r="K285" s="12"/>
      <c r="L285" s="3"/>
      <c r="M285" s="24"/>
      <c r="N285" s="24"/>
      <c r="O285" s="194"/>
      <c r="P285" s="194"/>
    </row>
    <row r="286" spans="1:16" s="20" customFormat="1" ht="30" customHeight="1">
      <c r="A286" s="338" t="s">
        <v>22889</v>
      </c>
      <c r="B286" s="409" t="str">
        <f>IF(I286="SINAPI",VLOOKUP(ORC!H286,SINAPI,2,),VLOOKUP(ORC!H286,SETOP,3,))</f>
        <v>REMOÇÃO DE PORTAS, DE FORMA MANUAL, SEM REAPROVEITAMENTO. AF_12/2017</v>
      </c>
      <c r="C286" s="409"/>
      <c r="D286" s="409"/>
      <c r="E286" s="409"/>
      <c r="F286" s="409"/>
      <c r="G286" s="410"/>
      <c r="H286" s="11">
        <v>97644</v>
      </c>
      <c r="I286" s="211" t="s">
        <v>16078</v>
      </c>
      <c r="J286" s="211" t="str">
        <f>IF(I286="SINAPI",VLOOKUP(ORC!H286,SINAPI,3,),VLOOKUP(ORC!H286,SETOP,4,))</f>
        <v>M2</v>
      </c>
      <c r="K286" s="212">
        <f>F289</f>
        <v>3.3600000000000003</v>
      </c>
      <c r="L286" s="212" t="s">
        <v>37</v>
      </c>
      <c r="M286" s="194">
        <f>ROUND(IF(I286="SINAPI",VLOOKUP(ORC!H286,SINAPI,4,),VLOOKUP(ORC!H286,SETOP,5,)),2)</f>
        <v>5.89</v>
      </c>
      <c r="N286" s="194">
        <f>ROUND(M286*(1+$C$7),2)</f>
        <v>7.73</v>
      </c>
      <c r="O286" s="194">
        <f>K286*M286</f>
        <v>19.790400000000002</v>
      </c>
      <c r="P286" s="194">
        <f>N286*K286</f>
        <v>25.972800000000003</v>
      </c>
    </row>
    <row r="287" spans="1:16" s="20" customFormat="1" ht="15.75" hidden="1">
      <c r="A287" s="338"/>
      <c r="B287" s="359"/>
      <c r="C287" s="424" t="s">
        <v>22685</v>
      </c>
      <c r="D287" s="424"/>
      <c r="E287" s="424"/>
      <c r="F287" s="213">
        <v>2</v>
      </c>
      <c r="G287" s="359" t="s">
        <v>6595</v>
      </c>
      <c r="H287" s="211"/>
      <c r="I287" s="211"/>
      <c r="J287" s="211"/>
      <c r="K287" s="212"/>
      <c r="L287" s="212"/>
      <c r="M287" s="194"/>
      <c r="N287" s="194"/>
      <c r="O287" s="194"/>
      <c r="P287" s="194"/>
    </row>
    <row r="288" spans="1:16" s="20" customFormat="1" ht="15.75" hidden="1">
      <c r="A288" s="338"/>
      <c r="B288" s="359"/>
      <c r="C288" s="424" t="s">
        <v>22681</v>
      </c>
      <c r="D288" s="424"/>
      <c r="E288" s="424"/>
      <c r="F288" s="213">
        <f>0.8*2.1</f>
        <v>1.6800000000000002</v>
      </c>
      <c r="G288" s="359" t="s">
        <v>6284</v>
      </c>
      <c r="H288" s="211"/>
      <c r="I288" s="211"/>
      <c r="J288" s="211"/>
      <c r="K288" s="212"/>
      <c r="L288" s="212"/>
      <c r="M288" s="194"/>
      <c r="N288" s="194"/>
      <c r="O288" s="194"/>
      <c r="P288" s="194"/>
    </row>
    <row r="289" spans="1:16" s="20" customFormat="1" ht="15.75" hidden="1">
      <c r="A289" s="338"/>
      <c r="B289" s="359"/>
      <c r="C289" s="424" t="s">
        <v>22678</v>
      </c>
      <c r="D289" s="424"/>
      <c r="E289" s="424"/>
      <c r="F289" s="213">
        <f>F287*F288</f>
        <v>3.3600000000000003</v>
      </c>
      <c r="G289" s="359" t="s">
        <v>6284</v>
      </c>
      <c r="H289" s="211"/>
      <c r="I289" s="211"/>
      <c r="J289" s="211"/>
      <c r="K289" s="212"/>
      <c r="L289" s="212"/>
      <c r="M289" s="194"/>
      <c r="N289" s="194"/>
      <c r="O289" s="194"/>
      <c r="P289" s="194"/>
    </row>
    <row r="290" spans="1:16" s="20" customFormat="1" ht="30" customHeight="1">
      <c r="A290" s="338" t="s">
        <v>22890</v>
      </c>
      <c r="B290" s="409" t="s">
        <v>22910</v>
      </c>
      <c r="C290" s="409" t="s">
        <v>22682</v>
      </c>
      <c r="D290" s="409"/>
      <c r="E290" s="409"/>
      <c r="F290" s="409">
        <v>65</v>
      </c>
      <c r="G290" s="410" t="s">
        <v>16209</v>
      </c>
      <c r="H290" s="11"/>
      <c r="I290" s="211"/>
      <c r="J290" s="211"/>
      <c r="K290" s="212"/>
      <c r="L290" s="212"/>
      <c r="M290" s="194"/>
      <c r="N290" s="194"/>
      <c r="O290" s="194"/>
      <c r="P290" s="194"/>
    </row>
    <row r="291" spans="1:16" s="20" customFormat="1" ht="30" customHeight="1">
      <c r="A291" s="338" t="s">
        <v>22891</v>
      </c>
      <c r="B291" s="409" t="str">
        <f>IF(I291="SINAPI",VLOOKUP(ORC!H291,SINAPI,2,),VLOOKUP(ORC!H291,SETOP,3,))</f>
        <v>DEMOLIÇÃO DE ALVENARIA DE TIJOLO MACIÇO, DE FORMA MANUAL, SEM REAPROVEITAMENTO. AF_12/2017</v>
      </c>
      <c r="C291" s="409"/>
      <c r="D291" s="409"/>
      <c r="E291" s="409"/>
      <c r="F291" s="409"/>
      <c r="G291" s="410"/>
      <c r="H291" s="11">
        <v>97624</v>
      </c>
      <c r="I291" s="211" t="s">
        <v>16078</v>
      </c>
      <c r="J291" s="211" t="str">
        <f>IF(I291="SINAPI",VLOOKUP(ORC!H291,SINAPI,3,),VLOOKUP(ORC!H291,SETOP,4,))</f>
        <v>M3</v>
      </c>
      <c r="K291" s="212">
        <f>F295</f>
        <v>1.3687499999999999</v>
      </c>
      <c r="L291" s="212" t="s">
        <v>37</v>
      </c>
      <c r="M291" s="194">
        <f>ROUND(IF(I291="SINAPI",VLOOKUP(ORC!H291,SINAPI,4,),VLOOKUP(ORC!H291,SETOP,5,)),2)</f>
        <v>66.319999999999993</v>
      </c>
      <c r="N291" s="194">
        <f>ROUND(M291*(1+$C$7),2)</f>
        <v>87.07</v>
      </c>
      <c r="O291" s="194">
        <f>K291*M291</f>
        <v>90.77549999999998</v>
      </c>
      <c r="P291" s="194">
        <f>N291*K291</f>
        <v>119.17706249999998</v>
      </c>
    </row>
    <row r="292" spans="1:16" s="15" customFormat="1" ht="15.75" hidden="1" customHeight="1">
      <c r="A292" s="342"/>
      <c r="B292" s="1"/>
      <c r="C292" s="431" t="s">
        <v>22884</v>
      </c>
      <c r="D292" s="431"/>
      <c r="E292" s="431"/>
      <c r="F292" s="210">
        <f>2.2+1.45</f>
        <v>3.6500000000000004</v>
      </c>
      <c r="G292" s="1" t="s">
        <v>6462</v>
      </c>
      <c r="H292" s="23"/>
      <c r="I292" s="23"/>
      <c r="J292" s="23"/>
      <c r="K292" s="12"/>
      <c r="L292" s="3"/>
      <c r="M292" s="24"/>
      <c r="N292" s="24"/>
      <c r="O292" s="194"/>
      <c r="P292" s="194"/>
    </row>
    <row r="293" spans="1:16" s="15" customFormat="1" ht="15.75" hidden="1" customHeight="1">
      <c r="A293" s="342"/>
      <c r="B293" s="1"/>
      <c r="C293" s="431" t="s">
        <v>22885</v>
      </c>
      <c r="D293" s="431"/>
      <c r="E293" s="431"/>
      <c r="F293" s="210">
        <v>0.15</v>
      </c>
      <c r="G293" s="1" t="s">
        <v>6462</v>
      </c>
      <c r="H293" s="23"/>
      <c r="I293" s="23"/>
      <c r="J293" s="23"/>
      <c r="K293" s="12"/>
      <c r="L293" s="3"/>
      <c r="M293" s="24"/>
      <c r="N293" s="24"/>
      <c r="O293" s="194"/>
      <c r="P293" s="194"/>
    </row>
    <row r="294" spans="1:16" s="15" customFormat="1" ht="15.75" hidden="1" customHeight="1">
      <c r="A294" s="342"/>
      <c r="B294" s="1"/>
      <c r="C294" s="431" t="s">
        <v>22886</v>
      </c>
      <c r="D294" s="431"/>
      <c r="E294" s="431"/>
      <c r="F294" s="210">
        <v>2.5</v>
      </c>
      <c r="G294" s="1" t="s">
        <v>6462</v>
      </c>
      <c r="H294" s="23"/>
      <c r="I294" s="23"/>
      <c r="J294" s="23"/>
      <c r="K294" s="12"/>
      <c r="L294" s="3"/>
      <c r="M294" s="24"/>
      <c r="N294" s="24"/>
      <c r="O294" s="194"/>
      <c r="P294" s="194"/>
    </row>
    <row r="295" spans="1:16" s="15" customFormat="1" ht="15.75" hidden="1" customHeight="1">
      <c r="A295" s="342"/>
      <c r="B295" s="1"/>
      <c r="C295" s="431" t="s">
        <v>22596</v>
      </c>
      <c r="D295" s="431"/>
      <c r="E295" s="431"/>
      <c r="F295" s="210">
        <f>F292*F293*F294</f>
        <v>1.3687499999999999</v>
      </c>
      <c r="G295" s="1" t="s">
        <v>25</v>
      </c>
      <c r="H295" s="23"/>
      <c r="I295" s="23"/>
      <c r="J295" s="23"/>
      <c r="K295" s="12"/>
      <c r="L295" s="3"/>
      <c r="M295" s="24"/>
      <c r="N295" s="24"/>
      <c r="O295" s="194"/>
      <c r="P295" s="194"/>
    </row>
    <row r="296" spans="1:16" s="20" customFormat="1" ht="30" customHeight="1">
      <c r="A296" s="338" t="s">
        <v>22892</v>
      </c>
      <c r="B296" s="409" t="str">
        <f>IF(I296="SINAPI",VLOOKUP(ORC!H296,SINAPI,2,),VLOOKUP(ORC!H296,SETOP,3,))</f>
        <v>REMOÇÃO DE PORTAS, DE FORMA MANUAL, SEM REAPROVEITAMENTO. AF_12/2017</v>
      </c>
      <c r="C296" s="409"/>
      <c r="D296" s="409"/>
      <c r="E296" s="409"/>
      <c r="F296" s="409"/>
      <c r="G296" s="410"/>
      <c r="H296" s="11">
        <v>97644</v>
      </c>
      <c r="I296" s="211" t="s">
        <v>16078</v>
      </c>
      <c r="J296" s="211" t="str">
        <f>IF(I296="SINAPI",VLOOKUP(ORC!H296,SINAPI,3,),VLOOKUP(ORC!H296,SETOP,4,))</f>
        <v>M2</v>
      </c>
      <c r="K296" s="212">
        <f>F299</f>
        <v>3.3600000000000003</v>
      </c>
      <c r="L296" s="212" t="s">
        <v>37</v>
      </c>
      <c r="M296" s="194">
        <f>ROUND(IF(I296="SINAPI",VLOOKUP(ORC!H296,SINAPI,4,),VLOOKUP(ORC!H296,SETOP,5,)),2)</f>
        <v>5.89</v>
      </c>
      <c r="N296" s="194">
        <f>ROUND(M296*(1+$C$7),2)</f>
        <v>7.73</v>
      </c>
      <c r="O296" s="194">
        <f>K296*M296</f>
        <v>19.790400000000002</v>
      </c>
      <c r="P296" s="194">
        <f>N296*K296</f>
        <v>25.972800000000003</v>
      </c>
    </row>
    <row r="297" spans="1:16" s="20" customFormat="1" ht="15.75" hidden="1">
      <c r="A297" s="338"/>
      <c r="B297" s="359"/>
      <c r="C297" s="424" t="s">
        <v>22685</v>
      </c>
      <c r="D297" s="424"/>
      <c r="E297" s="424"/>
      <c r="F297" s="213">
        <v>2</v>
      </c>
      <c r="G297" s="359" t="s">
        <v>6595</v>
      </c>
      <c r="H297" s="211"/>
      <c r="I297" s="211"/>
      <c r="J297" s="211"/>
      <c r="K297" s="212"/>
      <c r="L297" s="212"/>
      <c r="M297" s="194"/>
      <c r="N297" s="194"/>
      <c r="O297" s="194"/>
      <c r="P297" s="194"/>
    </row>
    <row r="298" spans="1:16" s="20" customFormat="1" ht="15.75" hidden="1">
      <c r="A298" s="338"/>
      <c r="B298" s="359"/>
      <c r="C298" s="424" t="s">
        <v>22681</v>
      </c>
      <c r="D298" s="424"/>
      <c r="E298" s="424"/>
      <c r="F298" s="213">
        <f>0.8*2.1</f>
        <v>1.6800000000000002</v>
      </c>
      <c r="G298" s="359" t="s">
        <v>6284</v>
      </c>
      <c r="H298" s="211"/>
      <c r="I298" s="211"/>
      <c r="J298" s="211"/>
      <c r="K298" s="212"/>
      <c r="L298" s="212"/>
      <c r="M298" s="194"/>
      <c r="N298" s="194"/>
      <c r="O298" s="194"/>
      <c r="P298" s="194"/>
    </row>
    <row r="299" spans="1:16" s="20" customFormat="1" ht="15.75" hidden="1">
      <c r="A299" s="338"/>
      <c r="B299" s="359"/>
      <c r="C299" s="424" t="s">
        <v>22678</v>
      </c>
      <c r="D299" s="424"/>
      <c r="E299" s="424"/>
      <c r="F299" s="213">
        <f>F297*F298</f>
        <v>3.3600000000000003</v>
      </c>
      <c r="G299" s="359" t="s">
        <v>6284</v>
      </c>
      <c r="H299" s="211"/>
      <c r="I299" s="211"/>
      <c r="J299" s="211"/>
      <c r="K299" s="212"/>
      <c r="L299" s="212"/>
      <c r="M299" s="194"/>
      <c r="N299" s="194"/>
      <c r="O299" s="194"/>
      <c r="P299" s="194"/>
    </row>
    <row r="300" spans="1:16" s="20" customFormat="1" ht="30" customHeight="1">
      <c r="A300" s="338" t="s">
        <v>22911</v>
      </c>
      <c r="B300" s="409" t="str">
        <f>IF(I300="SINAPI",VLOOKUP(ORC!H300,SINAPI,2,),VLOOKUP(ORC!H300,SETOP,3,))</f>
        <v>CARGA MANUAL DE ENTULHO EM CAMINHAO BASCULANTE 6 M3</v>
      </c>
      <c r="C300" s="409"/>
      <c r="D300" s="409"/>
      <c r="E300" s="409"/>
      <c r="F300" s="409"/>
      <c r="G300" s="410"/>
      <c r="H300" s="23">
        <v>72897</v>
      </c>
      <c r="I300" s="211" t="s">
        <v>16078</v>
      </c>
      <c r="J300" s="211" t="str">
        <f>IF(I300="SINAPI",VLOOKUP(ORC!H300,SINAPI,3,),VLOOKUP(ORC!H300,SETOP,4,))</f>
        <v>M3</v>
      </c>
      <c r="K300" s="212">
        <f>F303</f>
        <v>15</v>
      </c>
      <c r="L300" s="212" t="s">
        <v>37</v>
      </c>
      <c r="M300" s="194">
        <f>ROUND(IF(I300="SINAPI",VLOOKUP(ORC!H300,SINAPI,4,),VLOOKUP(ORC!H300,SETOP,5,)),2)</f>
        <v>17.88</v>
      </c>
      <c r="N300" s="194">
        <f>ROUND(M300*(1+$C$7),2)</f>
        <v>23.47</v>
      </c>
      <c r="O300" s="194">
        <f>K300*M300</f>
        <v>268.2</v>
      </c>
      <c r="P300" s="194">
        <f>N300*K300</f>
        <v>352.04999999999995</v>
      </c>
    </row>
    <row r="301" spans="1:16" s="20" customFormat="1" ht="15.75" hidden="1" customHeight="1">
      <c r="A301" s="338"/>
      <c r="B301" s="359"/>
      <c r="C301" s="429" t="s">
        <v>22887</v>
      </c>
      <c r="D301" s="429"/>
      <c r="E301" s="429"/>
      <c r="F301" s="261">
        <f>F277</f>
        <v>13</v>
      </c>
      <c r="G301" s="353" t="s">
        <v>25</v>
      </c>
      <c r="H301" s="211"/>
      <c r="I301" s="211"/>
      <c r="J301" s="211"/>
      <c r="K301" s="212"/>
      <c r="L301" s="212"/>
      <c r="M301" s="194"/>
      <c r="N301" s="194"/>
      <c r="O301" s="194"/>
      <c r="P301" s="194"/>
    </row>
    <row r="302" spans="1:16" s="20" customFormat="1" ht="15.75" hidden="1">
      <c r="A302" s="338"/>
      <c r="B302" s="359"/>
      <c r="C302" s="430" t="s">
        <v>22893</v>
      </c>
      <c r="D302" s="430"/>
      <c r="E302" s="430"/>
      <c r="F302" s="323">
        <f>F287</f>
        <v>2</v>
      </c>
      <c r="G302" s="257" t="s">
        <v>25</v>
      </c>
      <c r="H302" s="211"/>
      <c r="I302" s="211"/>
      <c r="J302" s="211"/>
      <c r="K302" s="212"/>
      <c r="L302" s="212"/>
      <c r="M302" s="194"/>
      <c r="N302" s="194"/>
      <c r="O302" s="194"/>
      <c r="P302" s="194"/>
    </row>
    <row r="303" spans="1:16" s="20" customFormat="1" ht="15.75" hidden="1">
      <c r="A303" s="338"/>
      <c r="B303" s="359"/>
      <c r="C303" s="430" t="s">
        <v>22596</v>
      </c>
      <c r="D303" s="430"/>
      <c r="E303" s="430"/>
      <c r="F303" s="323">
        <f>F301+F302</f>
        <v>15</v>
      </c>
      <c r="G303" s="257" t="s">
        <v>25</v>
      </c>
      <c r="H303" s="211"/>
      <c r="I303" s="211"/>
      <c r="J303" s="211"/>
      <c r="K303" s="212"/>
      <c r="L303" s="212"/>
      <c r="M303" s="194"/>
      <c r="N303" s="194"/>
      <c r="O303" s="194"/>
      <c r="P303" s="194"/>
    </row>
    <row r="304" spans="1:16" s="20" customFormat="1" ht="30" customHeight="1">
      <c r="A304" s="338" t="s">
        <v>22912</v>
      </c>
      <c r="B304" s="409" t="str">
        <f>IF(I304="SINAPI",VLOOKUP(ORC!H304,SINAPI,2,),VLOOKUP(ORC!H304,SETOP,3,))</f>
        <v>TRANSPORTE DE ENTULHO COM CAMINHAO BASCULANTE 6 M3, RODOVIA PAVIMENTADA, DMT 0,5 A 1,0 KM</v>
      </c>
      <c r="C304" s="409"/>
      <c r="D304" s="409"/>
      <c r="E304" s="409"/>
      <c r="F304" s="409"/>
      <c r="G304" s="410"/>
      <c r="H304" s="23">
        <v>72900</v>
      </c>
      <c r="I304" s="211" t="s">
        <v>16078</v>
      </c>
      <c r="J304" s="211" t="str">
        <f>IF(I304="SINAPI",VLOOKUP(ORC!H304,SINAPI,3,),VLOOKUP(ORC!H304,SETOP,4,))</f>
        <v>M3</v>
      </c>
      <c r="K304" s="212">
        <f>F307</f>
        <v>15</v>
      </c>
      <c r="L304" s="212" t="s">
        <v>37</v>
      </c>
      <c r="M304" s="194">
        <f>ROUND(IF(I304="SINAPI",VLOOKUP(ORC!H304,SINAPI,4,),VLOOKUP(ORC!H304,SETOP,5,)),2)</f>
        <v>6.04</v>
      </c>
      <c r="N304" s="194">
        <f>ROUND(M304*(1+$C$7),2)</f>
        <v>7.93</v>
      </c>
      <c r="O304" s="194">
        <f>K304*M304</f>
        <v>90.6</v>
      </c>
      <c r="P304" s="194">
        <f>N304*K304</f>
        <v>118.94999999999999</v>
      </c>
    </row>
    <row r="305" spans="1:16" s="20" customFormat="1" ht="15.75" hidden="1" customHeight="1">
      <c r="A305" s="338"/>
      <c r="B305" s="359"/>
      <c r="C305" s="429" t="s">
        <v>22887</v>
      </c>
      <c r="D305" s="429"/>
      <c r="E305" s="429"/>
      <c r="F305" s="261">
        <f>F301</f>
        <v>13</v>
      </c>
      <c r="G305" s="353" t="s">
        <v>25</v>
      </c>
      <c r="H305" s="211"/>
      <c r="I305" s="211"/>
      <c r="J305" s="211"/>
      <c r="K305" s="212"/>
      <c r="L305" s="212"/>
      <c r="M305" s="194"/>
      <c r="N305" s="194"/>
      <c r="O305" s="194"/>
      <c r="P305" s="194"/>
    </row>
    <row r="306" spans="1:16" s="20" customFormat="1" ht="15.75" hidden="1">
      <c r="A306" s="338"/>
      <c r="B306" s="359"/>
      <c r="C306" s="430" t="s">
        <v>22893</v>
      </c>
      <c r="D306" s="430"/>
      <c r="E306" s="430"/>
      <c r="F306" s="323">
        <f>F302</f>
        <v>2</v>
      </c>
      <c r="G306" s="257" t="s">
        <v>25</v>
      </c>
      <c r="H306" s="211"/>
      <c r="I306" s="211"/>
      <c r="J306" s="211"/>
      <c r="K306" s="212"/>
      <c r="L306" s="212"/>
      <c r="M306" s="194"/>
      <c r="N306" s="194"/>
      <c r="O306" s="194"/>
      <c r="P306" s="194"/>
    </row>
    <row r="307" spans="1:16" s="20" customFormat="1" ht="15.75" hidden="1">
      <c r="A307" s="338"/>
      <c r="B307" s="359"/>
      <c r="C307" s="430" t="s">
        <v>22596</v>
      </c>
      <c r="D307" s="430"/>
      <c r="E307" s="430"/>
      <c r="F307" s="323">
        <f>F305+F306</f>
        <v>15</v>
      </c>
      <c r="G307" s="257" t="s">
        <v>25</v>
      </c>
      <c r="H307" s="211"/>
      <c r="I307" s="211"/>
      <c r="J307" s="211"/>
      <c r="K307" s="212"/>
      <c r="L307" s="212"/>
      <c r="M307" s="194"/>
      <c r="N307" s="194"/>
      <c r="O307" s="194"/>
      <c r="P307" s="194"/>
    </row>
    <row r="308" spans="1:16" s="15" customFormat="1" ht="39.950000000000003" customHeight="1">
      <c r="A308" s="350" t="s">
        <v>22913</v>
      </c>
      <c r="B308" s="409" t="str">
        <f>IF(I308="SINAPI",VLOOKUP(ORC!H308,SINAPI,2,),VLOOKUP(ORC!H308,SETOP,3,))</f>
        <v>ALVENARIA EM TIJOLO CERAMICO MACICO 5X10X20CM 1/2 VEZ (ESPESSURA 10CM), ASSENTADO COM ARGAMASSA TRACO 1:2:8 (CIMENTO, CAL E AREIA)</v>
      </c>
      <c r="C308" s="409"/>
      <c r="D308" s="409"/>
      <c r="E308" s="409"/>
      <c r="F308" s="409"/>
      <c r="G308" s="410"/>
      <c r="H308" s="11">
        <v>72132</v>
      </c>
      <c r="I308" s="11" t="s">
        <v>16078</v>
      </c>
      <c r="J308" s="211" t="str">
        <f>IF(I308="SINAPI",VLOOKUP(ORC!H308,SINAPI,3,),VLOOKUP(ORC!H308,SETOP,4,))</f>
        <v>M2</v>
      </c>
      <c r="K308" s="12">
        <f>F311</f>
        <v>9.6999999999999993</v>
      </c>
      <c r="L308" s="12" t="s">
        <v>40</v>
      </c>
      <c r="M308" s="194">
        <f>ROUND(IF(I308="SINAPI",VLOOKUP(ORC!H308,SINAPI,4,),VLOOKUP(ORC!H308,SETOP,5,)),2)</f>
        <v>53.1</v>
      </c>
      <c r="N308" s="13">
        <f t="shared" ref="N308" si="49">ROUND(M308*(1+$C$7),2)</f>
        <v>69.709999999999994</v>
      </c>
      <c r="O308" s="13">
        <f t="shared" ref="O308" si="50">K308*M308</f>
        <v>515.06999999999994</v>
      </c>
      <c r="P308" s="309">
        <f t="shared" ref="P308" si="51">N308*K308</f>
        <v>676.1869999999999</v>
      </c>
    </row>
    <row r="309" spans="1:16" s="15" customFormat="1" ht="15.75" hidden="1">
      <c r="A309" s="350"/>
      <c r="B309" s="253"/>
      <c r="C309" s="429" t="s">
        <v>22886</v>
      </c>
      <c r="D309" s="429"/>
      <c r="E309" s="429"/>
      <c r="F309" s="261">
        <v>2.5</v>
      </c>
      <c r="G309" s="353" t="s">
        <v>25</v>
      </c>
      <c r="H309" s="11"/>
      <c r="I309" s="11"/>
      <c r="J309" s="211"/>
      <c r="K309" s="12"/>
      <c r="L309" s="12"/>
      <c r="M309" s="13"/>
      <c r="N309" s="13"/>
      <c r="O309" s="13"/>
      <c r="P309" s="309"/>
    </row>
    <row r="310" spans="1:16" s="15" customFormat="1" ht="15.75" hidden="1">
      <c r="A310" s="350"/>
      <c r="B310" s="253"/>
      <c r="C310" s="430" t="s">
        <v>22897</v>
      </c>
      <c r="D310" s="430"/>
      <c r="E310" s="430"/>
      <c r="F310" s="323">
        <f>2.9+4.3</f>
        <v>7.1999999999999993</v>
      </c>
      <c r="G310" s="257" t="s">
        <v>25</v>
      </c>
      <c r="H310" s="11"/>
      <c r="I310" s="11"/>
      <c r="J310" s="211"/>
      <c r="K310" s="12"/>
      <c r="L310" s="12"/>
      <c r="M310" s="13"/>
      <c r="N310" s="13"/>
      <c r="O310" s="13"/>
      <c r="P310" s="309"/>
    </row>
    <row r="311" spans="1:16" s="15" customFormat="1" ht="15.75" hidden="1">
      <c r="A311" s="350"/>
      <c r="B311" s="350"/>
      <c r="C311" s="430" t="s">
        <v>22596</v>
      </c>
      <c r="D311" s="430"/>
      <c r="E311" s="430"/>
      <c r="F311" s="323">
        <f>F309+F310</f>
        <v>9.6999999999999993</v>
      </c>
      <c r="G311" s="257" t="s">
        <v>25</v>
      </c>
      <c r="H311" s="11"/>
      <c r="I311" s="11"/>
      <c r="J311" s="211"/>
      <c r="K311" s="12"/>
      <c r="L311" s="12"/>
      <c r="M311" s="13"/>
      <c r="N311" s="13"/>
      <c r="O311" s="13"/>
      <c r="P311" s="309"/>
    </row>
    <row r="312" spans="1:16" s="15" customFormat="1" ht="49.5" customHeight="1">
      <c r="A312" s="350" t="s">
        <v>22914</v>
      </c>
      <c r="B312" s="409" t="str">
        <f>IF(I312="SINAPI",VLOOKUP(ORC!H312,SINAPI,2,),VLOOKUP(ORC!H312,SETOP,3,))</f>
        <v>CHAPISCO APLICADO EM ALVENARIAS E ESTRUTURAS DE CONCRETO INTERNAS, COM COLHER DE PEDREIRO.  ARGAMASSA TRAÇO 1:3 COM PREPARO MANUAL. AF_06/2014</v>
      </c>
      <c r="C312" s="409"/>
      <c r="D312" s="409"/>
      <c r="E312" s="409"/>
      <c r="F312" s="409"/>
      <c r="G312" s="410"/>
      <c r="H312" s="11">
        <v>87878</v>
      </c>
      <c r="I312" s="11" t="s">
        <v>16078</v>
      </c>
      <c r="J312" s="211" t="str">
        <f>IF(I312="SINAPI",VLOOKUP(ORC!H312,SINAPI,3,),VLOOKUP(ORC!H312,SETOP,4,))</f>
        <v>M2</v>
      </c>
      <c r="K312" s="12">
        <f>F316</f>
        <v>19.399999999999999</v>
      </c>
      <c r="L312" s="12" t="s">
        <v>40</v>
      </c>
      <c r="M312" s="194">
        <f>ROUND(IF(I312="SINAPI",VLOOKUP(ORC!H312,SINAPI,4,),VLOOKUP(ORC!H312,SETOP,5,)),2)</f>
        <v>2.91</v>
      </c>
      <c r="N312" s="194">
        <f>ROUND(M312*(1+$C$7),2)</f>
        <v>3.82</v>
      </c>
      <c r="O312" s="194">
        <f>K312*M312</f>
        <v>56.454000000000001</v>
      </c>
      <c r="P312" s="194">
        <f>N312*K312</f>
        <v>74.10799999999999</v>
      </c>
    </row>
    <row r="313" spans="1:16" s="15" customFormat="1" ht="15.75" hidden="1">
      <c r="A313" s="350"/>
      <c r="B313" s="253"/>
      <c r="C313" s="429" t="s">
        <v>22886</v>
      </c>
      <c r="D313" s="429"/>
      <c r="E313" s="429"/>
      <c r="F313" s="261">
        <v>2.5</v>
      </c>
      <c r="G313" s="353" t="s">
        <v>6462</v>
      </c>
      <c r="H313" s="11"/>
      <c r="I313" s="11"/>
      <c r="J313" s="211"/>
      <c r="K313" s="12"/>
      <c r="L313" s="12"/>
      <c r="M313" s="13"/>
      <c r="N313" s="13"/>
      <c r="O313" s="13"/>
      <c r="P313" s="309"/>
    </row>
    <row r="314" spans="1:16" s="15" customFormat="1" ht="15.75" hidden="1">
      <c r="A314" s="350"/>
      <c r="B314" s="253"/>
      <c r="C314" s="430" t="s">
        <v>22897</v>
      </c>
      <c r="D314" s="430"/>
      <c r="E314" s="430"/>
      <c r="F314" s="323">
        <v>7.2</v>
      </c>
      <c r="G314" s="257" t="s">
        <v>6462</v>
      </c>
      <c r="H314" s="11"/>
      <c r="I314" s="11"/>
      <c r="J314" s="211"/>
      <c r="K314" s="12"/>
      <c r="L314" s="12"/>
      <c r="M314" s="13"/>
      <c r="N314" s="13"/>
      <c r="O314" s="13"/>
      <c r="P314" s="309"/>
    </row>
    <row r="315" spans="1:16" s="15" customFormat="1" ht="15.75" hidden="1">
      <c r="A315" s="350"/>
      <c r="B315" s="253"/>
      <c r="C315" s="430" t="s">
        <v>22596</v>
      </c>
      <c r="D315" s="430"/>
      <c r="E315" s="430"/>
      <c r="F315" s="323">
        <f>F313+F314</f>
        <v>9.6999999999999993</v>
      </c>
      <c r="G315" s="257" t="s">
        <v>6284</v>
      </c>
      <c r="H315" s="11"/>
      <c r="I315" s="11"/>
      <c r="J315" s="211"/>
      <c r="K315" s="12"/>
      <c r="L315" s="12"/>
      <c r="M315" s="13"/>
      <c r="N315" s="13"/>
      <c r="O315" s="13"/>
      <c r="P315" s="309"/>
    </row>
    <row r="316" spans="1:16" s="15" customFormat="1" ht="15.75" hidden="1">
      <c r="A316" s="350"/>
      <c r="B316" s="253"/>
      <c r="C316" s="430" t="s">
        <v>22896</v>
      </c>
      <c r="D316" s="430"/>
      <c r="E316" s="430"/>
      <c r="F316" s="323">
        <f>F315*2</f>
        <v>19.399999999999999</v>
      </c>
      <c r="G316" s="257" t="s">
        <v>6284</v>
      </c>
      <c r="H316" s="11"/>
      <c r="I316" s="11"/>
      <c r="J316" s="211"/>
      <c r="K316" s="12"/>
      <c r="L316" s="12"/>
      <c r="M316" s="13"/>
      <c r="N316" s="13"/>
      <c r="O316" s="13"/>
      <c r="P316" s="309"/>
    </row>
    <row r="317" spans="1:16" s="15" customFormat="1" ht="39.950000000000003" customHeight="1">
      <c r="A317" s="350" t="s">
        <v>22915</v>
      </c>
      <c r="B317" s="409" t="str">
        <f>IF(I317="SINAPI",VLOOKUP(ORC!H317,SINAPI,2,),VLOOKUP(ORC!H317,SETOP,3,))</f>
        <v>REBOCO COM ARGAMASSA, TRAÇO 1:2:8 (CIMENTO, CAL E AREIA), ESP. 20MM, APLICAÇÃO MANUAL, PREPARO MECÂNICO</v>
      </c>
      <c r="C317" s="409"/>
      <c r="D317" s="409"/>
      <c r="E317" s="409"/>
      <c r="F317" s="409"/>
      <c r="G317" s="410"/>
      <c r="H317" s="11" t="s">
        <v>11396</v>
      </c>
      <c r="I317" s="11" t="s">
        <v>6221</v>
      </c>
      <c r="J317" s="211" t="str">
        <f>IF(I317="SINAPI",VLOOKUP(ORC!H317,SINAPI,3,),VLOOKUP(ORC!H317,SETOP,4,))</f>
        <v>M2</v>
      </c>
      <c r="K317" s="12">
        <f>F321</f>
        <v>19.399999999999999</v>
      </c>
      <c r="L317" s="12" t="s">
        <v>40</v>
      </c>
      <c r="M317" s="194">
        <f>ROUND(IF(I317="SINAPI",VLOOKUP(ORC!H317,SINAPI,4,),VLOOKUP(ORC!H317,SETOP,5,)),2)</f>
        <v>21.97</v>
      </c>
      <c r="N317" s="194">
        <f>ROUND(M317*(1+$C$7),2)</f>
        <v>28.84</v>
      </c>
      <c r="O317" s="194">
        <f>K317*M317</f>
        <v>426.21799999999996</v>
      </c>
      <c r="P317" s="194">
        <f>N317*K317</f>
        <v>559.49599999999998</v>
      </c>
    </row>
    <row r="318" spans="1:16" s="15" customFormat="1" ht="15.75" hidden="1">
      <c r="A318" s="350"/>
      <c r="B318" s="337"/>
      <c r="C318" s="429" t="s">
        <v>22886</v>
      </c>
      <c r="D318" s="429"/>
      <c r="E318" s="429"/>
      <c r="F318" s="261">
        <v>2.5</v>
      </c>
      <c r="G318" s="353" t="s">
        <v>6462</v>
      </c>
      <c r="H318" s="11"/>
      <c r="I318" s="11"/>
      <c r="J318" s="211"/>
      <c r="K318" s="12"/>
      <c r="L318" s="12"/>
      <c r="M318" s="194"/>
      <c r="N318" s="194"/>
      <c r="O318" s="194"/>
      <c r="P318" s="194"/>
    </row>
    <row r="319" spans="1:16" s="15" customFormat="1" ht="15.75" hidden="1">
      <c r="A319" s="350"/>
      <c r="B319" s="253"/>
      <c r="C319" s="430" t="s">
        <v>22897</v>
      </c>
      <c r="D319" s="430"/>
      <c r="E319" s="430"/>
      <c r="F319" s="323">
        <v>7.2</v>
      </c>
      <c r="G319" s="257" t="s">
        <v>6462</v>
      </c>
      <c r="H319" s="11"/>
      <c r="I319" s="11"/>
      <c r="J319" s="211"/>
      <c r="K319" s="12"/>
      <c r="L319" s="12"/>
      <c r="M319" s="13"/>
      <c r="N319" s="13"/>
      <c r="O319" s="13"/>
      <c r="P319" s="309"/>
    </row>
    <row r="320" spans="1:16" s="15" customFormat="1" ht="15.75" hidden="1">
      <c r="A320" s="350"/>
      <c r="B320" s="253"/>
      <c r="C320" s="430" t="s">
        <v>22596</v>
      </c>
      <c r="D320" s="430"/>
      <c r="E320" s="430"/>
      <c r="F320" s="323">
        <f>F318+F319</f>
        <v>9.6999999999999993</v>
      </c>
      <c r="G320" s="257" t="s">
        <v>6284</v>
      </c>
      <c r="H320" s="11"/>
      <c r="I320" s="11"/>
      <c r="J320" s="211"/>
      <c r="K320" s="12"/>
      <c r="L320" s="12"/>
      <c r="M320" s="13"/>
      <c r="N320" s="13"/>
      <c r="O320" s="13"/>
      <c r="P320" s="309"/>
    </row>
    <row r="321" spans="1:16" s="15" customFormat="1" ht="15.75" hidden="1">
      <c r="A321" s="350"/>
      <c r="B321" s="253"/>
      <c r="C321" s="430" t="s">
        <v>22896</v>
      </c>
      <c r="D321" s="430"/>
      <c r="E321" s="430"/>
      <c r="F321" s="323">
        <f>F320*2</f>
        <v>19.399999999999999</v>
      </c>
      <c r="G321" s="257" t="s">
        <v>6284</v>
      </c>
      <c r="H321" s="11"/>
      <c r="I321" s="11"/>
      <c r="J321" s="211"/>
      <c r="K321" s="12"/>
      <c r="L321" s="12"/>
      <c r="M321" s="13"/>
      <c r="N321" s="13"/>
      <c r="O321" s="13"/>
      <c r="P321" s="309"/>
    </row>
    <row r="322" spans="1:16" s="15" customFormat="1" ht="39.950000000000003" customHeight="1">
      <c r="A322" s="350" t="s">
        <v>22918</v>
      </c>
      <c r="B322" s="409" t="str">
        <f>IF(I322="SINAPI",VLOOKUP(ORC!H322,SINAPI,2,),VLOOKUP(ORC!H322,SETOP,3,))</f>
        <v>REMOÇÃO DE LOUÇAS (LAVATÓRIO, BANHEIRA, PIA, VASO SANITÁRIO, TANQUE)</v>
      </c>
      <c r="C322" s="409"/>
      <c r="D322" s="409"/>
      <c r="E322" s="409"/>
      <c r="F322" s="409"/>
      <c r="G322" s="410"/>
      <c r="H322" s="23" t="s">
        <v>9497</v>
      </c>
      <c r="I322" s="11" t="s">
        <v>6221</v>
      </c>
      <c r="J322" s="211" t="str">
        <f>IF(I322="SINAPI",VLOOKUP(ORC!H322,SINAPI,3,),VLOOKUP(ORC!H322,SETOP,4,))</f>
        <v>U</v>
      </c>
      <c r="K322" s="12">
        <f>F323</f>
        <v>1</v>
      </c>
      <c r="L322" s="12" t="s">
        <v>40</v>
      </c>
      <c r="M322" s="194">
        <f>ROUND(IF(I322="SINAPI",VLOOKUP(ORC!H322,SINAPI,4,),VLOOKUP(ORC!H322,SETOP,5,)),2)</f>
        <v>50.47</v>
      </c>
      <c r="N322" s="194">
        <f>ROUND(M322*(1+$C$7),2)</f>
        <v>66.260000000000005</v>
      </c>
      <c r="O322" s="194">
        <f>K322*M322</f>
        <v>50.47</v>
      </c>
      <c r="P322" s="194">
        <f>N322*K322</f>
        <v>66.260000000000005</v>
      </c>
    </row>
    <row r="323" spans="1:16" s="15" customFormat="1" ht="15.75" hidden="1">
      <c r="A323" s="350"/>
      <c r="B323" s="337"/>
      <c r="C323" s="429" t="s">
        <v>22682</v>
      </c>
      <c r="D323" s="429"/>
      <c r="E323" s="429"/>
      <c r="F323" s="261">
        <v>1</v>
      </c>
      <c r="G323" s="353" t="s">
        <v>6462</v>
      </c>
      <c r="H323" s="11"/>
      <c r="I323" s="11"/>
      <c r="J323" s="211"/>
      <c r="K323" s="12"/>
      <c r="L323" s="12"/>
      <c r="M323" s="194"/>
      <c r="N323" s="194"/>
      <c r="O323" s="194"/>
      <c r="P323" s="194"/>
    </row>
    <row r="324" spans="1:16" s="15" customFormat="1" ht="3.6" customHeight="1">
      <c r="A324" s="350"/>
      <c r="B324" s="253"/>
      <c r="C324" s="341"/>
      <c r="D324" s="341"/>
      <c r="E324" s="341"/>
      <c r="F324" s="323"/>
      <c r="G324" s="257"/>
      <c r="H324" s="11"/>
      <c r="I324" s="11"/>
      <c r="J324" s="211"/>
      <c r="K324" s="12"/>
      <c r="L324" s="12"/>
      <c r="M324" s="13"/>
      <c r="N324" s="13"/>
      <c r="O324" s="13"/>
      <c r="P324" s="309"/>
    </row>
    <row r="325" spans="1:16" s="20" customFormat="1" ht="30" customHeight="1">
      <c r="A325" s="338" t="s">
        <v>22894</v>
      </c>
      <c r="B325" s="409" t="str">
        <f>IF(I325="SINAPI",VLOOKUP(ORC!H325,SINAPI,2,),VLOOKUP(ORC!H325,SETOP,3,))</f>
        <v>CONCRETO FCK = 15MPA, TRAÇO 1:3,4:3,5 (CIMENTO/ AREIA MÉDIA/ BRITA 1)  - PREPARO MANUAL. AF_07/2016</v>
      </c>
      <c r="C325" s="409"/>
      <c r="D325" s="409"/>
      <c r="E325" s="409"/>
      <c r="F325" s="409"/>
      <c r="G325" s="410"/>
      <c r="H325" s="23">
        <v>94975</v>
      </c>
      <c r="I325" s="211" t="s">
        <v>16078</v>
      </c>
      <c r="J325" s="211" t="str">
        <f>IF(I325="SINAPI",VLOOKUP(ORC!H325,SINAPI,3,),VLOOKUP(ORC!H325,SETOP,4,))</f>
        <v>M3</v>
      </c>
      <c r="K325" s="212">
        <v>0.75</v>
      </c>
      <c r="L325" s="212" t="s">
        <v>37</v>
      </c>
      <c r="M325" s="194">
        <f>ROUND(IF(I325="SINAPI",VLOOKUP(ORC!H325,SINAPI,4,),VLOOKUP(ORC!H325,SETOP,5,)),2)</f>
        <v>332.58</v>
      </c>
      <c r="N325" s="194">
        <f>ROUND(M325*(1+$C$7),2)</f>
        <v>436.64</v>
      </c>
      <c r="O325" s="194">
        <f>K325*M325</f>
        <v>249.435</v>
      </c>
      <c r="P325" s="194">
        <f>N325*K325</f>
        <v>327.48</v>
      </c>
    </row>
    <row r="326" spans="1:16" s="20" customFormat="1" ht="15.75" hidden="1" customHeight="1">
      <c r="A326" s="338"/>
      <c r="B326" s="424" t="s">
        <v>22818</v>
      </c>
      <c r="C326" s="424"/>
      <c r="D326" s="424"/>
      <c r="E326" s="424"/>
      <c r="F326" s="297">
        <v>0.75</v>
      </c>
      <c r="G326" s="359" t="s">
        <v>22819</v>
      </c>
      <c r="H326" s="23"/>
      <c r="I326" s="211"/>
      <c r="J326" s="211"/>
      <c r="K326" s="212"/>
      <c r="L326" s="212"/>
      <c r="M326" s="194"/>
      <c r="N326" s="194"/>
      <c r="O326" s="194"/>
      <c r="P326" s="194"/>
    </row>
    <row r="327" spans="1:16" s="20" customFormat="1" ht="30" customHeight="1">
      <c r="A327" s="338" t="s">
        <v>22895</v>
      </c>
      <c r="B327" s="427" t="s">
        <v>22909</v>
      </c>
      <c r="C327" s="427"/>
      <c r="D327" s="427"/>
      <c r="E327" s="427"/>
      <c r="F327" s="427"/>
      <c r="G327" s="428"/>
      <c r="H327" s="11"/>
      <c r="I327" s="211"/>
      <c r="J327" s="211"/>
      <c r="K327" s="212"/>
      <c r="L327" s="212"/>
      <c r="M327" s="194"/>
      <c r="N327" s="194"/>
      <c r="O327" s="194"/>
      <c r="P327" s="194"/>
    </row>
    <row r="328" spans="1:16" s="20" customFormat="1" ht="30" customHeight="1">
      <c r="A328" s="338" t="s">
        <v>22916</v>
      </c>
      <c r="B328" s="427" t="s">
        <v>22908</v>
      </c>
      <c r="C328" s="427"/>
      <c r="D328" s="427"/>
      <c r="E328" s="427"/>
      <c r="F328" s="427"/>
      <c r="G328" s="428"/>
      <c r="H328" s="11" t="s">
        <v>22882</v>
      </c>
      <c r="I328" s="211" t="s">
        <v>16192</v>
      </c>
      <c r="J328" s="211" t="s">
        <v>16209</v>
      </c>
      <c r="K328" s="212">
        <f>F329</f>
        <v>18</v>
      </c>
      <c r="L328" s="212" t="s">
        <v>37</v>
      </c>
      <c r="M328" s="194">
        <v>102.35</v>
      </c>
      <c r="N328" s="194">
        <f>ROUND(M328*(1+$C$7),2)</f>
        <v>134.38</v>
      </c>
      <c r="O328" s="194">
        <f>K328*M328</f>
        <v>1842.3</v>
      </c>
      <c r="P328" s="194">
        <f>N328*K328</f>
        <v>2418.84</v>
      </c>
    </row>
    <row r="329" spans="1:16" s="20" customFormat="1" ht="15.75" hidden="1" customHeight="1">
      <c r="A329" s="338"/>
      <c r="B329" s="359"/>
      <c r="C329" s="429" t="s">
        <v>22682</v>
      </c>
      <c r="D329" s="429"/>
      <c r="E329" s="429"/>
      <c r="F329" s="261">
        <v>18</v>
      </c>
      <c r="G329" s="353" t="s">
        <v>6595</v>
      </c>
      <c r="H329" s="211"/>
      <c r="I329" s="211"/>
      <c r="J329" s="211"/>
      <c r="K329" s="212"/>
      <c r="L329" s="212"/>
      <c r="M329" s="194"/>
      <c r="N329" s="194"/>
      <c r="O329" s="194"/>
      <c r="P329" s="194"/>
    </row>
    <row r="330" spans="1:16" s="20" customFormat="1" ht="30" customHeight="1">
      <c r="A330" s="338" t="s">
        <v>22917</v>
      </c>
      <c r="B330" s="409" t="str">
        <f>IF(I330="SINAPI",VLOOKUP(ORC!H330,SINAPI,2,),VLOOKUP(ORC!H330,SETOP,3,))</f>
        <v>ENCANADOR OU BOMBEIRO HIDRÁULICO COM ENCARGOS COMPLEMENTARES</v>
      </c>
      <c r="C330" s="409"/>
      <c r="D330" s="409"/>
      <c r="E330" s="409"/>
      <c r="F330" s="409"/>
      <c r="G330" s="410"/>
      <c r="H330" s="23">
        <v>88267</v>
      </c>
      <c r="I330" s="211" t="s">
        <v>16078</v>
      </c>
      <c r="J330" s="211" t="str">
        <f>IF(I330="SINAPI",VLOOKUP(ORC!H330,SINAPI,3,),VLOOKUP(ORC!H330,SETOP,4,))</f>
        <v>H</v>
      </c>
      <c r="K330" s="212">
        <f>F333</f>
        <v>16</v>
      </c>
      <c r="L330" s="212" t="s">
        <v>37</v>
      </c>
      <c r="M330" s="194">
        <f>ROUND(IF(I330="SINAPI",VLOOKUP(ORC!H330,SINAPI,4,),VLOOKUP(ORC!H330,SETOP,5,)),2)</f>
        <v>18.170000000000002</v>
      </c>
      <c r="N330" s="194">
        <f>ROUND(M330*(1+$C$7),2)</f>
        <v>23.86</v>
      </c>
      <c r="O330" s="194">
        <f>K330*M330</f>
        <v>290.72000000000003</v>
      </c>
      <c r="P330" s="194">
        <f>N330*K330</f>
        <v>381.76</v>
      </c>
    </row>
    <row r="331" spans="1:16" s="20" customFormat="1" ht="15.75" hidden="1" customHeight="1">
      <c r="A331" s="338"/>
      <c r="B331" s="359"/>
      <c r="C331" s="420" t="s">
        <v>22593</v>
      </c>
      <c r="D331" s="420"/>
      <c r="E331" s="420"/>
      <c r="F331" s="213">
        <v>8</v>
      </c>
      <c r="G331" s="339" t="s">
        <v>23</v>
      </c>
      <c r="H331" s="211"/>
      <c r="I331" s="211"/>
      <c r="J331" s="211"/>
      <c r="K331" s="212"/>
      <c r="L331" s="212"/>
      <c r="M331" s="194"/>
      <c r="N331" s="194"/>
      <c r="O331" s="194"/>
      <c r="P331" s="194"/>
    </row>
    <row r="332" spans="1:16" s="20" customFormat="1" ht="15.75" hidden="1" customHeight="1">
      <c r="A332" s="338"/>
      <c r="B332" s="359"/>
      <c r="C332" s="420" t="s">
        <v>22594</v>
      </c>
      <c r="D332" s="420"/>
      <c r="E332" s="420"/>
      <c r="F332" s="213">
        <v>2</v>
      </c>
      <c r="G332" s="339" t="s">
        <v>22595</v>
      </c>
      <c r="H332" s="211"/>
      <c r="I332" s="211"/>
      <c r="J332" s="211"/>
      <c r="K332" s="212"/>
      <c r="L332" s="212"/>
      <c r="M332" s="194"/>
      <c r="N332" s="194"/>
      <c r="O332" s="194"/>
      <c r="P332" s="194"/>
    </row>
    <row r="333" spans="1:16" s="20" customFormat="1" ht="15.75" hidden="1">
      <c r="A333" s="338"/>
      <c r="B333" s="359"/>
      <c r="C333" s="420" t="s">
        <v>22596</v>
      </c>
      <c r="D333" s="420"/>
      <c r="E333" s="420"/>
      <c r="F333" s="213">
        <f>F331*F332</f>
        <v>16</v>
      </c>
      <c r="G333" s="339" t="s">
        <v>23</v>
      </c>
      <c r="H333" s="211"/>
      <c r="I333" s="211"/>
      <c r="J333" s="211"/>
      <c r="K333" s="212"/>
      <c r="L333" s="212"/>
      <c r="M333" s="194"/>
      <c r="N333" s="194"/>
      <c r="O333" s="194"/>
      <c r="P333" s="194"/>
    </row>
    <row r="334" spans="1:16" s="15" customFormat="1" ht="30" customHeight="1">
      <c r="A334" s="413" t="str">
        <f>"SUBTOTAL "&amp;$B$279</f>
        <v>SUBTOTAL SERVIÇOS DIVERSOS</v>
      </c>
      <c r="B334" s="413"/>
      <c r="C334" s="413"/>
      <c r="D334" s="413"/>
      <c r="E334" s="413"/>
      <c r="F334" s="413"/>
      <c r="G334" s="413"/>
      <c r="H334" s="413"/>
      <c r="I334" s="413"/>
      <c r="J334" s="413"/>
      <c r="K334" s="413"/>
      <c r="L334" s="413"/>
      <c r="M334" s="413"/>
      <c r="N334" s="414"/>
      <c r="O334" s="120">
        <f>SUM(O280:O333)</f>
        <v>4112.3668399999997</v>
      </c>
      <c r="P334" s="120">
        <f>SUM(P280:P333)</f>
        <v>5399.0396400000009</v>
      </c>
    </row>
    <row r="335" spans="1:16" s="15" customFormat="1" ht="15" customHeight="1">
      <c r="A335" s="343"/>
      <c r="B335" s="343"/>
      <c r="C335" s="343"/>
      <c r="D335" s="343"/>
      <c r="E335" s="343"/>
      <c r="F335" s="343"/>
      <c r="G335" s="343"/>
      <c r="H335" s="343"/>
      <c r="I335" s="343"/>
      <c r="J335" s="343"/>
      <c r="K335" s="343"/>
      <c r="L335" s="343"/>
      <c r="M335" s="343"/>
      <c r="N335" s="343"/>
      <c r="O335" s="317"/>
      <c r="P335" s="317"/>
    </row>
    <row r="336" spans="1:16" s="15" customFormat="1" ht="30" customHeight="1">
      <c r="A336" s="62">
        <v>9</v>
      </c>
      <c r="B336" s="415" t="s">
        <v>22820</v>
      </c>
      <c r="C336" s="415"/>
      <c r="D336" s="415"/>
      <c r="E336" s="415"/>
      <c r="F336" s="415"/>
      <c r="G336" s="415"/>
      <c r="H336" s="62"/>
      <c r="I336" s="62"/>
      <c r="J336" s="62"/>
      <c r="K336" s="62"/>
      <c r="L336" s="63"/>
      <c r="M336" s="62"/>
      <c r="N336" s="62"/>
      <c r="O336" s="116"/>
      <c r="P336" s="116"/>
    </row>
    <row r="337" spans="1:16" s="20" customFormat="1" ht="24.95" customHeight="1">
      <c r="A337" s="338" t="s">
        <v>22825</v>
      </c>
      <c r="B337" s="409" t="str">
        <f>IF(I337="SINAPI",VLOOKUP(ORC!H337,SINAPI,2,),VLOOKUP(ORC!H337,SETOP,3,))</f>
        <v>EXTINTOR DE INCÊNDIO TIPO PÓ QUÍMICO 2-A:20-B:C, CAPACIDADE 6 KG</v>
      </c>
      <c r="C337" s="409"/>
      <c r="D337" s="409"/>
      <c r="E337" s="409"/>
      <c r="F337" s="409"/>
      <c r="G337" s="410"/>
      <c r="H337" s="211" t="s">
        <v>10852</v>
      </c>
      <c r="I337" s="211" t="s">
        <v>6221</v>
      </c>
      <c r="J337" s="211" t="str">
        <f>IF(I337="SINAPI",VLOOKUP(ORC!H337,SINAPI,3,),VLOOKUP(ORC!H337,SETOP,4,))</f>
        <v>U</v>
      </c>
      <c r="K337" s="212">
        <v>12</v>
      </c>
      <c r="L337" s="212">
        <v>407.19</v>
      </c>
      <c r="M337" s="194">
        <f>ROUND(IF(I337="SINAPI",VLOOKUP(ORC!H337,SINAPI,4,),VLOOKUP(ORC!H337,SETOP,5,)),2)</f>
        <v>152.41999999999999</v>
      </c>
      <c r="N337" s="194">
        <f>ROUND(M337*(1+$C$7),2)</f>
        <v>200.11</v>
      </c>
      <c r="O337" s="194">
        <f t="shared" ref="O337:O345" si="52">M337*K337</f>
        <v>1829.04</v>
      </c>
      <c r="P337" s="194">
        <f t="shared" ref="P337:P349" si="53">N337*K337</f>
        <v>2401.3200000000002</v>
      </c>
    </row>
    <row r="338" spans="1:16" s="20" customFormat="1" ht="24.95" customHeight="1">
      <c r="A338" s="338" t="s">
        <v>22826</v>
      </c>
      <c r="B338" s="409" t="str">
        <f>IF(I338="SINAPI",VLOOKUP(ORC!H338,SINAPI,2,),VLOOKUP(ORC!H338,SETOP,3,))</f>
        <v>BASE DECORATIVA PARA EXTINTORES</v>
      </c>
      <c r="C338" s="409"/>
      <c r="D338" s="409"/>
      <c r="E338" s="409"/>
      <c r="F338" s="409"/>
      <c r="G338" s="410"/>
      <c r="H338" s="211" t="s">
        <v>10844</v>
      </c>
      <c r="I338" s="211" t="s">
        <v>6221</v>
      </c>
      <c r="J338" s="211" t="str">
        <f>IF(I338="SINAPI",VLOOKUP(ORC!H338,SINAPI,3,),VLOOKUP(ORC!H338,SETOP,4,))</f>
        <v>U</v>
      </c>
      <c r="K338" s="212">
        <f>K337</f>
        <v>12</v>
      </c>
      <c r="L338" s="212">
        <v>407.19</v>
      </c>
      <c r="M338" s="194">
        <f>ROUND(IF(I338="SINAPI",VLOOKUP(ORC!H338,SINAPI,4,),VLOOKUP(ORC!H338,SETOP,5,)),2)</f>
        <v>47.56</v>
      </c>
      <c r="N338" s="194">
        <f>ROUND(M338*(1+$C$7),2)</f>
        <v>62.44</v>
      </c>
      <c r="O338" s="194">
        <f>M338*K338</f>
        <v>570.72</v>
      </c>
      <c r="P338" s="194">
        <f>N338*K338</f>
        <v>749.28</v>
      </c>
    </row>
    <row r="339" spans="1:16" s="15" customFormat="1" ht="24.95" customHeight="1">
      <c r="A339" s="338" t="s">
        <v>22827</v>
      </c>
      <c r="B339" s="425" t="s">
        <v>22770</v>
      </c>
      <c r="C339" s="425"/>
      <c r="D339" s="425"/>
      <c r="E339" s="425"/>
      <c r="F339" s="425"/>
      <c r="G339" s="426"/>
      <c r="H339" s="211" t="s">
        <v>22771</v>
      </c>
      <c r="I339" s="211" t="s">
        <v>16192</v>
      </c>
      <c r="J339" s="211" t="s">
        <v>6462</v>
      </c>
      <c r="K339" s="212">
        <f>4*1.25</f>
        <v>5</v>
      </c>
      <c r="L339" s="212">
        <v>407.19</v>
      </c>
      <c r="M339" s="194">
        <v>15</v>
      </c>
      <c r="N339" s="194">
        <f>ROUND(M339*(1+$C$7),2)</f>
        <v>19.690000000000001</v>
      </c>
      <c r="O339" s="194">
        <f>M339*K339</f>
        <v>75</v>
      </c>
      <c r="P339" s="194">
        <f>N339*K339</f>
        <v>98.45</v>
      </c>
    </row>
    <row r="340" spans="1:16" s="20" customFormat="1" ht="24.95" customHeight="1">
      <c r="A340" s="338" t="s">
        <v>22828</v>
      </c>
      <c r="B340" s="409" t="str">
        <f>IF(I340="SINAPI",VLOOKUP(ORC!H340,SINAPI,2,),VLOOKUP(ORC!H340,SETOP,3,))</f>
        <v>PLACA FOTOLUMINESCENTE "S12" - 380 X 190 MM (SAÍDA)</v>
      </c>
      <c r="C340" s="409"/>
      <c r="D340" s="409"/>
      <c r="E340" s="409"/>
      <c r="F340" s="409"/>
      <c r="G340" s="410"/>
      <c r="H340" s="211" t="s">
        <v>10865</v>
      </c>
      <c r="I340" s="211" t="s">
        <v>6221</v>
      </c>
      <c r="J340" s="211" t="str">
        <f>IF(I340="SINAPI",VLOOKUP(ORC!H340,SINAPI,3,),VLOOKUP(ORC!H340,SETOP,4,))</f>
        <v>U</v>
      </c>
      <c r="K340" s="212">
        <v>3</v>
      </c>
      <c r="L340" s="212">
        <v>407.19</v>
      </c>
      <c r="M340" s="194">
        <f>ROUND(IF(I340="SINAPI",VLOOKUP(ORC!H340,SINAPI,4,),VLOOKUP(ORC!H340,SETOP,5,)),2)</f>
        <v>16.52</v>
      </c>
      <c r="N340" s="194">
        <f t="shared" ref="N340:N349" si="54">ROUND(M340*(1+$C$7),2)</f>
        <v>21.69</v>
      </c>
      <c r="O340" s="194">
        <f t="shared" si="52"/>
        <v>49.56</v>
      </c>
      <c r="P340" s="194">
        <f t="shared" si="53"/>
        <v>65.070000000000007</v>
      </c>
    </row>
    <row r="341" spans="1:16" s="20" customFormat="1" ht="24.95" customHeight="1">
      <c r="A341" s="338" t="s">
        <v>22829</v>
      </c>
      <c r="B341" s="409" t="str">
        <f>IF(I341="SINAPI",VLOOKUP(ORC!H341,SINAPI,2,),VLOOKUP(ORC!H341,SETOP,3,))</f>
        <v>PLACA FOTOLUMINESCENTE "S1" OU "S2"- 380 X 190 MM (SAÍDA - DIREITA)</v>
      </c>
      <c r="C341" s="409"/>
      <c r="D341" s="409"/>
      <c r="E341" s="409"/>
      <c r="F341" s="409"/>
      <c r="G341" s="410"/>
      <c r="H341" s="211" t="s">
        <v>10862</v>
      </c>
      <c r="I341" s="211" t="s">
        <v>6221</v>
      </c>
      <c r="J341" s="211" t="str">
        <f>IF(I341="SINAPI",VLOOKUP(ORC!H341,SINAPI,3,),VLOOKUP(ORC!H341,SETOP,4,))</f>
        <v>U</v>
      </c>
      <c r="K341" s="212">
        <v>14</v>
      </c>
      <c r="L341" s="212">
        <v>407.19</v>
      </c>
      <c r="M341" s="194">
        <f>ROUND(IF(I341="SINAPI",VLOOKUP(ORC!H341,SINAPI,4,),VLOOKUP(ORC!H341,SETOP,5,)),2)</f>
        <v>16.52</v>
      </c>
      <c r="N341" s="194">
        <f t="shared" si="54"/>
        <v>21.69</v>
      </c>
      <c r="O341" s="194">
        <f t="shared" si="52"/>
        <v>231.28</v>
      </c>
      <c r="P341" s="194">
        <f t="shared" si="53"/>
        <v>303.66000000000003</v>
      </c>
    </row>
    <row r="342" spans="1:16" s="20" customFormat="1" ht="24.95" customHeight="1">
      <c r="A342" s="338" t="s">
        <v>22830</v>
      </c>
      <c r="B342" s="409" t="str">
        <f>IF(I342="SINAPI",VLOOKUP(ORC!H342,SINAPI,2,),VLOOKUP(ORC!H342,SETOP,3,))</f>
        <v>PLACA FOTOLUMINESCENTE "S1" OU "S2"- 380 X 190 MM (SAÍDA - ESQUERDA)</v>
      </c>
      <c r="C342" s="409"/>
      <c r="D342" s="409"/>
      <c r="E342" s="409"/>
      <c r="F342" s="409"/>
      <c r="G342" s="410"/>
      <c r="H342" s="211" t="s">
        <v>10863</v>
      </c>
      <c r="I342" s="211" t="s">
        <v>6221</v>
      </c>
      <c r="J342" s="211" t="str">
        <f>IF(I342="SINAPI",VLOOKUP(ORC!H342,SINAPI,3,),VLOOKUP(ORC!H342,SETOP,4,))</f>
        <v>U</v>
      </c>
      <c r="K342" s="212">
        <v>13</v>
      </c>
      <c r="L342" s="212">
        <v>407.19</v>
      </c>
      <c r="M342" s="194">
        <f>ROUND(IF(I342="SINAPI",VLOOKUP(ORC!H342,SINAPI,4,),VLOOKUP(ORC!H342,SETOP,5,)),2)</f>
        <v>16.52</v>
      </c>
      <c r="N342" s="194">
        <f t="shared" si="54"/>
        <v>21.69</v>
      </c>
      <c r="O342" s="194">
        <f t="shared" si="52"/>
        <v>214.76</v>
      </c>
      <c r="P342" s="194">
        <f t="shared" si="53"/>
        <v>281.97000000000003</v>
      </c>
    </row>
    <row r="343" spans="1:16" s="20" customFormat="1" ht="24.95" customHeight="1">
      <c r="A343" s="338" t="s">
        <v>22831</v>
      </c>
      <c r="B343" s="409" t="str">
        <f>IF(I343="SINAPI",VLOOKUP(ORC!H343,SINAPI,2,),VLOOKUP(ORC!H343,SETOP,3,))</f>
        <v>PLACA FOTOLUMINESCENTE "E5" - 300 X 300 MM</v>
      </c>
      <c r="C343" s="409"/>
      <c r="D343" s="409"/>
      <c r="E343" s="409"/>
      <c r="F343" s="409"/>
      <c r="G343" s="410"/>
      <c r="H343" s="211" t="s">
        <v>10859</v>
      </c>
      <c r="I343" s="211" t="s">
        <v>6221</v>
      </c>
      <c r="J343" s="211" t="str">
        <f>IF(I343="SINAPI",VLOOKUP(ORC!H343,SINAPI,3,),VLOOKUP(ORC!H343,SETOP,4,))</f>
        <v>U</v>
      </c>
      <c r="K343" s="212">
        <f>K337</f>
        <v>12</v>
      </c>
      <c r="L343" s="212">
        <v>407.19</v>
      </c>
      <c r="M343" s="194">
        <f>ROUND(IF(I343="SINAPI",VLOOKUP(ORC!H343,SINAPI,4,),VLOOKUP(ORC!H343,SETOP,5,)),2)</f>
        <v>16.010000000000002</v>
      </c>
      <c r="N343" s="194">
        <f t="shared" si="54"/>
        <v>21.02</v>
      </c>
      <c r="O343" s="194">
        <f t="shared" si="52"/>
        <v>192.12</v>
      </c>
      <c r="P343" s="194">
        <f t="shared" si="53"/>
        <v>252.24</v>
      </c>
    </row>
    <row r="344" spans="1:16" s="20" customFormat="1" ht="24.95" customHeight="1">
      <c r="A344" s="338" t="s">
        <v>22832</v>
      </c>
      <c r="B344" s="409" t="str">
        <f>IF(I344="SINAPI",VLOOKUP(ORC!H344,SINAPI,2,),VLOOKUP(ORC!H344,SETOP,3,))</f>
        <v>PLACA FOTOLUMINESCENTE "S1" OU "S2"- 380 X 190 MM (SAÍDA - ESQUERDA)</v>
      </c>
      <c r="C344" s="409"/>
      <c r="D344" s="409"/>
      <c r="E344" s="409"/>
      <c r="F344" s="409"/>
      <c r="G344" s="410"/>
      <c r="H344" s="211" t="s">
        <v>10863</v>
      </c>
      <c r="I344" s="211" t="s">
        <v>22772</v>
      </c>
      <c r="J344" s="211" t="str">
        <f>IF(I344="SINAPI",VLOOKUP(ORC!H344,SINAPI,3,),VLOOKUP(ORC!H344,SETOP,4,))</f>
        <v>U</v>
      </c>
      <c r="K344" s="212">
        <v>41</v>
      </c>
      <c r="L344" s="212"/>
      <c r="M344" s="194">
        <f>ROUND(IF(I344="SINAPI",VLOOKUP(ORC!H344,SINAPI,4,),VLOOKUP(ORC!H344,SETOP,5,)),2)</f>
        <v>16.52</v>
      </c>
      <c r="N344" s="194">
        <f t="shared" si="54"/>
        <v>21.69</v>
      </c>
      <c r="O344" s="194">
        <f t="shared" si="52"/>
        <v>677.31999999999994</v>
      </c>
      <c r="P344" s="194">
        <f t="shared" si="53"/>
        <v>889.29000000000008</v>
      </c>
    </row>
    <row r="345" spans="1:16" s="20" customFormat="1" ht="24.95" customHeight="1">
      <c r="A345" s="338" t="s">
        <v>22833</v>
      </c>
      <c r="B345" s="409" t="str">
        <f>IF(I345="SINAPI",VLOOKUP(ORC!H345,SINAPI,2,),VLOOKUP(ORC!H345,SETOP,3,))</f>
        <v>PLACA FOTOLUMINESCENTE "S1" OU "S2"- 380 X 190 MM (SAÍDA - ESQUERDA)</v>
      </c>
      <c r="C345" s="409"/>
      <c r="D345" s="409"/>
      <c r="E345" s="409"/>
      <c r="F345" s="409"/>
      <c r="G345" s="410"/>
      <c r="H345" s="211" t="s">
        <v>10863</v>
      </c>
      <c r="I345" s="211" t="s">
        <v>22772</v>
      </c>
      <c r="J345" s="211" t="str">
        <f>IF(I345="SINAPI",VLOOKUP(ORC!H345,SINAPI,3,),VLOOKUP(ORC!H345,SETOP,4,))</f>
        <v>U</v>
      </c>
      <c r="K345" s="212">
        <v>1</v>
      </c>
      <c r="L345" s="212"/>
      <c r="M345" s="194">
        <f>ROUND(IF(I345="SINAPI",VLOOKUP(ORC!H345,SINAPI,4,),VLOOKUP(ORC!H345,SETOP,5,)),2)</f>
        <v>16.52</v>
      </c>
      <c r="N345" s="194">
        <f t="shared" si="54"/>
        <v>21.69</v>
      </c>
      <c r="O345" s="194">
        <f t="shared" si="52"/>
        <v>16.52</v>
      </c>
      <c r="P345" s="194">
        <f t="shared" si="53"/>
        <v>21.69</v>
      </c>
    </row>
    <row r="346" spans="1:16" s="20" customFormat="1" ht="40.5" customHeight="1">
      <c r="A346" s="338" t="s">
        <v>22834</v>
      </c>
      <c r="B346" s="409" t="str">
        <f>IF(I346="SINAPI",VLOOKUP(ORC!H346,SINAPI,2,),VLOOKUP(ORC!H346,SETOP,3,))</f>
        <v>CABO DE COBRE, FLEXIVEL, CLASSE 4 OU 5, ISOLACAO EM PVC/A, ANTICHAMA BWF-B, 1 CONDUTOR, 450/750 V, SECAO NOMINAL 1,5 MM2</v>
      </c>
      <c r="C346" s="409"/>
      <c r="D346" s="409"/>
      <c r="E346" s="409"/>
      <c r="F346" s="409"/>
      <c r="G346" s="410"/>
      <c r="H346" s="211">
        <v>1013</v>
      </c>
      <c r="I346" s="211" t="s">
        <v>16078</v>
      </c>
      <c r="J346" s="211" t="str">
        <f>IF(I346="SINAPI",VLOOKUP(ORC!H346,SINAPI,3,),VLOOKUP(ORC!H346,SETOP,4,))</f>
        <v xml:space="preserve">M     </v>
      </c>
      <c r="K346" s="212">
        <f>K349*6</f>
        <v>414</v>
      </c>
      <c r="L346" s="212">
        <v>407.19</v>
      </c>
      <c r="M346" s="194">
        <f>ROUND(IF(I346="SINAPI",VLOOKUP(ORC!H346,SINAPI,4,),VLOOKUP(ORC!H346,SETOP,5,)),2)</f>
        <v>0.64</v>
      </c>
      <c r="N346" s="194">
        <f t="shared" si="54"/>
        <v>0.84</v>
      </c>
      <c r="O346" s="194">
        <f>M346*K346</f>
        <v>264.95999999999998</v>
      </c>
      <c r="P346" s="194">
        <f t="shared" si="53"/>
        <v>347.76</v>
      </c>
    </row>
    <row r="347" spans="1:16" s="20" customFormat="1" ht="40.5" customHeight="1">
      <c r="A347" s="338" t="s">
        <v>22835</v>
      </c>
      <c r="B347" s="409" t="str">
        <f>IF(I347="SINAPI",VLOOKUP(ORC!H347,SINAPI,2,),VLOOKUP(ORC!H347,SETOP,3,))</f>
        <v>TOMADA 2P+T 10A, 250V, CONJUNTO MONTADO PARA SOBREPOR 4" X 2" (CAIXA + MODULO)</v>
      </c>
      <c r="C347" s="409"/>
      <c r="D347" s="409"/>
      <c r="E347" s="409"/>
      <c r="F347" s="409"/>
      <c r="G347" s="410"/>
      <c r="H347" s="211">
        <v>12147</v>
      </c>
      <c r="I347" s="211" t="s">
        <v>16078</v>
      </c>
      <c r="J347" s="211" t="str">
        <f>IF(I347="SINAPI",VLOOKUP(ORC!H347,SINAPI,3,),VLOOKUP(ORC!H347,SETOP,4,))</f>
        <v xml:space="preserve">UN    </v>
      </c>
      <c r="K347" s="212">
        <f>K349</f>
        <v>69</v>
      </c>
      <c r="L347" s="212">
        <v>407.19</v>
      </c>
      <c r="M347" s="194">
        <f>ROUND(IF(I347="SINAPI",VLOOKUP(ORC!H347,SINAPI,4,),VLOOKUP(ORC!H347,SETOP,5,)),2)</f>
        <v>9.59</v>
      </c>
      <c r="N347" s="194">
        <f t="shared" si="54"/>
        <v>12.59</v>
      </c>
      <c r="O347" s="194">
        <f>M347*K347</f>
        <v>661.71</v>
      </c>
      <c r="P347" s="194">
        <f t="shared" si="53"/>
        <v>868.71</v>
      </c>
    </row>
    <row r="348" spans="1:16" s="20" customFormat="1" ht="42.75" customHeight="1">
      <c r="A348" s="338" t="s">
        <v>22836</v>
      </c>
      <c r="B348" s="409" t="str">
        <f>IF(I348="SINAPI",VLOOKUP(ORC!H348,SINAPI,2,),VLOOKUP(ORC!H348,SETOP,3,))</f>
        <v>CANALETA EM PVC PARA INSTALAÇÃO ELÉTRICA APARENTE, INCLUSIVE CONEXÕES, DIMENSÕES 20 X 10 MM</v>
      </c>
      <c r="C348" s="409"/>
      <c r="D348" s="409"/>
      <c r="E348" s="409"/>
      <c r="F348" s="409"/>
      <c r="G348" s="410"/>
      <c r="H348" s="211" t="s">
        <v>9838</v>
      </c>
      <c r="I348" s="211" t="s">
        <v>6221</v>
      </c>
      <c r="J348" s="211" t="str">
        <f>IF(I348="SINAPI",VLOOKUP(ORC!H348,SINAPI,3,),VLOOKUP(ORC!H348,SETOP,4,))</f>
        <v>M</v>
      </c>
      <c r="K348" s="212">
        <v>207</v>
      </c>
      <c r="L348" s="212">
        <v>408.19</v>
      </c>
      <c r="M348" s="194">
        <f>ROUND(IF(I348="SINAPI",VLOOKUP(ORC!H348,SINAPI,4,),VLOOKUP(ORC!H348,SETOP,5,)),2)</f>
        <v>6.87</v>
      </c>
      <c r="N348" s="194">
        <f t="shared" si="54"/>
        <v>9.02</v>
      </c>
      <c r="O348" s="194">
        <f>M348*K348</f>
        <v>1422.09</v>
      </c>
      <c r="P348" s="194">
        <f t="shared" si="53"/>
        <v>1867.1399999999999</v>
      </c>
    </row>
    <row r="349" spans="1:16" s="20" customFormat="1" ht="24.95" customHeight="1">
      <c r="A349" s="338" t="s">
        <v>22837</v>
      </c>
      <c r="B349" s="409" t="str">
        <f>IF(I349="SINAPI",VLOOKUP(ORC!H349,SINAPI,2,),VLOOKUP(ORC!H349,SETOP,3,))</f>
        <v>LUMINÁRIA DE EMERGÊNCIA AUTÔNOMA IE-16 COM LÂMPADA DE 8 W</v>
      </c>
      <c r="C349" s="409"/>
      <c r="D349" s="409"/>
      <c r="E349" s="409"/>
      <c r="F349" s="409"/>
      <c r="G349" s="410"/>
      <c r="H349" s="211" t="s">
        <v>10855</v>
      </c>
      <c r="I349" s="211" t="s">
        <v>6221</v>
      </c>
      <c r="J349" s="211" t="str">
        <f>IF(I349="SINAPI",VLOOKUP(ORC!H349,SINAPI,3,),VLOOKUP(ORC!H349,SETOP,4,))</f>
        <v>U</v>
      </c>
      <c r="K349" s="212">
        <v>69</v>
      </c>
      <c r="L349" s="212">
        <v>407.19</v>
      </c>
      <c r="M349" s="194">
        <f>ROUND(IF(I349="SINAPI",VLOOKUP(ORC!H349,SINAPI,4,),VLOOKUP(ORC!H349,SETOP,5,)),2)</f>
        <v>68.430000000000007</v>
      </c>
      <c r="N349" s="194">
        <f t="shared" si="54"/>
        <v>89.84</v>
      </c>
      <c r="O349" s="194">
        <f>M349*K349</f>
        <v>4721.67</v>
      </c>
      <c r="P349" s="194">
        <f t="shared" si="53"/>
        <v>6198.96</v>
      </c>
    </row>
    <row r="350" spans="1:16" s="15" customFormat="1" ht="20.100000000000001" customHeight="1">
      <c r="A350" s="338" t="s">
        <v>22838</v>
      </c>
      <c r="B350" s="339" t="s">
        <v>22775</v>
      </c>
      <c r="C350" s="253"/>
      <c r="D350" s="253"/>
      <c r="E350" s="350"/>
      <c r="F350" s="253"/>
      <c r="G350" s="253"/>
      <c r="H350" s="11"/>
      <c r="I350" s="11"/>
      <c r="J350" s="11"/>
      <c r="K350" s="12"/>
      <c r="L350" s="12"/>
      <c r="M350" s="13"/>
      <c r="N350" s="13"/>
      <c r="O350" s="13"/>
      <c r="P350" s="13"/>
    </row>
    <row r="351" spans="1:16" s="20" customFormat="1" ht="43.5" customHeight="1">
      <c r="A351" s="338" t="s">
        <v>22839</v>
      </c>
      <c r="B351" s="409" t="str">
        <f>IF(I351="SINAPI",VLOOKUP(ORC!H351,SINAPI,2,),VLOOKUP(ORC!H351,SETOP,3,))</f>
        <v>FORNECIMENTO E ASSENTAMENTO DE TUBO DE AÇO GALVANIZADO COM COSTURA , INCLUSIVE CONEXÕES E SUPORTES, D = 2 1/2"</v>
      </c>
      <c r="C351" s="409"/>
      <c r="D351" s="409"/>
      <c r="E351" s="409"/>
      <c r="F351" s="409"/>
      <c r="G351" s="410"/>
      <c r="H351" s="296" t="s">
        <v>10645</v>
      </c>
      <c r="I351" s="211" t="s">
        <v>6221</v>
      </c>
      <c r="J351" s="211" t="str">
        <f>IF(I351="SINAPI",VLOOKUP(ORC!H351,SINAPI,3,),VLOOKUP(ORC!H351,SETOP,4,))</f>
        <v>M</v>
      </c>
      <c r="K351" s="212">
        <f>E352</f>
        <v>155</v>
      </c>
      <c r="L351" s="212">
        <v>406.19</v>
      </c>
      <c r="M351" s="194">
        <f>ROUND(IF(I351="SINAPI",VLOOKUP(ORC!H351,SINAPI,4,),VLOOKUP(ORC!H351,SETOP,5,)),2)</f>
        <v>157.61000000000001</v>
      </c>
      <c r="N351" s="194">
        <f>ROUND(M351*(1+$C$7),2)</f>
        <v>206.93</v>
      </c>
      <c r="O351" s="194">
        <f>M351*K351</f>
        <v>24429.550000000003</v>
      </c>
      <c r="P351" s="194">
        <f>N351*K351</f>
        <v>32074.15</v>
      </c>
    </row>
    <row r="352" spans="1:16" s="20" customFormat="1" ht="15.75" hidden="1">
      <c r="A352" s="326"/>
      <c r="B352" s="339"/>
      <c r="C352" s="420" t="s">
        <v>22776</v>
      </c>
      <c r="D352" s="420"/>
      <c r="E352" s="354">
        <v>155</v>
      </c>
      <c r="F352" s="339" t="s">
        <v>6462</v>
      </c>
      <c r="H352" s="296"/>
      <c r="I352" s="211"/>
      <c r="J352" s="211"/>
      <c r="K352" s="212"/>
      <c r="L352" s="212"/>
      <c r="M352" s="194"/>
      <c r="N352" s="194"/>
      <c r="O352" s="194"/>
      <c r="P352" s="194"/>
    </row>
    <row r="353" spans="1:16" s="20" customFormat="1" ht="24.95" customHeight="1">
      <c r="A353" s="338" t="s">
        <v>22840</v>
      </c>
      <c r="B353" s="409" t="str">
        <f>IF(I353="SINAPI",VLOOKUP(ORC!H353,SINAPI,2,),VLOOKUP(ORC!H353,SETOP,3,))</f>
        <v>PINTURA ESMALTE ACETINADO, DUAS DEMAOS, SOBRE SUPERFICIE METALICA</v>
      </c>
      <c r="C353" s="409"/>
      <c r="D353" s="409"/>
      <c r="E353" s="409"/>
      <c r="F353" s="409"/>
      <c r="G353" s="410"/>
      <c r="H353" s="211" t="s">
        <v>5345</v>
      </c>
      <c r="I353" s="211" t="s">
        <v>16078</v>
      </c>
      <c r="J353" s="211" t="str">
        <f>IF(I353="SINAPI",VLOOKUP(ORC!H353,SINAPI,3,),VLOOKUP(ORC!H353,SETOP,4,))</f>
        <v>M2</v>
      </c>
      <c r="K353" s="212">
        <f>E356</f>
        <v>62</v>
      </c>
      <c r="L353" s="212" t="s">
        <v>40</v>
      </c>
      <c r="M353" s="194">
        <f>ROUND(IF(I353="SINAPI",VLOOKUP(ORC!H353,SINAPI,4,),VLOOKUP(ORC!H353,SETOP,5,)),2)</f>
        <v>23.76</v>
      </c>
      <c r="N353" s="219">
        <f>ROUND(M353*(1+$C$7),2)</f>
        <v>31.19</v>
      </c>
      <c r="O353" s="219">
        <f>M353*K353</f>
        <v>1473.1200000000001</v>
      </c>
      <c r="P353" s="219">
        <f>N353*K353</f>
        <v>1933.78</v>
      </c>
    </row>
    <row r="354" spans="1:16" s="20" customFormat="1" ht="20.100000000000001" hidden="1" customHeight="1">
      <c r="A354" s="326"/>
      <c r="B354" s="359"/>
      <c r="C354" s="424" t="s">
        <v>22777</v>
      </c>
      <c r="D354" s="424"/>
      <c r="E354" s="297">
        <f>E352</f>
        <v>155</v>
      </c>
      <c r="F354" s="359" t="s">
        <v>6462</v>
      </c>
      <c r="G354" s="339"/>
      <c r="H354" s="211"/>
      <c r="I354" s="211"/>
      <c r="J354" s="211"/>
      <c r="K354" s="212"/>
      <c r="L354" s="212"/>
      <c r="M354" s="219"/>
      <c r="N354" s="219"/>
      <c r="O354" s="219"/>
      <c r="P354" s="219"/>
    </row>
    <row r="355" spans="1:16" s="20" customFormat="1" ht="20.100000000000001" hidden="1" customHeight="1">
      <c r="A355" s="326"/>
      <c r="B355" s="359"/>
      <c r="C355" s="424" t="s">
        <v>22777</v>
      </c>
      <c r="D355" s="424"/>
      <c r="E355" s="297">
        <v>0.2</v>
      </c>
      <c r="F355" s="359" t="s">
        <v>6462</v>
      </c>
      <c r="G355" s="339"/>
      <c r="H355" s="211"/>
      <c r="I355" s="211"/>
      <c r="J355" s="211"/>
      <c r="K355" s="212"/>
      <c r="L355" s="212"/>
      <c r="M355" s="219"/>
      <c r="N355" s="219"/>
      <c r="O355" s="219"/>
      <c r="P355" s="219"/>
    </row>
    <row r="356" spans="1:16" s="20" customFormat="1" ht="20.100000000000001" hidden="1" customHeight="1">
      <c r="A356" s="326"/>
      <c r="B356" s="359"/>
      <c r="C356" s="424" t="s">
        <v>22778</v>
      </c>
      <c r="D356" s="424"/>
      <c r="E356" s="297">
        <f>E354*E355*2</f>
        <v>62</v>
      </c>
      <c r="F356" s="359" t="s">
        <v>6284</v>
      </c>
      <c r="G356" s="339"/>
      <c r="H356" s="211"/>
      <c r="I356" s="211"/>
      <c r="J356" s="211"/>
      <c r="K356" s="212"/>
      <c r="L356" s="212"/>
      <c r="M356" s="219"/>
      <c r="N356" s="219"/>
      <c r="O356" s="219"/>
      <c r="P356" s="219"/>
    </row>
    <row r="357" spans="1:16" s="20" customFormat="1" ht="24.95" customHeight="1">
      <c r="A357" s="338" t="s">
        <v>22841</v>
      </c>
      <c r="B357" s="409" t="str">
        <f>IF(I357="SINAPI",VLOOKUP(ORC!H357,SINAPI,2,),VLOOKUP(ORC!H357,SETOP,3,))</f>
        <v>FUNDO ANTICORROSIVO A BASE DE OXIDO DE FERRO (ZARCAO), UMA DEMAO</v>
      </c>
      <c r="C357" s="409"/>
      <c r="D357" s="409"/>
      <c r="E357" s="409"/>
      <c r="F357" s="409"/>
      <c r="G357" s="410"/>
      <c r="H357" s="211" t="s">
        <v>5351</v>
      </c>
      <c r="I357" s="211" t="s">
        <v>16078</v>
      </c>
      <c r="J357" s="211" t="str">
        <f>IF(I357="SINAPI",VLOOKUP(ORC!H357,SINAPI,3,),VLOOKUP(ORC!H357,SETOP,4,))</f>
        <v>M2</v>
      </c>
      <c r="K357" s="212">
        <f>E360</f>
        <v>62</v>
      </c>
      <c r="L357" s="212" t="s">
        <v>40</v>
      </c>
      <c r="M357" s="194">
        <f>ROUND(IF(I357="SINAPI",VLOOKUP(ORC!H357,SINAPI,4,),VLOOKUP(ORC!H357,SETOP,5,)),2)</f>
        <v>12.04</v>
      </c>
      <c r="N357" s="219">
        <f>ROUND(M357*(1+$C$7),2)</f>
        <v>15.81</v>
      </c>
      <c r="O357" s="219">
        <f>M357*K357</f>
        <v>746.4799999999999</v>
      </c>
      <c r="P357" s="219">
        <f>N357*K357</f>
        <v>980.22</v>
      </c>
    </row>
    <row r="358" spans="1:16" s="20" customFormat="1" ht="20.100000000000001" hidden="1" customHeight="1">
      <c r="A358" s="326"/>
      <c r="B358" s="359"/>
      <c r="C358" s="424" t="s">
        <v>22777</v>
      </c>
      <c r="D358" s="424"/>
      <c r="E358" s="297">
        <f>E352</f>
        <v>155</v>
      </c>
      <c r="F358" s="359" t="s">
        <v>6462</v>
      </c>
      <c r="G358" s="339"/>
      <c r="H358" s="211"/>
      <c r="I358" s="211"/>
      <c r="J358" s="211"/>
      <c r="K358" s="212"/>
      <c r="L358" s="212"/>
      <c r="M358" s="194"/>
      <c r="N358" s="194"/>
      <c r="O358" s="194"/>
      <c r="P358" s="293"/>
    </row>
    <row r="359" spans="1:16" s="20" customFormat="1" ht="20.100000000000001" hidden="1" customHeight="1">
      <c r="A359" s="326"/>
      <c r="B359" s="359"/>
      <c r="C359" s="424" t="s">
        <v>22777</v>
      </c>
      <c r="D359" s="424"/>
      <c r="E359" s="297">
        <v>0.2</v>
      </c>
      <c r="F359" s="359" t="s">
        <v>6462</v>
      </c>
      <c r="H359" s="211"/>
      <c r="I359" s="211"/>
      <c r="J359" s="211"/>
      <c r="K359" s="212"/>
      <c r="L359" s="212"/>
      <c r="M359" s="194"/>
      <c r="N359" s="194"/>
      <c r="O359" s="194"/>
      <c r="P359" s="293"/>
    </row>
    <row r="360" spans="1:16" s="20" customFormat="1" ht="20.100000000000001" hidden="1" customHeight="1">
      <c r="A360" s="326"/>
      <c r="B360" s="359"/>
      <c r="C360" s="424" t="s">
        <v>22778</v>
      </c>
      <c r="D360" s="424"/>
      <c r="E360" s="297">
        <f>E358*E359*2</f>
        <v>62</v>
      </c>
      <c r="F360" s="359" t="s">
        <v>6284</v>
      </c>
      <c r="H360" s="211"/>
      <c r="I360" s="211"/>
      <c r="J360" s="211"/>
      <c r="K360" s="212"/>
      <c r="L360" s="212"/>
      <c r="M360" s="194"/>
      <c r="N360" s="194"/>
      <c r="O360" s="194"/>
      <c r="P360" s="293"/>
    </row>
    <row r="361" spans="1:16" s="20" customFormat="1" ht="36.75" customHeight="1">
      <c r="A361" s="338" t="s">
        <v>22842</v>
      </c>
      <c r="B361" s="409" t="str">
        <f>IF(I361="SINAPI",VLOOKUP(ORC!H361,SINAPI,2,),VLOOKUP(ORC!H361,SETOP,3,))</f>
        <v>DEMOLIÇÃO DE PISO CERÂMICO OU LADRILHO HIDRÁULICO, INCLUSIVE AFASTAMENTO</v>
      </c>
      <c r="C361" s="409"/>
      <c r="D361" s="409"/>
      <c r="E361" s="409"/>
      <c r="F361" s="409"/>
      <c r="G361" s="410"/>
      <c r="H361" s="11" t="s">
        <v>9468</v>
      </c>
      <c r="I361" s="211" t="s">
        <v>6221</v>
      </c>
      <c r="J361" s="211" t="str">
        <f>IF(I361="SINAPI",VLOOKUP(ORC!H361,SINAPI,3,),VLOOKUP(ORC!H361,SETOP,4,))</f>
        <v>M2</v>
      </c>
      <c r="K361" s="212">
        <f>E364</f>
        <v>1.04</v>
      </c>
      <c r="L361" s="212">
        <v>407.19</v>
      </c>
      <c r="M361" s="194">
        <f>ROUND(IF(I361="SINAPI",VLOOKUP(ORC!H361,SINAPI,4,),VLOOKUP(ORC!H361,SETOP,5,)),2)</f>
        <v>10.8</v>
      </c>
      <c r="N361" s="219">
        <f>ROUND(M361*(1+$C$7),2)</f>
        <v>14.18</v>
      </c>
      <c r="O361" s="219">
        <f>M361*K361</f>
        <v>11.232000000000001</v>
      </c>
      <c r="P361" s="219">
        <f>N361*K361</f>
        <v>14.747199999999999</v>
      </c>
    </row>
    <row r="362" spans="1:16" s="15" customFormat="1" ht="20.100000000000001" hidden="1" customHeight="1">
      <c r="A362" s="347"/>
      <c r="B362" s="253"/>
      <c r="C362" s="421" t="s">
        <v>22779</v>
      </c>
      <c r="D362" s="421"/>
      <c r="E362" s="298">
        <f>0.6*0.4</f>
        <v>0.24</v>
      </c>
      <c r="F362" s="253" t="s">
        <v>6284</v>
      </c>
      <c r="G362" s="253"/>
      <c r="H362" s="11"/>
      <c r="I362" s="11"/>
      <c r="J362" s="11"/>
      <c r="K362" s="12"/>
      <c r="L362" s="12"/>
      <c r="M362" s="13"/>
      <c r="N362" s="13"/>
      <c r="O362" s="13"/>
      <c r="P362" s="13"/>
    </row>
    <row r="363" spans="1:16" s="15" customFormat="1" ht="20.100000000000001" hidden="1" customHeight="1">
      <c r="A363" s="347"/>
      <c r="B363" s="253"/>
      <c r="C363" s="421" t="s">
        <v>22780</v>
      </c>
      <c r="D363" s="421"/>
      <c r="E363" s="298">
        <f>2*0.4</f>
        <v>0.8</v>
      </c>
      <c r="F363" s="253" t="s">
        <v>6284</v>
      </c>
      <c r="H363" s="11"/>
      <c r="I363" s="11"/>
      <c r="J363" s="11"/>
      <c r="K363" s="12"/>
      <c r="L363" s="12"/>
      <c r="M363" s="13"/>
      <c r="N363" s="13"/>
      <c r="O363" s="13"/>
      <c r="P363" s="13"/>
    </row>
    <row r="364" spans="1:16" s="15" customFormat="1" ht="20.100000000000001" hidden="1" customHeight="1">
      <c r="A364" s="347"/>
      <c r="B364" s="253"/>
      <c r="C364" s="421" t="s">
        <v>1</v>
      </c>
      <c r="D364" s="421"/>
      <c r="E364" s="298">
        <f>E362+E363</f>
        <v>1.04</v>
      </c>
      <c r="F364" s="253" t="s">
        <v>6284</v>
      </c>
      <c r="G364" s="253"/>
      <c r="H364" s="11"/>
      <c r="I364" s="11"/>
      <c r="J364" s="11"/>
      <c r="K364" s="12"/>
      <c r="L364" s="12"/>
      <c r="M364" s="13"/>
      <c r="N364" s="13"/>
      <c r="O364" s="13"/>
      <c r="P364" s="13"/>
    </row>
    <row r="365" spans="1:16" s="20" customFormat="1" ht="24.95" customHeight="1">
      <c r="A365" s="338" t="s">
        <v>22843</v>
      </c>
      <c r="B365" s="409" t="str">
        <f>IF(I365="SINAPI",VLOOKUP(ORC!H365,SINAPI,2,),VLOOKUP(ORC!H365,SETOP,3,))</f>
        <v>ESCAVAÇÃO MANUAL DE VALAS H &lt;= 1,50 M</v>
      </c>
      <c r="C365" s="409"/>
      <c r="D365" s="409"/>
      <c r="E365" s="409"/>
      <c r="F365" s="409"/>
      <c r="G365" s="410"/>
      <c r="H365" s="23" t="s">
        <v>11757</v>
      </c>
      <c r="I365" s="211" t="s">
        <v>6221</v>
      </c>
      <c r="J365" s="211" t="str">
        <f>IF(I365="SINAPI",VLOOKUP(ORC!H365,SINAPI,3,),VLOOKUP(ORC!H365,SETOP,4,))</f>
        <v>M3</v>
      </c>
      <c r="K365" s="212">
        <f>E373</f>
        <v>2.930400000000001</v>
      </c>
      <c r="L365" s="212">
        <v>407.19</v>
      </c>
      <c r="M365" s="194">
        <f>ROUND(IF(I365="SINAPI",VLOOKUP(ORC!H365,SINAPI,4,),VLOOKUP(ORC!H365,SETOP,5,)),2)</f>
        <v>45.49</v>
      </c>
      <c r="N365" s="194">
        <f>ROUND(M365*(1+$C$7),2)</f>
        <v>59.72</v>
      </c>
      <c r="O365" s="194">
        <f>M365*K365</f>
        <v>133.30389600000007</v>
      </c>
      <c r="P365" s="194">
        <f>N365*K365</f>
        <v>175.00348800000006</v>
      </c>
    </row>
    <row r="366" spans="1:16" s="15" customFormat="1" ht="20.100000000000001" hidden="1" customHeight="1">
      <c r="A366" s="347"/>
      <c r="B366" s="253"/>
      <c r="C366" s="421" t="s">
        <v>22781</v>
      </c>
      <c r="D366" s="421"/>
      <c r="E366" s="298">
        <f>0.6*0.4</f>
        <v>0.24</v>
      </c>
      <c r="F366" s="253" t="s">
        <v>6284</v>
      </c>
      <c r="G366" s="253"/>
      <c r="H366" s="11"/>
      <c r="I366" s="11"/>
      <c r="J366" s="11"/>
      <c r="K366" s="12"/>
      <c r="L366" s="12"/>
      <c r="M366" s="13"/>
      <c r="N366" s="13"/>
      <c r="O366" s="13"/>
      <c r="P366" s="13"/>
    </row>
    <row r="367" spans="1:16" s="20" customFormat="1" ht="20.100000000000001" hidden="1" customHeight="1">
      <c r="A367" s="326"/>
      <c r="B367" s="339"/>
      <c r="C367" s="421" t="s">
        <v>22782</v>
      </c>
      <c r="D367" s="421"/>
      <c r="E367" s="298">
        <v>0.55000000000000004</v>
      </c>
      <c r="F367" s="253" t="s">
        <v>6462</v>
      </c>
      <c r="G367" s="339"/>
      <c r="H367" s="11"/>
      <c r="I367" s="211"/>
      <c r="J367" s="211"/>
      <c r="K367" s="212"/>
      <c r="L367" s="212"/>
      <c r="M367" s="194"/>
      <c r="N367" s="194"/>
      <c r="O367" s="194"/>
      <c r="P367" s="194"/>
    </row>
    <row r="368" spans="1:16" s="20" customFormat="1" ht="20.100000000000001" hidden="1" customHeight="1">
      <c r="A368" s="326"/>
      <c r="B368" s="339"/>
      <c r="C368" s="421" t="s">
        <v>22783</v>
      </c>
      <c r="D368" s="421"/>
      <c r="E368" s="298">
        <f>E366*E367</f>
        <v>0.13200000000000001</v>
      </c>
      <c r="F368" s="253" t="s">
        <v>25</v>
      </c>
      <c r="G368" s="339"/>
      <c r="H368" s="211"/>
      <c r="I368" s="211"/>
      <c r="J368" s="211"/>
      <c r="K368" s="212"/>
      <c r="L368" s="212"/>
      <c r="M368" s="194"/>
      <c r="N368" s="194"/>
      <c r="O368" s="194"/>
      <c r="P368" s="194"/>
    </row>
    <row r="369" spans="1:16" s="20" customFormat="1" ht="20.100000000000001" hidden="1" customHeight="1">
      <c r="A369" s="326"/>
      <c r="B369" s="339"/>
      <c r="C369" s="421" t="s">
        <v>22777</v>
      </c>
      <c r="D369" s="421"/>
      <c r="E369" s="298">
        <f>5.15+7.57</f>
        <v>12.72</v>
      </c>
      <c r="F369" s="253" t="s">
        <v>6462</v>
      </c>
      <c r="G369" s="339"/>
      <c r="H369" s="211"/>
      <c r="I369" s="211"/>
      <c r="J369" s="211"/>
      <c r="K369" s="212"/>
      <c r="L369" s="212"/>
      <c r="M369" s="194"/>
      <c r="N369" s="194"/>
      <c r="O369" s="194"/>
      <c r="P369" s="194"/>
    </row>
    <row r="370" spans="1:16" s="20" customFormat="1" ht="20.100000000000001" hidden="1" customHeight="1">
      <c r="A370" s="326"/>
      <c r="B370" s="339"/>
      <c r="C370" s="421" t="s">
        <v>22784</v>
      </c>
      <c r="D370" s="421"/>
      <c r="E370" s="298">
        <v>0.4</v>
      </c>
      <c r="F370" s="253" t="s">
        <v>6462</v>
      </c>
      <c r="G370" s="339"/>
      <c r="H370" s="211"/>
      <c r="I370" s="211"/>
      <c r="J370" s="211"/>
      <c r="K370" s="212"/>
      <c r="L370" s="212"/>
      <c r="M370" s="194"/>
      <c r="N370" s="194"/>
      <c r="O370" s="194"/>
      <c r="P370" s="194"/>
    </row>
    <row r="371" spans="1:16" s="20" customFormat="1" ht="20.100000000000001" hidden="1" customHeight="1">
      <c r="A371" s="326"/>
      <c r="B371" s="339"/>
      <c r="C371" s="421" t="s">
        <v>22785</v>
      </c>
      <c r="D371" s="421"/>
      <c r="E371" s="298">
        <v>0.55000000000000004</v>
      </c>
      <c r="F371" s="253" t="s">
        <v>6462</v>
      </c>
      <c r="G371" s="339"/>
      <c r="H371" s="211"/>
      <c r="I371" s="211"/>
      <c r="J371" s="211"/>
      <c r="K371" s="212"/>
      <c r="L371" s="212"/>
      <c r="M371" s="194"/>
      <c r="N371" s="194"/>
      <c r="O371" s="194"/>
      <c r="P371" s="194"/>
    </row>
    <row r="372" spans="1:16" s="20" customFormat="1" ht="20.100000000000001" hidden="1" customHeight="1">
      <c r="A372" s="326"/>
      <c r="B372" s="339"/>
      <c r="C372" s="421" t="s">
        <v>22786</v>
      </c>
      <c r="D372" s="421"/>
      <c r="E372" s="298">
        <f>E369*E370*E371</f>
        <v>2.7984000000000009</v>
      </c>
      <c r="F372" s="253" t="s">
        <v>25</v>
      </c>
      <c r="G372" s="339"/>
      <c r="H372" s="211"/>
      <c r="I372" s="211"/>
      <c r="J372" s="211"/>
      <c r="K372" s="212"/>
      <c r="L372" s="212"/>
      <c r="M372" s="194"/>
      <c r="N372" s="194"/>
      <c r="O372" s="194"/>
      <c r="P372" s="194"/>
    </row>
    <row r="373" spans="1:16" s="20" customFormat="1" ht="20.100000000000001" hidden="1" customHeight="1">
      <c r="A373" s="338"/>
      <c r="B373" s="339"/>
      <c r="C373" s="421" t="s">
        <v>22787</v>
      </c>
      <c r="D373" s="421"/>
      <c r="E373" s="298">
        <f>E368+E372</f>
        <v>2.930400000000001</v>
      </c>
      <c r="F373" s="253" t="s">
        <v>25</v>
      </c>
      <c r="G373" s="339"/>
      <c r="H373" s="211"/>
      <c r="I373" s="211"/>
      <c r="J373" s="211"/>
      <c r="K373" s="212"/>
      <c r="L373" s="212"/>
      <c r="M373" s="194"/>
      <c r="N373" s="194"/>
      <c r="O373" s="194"/>
      <c r="P373" s="194"/>
    </row>
    <row r="374" spans="1:16" s="20" customFormat="1" ht="24.95" customHeight="1">
      <c r="A374" s="338" t="s">
        <v>22844</v>
      </c>
      <c r="B374" s="409" t="str">
        <f>IF(I374="SINAPI",VLOOKUP(ORC!H374,SINAPI,2,),VLOOKUP(ORC!H374,SETOP,3,))</f>
        <v>PEDRA BRITADA N. 2 (19 A 38 MM) POSTO PEDREIRA/FORNECEDOR, SEM FRETE</v>
      </c>
      <c r="C374" s="409"/>
      <c r="D374" s="409"/>
      <c r="E374" s="409"/>
      <c r="F374" s="409"/>
      <c r="G374" s="410"/>
      <c r="H374" s="11">
        <v>4718</v>
      </c>
      <c r="I374" s="211" t="s">
        <v>16078</v>
      </c>
      <c r="J374" s="211" t="str">
        <f>IF(I374="SINAPI",VLOOKUP(ORC!H374,SINAPI,3,),VLOOKUP(ORC!H374,SETOP,4,))</f>
        <v xml:space="preserve">M3    </v>
      </c>
      <c r="K374" s="212">
        <f>E377</f>
        <v>2.4E-2</v>
      </c>
      <c r="L374" s="212">
        <v>407.19</v>
      </c>
      <c r="M374" s="194">
        <f>ROUND(IF(I374="SINAPI",VLOOKUP(ORC!H374,SINAPI,4,),VLOOKUP(ORC!H374,SETOP,5,)),2)</f>
        <v>70.02</v>
      </c>
      <c r="N374" s="194">
        <f>ROUND(M374*(1+$C$7),2)</f>
        <v>91.93</v>
      </c>
      <c r="O374" s="194">
        <f>M374*K374</f>
        <v>1.68048</v>
      </c>
      <c r="P374" s="194">
        <f>N374*K374</f>
        <v>2.2063200000000003</v>
      </c>
    </row>
    <row r="375" spans="1:16" s="15" customFormat="1" ht="20.100000000000001" hidden="1" customHeight="1">
      <c r="A375" s="347"/>
      <c r="B375" s="253"/>
      <c r="C375" s="421" t="s">
        <v>22781</v>
      </c>
      <c r="D375" s="421"/>
      <c r="E375" s="298">
        <f>0.6*0.4</f>
        <v>0.24</v>
      </c>
      <c r="F375" s="253" t="s">
        <v>6284</v>
      </c>
      <c r="G375" s="253"/>
      <c r="H375" s="11"/>
      <c r="I375" s="11"/>
      <c r="J375" s="11"/>
      <c r="K375" s="12"/>
      <c r="L375" s="12"/>
      <c r="M375" s="13"/>
      <c r="N375" s="13"/>
      <c r="O375" s="13"/>
      <c r="P375" s="13"/>
    </row>
    <row r="376" spans="1:16" s="15" customFormat="1" ht="20.100000000000001" hidden="1" customHeight="1">
      <c r="A376" s="347"/>
      <c r="B376" s="253"/>
      <c r="C376" s="421" t="s">
        <v>22782</v>
      </c>
      <c r="D376" s="421"/>
      <c r="E376" s="298">
        <v>0.1</v>
      </c>
      <c r="F376" s="253" t="s">
        <v>6462</v>
      </c>
      <c r="G376" s="253"/>
      <c r="H376" s="11"/>
      <c r="I376" s="11"/>
      <c r="J376" s="11"/>
      <c r="K376" s="12"/>
      <c r="L376" s="12"/>
      <c r="M376" s="13"/>
      <c r="N376" s="13"/>
      <c r="O376" s="13"/>
      <c r="P376" s="13"/>
    </row>
    <row r="377" spans="1:16" s="15" customFormat="1" ht="20.100000000000001" hidden="1" customHeight="1">
      <c r="A377" s="347"/>
      <c r="B377" s="253"/>
      <c r="C377" s="421" t="s">
        <v>1</v>
      </c>
      <c r="D377" s="421"/>
      <c r="E377" s="298">
        <f>E375*E376</f>
        <v>2.4E-2</v>
      </c>
      <c r="F377" s="253" t="s">
        <v>25</v>
      </c>
      <c r="G377" s="253"/>
      <c r="H377" s="11"/>
      <c r="I377" s="11"/>
      <c r="J377" s="11"/>
      <c r="K377" s="12"/>
      <c r="L377" s="12"/>
      <c r="M377" s="13"/>
      <c r="N377" s="13"/>
      <c r="O377" s="13"/>
      <c r="P377" s="13"/>
    </row>
    <row r="378" spans="1:16" s="20" customFormat="1" ht="24.95" customHeight="1">
      <c r="A378" s="338" t="s">
        <v>22845</v>
      </c>
      <c r="B378" s="409" t="str">
        <f>IF(I378="SINAPI",VLOOKUP(ORC!H378,SINAPI,2,),VLOOKUP(ORC!H378,SETOP,3,))</f>
        <v>CARGA MANUAL DE ENTULHO EM CAMINHAO BASCULANTE 6 M3</v>
      </c>
      <c r="C378" s="409"/>
      <c r="D378" s="409"/>
      <c r="E378" s="409"/>
      <c r="F378" s="409"/>
      <c r="G378" s="410"/>
      <c r="H378" s="23">
        <v>72897</v>
      </c>
      <c r="I378" s="211" t="s">
        <v>16078</v>
      </c>
      <c r="J378" s="211" t="str">
        <f>IF(I378="SINAPI",VLOOKUP(ORC!H378,SINAPI,3,),VLOOKUP(ORC!H378,SETOP,4,))</f>
        <v>M3</v>
      </c>
      <c r="K378" s="212">
        <f>E383</f>
        <v>2.9824000000000011</v>
      </c>
      <c r="L378" s="212">
        <v>407.19</v>
      </c>
      <c r="M378" s="194">
        <f>ROUND(IF(I378="SINAPI",VLOOKUP(ORC!H378,SINAPI,4,),VLOOKUP(ORC!H378,SETOP,5,)),2)</f>
        <v>17.88</v>
      </c>
      <c r="N378" s="194">
        <f>ROUND(M378*(1+$C$7),2)</f>
        <v>23.47</v>
      </c>
      <c r="O378" s="194">
        <f>M378*K378</f>
        <v>53.325312000000018</v>
      </c>
      <c r="P378" s="194">
        <f>N378*K378</f>
        <v>69.996928000000025</v>
      </c>
    </row>
    <row r="379" spans="1:16" s="20" customFormat="1" ht="27.75" hidden="1" customHeight="1">
      <c r="A379" s="326"/>
      <c r="B379" s="339" t="s">
        <v>22788</v>
      </c>
      <c r="C379" s="420" t="s">
        <v>22789</v>
      </c>
      <c r="D379" s="420"/>
      <c r="E379" s="354">
        <f>E364</f>
        <v>1.04</v>
      </c>
      <c r="F379" s="339" t="s">
        <v>6284</v>
      </c>
      <c r="G379" s="340"/>
      <c r="H379" s="23"/>
      <c r="I379" s="211"/>
      <c r="J379" s="211"/>
      <c r="K379" s="212"/>
      <c r="L379" s="212"/>
      <c r="M379" s="194"/>
      <c r="N379" s="194"/>
      <c r="O379" s="194"/>
      <c r="P379" s="194"/>
    </row>
    <row r="380" spans="1:16" s="20" customFormat="1" ht="20.100000000000001" hidden="1" customHeight="1">
      <c r="A380" s="326"/>
      <c r="B380" s="339"/>
      <c r="C380" s="420" t="s">
        <v>22790</v>
      </c>
      <c r="D380" s="420"/>
      <c r="E380" s="354">
        <v>0.05</v>
      </c>
      <c r="F380" s="339" t="s">
        <v>6462</v>
      </c>
      <c r="G380" s="340"/>
      <c r="H380" s="23"/>
      <c r="I380" s="211"/>
      <c r="J380" s="211"/>
      <c r="K380" s="212"/>
      <c r="L380" s="212"/>
      <c r="M380" s="194"/>
      <c r="N380" s="194"/>
      <c r="O380" s="194"/>
      <c r="P380" s="194"/>
    </row>
    <row r="381" spans="1:16" s="20" customFormat="1" ht="20.100000000000001" hidden="1" customHeight="1">
      <c r="A381" s="338"/>
      <c r="B381" s="339"/>
      <c r="C381" s="339"/>
      <c r="D381" s="338" t="s">
        <v>22786</v>
      </c>
      <c r="E381" s="354">
        <f>E379*E380</f>
        <v>5.2000000000000005E-2</v>
      </c>
      <c r="F381" s="339" t="s">
        <v>25</v>
      </c>
      <c r="G381" s="340"/>
      <c r="H381" s="23"/>
      <c r="I381" s="211"/>
      <c r="J381" s="211"/>
      <c r="K381" s="212"/>
      <c r="L381" s="212"/>
      <c r="M381" s="194"/>
      <c r="N381" s="194"/>
      <c r="O381" s="194"/>
      <c r="P381" s="194"/>
    </row>
    <row r="382" spans="1:16" s="20" customFormat="1" ht="20.100000000000001" hidden="1" customHeight="1">
      <c r="A382" s="338"/>
      <c r="B382" s="339" t="s">
        <v>22791</v>
      </c>
      <c r="C382" s="420" t="s">
        <v>22792</v>
      </c>
      <c r="D382" s="420"/>
      <c r="E382" s="354">
        <f>E373</f>
        <v>2.930400000000001</v>
      </c>
      <c r="F382" s="339" t="s">
        <v>25</v>
      </c>
      <c r="G382" s="340"/>
      <c r="H382" s="23"/>
      <c r="I382" s="211"/>
      <c r="J382" s="211"/>
      <c r="K382" s="212"/>
      <c r="L382" s="212"/>
      <c r="M382" s="194"/>
      <c r="N382" s="194"/>
      <c r="O382" s="194"/>
      <c r="P382" s="194"/>
    </row>
    <row r="383" spans="1:16" s="20" customFormat="1" ht="20.100000000000001" hidden="1" customHeight="1">
      <c r="A383" s="338"/>
      <c r="B383" s="339"/>
      <c r="C383" s="420" t="s">
        <v>22793</v>
      </c>
      <c r="D383" s="420"/>
      <c r="E383" s="354">
        <f>E381+E382</f>
        <v>2.9824000000000011</v>
      </c>
      <c r="F383" s="339" t="s">
        <v>25</v>
      </c>
      <c r="G383" s="340"/>
      <c r="H383" s="23"/>
      <c r="I383" s="211"/>
      <c r="J383" s="211"/>
      <c r="K383" s="212"/>
      <c r="L383" s="212"/>
      <c r="M383" s="194"/>
      <c r="N383" s="194"/>
      <c r="O383" s="194"/>
      <c r="P383" s="194"/>
    </row>
    <row r="384" spans="1:16" s="20" customFormat="1" ht="38.25" customHeight="1">
      <c r="A384" s="338" t="s">
        <v>22846</v>
      </c>
      <c r="B384" s="409" t="str">
        <f>IF(I384="SINAPI",VLOOKUP(ORC!H384,SINAPI,2,),VLOOKUP(ORC!H384,SETOP,3,))</f>
        <v>TRANSPORTE DE ENTULHO COM CAMINHAO BASCULANTE 6 M3, RODOVIA PAVIMENTADA, DMT 0,5 A 1,0 KM</v>
      </c>
      <c r="C384" s="409"/>
      <c r="D384" s="409"/>
      <c r="E384" s="409"/>
      <c r="F384" s="409"/>
      <c r="G384" s="410"/>
      <c r="H384" s="23">
        <v>72900</v>
      </c>
      <c r="I384" s="211" t="s">
        <v>16078</v>
      </c>
      <c r="J384" s="211" t="str">
        <f>IF(I384="SINAPI",VLOOKUP(ORC!H384,SINAPI,3,),VLOOKUP(ORC!H384,SETOP,4,))</f>
        <v>M3</v>
      </c>
      <c r="K384" s="212">
        <f>E389</f>
        <v>2.9824000000000011</v>
      </c>
      <c r="L384" s="212">
        <v>407.19</v>
      </c>
      <c r="M384" s="194">
        <f>ROUND(IF(I384="SINAPI",VLOOKUP(ORC!H384,SINAPI,4,),VLOOKUP(ORC!H384,SETOP,5,)),2)</f>
        <v>6.04</v>
      </c>
      <c r="N384" s="194">
        <f>ROUND(M384*(1+$C$7),2)</f>
        <v>7.93</v>
      </c>
      <c r="O384" s="194">
        <f>M384*K384</f>
        <v>18.013696000000007</v>
      </c>
      <c r="P384" s="194">
        <f>N384*K384</f>
        <v>23.650432000000009</v>
      </c>
    </row>
    <row r="385" spans="1:16" s="20" customFormat="1" ht="38.25" hidden="1" customHeight="1">
      <c r="A385" s="326"/>
      <c r="B385" s="339" t="s">
        <v>22788</v>
      </c>
      <c r="C385" s="420" t="s">
        <v>22792</v>
      </c>
      <c r="D385" s="420"/>
      <c r="E385" s="354">
        <f>E364</f>
        <v>1.04</v>
      </c>
      <c r="F385" s="339" t="s">
        <v>6284</v>
      </c>
      <c r="H385" s="23"/>
      <c r="I385" s="211"/>
      <c r="J385" s="211"/>
      <c r="K385" s="212"/>
      <c r="L385" s="212"/>
      <c r="M385" s="194"/>
      <c r="N385" s="194"/>
      <c r="O385" s="194"/>
      <c r="P385" s="194"/>
    </row>
    <row r="386" spans="1:16" s="20" customFormat="1" ht="20.100000000000001" hidden="1" customHeight="1">
      <c r="A386" s="338"/>
      <c r="B386" s="339"/>
      <c r="C386" s="420" t="s">
        <v>22790</v>
      </c>
      <c r="D386" s="420"/>
      <c r="E386" s="354">
        <v>0.05</v>
      </c>
      <c r="F386" s="339" t="s">
        <v>6462</v>
      </c>
      <c r="H386" s="23"/>
      <c r="I386" s="211"/>
      <c r="J386" s="211"/>
      <c r="K386" s="212"/>
      <c r="L386" s="212"/>
      <c r="M386" s="194"/>
      <c r="N386" s="194"/>
      <c r="O386" s="194"/>
      <c r="P386" s="194"/>
    </row>
    <row r="387" spans="1:16" s="20" customFormat="1" ht="20.100000000000001" hidden="1" customHeight="1">
      <c r="A387" s="338"/>
      <c r="B387" s="339"/>
      <c r="C387" s="339"/>
      <c r="D387" s="338" t="s">
        <v>22786</v>
      </c>
      <c r="E387" s="354">
        <f>E385*E386</f>
        <v>5.2000000000000005E-2</v>
      </c>
      <c r="F387" s="339" t="s">
        <v>25</v>
      </c>
      <c r="H387" s="23"/>
      <c r="I387" s="211"/>
      <c r="J387" s="211"/>
      <c r="K387" s="212"/>
      <c r="L387" s="212"/>
      <c r="M387" s="194"/>
      <c r="N387" s="194"/>
      <c r="O387" s="194"/>
      <c r="P387" s="194"/>
    </row>
    <row r="388" spans="1:16" s="20" customFormat="1" ht="48" hidden="1" customHeight="1">
      <c r="A388" s="338"/>
      <c r="B388" s="339" t="s">
        <v>22791</v>
      </c>
      <c r="C388" s="420" t="s">
        <v>22792</v>
      </c>
      <c r="D388" s="420"/>
      <c r="E388" s="354">
        <f>E373</f>
        <v>2.930400000000001</v>
      </c>
      <c r="F388" s="339" t="s">
        <v>25</v>
      </c>
      <c r="H388" s="23"/>
      <c r="I388" s="211"/>
      <c r="J388" s="211"/>
      <c r="K388" s="212"/>
      <c r="L388" s="212"/>
      <c r="M388" s="194"/>
      <c r="N388" s="194"/>
      <c r="O388" s="194"/>
      <c r="P388" s="194"/>
    </row>
    <row r="389" spans="1:16" s="20" customFormat="1" ht="20.100000000000001" hidden="1" customHeight="1">
      <c r="A389" s="338"/>
      <c r="B389" s="339"/>
      <c r="C389" s="420" t="s">
        <v>22793</v>
      </c>
      <c r="D389" s="420"/>
      <c r="E389" s="354">
        <f>E387+E388</f>
        <v>2.9824000000000011</v>
      </c>
      <c r="F389" s="339" t="s">
        <v>25</v>
      </c>
      <c r="H389" s="23"/>
      <c r="I389" s="211"/>
      <c r="J389" s="211"/>
      <c r="K389" s="212"/>
      <c r="L389" s="212"/>
      <c r="M389" s="194"/>
      <c r="N389" s="194"/>
      <c r="O389" s="194"/>
      <c r="P389" s="194"/>
    </row>
    <row r="390" spans="1:16" s="20" customFormat="1" ht="42" customHeight="1">
      <c r="A390" s="338" t="s">
        <v>22847</v>
      </c>
      <c r="B390" s="409" t="str">
        <f>IF(I390="SINAPI",VLOOKUP(ORC!H390,SINAPI,2,),VLOOKUP(ORC!H390,SETOP,3,))</f>
        <v>JOELHO 90 GRAUS, EM FERRO GALVANIZADO, DN 65 (2 1/2"), CONEXÃO ROSQUEADA, INSTALADO EM PRUMADAS - FORNECIMENTO E INSTALAÇÃO. AF_12/2015</v>
      </c>
      <c r="C390" s="409"/>
      <c r="D390" s="409"/>
      <c r="E390" s="409"/>
      <c r="F390" s="409"/>
      <c r="G390" s="410"/>
      <c r="H390" s="211">
        <v>92353</v>
      </c>
      <c r="I390" s="211" t="s">
        <v>16078</v>
      </c>
      <c r="J390" s="211" t="str">
        <f>IF(I390="SINAPI",VLOOKUP(ORC!H390,SINAPI,3,),VLOOKUP(ORC!H390,SETOP,4,))</f>
        <v>UN</v>
      </c>
      <c r="K390" s="212">
        <v>12</v>
      </c>
      <c r="L390" s="212">
        <v>407.19</v>
      </c>
      <c r="M390" s="194">
        <f>ROUND(IF(I390="SINAPI",VLOOKUP(ORC!H390,SINAPI,4,),VLOOKUP(ORC!H390,SETOP,5,)),2)</f>
        <v>90.95</v>
      </c>
      <c r="N390" s="194">
        <f>ROUND(M390*(1+$C$7),2)</f>
        <v>119.41</v>
      </c>
      <c r="O390" s="194">
        <f>M390*K390</f>
        <v>1091.4000000000001</v>
      </c>
      <c r="P390" s="194">
        <f>N390*K390</f>
        <v>1432.92</v>
      </c>
    </row>
    <row r="391" spans="1:16" s="20" customFormat="1" ht="46.5" customHeight="1">
      <c r="A391" s="338" t="s">
        <v>22848</v>
      </c>
      <c r="B391" s="409" t="str">
        <f>IF(I391="SINAPI",VLOOKUP(ORC!H391,SINAPI,2,),VLOOKUP(ORC!H391,SETOP,3,))</f>
        <v>TÊ, EM FERRO GALVANIZADO, CONEXÃO ROSQUEADA, DN 65 (2 1/2"), INSTALADO EM REDE DE ALIMENTAÇÃO PARA HIDRANTE - FORNECIMENTO E INSTALAÇÃO. AF_12/2015</v>
      </c>
      <c r="C391" s="409"/>
      <c r="D391" s="409"/>
      <c r="E391" s="409"/>
      <c r="F391" s="409"/>
      <c r="G391" s="410"/>
      <c r="H391" s="23">
        <v>92642</v>
      </c>
      <c r="I391" s="211" t="s">
        <v>16078</v>
      </c>
      <c r="J391" s="211" t="str">
        <f>IF(I391="SINAPI",VLOOKUP(ORC!H391,SINAPI,3,),VLOOKUP(ORC!H391,SETOP,4,))</f>
        <v>UN</v>
      </c>
      <c r="K391" s="212">
        <v>4</v>
      </c>
      <c r="L391" s="212">
        <v>407.19</v>
      </c>
      <c r="M391" s="194">
        <f>ROUND(IF(I391="SINAPI",VLOOKUP(ORC!H391,SINAPI,4,),VLOOKUP(ORC!H391,SETOP,5,)),2)</f>
        <v>126.61</v>
      </c>
      <c r="N391" s="194">
        <f>ROUND(M391*(1+$C$7),2)</f>
        <v>166.23</v>
      </c>
      <c r="O391" s="194">
        <f>M391*K391</f>
        <v>506.44</v>
      </c>
      <c r="P391" s="194">
        <f>N391*K391</f>
        <v>664.92</v>
      </c>
    </row>
    <row r="392" spans="1:16" s="20" customFormat="1" ht="61.5" customHeight="1">
      <c r="A392" s="338" t="s">
        <v>22849</v>
      </c>
      <c r="B392" s="422" t="s">
        <v>22794</v>
      </c>
      <c r="C392" s="422"/>
      <c r="D392" s="422"/>
      <c r="E392" s="422"/>
      <c r="F392" s="422"/>
      <c r="G392" s="423"/>
      <c r="H392" s="211" t="s">
        <v>22696</v>
      </c>
      <c r="I392" s="211" t="s">
        <v>6221</v>
      </c>
      <c r="J392" s="211" t="s">
        <v>6595</v>
      </c>
      <c r="K392" s="212">
        <v>5</v>
      </c>
      <c r="M392" s="212">
        <v>967.84</v>
      </c>
      <c r="N392" s="194">
        <f>ROUND(M392*(1+$C$7),2)</f>
        <v>1270.68</v>
      </c>
      <c r="O392" s="194">
        <f>M392*K392</f>
        <v>4839.2</v>
      </c>
      <c r="P392" s="194">
        <f>N392*K392</f>
        <v>6353.4000000000005</v>
      </c>
    </row>
    <row r="393" spans="1:16" s="20" customFormat="1" ht="32.25" customHeight="1">
      <c r="A393" s="338" t="s">
        <v>22850</v>
      </c>
      <c r="B393" s="409" t="str">
        <f>IF(I393="SINAPI",VLOOKUP(ORC!H393,SINAPI,2,),VLOOKUP(ORC!H393,SETOP,3,))</f>
        <v>HIDRANTE DE RECALQUE COMPLETO EM CAIXA DE ALVENARIA</v>
      </c>
      <c r="C393" s="409"/>
      <c r="D393" s="409"/>
      <c r="E393" s="409"/>
      <c r="F393" s="409"/>
      <c r="G393" s="410"/>
      <c r="H393" s="211" t="s">
        <v>10854</v>
      </c>
      <c r="I393" s="211" t="s">
        <v>6221</v>
      </c>
      <c r="J393" s="211" t="str">
        <f>IF(I393="SINAPI",VLOOKUP(ORC!H393,SINAPI,3,),VLOOKUP(ORC!H393,SETOP,4,))</f>
        <v>U</v>
      </c>
      <c r="K393" s="212">
        <v>1</v>
      </c>
      <c r="L393" s="212">
        <v>407.19</v>
      </c>
      <c r="M393" s="194">
        <f>ROUND(IF(I393="SINAPI",VLOOKUP(ORC!H393,SINAPI,4,),VLOOKUP(ORC!H393,SETOP,5,)),2)</f>
        <v>576.80999999999995</v>
      </c>
      <c r="N393" s="194">
        <f>ROUND(M393*(1+$C$7),2)</f>
        <v>757.29</v>
      </c>
      <c r="O393" s="194">
        <f>M393*K393</f>
        <v>576.80999999999995</v>
      </c>
      <c r="P393" s="194">
        <f>N393*K393</f>
        <v>757.29</v>
      </c>
    </row>
    <row r="394" spans="1:16" s="15" customFormat="1" ht="46.5" customHeight="1">
      <c r="A394" s="338" t="s">
        <v>22851</v>
      </c>
      <c r="B394" s="409" t="str">
        <f>IF(I394="SINAPI",VLOOKUP(ORC!H394,SINAPI,2,),VLOOKUP(ORC!H394,SETOP,3,))</f>
        <v>FORNECIMENTO DE CONCRETO ESTRUTURAL, PREPARADO EM OBRA, COM FCK 25 MPA, INCLUSIVE LANÇAMENTO, ADENSAMENTO E ACABAMENTO</v>
      </c>
      <c r="C394" s="409"/>
      <c r="D394" s="409"/>
      <c r="E394" s="409"/>
      <c r="F394" s="409"/>
      <c r="G394" s="410"/>
      <c r="H394" s="11" t="s">
        <v>10320</v>
      </c>
      <c r="I394" s="211" t="s">
        <v>6221</v>
      </c>
      <c r="J394" s="211" t="str">
        <f>IF(I394="SINAPI",VLOOKUP(ORC!H394,SINAPI,3,),VLOOKUP(ORC!H394,SETOP,4,))</f>
        <v>M3</v>
      </c>
      <c r="K394" s="212">
        <f>E398</f>
        <v>0.25440000000000007</v>
      </c>
      <c r="L394" s="212">
        <v>407.19</v>
      </c>
      <c r="M394" s="194">
        <f>ROUND(IF(I394="SINAPI",VLOOKUP(ORC!H394,SINAPI,4,),VLOOKUP(ORC!H394,SETOP,5,)),2)</f>
        <v>431.92</v>
      </c>
      <c r="N394" s="194">
        <f>ROUND(M394*(1+$C$7),2)</f>
        <v>567.07000000000005</v>
      </c>
      <c r="O394" s="194">
        <f>M394*K394</f>
        <v>109.88044800000003</v>
      </c>
      <c r="P394" s="194">
        <f>N394*K394</f>
        <v>144.26260800000006</v>
      </c>
    </row>
    <row r="395" spans="1:16" s="15" customFormat="1" ht="20.100000000000001" hidden="1" customHeight="1">
      <c r="A395" s="347"/>
      <c r="B395" s="339"/>
      <c r="C395" s="421" t="s">
        <v>22777</v>
      </c>
      <c r="D395" s="421"/>
      <c r="E395" s="298">
        <f>E369</f>
        <v>12.72</v>
      </c>
      <c r="F395" s="253" t="s">
        <v>6462</v>
      </c>
      <c r="G395" s="339"/>
      <c r="H395" s="11"/>
      <c r="I395" s="211"/>
      <c r="J395" s="211"/>
      <c r="K395" s="212"/>
      <c r="L395" s="212"/>
      <c r="M395" s="194"/>
      <c r="N395" s="194"/>
      <c r="O395" s="194"/>
      <c r="P395" s="194"/>
    </row>
    <row r="396" spans="1:16" s="15" customFormat="1" ht="20.100000000000001" hidden="1" customHeight="1">
      <c r="A396" s="347"/>
      <c r="B396" s="339"/>
      <c r="C396" s="421" t="s">
        <v>22784</v>
      </c>
      <c r="D396" s="421"/>
      <c r="E396" s="298">
        <v>0.4</v>
      </c>
      <c r="F396" s="253" t="s">
        <v>6462</v>
      </c>
      <c r="G396" s="339"/>
      <c r="H396" s="11"/>
      <c r="I396" s="211"/>
      <c r="J396" s="211"/>
      <c r="K396" s="212"/>
      <c r="L396" s="212"/>
      <c r="M396" s="194"/>
      <c r="N396" s="194"/>
      <c r="O396" s="194"/>
      <c r="P396" s="194"/>
    </row>
    <row r="397" spans="1:16" s="15" customFormat="1" ht="20.100000000000001" hidden="1" customHeight="1">
      <c r="A397" s="347"/>
      <c r="B397" s="339"/>
      <c r="C397" s="421" t="s">
        <v>22785</v>
      </c>
      <c r="D397" s="421"/>
      <c r="E397" s="298">
        <v>0.05</v>
      </c>
      <c r="F397" s="253" t="s">
        <v>6462</v>
      </c>
      <c r="G397" s="339"/>
      <c r="H397" s="11"/>
      <c r="I397" s="211"/>
      <c r="J397" s="211"/>
      <c r="K397" s="212"/>
      <c r="L397" s="212"/>
      <c r="M397" s="194"/>
      <c r="N397" s="194"/>
      <c r="O397" s="194"/>
      <c r="P397" s="194"/>
    </row>
    <row r="398" spans="1:16" s="15" customFormat="1" ht="20.100000000000001" hidden="1" customHeight="1">
      <c r="A398" s="347"/>
      <c r="B398" s="339"/>
      <c r="C398" s="421" t="s">
        <v>22783</v>
      </c>
      <c r="D398" s="421"/>
      <c r="E398" s="298">
        <f>E395*E396*E397</f>
        <v>0.25440000000000007</v>
      </c>
      <c r="F398" s="253" t="s">
        <v>25</v>
      </c>
      <c r="G398" s="339"/>
      <c r="H398" s="11"/>
      <c r="I398" s="211"/>
      <c r="J398" s="211"/>
      <c r="K398" s="212"/>
      <c r="L398" s="212"/>
      <c r="M398" s="194"/>
      <c r="N398" s="194"/>
      <c r="O398" s="194"/>
      <c r="P398" s="194"/>
    </row>
    <row r="399" spans="1:16" s="15" customFormat="1" ht="51.75" customHeight="1">
      <c r="A399" s="338" t="s">
        <v>22852</v>
      </c>
      <c r="B399" s="409" t="str">
        <f>IF(I399="SINAPI",VLOOKUP(ORC!H399,SINAPI,2,),VLOOKUP(ORC!H399,SETOP,3,))</f>
        <v>ARGAMASSA TRAÇO 1:3 (EM VOLUME DE CIMENTO E AREIA MÉDIA ÚMIDA) PARA CONTRAPISO, PREPARO MANUAL. AF_08/2019</v>
      </c>
      <c r="C399" s="409"/>
      <c r="D399" s="409"/>
      <c r="E399" s="409"/>
      <c r="F399" s="409"/>
      <c r="G399" s="410"/>
      <c r="H399" s="211">
        <v>87372</v>
      </c>
      <c r="I399" s="211" t="s">
        <v>16078</v>
      </c>
      <c r="J399" s="211" t="str">
        <f>IF(I399="SINAPI",VLOOKUP(ORC!H399,SINAPI,3,),VLOOKUP(ORC!H399,SETOP,4,))</f>
        <v>M3</v>
      </c>
      <c r="K399" s="212">
        <f>E403</f>
        <v>0.85760000000000014</v>
      </c>
      <c r="L399" s="212">
        <v>407.19</v>
      </c>
      <c r="M399" s="194">
        <f>ROUND(IF(I399="SINAPI",VLOOKUP(ORC!H399,SINAPI,4,),VLOOKUP(ORC!H399,SETOP,5,)),2)</f>
        <v>447.72</v>
      </c>
      <c r="N399" s="194">
        <f>ROUND(M399*(1+$C$7),2)</f>
        <v>587.80999999999995</v>
      </c>
      <c r="O399" s="194">
        <f>M399*K399</f>
        <v>383.96467200000006</v>
      </c>
      <c r="P399" s="194">
        <f>N399*K399</f>
        <v>504.10585600000002</v>
      </c>
    </row>
    <row r="400" spans="1:16" s="15" customFormat="1" ht="20.100000000000001" hidden="1" customHeight="1">
      <c r="A400" s="347"/>
      <c r="B400" s="339"/>
      <c r="C400" s="421" t="s">
        <v>22777</v>
      </c>
      <c r="D400" s="421"/>
      <c r="E400" s="298">
        <f>3.15+7.57</f>
        <v>10.72</v>
      </c>
      <c r="F400" s="253" t="s">
        <v>6462</v>
      </c>
      <c r="G400" s="339"/>
      <c r="H400" s="211"/>
      <c r="I400" s="211"/>
      <c r="J400" s="211"/>
      <c r="K400" s="212"/>
      <c r="L400" s="212"/>
      <c r="M400" s="194"/>
      <c r="N400" s="194"/>
      <c r="O400" s="194"/>
      <c r="P400" s="194"/>
    </row>
    <row r="401" spans="1:16" s="15" customFormat="1" ht="20.100000000000001" hidden="1" customHeight="1">
      <c r="A401" s="347"/>
      <c r="B401" s="339"/>
      <c r="C401" s="421" t="s">
        <v>22784</v>
      </c>
      <c r="D401" s="421"/>
      <c r="E401" s="298">
        <v>0.4</v>
      </c>
      <c r="F401" s="253" t="s">
        <v>6462</v>
      </c>
      <c r="G401" s="339"/>
      <c r="H401" s="211"/>
      <c r="I401" s="211"/>
      <c r="J401" s="211"/>
      <c r="K401" s="212"/>
      <c r="L401" s="212"/>
      <c r="M401" s="194"/>
      <c r="N401" s="194"/>
      <c r="O401" s="194"/>
      <c r="P401" s="194"/>
    </row>
    <row r="402" spans="1:16" s="15" customFormat="1" ht="20.100000000000001" hidden="1" customHeight="1">
      <c r="A402" s="347"/>
      <c r="B402" s="339"/>
      <c r="C402" s="421" t="s">
        <v>22785</v>
      </c>
      <c r="D402" s="421"/>
      <c r="E402" s="298">
        <v>0.2</v>
      </c>
      <c r="F402" s="253" t="s">
        <v>6462</v>
      </c>
      <c r="G402" s="339"/>
      <c r="H402" s="211"/>
      <c r="I402" s="211"/>
      <c r="J402" s="211"/>
      <c r="K402" s="212"/>
      <c r="L402" s="212"/>
      <c r="M402" s="194"/>
      <c r="N402" s="194"/>
      <c r="O402" s="194"/>
      <c r="P402" s="194"/>
    </row>
    <row r="403" spans="1:16" s="15" customFormat="1" ht="20.100000000000001" hidden="1" customHeight="1">
      <c r="A403" s="347"/>
      <c r="B403" s="339"/>
      <c r="C403" s="421" t="s">
        <v>22783</v>
      </c>
      <c r="D403" s="421"/>
      <c r="E403" s="298">
        <f>E400*E401*E402</f>
        <v>0.85760000000000014</v>
      </c>
      <c r="F403" s="253" t="s">
        <v>25</v>
      </c>
      <c r="G403" s="339"/>
      <c r="H403" s="211"/>
      <c r="I403" s="211"/>
      <c r="J403" s="211"/>
      <c r="K403" s="212"/>
      <c r="L403" s="212"/>
      <c r="M403" s="194"/>
      <c r="N403" s="194"/>
      <c r="O403" s="194"/>
      <c r="P403" s="194"/>
    </row>
    <row r="404" spans="1:16" s="216" customFormat="1" ht="26.25" customHeight="1">
      <c r="A404" s="338" t="s">
        <v>22853</v>
      </c>
      <c r="B404" s="409" t="str">
        <f>IF(I404="SINAPI",VLOOKUP(ORC!H404,SINAPI,2,),VLOOKUP(ORC!H404,SETOP,3,))</f>
        <v>AREIA MEDIA - POSTO JAZIDA/FORNECEDOR (RETIRADO NA JAZIDA, SEM TRANSPORTE)</v>
      </c>
      <c r="C404" s="409"/>
      <c r="D404" s="409"/>
      <c r="E404" s="409"/>
      <c r="F404" s="409"/>
      <c r="G404" s="410"/>
      <c r="H404" s="357">
        <v>370</v>
      </c>
      <c r="I404" s="357" t="s">
        <v>16078</v>
      </c>
      <c r="J404" s="211" t="str">
        <f>IF(I404="SINAPI",VLOOKUP(ORC!H404,SINAPI,3,),VLOOKUP(ORC!H404,SETOP,4,))</f>
        <v xml:space="preserve">M3    </v>
      </c>
      <c r="K404" s="218">
        <f>E408</f>
        <v>2.7984000000000009</v>
      </c>
      <c r="L404" s="218">
        <v>407.19</v>
      </c>
      <c r="M404" s="194">
        <f>ROUND(IF(I404="SINAPI",VLOOKUP(ORC!H404,SINAPI,4,),VLOOKUP(ORC!H404,SETOP,5,)),2)</f>
        <v>66.67</v>
      </c>
      <c r="N404" s="219">
        <f>ROUND(M404*(1+$C$7),2)</f>
        <v>87.53</v>
      </c>
      <c r="O404" s="219">
        <f>M404*K404</f>
        <v>186.56932800000007</v>
      </c>
      <c r="P404" s="219">
        <f>N404*K404</f>
        <v>244.94395200000008</v>
      </c>
    </row>
    <row r="405" spans="1:16" s="216" customFormat="1" ht="20.100000000000001" hidden="1" customHeight="1">
      <c r="A405" s="327"/>
      <c r="B405" s="359"/>
      <c r="C405" s="420" t="s">
        <v>22777</v>
      </c>
      <c r="D405" s="420"/>
      <c r="E405" s="354">
        <f>E395</f>
        <v>12.72</v>
      </c>
      <c r="F405" s="339" t="s">
        <v>6462</v>
      </c>
      <c r="G405" s="359"/>
      <c r="H405" s="357"/>
      <c r="I405" s="357"/>
      <c r="J405" s="357"/>
      <c r="K405" s="218"/>
      <c r="L405" s="218"/>
      <c r="M405" s="219"/>
      <c r="N405" s="219"/>
      <c r="O405" s="219"/>
      <c r="P405" s="219"/>
    </row>
    <row r="406" spans="1:16" s="216" customFormat="1" ht="20.100000000000001" hidden="1" customHeight="1">
      <c r="A406" s="327"/>
      <c r="B406" s="359"/>
      <c r="C406" s="420" t="s">
        <v>22784</v>
      </c>
      <c r="D406" s="420"/>
      <c r="E406" s="354">
        <v>0.4</v>
      </c>
      <c r="F406" s="339" t="s">
        <v>6462</v>
      </c>
      <c r="G406" s="359"/>
      <c r="H406" s="357"/>
      <c r="I406" s="357"/>
      <c r="J406" s="357"/>
      <c r="K406" s="218"/>
      <c r="L406" s="218"/>
      <c r="M406" s="219"/>
      <c r="N406" s="219"/>
      <c r="O406" s="219"/>
      <c r="P406" s="219"/>
    </row>
    <row r="407" spans="1:16" s="216" customFormat="1" ht="20.100000000000001" hidden="1" customHeight="1">
      <c r="A407" s="327"/>
      <c r="B407" s="359"/>
      <c r="C407" s="420" t="s">
        <v>22785</v>
      </c>
      <c r="D407" s="420"/>
      <c r="E407" s="354">
        <v>0.55000000000000004</v>
      </c>
      <c r="F407" s="339" t="s">
        <v>6462</v>
      </c>
      <c r="G407" s="359"/>
      <c r="H407" s="357"/>
      <c r="I407" s="357"/>
      <c r="J407" s="357"/>
      <c r="K407" s="218"/>
      <c r="L407" s="218"/>
      <c r="M407" s="219"/>
      <c r="N407" s="219"/>
      <c r="O407" s="219"/>
      <c r="P407" s="219"/>
    </row>
    <row r="408" spans="1:16" s="216" customFormat="1" ht="20.100000000000001" hidden="1" customHeight="1">
      <c r="A408" s="338"/>
      <c r="B408" s="359"/>
      <c r="C408" s="420" t="s">
        <v>1</v>
      </c>
      <c r="D408" s="420"/>
      <c r="E408" s="354">
        <f>E405*E406*E407</f>
        <v>2.7984000000000009</v>
      </c>
      <c r="F408" s="339" t="s">
        <v>25</v>
      </c>
      <c r="G408" s="359"/>
      <c r="H408" s="357"/>
      <c r="I408" s="357"/>
      <c r="J408" s="357"/>
      <c r="K408" s="218"/>
      <c r="L408" s="218"/>
      <c r="M408" s="219"/>
      <c r="N408" s="219"/>
      <c r="O408" s="219"/>
      <c r="P408" s="219"/>
    </row>
    <row r="409" spans="1:16" s="66" customFormat="1" ht="24.95" customHeight="1">
      <c r="A409" s="338" t="s">
        <v>22854</v>
      </c>
      <c r="B409" s="417" t="s">
        <v>22795</v>
      </c>
      <c r="C409" s="417"/>
      <c r="D409" s="417"/>
      <c r="E409" s="417"/>
      <c r="F409" s="417"/>
      <c r="G409" s="417"/>
      <c r="H409" s="357"/>
      <c r="I409" s="357"/>
      <c r="J409" s="357"/>
      <c r="K409" s="218"/>
      <c r="L409" s="218"/>
      <c r="M409" s="219"/>
      <c r="N409" s="219"/>
      <c r="O409" s="219"/>
      <c r="P409" s="219"/>
    </row>
    <row r="410" spans="1:16" s="66" customFormat="1" ht="45" customHeight="1">
      <c r="A410" s="328" t="s">
        <v>22861</v>
      </c>
      <c r="B410" s="409" t="str">
        <f>IF(I410="SINAPI",VLOOKUP(ORC!H410,SINAPI,2,),VLOOKUP(ORC!H410,SETOP,3,))</f>
        <v>FORMA E DESFORMA DE COMPENSADO RESINADO, ESP. 14MM, REAPROVEITAMENTO (3X), EXCLUSIVE ESCORAMENTO</v>
      </c>
      <c r="C410" s="409"/>
      <c r="D410" s="409"/>
      <c r="E410" s="409"/>
      <c r="F410" s="409"/>
      <c r="G410" s="410"/>
      <c r="H410" s="301" t="s">
        <v>10314</v>
      </c>
      <c r="I410" s="301" t="s">
        <v>6221</v>
      </c>
      <c r="J410" s="211" t="str">
        <f>IF(I410="SINAPI",VLOOKUP(ORC!H410,SINAPI,3,),VLOOKUP(ORC!H410,SETOP,4,))</f>
        <v>M2</v>
      </c>
      <c r="K410" s="68">
        <f>E411</f>
        <v>5.5</v>
      </c>
      <c r="L410" s="302" t="s">
        <v>40</v>
      </c>
      <c r="M410" s="194">
        <f>ROUND(IF(I410="SINAPI",VLOOKUP(ORC!H410,SINAPI,4,),VLOOKUP(ORC!H410,SETOP,5,)),2)</f>
        <v>39.81</v>
      </c>
      <c r="N410" s="194">
        <f>ROUND(M410*(1+$C$7),2)</f>
        <v>52.27</v>
      </c>
      <c r="O410" s="194">
        <f>M410*K410</f>
        <v>218.95500000000001</v>
      </c>
      <c r="P410" s="194">
        <f>N410*K410</f>
        <v>287.48500000000001</v>
      </c>
    </row>
    <row r="411" spans="1:16" s="66" customFormat="1" ht="20.100000000000001" hidden="1" customHeight="1">
      <c r="A411" s="328"/>
      <c r="B411" s="359"/>
      <c r="C411" s="419" t="s">
        <v>22796</v>
      </c>
      <c r="D411" s="419"/>
      <c r="E411" s="305">
        <v>5.5</v>
      </c>
      <c r="F411" s="300" t="s">
        <v>6462</v>
      </c>
      <c r="G411" s="359"/>
      <c r="H411" s="301"/>
      <c r="I411" s="301"/>
      <c r="J411" s="357"/>
      <c r="K411" s="68"/>
      <c r="L411" s="302"/>
      <c r="M411" s="219"/>
      <c r="N411" s="219"/>
      <c r="O411" s="219"/>
      <c r="P411" s="219"/>
    </row>
    <row r="412" spans="1:16" s="66" customFormat="1" ht="30.75" customHeight="1">
      <c r="A412" s="328" t="s">
        <v>22862</v>
      </c>
      <c r="B412" s="409" t="str">
        <f>IF(I412="SINAPI",VLOOKUP(ORC!H412,SINAPI,2,),VLOOKUP(ORC!H412,SETOP,3,))</f>
        <v>CORTE E DOBRA DE AÇO CA-50, DIÂMETRO DE 8,0 MM, UTILIZADO EM LAJE. AF_12/2015</v>
      </c>
      <c r="C412" s="409"/>
      <c r="D412" s="409"/>
      <c r="E412" s="409"/>
      <c r="F412" s="409"/>
      <c r="G412" s="410"/>
      <c r="H412" s="301">
        <v>92802</v>
      </c>
      <c r="I412" s="301" t="s">
        <v>16078</v>
      </c>
      <c r="J412" s="211" t="str">
        <f>IF(I412="SINAPI",VLOOKUP(ORC!H412,SINAPI,3,),VLOOKUP(ORC!H412,SETOP,4,))</f>
        <v>KG</v>
      </c>
      <c r="K412" s="68">
        <f>E415</f>
        <v>21.840000000000003</v>
      </c>
      <c r="L412" s="302" t="s">
        <v>40</v>
      </c>
      <c r="M412" s="194">
        <f>ROUND(IF(I412="SINAPI",VLOOKUP(ORC!H412,SINAPI,4,),VLOOKUP(ORC!H412,SETOP,5,)),2)</f>
        <v>6.22</v>
      </c>
      <c r="N412" s="219">
        <f>ROUND(M412*(1+$C$7),2)</f>
        <v>8.17</v>
      </c>
      <c r="O412" s="219">
        <f>M412*K412</f>
        <v>135.84480000000002</v>
      </c>
      <c r="P412" s="219">
        <f>N412*K412</f>
        <v>178.43280000000001</v>
      </c>
    </row>
    <row r="413" spans="1:16" s="66" customFormat="1" ht="20.100000000000001" hidden="1" customHeight="1">
      <c r="A413" s="328"/>
      <c r="B413" s="359"/>
      <c r="C413" s="419" t="s">
        <v>22777</v>
      </c>
      <c r="D413" s="419"/>
      <c r="E413" s="305">
        <v>54.6</v>
      </c>
      <c r="F413" s="300" t="s">
        <v>6462</v>
      </c>
      <c r="G413" s="359"/>
      <c r="H413" s="301"/>
      <c r="I413" s="301"/>
      <c r="J413" s="357"/>
      <c r="K413" s="68"/>
      <c r="L413" s="302"/>
      <c r="M413" s="219"/>
      <c r="N413" s="219"/>
      <c r="O413" s="219"/>
      <c r="P413" s="219"/>
    </row>
    <row r="414" spans="1:16" s="66" customFormat="1" ht="20.100000000000001" hidden="1" customHeight="1">
      <c r="A414" s="328"/>
      <c r="B414" s="359"/>
      <c r="C414" s="419" t="s">
        <v>22797</v>
      </c>
      <c r="D414" s="419"/>
      <c r="E414" s="305">
        <v>0.4</v>
      </c>
      <c r="F414" s="300" t="s">
        <v>22798</v>
      </c>
      <c r="G414" s="359"/>
      <c r="H414" s="301"/>
      <c r="I414" s="301"/>
      <c r="J414" s="357"/>
      <c r="K414" s="68"/>
      <c r="L414" s="302"/>
      <c r="M414" s="219"/>
      <c r="N414" s="219"/>
      <c r="O414" s="219"/>
      <c r="P414" s="219"/>
    </row>
    <row r="415" spans="1:16" s="66" customFormat="1" ht="20.100000000000001" hidden="1" customHeight="1">
      <c r="A415" s="338"/>
      <c r="B415" s="359"/>
      <c r="C415" s="419" t="s">
        <v>22799</v>
      </c>
      <c r="D415" s="419"/>
      <c r="E415" s="305">
        <f>E413*E414</f>
        <v>21.840000000000003</v>
      </c>
      <c r="F415" s="300" t="s">
        <v>6730</v>
      </c>
      <c r="G415" s="359"/>
      <c r="H415" s="301"/>
      <c r="I415" s="301"/>
      <c r="J415" s="357"/>
      <c r="K415" s="68"/>
      <c r="L415" s="302"/>
      <c r="M415" s="219"/>
      <c r="N415" s="219"/>
      <c r="O415" s="219"/>
      <c r="P415" s="219"/>
    </row>
    <row r="416" spans="1:16" s="66" customFormat="1" ht="48.75" customHeight="1">
      <c r="A416" s="328" t="s">
        <v>22863</v>
      </c>
      <c r="B416" s="409" t="str">
        <f>IF(I416="SINAPI",VLOOKUP(ORC!H416,SINAPI,2,),VLOOKUP(ORC!H416,SETOP,3,))</f>
        <v>FORNECIMENTO DE CONCRETO ESTRUTURAL, PREPARADO EM OBRA, COM FCK 20 MPA, INCLUSIVE LANÇAMENTO, ADENSAMENTO E ACABAMENTO</v>
      </c>
      <c r="C416" s="409"/>
      <c r="D416" s="409"/>
      <c r="E416" s="409"/>
      <c r="F416" s="409"/>
      <c r="G416" s="410"/>
      <c r="H416" s="301" t="s">
        <v>10319</v>
      </c>
      <c r="I416" s="301" t="s">
        <v>6221</v>
      </c>
      <c r="J416" s="211" t="str">
        <f>IF(I416="SINAPI",VLOOKUP(ORC!H416,SINAPI,3,),VLOOKUP(ORC!H416,SETOP,4,))</f>
        <v>M3</v>
      </c>
      <c r="K416" s="68">
        <f>E420+E424</f>
        <v>0.77350000000000008</v>
      </c>
      <c r="L416" s="302" t="s">
        <v>40</v>
      </c>
      <c r="M416" s="194">
        <f>ROUND(IF(I416="SINAPI",VLOOKUP(ORC!H416,SINAPI,4,),VLOOKUP(ORC!H416,SETOP,5,)),2)</f>
        <v>418.22</v>
      </c>
      <c r="N416" s="194">
        <f>ROUND(M416*(1+$C$7),2)</f>
        <v>549.08000000000004</v>
      </c>
      <c r="O416" s="194">
        <f>M416*K416</f>
        <v>323.49317000000008</v>
      </c>
      <c r="P416" s="194">
        <f>N416*K416</f>
        <v>424.71338000000009</v>
      </c>
    </row>
    <row r="417" spans="1:16" s="66" customFormat="1" ht="20.100000000000001" hidden="1" customHeight="1">
      <c r="A417" s="328"/>
      <c r="B417" s="359" t="s">
        <v>22800</v>
      </c>
      <c r="C417" s="419" t="s">
        <v>22777</v>
      </c>
      <c r="D417" s="419"/>
      <c r="E417" s="305">
        <v>2.36</v>
      </c>
      <c r="F417" s="300" t="s">
        <v>6462</v>
      </c>
      <c r="G417" s="359"/>
      <c r="H417" s="301"/>
      <c r="I417" s="301"/>
      <c r="J417" s="357"/>
      <c r="K417" s="68"/>
      <c r="L417" s="302"/>
      <c r="M417" s="219"/>
      <c r="N417" s="219"/>
      <c r="O417" s="219"/>
      <c r="P417" s="219"/>
    </row>
    <row r="418" spans="1:16" s="66" customFormat="1" ht="20.100000000000001" hidden="1" customHeight="1">
      <c r="A418" s="328"/>
      <c r="B418" s="359"/>
      <c r="C418" s="419" t="s">
        <v>22801</v>
      </c>
      <c r="D418" s="419"/>
      <c r="E418" s="305">
        <v>1.75</v>
      </c>
      <c r="F418" s="300" t="s">
        <v>6462</v>
      </c>
      <c r="G418" s="359"/>
      <c r="H418" s="301"/>
      <c r="I418" s="301"/>
      <c r="J418" s="357"/>
      <c r="K418" s="68"/>
      <c r="L418" s="302"/>
      <c r="M418" s="219"/>
      <c r="N418" s="219"/>
      <c r="O418" s="219"/>
      <c r="P418" s="219"/>
    </row>
    <row r="419" spans="1:16" s="66" customFormat="1" ht="20.100000000000001" hidden="1" customHeight="1">
      <c r="A419" s="328"/>
      <c r="B419" s="359"/>
      <c r="C419" s="419" t="s">
        <v>22785</v>
      </c>
      <c r="D419" s="419"/>
      <c r="E419" s="305">
        <v>0.1</v>
      </c>
      <c r="F419" s="300" t="s">
        <v>6462</v>
      </c>
      <c r="G419" s="359"/>
      <c r="H419" s="301"/>
      <c r="I419" s="301"/>
      <c r="J419" s="357"/>
      <c r="K419" s="68"/>
      <c r="L419" s="302"/>
      <c r="M419" s="219"/>
      <c r="N419" s="219"/>
      <c r="O419" s="219"/>
      <c r="P419" s="219"/>
    </row>
    <row r="420" spans="1:16" s="66" customFormat="1" ht="20.100000000000001" hidden="1" customHeight="1">
      <c r="A420" s="328"/>
      <c r="B420" s="359"/>
      <c r="C420" s="419" t="s">
        <v>22783</v>
      </c>
      <c r="D420" s="419"/>
      <c r="E420" s="305">
        <f>E417*E418*E419</f>
        <v>0.41300000000000003</v>
      </c>
      <c r="F420" s="300" t="s">
        <v>25</v>
      </c>
      <c r="G420" s="359"/>
      <c r="H420" s="301"/>
      <c r="I420" s="301"/>
      <c r="J420" s="357"/>
      <c r="K420" s="68"/>
      <c r="L420" s="302"/>
      <c r="M420" s="219"/>
      <c r="N420" s="219"/>
      <c r="O420" s="219"/>
      <c r="P420" s="219"/>
    </row>
    <row r="421" spans="1:16" s="66" customFormat="1" ht="20.100000000000001" hidden="1" customHeight="1">
      <c r="A421" s="328"/>
      <c r="B421" s="359" t="s">
        <v>22802</v>
      </c>
      <c r="C421" s="419" t="s">
        <v>22777</v>
      </c>
      <c r="D421" s="419"/>
      <c r="E421" s="305">
        <v>2.06</v>
      </c>
      <c r="F421" s="300" t="s">
        <v>6462</v>
      </c>
      <c r="G421" s="359"/>
      <c r="H421" s="301"/>
      <c r="I421" s="301"/>
      <c r="J421" s="357"/>
      <c r="K421" s="68"/>
      <c r="L421" s="302"/>
      <c r="M421" s="219"/>
      <c r="N421" s="219"/>
      <c r="O421" s="219"/>
      <c r="P421" s="219"/>
    </row>
    <row r="422" spans="1:16" s="66" customFormat="1" ht="20.100000000000001" hidden="1" customHeight="1">
      <c r="A422" s="328"/>
      <c r="B422" s="359"/>
      <c r="C422" s="419" t="s">
        <v>22801</v>
      </c>
      <c r="D422" s="419"/>
      <c r="E422" s="305">
        <v>1.75</v>
      </c>
      <c r="F422" s="300" t="s">
        <v>6462</v>
      </c>
      <c r="G422" s="359"/>
      <c r="H422" s="301"/>
      <c r="I422" s="301"/>
      <c r="J422" s="357"/>
      <c r="K422" s="68"/>
      <c r="L422" s="302"/>
      <c r="M422" s="219"/>
      <c r="N422" s="219"/>
      <c r="O422" s="219"/>
      <c r="P422" s="219"/>
    </row>
    <row r="423" spans="1:16" s="66" customFormat="1" ht="20.100000000000001" hidden="1" customHeight="1">
      <c r="A423" s="348"/>
      <c r="B423" s="359"/>
      <c r="C423" s="419" t="s">
        <v>22785</v>
      </c>
      <c r="D423" s="419"/>
      <c r="E423" s="305">
        <v>0.1</v>
      </c>
      <c r="F423" s="300" t="s">
        <v>6462</v>
      </c>
      <c r="G423" s="359"/>
      <c r="H423" s="301"/>
      <c r="I423" s="301"/>
      <c r="J423" s="357"/>
      <c r="K423" s="68"/>
      <c r="L423" s="302"/>
      <c r="M423" s="219"/>
      <c r="N423" s="219"/>
      <c r="O423" s="219"/>
      <c r="P423" s="219"/>
    </row>
    <row r="424" spans="1:16" s="66" customFormat="1" ht="20.100000000000001" hidden="1" customHeight="1">
      <c r="A424" s="348"/>
      <c r="B424" s="359"/>
      <c r="C424" s="419" t="s">
        <v>22786</v>
      </c>
      <c r="D424" s="419"/>
      <c r="E424" s="305">
        <f>E421*E422*E423</f>
        <v>0.36050000000000004</v>
      </c>
      <c r="F424" s="300" t="s">
        <v>25</v>
      </c>
      <c r="G424" s="359"/>
      <c r="H424" s="301"/>
      <c r="I424" s="301"/>
      <c r="J424" s="357"/>
      <c r="K424" s="68"/>
      <c r="L424" s="302"/>
      <c r="M424" s="219"/>
      <c r="N424" s="219"/>
      <c r="O424" s="219"/>
      <c r="P424" s="219"/>
    </row>
    <row r="425" spans="1:16" s="300" customFormat="1" ht="39.75" customHeight="1">
      <c r="A425" s="328" t="s">
        <v>22864</v>
      </c>
      <c r="B425" s="409" t="str">
        <f>IF(I425="SINAPI",VLOOKUP(ORC!H425,SINAPI,2,),VLOOKUP(ORC!H425,SETOP,3,))</f>
        <v>MADEIRA ROLICA SEM TRATAMENTO, EUCALIPTO OU EQUIVALENTE DA REGIAO, H = 3 M, D = 12 A 15 CM (PARA ESCORAMENTO)</v>
      </c>
      <c r="C425" s="409"/>
      <c r="D425" s="409"/>
      <c r="E425" s="409"/>
      <c r="F425" s="409"/>
      <c r="G425" s="410"/>
      <c r="H425" s="301">
        <v>2742</v>
      </c>
      <c r="I425" s="301" t="s">
        <v>16078</v>
      </c>
      <c r="J425" s="211" t="str">
        <f>IF(I425="SINAPI",VLOOKUP(ORC!H425,SINAPI,3,),VLOOKUP(ORC!H425,SETOP,4,))</f>
        <v xml:space="preserve">M     </v>
      </c>
      <c r="K425" s="68">
        <v>8.8000000000000007</v>
      </c>
      <c r="L425" s="302" t="s">
        <v>40</v>
      </c>
      <c r="M425" s="194">
        <f>ROUND(IF(I425="SINAPI",VLOOKUP(ORC!H425,SINAPI,4,),VLOOKUP(ORC!H425,SETOP,5,)),2)</f>
        <v>2.02</v>
      </c>
      <c r="N425" s="219">
        <f>ROUND(M425*(1+$C$7),2)</f>
        <v>2.65</v>
      </c>
      <c r="O425" s="219">
        <f>M425*K425</f>
        <v>17.776000000000003</v>
      </c>
      <c r="P425" s="219">
        <f>N425*K425</f>
        <v>23.32</v>
      </c>
    </row>
    <row r="426" spans="1:16" s="300" customFormat="1" ht="36" customHeight="1">
      <c r="A426" s="328" t="s">
        <v>22865</v>
      </c>
      <c r="B426" s="409" t="str">
        <f>IF(I426="SINAPI",VLOOKUP(ORC!H426,SINAPI,2,),VLOOKUP(ORC!H426,SETOP,3,))</f>
        <v>ALVENARIA EM TIJOLO CERAMICO MACICO 5X10X20CM 1/2 VEZ (ESPESSURA 10CM), ASSENTADO COM ARGAMASSA TRACO 1:2:8 (CIMENTO, CAL E AREIA)</v>
      </c>
      <c r="C426" s="409"/>
      <c r="D426" s="409"/>
      <c r="E426" s="409"/>
      <c r="F426" s="409"/>
      <c r="G426" s="410"/>
      <c r="H426" s="67">
        <v>72132</v>
      </c>
      <c r="I426" s="301" t="s">
        <v>16078</v>
      </c>
      <c r="J426" s="211" t="str">
        <f>IF(I426="SINAPI",VLOOKUP(ORC!H426,SINAPI,3,),VLOOKUP(ORC!H426,SETOP,4,))</f>
        <v>M2</v>
      </c>
      <c r="K426" s="68">
        <v>2.2799999999999998</v>
      </c>
      <c r="L426" s="302" t="s">
        <v>40</v>
      </c>
      <c r="M426" s="194">
        <f>ROUND(IF(I426="SINAPI",VLOOKUP(ORC!H426,SINAPI,4,),VLOOKUP(ORC!H426,SETOP,5,)),2)</f>
        <v>53.1</v>
      </c>
      <c r="N426" s="219">
        <f>ROUND(M426*(1+$C$7),2)</f>
        <v>69.709999999999994</v>
      </c>
      <c r="O426" s="219">
        <f>M426*K426</f>
        <v>121.068</v>
      </c>
      <c r="P426" s="219">
        <f>N426*K426</f>
        <v>158.93879999999999</v>
      </c>
    </row>
    <row r="427" spans="1:16" s="300" customFormat="1" ht="20.100000000000001" hidden="1" customHeight="1">
      <c r="A427" s="352"/>
      <c r="B427" s="359"/>
      <c r="C427" s="419" t="s">
        <v>22777</v>
      </c>
      <c r="D427" s="419"/>
      <c r="E427" s="305">
        <v>1.75</v>
      </c>
      <c r="F427" s="300" t="s">
        <v>6462</v>
      </c>
      <c r="G427" s="359"/>
      <c r="H427" s="67"/>
      <c r="I427" s="301"/>
      <c r="J427" s="357"/>
      <c r="K427" s="68"/>
      <c r="L427" s="302"/>
      <c r="M427" s="219"/>
      <c r="N427" s="219"/>
      <c r="O427" s="219"/>
      <c r="P427" s="219"/>
    </row>
    <row r="428" spans="1:16" s="300" customFormat="1" ht="20.100000000000001" hidden="1" customHeight="1">
      <c r="A428" s="352"/>
      <c r="B428" s="359"/>
      <c r="C428" s="419" t="s">
        <v>22785</v>
      </c>
      <c r="D428" s="419"/>
      <c r="E428" s="305">
        <v>1.3</v>
      </c>
      <c r="F428" s="300" t="s">
        <v>6462</v>
      </c>
      <c r="G428" s="359"/>
      <c r="H428" s="67"/>
      <c r="I428" s="301"/>
      <c r="J428" s="357"/>
      <c r="K428" s="68"/>
      <c r="L428" s="302"/>
      <c r="M428" s="219"/>
      <c r="N428" s="219"/>
      <c r="O428" s="219"/>
      <c r="P428" s="219"/>
    </row>
    <row r="429" spans="1:16" s="300" customFormat="1" ht="20.100000000000001" hidden="1" customHeight="1">
      <c r="A429" s="352"/>
      <c r="B429" s="359"/>
      <c r="C429" s="419" t="s">
        <v>22783</v>
      </c>
      <c r="D429" s="419"/>
      <c r="E429" s="305">
        <f>E427*E428</f>
        <v>2.2749999999999999</v>
      </c>
      <c r="F429" s="300" t="s">
        <v>25</v>
      </c>
      <c r="G429" s="359"/>
      <c r="H429" s="67"/>
      <c r="I429" s="301"/>
      <c r="J429" s="357"/>
      <c r="K429" s="68"/>
      <c r="L429" s="302"/>
      <c r="M429" s="219"/>
      <c r="N429" s="219"/>
      <c r="O429" s="219"/>
      <c r="P429" s="219"/>
    </row>
    <row r="430" spans="1:16" s="300" customFormat="1" ht="45" customHeight="1">
      <c r="A430" s="328" t="s">
        <v>22866</v>
      </c>
      <c r="B430" s="409" t="str">
        <f>IF(I430="SINAPI",VLOOKUP(ORC!H430,SINAPI,2,),VLOOKUP(ORC!H430,SETOP,3,))</f>
        <v>CHAPISCO APLICADO EM ALVENARIAS E ESTRUTURAS DE CONCRETO INTERNAS, COM COLHER DE PEDREIRO.  ARGAMASSA TRAÇO 1:3 COM PREPARO MANUAL. AF_06/2014</v>
      </c>
      <c r="C430" s="409"/>
      <c r="D430" s="409"/>
      <c r="E430" s="409"/>
      <c r="F430" s="409"/>
      <c r="G430" s="410"/>
      <c r="H430" s="67">
        <v>87878</v>
      </c>
      <c r="I430" s="301" t="s">
        <v>16078</v>
      </c>
      <c r="J430" s="211" t="str">
        <f>IF(I430="SINAPI",VLOOKUP(ORC!H430,SINAPI,3,),VLOOKUP(ORC!H430,SETOP,4,))</f>
        <v>M2</v>
      </c>
      <c r="K430" s="68">
        <f>E440</f>
        <v>9.11</v>
      </c>
      <c r="L430" s="302" t="s">
        <v>40</v>
      </c>
      <c r="M430" s="194">
        <f>ROUND(IF(I430="SINAPI",VLOOKUP(ORC!H430,SINAPI,4,),VLOOKUP(ORC!H430,SETOP,5,)),2)</f>
        <v>2.91</v>
      </c>
      <c r="N430" s="219">
        <f>ROUND(M430*(1+$C$7),2)</f>
        <v>3.82</v>
      </c>
      <c r="O430" s="219">
        <f>M430*K430</f>
        <v>26.510100000000001</v>
      </c>
      <c r="P430" s="219">
        <f>N430*K430</f>
        <v>34.800199999999997</v>
      </c>
    </row>
    <row r="431" spans="1:16" s="300" customFormat="1" ht="19.899999999999999" hidden="1" customHeight="1">
      <c r="A431" s="352"/>
      <c r="B431" s="359" t="s">
        <v>22803</v>
      </c>
      <c r="C431" s="419" t="s">
        <v>22777</v>
      </c>
      <c r="D431" s="419"/>
      <c r="E431" s="305">
        <v>1.75</v>
      </c>
      <c r="F431" s="300" t="s">
        <v>6462</v>
      </c>
      <c r="G431" s="359"/>
      <c r="H431" s="67"/>
      <c r="I431" s="301"/>
      <c r="J431" s="357"/>
      <c r="K431" s="68"/>
      <c r="L431" s="302"/>
      <c r="M431" s="219"/>
      <c r="N431" s="219"/>
      <c r="O431" s="219"/>
      <c r="P431" s="219"/>
    </row>
    <row r="432" spans="1:16" s="300" customFormat="1" ht="20.100000000000001" hidden="1" customHeight="1">
      <c r="A432" s="352"/>
      <c r="B432" s="359"/>
      <c r="C432" s="419" t="s">
        <v>22785</v>
      </c>
      <c r="D432" s="419"/>
      <c r="E432" s="305">
        <v>1.3</v>
      </c>
      <c r="F432" s="300" t="s">
        <v>6462</v>
      </c>
      <c r="G432" s="359"/>
      <c r="H432" s="67"/>
      <c r="I432" s="301"/>
      <c r="J432" s="357"/>
      <c r="K432" s="68"/>
      <c r="L432" s="302"/>
      <c r="M432" s="219"/>
      <c r="N432" s="219"/>
      <c r="O432" s="219"/>
      <c r="P432" s="219"/>
    </row>
    <row r="433" spans="1:16" s="300" customFormat="1" ht="20.100000000000001" hidden="1" customHeight="1">
      <c r="A433" s="352"/>
      <c r="B433" s="359"/>
      <c r="C433" s="419" t="s">
        <v>22783</v>
      </c>
      <c r="D433" s="419"/>
      <c r="E433" s="305">
        <f>E431*E432</f>
        <v>2.2749999999999999</v>
      </c>
      <c r="F433" s="300" t="s">
        <v>6284</v>
      </c>
      <c r="G433" s="359"/>
      <c r="H433" s="67"/>
      <c r="I433" s="301"/>
      <c r="J433" s="357"/>
      <c r="K433" s="68"/>
      <c r="L433" s="302"/>
      <c r="M433" s="219"/>
      <c r="N433" s="219"/>
      <c r="O433" s="219"/>
      <c r="P433" s="219"/>
    </row>
    <row r="434" spans="1:16" s="300" customFormat="1" ht="20.100000000000001" hidden="1" customHeight="1">
      <c r="A434" s="348"/>
      <c r="B434" s="359" t="s">
        <v>22804</v>
      </c>
      <c r="C434" s="419" t="s">
        <v>22777</v>
      </c>
      <c r="D434" s="419"/>
      <c r="E434" s="305">
        <v>1.75</v>
      </c>
      <c r="F434" s="300" t="s">
        <v>6462</v>
      </c>
      <c r="G434" s="359"/>
      <c r="H434" s="67"/>
      <c r="I434" s="301"/>
      <c r="J434" s="357"/>
      <c r="K434" s="68"/>
      <c r="L434" s="302"/>
      <c r="M434" s="219"/>
      <c r="N434" s="219"/>
      <c r="O434" s="219"/>
      <c r="P434" s="219"/>
    </row>
    <row r="435" spans="1:16" s="300" customFormat="1" ht="20.100000000000001" hidden="1" customHeight="1">
      <c r="A435" s="348"/>
      <c r="B435" s="359"/>
      <c r="C435" s="419" t="s">
        <v>22785</v>
      </c>
      <c r="D435" s="419"/>
      <c r="E435" s="305">
        <v>1.2</v>
      </c>
      <c r="F435" s="300" t="s">
        <v>6462</v>
      </c>
      <c r="G435" s="359"/>
      <c r="H435" s="67"/>
      <c r="I435" s="301"/>
      <c r="J435" s="357"/>
      <c r="K435" s="68"/>
      <c r="L435" s="302"/>
      <c r="M435" s="219"/>
      <c r="N435" s="219"/>
      <c r="O435" s="219"/>
      <c r="P435" s="219"/>
    </row>
    <row r="436" spans="1:16" s="300" customFormat="1" ht="20.100000000000001" hidden="1" customHeight="1">
      <c r="A436" s="348"/>
      <c r="B436" s="359"/>
      <c r="C436" s="419" t="s">
        <v>22786</v>
      </c>
      <c r="D436" s="419"/>
      <c r="E436" s="305">
        <f>E434*E435</f>
        <v>2.1</v>
      </c>
      <c r="F436" s="300" t="s">
        <v>6284</v>
      </c>
      <c r="G436" s="359"/>
      <c r="H436" s="67"/>
      <c r="I436" s="301"/>
      <c r="J436" s="357"/>
      <c r="K436" s="68"/>
      <c r="L436" s="302"/>
      <c r="M436" s="219"/>
      <c r="N436" s="219"/>
      <c r="O436" s="219"/>
      <c r="P436" s="219"/>
    </row>
    <row r="437" spans="1:16" s="300" customFormat="1" ht="20.100000000000001" hidden="1" customHeight="1">
      <c r="A437" s="348"/>
      <c r="B437" s="359" t="s">
        <v>22805</v>
      </c>
      <c r="C437" s="419" t="s">
        <v>22777</v>
      </c>
      <c r="D437" s="419"/>
      <c r="E437" s="305">
        <v>0.15</v>
      </c>
      <c r="F437" s="300" t="s">
        <v>6462</v>
      </c>
      <c r="G437" s="359"/>
      <c r="H437" s="67"/>
      <c r="I437" s="301"/>
      <c r="J437" s="357"/>
      <c r="K437" s="68"/>
      <c r="L437" s="302"/>
      <c r="M437" s="219"/>
      <c r="N437" s="219"/>
      <c r="O437" s="219"/>
      <c r="P437" s="219"/>
    </row>
    <row r="438" spans="1:16" s="300" customFormat="1" ht="20.100000000000001" hidden="1" customHeight="1">
      <c r="A438" s="348"/>
      <c r="B438" s="359"/>
      <c r="C438" s="419" t="s">
        <v>22785</v>
      </c>
      <c r="D438" s="419"/>
      <c r="E438" s="305">
        <v>1.2</v>
      </c>
      <c r="F438" s="300" t="s">
        <v>6462</v>
      </c>
      <c r="G438" s="359"/>
      <c r="H438" s="67"/>
      <c r="I438" s="301"/>
      <c r="J438" s="357"/>
      <c r="K438" s="68"/>
      <c r="L438" s="302"/>
      <c r="M438" s="219"/>
      <c r="N438" s="219"/>
      <c r="O438" s="219"/>
      <c r="P438" s="219"/>
    </row>
    <row r="439" spans="1:16" s="300" customFormat="1" ht="20.100000000000001" hidden="1" customHeight="1">
      <c r="A439" s="348"/>
      <c r="B439" s="359"/>
      <c r="C439" s="419" t="s">
        <v>22806</v>
      </c>
      <c r="D439" s="419"/>
      <c r="E439" s="305">
        <f>E437*E438</f>
        <v>0.18</v>
      </c>
      <c r="F439" s="300" t="s">
        <v>6284</v>
      </c>
      <c r="G439" s="359"/>
      <c r="H439" s="67"/>
      <c r="I439" s="301"/>
      <c r="J439" s="357"/>
      <c r="K439" s="68"/>
      <c r="L439" s="302"/>
      <c r="M439" s="219"/>
      <c r="N439" s="219"/>
      <c r="O439" s="219"/>
      <c r="P439" s="219"/>
    </row>
    <row r="440" spans="1:16" s="300" customFormat="1" ht="20.100000000000001" hidden="1" customHeight="1">
      <c r="A440" s="348"/>
      <c r="B440" s="359"/>
      <c r="C440" s="419" t="s">
        <v>22807</v>
      </c>
      <c r="D440" s="419"/>
      <c r="E440" s="305">
        <f>(E433+E436+E439)*2</f>
        <v>9.11</v>
      </c>
      <c r="F440" s="300" t="s">
        <v>6284</v>
      </c>
      <c r="G440" s="359"/>
      <c r="H440" s="67"/>
      <c r="I440" s="301"/>
      <c r="J440" s="357"/>
      <c r="K440" s="68"/>
      <c r="L440" s="302"/>
      <c r="M440" s="219"/>
      <c r="N440" s="219"/>
      <c r="O440" s="219"/>
      <c r="P440" s="219"/>
    </row>
    <row r="441" spans="1:16" s="300" customFormat="1" ht="36.75" customHeight="1">
      <c r="A441" s="328" t="s">
        <v>22867</v>
      </c>
      <c r="B441" s="409" t="str">
        <f>IF(I441="SINAPI",VLOOKUP(ORC!H441,SINAPI,2,),VLOOKUP(ORC!H441,SETOP,3,))</f>
        <v>REBOCO COM ARGAMASSA, TRAÇO 1:2:8 (CIMENTO, CAL E AREIA), ESP. 20MM, APLICAÇÃO MANUAL, PREPARO MECÂNICO</v>
      </c>
      <c r="C441" s="409"/>
      <c r="D441" s="409"/>
      <c r="E441" s="409"/>
      <c r="F441" s="409"/>
      <c r="G441" s="410"/>
      <c r="H441" s="67" t="s">
        <v>11396</v>
      </c>
      <c r="I441" s="301" t="s">
        <v>6221</v>
      </c>
      <c r="J441" s="211" t="str">
        <f>IF(I441="SINAPI",VLOOKUP(ORC!H441,SINAPI,3,),VLOOKUP(ORC!H441,SETOP,4,))</f>
        <v>M2</v>
      </c>
      <c r="K441" s="68">
        <f>E451</f>
        <v>9.11</v>
      </c>
      <c r="L441" s="302" t="s">
        <v>40</v>
      </c>
      <c r="M441" s="194">
        <f>ROUND(IF(I441="SINAPI",VLOOKUP(ORC!H441,SINAPI,4,),VLOOKUP(ORC!H441,SETOP,5,)),2)</f>
        <v>21.97</v>
      </c>
      <c r="N441" s="219">
        <f>ROUND(M441*(1+$C$7),2)</f>
        <v>28.84</v>
      </c>
      <c r="O441" s="219">
        <f>M441*K441</f>
        <v>200.14669999999998</v>
      </c>
      <c r="P441" s="219">
        <f>N441*K441</f>
        <v>262.73239999999998</v>
      </c>
    </row>
    <row r="442" spans="1:16" ht="20.100000000000001" hidden="1" customHeight="1">
      <c r="A442" s="350"/>
      <c r="B442" s="359" t="s">
        <v>22803</v>
      </c>
      <c r="C442" s="419" t="s">
        <v>22777</v>
      </c>
      <c r="D442" s="419"/>
      <c r="E442" s="305">
        <v>1.75</v>
      </c>
      <c r="F442" s="300" t="s">
        <v>6462</v>
      </c>
      <c r="G442" s="306"/>
      <c r="H442" s="11"/>
      <c r="I442" s="23"/>
      <c r="J442" s="357"/>
      <c r="K442" s="68"/>
      <c r="L442" s="302"/>
      <c r="M442" s="219"/>
      <c r="N442" s="219"/>
      <c r="O442" s="219"/>
      <c r="P442" s="219"/>
    </row>
    <row r="443" spans="1:16" ht="20.100000000000001" hidden="1" customHeight="1">
      <c r="A443" s="350"/>
      <c r="B443" s="359"/>
      <c r="C443" s="419" t="s">
        <v>22785</v>
      </c>
      <c r="D443" s="419"/>
      <c r="E443" s="305">
        <v>1.3</v>
      </c>
      <c r="F443" s="300" t="s">
        <v>6462</v>
      </c>
      <c r="G443" s="306"/>
      <c r="H443" s="11"/>
      <c r="I443" s="23"/>
      <c r="J443" s="357"/>
      <c r="K443" s="68"/>
      <c r="L443" s="302"/>
      <c r="M443" s="219"/>
      <c r="N443" s="219"/>
      <c r="O443" s="219"/>
      <c r="P443" s="219"/>
    </row>
    <row r="444" spans="1:16" ht="20.100000000000001" hidden="1" customHeight="1">
      <c r="A444" s="348"/>
      <c r="B444" s="359"/>
      <c r="C444" s="419" t="s">
        <v>22783</v>
      </c>
      <c r="D444" s="419"/>
      <c r="E444" s="305">
        <f>E442*E443</f>
        <v>2.2749999999999999</v>
      </c>
      <c r="F444" s="300" t="s">
        <v>6284</v>
      </c>
      <c r="G444" s="306"/>
      <c r="H444" s="11"/>
      <c r="I444" s="23"/>
      <c r="J444" s="357"/>
      <c r="K444" s="68"/>
      <c r="L444" s="302"/>
      <c r="M444" s="219"/>
      <c r="N444" s="219"/>
      <c r="O444" s="219"/>
      <c r="P444" s="219"/>
    </row>
    <row r="445" spans="1:16" ht="20.100000000000001" hidden="1" customHeight="1">
      <c r="A445" s="348"/>
      <c r="B445" s="359" t="s">
        <v>22804</v>
      </c>
      <c r="C445" s="419" t="s">
        <v>22777</v>
      </c>
      <c r="D445" s="419"/>
      <c r="E445" s="305">
        <v>1.75</v>
      </c>
      <c r="F445" s="300" t="s">
        <v>6462</v>
      </c>
      <c r="G445" s="306"/>
      <c r="H445" s="11"/>
      <c r="I445" s="23"/>
      <c r="J445" s="357"/>
      <c r="K445" s="68"/>
      <c r="L445" s="302"/>
      <c r="M445" s="219"/>
      <c r="N445" s="219"/>
      <c r="O445" s="219"/>
      <c r="P445" s="219"/>
    </row>
    <row r="446" spans="1:16" ht="20.100000000000001" hidden="1" customHeight="1">
      <c r="A446" s="348"/>
      <c r="B446" s="359"/>
      <c r="C446" s="419" t="s">
        <v>22785</v>
      </c>
      <c r="D446" s="419"/>
      <c r="E446" s="305">
        <v>1.2</v>
      </c>
      <c r="F446" s="300" t="s">
        <v>6462</v>
      </c>
      <c r="G446" s="306"/>
      <c r="H446" s="11"/>
      <c r="I446" s="23"/>
      <c r="J446" s="357"/>
      <c r="K446" s="68"/>
      <c r="L446" s="302"/>
      <c r="M446" s="219"/>
      <c r="N446" s="219"/>
      <c r="O446" s="219"/>
      <c r="P446" s="219"/>
    </row>
    <row r="447" spans="1:16" ht="20.100000000000001" hidden="1" customHeight="1">
      <c r="A447" s="348"/>
      <c r="B447" s="359"/>
      <c r="C447" s="419" t="s">
        <v>22786</v>
      </c>
      <c r="D447" s="419"/>
      <c r="E447" s="305">
        <f>E445*E446</f>
        <v>2.1</v>
      </c>
      <c r="F447" s="300" t="s">
        <v>6284</v>
      </c>
      <c r="G447" s="306"/>
      <c r="H447" s="11"/>
      <c r="I447" s="23"/>
      <c r="J447" s="357"/>
      <c r="K447" s="68"/>
      <c r="L447" s="302"/>
      <c r="M447" s="219"/>
      <c r="N447" s="219"/>
      <c r="O447" s="219"/>
      <c r="P447" s="219"/>
    </row>
    <row r="448" spans="1:16" ht="20.100000000000001" hidden="1" customHeight="1">
      <c r="A448" s="348"/>
      <c r="B448" s="359" t="s">
        <v>22805</v>
      </c>
      <c r="C448" s="419" t="s">
        <v>22777</v>
      </c>
      <c r="D448" s="419"/>
      <c r="E448" s="305">
        <v>0.15</v>
      </c>
      <c r="F448" s="300" t="s">
        <v>6462</v>
      </c>
      <c r="G448" s="306"/>
      <c r="H448" s="11"/>
      <c r="I448" s="23"/>
      <c r="J448" s="357"/>
      <c r="K448" s="68"/>
      <c r="L448" s="302"/>
      <c r="M448" s="219"/>
      <c r="N448" s="219"/>
      <c r="O448" s="219"/>
      <c r="P448" s="219"/>
    </row>
    <row r="449" spans="1:16" ht="20.100000000000001" hidden="1" customHeight="1">
      <c r="A449" s="348"/>
      <c r="B449" s="359"/>
      <c r="C449" s="419" t="s">
        <v>22785</v>
      </c>
      <c r="D449" s="419"/>
      <c r="E449" s="305">
        <v>1.2</v>
      </c>
      <c r="F449" s="300" t="s">
        <v>6462</v>
      </c>
      <c r="G449" s="306"/>
      <c r="H449" s="11"/>
      <c r="I449" s="23"/>
      <c r="J449" s="357"/>
      <c r="K449" s="68"/>
      <c r="L449" s="302"/>
      <c r="M449" s="219"/>
      <c r="N449" s="219"/>
      <c r="O449" s="219"/>
      <c r="P449" s="219"/>
    </row>
    <row r="450" spans="1:16" ht="20.100000000000001" hidden="1" customHeight="1">
      <c r="A450" s="348"/>
      <c r="B450" s="359"/>
      <c r="C450" s="419" t="s">
        <v>22806</v>
      </c>
      <c r="D450" s="419"/>
      <c r="E450" s="305">
        <f>E448*E449</f>
        <v>0.18</v>
      </c>
      <c r="F450" s="300" t="s">
        <v>6284</v>
      </c>
      <c r="G450" s="306"/>
      <c r="H450" s="11"/>
      <c r="I450" s="23"/>
      <c r="J450" s="357"/>
      <c r="K450" s="68"/>
      <c r="L450" s="302"/>
      <c r="M450" s="219"/>
      <c r="N450" s="219"/>
      <c r="O450" s="219"/>
      <c r="P450" s="219"/>
    </row>
    <row r="451" spans="1:16" ht="20.100000000000001" hidden="1" customHeight="1">
      <c r="A451" s="348"/>
      <c r="B451" s="359"/>
      <c r="C451" s="419" t="s">
        <v>22807</v>
      </c>
      <c r="D451" s="419"/>
      <c r="E451" s="305">
        <f>(E444+E447+E450)*2</f>
        <v>9.11</v>
      </c>
      <c r="F451" s="300" t="s">
        <v>6284</v>
      </c>
      <c r="G451" s="306"/>
      <c r="H451" s="11"/>
      <c r="I451" s="23"/>
      <c r="J451" s="357"/>
      <c r="K451" s="68"/>
      <c r="L451" s="302"/>
      <c r="M451" s="219"/>
      <c r="N451" s="219"/>
      <c r="O451" s="219"/>
      <c r="P451" s="219"/>
    </row>
    <row r="452" spans="1:16" s="15" customFormat="1" ht="44.25" customHeight="1">
      <c r="A452" s="348" t="s">
        <v>22868</v>
      </c>
      <c r="B452" s="409" t="str">
        <f>IF(I452="SINAPI",VLOOKUP(ORC!H452,SINAPI,2,),VLOOKUP(ORC!H452,SETOP,3,))</f>
        <v>APLICAÇÃO MANUAL DE PINTURA COM TINTA LÁTEX ACRÍLICA EM PAREDES, DUAS DEMÃOS. AF_06/2014</v>
      </c>
      <c r="C452" s="409"/>
      <c r="D452" s="409"/>
      <c r="E452" s="409"/>
      <c r="F452" s="409"/>
      <c r="G452" s="410"/>
      <c r="H452" s="23">
        <v>88489</v>
      </c>
      <c r="I452" s="23" t="s">
        <v>16078</v>
      </c>
      <c r="J452" s="211" t="str">
        <f>IF(I452="SINAPI",VLOOKUP(ORC!H452,SINAPI,3,),VLOOKUP(ORC!H452,SETOP,4,))</f>
        <v>M2</v>
      </c>
      <c r="K452" s="68">
        <f>E468</f>
        <v>16.844999999999999</v>
      </c>
      <c r="L452" s="302" t="s">
        <v>40</v>
      </c>
      <c r="M452" s="194">
        <f>ROUND(IF(I452="SINAPI",VLOOKUP(ORC!H452,SINAPI,4,),VLOOKUP(ORC!H452,SETOP,5,)),2)</f>
        <v>10.01</v>
      </c>
      <c r="N452" s="219">
        <f>ROUND(M452*(1+$C$7),2)</f>
        <v>13.14</v>
      </c>
      <c r="O452" s="219">
        <f>M452*K452</f>
        <v>168.61845</v>
      </c>
      <c r="P452" s="219">
        <f>N452*K452</f>
        <v>221.3433</v>
      </c>
    </row>
    <row r="453" spans="1:16" s="15" customFormat="1" ht="20.100000000000001" hidden="1" customHeight="1">
      <c r="A453" s="347"/>
      <c r="B453" s="359" t="s">
        <v>22803</v>
      </c>
      <c r="C453" s="419" t="s">
        <v>22777</v>
      </c>
      <c r="D453" s="419"/>
      <c r="E453" s="305">
        <v>1.75</v>
      </c>
      <c r="F453" s="300" t="s">
        <v>6462</v>
      </c>
      <c r="G453" s="1"/>
      <c r="H453" s="23"/>
      <c r="I453" s="23"/>
      <c r="J453" s="23"/>
      <c r="K453" s="12"/>
      <c r="L453" s="3"/>
      <c r="M453" s="24"/>
      <c r="N453" s="24"/>
      <c r="O453" s="24"/>
      <c r="P453" s="265"/>
    </row>
    <row r="454" spans="1:16" s="15" customFormat="1" ht="20.100000000000001" hidden="1" customHeight="1">
      <c r="A454" s="342"/>
      <c r="B454" s="359"/>
      <c r="C454" s="419" t="s">
        <v>22785</v>
      </c>
      <c r="D454" s="419"/>
      <c r="E454" s="305">
        <v>1.3</v>
      </c>
      <c r="F454" s="300" t="s">
        <v>6462</v>
      </c>
      <c r="G454" s="1"/>
      <c r="H454" s="23"/>
      <c r="I454" s="23"/>
      <c r="J454" s="23"/>
      <c r="K454" s="12"/>
      <c r="L454" s="3"/>
      <c r="M454" s="24"/>
      <c r="N454" s="24"/>
      <c r="O454" s="24"/>
      <c r="P454" s="265"/>
    </row>
    <row r="455" spans="1:16" s="15" customFormat="1" ht="20.100000000000001" hidden="1" customHeight="1">
      <c r="A455" s="342"/>
      <c r="B455" s="359"/>
      <c r="C455" s="419" t="s">
        <v>22783</v>
      </c>
      <c r="D455" s="419"/>
      <c r="E455" s="305">
        <f>E453*E454</f>
        <v>2.2749999999999999</v>
      </c>
      <c r="F455" s="300" t="s">
        <v>6284</v>
      </c>
      <c r="G455" s="1"/>
      <c r="H455" s="23"/>
      <c r="I455" s="23"/>
      <c r="J455" s="23"/>
      <c r="K455" s="12"/>
      <c r="L455" s="3"/>
      <c r="M455" s="24"/>
      <c r="N455" s="24"/>
      <c r="O455" s="24"/>
      <c r="P455" s="265"/>
    </row>
    <row r="456" spans="1:16" s="15" customFormat="1" ht="20.100000000000001" hidden="1" customHeight="1">
      <c r="A456" s="342"/>
      <c r="B456" s="359" t="s">
        <v>22804</v>
      </c>
      <c r="C456" s="419" t="s">
        <v>22777</v>
      </c>
      <c r="D456" s="419"/>
      <c r="E456" s="305">
        <v>1.75</v>
      </c>
      <c r="F456" s="300" t="s">
        <v>6462</v>
      </c>
      <c r="G456" s="1"/>
      <c r="H456" s="23"/>
      <c r="I456" s="23"/>
      <c r="J456" s="23"/>
      <c r="K456" s="12"/>
      <c r="L456" s="3"/>
      <c r="M456" s="24"/>
      <c r="N456" s="24"/>
      <c r="O456" s="24"/>
      <c r="P456" s="265"/>
    </row>
    <row r="457" spans="1:16" s="15" customFormat="1" ht="20.100000000000001" hidden="1" customHeight="1">
      <c r="A457" s="342"/>
      <c r="B457" s="359"/>
      <c r="C457" s="419" t="s">
        <v>22785</v>
      </c>
      <c r="D457" s="419"/>
      <c r="E457" s="305">
        <v>1.2</v>
      </c>
      <c r="F457" s="300" t="s">
        <v>6462</v>
      </c>
      <c r="G457" s="1"/>
      <c r="H457" s="23"/>
      <c r="I457" s="23"/>
      <c r="J457" s="23"/>
      <c r="K457" s="12"/>
      <c r="L457" s="3"/>
      <c r="M457" s="24"/>
      <c r="N457" s="24"/>
      <c r="O457" s="24"/>
      <c r="P457" s="265"/>
    </row>
    <row r="458" spans="1:16" s="15" customFormat="1" ht="20.100000000000001" hidden="1" customHeight="1">
      <c r="A458" s="342"/>
      <c r="B458" s="359"/>
      <c r="C458" s="419" t="s">
        <v>22786</v>
      </c>
      <c r="D458" s="419"/>
      <c r="E458" s="305">
        <f>E456*E457</f>
        <v>2.1</v>
      </c>
      <c r="F458" s="300" t="s">
        <v>6284</v>
      </c>
      <c r="G458" s="1"/>
      <c r="H458" s="23"/>
      <c r="I458" s="23"/>
      <c r="J458" s="23"/>
      <c r="K458" s="12"/>
      <c r="L458" s="3"/>
      <c r="M458" s="24"/>
      <c r="N458" s="24"/>
      <c r="O458" s="24"/>
      <c r="P458" s="265"/>
    </row>
    <row r="459" spans="1:16" ht="20.100000000000001" hidden="1" customHeight="1">
      <c r="A459" s="348"/>
      <c r="B459" s="359" t="s">
        <v>22805</v>
      </c>
      <c r="C459" s="419" t="s">
        <v>22777</v>
      </c>
      <c r="D459" s="419"/>
      <c r="E459" s="305">
        <v>0.15</v>
      </c>
      <c r="F459" s="300" t="s">
        <v>6462</v>
      </c>
      <c r="G459" s="306"/>
      <c r="H459" s="11"/>
      <c r="I459" s="23"/>
      <c r="J459" s="307"/>
      <c r="K459" s="12"/>
      <c r="L459" s="3"/>
      <c r="M459" s="308"/>
      <c r="N459" s="308"/>
      <c r="O459" s="308"/>
      <c r="P459" s="308"/>
    </row>
    <row r="460" spans="1:16" ht="20.100000000000001" hidden="1" customHeight="1">
      <c r="A460" s="348"/>
      <c r="B460" s="359"/>
      <c r="C460" s="419" t="s">
        <v>22785</v>
      </c>
      <c r="D460" s="419"/>
      <c r="E460" s="305">
        <v>1.2</v>
      </c>
      <c r="F460" s="300" t="s">
        <v>6462</v>
      </c>
      <c r="G460" s="306"/>
      <c r="H460" s="11"/>
      <c r="I460" s="23"/>
      <c r="J460" s="307"/>
      <c r="K460" s="12"/>
      <c r="L460" s="3"/>
      <c r="M460" s="308"/>
      <c r="N460" s="308"/>
      <c r="O460" s="308"/>
      <c r="P460" s="308"/>
    </row>
    <row r="461" spans="1:16" ht="20.100000000000001" hidden="1" customHeight="1">
      <c r="A461" s="348"/>
      <c r="B461" s="359"/>
      <c r="C461" s="419" t="s">
        <v>22806</v>
      </c>
      <c r="D461" s="419"/>
      <c r="E461" s="305">
        <f>E459*E460</f>
        <v>0.18</v>
      </c>
      <c r="F461" s="300" t="s">
        <v>6284</v>
      </c>
      <c r="G461" s="306"/>
      <c r="H461" s="11"/>
      <c r="I461" s="23"/>
      <c r="J461" s="307"/>
      <c r="K461" s="12"/>
      <c r="L461" s="3"/>
      <c r="M461" s="308"/>
      <c r="N461" s="308"/>
      <c r="O461" s="308"/>
      <c r="P461" s="308"/>
    </row>
    <row r="462" spans="1:16" ht="20.100000000000001" hidden="1" customHeight="1">
      <c r="A462" s="348"/>
      <c r="B462" s="359" t="s">
        <v>22800</v>
      </c>
      <c r="C462" s="419" t="s">
        <v>22777</v>
      </c>
      <c r="D462" s="419"/>
      <c r="E462" s="305">
        <v>2.36</v>
      </c>
      <c r="F462" s="300" t="s">
        <v>6462</v>
      </c>
      <c r="G462" s="306"/>
      <c r="H462" s="11"/>
      <c r="I462" s="23"/>
      <c r="J462" s="307"/>
      <c r="K462" s="12"/>
      <c r="L462" s="3"/>
      <c r="M462" s="308"/>
      <c r="N462" s="308"/>
      <c r="O462" s="308"/>
      <c r="P462" s="308"/>
    </row>
    <row r="463" spans="1:16" ht="20.100000000000001" hidden="1" customHeight="1">
      <c r="A463" s="348"/>
      <c r="B463" s="359"/>
      <c r="C463" s="419" t="s">
        <v>22808</v>
      </c>
      <c r="D463" s="419"/>
      <c r="E463" s="305">
        <v>1.75</v>
      </c>
      <c r="F463" s="300" t="s">
        <v>6462</v>
      </c>
      <c r="G463" s="306"/>
      <c r="H463" s="11"/>
      <c r="I463" s="23"/>
      <c r="J463" s="307"/>
      <c r="K463" s="12"/>
      <c r="L463" s="3"/>
      <c r="M463" s="308"/>
      <c r="N463" s="308"/>
      <c r="O463" s="308"/>
      <c r="P463" s="308"/>
    </row>
    <row r="464" spans="1:16" ht="20.100000000000001" hidden="1" customHeight="1">
      <c r="A464" s="348"/>
      <c r="B464" s="359"/>
      <c r="C464" s="419" t="s">
        <v>22809</v>
      </c>
      <c r="D464" s="419"/>
      <c r="E464" s="305">
        <f>E462*E463</f>
        <v>4.13</v>
      </c>
      <c r="F464" s="300" t="s">
        <v>6284</v>
      </c>
      <c r="G464" s="306"/>
      <c r="H464" s="11"/>
      <c r="I464" s="23"/>
      <c r="J464" s="307"/>
      <c r="K464" s="12"/>
      <c r="L464" s="3"/>
      <c r="M464" s="308"/>
      <c r="N464" s="308"/>
      <c r="O464" s="308"/>
      <c r="P464" s="308"/>
    </row>
    <row r="465" spans="1:16" ht="20.100000000000001" hidden="1" customHeight="1">
      <c r="A465" s="348"/>
      <c r="B465" s="359" t="s">
        <v>22810</v>
      </c>
      <c r="C465" s="419" t="s">
        <v>22777</v>
      </c>
      <c r="D465" s="419"/>
      <c r="E465" s="305">
        <v>2.06</v>
      </c>
      <c r="F465" s="300" t="s">
        <v>6462</v>
      </c>
      <c r="G465" s="306"/>
      <c r="H465" s="11"/>
      <c r="I465" s="23"/>
      <c r="J465" s="307"/>
      <c r="K465" s="12"/>
      <c r="L465" s="3"/>
      <c r="M465" s="308"/>
      <c r="N465" s="308"/>
      <c r="O465" s="308"/>
      <c r="P465" s="308"/>
    </row>
    <row r="466" spans="1:16" ht="20.100000000000001" hidden="1" customHeight="1">
      <c r="A466" s="348"/>
      <c r="B466" s="359"/>
      <c r="C466" s="419" t="s">
        <v>22808</v>
      </c>
      <c r="D466" s="419"/>
      <c r="E466" s="305">
        <v>1.75</v>
      </c>
      <c r="F466" s="300" t="s">
        <v>6462</v>
      </c>
      <c r="G466" s="306"/>
      <c r="H466" s="11"/>
      <c r="I466" s="23"/>
      <c r="J466" s="307"/>
      <c r="K466" s="12"/>
      <c r="L466" s="3"/>
      <c r="M466" s="308"/>
      <c r="N466" s="308"/>
      <c r="O466" s="308"/>
      <c r="P466" s="308"/>
    </row>
    <row r="467" spans="1:16" ht="20.100000000000001" hidden="1" customHeight="1">
      <c r="A467" s="348"/>
      <c r="B467" s="359"/>
      <c r="C467" s="419" t="s">
        <v>22811</v>
      </c>
      <c r="D467" s="419"/>
      <c r="E467" s="305">
        <f>E465*E466</f>
        <v>3.605</v>
      </c>
      <c r="F467" s="300" t="s">
        <v>6284</v>
      </c>
      <c r="G467" s="306"/>
      <c r="H467" s="11"/>
      <c r="I467" s="23"/>
      <c r="J467" s="307"/>
      <c r="K467" s="12"/>
      <c r="L467" s="3"/>
      <c r="M467" s="308"/>
      <c r="N467" s="308"/>
      <c r="O467" s="308"/>
      <c r="P467" s="308"/>
    </row>
    <row r="468" spans="1:16" ht="20.100000000000001" hidden="1" customHeight="1">
      <c r="A468" s="348"/>
      <c r="B468" s="359"/>
      <c r="C468" s="419" t="s">
        <v>22812</v>
      </c>
      <c r="D468" s="419"/>
      <c r="E468" s="305">
        <f>(E455+E458+E461)*2+E464+E467</f>
        <v>16.844999999999999</v>
      </c>
      <c r="F468" s="300" t="s">
        <v>6284</v>
      </c>
      <c r="G468" s="306"/>
      <c r="H468" s="11"/>
      <c r="I468" s="23"/>
      <c r="J468" s="307"/>
      <c r="K468" s="12"/>
      <c r="L468" s="3"/>
      <c r="M468" s="308"/>
      <c r="N468" s="308"/>
      <c r="O468" s="308"/>
      <c r="P468" s="308"/>
    </row>
    <row r="469" spans="1:16" s="300" customFormat="1" ht="30" customHeight="1">
      <c r="A469" s="348" t="s">
        <v>22869</v>
      </c>
      <c r="B469" s="409" t="str">
        <f>IF(I469="SINAPI",VLOOKUP(ORC!H469,SINAPI,2,),VLOOKUP(ORC!H469,SETOP,3,))</f>
        <v>PORTA EM ALUMÍNIO DE ABRIR TIPO VENEZIANA COM GUARNIÇÃO, FIXAÇÃO COM PARAFUSOS - FORNECIMENTO E INSTALAÇÃO. AF_08/2015</v>
      </c>
      <c r="C469" s="409"/>
      <c r="D469" s="409"/>
      <c r="E469" s="409"/>
      <c r="F469" s="409"/>
      <c r="G469" s="410"/>
      <c r="H469" s="301">
        <v>91341</v>
      </c>
      <c r="I469" s="301" t="s">
        <v>16078</v>
      </c>
      <c r="J469" s="211" t="str">
        <f>IF(I469="SINAPI",VLOOKUP(ORC!H469,SINAPI,3,),VLOOKUP(ORC!H469,SETOP,4,))</f>
        <v>M2</v>
      </c>
      <c r="K469" s="68">
        <f>E472</f>
        <v>2.2660000000000005</v>
      </c>
      <c r="L469" s="302" t="s">
        <v>40</v>
      </c>
      <c r="M469" s="194">
        <f>ROUND(IF(I469="SINAPI",VLOOKUP(ORC!H469,SINAPI,4,),VLOOKUP(ORC!H469,SETOP,5,)),2)</f>
        <v>408.45</v>
      </c>
      <c r="N469" s="219">
        <f>ROUND(M469*(1+$C$7),2)</f>
        <v>536.25</v>
      </c>
      <c r="O469" s="219">
        <f>M469*K469</f>
        <v>925.54770000000019</v>
      </c>
      <c r="P469" s="219">
        <f>N469*K469</f>
        <v>1215.1425000000002</v>
      </c>
    </row>
    <row r="470" spans="1:16" s="15" customFormat="1" ht="19.899999999999999" hidden="1" customHeight="1">
      <c r="A470" s="342"/>
      <c r="B470" s="1"/>
      <c r="C470" s="419" t="s">
        <v>22777</v>
      </c>
      <c r="D470" s="419"/>
      <c r="E470" s="305">
        <v>2.06</v>
      </c>
      <c r="F470" s="300" t="s">
        <v>6462</v>
      </c>
      <c r="G470" s="1"/>
      <c r="H470" s="12"/>
      <c r="I470" s="12"/>
      <c r="J470" s="12"/>
      <c r="K470" s="12"/>
      <c r="L470" s="1"/>
      <c r="M470" s="219"/>
      <c r="N470" s="219"/>
      <c r="O470" s="219"/>
      <c r="P470" s="219"/>
    </row>
    <row r="471" spans="1:16" s="15" customFormat="1" ht="20.100000000000001" hidden="1" customHeight="1">
      <c r="A471" s="342"/>
      <c r="B471" s="1"/>
      <c r="C471" s="419" t="s">
        <v>22785</v>
      </c>
      <c r="D471" s="419"/>
      <c r="E471" s="305">
        <v>1.1000000000000001</v>
      </c>
      <c r="F471" s="300" t="s">
        <v>6462</v>
      </c>
      <c r="G471" s="1"/>
      <c r="H471" s="12"/>
      <c r="I471" s="12"/>
      <c r="J471" s="12"/>
      <c r="K471" s="12"/>
      <c r="L471" s="1"/>
      <c r="M471" s="219"/>
      <c r="N471" s="219"/>
      <c r="O471" s="219"/>
      <c r="P471" s="219"/>
    </row>
    <row r="472" spans="1:16" s="15" customFormat="1" ht="20.100000000000001" hidden="1" customHeight="1">
      <c r="A472" s="342"/>
      <c r="B472" s="1"/>
      <c r="C472" s="419" t="s">
        <v>22778</v>
      </c>
      <c r="D472" s="419"/>
      <c r="E472" s="305">
        <f>E470*E471</f>
        <v>2.2660000000000005</v>
      </c>
      <c r="F472" s="300" t="s">
        <v>6284</v>
      </c>
      <c r="G472" s="1"/>
      <c r="H472" s="12"/>
      <c r="I472" s="12"/>
      <c r="J472" s="12"/>
      <c r="K472" s="12"/>
      <c r="L472" s="1"/>
      <c r="M472" s="219"/>
      <c r="N472" s="219"/>
      <c r="O472" s="219"/>
      <c r="P472" s="219"/>
    </row>
    <row r="473" spans="1:16" s="15" customFormat="1" ht="27.75" customHeight="1">
      <c r="A473" s="350" t="s">
        <v>22870</v>
      </c>
      <c r="B473" s="409" t="str">
        <f>IF(I473="SINAPI",VLOOKUP(ORC!H473,SINAPI,2,),VLOOKUP(ORC!H473,SETOP,3,))</f>
        <v>PINTURA ESMALTE ACETINADO, DUAS DEMAOS, SOBRE SUPERFICIE METALICA</v>
      </c>
      <c r="C473" s="409"/>
      <c r="D473" s="409"/>
      <c r="E473" s="409"/>
      <c r="F473" s="409"/>
      <c r="G473" s="410"/>
      <c r="H473" s="11" t="s">
        <v>5345</v>
      </c>
      <c r="I473" s="11" t="s">
        <v>16078</v>
      </c>
      <c r="J473" s="211" t="str">
        <f>IF(I473="SINAPI",VLOOKUP(ORC!H473,SINAPI,3,),VLOOKUP(ORC!H473,SETOP,4,))</f>
        <v>M2</v>
      </c>
      <c r="K473" s="12">
        <f>E476</f>
        <v>4.5320000000000009</v>
      </c>
      <c r="L473" s="12" t="s">
        <v>40</v>
      </c>
      <c r="M473" s="194">
        <f>ROUND(IF(I473="SINAPI",VLOOKUP(ORC!H473,SINAPI,4,),VLOOKUP(ORC!H473,SETOP,5,)),2)</f>
        <v>23.76</v>
      </c>
      <c r="N473" s="219">
        <f>ROUND(M473*(1+$C$7),2)</f>
        <v>31.19</v>
      </c>
      <c r="O473" s="219">
        <f>M473*K473</f>
        <v>107.68032000000002</v>
      </c>
      <c r="P473" s="219">
        <f>N473*K473</f>
        <v>141.35308000000003</v>
      </c>
    </row>
    <row r="474" spans="1:16" s="15" customFormat="1" ht="20.100000000000001" hidden="1" customHeight="1">
      <c r="A474" s="350"/>
      <c r="B474" s="300"/>
      <c r="C474" s="419" t="s">
        <v>22777</v>
      </c>
      <c r="D474" s="419"/>
      <c r="E474" s="305">
        <v>2.06</v>
      </c>
      <c r="F474" s="300" t="s">
        <v>6462</v>
      </c>
      <c r="G474" s="253"/>
      <c r="H474" s="11"/>
      <c r="I474" s="11"/>
      <c r="J474" s="11"/>
      <c r="K474" s="12"/>
      <c r="L474" s="12"/>
      <c r="M474" s="219"/>
      <c r="N474" s="219"/>
      <c r="O474" s="219"/>
      <c r="P474" s="219"/>
    </row>
    <row r="475" spans="1:16" s="15" customFormat="1" ht="20.100000000000001" hidden="1" customHeight="1">
      <c r="A475" s="350"/>
      <c r="B475" s="300"/>
      <c r="C475" s="419" t="s">
        <v>22785</v>
      </c>
      <c r="D475" s="419"/>
      <c r="E475" s="305">
        <v>1.1000000000000001</v>
      </c>
      <c r="F475" s="300" t="s">
        <v>6462</v>
      </c>
      <c r="G475" s="253"/>
      <c r="H475" s="11"/>
      <c r="I475" s="11"/>
      <c r="J475" s="11"/>
      <c r="K475" s="12"/>
      <c r="L475" s="12"/>
      <c r="M475" s="219"/>
      <c r="N475" s="219"/>
      <c r="O475" s="219"/>
      <c r="P475" s="219"/>
    </row>
    <row r="476" spans="1:16" s="15" customFormat="1" ht="20.100000000000001" hidden="1" customHeight="1">
      <c r="A476" s="350"/>
      <c r="B476" s="300"/>
      <c r="C476" s="419" t="s">
        <v>22778</v>
      </c>
      <c r="D476" s="419"/>
      <c r="E476" s="305">
        <f>E474*E475*2</f>
        <v>4.5320000000000009</v>
      </c>
      <c r="F476" s="300" t="s">
        <v>6284</v>
      </c>
      <c r="G476" s="253"/>
      <c r="H476" s="11"/>
      <c r="I476" s="11"/>
      <c r="J476" s="11"/>
      <c r="K476" s="12"/>
      <c r="L476" s="12"/>
      <c r="M476" s="219"/>
      <c r="N476" s="219"/>
      <c r="O476" s="219"/>
      <c r="P476" s="219"/>
    </row>
    <row r="477" spans="1:16" s="15" customFormat="1" ht="24.95" customHeight="1">
      <c r="A477" s="350" t="s">
        <v>22871</v>
      </c>
      <c r="B477" s="409" t="str">
        <f>IF(I477="SINAPI",VLOOKUP(ORC!H477,SINAPI,2,),VLOOKUP(ORC!H477,SETOP,3,))</f>
        <v>FUNDO ANTICORROSIVO A BASE DE OXIDO DE FERRO (ZARCAO), UMA DEMAO</v>
      </c>
      <c r="C477" s="409"/>
      <c r="D477" s="409"/>
      <c r="E477" s="409"/>
      <c r="F477" s="409"/>
      <c r="G477" s="410"/>
      <c r="H477" s="11" t="s">
        <v>5351</v>
      </c>
      <c r="I477" s="11" t="s">
        <v>16078</v>
      </c>
      <c r="J477" s="211" t="str">
        <f>IF(I477="SINAPI",VLOOKUP(ORC!H477,SINAPI,3,),VLOOKUP(ORC!H477,SETOP,4,))</f>
        <v>M2</v>
      </c>
      <c r="K477" s="12">
        <f>E480</f>
        <v>4.5320000000000009</v>
      </c>
      <c r="L477" s="12" t="s">
        <v>40</v>
      </c>
      <c r="M477" s="194">
        <f>ROUND(IF(I477="SINAPI",VLOOKUP(ORC!H477,SINAPI,4,),VLOOKUP(ORC!H477,SETOP,5,)),2)</f>
        <v>12.04</v>
      </c>
      <c r="N477" s="219">
        <f>ROUND(M477*(1+$C$7),2)</f>
        <v>15.81</v>
      </c>
      <c r="O477" s="219">
        <f>M477*K477</f>
        <v>54.565280000000008</v>
      </c>
      <c r="P477" s="219">
        <f>N477*K477</f>
        <v>71.650920000000013</v>
      </c>
    </row>
    <row r="478" spans="1:16" s="15" customFormat="1" ht="20.100000000000001" hidden="1" customHeight="1">
      <c r="A478" s="350"/>
      <c r="B478" s="300"/>
      <c r="C478" s="419" t="s">
        <v>22777</v>
      </c>
      <c r="D478" s="419"/>
      <c r="E478" s="305">
        <v>2.06</v>
      </c>
      <c r="F478" s="300" t="s">
        <v>6462</v>
      </c>
      <c r="G478" s="253"/>
      <c r="H478" s="11"/>
      <c r="I478" s="11"/>
      <c r="J478" s="11"/>
      <c r="K478" s="12"/>
      <c r="L478" s="12"/>
      <c r="M478" s="13"/>
      <c r="N478" s="13"/>
      <c r="O478" s="13"/>
      <c r="P478" s="309"/>
    </row>
    <row r="479" spans="1:16" s="15" customFormat="1" ht="20.100000000000001" hidden="1" customHeight="1">
      <c r="A479" s="347"/>
      <c r="B479" s="300"/>
      <c r="C479" s="419" t="s">
        <v>22785</v>
      </c>
      <c r="D479" s="419"/>
      <c r="E479" s="305">
        <v>1.1000000000000001</v>
      </c>
      <c r="F479" s="300" t="s">
        <v>6462</v>
      </c>
      <c r="H479" s="11"/>
      <c r="I479" s="11"/>
      <c r="J479" s="11"/>
      <c r="K479" s="12"/>
      <c r="L479" s="12"/>
      <c r="M479" s="13"/>
      <c r="N479" s="13"/>
      <c r="O479" s="13"/>
      <c r="P479" s="309"/>
    </row>
    <row r="480" spans="1:16" s="15" customFormat="1" ht="20.100000000000001" hidden="1" customHeight="1">
      <c r="A480" s="347"/>
      <c r="B480" s="300"/>
      <c r="C480" s="419" t="s">
        <v>22778</v>
      </c>
      <c r="D480" s="419"/>
      <c r="E480" s="305">
        <f>E478*E479*2</f>
        <v>4.5320000000000009</v>
      </c>
      <c r="F480" s="300" t="s">
        <v>6284</v>
      </c>
      <c r="H480" s="11"/>
      <c r="I480" s="11"/>
      <c r="J480" s="11"/>
      <c r="K480" s="12"/>
      <c r="L480" s="12"/>
      <c r="M480" s="13"/>
      <c r="N480" s="13"/>
      <c r="O480" s="13"/>
      <c r="P480" s="309"/>
    </row>
    <row r="481" spans="1:16" s="20" customFormat="1" ht="24.95" customHeight="1">
      <c r="A481" s="338" t="s">
        <v>22872</v>
      </c>
      <c r="B481" s="409" t="str">
        <f>IF(I481="SINAPI",VLOOKUP(ORC!H481,SINAPI,2,),VLOOKUP(ORC!H481,SETOP,3,))</f>
        <v>PLACA FOTOLUMINESCENTE "E8" - 300 X 300 MM</v>
      </c>
      <c r="C481" s="409"/>
      <c r="D481" s="409"/>
      <c r="E481" s="409"/>
      <c r="F481" s="409"/>
      <c r="G481" s="410"/>
      <c r="H481" s="211" t="s">
        <v>10860</v>
      </c>
      <c r="I481" s="211" t="s">
        <v>6221</v>
      </c>
      <c r="J481" s="211" t="str">
        <f>IF(I481="SINAPI",VLOOKUP(ORC!H481,SINAPI,3,),VLOOKUP(ORC!H481,SETOP,4,))</f>
        <v>U</v>
      </c>
      <c r="K481" s="212">
        <f>K392</f>
        <v>5</v>
      </c>
      <c r="L481" s="212" t="s">
        <v>40</v>
      </c>
      <c r="M481" s="194">
        <f>ROUND(IF(I481="SINAPI",VLOOKUP(ORC!H481,SINAPI,4,),VLOOKUP(ORC!H481,SETOP,5,)),2)</f>
        <v>16.010000000000002</v>
      </c>
      <c r="N481" s="194">
        <f t="shared" ref="N481:N495" si="55">ROUND(M481*(1+$C$7),2)</f>
        <v>21.02</v>
      </c>
      <c r="O481" s="194">
        <f t="shared" ref="O481:O495" si="56">M481*K481</f>
        <v>80.050000000000011</v>
      </c>
      <c r="P481" s="194">
        <f t="shared" ref="P481:P495" si="57">N481*K481</f>
        <v>105.1</v>
      </c>
    </row>
    <row r="482" spans="1:16" s="20" customFormat="1" ht="24.95" customHeight="1">
      <c r="A482" s="338" t="s">
        <v>22873</v>
      </c>
      <c r="B482" s="417" t="s">
        <v>22813</v>
      </c>
      <c r="C482" s="417"/>
      <c r="D482" s="417"/>
      <c r="E482" s="417"/>
      <c r="F482" s="417"/>
      <c r="G482" s="417"/>
      <c r="H482" s="211" t="s">
        <v>10860</v>
      </c>
      <c r="I482" s="211" t="s">
        <v>22772</v>
      </c>
      <c r="J482" s="211" t="str">
        <f>IF(I482="SINAPI",VLOOKUP(ORC!H482,SINAPI,3,),VLOOKUP(ORC!H482,SETOP,4,))</f>
        <v>U</v>
      </c>
      <c r="K482" s="212">
        <v>6</v>
      </c>
      <c r="L482" s="212" t="s">
        <v>40</v>
      </c>
      <c r="M482" s="219">
        <v>15.91</v>
      </c>
      <c r="N482" s="219">
        <f t="shared" si="55"/>
        <v>20.89</v>
      </c>
      <c r="O482" s="219">
        <f t="shared" si="56"/>
        <v>95.460000000000008</v>
      </c>
      <c r="P482" s="219">
        <f t="shared" si="57"/>
        <v>125.34</v>
      </c>
    </row>
    <row r="483" spans="1:16" s="20" customFormat="1" ht="24.95" customHeight="1">
      <c r="A483" s="338" t="s">
        <v>22855</v>
      </c>
      <c r="B483" s="418" t="s">
        <v>22814</v>
      </c>
      <c r="C483" s="418"/>
      <c r="D483" s="418"/>
      <c r="E483" s="418"/>
      <c r="F483" s="418"/>
      <c r="G483" s="418"/>
      <c r="H483" s="211" t="s">
        <v>22635</v>
      </c>
      <c r="I483" s="211" t="s">
        <v>16192</v>
      </c>
      <c r="J483" s="211" t="s">
        <v>6219</v>
      </c>
      <c r="K483" s="212">
        <v>1</v>
      </c>
      <c r="L483" s="212"/>
      <c r="M483" s="194">
        <v>18580</v>
      </c>
      <c r="N483" s="219">
        <f t="shared" si="55"/>
        <v>24393.68</v>
      </c>
      <c r="O483" s="219">
        <f t="shared" si="56"/>
        <v>18580</v>
      </c>
      <c r="P483" s="219">
        <f t="shared" si="57"/>
        <v>24393.68</v>
      </c>
    </row>
    <row r="484" spans="1:16" s="20" customFormat="1" ht="37.5" customHeight="1">
      <c r="A484" s="338" t="s">
        <v>22856</v>
      </c>
      <c r="B484" s="409" t="str">
        <f>IF(I484="SINAPI",VLOOKUP(ORC!H484,SINAPI,2,),VLOOKUP(ORC!H484,SETOP,3,))</f>
        <v>UNIÃO, EM FERRO GALVANIZADO, DN 65 (2 1/2"), CONEXÃO ROSQUEADA, INSTALADO EM REDE DE ALIMENTAÇÃO PARA HIDRANTE - FORNECIMENTO E INSTALAÇÃO. AF_12/2015</v>
      </c>
      <c r="C484" s="409"/>
      <c r="D484" s="409"/>
      <c r="E484" s="409"/>
      <c r="F484" s="409"/>
      <c r="G484" s="410"/>
      <c r="H484" s="211">
        <v>92896</v>
      </c>
      <c r="I484" s="211" t="s">
        <v>16078</v>
      </c>
      <c r="J484" s="211" t="str">
        <f>IF(I484="SINAPI",VLOOKUP(ORC!H484,SINAPI,3,),VLOOKUP(ORC!H484,SETOP,4,))</f>
        <v>UN</v>
      </c>
      <c r="K484" s="212">
        <v>2</v>
      </c>
      <c r="L484" s="212">
        <v>407.19</v>
      </c>
      <c r="M484" s="194">
        <f>ROUND(IF(I484="SINAPI",VLOOKUP(ORC!H484,SINAPI,4,),VLOOKUP(ORC!H484,SETOP,5,)),2)</f>
        <v>129.36000000000001</v>
      </c>
      <c r="N484" s="194">
        <f t="shared" si="55"/>
        <v>169.84</v>
      </c>
      <c r="O484" s="194">
        <f t="shared" si="56"/>
        <v>258.72000000000003</v>
      </c>
      <c r="P484" s="194">
        <f t="shared" si="57"/>
        <v>339.68</v>
      </c>
    </row>
    <row r="485" spans="1:16" s="20" customFormat="1" ht="39" customHeight="1">
      <c r="A485" s="338" t="s">
        <v>22857</v>
      </c>
      <c r="B485" s="409" t="str">
        <f>IF(I485="SINAPI",VLOOKUP(ORC!H485,SINAPI,2,),VLOOKUP(ORC!H485,SETOP,3,))</f>
        <v>VALVULA DE RETENCAO HORIZONTAL, DE BRONZE (PN-25), 1/2", 400 PSI, TAMPA DE PORCA DE UNIAO, EXTREMIDADES COM ROSCA</v>
      </c>
      <c r="C485" s="409"/>
      <c r="D485" s="409"/>
      <c r="E485" s="409"/>
      <c r="F485" s="409"/>
      <c r="G485" s="410"/>
      <c r="H485" s="211">
        <v>10404</v>
      </c>
      <c r="I485" s="211" t="s">
        <v>16078</v>
      </c>
      <c r="J485" s="211" t="str">
        <f>IF(I485="SINAPI",VLOOKUP(ORC!H485,SINAPI,3,),VLOOKUP(ORC!H485,SETOP,4,))</f>
        <v xml:space="preserve">UN    </v>
      </c>
      <c r="K485" s="212">
        <v>3</v>
      </c>
      <c r="L485" s="212">
        <v>407.19</v>
      </c>
      <c r="M485" s="194">
        <f>ROUND(IF(I485="SINAPI",VLOOKUP(ORC!H485,SINAPI,4,),VLOOKUP(ORC!H485,SETOP,5,)),2)</f>
        <v>55.59</v>
      </c>
      <c r="N485" s="194">
        <f t="shared" si="55"/>
        <v>72.98</v>
      </c>
      <c r="O485" s="194">
        <f t="shared" si="56"/>
        <v>166.77</v>
      </c>
      <c r="P485" s="194">
        <f t="shared" si="57"/>
        <v>218.94</v>
      </c>
    </row>
    <row r="486" spans="1:16" s="20" customFormat="1" ht="55.5" customHeight="1">
      <c r="A486" s="338" t="s">
        <v>22858</v>
      </c>
      <c r="B486" s="409" t="str">
        <f>IF(I486="SINAPI",VLOOKUP(ORC!H486,SINAPI,2,),VLOOKUP(ORC!H486,SETOP,3,))</f>
        <v>REGISTRO OU VALVULA GLOBO ANGULAR EM LATAO, PARA HIDRANTES EM INSTALACAO PREDIAL DE INCENDIO, 45 GRAUS, DIAMETRO DE 2 1/2", COM VOLANTE, CLASSE DE PRESSAO DE ATE 200 PSI</v>
      </c>
      <c r="C486" s="409"/>
      <c r="D486" s="409"/>
      <c r="E486" s="409"/>
      <c r="F486" s="409"/>
      <c r="G486" s="410"/>
      <c r="H486" s="211">
        <v>10904</v>
      </c>
      <c r="I486" s="211" t="s">
        <v>16078</v>
      </c>
      <c r="J486" s="211" t="str">
        <f>IF(I486="SINAPI",VLOOKUP(ORC!H486,SINAPI,3,),VLOOKUP(ORC!H486,SETOP,4,))</f>
        <v xml:space="preserve">UN    </v>
      </c>
      <c r="K486" s="212">
        <v>3</v>
      </c>
      <c r="L486" s="212">
        <v>413.19</v>
      </c>
      <c r="M486" s="194">
        <f>ROUND(IF(I486="SINAPI",VLOOKUP(ORC!H486,SINAPI,4,),VLOOKUP(ORC!H486,SETOP,5,)),2)</f>
        <v>100</v>
      </c>
      <c r="N486" s="194">
        <f t="shared" si="55"/>
        <v>131.29</v>
      </c>
      <c r="O486" s="194">
        <f t="shared" si="56"/>
        <v>300</v>
      </c>
      <c r="P486" s="194">
        <f t="shared" si="57"/>
        <v>393.87</v>
      </c>
    </row>
    <row r="487" spans="1:16" s="20" customFormat="1" ht="28.5" customHeight="1">
      <c r="A487" s="338" t="s">
        <v>22859</v>
      </c>
      <c r="B487" s="409" t="str">
        <f>IF(I487="SINAPI",VLOOKUP(ORC!H487,SINAPI,2,),VLOOKUP(ORC!H487,SETOP,3,))</f>
        <v>MANÔMETRO WILLY, MOD. 2 1/2", ESCALA DE LEITURA DE 0 A 100 PSI</v>
      </c>
      <c r="C487" s="409"/>
      <c r="D487" s="409"/>
      <c r="E487" s="409"/>
      <c r="F487" s="409"/>
      <c r="G487" s="410"/>
      <c r="H487" s="211" t="s">
        <v>10857</v>
      </c>
      <c r="I487" s="211" t="s">
        <v>6221</v>
      </c>
      <c r="J487" s="211" t="str">
        <f>IF(I487="SINAPI",VLOOKUP(ORC!H487,SINAPI,3,),VLOOKUP(ORC!H487,SETOP,4,))</f>
        <v>U</v>
      </c>
      <c r="K487" s="212">
        <v>2</v>
      </c>
      <c r="L487" s="212">
        <v>411.19</v>
      </c>
      <c r="M487" s="194">
        <f>ROUND(IF(I487="SINAPI",VLOOKUP(ORC!H487,SINAPI,4,),VLOOKUP(ORC!H487,SETOP,5,)),2)</f>
        <v>60.18</v>
      </c>
      <c r="N487" s="194">
        <f t="shared" si="55"/>
        <v>79.010000000000005</v>
      </c>
      <c r="O487" s="194">
        <f t="shared" si="56"/>
        <v>120.36</v>
      </c>
      <c r="P487" s="194">
        <f t="shared" si="57"/>
        <v>158.02000000000001</v>
      </c>
    </row>
    <row r="488" spans="1:16" s="20" customFormat="1" ht="36" customHeight="1">
      <c r="A488" s="338" t="s">
        <v>22860</v>
      </c>
      <c r="B488" s="409" t="str">
        <f>IF(I488="SINAPI",VLOOKUP(ORC!H488,SINAPI,2,),VLOOKUP(ORC!H488,SETOP,3,))</f>
        <v>PRESSOSTATO TELEMECANIQUE, MODELO XML B004 A2S11, COM ESCALA DE 3 A 58 PSI</v>
      </c>
      <c r="C488" s="409"/>
      <c r="D488" s="409"/>
      <c r="E488" s="409"/>
      <c r="F488" s="409"/>
      <c r="G488" s="410"/>
      <c r="H488" s="211" t="s">
        <v>10867</v>
      </c>
      <c r="I488" s="211" t="s">
        <v>6221</v>
      </c>
      <c r="J488" s="211" t="str">
        <f>IF(I488="SINAPI",VLOOKUP(ORC!H488,SINAPI,3,),VLOOKUP(ORC!H488,SETOP,4,))</f>
        <v>U</v>
      </c>
      <c r="K488" s="212">
        <v>2</v>
      </c>
      <c r="L488" s="212">
        <v>412.19</v>
      </c>
      <c r="M488" s="194">
        <f>ROUND(IF(I488="SINAPI",VLOOKUP(ORC!H488,SINAPI,4,),VLOOKUP(ORC!H488,SETOP,5,)),2)</f>
        <v>882.67</v>
      </c>
      <c r="N488" s="194">
        <f t="shared" si="55"/>
        <v>1158.8599999999999</v>
      </c>
      <c r="O488" s="194">
        <f t="shared" si="56"/>
        <v>1765.34</v>
      </c>
      <c r="P488" s="194">
        <f t="shared" si="57"/>
        <v>2317.7199999999998</v>
      </c>
    </row>
    <row r="489" spans="1:16" s="20" customFormat="1" ht="51" customHeight="1">
      <c r="A489" s="338" t="s">
        <v>22874</v>
      </c>
      <c r="B489" s="409" t="str">
        <f>IF(I489="SINAPI",VLOOKUP(ORC!H489,SINAPI,2,),VLOOKUP(ORC!H489,SETOP,3,))</f>
        <v>BOMBA CENTRIFUGA MOTOR ELETRICO MONOFASICO 0,50 CV DIAMETRO DE SUCCAO X ELEVACAO 3/4" X 3/4", MONOESTAGIO, DIAMETRO DOS ROTORES 114 MM, HM/Q: 2 M / 2,99 M3/H A 24 M / 0,71 M3/H</v>
      </c>
      <c r="C489" s="409"/>
      <c r="D489" s="409"/>
      <c r="E489" s="409"/>
      <c r="F489" s="409"/>
      <c r="G489" s="410"/>
      <c r="H489" s="211">
        <v>10575</v>
      </c>
      <c r="I489" s="211" t="s">
        <v>16078</v>
      </c>
      <c r="J489" s="211" t="str">
        <f>IF(I489="SINAPI",VLOOKUP(ORC!H489,SINAPI,3,),VLOOKUP(ORC!H489,SETOP,4,))</f>
        <v xml:space="preserve">UN    </v>
      </c>
      <c r="K489" s="212">
        <v>1</v>
      </c>
      <c r="L489" s="212">
        <v>407.19</v>
      </c>
      <c r="M489" s="194">
        <f>ROUND(IF(I489="SINAPI",VLOOKUP(ORC!H489,SINAPI,4,),VLOOKUP(ORC!H489,SETOP,5,)),2)</f>
        <v>1032.8</v>
      </c>
      <c r="N489" s="194">
        <f t="shared" si="55"/>
        <v>1355.96</v>
      </c>
      <c r="O489" s="194">
        <f t="shared" si="56"/>
        <v>1032.8</v>
      </c>
      <c r="P489" s="194">
        <f t="shared" si="57"/>
        <v>1355.96</v>
      </c>
    </row>
    <row r="490" spans="1:16" s="20" customFormat="1" ht="46.5" customHeight="1">
      <c r="A490" s="338" t="s">
        <v>22875</v>
      </c>
      <c r="B490" s="409" t="str">
        <f>IF(I490="SINAPI",VLOOKUP(ORC!H490,SINAPI,2,),VLOOKUP(ORC!H490,SETOP,3,))</f>
        <v>BOMBA CENTRIFUGA MONOESTAGIO COM MOTOR ELETRICO MONOFASICO, POTENCIA 15 HP,  DIAMETRO DO ROTOR *173* MM, HM/Q = *30* MCA / *90* M3/H A *45* MCA / *55* M3/H</v>
      </c>
      <c r="C490" s="409"/>
      <c r="D490" s="409"/>
      <c r="E490" s="409"/>
      <c r="F490" s="409"/>
      <c r="G490" s="410"/>
      <c r="H490" s="211">
        <v>39925</v>
      </c>
      <c r="I490" s="211" t="s">
        <v>22815</v>
      </c>
      <c r="J490" s="211" t="str">
        <f>IF(I490="SINAPI",VLOOKUP(ORC!H490,SINAPI,3,),VLOOKUP(ORC!H490,SETOP,4,))</f>
        <v xml:space="preserve">UN    </v>
      </c>
      <c r="K490" s="212">
        <v>1</v>
      </c>
      <c r="L490" s="212">
        <v>407.19</v>
      </c>
      <c r="M490" s="194">
        <f>ROUND(IF(I490="SINAPI",VLOOKUP(ORC!H490,SINAPI,4,),VLOOKUP(ORC!H490,SETOP,5,)),2)</f>
        <v>9825.94</v>
      </c>
      <c r="N490" s="194">
        <f t="shared" si="55"/>
        <v>12900.48</v>
      </c>
      <c r="O490" s="194">
        <f t="shared" si="56"/>
        <v>9825.94</v>
      </c>
      <c r="P490" s="194">
        <f t="shared" si="57"/>
        <v>12900.48</v>
      </c>
    </row>
    <row r="491" spans="1:16" s="20" customFormat="1" ht="30" customHeight="1">
      <c r="A491" s="338" t="s">
        <v>22876</v>
      </c>
      <c r="B491" s="409" t="str">
        <f>IF(I491="SINAPI",VLOOKUP(ORC!H491,SINAPI,2,),VLOOKUP(ORC!H491,SETOP,3,))</f>
        <v>INSTALACAO DE CONJ.MOTO BOMBA HORIZONTAL DE 12,5 A 25 CV</v>
      </c>
      <c r="C491" s="409"/>
      <c r="D491" s="409"/>
      <c r="E491" s="409"/>
      <c r="F491" s="409"/>
      <c r="G491" s="410"/>
      <c r="H491" s="211" t="s">
        <v>4691</v>
      </c>
      <c r="I491" s="211" t="s">
        <v>16078</v>
      </c>
      <c r="J491" s="211" t="str">
        <f>IF(I491="SINAPI",VLOOKUP(ORC!H491,SINAPI,3,),VLOOKUP(ORC!H491,SETOP,4,))</f>
        <v>UN</v>
      </c>
      <c r="K491" s="212">
        <v>2</v>
      </c>
      <c r="L491" s="212">
        <v>410.19</v>
      </c>
      <c r="M491" s="194">
        <f>ROUND(IF(I491="SINAPI",VLOOKUP(ORC!H491,SINAPI,4,),VLOOKUP(ORC!H491,SETOP,5,)),2)</f>
        <v>543.72</v>
      </c>
      <c r="N491" s="194">
        <f t="shared" si="55"/>
        <v>713.85</v>
      </c>
      <c r="O491" s="194">
        <f t="shared" si="56"/>
        <v>1087.44</v>
      </c>
      <c r="P491" s="194">
        <f t="shared" si="57"/>
        <v>1427.7</v>
      </c>
    </row>
    <row r="492" spans="1:16" s="20" customFormat="1" ht="30" customHeight="1">
      <c r="A492" s="338" t="s">
        <v>22877</v>
      </c>
      <c r="B492" s="409" t="str">
        <f>IF(I492="SINAPI",VLOOKUP(ORC!H492,SINAPI,2,),VLOOKUP(ORC!H492,SETOP,3,))</f>
        <v>LUMINÁRIA DE EMERGÊNCIA AUTÔNOMA IE-16 COM LÂMPADA DE 8 W</v>
      </c>
      <c r="C492" s="409"/>
      <c r="D492" s="409"/>
      <c r="E492" s="409"/>
      <c r="F492" s="409"/>
      <c r="G492" s="410"/>
      <c r="H492" s="211" t="s">
        <v>10855</v>
      </c>
      <c r="I492" s="211" t="s">
        <v>6221</v>
      </c>
      <c r="J492" s="211" t="str">
        <f>IF(I492="SINAPI",VLOOKUP(ORC!H492,SINAPI,3,),VLOOKUP(ORC!H492,SETOP,4,))</f>
        <v>U</v>
      </c>
      <c r="K492" s="212">
        <v>1</v>
      </c>
      <c r="L492" s="212">
        <v>409.19</v>
      </c>
      <c r="M492" s="194">
        <f>ROUND(IF(I492="SINAPI",VLOOKUP(ORC!H492,SINAPI,4,),VLOOKUP(ORC!H492,SETOP,5,)),2)</f>
        <v>68.430000000000007</v>
      </c>
      <c r="N492" s="194">
        <f t="shared" si="55"/>
        <v>89.84</v>
      </c>
      <c r="O492" s="194">
        <f t="shared" si="56"/>
        <v>68.430000000000007</v>
      </c>
      <c r="P492" s="194">
        <f t="shared" si="57"/>
        <v>89.84</v>
      </c>
    </row>
    <row r="493" spans="1:16" s="20" customFormat="1" ht="30" customHeight="1">
      <c r="A493" s="338" t="s">
        <v>22878</v>
      </c>
      <c r="B493" s="409" t="str">
        <f>IF(I493="SINAPI",VLOOKUP(ORC!H493,SINAPI,2,),VLOOKUP(ORC!H493,SETOP,3,))</f>
        <v>ACIONADOR MANUAL DE ALARME DE INCÊNDIO</v>
      </c>
      <c r="C493" s="409"/>
      <c r="D493" s="409"/>
      <c r="E493" s="409"/>
      <c r="F493" s="409"/>
      <c r="G493" s="410"/>
      <c r="H493" s="211" t="s">
        <v>10841</v>
      </c>
      <c r="I493" s="211" t="s">
        <v>6221</v>
      </c>
      <c r="J493" s="211" t="str">
        <f>IF(I493="SINAPI",VLOOKUP(ORC!H493,SINAPI,3,),VLOOKUP(ORC!H493,SETOP,4,))</f>
        <v>UN</v>
      </c>
      <c r="K493" s="212">
        <v>1</v>
      </c>
      <c r="L493" s="212">
        <v>413.19</v>
      </c>
      <c r="M493" s="194">
        <f>ROUND(IF(I493="SINAPI",VLOOKUP(ORC!H493,SINAPI,4,),VLOOKUP(ORC!H493,SETOP,5,)),2)</f>
        <v>109.23</v>
      </c>
      <c r="N493" s="194">
        <f t="shared" si="55"/>
        <v>143.41</v>
      </c>
      <c r="O493" s="194">
        <f t="shared" si="56"/>
        <v>109.23</v>
      </c>
      <c r="P493" s="194">
        <f t="shared" si="57"/>
        <v>143.41</v>
      </c>
    </row>
    <row r="494" spans="1:16" s="339" customFormat="1" ht="26.25" customHeight="1">
      <c r="A494" s="338" t="s">
        <v>22879</v>
      </c>
      <c r="B494" s="409" t="str">
        <f>IF(I494="SINAPI",VLOOKUP(ORC!H494,SINAPI,2,),VLOOKUP(ORC!H494,SETOP,3,))</f>
        <v>SIRENE PARA ALARME DE BOMBA EM FUNCIONAMENTO, 220V</v>
      </c>
      <c r="C494" s="409"/>
      <c r="D494" s="409"/>
      <c r="E494" s="409"/>
      <c r="F494" s="409"/>
      <c r="G494" s="410"/>
      <c r="H494" s="211" t="s">
        <v>10873</v>
      </c>
      <c r="I494" s="211" t="s">
        <v>6221</v>
      </c>
      <c r="J494" s="211" t="str">
        <f>IF(I494="SINAPI",VLOOKUP(ORC!H494,SINAPI,3,),VLOOKUP(ORC!H494,SETOP,4,))</f>
        <v>U</v>
      </c>
      <c r="K494" s="212">
        <v>1</v>
      </c>
      <c r="L494" s="212">
        <v>413.19</v>
      </c>
      <c r="M494" s="194">
        <f>ROUND(IF(I494="SINAPI",VLOOKUP(ORC!H494,SINAPI,4,),VLOOKUP(ORC!H494,SETOP,5,)),2)</f>
        <v>53.78</v>
      </c>
      <c r="N494" s="194">
        <f t="shared" si="55"/>
        <v>70.61</v>
      </c>
      <c r="O494" s="194">
        <f t="shared" si="56"/>
        <v>53.78</v>
      </c>
      <c r="P494" s="194">
        <f t="shared" si="57"/>
        <v>70.61</v>
      </c>
    </row>
    <row r="495" spans="1:16" s="20" customFormat="1" ht="20.25" customHeight="1">
      <c r="A495" s="338" t="s">
        <v>22880</v>
      </c>
      <c r="B495" s="416" t="s">
        <v>22816</v>
      </c>
      <c r="C495" s="416"/>
      <c r="D495" s="416"/>
      <c r="E495" s="416"/>
      <c r="F495" s="416"/>
      <c r="G495" s="416"/>
      <c r="H495" s="211" t="s">
        <v>22817</v>
      </c>
      <c r="I495" s="211" t="s">
        <v>16192</v>
      </c>
      <c r="J495" s="211" t="s">
        <v>6595</v>
      </c>
      <c r="K495" s="212">
        <v>4</v>
      </c>
      <c r="L495" s="212"/>
      <c r="M495" s="194">
        <v>104.86</v>
      </c>
      <c r="N495" s="194">
        <f t="shared" si="55"/>
        <v>137.66999999999999</v>
      </c>
      <c r="O495" s="194">
        <f t="shared" si="56"/>
        <v>419.44</v>
      </c>
      <c r="P495" s="194">
        <f t="shared" si="57"/>
        <v>550.67999999999995</v>
      </c>
    </row>
    <row r="496" spans="1:16" s="15" customFormat="1" ht="30" customHeight="1">
      <c r="A496" s="413" t="str">
        <f>"SUBTOTAL "&amp;$B$336</f>
        <v>SUBTOTAL PROJETO DE PREVENÇÃO E COMBATE A INCÊNDIO E PÂNICO</v>
      </c>
      <c r="B496" s="413"/>
      <c r="C496" s="413"/>
      <c r="D496" s="413"/>
      <c r="E496" s="413"/>
      <c r="F496" s="413"/>
      <c r="G496" s="413"/>
      <c r="H496" s="413"/>
      <c r="I496" s="413"/>
      <c r="J496" s="413"/>
      <c r="K496" s="413"/>
      <c r="L496" s="413"/>
      <c r="M496" s="413"/>
      <c r="N496" s="414"/>
      <c r="O496" s="120">
        <f>SUM(O337:O495)</f>
        <v>81751.68535200003</v>
      </c>
      <c r="P496" s="120">
        <f>SUM(P337:P495)</f>
        <v>107332.079164</v>
      </c>
    </row>
    <row r="497" spans="1:16" s="15" customFormat="1" ht="30" customHeight="1">
      <c r="A497" s="62">
        <v>10</v>
      </c>
      <c r="B497" s="415" t="s">
        <v>22920</v>
      </c>
      <c r="C497" s="415"/>
      <c r="D497" s="415"/>
      <c r="E497" s="415"/>
      <c r="F497" s="415"/>
      <c r="G497" s="415"/>
      <c r="H497" s="62"/>
      <c r="I497" s="62"/>
      <c r="J497" s="62"/>
      <c r="K497" s="62"/>
      <c r="L497" s="63"/>
      <c r="M497" s="62"/>
      <c r="N497" s="62"/>
      <c r="O497" s="116"/>
      <c r="P497" s="116"/>
    </row>
    <row r="498" spans="1:16" s="1" customFormat="1" ht="30" customHeight="1">
      <c r="A498" s="342" t="s">
        <v>22923</v>
      </c>
      <c r="B498" s="409" t="str">
        <f>IF(I498="SINAPI",VLOOKUP(ORC!H498,SINAPI,2,),VLOOKUP(ORC!H498,SETOP,3,))</f>
        <v>CAIXA DE PASSAGEM, EM PVC, DE 4" X 2", PARA ELETRODUTO FLEXIVEL CORRUGADO</v>
      </c>
      <c r="C498" s="409"/>
      <c r="D498" s="409"/>
      <c r="E498" s="409"/>
      <c r="F498" s="409"/>
      <c r="G498" s="410"/>
      <c r="H498" s="334">
        <v>1872</v>
      </c>
      <c r="I498" s="23" t="s">
        <v>16078</v>
      </c>
      <c r="J498" s="211" t="str">
        <f>IF(I498="SINAPI",VLOOKUP(ORC!H498,SINAPI,3,),VLOOKUP(ORC!H498,SETOP,4,))</f>
        <v xml:space="preserve">UN    </v>
      </c>
      <c r="K498" s="3">
        <v>6</v>
      </c>
      <c r="L498" s="3"/>
      <c r="M498" s="194">
        <f>ROUND(IF(I498="SINAPI",VLOOKUP(ORC!H498,SINAPI,4,),VLOOKUP(ORC!H498,SETOP,5,)),2)</f>
        <v>1.91</v>
      </c>
      <c r="N498" s="194">
        <f t="shared" ref="N498:N549" si="58">ROUND(M498*(1+$C$7),2)</f>
        <v>2.5099999999999998</v>
      </c>
      <c r="O498" s="194">
        <f t="shared" ref="O498:O549" si="59">M498*K498</f>
        <v>11.459999999999999</v>
      </c>
      <c r="P498" s="194">
        <f t="shared" ref="P498:P549" si="60">N498*K498</f>
        <v>15.059999999999999</v>
      </c>
    </row>
    <row r="499" spans="1:16" s="1" customFormat="1" ht="36" customHeight="1">
      <c r="A499" s="342" t="s">
        <v>22924</v>
      </c>
      <c r="B499" s="409" t="str">
        <f>IF(I499="SINAPI",VLOOKUP(ORC!H499,SINAPI,2,),VLOOKUP(ORC!H499,SETOP,3,))</f>
        <v>CAIXA OCTOGONAL DE FUNDO MOVEL, EM PVC, DE 3" X 3", PARA ELETRODUTO FLEXIVEL CORRUGADO</v>
      </c>
      <c r="C499" s="409"/>
      <c r="D499" s="409"/>
      <c r="E499" s="409"/>
      <c r="F499" s="409"/>
      <c r="G499" s="410"/>
      <c r="H499" s="334">
        <v>1871</v>
      </c>
      <c r="I499" s="23" t="s">
        <v>16078</v>
      </c>
      <c r="J499" s="211" t="str">
        <f>IF(I499="SINAPI",VLOOKUP(ORC!H499,SINAPI,3,),VLOOKUP(ORC!H499,SETOP,4,))</f>
        <v xml:space="preserve">UN    </v>
      </c>
      <c r="K499" s="3">
        <v>299</v>
      </c>
      <c r="L499" s="3"/>
      <c r="M499" s="194">
        <f>ROUND(IF(I499="SINAPI",VLOOKUP(ORC!H499,SINAPI,4,),VLOOKUP(ORC!H499,SETOP,5,)),2)</f>
        <v>3.42</v>
      </c>
      <c r="N499" s="194">
        <f t="shared" si="58"/>
        <v>4.49</v>
      </c>
      <c r="O499" s="194">
        <f t="shared" si="59"/>
        <v>1022.5799999999999</v>
      </c>
      <c r="P499" s="194">
        <f t="shared" si="60"/>
        <v>1342.51</v>
      </c>
    </row>
    <row r="500" spans="1:16" s="1" customFormat="1" ht="36" customHeight="1">
      <c r="A500" s="342" t="s">
        <v>22925</v>
      </c>
      <c r="B500" s="409" t="str">
        <f>IF(I500="SINAPI",VLOOKUP(ORC!H500,SINAPI,2,),VLOOKUP(ORC!H500,SETOP,3,))</f>
        <v>CONDULETE DE PVC, TIPO X, PARA ELETRODUTO DE PVC SOLDÁVEL DN 25 MM (3/4''), APARENTE - FORNECIMENTO E INSTALAÇÃO. AF_11/2016</v>
      </c>
      <c r="C500" s="409"/>
      <c r="D500" s="409"/>
      <c r="E500" s="409"/>
      <c r="F500" s="409"/>
      <c r="G500" s="410"/>
      <c r="H500" s="334">
        <v>95817</v>
      </c>
      <c r="I500" s="23" t="s">
        <v>16078</v>
      </c>
      <c r="J500" s="211" t="str">
        <f>IF(I500="SINAPI",VLOOKUP(ORC!H500,SINAPI,3,),VLOOKUP(ORC!H500,SETOP,4,))</f>
        <v>UN</v>
      </c>
      <c r="K500" s="3">
        <v>220</v>
      </c>
      <c r="L500" s="3"/>
      <c r="M500" s="194">
        <f>ROUND(IF(I500="SINAPI",VLOOKUP(ORC!H500,SINAPI,4,),VLOOKUP(ORC!H500,SETOP,5,)),2)</f>
        <v>25.61</v>
      </c>
      <c r="N500" s="194">
        <f t="shared" si="58"/>
        <v>33.619999999999997</v>
      </c>
      <c r="O500" s="194">
        <f t="shared" si="59"/>
        <v>5634.2</v>
      </c>
      <c r="P500" s="194">
        <f t="shared" si="60"/>
        <v>7396.4</v>
      </c>
    </row>
    <row r="501" spans="1:16" s="1" customFormat="1" ht="30" customHeight="1">
      <c r="A501" s="342" t="s">
        <v>22926</v>
      </c>
      <c r="B501" s="409" t="str">
        <f>IF(I501="SINAPI",VLOOKUP(ORC!H501,SINAPI,2,),VLOOKUP(ORC!H501,SETOP,3,))</f>
        <v>CONDULETE EM PVC, TIPO "C", SEM TAMPA, DE 3/4"</v>
      </c>
      <c r="C501" s="409"/>
      <c r="D501" s="409"/>
      <c r="E501" s="409"/>
      <c r="F501" s="409"/>
      <c r="G501" s="410"/>
      <c r="H501" s="334">
        <v>39331</v>
      </c>
      <c r="I501" s="23" t="s">
        <v>16078</v>
      </c>
      <c r="J501" s="211" t="str">
        <f>IF(I501="SINAPI",VLOOKUP(ORC!H501,SINAPI,3,),VLOOKUP(ORC!H501,SETOP,4,))</f>
        <v xml:space="preserve">UN    </v>
      </c>
      <c r="K501" s="3">
        <v>56</v>
      </c>
      <c r="L501" s="3"/>
      <c r="M501" s="194">
        <f>ROUND(IF(I501="SINAPI",VLOOKUP(ORC!H501,SINAPI,4,),VLOOKUP(ORC!H501,SETOP,5,)),2)</f>
        <v>7.87</v>
      </c>
      <c r="N501" s="194">
        <f t="shared" si="58"/>
        <v>10.33</v>
      </c>
      <c r="O501" s="194">
        <f t="shared" si="59"/>
        <v>440.72</v>
      </c>
      <c r="P501" s="194">
        <f t="shared" si="60"/>
        <v>578.48</v>
      </c>
    </row>
    <row r="502" spans="1:16" s="1" customFormat="1" ht="57" customHeight="1">
      <c r="A502" s="342" t="s">
        <v>22927</v>
      </c>
      <c r="B502" s="409" t="str">
        <f>IF(I502="SINAPI",VLOOKUP(ORC!H502,SINAPI,2,),VLOOKUP(ORC!H502,SETOP,3,))</f>
        <v>CURVA 180 GRAUS PARA ELETRODUTO, PVC, ROSCÁVEL, DN 25 MM (3/4"), PARA CIRCUITOS TERMINAIS, INSTALADA EM PAREDE - FORNECIMENTO E INSTALAÇÃO. AF_12/2015</v>
      </c>
      <c r="C502" s="409"/>
      <c r="D502" s="409"/>
      <c r="E502" s="409"/>
      <c r="F502" s="409"/>
      <c r="G502" s="410"/>
      <c r="H502" s="334">
        <v>91916</v>
      </c>
      <c r="I502" s="23" t="s">
        <v>16078</v>
      </c>
      <c r="J502" s="211" t="str">
        <f>IF(I502="SINAPI",VLOOKUP(ORC!H502,SINAPI,3,),VLOOKUP(ORC!H502,SETOP,4,))</f>
        <v>UN</v>
      </c>
      <c r="K502" s="3">
        <v>4</v>
      </c>
      <c r="L502" s="3"/>
      <c r="M502" s="194">
        <f>ROUND(IF(I502="SINAPI",VLOOKUP(ORC!H502,SINAPI,4,),VLOOKUP(ORC!H502,SETOP,5,)),2)</f>
        <v>11.72</v>
      </c>
      <c r="N502" s="194">
        <f t="shared" si="58"/>
        <v>15.39</v>
      </c>
      <c r="O502" s="194">
        <f t="shared" si="59"/>
        <v>46.88</v>
      </c>
      <c r="P502" s="194">
        <f t="shared" si="60"/>
        <v>61.56</v>
      </c>
    </row>
    <row r="503" spans="1:16" s="1" customFormat="1" ht="54" customHeight="1">
      <c r="A503" s="342" t="s">
        <v>22928</v>
      </c>
      <c r="B503" s="409" t="str">
        <f>IF(I503="SINAPI",VLOOKUP(ORC!H503,SINAPI,2,),VLOOKUP(ORC!H503,SETOP,3,))</f>
        <v>CURVA 90 GRAUS PARA ELETRODUTO, PVC, ROSCÁVEL, DN 25 MM (3/4"), PARA CIRCUITOS TERMINAIS, INSTALADA EM PAREDE - FORNECIMENTO E INSTALAÇÃO. AF_12/2015</v>
      </c>
      <c r="C503" s="409"/>
      <c r="D503" s="409"/>
      <c r="E503" s="409"/>
      <c r="F503" s="409"/>
      <c r="G503" s="410"/>
      <c r="H503" s="334">
        <v>91914</v>
      </c>
      <c r="I503" s="23" t="s">
        <v>16078</v>
      </c>
      <c r="J503" s="211" t="str">
        <f>IF(I503="SINAPI",VLOOKUP(ORC!H503,SINAPI,3,),VLOOKUP(ORC!H503,SETOP,4,))</f>
        <v>UN</v>
      </c>
      <c r="K503" s="3">
        <v>5</v>
      </c>
      <c r="L503" s="3"/>
      <c r="M503" s="194">
        <f>ROUND(IF(I503="SINAPI",VLOOKUP(ORC!H503,SINAPI,4,),VLOOKUP(ORC!H503,SETOP,5,)),2)</f>
        <v>10.14</v>
      </c>
      <c r="N503" s="194">
        <f t="shared" si="58"/>
        <v>13.31</v>
      </c>
      <c r="O503" s="194">
        <f t="shared" si="59"/>
        <v>50.7</v>
      </c>
      <c r="P503" s="194">
        <f t="shared" si="60"/>
        <v>66.55</v>
      </c>
    </row>
    <row r="504" spans="1:16" s="1" customFormat="1" ht="30" customHeight="1">
      <c r="A504" s="342" t="s">
        <v>22773</v>
      </c>
      <c r="B504" s="409" t="str">
        <f>IF(I504="SINAPI",VLOOKUP(ORC!H504,SINAPI,2,),VLOOKUP(ORC!H504,SETOP,3,))</f>
        <v>LUVA EM PVC RIGIDO ROSCAVEL, DE 3/4", PARA ELETRODUTO</v>
      </c>
      <c r="C504" s="409"/>
      <c r="D504" s="409"/>
      <c r="E504" s="409"/>
      <c r="F504" s="409"/>
      <c r="G504" s="410"/>
      <c r="H504" s="334">
        <v>1891</v>
      </c>
      <c r="I504" s="23" t="s">
        <v>16078</v>
      </c>
      <c r="J504" s="211" t="str">
        <f>IF(I504="SINAPI",VLOOKUP(ORC!H504,SINAPI,3,),VLOOKUP(ORC!H504,SETOP,4,))</f>
        <v xml:space="preserve">UN    </v>
      </c>
      <c r="K504" s="3">
        <v>152</v>
      </c>
      <c r="L504" s="3"/>
      <c r="M504" s="194">
        <f>ROUND(IF(I504="SINAPI",VLOOKUP(ORC!H504,SINAPI,4,),VLOOKUP(ORC!H504,SETOP,5,)),2)</f>
        <v>0.96</v>
      </c>
      <c r="N504" s="194">
        <f t="shared" si="58"/>
        <v>1.26</v>
      </c>
      <c r="O504" s="194">
        <f t="shared" si="59"/>
        <v>145.91999999999999</v>
      </c>
      <c r="P504" s="194">
        <f t="shared" si="60"/>
        <v>191.52</v>
      </c>
    </row>
    <row r="505" spans="1:16" s="1" customFormat="1" ht="30" customHeight="1">
      <c r="A505" s="342" t="s">
        <v>22929</v>
      </c>
      <c r="B505" s="409" t="s">
        <v>22975</v>
      </c>
      <c r="C505" s="409"/>
      <c r="D505" s="409"/>
      <c r="E505" s="409"/>
      <c r="F505" s="409"/>
      <c r="G505" s="410"/>
      <c r="H505" s="334">
        <v>39208</v>
      </c>
      <c r="I505" s="23" t="s">
        <v>16078</v>
      </c>
      <c r="J505" s="211" t="str">
        <f>IF(I505="SINAPI",VLOOKUP(ORC!H505,SINAPI,3,),VLOOKUP(ORC!H505,SETOP,4,))</f>
        <v xml:space="preserve">UN    </v>
      </c>
      <c r="K505" s="3">
        <v>24</v>
      </c>
      <c r="L505" s="3"/>
      <c r="M505" s="194">
        <f>ROUND(IF(I505="SINAPI",VLOOKUP(ORC!H505,SINAPI,4,),VLOOKUP(ORC!H505,SETOP,5,)),2)</f>
        <v>0.3</v>
      </c>
      <c r="N505" s="194">
        <f t="shared" si="58"/>
        <v>0.39</v>
      </c>
      <c r="O505" s="194">
        <f t="shared" si="59"/>
        <v>7.1999999999999993</v>
      </c>
      <c r="P505" s="194">
        <f t="shared" si="60"/>
        <v>9.36</v>
      </c>
    </row>
    <row r="506" spans="1:16" s="1" customFormat="1" ht="30" customHeight="1">
      <c r="A506" s="342" t="s">
        <v>22930</v>
      </c>
      <c r="B506" s="409" t="str">
        <f>IF(I506="SINAPI",VLOOKUP(ORC!H506,SINAPI,2,),VLOOKUP(ORC!H506,SETOP,3,))</f>
        <v>BUCHA DE NYLON SEM ABA S4</v>
      </c>
      <c r="C506" s="409"/>
      <c r="D506" s="409"/>
      <c r="E506" s="409"/>
      <c r="F506" s="409"/>
      <c r="G506" s="410"/>
      <c r="H506" s="334">
        <v>11945</v>
      </c>
      <c r="I506" s="23" t="s">
        <v>16078</v>
      </c>
      <c r="J506" s="211" t="str">
        <f>IF(I506="SINAPI",VLOOKUP(ORC!H506,SINAPI,3,),VLOOKUP(ORC!H506,SETOP,4,))</f>
        <v xml:space="preserve">UN    </v>
      </c>
      <c r="K506" s="3">
        <v>2951</v>
      </c>
      <c r="L506" s="3"/>
      <c r="M506" s="194">
        <f>ROUND(IF(I506="SINAPI",VLOOKUP(ORC!H506,SINAPI,4,),VLOOKUP(ORC!H506,SETOP,5,)),2)</f>
        <v>0.03</v>
      </c>
      <c r="N506" s="194">
        <f t="shared" si="58"/>
        <v>0.04</v>
      </c>
      <c r="O506" s="194">
        <f t="shared" si="59"/>
        <v>88.53</v>
      </c>
      <c r="P506" s="194">
        <f t="shared" si="60"/>
        <v>118.04</v>
      </c>
    </row>
    <row r="507" spans="1:16" s="1" customFormat="1" ht="30" customHeight="1">
      <c r="A507" s="342" t="s">
        <v>22931</v>
      </c>
      <c r="B507" s="409" t="str">
        <f>IF(I507="SINAPI",VLOOKUP(ORC!H507,SINAPI,2,),VLOOKUP(ORC!H507,SETOP,3,))</f>
        <v>BUCHA DE NYLON SEM ABA S6</v>
      </c>
      <c r="C507" s="409"/>
      <c r="D507" s="409"/>
      <c r="E507" s="409"/>
      <c r="F507" s="409"/>
      <c r="G507" s="410"/>
      <c r="H507" s="334">
        <v>4375</v>
      </c>
      <c r="I507" s="23" t="s">
        <v>16078</v>
      </c>
      <c r="J507" s="211" t="str">
        <f>IF(I507="SINAPI",VLOOKUP(ORC!H507,SINAPI,3,),VLOOKUP(ORC!H507,SETOP,4,))</f>
        <v xml:space="preserve">UN    </v>
      </c>
      <c r="K507" s="3">
        <v>24</v>
      </c>
      <c r="L507" s="3"/>
      <c r="M507" s="194">
        <f>ROUND(IF(I507="SINAPI",VLOOKUP(ORC!H507,SINAPI,4,),VLOOKUP(ORC!H507,SETOP,5,)),2)</f>
        <v>0.06</v>
      </c>
      <c r="N507" s="194">
        <f t="shared" si="58"/>
        <v>0.08</v>
      </c>
      <c r="O507" s="194">
        <f t="shared" si="59"/>
        <v>1.44</v>
      </c>
      <c r="P507" s="194">
        <f t="shared" si="60"/>
        <v>1.92</v>
      </c>
    </row>
    <row r="508" spans="1:16" s="1" customFormat="1" ht="37.5" customHeight="1">
      <c r="A508" s="342" t="s">
        <v>22932</v>
      </c>
      <c r="B508" s="409" t="str">
        <f>IF(I508="SINAPI",VLOOKUP(ORC!H508,SINAPI,2,),VLOOKUP(ORC!H508,SETOP,3,))</f>
        <v>PARAFUSO DE ACO ZINCADO COM ROSCA SOBERBA, CABECA CHATA E FENDA SIMPLES, DIAMETRO 2,5 MM, COMPRIMENTO * 9,5 * MM</v>
      </c>
      <c r="C508" s="409"/>
      <c r="D508" s="409"/>
      <c r="E508" s="409"/>
      <c r="F508" s="409"/>
      <c r="G508" s="410"/>
      <c r="H508" s="334">
        <v>4379</v>
      </c>
      <c r="I508" s="23" t="s">
        <v>16078</v>
      </c>
      <c r="J508" s="211" t="str">
        <f>IF(I508="SINAPI",VLOOKUP(ORC!H508,SINAPI,3,),VLOOKUP(ORC!H508,SETOP,4,))</f>
        <v xml:space="preserve">UN    </v>
      </c>
      <c r="K508" s="3">
        <v>2951</v>
      </c>
      <c r="L508" s="3"/>
      <c r="M508" s="194">
        <f>ROUND(IF(I508="SINAPI",VLOOKUP(ORC!H508,SINAPI,4,),VLOOKUP(ORC!H508,SETOP,5,)),2)</f>
        <v>0.03</v>
      </c>
      <c r="N508" s="194">
        <f t="shared" si="58"/>
        <v>0.04</v>
      </c>
      <c r="O508" s="194">
        <f t="shared" si="59"/>
        <v>88.53</v>
      </c>
      <c r="P508" s="194">
        <f t="shared" si="60"/>
        <v>118.04</v>
      </c>
    </row>
    <row r="509" spans="1:16" s="1" customFormat="1" ht="36" customHeight="1">
      <c r="A509" s="342" t="s">
        <v>22933</v>
      </c>
      <c r="B509" s="409" t="str">
        <f>IF(I509="SINAPI",VLOOKUP(ORC!H509,SINAPI,2,),VLOOKUP(ORC!H509,SETOP,3,))</f>
        <v>PARAFUSO DE ACO ZINCADO COM ROSCA SOBERBA, CABECA CHATA E FENDA SIMPLES, DIAMETRO 4,8 MM, COMPRIMENTO 45 MM</v>
      </c>
      <c r="C509" s="409"/>
      <c r="D509" s="409"/>
      <c r="E509" s="409"/>
      <c r="F509" s="409"/>
      <c r="G509" s="410"/>
      <c r="H509" s="334">
        <v>4356</v>
      </c>
      <c r="I509" s="23" t="s">
        <v>16078</v>
      </c>
      <c r="J509" s="211" t="str">
        <f>IF(I509="SINAPI",VLOOKUP(ORC!H509,SINAPI,3,),VLOOKUP(ORC!H509,SETOP,4,))</f>
        <v xml:space="preserve">UN    </v>
      </c>
      <c r="K509" s="3">
        <v>24</v>
      </c>
      <c r="L509" s="3"/>
      <c r="M509" s="194">
        <f>ROUND(IF(I509="SINAPI",VLOOKUP(ORC!H509,SINAPI,4,),VLOOKUP(ORC!H509,SETOP,5,)),2)</f>
        <v>0.15</v>
      </c>
      <c r="N509" s="194">
        <f t="shared" si="58"/>
        <v>0.2</v>
      </c>
      <c r="O509" s="194">
        <f t="shared" si="59"/>
        <v>3.5999999999999996</v>
      </c>
      <c r="P509" s="194">
        <f t="shared" si="60"/>
        <v>4.8000000000000007</v>
      </c>
    </row>
    <row r="510" spans="1:16" s="1" customFormat="1" ht="39" customHeight="1">
      <c r="A510" s="342" t="s">
        <v>22934</v>
      </c>
      <c r="B510" s="409" t="str">
        <f>IF(I510="SINAPI",VLOOKUP(ORC!H510,SINAPI,2,),VLOOKUP(ORC!H510,SETOP,3,))</f>
        <v>CABO DE COBRE FLEXÍVEL, CLASSE 5, ISOLAMENTO TIPO LSHF/ATOX, NÃO HALOGENADO, ANTICHAMA, TERMOPLÁSTICO, UNIPOLAR, SEÇÃO 120 MM2, 90°C, 0,6/1KV</v>
      </c>
      <c r="C510" s="409"/>
      <c r="D510" s="409"/>
      <c r="E510" s="409"/>
      <c r="F510" s="409"/>
      <c r="G510" s="410"/>
      <c r="H510" s="334" t="s">
        <v>9702</v>
      </c>
      <c r="I510" s="23" t="s">
        <v>6221</v>
      </c>
      <c r="J510" s="211" t="str">
        <f>IF(I510="SINAPI",VLOOKUP(ORC!H510,SINAPI,3,),VLOOKUP(ORC!H510,SETOP,4,))</f>
        <v>M</v>
      </c>
      <c r="K510" s="3">
        <v>285</v>
      </c>
      <c r="L510" s="3"/>
      <c r="M510" s="194">
        <f>ROUND(IF(I510="SINAPI",VLOOKUP(ORC!H510,SINAPI,4,),VLOOKUP(ORC!H510,SETOP,5,)),2)</f>
        <v>52.98</v>
      </c>
      <c r="N510" s="194">
        <f t="shared" si="58"/>
        <v>69.56</v>
      </c>
      <c r="O510" s="194">
        <f t="shared" si="59"/>
        <v>15099.3</v>
      </c>
      <c r="P510" s="194">
        <f t="shared" si="60"/>
        <v>19824.600000000002</v>
      </c>
    </row>
    <row r="511" spans="1:16" s="1" customFormat="1" ht="40.5" customHeight="1">
      <c r="A511" s="342" t="s">
        <v>22935</v>
      </c>
      <c r="B511" s="409" t="str">
        <f>IF(I511="SINAPI",VLOOKUP(ORC!H511,SINAPI,2,),VLOOKUP(ORC!H511,SETOP,3,))</f>
        <v>CABO DE COBRE FLEXÍVEL, CLASSE 5, ISOLAMENTO TIPO LSHF/ATOX, NÃO HALOGENADO, ANTICHAMA, TERMOPLÁSTICO, UNIPOLAR, SEÇÃO 70 MM2, 90°C, 0,6/1KV</v>
      </c>
      <c r="C511" s="409"/>
      <c r="D511" s="409"/>
      <c r="E511" s="409"/>
      <c r="F511" s="409"/>
      <c r="G511" s="410"/>
      <c r="H511" s="334" t="s">
        <v>9721</v>
      </c>
      <c r="I511" s="23" t="s">
        <v>6221</v>
      </c>
      <c r="J511" s="211" t="str">
        <f>IF(I511="SINAPI",VLOOKUP(ORC!H511,SINAPI,3,),VLOOKUP(ORC!H511,SETOP,4,))</f>
        <v>M</v>
      </c>
      <c r="K511" s="3">
        <v>879.8</v>
      </c>
      <c r="L511" s="3"/>
      <c r="M511" s="194">
        <f>ROUND(IF(I511="SINAPI",VLOOKUP(ORC!H511,SINAPI,4,),VLOOKUP(ORC!H511,SETOP,5,)),2)</f>
        <v>32.78</v>
      </c>
      <c r="N511" s="194">
        <f t="shared" si="58"/>
        <v>43.04</v>
      </c>
      <c r="O511" s="194">
        <f t="shared" si="59"/>
        <v>28839.844000000001</v>
      </c>
      <c r="P511" s="194">
        <f t="shared" si="60"/>
        <v>37866.591999999997</v>
      </c>
    </row>
    <row r="512" spans="1:16" s="1" customFormat="1" ht="40.5" customHeight="1">
      <c r="A512" s="342" t="s">
        <v>22936</v>
      </c>
      <c r="B512" s="409" t="str">
        <f>IF(I512="SINAPI",VLOOKUP(ORC!H512,SINAPI,2,),VLOOKUP(ORC!H512,SETOP,3,))</f>
        <v>CABO DE COBRE FLEXÍVEL, CLASSE 5, ISOLAMENTO TIPO LSHF/ATOX, NÃO HALOGENADO, ANTICHAMA, TERMOPLÁSTICO, UNIPOLAR, SEÇÃO 240 MM2, 90°C, 0,6/1KV</v>
      </c>
      <c r="C512" s="409"/>
      <c r="D512" s="409"/>
      <c r="E512" s="409"/>
      <c r="F512" s="409"/>
      <c r="G512" s="410"/>
      <c r="H512" s="334" t="s">
        <v>9709</v>
      </c>
      <c r="I512" s="23" t="s">
        <v>6221</v>
      </c>
      <c r="J512" s="211" t="str">
        <f>IF(I512="SINAPI",VLOOKUP(ORC!H512,SINAPI,3,),VLOOKUP(ORC!H512,SETOP,4,))</f>
        <v>M</v>
      </c>
      <c r="K512" s="3">
        <v>8.8000000000000007</v>
      </c>
      <c r="L512" s="3"/>
      <c r="M512" s="194">
        <f>ROUND(IF(I512="SINAPI",VLOOKUP(ORC!H512,SINAPI,4,),VLOOKUP(ORC!H512,SETOP,5,)),2)</f>
        <v>103.57</v>
      </c>
      <c r="N512" s="194">
        <f t="shared" si="58"/>
        <v>135.97999999999999</v>
      </c>
      <c r="O512" s="194">
        <f t="shared" si="59"/>
        <v>911.41600000000005</v>
      </c>
      <c r="P512" s="194">
        <f t="shared" si="60"/>
        <v>1196.624</v>
      </c>
    </row>
    <row r="513" spans="1:16" s="1" customFormat="1" ht="39" customHeight="1">
      <c r="A513" s="342" t="s">
        <v>22937</v>
      </c>
      <c r="B513" s="409" t="str">
        <f>IF(I513="SINAPI",VLOOKUP(ORC!H513,SINAPI,2,),VLOOKUP(ORC!H513,SETOP,3,))</f>
        <v>CABO DE COBRE FLEXÍVEL, CLASSE 5, ISOLAMENTO TIPO LSHF/ATOX, NÃO HALOGENADO, ANTICHAMA, TERMOPLÁSTICO, UNIPOLAR, SEÇÃO 25 MM2, 70°C, 450/750V</v>
      </c>
      <c r="C513" s="409"/>
      <c r="D513" s="409"/>
      <c r="E513" s="409"/>
      <c r="F513" s="409"/>
      <c r="G513" s="410"/>
      <c r="H513" s="334" t="s">
        <v>9711</v>
      </c>
      <c r="I513" s="23" t="s">
        <v>6221</v>
      </c>
      <c r="J513" s="211" t="str">
        <f>IF(I513="SINAPI",VLOOKUP(ORC!H513,SINAPI,3,),VLOOKUP(ORC!H513,SETOP,4,))</f>
        <v>M</v>
      </c>
      <c r="K513" s="3">
        <v>253.2</v>
      </c>
      <c r="L513" s="3"/>
      <c r="M513" s="194">
        <f>ROUND(IF(I513="SINAPI",VLOOKUP(ORC!H513,SINAPI,4,),VLOOKUP(ORC!H513,SETOP,5,)),2)</f>
        <v>12.29</v>
      </c>
      <c r="N513" s="194">
        <f t="shared" si="58"/>
        <v>16.14</v>
      </c>
      <c r="O513" s="194">
        <f t="shared" si="59"/>
        <v>3111.8279999999995</v>
      </c>
      <c r="P513" s="194">
        <f t="shared" si="60"/>
        <v>4086.6480000000001</v>
      </c>
    </row>
    <row r="514" spans="1:16" s="1" customFormat="1" ht="39" customHeight="1">
      <c r="A514" s="342" t="s">
        <v>22938</v>
      </c>
      <c r="B514" s="409" t="str">
        <f>IF(I514="SINAPI",VLOOKUP(ORC!H514,SINAPI,2,),VLOOKUP(ORC!H514,SETOP,3,))</f>
        <v>CABO DE COBRE FLEXÍVEL, CLASSE 5, ISOLAMENTO TIPO LSHF/ATOX, NÃO HALOGENADO, ANTICHAMA, TERMOPLÁSTICO, UNIPOLAR, SEÇÃO 70 MM2, 90°C, 0,6/1KV</v>
      </c>
      <c r="C514" s="409"/>
      <c r="D514" s="409"/>
      <c r="E514" s="409"/>
      <c r="F514" s="409"/>
      <c r="G514" s="410"/>
      <c r="H514" s="334" t="s">
        <v>9721</v>
      </c>
      <c r="I514" s="23" t="s">
        <v>6221</v>
      </c>
      <c r="J514" s="211" t="str">
        <f>IF(I514="SINAPI",VLOOKUP(ORC!H514,SINAPI,3,),VLOOKUP(ORC!H514,SETOP,4,))</f>
        <v>M</v>
      </c>
      <c r="K514" s="3">
        <v>70.7</v>
      </c>
      <c r="L514" s="3"/>
      <c r="M514" s="194">
        <f>ROUND(IF(I514="SINAPI",VLOOKUP(ORC!H514,SINAPI,4,),VLOOKUP(ORC!H514,SETOP,5,)),2)</f>
        <v>32.78</v>
      </c>
      <c r="N514" s="194">
        <f t="shared" si="58"/>
        <v>43.04</v>
      </c>
      <c r="O514" s="194">
        <f t="shared" si="59"/>
        <v>2317.5460000000003</v>
      </c>
      <c r="P514" s="194">
        <f t="shared" si="60"/>
        <v>3042.9279999999999</v>
      </c>
    </row>
    <row r="515" spans="1:16" s="1" customFormat="1" ht="42" customHeight="1">
      <c r="A515" s="342" t="s">
        <v>22939</v>
      </c>
      <c r="B515" s="409" t="str">
        <f>IF(I515="SINAPI",VLOOKUP(ORC!H515,SINAPI,2,),VLOOKUP(ORC!H515,SETOP,3,))</f>
        <v>CABO DE COBRE FLEXÍVEL, CLASSE 5, ISOLAMENTO TIPO LSHF/ATOX, NÃO HALOGENADO, ANTICHAMA, TERMOPLÁSTICO, UNIPOLAR, SEÇÃO 1,5 MM2, 70°C, 450/750V</v>
      </c>
      <c r="C515" s="409"/>
      <c r="D515" s="409"/>
      <c r="E515" s="409"/>
      <c r="F515" s="409"/>
      <c r="G515" s="410"/>
      <c r="H515" s="334" t="s">
        <v>9703</v>
      </c>
      <c r="I515" s="23" t="s">
        <v>6221</v>
      </c>
      <c r="J515" s="211" t="str">
        <f>IF(I515="SINAPI",VLOOKUP(ORC!H515,SINAPI,3,),VLOOKUP(ORC!H515,SETOP,4,))</f>
        <v>M</v>
      </c>
      <c r="K515" s="3">
        <v>3055.4</v>
      </c>
      <c r="L515" s="3"/>
      <c r="M515" s="194">
        <f>ROUND(IF(I515="SINAPI",VLOOKUP(ORC!H515,SINAPI,4,),VLOOKUP(ORC!H515,SETOP,5,)),2)</f>
        <v>1.64</v>
      </c>
      <c r="N515" s="194">
        <f t="shared" si="58"/>
        <v>2.15</v>
      </c>
      <c r="O515" s="194">
        <f t="shared" si="59"/>
        <v>5010.8559999999998</v>
      </c>
      <c r="P515" s="194">
        <f t="shared" si="60"/>
        <v>6569.11</v>
      </c>
    </row>
    <row r="516" spans="1:16" s="1" customFormat="1" ht="40.5" customHeight="1">
      <c r="A516" s="342" t="s">
        <v>22940</v>
      </c>
      <c r="B516" s="409" t="str">
        <f>IF(I516="SINAPI",VLOOKUP(ORC!H516,SINAPI,2,),VLOOKUP(ORC!H516,SETOP,3,))</f>
        <v>CABO DE COBRE FLEXÍVEL, CLASSE 5, ISOLAMENTO TIPO LSHF/ATOX, NÃO HALOGENADO, ANTICHAMA, TERMOPLÁSTICO, UNIPOLAR, SEÇÃO 4 MM2, 70°C, 450/750V</v>
      </c>
      <c r="C516" s="409"/>
      <c r="D516" s="409"/>
      <c r="E516" s="409"/>
      <c r="F516" s="409"/>
      <c r="G516" s="410"/>
      <c r="H516" s="334" t="s">
        <v>9716</v>
      </c>
      <c r="I516" s="23" t="s">
        <v>6221</v>
      </c>
      <c r="J516" s="211" t="str">
        <f>IF(I516="SINAPI",VLOOKUP(ORC!H516,SINAPI,3,),VLOOKUP(ORC!H516,SETOP,4,))</f>
        <v>M</v>
      </c>
      <c r="K516" s="3">
        <v>750.9</v>
      </c>
      <c r="L516" s="3"/>
      <c r="M516" s="194">
        <f>ROUND(IF(I516="SINAPI",VLOOKUP(ORC!H516,SINAPI,4,),VLOOKUP(ORC!H516,SETOP,5,)),2)</f>
        <v>3</v>
      </c>
      <c r="N516" s="194">
        <f t="shared" si="58"/>
        <v>3.94</v>
      </c>
      <c r="O516" s="194">
        <f t="shared" si="59"/>
        <v>2252.6999999999998</v>
      </c>
      <c r="P516" s="194">
        <f t="shared" si="60"/>
        <v>2958.5459999999998</v>
      </c>
    </row>
    <row r="517" spans="1:16" s="1" customFormat="1" ht="42" customHeight="1">
      <c r="A517" s="342" t="s">
        <v>22941</v>
      </c>
      <c r="B517" s="409" t="str">
        <f>IF(I517="SINAPI",VLOOKUP(ORC!H517,SINAPI,2,),VLOOKUP(ORC!H517,SETOP,3,))</f>
        <v>CABO DE COBRE FLEXÍVEL, CLASSE 5, ISOLAMENTO TIPO LSHF/ATOX, NÃO HALOGENADO, ANTICHAMA, TERMOPLÁSTICO, UNIPOLAR, SEÇÃO 2,5 MM2, 70°C, 450/750V</v>
      </c>
      <c r="C517" s="409"/>
      <c r="D517" s="409"/>
      <c r="E517" s="409"/>
      <c r="F517" s="409"/>
      <c r="G517" s="410"/>
      <c r="H517" s="334" t="s">
        <v>9710</v>
      </c>
      <c r="I517" s="23" t="s">
        <v>6221</v>
      </c>
      <c r="J517" s="211" t="str">
        <f>IF(I517="SINAPI",VLOOKUP(ORC!H517,SINAPI,3,),VLOOKUP(ORC!H517,SETOP,4,))</f>
        <v>M</v>
      </c>
      <c r="K517" s="3">
        <v>4108.2</v>
      </c>
      <c r="L517" s="3"/>
      <c r="M517" s="194">
        <f>ROUND(IF(I517="SINAPI",VLOOKUP(ORC!H517,SINAPI,4,),VLOOKUP(ORC!H517,SETOP,5,)),2)</f>
        <v>2.2200000000000002</v>
      </c>
      <c r="N517" s="194">
        <f t="shared" si="58"/>
        <v>2.91</v>
      </c>
      <c r="O517" s="194">
        <f t="shared" si="59"/>
        <v>9120.2039999999997</v>
      </c>
      <c r="P517" s="194">
        <f t="shared" si="60"/>
        <v>11954.861999999999</v>
      </c>
    </row>
    <row r="518" spans="1:16" s="1" customFormat="1" ht="52.5" customHeight="1">
      <c r="A518" s="342" t="s">
        <v>22942</v>
      </c>
      <c r="B518" s="409" t="str">
        <f>IF(I518="SINAPI",VLOOKUP(ORC!H518,SINAPI,2,),VLOOKUP(ORC!H518,SETOP,3,))</f>
        <v>CAIXA DE PASSAGEM Nº 3 PADRÃO TELEBRÁS DIM. (40 X 40 X 15) CM EM CHAPA DE AÇO GALVANIZADO - SOBREPOR, FECHO DE PLÁSTICO C/ FUNDO DE MADEIRA S/ FUNDO DE CHAPA</v>
      </c>
      <c r="C518" s="409"/>
      <c r="D518" s="409"/>
      <c r="E518" s="409"/>
      <c r="F518" s="409"/>
      <c r="G518" s="410"/>
      <c r="H518" s="334" t="s">
        <v>9796</v>
      </c>
      <c r="I518" s="23" t="s">
        <v>6221</v>
      </c>
      <c r="J518" s="211" t="str">
        <f>IF(I518="SINAPI",VLOOKUP(ORC!H518,SINAPI,3,),VLOOKUP(ORC!H518,SETOP,4,))</f>
        <v>U</v>
      </c>
      <c r="K518" s="3">
        <v>10</v>
      </c>
      <c r="L518" s="3"/>
      <c r="M518" s="194">
        <f>ROUND(IF(I518="SINAPI",VLOOKUP(ORC!H518,SINAPI,4,),VLOOKUP(ORC!H518,SETOP,5,)),2)</f>
        <v>198.14</v>
      </c>
      <c r="N518" s="194">
        <f t="shared" si="58"/>
        <v>260.14</v>
      </c>
      <c r="O518" s="194">
        <f t="shared" si="59"/>
        <v>1981.3999999999999</v>
      </c>
      <c r="P518" s="194">
        <f t="shared" si="60"/>
        <v>2601.3999999999996</v>
      </c>
    </row>
    <row r="519" spans="1:16" s="1" customFormat="1" ht="30" customHeight="1">
      <c r="A519" s="342" t="s">
        <v>22943</v>
      </c>
      <c r="B519" s="409" t="str">
        <f>IF(I519="SINAPI",VLOOKUP(ORC!H519,SINAPI,2,),VLOOKUP(ORC!H519,SETOP,3,))</f>
        <v>PLACA PARA CAIXA 2" X 4", COM FURO CENTRAL</v>
      </c>
      <c r="C519" s="409"/>
      <c r="D519" s="409"/>
      <c r="E519" s="409"/>
      <c r="F519" s="409"/>
      <c r="G519" s="410"/>
      <c r="H519" s="334" t="s">
        <v>10122</v>
      </c>
      <c r="I519" s="23" t="s">
        <v>6221</v>
      </c>
      <c r="J519" s="211" t="str">
        <f>IF(I519="SINAPI",VLOOKUP(ORC!H519,SINAPI,3,),VLOOKUP(ORC!H519,SETOP,4,))</f>
        <v>U</v>
      </c>
      <c r="K519" s="3">
        <v>6</v>
      </c>
      <c r="L519" s="3"/>
      <c r="M519" s="194">
        <f>ROUND(IF(I519="SINAPI",VLOOKUP(ORC!H519,SINAPI,4,),VLOOKUP(ORC!H519,SETOP,5,)),2)</f>
        <v>3.21</v>
      </c>
      <c r="N519" s="194">
        <f t="shared" si="58"/>
        <v>4.21</v>
      </c>
      <c r="O519" s="194">
        <f t="shared" si="59"/>
        <v>19.259999999999998</v>
      </c>
      <c r="P519" s="194">
        <f t="shared" si="60"/>
        <v>25.259999999999998</v>
      </c>
    </row>
    <row r="520" spans="1:16" s="1" customFormat="1" ht="30" customHeight="1">
      <c r="A520" s="342" t="s">
        <v>22944</v>
      </c>
      <c r="B520" s="409" t="str">
        <f>IF(I520="SINAPI",VLOOKUP(ORC!H520,SINAPI,2,),VLOOKUP(ORC!H520,SETOP,3,))</f>
        <v>INTERRUPTOR, UMA TECLA SIMPLES 10 A - 250 V, SEM PLACA</v>
      </c>
      <c r="C520" s="409"/>
      <c r="D520" s="409"/>
      <c r="E520" s="409"/>
      <c r="F520" s="409"/>
      <c r="G520" s="410"/>
      <c r="H520" s="334" t="s">
        <v>10050</v>
      </c>
      <c r="I520" s="23" t="s">
        <v>6221</v>
      </c>
      <c r="J520" s="211" t="str">
        <f>IF(I520="SINAPI",VLOOKUP(ORC!H520,SINAPI,3,),VLOOKUP(ORC!H520,SETOP,4,))</f>
        <v>U</v>
      </c>
      <c r="K520" s="3">
        <v>3</v>
      </c>
      <c r="L520" s="3"/>
      <c r="M520" s="194">
        <f>ROUND(IF(I520="SINAPI",VLOOKUP(ORC!H520,SINAPI,4,),VLOOKUP(ORC!H520,SETOP,5,)),2)</f>
        <v>9.44</v>
      </c>
      <c r="N520" s="194">
        <f t="shared" si="58"/>
        <v>12.39</v>
      </c>
      <c r="O520" s="194">
        <f t="shared" si="59"/>
        <v>28.32</v>
      </c>
      <c r="P520" s="194">
        <f t="shared" si="60"/>
        <v>37.17</v>
      </c>
    </row>
    <row r="521" spans="1:16" s="1" customFormat="1" ht="30" customHeight="1">
      <c r="A521" s="342" t="s">
        <v>22945</v>
      </c>
      <c r="B521" s="409" t="str">
        <f>IF(I521="SINAPI",VLOOKUP(ORC!H521,SINAPI,2,),VLOOKUP(ORC!H521,SETOP,3,))</f>
        <v>CONJUNTO TAMPA E 1 TOMADA 2P UNIVERSAL PARA CONDULETE 3/4"</v>
      </c>
      <c r="C521" s="409"/>
      <c r="D521" s="409"/>
      <c r="E521" s="409"/>
      <c r="F521" s="409"/>
      <c r="G521" s="410"/>
      <c r="H521" s="334" t="s">
        <v>9913</v>
      </c>
      <c r="I521" s="23" t="s">
        <v>6221</v>
      </c>
      <c r="J521" s="211" t="str">
        <f>IF(I521="SINAPI",VLOOKUP(ORC!H521,SINAPI,3,),VLOOKUP(ORC!H521,SETOP,4,))</f>
        <v>CJ</v>
      </c>
      <c r="K521" s="3">
        <v>239</v>
      </c>
      <c r="L521" s="3"/>
      <c r="M521" s="194">
        <f>ROUND(IF(I521="SINAPI",VLOOKUP(ORC!H521,SINAPI,4,),VLOOKUP(ORC!H521,SETOP,5,)),2)</f>
        <v>24.21</v>
      </c>
      <c r="N521" s="194">
        <f t="shared" si="58"/>
        <v>31.79</v>
      </c>
      <c r="O521" s="194">
        <f t="shared" si="59"/>
        <v>5786.1900000000005</v>
      </c>
      <c r="P521" s="194">
        <f t="shared" si="60"/>
        <v>7597.8099999999995</v>
      </c>
    </row>
    <row r="522" spans="1:16" s="1" customFormat="1" ht="30" customHeight="1">
      <c r="A522" s="342" t="s">
        <v>22946</v>
      </c>
      <c r="B522" s="409" t="str">
        <f>IF(I522="SINAPI",VLOOKUP(ORC!H522,SINAPI,2,),VLOOKUP(ORC!H522,SETOP,3,))</f>
        <v>INTERRUPTOR, UMA TECLA SIMPLES 10 A - 250 V, SEM PLACA</v>
      </c>
      <c r="C522" s="409"/>
      <c r="D522" s="409"/>
      <c r="E522" s="409"/>
      <c r="F522" s="409"/>
      <c r="G522" s="410"/>
      <c r="H522" s="334" t="s">
        <v>10050</v>
      </c>
      <c r="I522" s="23" t="s">
        <v>6221</v>
      </c>
      <c r="J522" s="211" t="str">
        <f>IF(I522="SINAPI",VLOOKUP(ORC!H522,SINAPI,3,),VLOOKUP(ORC!H522,SETOP,4,))</f>
        <v>U</v>
      </c>
      <c r="K522" s="3">
        <v>31</v>
      </c>
      <c r="L522" s="3"/>
      <c r="M522" s="194">
        <f>ROUND(IF(I522="SINAPI",VLOOKUP(ORC!H522,SINAPI,4,),VLOOKUP(ORC!H522,SETOP,5,)),2)</f>
        <v>9.44</v>
      </c>
      <c r="N522" s="194">
        <f t="shared" si="58"/>
        <v>12.39</v>
      </c>
      <c r="O522" s="194">
        <f t="shared" si="59"/>
        <v>292.64</v>
      </c>
      <c r="P522" s="194">
        <f t="shared" si="60"/>
        <v>384.09000000000003</v>
      </c>
    </row>
    <row r="523" spans="1:16" s="1" customFormat="1" ht="30" customHeight="1">
      <c r="A523" s="342" t="s">
        <v>22947</v>
      </c>
      <c r="B523" s="409" t="str">
        <f>IF(I523="SINAPI",VLOOKUP(ORC!H523,SINAPI,2,),VLOOKUP(ORC!H523,SETOP,3,))</f>
        <v>INTERRUPTOR , DUAS TECLAS PARALELO 10 A - 250 V</v>
      </c>
      <c r="C523" s="409"/>
      <c r="D523" s="409"/>
      <c r="E523" s="409"/>
      <c r="F523" s="409"/>
      <c r="G523" s="410"/>
      <c r="H523" s="334" t="s">
        <v>10037</v>
      </c>
      <c r="I523" s="23" t="s">
        <v>6221</v>
      </c>
      <c r="J523" s="211" t="str">
        <f>IF(I523="SINAPI",VLOOKUP(ORC!H523,SINAPI,3,),VLOOKUP(ORC!H523,SETOP,4,))</f>
        <v>U</v>
      </c>
      <c r="K523" s="3">
        <v>2</v>
      </c>
      <c r="L523" s="3"/>
      <c r="M523" s="194">
        <f>ROUND(IF(I523="SINAPI",VLOOKUP(ORC!H523,SINAPI,4,),VLOOKUP(ORC!H523,SETOP,5,)),2)</f>
        <v>28.67</v>
      </c>
      <c r="N523" s="194">
        <f t="shared" si="58"/>
        <v>37.64</v>
      </c>
      <c r="O523" s="194">
        <f t="shared" si="59"/>
        <v>57.34</v>
      </c>
      <c r="P523" s="194">
        <f t="shared" si="60"/>
        <v>75.28</v>
      </c>
    </row>
    <row r="524" spans="1:16" s="1" customFormat="1" ht="30" customHeight="1">
      <c r="A524" s="342" t="s">
        <v>22948</v>
      </c>
      <c r="B524" s="409" t="str">
        <f>IF(I524="SINAPI",VLOOKUP(ORC!H524,SINAPI,2,),VLOOKUP(ORC!H524,SETOP,3,))</f>
        <v>INTERRUPTOR , DUAS TECLAS SIMPLES 10 A - 250 V</v>
      </c>
      <c r="C524" s="409"/>
      <c r="D524" s="409"/>
      <c r="E524" s="409"/>
      <c r="F524" s="409"/>
      <c r="G524" s="410"/>
      <c r="H524" s="334" t="s">
        <v>10039</v>
      </c>
      <c r="I524" s="23" t="s">
        <v>6221</v>
      </c>
      <c r="J524" s="211" t="str">
        <f>IF(I524="SINAPI",VLOOKUP(ORC!H524,SINAPI,3,),VLOOKUP(ORC!H524,SETOP,4,))</f>
        <v>U</v>
      </c>
      <c r="K524" s="3">
        <v>20</v>
      </c>
      <c r="L524" s="3"/>
      <c r="M524" s="194">
        <f>ROUND(IF(I524="SINAPI",VLOOKUP(ORC!H524,SINAPI,4,),VLOOKUP(ORC!H524,SETOP,5,)),2)</f>
        <v>20.239999999999998</v>
      </c>
      <c r="N524" s="194">
        <f t="shared" si="58"/>
        <v>26.57</v>
      </c>
      <c r="O524" s="194">
        <f t="shared" si="59"/>
        <v>404.79999999999995</v>
      </c>
      <c r="P524" s="194">
        <f t="shared" si="60"/>
        <v>531.4</v>
      </c>
    </row>
    <row r="525" spans="1:16" s="1" customFormat="1" ht="30" customHeight="1">
      <c r="A525" s="342" t="s">
        <v>22949</v>
      </c>
      <c r="B525" s="409" t="str">
        <f>IF(I525="SINAPI",VLOOKUP(ORC!H525,SINAPI,2,),VLOOKUP(ORC!H525,SETOP,3,))</f>
        <v>DISJUNTOR BIPOLAR TIPO DIN, CORRENTE NOMINAL DE 32A - FORNECIMENTO E INSTALAÇÃO. AF_04/2016</v>
      </c>
      <c r="C525" s="409"/>
      <c r="D525" s="409"/>
      <c r="E525" s="409"/>
      <c r="F525" s="409"/>
      <c r="G525" s="410"/>
      <c r="H525" s="334">
        <v>93664</v>
      </c>
      <c r="I525" s="23" t="s">
        <v>16078</v>
      </c>
      <c r="J525" s="211" t="str">
        <f>IF(I525="SINAPI",VLOOKUP(ORC!H525,SINAPI,3,),VLOOKUP(ORC!H525,SETOP,4,))</f>
        <v>UN</v>
      </c>
      <c r="K525" s="3">
        <v>6</v>
      </c>
      <c r="L525" s="3"/>
      <c r="M525" s="194">
        <f>ROUND(IF(I525="SINAPI",VLOOKUP(ORC!H525,SINAPI,4,),VLOOKUP(ORC!H525,SETOP,5,)),2)</f>
        <v>60.18</v>
      </c>
      <c r="N525" s="194">
        <f t="shared" si="58"/>
        <v>79.010000000000005</v>
      </c>
      <c r="O525" s="194">
        <f t="shared" si="59"/>
        <v>361.08</v>
      </c>
      <c r="P525" s="194">
        <f t="shared" si="60"/>
        <v>474.06000000000006</v>
      </c>
    </row>
    <row r="526" spans="1:16" s="1" customFormat="1" ht="30" customHeight="1">
      <c r="A526" s="342" t="s">
        <v>22950</v>
      </c>
      <c r="B526" s="409" t="s">
        <v>7369</v>
      </c>
      <c r="C526" s="409"/>
      <c r="D526" s="409"/>
      <c r="E526" s="409"/>
      <c r="F526" s="409"/>
      <c r="G526" s="410"/>
      <c r="H526" s="334" t="s">
        <v>9975</v>
      </c>
      <c r="I526" s="23" t="s">
        <v>6221</v>
      </c>
      <c r="J526" s="211" t="str">
        <f>IF(I526="SINAPI",VLOOKUP(ORC!H526,SINAPI,3,),VLOOKUP(ORC!H526,SETOP,4,))</f>
        <v>U</v>
      </c>
      <c r="K526" s="3">
        <v>2</v>
      </c>
      <c r="L526" s="3"/>
      <c r="M526" s="194">
        <f>ROUND(IF(I526="SINAPI",VLOOKUP(ORC!H526,SINAPI,4,),VLOOKUP(ORC!H526,SETOP,5,)),2)</f>
        <v>268.01</v>
      </c>
      <c r="N526" s="194">
        <f t="shared" si="58"/>
        <v>351.87</v>
      </c>
      <c r="O526" s="194">
        <f t="shared" si="59"/>
        <v>536.02</v>
      </c>
      <c r="P526" s="194">
        <f t="shared" si="60"/>
        <v>703.74</v>
      </c>
    </row>
    <row r="527" spans="1:16" s="1" customFormat="1" ht="43.5" customHeight="1">
      <c r="A527" s="342" t="s">
        <v>22951</v>
      </c>
      <c r="B527" s="409" t="str">
        <f>IF(I527="SINAPI",VLOOKUP(ORC!H527,SINAPI,2,),VLOOKUP(ORC!H527,SETOP,3,))</f>
        <v>DISJUNTOR TRIPOLAR TIPO DIN, CORRENTE NOMINAL DE 40A - FORNECIMENTO E INSTALAÇÃO. AF_04/2016</v>
      </c>
      <c r="C527" s="409"/>
      <c r="D527" s="409"/>
      <c r="E527" s="409"/>
      <c r="F527" s="409"/>
      <c r="G527" s="410"/>
      <c r="H527" s="334">
        <v>93672</v>
      </c>
      <c r="I527" s="23" t="s">
        <v>16078</v>
      </c>
      <c r="J527" s="211" t="str">
        <f>IF(I527="SINAPI",VLOOKUP(ORC!H527,SINAPI,3,),VLOOKUP(ORC!H527,SETOP,4,))</f>
        <v>UN</v>
      </c>
      <c r="K527" s="3">
        <v>6</v>
      </c>
      <c r="L527" s="3"/>
      <c r="M527" s="194">
        <f>ROUND(IF(I527="SINAPI",VLOOKUP(ORC!H527,SINAPI,4,),VLOOKUP(ORC!H527,SETOP,5,)),2)</f>
        <v>80.56</v>
      </c>
      <c r="N527" s="194">
        <f t="shared" si="58"/>
        <v>105.77</v>
      </c>
      <c r="O527" s="194">
        <f t="shared" si="59"/>
        <v>483.36</v>
      </c>
      <c r="P527" s="194">
        <f t="shared" si="60"/>
        <v>634.62</v>
      </c>
    </row>
    <row r="528" spans="1:16" s="1" customFormat="1" ht="40.5" customHeight="1">
      <c r="A528" s="342" t="s">
        <v>22952</v>
      </c>
      <c r="B528" s="409" t="str">
        <f>IF(I528="SINAPI",VLOOKUP(ORC!H528,SINAPI,2,),VLOOKUP(ORC!H528,SETOP,3,))</f>
        <v>DISJUNTOR TRIPOLAR TIPO DIN, CORRENTE NOMINAL DE 50A - FORNECIMENTO E INSTALAÇÃO. AF_04/2016</v>
      </c>
      <c r="C528" s="409"/>
      <c r="D528" s="409"/>
      <c r="E528" s="409"/>
      <c r="F528" s="409"/>
      <c r="G528" s="410"/>
      <c r="H528" s="334">
        <v>93673</v>
      </c>
      <c r="I528" s="23" t="s">
        <v>16078</v>
      </c>
      <c r="J528" s="211" t="str">
        <f>IF(I528="SINAPI",VLOOKUP(ORC!H528,SINAPI,3,),VLOOKUP(ORC!H528,SETOP,4,))</f>
        <v>UN</v>
      </c>
      <c r="K528" s="3">
        <v>2</v>
      </c>
      <c r="L528" s="3"/>
      <c r="M528" s="194">
        <f>ROUND(IF(I528="SINAPI",VLOOKUP(ORC!H528,SINAPI,4,),VLOOKUP(ORC!H528,SETOP,5,)),2)</f>
        <v>86.5</v>
      </c>
      <c r="N528" s="194">
        <f t="shared" si="58"/>
        <v>113.57</v>
      </c>
      <c r="O528" s="194">
        <f t="shared" si="59"/>
        <v>173</v>
      </c>
      <c r="P528" s="194">
        <f t="shared" si="60"/>
        <v>227.14</v>
      </c>
    </row>
    <row r="529" spans="1:16" s="1" customFormat="1" ht="30" customHeight="1">
      <c r="A529" s="342" t="s">
        <v>22953</v>
      </c>
      <c r="B529" s="409" t="s">
        <v>22976</v>
      </c>
      <c r="C529" s="409"/>
      <c r="D529" s="409"/>
      <c r="E529" s="409"/>
      <c r="F529" s="409"/>
      <c r="G529" s="410"/>
      <c r="H529" s="334" t="s">
        <v>9987</v>
      </c>
      <c r="I529" s="23" t="s">
        <v>6221</v>
      </c>
      <c r="J529" s="211" t="str">
        <f>IF(I529="SINAPI",VLOOKUP(ORC!H529,SINAPI,3,),VLOOKUP(ORC!H529,SETOP,4,))</f>
        <v>U</v>
      </c>
      <c r="K529" s="3">
        <v>2</v>
      </c>
      <c r="L529" s="3"/>
      <c r="M529" s="194">
        <f>ROUND(IF(I529="SINAPI",VLOOKUP(ORC!H529,SINAPI,4,),VLOOKUP(ORC!H529,SETOP,5,)),2)</f>
        <v>95.95</v>
      </c>
      <c r="N529" s="194">
        <f t="shared" si="58"/>
        <v>125.97</v>
      </c>
      <c r="O529" s="194">
        <f t="shared" si="59"/>
        <v>191.9</v>
      </c>
      <c r="P529" s="194">
        <f t="shared" si="60"/>
        <v>251.94</v>
      </c>
    </row>
    <row r="530" spans="1:16" s="1" customFormat="1" ht="30" customHeight="1">
      <c r="A530" s="342" t="s">
        <v>22954</v>
      </c>
      <c r="B530" s="409" t="s">
        <v>22977</v>
      </c>
      <c r="C530" s="409"/>
      <c r="D530" s="409"/>
      <c r="E530" s="409"/>
      <c r="F530" s="409"/>
      <c r="G530" s="410"/>
      <c r="H530" s="334" t="s">
        <v>9960</v>
      </c>
      <c r="I530" s="23" t="s">
        <v>6221</v>
      </c>
      <c r="J530" s="211" t="str">
        <f>IF(I530="SINAPI",VLOOKUP(ORC!H530,SINAPI,3,),VLOOKUP(ORC!H530,SETOP,4,))</f>
        <v>U</v>
      </c>
      <c r="K530" s="3">
        <v>53</v>
      </c>
      <c r="L530" s="3"/>
      <c r="M530" s="194">
        <f>ROUND(IF(I530="SINAPI",VLOOKUP(ORC!H530,SINAPI,4,),VLOOKUP(ORC!H530,SETOP,5,)),2)</f>
        <v>17.05</v>
      </c>
      <c r="N530" s="194">
        <f t="shared" si="58"/>
        <v>22.38</v>
      </c>
      <c r="O530" s="194">
        <f t="shared" si="59"/>
        <v>903.65000000000009</v>
      </c>
      <c r="P530" s="194">
        <f t="shared" si="60"/>
        <v>1186.1399999999999</v>
      </c>
    </row>
    <row r="531" spans="1:16" s="1" customFormat="1" ht="30" customHeight="1">
      <c r="A531" s="342" t="s">
        <v>22955</v>
      </c>
      <c r="B531" s="409" t="s">
        <v>22978</v>
      </c>
      <c r="C531" s="409"/>
      <c r="D531" s="409"/>
      <c r="E531" s="409"/>
      <c r="F531" s="409"/>
      <c r="G531" s="410"/>
      <c r="H531" s="334" t="s">
        <v>9962</v>
      </c>
      <c r="I531" s="23" t="s">
        <v>6221</v>
      </c>
      <c r="J531" s="211" t="str">
        <f>IF(I531="SINAPI",VLOOKUP(ORC!H531,SINAPI,3,),VLOOKUP(ORC!H531,SETOP,4,))</f>
        <v>U</v>
      </c>
      <c r="K531" s="3">
        <v>2</v>
      </c>
      <c r="L531" s="3"/>
      <c r="M531" s="194">
        <f>ROUND(IF(I531="SINAPI",VLOOKUP(ORC!H531,SINAPI,4,),VLOOKUP(ORC!H531,SETOP,5,)),2)</f>
        <v>17.05</v>
      </c>
      <c r="N531" s="194">
        <f t="shared" si="58"/>
        <v>22.38</v>
      </c>
      <c r="O531" s="194">
        <f t="shared" si="59"/>
        <v>34.1</v>
      </c>
      <c r="P531" s="194">
        <f t="shared" si="60"/>
        <v>44.76</v>
      </c>
    </row>
    <row r="532" spans="1:16" s="1" customFormat="1" ht="42" customHeight="1">
      <c r="A532" s="342" t="s">
        <v>22956</v>
      </c>
      <c r="B532" s="409" t="str">
        <f>IF(I532="SINAPI",VLOOKUP(ORC!H532,SINAPI,2,),VLOOKUP(ORC!H532,SETOP,3,))</f>
        <v>DISJUNTOR TERMOMAGNETICO TRIPOLAR EM CAIXA MOLDADA 300 A 400A 600V, FORNECIMENTO E INSTALACAO</v>
      </c>
      <c r="C532" s="409"/>
      <c r="D532" s="409"/>
      <c r="E532" s="409"/>
      <c r="F532" s="409"/>
      <c r="G532" s="410"/>
      <c r="H532" s="334" t="s">
        <v>2659</v>
      </c>
      <c r="I532" s="23" t="s">
        <v>16078</v>
      </c>
      <c r="J532" s="211" t="str">
        <f>IF(I532="SINAPI",VLOOKUP(ORC!H532,SINAPI,3,),VLOOKUP(ORC!H532,SETOP,4,))</f>
        <v>UN</v>
      </c>
      <c r="K532" s="3">
        <v>1</v>
      </c>
      <c r="L532" s="3"/>
      <c r="M532" s="194">
        <f>ROUND(IF(I532="SINAPI",VLOOKUP(ORC!H532,SINAPI,4,),VLOOKUP(ORC!H532,SETOP,5,)),2)</f>
        <v>1292.57</v>
      </c>
      <c r="N532" s="194">
        <f t="shared" si="58"/>
        <v>1697.02</v>
      </c>
      <c r="O532" s="194">
        <f t="shared" si="59"/>
        <v>1292.57</v>
      </c>
      <c r="P532" s="194">
        <f t="shared" si="60"/>
        <v>1697.02</v>
      </c>
    </row>
    <row r="533" spans="1:16" s="1" customFormat="1" ht="36" customHeight="1">
      <c r="A533" s="342" t="s">
        <v>22957</v>
      </c>
      <c r="B533" s="409" t="str">
        <f>IF(I533="SINAPI",VLOOKUP(ORC!H533,SINAPI,2,),VLOOKUP(ORC!H533,SETOP,3,))</f>
        <v>DISPOSITIVO DPS CLASSE II, 1 POLO, TENSAO MAXIMA DE 175 V, CORRENTE MAXIMA DE *20* KA (TIPO AC)</v>
      </c>
      <c r="C533" s="409"/>
      <c r="D533" s="409"/>
      <c r="E533" s="409"/>
      <c r="F533" s="409"/>
      <c r="G533" s="410"/>
      <c r="H533" s="334">
        <v>39465</v>
      </c>
      <c r="I533" s="23" t="s">
        <v>16078</v>
      </c>
      <c r="J533" s="211" t="str">
        <f>IF(I533="SINAPI",VLOOKUP(ORC!H533,SINAPI,3,),VLOOKUP(ORC!H533,SETOP,4,))</f>
        <v xml:space="preserve">UN    </v>
      </c>
      <c r="K533" s="3">
        <v>28</v>
      </c>
      <c r="L533" s="3"/>
      <c r="M533" s="194">
        <f>ROUND(IF(I533="SINAPI",VLOOKUP(ORC!H533,SINAPI,4,),VLOOKUP(ORC!H533,SETOP,5,)),2)</f>
        <v>68.23</v>
      </c>
      <c r="N533" s="194">
        <f t="shared" si="58"/>
        <v>89.58</v>
      </c>
      <c r="O533" s="194">
        <f t="shared" si="59"/>
        <v>1910.44</v>
      </c>
      <c r="P533" s="194">
        <f t="shared" si="60"/>
        <v>2508.2399999999998</v>
      </c>
    </row>
    <row r="534" spans="1:16" s="1" customFormat="1" ht="30" customHeight="1">
      <c r="A534" s="342" t="s">
        <v>22958</v>
      </c>
      <c r="B534" s="409" t="str">
        <f>IF(I534="SINAPI",VLOOKUP(ORC!H534,SINAPI,2,),VLOOKUP(ORC!H534,SETOP,3,))</f>
        <v>DISPOSITIVO DR, 2 POLOS, SENSIBILIDADE DE 30 MA, CORRENTE DE 40 A, TIPO AC</v>
      </c>
      <c r="C534" s="409"/>
      <c r="D534" s="409"/>
      <c r="E534" s="409"/>
      <c r="F534" s="409"/>
      <c r="G534" s="410"/>
      <c r="H534" s="334">
        <v>39446</v>
      </c>
      <c r="I534" s="23" t="s">
        <v>16078</v>
      </c>
      <c r="J534" s="211" t="str">
        <f>IF(I534="SINAPI",VLOOKUP(ORC!H534,SINAPI,3,),VLOOKUP(ORC!H534,SETOP,4,))</f>
        <v xml:space="preserve">UN    </v>
      </c>
      <c r="K534" s="3">
        <v>6</v>
      </c>
      <c r="L534" s="3"/>
      <c r="M534" s="194">
        <f>ROUND(IF(I534="SINAPI",VLOOKUP(ORC!H534,SINAPI,4,),VLOOKUP(ORC!H534,SETOP,5,)),2)</f>
        <v>142.9</v>
      </c>
      <c r="N534" s="194">
        <f t="shared" si="58"/>
        <v>187.61</v>
      </c>
      <c r="O534" s="194">
        <f t="shared" si="59"/>
        <v>857.40000000000009</v>
      </c>
      <c r="P534" s="194">
        <f t="shared" si="60"/>
        <v>1125.6600000000001</v>
      </c>
    </row>
    <row r="535" spans="1:16" s="1" customFormat="1" ht="39" customHeight="1">
      <c r="A535" s="342" t="s">
        <v>22959</v>
      </c>
      <c r="B535" s="409" t="str">
        <f>IF(I535="SINAPI",VLOOKUP(ORC!H535,SINAPI,2,),VLOOKUP(ORC!H535,SETOP,3,))</f>
        <v>DISPOSITIVO DR, 2 POLOS, SENSIBILIDADE DE 30 MA, CORRENTE DE 25 A, TIPO AC</v>
      </c>
      <c r="C535" s="409"/>
      <c r="D535" s="409"/>
      <c r="E535" s="409"/>
      <c r="F535" s="409"/>
      <c r="G535" s="410"/>
      <c r="H535" s="334">
        <v>39445</v>
      </c>
      <c r="I535" s="23" t="s">
        <v>16078</v>
      </c>
      <c r="J535" s="211" t="str">
        <f>IF(I535="SINAPI",VLOOKUP(ORC!H535,SINAPI,3,),VLOOKUP(ORC!H535,SETOP,4,))</f>
        <v xml:space="preserve">UN    </v>
      </c>
      <c r="K535" s="3">
        <v>55</v>
      </c>
      <c r="L535" s="3"/>
      <c r="M535" s="194">
        <f>ROUND(IF(I535="SINAPI",VLOOKUP(ORC!H535,SINAPI,4,),VLOOKUP(ORC!H535,SETOP,5,)),2)</f>
        <v>140.4</v>
      </c>
      <c r="N535" s="194">
        <f t="shared" si="58"/>
        <v>184.33</v>
      </c>
      <c r="O535" s="194">
        <f t="shared" si="59"/>
        <v>7722</v>
      </c>
      <c r="P535" s="194">
        <f t="shared" si="60"/>
        <v>10138.150000000001</v>
      </c>
    </row>
    <row r="536" spans="1:16" s="1" customFormat="1" ht="40.5" customHeight="1">
      <c r="A536" s="342" t="s">
        <v>22960</v>
      </c>
      <c r="B536" s="409" t="str">
        <f>IF(I536="SINAPI",VLOOKUP(ORC!H536,SINAPI,2,),VLOOKUP(ORC!H536,SETOP,3,))</f>
        <v>ELETRODUTO FLEXÍVEL CORRUGADO, PVC, ANTI-CHAMA DN 32 MM (1") - APLICAÇÃO EM ALVENARIA</v>
      </c>
      <c r="C536" s="409"/>
      <c r="D536" s="409"/>
      <c r="E536" s="409"/>
      <c r="F536" s="409"/>
      <c r="G536" s="410"/>
      <c r="H536" s="334" t="s">
        <v>10216</v>
      </c>
      <c r="I536" s="23" t="s">
        <v>6221</v>
      </c>
      <c r="J536" s="211" t="str">
        <f>IF(I536="SINAPI",VLOOKUP(ORC!H536,SINAPI,3,),VLOOKUP(ORC!H536,SETOP,4,))</f>
        <v>M</v>
      </c>
      <c r="K536" s="3">
        <v>47.4</v>
      </c>
      <c r="L536" s="3"/>
      <c r="M536" s="194">
        <f>ROUND(IF(I536="SINAPI",VLOOKUP(ORC!H536,SINAPI,4,),VLOOKUP(ORC!H536,SETOP,5,)),2)</f>
        <v>7.17</v>
      </c>
      <c r="N536" s="194">
        <f t="shared" si="58"/>
        <v>9.41</v>
      </c>
      <c r="O536" s="194">
        <f t="shared" si="59"/>
        <v>339.858</v>
      </c>
      <c r="P536" s="194">
        <f t="shared" si="60"/>
        <v>446.03399999999999</v>
      </c>
    </row>
    <row r="537" spans="1:16" s="1" customFormat="1" ht="39" customHeight="1">
      <c r="A537" s="342" t="s">
        <v>22961</v>
      </c>
      <c r="B537" s="409" t="str">
        <f>IF(I537="SINAPI",VLOOKUP(ORC!H537,SINAPI,2,),VLOOKUP(ORC!H537,SETOP,3,))</f>
        <v>ELETRODUTO FLEXÍVEL, EM AÇO GALVANIZADO, REVESTIDO EXTERNAMENTE COM PVC PRETO (1.1/2"), INCLUSIVE CONEXÕES, SUPORTES E FIXAÇÃO</v>
      </c>
      <c r="C537" s="409"/>
      <c r="D537" s="409"/>
      <c r="E537" s="409"/>
      <c r="F537" s="409"/>
      <c r="G537" s="410"/>
      <c r="H537" s="334" t="s">
        <v>10218</v>
      </c>
      <c r="I537" s="23" t="s">
        <v>6221</v>
      </c>
      <c r="J537" s="211" t="str">
        <f>IF(I537="SINAPI",VLOOKUP(ORC!H537,SINAPI,3,),VLOOKUP(ORC!H537,SETOP,4,))</f>
        <v>M</v>
      </c>
      <c r="K537" s="3">
        <v>18.8</v>
      </c>
      <c r="L537" s="3"/>
      <c r="M537" s="194">
        <f>ROUND(IF(I537="SINAPI",VLOOKUP(ORC!H537,SINAPI,4,),VLOOKUP(ORC!H537,SETOP,5,)),2)</f>
        <v>18.46</v>
      </c>
      <c r="N537" s="194">
        <f t="shared" si="58"/>
        <v>24.24</v>
      </c>
      <c r="O537" s="194">
        <f t="shared" si="59"/>
        <v>347.048</v>
      </c>
      <c r="P537" s="194">
        <f t="shared" si="60"/>
        <v>455.71199999999999</v>
      </c>
    </row>
    <row r="538" spans="1:16" s="1" customFormat="1" ht="40.5" customHeight="1">
      <c r="A538" s="342" t="s">
        <v>22962</v>
      </c>
      <c r="B538" s="409" t="str">
        <f>IF(I538="SINAPI",VLOOKUP(ORC!H538,SINAPI,2,),VLOOKUP(ORC!H538,SETOP,3,))</f>
        <v>ELETRODUTO FLEXÍVEL, EM AÇO GALVANIZADO, REVESTIDO EXTERNAMENTE COM PVC PRETO (2"), INCLUSIVE CONEXÕES, SUPORTES E FIXAÇÃO</v>
      </c>
      <c r="C538" s="409"/>
      <c r="D538" s="409"/>
      <c r="E538" s="409"/>
      <c r="F538" s="409"/>
      <c r="G538" s="410"/>
      <c r="H538" s="334" t="s">
        <v>10220</v>
      </c>
      <c r="I538" s="23" t="s">
        <v>6221</v>
      </c>
      <c r="J538" s="211" t="str">
        <f>IF(I538="SINAPI",VLOOKUP(ORC!H538,SINAPI,3,),VLOOKUP(ORC!H538,SETOP,4,))</f>
        <v>M</v>
      </c>
      <c r="K538" s="3">
        <v>125.7</v>
      </c>
      <c r="L538" s="3"/>
      <c r="M538" s="194">
        <f>ROUND(IF(I538="SINAPI",VLOOKUP(ORC!H538,SINAPI,4,),VLOOKUP(ORC!H538,SETOP,5,)),2)</f>
        <v>25.19</v>
      </c>
      <c r="N538" s="194">
        <f t="shared" si="58"/>
        <v>33.07</v>
      </c>
      <c r="O538" s="194">
        <f t="shared" si="59"/>
        <v>3166.3830000000003</v>
      </c>
      <c r="P538" s="194">
        <f t="shared" si="60"/>
        <v>4156.8990000000003</v>
      </c>
    </row>
    <row r="539" spans="1:16" s="1" customFormat="1" ht="40.5" customHeight="1">
      <c r="A539" s="342" t="s">
        <v>22963</v>
      </c>
      <c r="B539" s="409" t="str">
        <f>IF(I539="SINAPI",VLOOKUP(ORC!H539,SINAPI,2,),VLOOKUP(ORC!H539,SETOP,3,))</f>
        <v>DUTO CORRUGADO EM PEAD (POLIETILENO DE ALTA DENSIDADE), PARA PROTEÇÃO DE CABOS SUBTERRÂNEOS DN 75 MM (3")</v>
      </c>
      <c r="C539" s="409"/>
      <c r="D539" s="409"/>
      <c r="E539" s="409"/>
      <c r="F539" s="409"/>
      <c r="G539" s="410"/>
      <c r="H539" s="334" t="s">
        <v>10229</v>
      </c>
      <c r="I539" s="23" t="s">
        <v>6221</v>
      </c>
      <c r="J539" s="211" t="str">
        <f>IF(I539="SINAPI",VLOOKUP(ORC!H539,SINAPI,3,),VLOOKUP(ORC!H539,SETOP,4,))</f>
        <v>M</v>
      </c>
      <c r="K539" s="3">
        <v>13.8</v>
      </c>
      <c r="L539" s="3"/>
      <c r="M539" s="194">
        <f>ROUND(IF(I539="SINAPI",VLOOKUP(ORC!H539,SINAPI,4,),VLOOKUP(ORC!H539,SETOP,5,)),2)</f>
        <v>30.78</v>
      </c>
      <c r="N539" s="194">
        <f>ROUND(M539*(1+$C$7),2)</f>
        <v>40.409999999999997</v>
      </c>
      <c r="O539" s="194">
        <f>M539*K539</f>
        <v>424.76400000000001</v>
      </c>
      <c r="P539" s="194">
        <f>N539*K539</f>
        <v>557.65800000000002</v>
      </c>
    </row>
    <row r="540" spans="1:16" s="1" customFormat="1" ht="42" customHeight="1">
      <c r="A540" s="342" t="s">
        <v>22964</v>
      </c>
      <c r="B540" s="409" t="str">
        <f>IF(I540="SINAPI",VLOOKUP(ORC!H540,SINAPI,2,),VLOOKUP(ORC!H540,SETOP,3,))</f>
        <v>DUTO CORRUGADO EM PEAD (POLIETILENO DE ALTA DENSIDADE), PARA PROTEÇÃO DE CABOS SUBTERRÂNEOS DN 100 MM (4")</v>
      </c>
      <c r="C540" s="409"/>
      <c r="D540" s="409"/>
      <c r="E540" s="409"/>
      <c r="F540" s="409"/>
      <c r="G540" s="410"/>
      <c r="H540" s="334" t="s">
        <v>10224</v>
      </c>
      <c r="I540" s="23" t="s">
        <v>6221</v>
      </c>
      <c r="J540" s="211" t="str">
        <f>IF(I540="SINAPI",VLOOKUP(ORC!H540,SINAPI,3,),VLOOKUP(ORC!H540,SETOP,4,))</f>
        <v>M</v>
      </c>
      <c r="K540" s="3">
        <v>41.9</v>
      </c>
      <c r="L540" s="3"/>
      <c r="M540" s="194">
        <f>ROUND(IF(I540="SINAPI",VLOOKUP(ORC!H540,SINAPI,4,),VLOOKUP(ORC!H540,SETOP,5,)),2)</f>
        <v>42.42</v>
      </c>
      <c r="N540" s="194">
        <f>ROUND(M540*(1+$C$7),2)</f>
        <v>55.69</v>
      </c>
      <c r="O540" s="194">
        <f>M540*K540</f>
        <v>1777.3979999999999</v>
      </c>
      <c r="P540" s="194">
        <f>N540*K540</f>
        <v>2333.4109999999996</v>
      </c>
    </row>
    <row r="541" spans="1:16" s="1" customFormat="1" ht="48" customHeight="1">
      <c r="A541" s="342" t="s">
        <v>22965</v>
      </c>
      <c r="B541" s="409" t="str">
        <f>IF(I541="SINAPI",VLOOKUP(ORC!H541,SINAPI,2,),VLOOKUP(ORC!H541,SETOP,3,))</f>
        <v>ELETRODUTO DE PVC RÍGIDO ROSCÁVEL, DN 20 MM (3/4"), INCLUSIVE CONEXÕES, SUPORTES E FIXAÇÃO</v>
      </c>
      <c r="C541" s="409"/>
      <c r="D541" s="409"/>
      <c r="E541" s="409"/>
      <c r="F541" s="409"/>
      <c r="G541" s="410"/>
      <c r="H541" s="334" t="s">
        <v>22974</v>
      </c>
      <c r="I541" s="23" t="s">
        <v>6221</v>
      </c>
      <c r="J541" s="211" t="str">
        <f>IF(I541="SINAPI",VLOOKUP(ORC!H541,SINAPI,3,),VLOOKUP(ORC!H541,SETOP,4,))</f>
        <v>M</v>
      </c>
      <c r="K541" s="3">
        <v>2124.6999999999998</v>
      </c>
      <c r="L541" s="3"/>
      <c r="M541" s="194">
        <f>ROUND(IF(I541="SINAPI",VLOOKUP(ORC!H541,SINAPI,4,),VLOOKUP(ORC!H541,SETOP,5,)),2)</f>
        <v>12.41</v>
      </c>
      <c r="N541" s="194">
        <f t="shared" si="58"/>
        <v>16.29</v>
      </c>
      <c r="O541" s="194">
        <f t="shared" si="59"/>
        <v>26367.526999999998</v>
      </c>
      <c r="P541" s="194">
        <f t="shared" si="60"/>
        <v>34611.362999999998</v>
      </c>
    </row>
    <row r="542" spans="1:16" s="1" customFormat="1" ht="30" customHeight="1">
      <c r="A542" s="342" t="s">
        <v>22966</v>
      </c>
      <c r="B542" s="409" t="str">
        <f>IF(I542="SINAPI",VLOOKUP(ORC!H542,SINAPI,2,),VLOOKUP(ORC!H542,SETOP,3,))</f>
        <v>DUTO CORRUGADO EM PEAD (POLIETILENO DE ALTA DENSIDADE), PARA PROTEÇÃO DE CABOS SUBTERRÂNEOS DN 100 MM (4")</v>
      </c>
      <c r="C542" s="409"/>
      <c r="D542" s="409"/>
      <c r="E542" s="409"/>
      <c r="F542" s="409"/>
      <c r="G542" s="410"/>
      <c r="H542" s="334" t="s">
        <v>10224</v>
      </c>
      <c r="I542" s="23" t="s">
        <v>6221</v>
      </c>
      <c r="J542" s="211" t="str">
        <f>IF(I542="SINAPI",VLOOKUP(ORC!H542,SINAPI,3,),VLOOKUP(ORC!H542,SETOP,4,))</f>
        <v>M</v>
      </c>
      <c r="K542" s="3">
        <v>2</v>
      </c>
      <c r="L542" s="3"/>
      <c r="M542" s="194">
        <f>ROUND(IF(I542="SINAPI",VLOOKUP(ORC!H542,SINAPI,4,),VLOOKUP(ORC!H542,SETOP,5,)),2)</f>
        <v>42.42</v>
      </c>
      <c r="N542" s="194">
        <f t="shared" si="58"/>
        <v>55.69</v>
      </c>
      <c r="O542" s="194">
        <f t="shared" si="59"/>
        <v>84.84</v>
      </c>
      <c r="P542" s="194">
        <f t="shared" si="60"/>
        <v>111.38</v>
      </c>
    </row>
    <row r="543" spans="1:16" s="1" customFormat="1" ht="30" customHeight="1">
      <c r="A543" s="342" t="s">
        <v>22967</v>
      </c>
      <c r="B543" s="409" t="str">
        <f>IF(I543="SINAPI",VLOOKUP(ORC!H543,SINAPI,2,),VLOOKUP(ORC!H543,SETOP,3,))</f>
        <v>LUMINARIA LED REFLETOR RETANGULAR BIVOLT, LUZ BRANCA, 30 W</v>
      </c>
      <c r="C543" s="409"/>
      <c r="D543" s="409"/>
      <c r="E543" s="409"/>
      <c r="F543" s="409"/>
      <c r="G543" s="410"/>
      <c r="H543" s="334">
        <v>39390</v>
      </c>
      <c r="I543" s="23" t="s">
        <v>16078</v>
      </c>
      <c r="J543" s="211" t="str">
        <f>IF(I543="SINAPI",VLOOKUP(ORC!H543,SINAPI,3,),VLOOKUP(ORC!H543,SETOP,4,))</f>
        <v xml:space="preserve">UN    </v>
      </c>
      <c r="K543" s="3">
        <v>299</v>
      </c>
      <c r="L543" s="3"/>
      <c r="M543" s="194">
        <f>ROUND(IF(I543="SINAPI",VLOOKUP(ORC!H543,SINAPI,4,),VLOOKUP(ORC!H543,SETOP,5,)),2)</f>
        <v>126.21</v>
      </c>
      <c r="N543" s="194">
        <f t="shared" si="58"/>
        <v>165.7</v>
      </c>
      <c r="O543" s="194">
        <f t="shared" si="59"/>
        <v>37736.79</v>
      </c>
      <c r="P543" s="194">
        <f t="shared" si="60"/>
        <v>49544.299999999996</v>
      </c>
    </row>
    <row r="544" spans="1:16" s="1" customFormat="1" ht="30" customHeight="1">
      <c r="A544" s="342" t="s">
        <v>22968</v>
      </c>
      <c r="B544" s="409" t="str">
        <f>IF(I544="SINAPI",VLOOKUP(ORC!H544,SINAPI,2,),VLOOKUP(ORC!H544,SETOP,3,))</f>
        <v>CABO DE COBRE NÚ # 35 MM2, ENTERRADO, EXCLUSIVE ESCAVAÇÃO E REATERRO</v>
      </c>
      <c r="C544" s="409"/>
      <c r="D544" s="409"/>
      <c r="E544" s="409"/>
      <c r="F544" s="409"/>
      <c r="G544" s="410"/>
      <c r="H544" s="334" t="s">
        <v>9726</v>
      </c>
      <c r="I544" s="23" t="s">
        <v>6221</v>
      </c>
      <c r="J544" s="211" t="str">
        <f>IF(I544="SINAPI",VLOOKUP(ORC!H544,SINAPI,3,),VLOOKUP(ORC!H544,SETOP,4,))</f>
        <v>M</v>
      </c>
      <c r="K544" s="3">
        <v>3</v>
      </c>
      <c r="L544" s="3"/>
      <c r="M544" s="194">
        <f>ROUND(IF(I544="SINAPI",VLOOKUP(ORC!H544,SINAPI,4,),VLOOKUP(ORC!H544,SETOP,5,)),2)</f>
        <v>19.2</v>
      </c>
      <c r="N544" s="194">
        <f t="shared" si="58"/>
        <v>25.21</v>
      </c>
      <c r="O544" s="194">
        <f t="shared" si="59"/>
        <v>57.599999999999994</v>
      </c>
      <c r="P544" s="194">
        <f t="shared" si="60"/>
        <v>75.63</v>
      </c>
    </row>
    <row r="545" spans="1:16" s="1" customFormat="1" ht="30" customHeight="1">
      <c r="A545" s="342" t="s">
        <v>22969</v>
      </c>
      <c r="B545" s="409" t="str">
        <f>IF(I545="SINAPI",VLOOKUP(ORC!H545,SINAPI,2,),VLOOKUP(ORC!H545,SETOP,3,))</f>
        <v>HASTE DE AÇO COBREADA PARA ATERRAMENTO DIÂMETRO 3/4"X 2400 MM,CONFORME PADRÕES TELEBRÁS</v>
      </c>
      <c r="C545" s="409"/>
      <c r="D545" s="409"/>
      <c r="E545" s="409"/>
      <c r="F545" s="409"/>
      <c r="G545" s="410"/>
      <c r="H545" s="334" t="s">
        <v>10034</v>
      </c>
      <c r="I545" s="23" t="s">
        <v>6221</v>
      </c>
      <c r="J545" s="211" t="str">
        <f>IF(I545="SINAPI",VLOOKUP(ORC!H545,SINAPI,3,),VLOOKUP(ORC!H545,SETOP,4,))</f>
        <v>U</v>
      </c>
      <c r="K545" s="3">
        <v>3</v>
      </c>
      <c r="L545" s="3"/>
      <c r="M545" s="194">
        <f>ROUND(IF(I545="SINAPI",VLOOKUP(ORC!H545,SINAPI,4,),VLOOKUP(ORC!H545,SETOP,5,)),2)</f>
        <v>63.32</v>
      </c>
      <c r="N545" s="194">
        <f t="shared" si="58"/>
        <v>83.13</v>
      </c>
      <c r="O545" s="194">
        <f t="shared" si="59"/>
        <v>189.96</v>
      </c>
      <c r="P545" s="194">
        <f t="shared" si="60"/>
        <v>249.39</v>
      </c>
    </row>
    <row r="546" spans="1:16" s="1" customFormat="1" ht="30" customHeight="1">
      <c r="A546" s="342" t="s">
        <v>22970</v>
      </c>
      <c r="B546" s="409" t="str">
        <f>IF(I546="SINAPI",VLOOKUP(ORC!H546,SINAPI,2,),VLOOKUP(ORC!H546,SETOP,3,))</f>
        <v>CAIXA PARA MEDIDOR POLIFÁSICO CONFORME PADRÕES CEMIG TIPO CM-18</v>
      </c>
      <c r="C546" s="409"/>
      <c r="D546" s="409"/>
      <c r="E546" s="409"/>
      <c r="F546" s="409"/>
      <c r="G546" s="410"/>
      <c r="H546" s="334" t="s">
        <v>9825</v>
      </c>
      <c r="I546" s="23" t="s">
        <v>6221</v>
      </c>
      <c r="J546" s="211" t="str">
        <f>IF(I546="SINAPI",VLOOKUP(ORC!H546,SINAPI,3,),VLOOKUP(ORC!H546,SETOP,4,))</f>
        <v>U</v>
      </c>
      <c r="K546" s="3">
        <v>1</v>
      </c>
      <c r="L546" s="3"/>
      <c r="M546" s="194">
        <f>ROUND(IF(I546="SINAPI",VLOOKUP(ORC!H546,SINAPI,4,),VLOOKUP(ORC!H546,SETOP,5,)),2)</f>
        <v>3316.85</v>
      </c>
      <c r="N546" s="194">
        <f t="shared" si="58"/>
        <v>4354.6899999999996</v>
      </c>
      <c r="O546" s="194">
        <f t="shared" si="59"/>
        <v>3316.85</v>
      </c>
      <c r="P546" s="194">
        <f t="shared" si="60"/>
        <v>4354.6899999999996</v>
      </c>
    </row>
    <row r="547" spans="1:16" s="1" customFormat="1" ht="30" customHeight="1">
      <c r="A547" s="342" t="s">
        <v>22971</v>
      </c>
      <c r="B547" s="409" t="str">
        <f>IF(I547="SINAPI",VLOOKUP(ORC!H547,SINAPI,2,),VLOOKUP(ORC!H547,SETOP,3,))</f>
        <v>QUADRO DE DISTRIBUICAO COM BARRAMENTO TRIFASICO, DE SOBREPOR, EM CHAPA DE ACO GALVANIZADO, PARA 18 DISJUNTORES DIN, 100 A</v>
      </c>
      <c r="C547" s="409"/>
      <c r="D547" s="409"/>
      <c r="E547" s="409"/>
      <c r="F547" s="409"/>
      <c r="G547" s="410"/>
      <c r="H547" s="334">
        <v>12038</v>
      </c>
      <c r="I547" s="23" t="s">
        <v>16078</v>
      </c>
      <c r="J547" s="211" t="str">
        <f>IF(I547="SINAPI",VLOOKUP(ORC!H547,SINAPI,3,),VLOOKUP(ORC!H547,SETOP,4,))</f>
        <v xml:space="preserve">UN    </v>
      </c>
      <c r="K547" s="3">
        <v>1</v>
      </c>
      <c r="L547" s="3"/>
      <c r="M547" s="194">
        <f>ROUND(IF(I547="SINAPI",VLOOKUP(ORC!H547,SINAPI,4,),VLOOKUP(ORC!H547,SETOP,5,)),2)</f>
        <v>215.68</v>
      </c>
      <c r="N547" s="194">
        <f t="shared" si="58"/>
        <v>283.17</v>
      </c>
      <c r="O547" s="194">
        <f t="shared" si="59"/>
        <v>215.68</v>
      </c>
      <c r="P547" s="194">
        <f t="shared" si="60"/>
        <v>283.17</v>
      </c>
    </row>
    <row r="548" spans="1:16" s="1" customFormat="1" ht="30" customHeight="1">
      <c r="A548" s="342" t="s">
        <v>22972</v>
      </c>
      <c r="B548" s="409" t="s">
        <v>22979</v>
      </c>
      <c r="C548" s="409"/>
      <c r="D548" s="409"/>
      <c r="E548" s="409"/>
      <c r="F548" s="409"/>
      <c r="G548" s="410"/>
      <c r="H548" s="334">
        <v>39759</v>
      </c>
      <c r="I548" s="23" t="s">
        <v>16078</v>
      </c>
      <c r="J548" s="211" t="str">
        <f>IF(I548="SINAPI",VLOOKUP(ORC!H548,SINAPI,3,),VLOOKUP(ORC!H548,SETOP,4,))</f>
        <v xml:space="preserve">UN    </v>
      </c>
      <c r="K548" s="3">
        <v>1</v>
      </c>
      <c r="L548" s="3"/>
      <c r="M548" s="194">
        <f>ROUND(IF(I548="SINAPI",VLOOKUP(ORC!H548,SINAPI,4,),VLOOKUP(ORC!H548,SETOP,5,)),2)</f>
        <v>522.61</v>
      </c>
      <c r="N548" s="194">
        <f t="shared" si="58"/>
        <v>686.13</v>
      </c>
      <c r="O548" s="194">
        <f t="shared" si="59"/>
        <v>522.61</v>
      </c>
      <c r="P548" s="194">
        <f t="shared" si="60"/>
        <v>686.13</v>
      </c>
    </row>
    <row r="549" spans="1:16" s="1" customFormat="1" ht="30" customHeight="1">
      <c r="A549" s="342" t="s">
        <v>22973</v>
      </c>
      <c r="B549" s="409" t="s">
        <v>22980</v>
      </c>
      <c r="C549" s="409"/>
      <c r="D549" s="409"/>
      <c r="E549" s="409"/>
      <c r="F549" s="409"/>
      <c r="G549" s="410"/>
      <c r="H549" s="334">
        <v>39761</v>
      </c>
      <c r="I549" s="23" t="s">
        <v>16078</v>
      </c>
      <c r="J549" s="211" t="str">
        <f>IF(I549="SINAPI",VLOOKUP(ORC!H549,SINAPI,3,),VLOOKUP(ORC!H549,SETOP,4,))</f>
        <v xml:space="preserve">UN    </v>
      </c>
      <c r="K549" s="3">
        <v>2</v>
      </c>
      <c r="L549" s="3"/>
      <c r="M549" s="194">
        <f>ROUND(IF(I549="SINAPI",VLOOKUP(ORC!H549,SINAPI,4,),VLOOKUP(ORC!H549,SETOP,5,)),2)</f>
        <v>671.93</v>
      </c>
      <c r="N549" s="194">
        <f t="shared" si="58"/>
        <v>882.18</v>
      </c>
      <c r="O549" s="194">
        <f t="shared" si="59"/>
        <v>1343.86</v>
      </c>
      <c r="P549" s="194">
        <f t="shared" si="60"/>
        <v>1764.36</v>
      </c>
    </row>
    <row r="550" spans="1:16" s="1" customFormat="1" ht="30" customHeight="1">
      <c r="A550" s="342" t="s">
        <v>22997</v>
      </c>
      <c r="B550" s="409" t="s">
        <v>22981</v>
      </c>
      <c r="C550" s="409"/>
      <c r="D550" s="409"/>
      <c r="E550" s="409"/>
      <c r="F550" s="409"/>
      <c r="G550" s="410"/>
      <c r="H550" s="334" t="s">
        <v>10149</v>
      </c>
      <c r="I550" s="23" t="s">
        <v>6221</v>
      </c>
      <c r="J550" s="211" t="str">
        <f>IF(I550="SINAPI",VLOOKUP(ORC!H550,SINAPI,3,),VLOOKUP(ORC!H550,SETOP,4,))</f>
        <v>U</v>
      </c>
      <c r="K550" s="3">
        <v>2</v>
      </c>
      <c r="L550" s="3"/>
      <c r="M550" s="194">
        <f>ROUND(IF(I550="SINAPI",VLOOKUP(ORC!H550,SINAPI,4,),VLOOKUP(ORC!H550,SETOP,5,)),2)</f>
        <v>905.73</v>
      </c>
      <c r="N550" s="194">
        <f>ROUND(M550*(1+$C$7),2)</f>
        <v>1189.1300000000001</v>
      </c>
      <c r="O550" s="194">
        <f>M550*K550</f>
        <v>1811.46</v>
      </c>
      <c r="P550" s="194">
        <f>N550*K550</f>
        <v>2378.2600000000002</v>
      </c>
    </row>
    <row r="551" spans="1:16" s="15" customFormat="1" ht="30" customHeight="1">
      <c r="A551" s="411" t="str">
        <f>"SUBTOTAL "&amp;$B$497</f>
        <v>SUBTOTAL ELETRICA</v>
      </c>
      <c r="B551" s="411"/>
      <c r="C551" s="411"/>
      <c r="D551" s="411"/>
      <c r="E551" s="411"/>
      <c r="F551" s="411"/>
      <c r="G551" s="411"/>
      <c r="H551" s="411"/>
      <c r="I551" s="411"/>
      <c r="J551" s="411"/>
      <c r="K551" s="411"/>
      <c r="L551" s="411"/>
      <c r="M551" s="411"/>
      <c r="N551" s="412"/>
      <c r="O551" s="120">
        <f>SUM(O498:O550)</f>
        <v>174943.55199999994</v>
      </c>
      <c r="P551" s="120">
        <f>SUM(P498:P550)</f>
        <v>229656.41699999999</v>
      </c>
    </row>
    <row r="552" spans="1:16" s="69" customFormat="1" ht="30" customHeight="1">
      <c r="A552" s="403" t="s">
        <v>22666</v>
      </c>
      <c r="B552" s="403"/>
      <c r="C552" s="403"/>
      <c r="D552" s="403"/>
      <c r="E552" s="403"/>
      <c r="F552" s="403"/>
      <c r="G552" s="403"/>
      <c r="H552" s="403"/>
      <c r="I552" s="403"/>
      <c r="J552" s="403"/>
      <c r="K552" s="403"/>
      <c r="L552" s="403"/>
      <c r="M552" s="403"/>
      <c r="N552" s="403"/>
      <c r="O552" s="403"/>
      <c r="P552" s="122">
        <f>O551+O496+O334+O278+O246+O213+O183+O164+O97</f>
        <v>725454.46883739857</v>
      </c>
    </row>
    <row r="553" spans="1:16" s="69" customFormat="1" ht="30" customHeight="1" thickBot="1">
      <c r="A553" s="204"/>
      <c r="B553" s="404" t="s">
        <v>32</v>
      </c>
      <c r="C553" s="404"/>
      <c r="D553" s="404"/>
      <c r="E553" s="404"/>
      <c r="F553" s="404"/>
      <c r="G553" s="404"/>
      <c r="H553" s="404"/>
      <c r="I553" s="404"/>
      <c r="J553" s="404"/>
      <c r="K553" s="404"/>
      <c r="L553" s="404"/>
      <c r="M553" s="404"/>
      <c r="N553" s="404"/>
      <c r="O553" s="404"/>
      <c r="P553" s="123">
        <f>P552+O19</f>
        <v>726656.46883739857</v>
      </c>
    </row>
    <row r="554" spans="1:16" s="69" customFormat="1" ht="30" customHeight="1" thickBot="1">
      <c r="A554" s="205"/>
      <c r="B554" s="405" t="s">
        <v>22821</v>
      </c>
      <c r="C554" s="405"/>
      <c r="D554" s="405"/>
      <c r="E554" s="405"/>
      <c r="F554" s="405"/>
      <c r="G554" s="405"/>
      <c r="H554" s="405"/>
      <c r="I554" s="405"/>
      <c r="J554" s="405"/>
      <c r="K554" s="405"/>
      <c r="L554" s="405"/>
      <c r="M554" s="405"/>
      <c r="N554" s="405"/>
      <c r="O554" s="405"/>
      <c r="P554" s="124">
        <f>P555-P553</f>
        <v>224599.73836849793</v>
      </c>
    </row>
    <row r="555" spans="1:16" s="69" customFormat="1" ht="30" customHeight="1">
      <c r="A555" s="406" t="s">
        <v>44</v>
      </c>
      <c r="B555" s="406"/>
      <c r="C555" s="406"/>
      <c r="D555" s="406"/>
      <c r="E555" s="406"/>
      <c r="F555" s="406"/>
      <c r="G555" s="406"/>
      <c r="H555" s="406"/>
      <c r="I555" s="406"/>
      <c r="J555" s="406"/>
      <c r="K555" s="406"/>
      <c r="L555" s="406"/>
      <c r="M555" s="406"/>
      <c r="N555" s="406"/>
      <c r="O555" s="406"/>
      <c r="P555" s="122">
        <f>P97+P164+P183+P213+P246+P278+P19+P496+P334+P551</f>
        <v>951256.2072058965</v>
      </c>
    </row>
    <row r="556" spans="1:16" s="69" customFormat="1" ht="30" customHeight="1">
      <c r="A556" s="18"/>
      <c r="B556" s="371"/>
      <c r="C556" s="371"/>
      <c r="D556" s="371"/>
      <c r="E556" s="351"/>
      <c r="F556" s="351"/>
      <c r="G556" s="351"/>
      <c r="H556" s="351"/>
      <c r="I556" s="351"/>
      <c r="J556" s="351"/>
      <c r="K556" s="351"/>
      <c r="L556" s="351"/>
      <c r="M556" s="16"/>
      <c r="N556" s="16"/>
      <c r="O556" s="139"/>
      <c r="P556" s="126"/>
    </row>
    <row r="557" spans="1:16" s="69" customFormat="1" ht="30" customHeight="1">
      <c r="A557" s="341"/>
      <c r="B557" s="371"/>
      <c r="C557" s="371"/>
      <c r="D557" s="371"/>
      <c r="E557" s="373" t="s">
        <v>16080</v>
      </c>
      <c r="F557" s="373"/>
      <c r="G557" s="373"/>
      <c r="H557" s="373"/>
      <c r="I557" s="373"/>
      <c r="J557" s="373"/>
      <c r="K557" s="356"/>
      <c r="L557" s="356"/>
      <c r="M557" s="356"/>
      <c r="N557" s="356"/>
      <c r="O557" s="140"/>
      <c r="P557" s="126"/>
    </row>
    <row r="558" spans="1:16" s="69" customFormat="1" ht="30" customHeight="1">
      <c r="A558" s="341"/>
      <c r="B558" s="371"/>
      <c r="C558" s="371"/>
      <c r="D558" s="371"/>
      <c r="E558" s="374" t="s">
        <v>16079</v>
      </c>
      <c r="F558" s="374"/>
      <c r="G558" s="374"/>
      <c r="H558" s="374"/>
      <c r="I558" s="374"/>
      <c r="J558" s="374"/>
      <c r="K558" s="356"/>
      <c r="L558" s="356"/>
      <c r="M558" s="356"/>
      <c r="N558" s="356"/>
      <c r="O558" s="140"/>
      <c r="P558" s="126"/>
    </row>
    <row r="559" spans="1:16" s="322" customFormat="1" ht="30" customHeight="1">
      <c r="A559" s="318"/>
      <c r="B559" s="318"/>
      <c r="C559" s="318"/>
      <c r="D559" s="318"/>
      <c r="E559" s="318"/>
      <c r="F559" s="318"/>
      <c r="G559" s="318"/>
      <c r="H559" s="318"/>
      <c r="I559" s="318"/>
      <c r="J559" s="318"/>
      <c r="K559" s="318"/>
      <c r="L559" s="319"/>
      <c r="M559" s="318"/>
      <c r="N559" s="318"/>
      <c r="O559" s="318"/>
      <c r="P559" s="320"/>
    </row>
    <row r="560" spans="1:16" s="322" customFormat="1" ht="30" customHeight="1">
      <c r="A560" s="318"/>
      <c r="B560" s="407" t="s">
        <v>22822</v>
      </c>
      <c r="C560" s="407"/>
      <c r="D560" s="407"/>
      <c r="E560" s="318"/>
      <c r="F560" s="318"/>
      <c r="G560" s="318"/>
      <c r="H560" s="318"/>
      <c r="I560" s="318"/>
      <c r="J560" s="318"/>
      <c r="K560" s="318"/>
      <c r="L560" s="319"/>
      <c r="M560" s="318"/>
      <c r="N560" s="318"/>
      <c r="O560" s="318"/>
      <c r="P560" s="320"/>
    </row>
    <row r="561" spans="1:16" s="15" customFormat="1" ht="27.75" customHeight="1">
      <c r="A561" s="341"/>
      <c r="B561" s="408" t="s">
        <v>22694</v>
      </c>
      <c r="C561" s="408"/>
      <c r="D561" s="408"/>
      <c r="E561" s="408"/>
      <c r="F561" s="408"/>
      <c r="G561" s="408"/>
      <c r="H561" s="408"/>
      <c r="I561" s="408"/>
      <c r="J561" s="408"/>
      <c r="K561" s="408"/>
      <c r="L561" s="254"/>
      <c r="M561" s="355" t="s">
        <v>6284</v>
      </c>
      <c r="N561" s="346"/>
      <c r="O561" s="10"/>
      <c r="P561" s="10"/>
    </row>
    <row r="562" spans="1:16" s="15" customFormat="1" ht="24.95" customHeight="1">
      <c r="A562" s="341"/>
      <c r="B562" s="376" t="s">
        <v>22698</v>
      </c>
      <c r="C562" s="377"/>
      <c r="D562" s="377"/>
      <c r="E562" s="377"/>
      <c r="F562" s="377"/>
      <c r="G562" s="377"/>
      <c r="H562" s="377"/>
      <c r="I562" s="377"/>
      <c r="J562" s="377"/>
      <c r="K562" s="377"/>
      <c r="L562" s="377"/>
      <c r="M562" s="378"/>
      <c r="N562" s="346"/>
      <c r="O562" s="10"/>
      <c r="P562" s="10"/>
    </row>
    <row r="563" spans="1:16" s="15" customFormat="1" ht="24.95" customHeight="1">
      <c r="A563" s="341"/>
      <c r="B563" s="379" t="s">
        <v>16812</v>
      </c>
      <c r="C563" s="380"/>
      <c r="D563" s="380"/>
      <c r="E563" s="380"/>
      <c r="F563" s="381"/>
      <c r="G563" s="397" t="s">
        <v>16813</v>
      </c>
      <c r="H563" s="397" t="s">
        <v>16809</v>
      </c>
      <c r="I563" s="400" t="s">
        <v>16814</v>
      </c>
      <c r="J563" s="397" t="s">
        <v>16815</v>
      </c>
      <c r="K563" s="392" t="s">
        <v>16816</v>
      </c>
      <c r="L563" s="361" t="s">
        <v>16817</v>
      </c>
      <c r="M563" s="364">
        <f>SUM(K566:K570)</f>
        <v>114.51410000000001</v>
      </c>
      <c r="N563" s="346"/>
      <c r="O563" s="10"/>
      <c r="P563" s="10"/>
    </row>
    <row r="564" spans="1:16" s="15" customFormat="1" ht="24.95" customHeight="1">
      <c r="A564" s="341"/>
      <c r="B564" s="382"/>
      <c r="C564" s="383"/>
      <c r="D564" s="383"/>
      <c r="E564" s="383"/>
      <c r="F564" s="384"/>
      <c r="G564" s="398"/>
      <c r="H564" s="398"/>
      <c r="I564" s="401"/>
      <c r="J564" s="398"/>
      <c r="K564" s="393"/>
      <c r="L564" s="395" t="s">
        <v>16818</v>
      </c>
      <c r="M564" s="396"/>
      <c r="N564" s="346"/>
      <c r="O564" s="10"/>
      <c r="P564" s="10"/>
    </row>
    <row r="565" spans="1:16" s="15" customFormat="1" ht="24.95" customHeight="1">
      <c r="A565" s="341"/>
      <c r="B565" s="385"/>
      <c r="C565" s="386"/>
      <c r="D565" s="386"/>
      <c r="E565" s="386"/>
      <c r="F565" s="387"/>
      <c r="G565" s="399"/>
      <c r="H565" s="399"/>
      <c r="I565" s="402"/>
      <c r="J565" s="399"/>
      <c r="K565" s="394"/>
      <c r="L565" s="362" t="s">
        <v>16192</v>
      </c>
      <c r="M565" s="362" t="s">
        <v>16819</v>
      </c>
      <c r="N565" s="346"/>
      <c r="O565" s="10"/>
      <c r="P565" s="10"/>
    </row>
    <row r="566" spans="1:16" s="15" customFormat="1" ht="24.95" customHeight="1">
      <c r="A566" s="341"/>
      <c r="B566" s="368" t="s">
        <v>20977</v>
      </c>
      <c r="C566" s="369"/>
      <c r="D566" s="369"/>
      <c r="E566" s="369"/>
      <c r="F566" s="370"/>
      <c r="G566" s="150" t="s">
        <v>22638</v>
      </c>
      <c r="H566" s="150" t="s">
        <v>22639</v>
      </c>
      <c r="I566" s="363">
        <v>77.430000000000007</v>
      </c>
      <c r="J566" s="256">
        <v>1.06</v>
      </c>
      <c r="K566" s="363">
        <f>J566*I566</f>
        <v>82.075800000000015</v>
      </c>
      <c r="L566" s="150" t="s">
        <v>16826</v>
      </c>
      <c r="M566" s="150" t="s">
        <v>16078</v>
      </c>
      <c r="N566" s="346"/>
      <c r="O566" s="10"/>
      <c r="P566" s="10"/>
    </row>
    <row r="567" spans="1:16" s="15" customFormat="1" ht="24.95" customHeight="1">
      <c r="A567" s="341"/>
      <c r="B567" s="368" t="str">
        <f>IF(M567="SINAPI",VLOOKUP(ORC!G567,SINAPI,2,),VLOOKUP(ORC!G567,SETOP,3,))</f>
        <v>ARGAMASSA COLANTE AC I PARA CERAMICAS</v>
      </c>
      <c r="C567" s="369"/>
      <c r="D567" s="369"/>
      <c r="E567" s="369"/>
      <c r="F567" s="370"/>
      <c r="G567" s="172">
        <v>1381</v>
      </c>
      <c r="H567" s="150" t="s">
        <v>6730</v>
      </c>
      <c r="I567" s="363">
        <f>ROUND(IF(M567="SINAPI",VLOOKUP(ORC!G567,SINAPI,4,),VLOOKUP(ORC!G567,SETOP,5,)),2)</f>
        <v>0.4</v>
      </c>
      <c r="J567" s="256">
        <v>0.24</v>
      </c>
      <c r="K567" s="363">
        <f t="shared" ref="K567:K570" si="61">J567*I567</f>
        <v>9.6000000000000002E-2</v>
      </c>
      <c r="L567" s="150"/>
      <c r="M567" s="150" t="s">
        <v>16078</v>
      </c>
      <c r="N567" s="346"/>
      <c r="O567" s="10"/>
      <c r="P567" s="10"/>
    </row>
    <row r="568" spans="1:16" s="15" customFormat="1" ht="24.95" customHeight="1">
      <c r="A568" s="341"/>
      <c r="B568" s="368" t="str">
        <f>IF(M568="SINAPI",VLOOKUP(ORC!G568,SINAPI,2,),VLOOKUP(ORC!G568,SETOP,3,))</f>
        <v>REJUNTE COLORIDO, CIMENTICIO</v>
      </c>
      <c r="C568" s="369"/>
      <c r="D568" s="369"/>
      <c r="E568" s="369"/>
      <c r="F568" s="370"/>
      <c r="G568" s="172">
        <v>34357</v>
      </c>
      <c r="H568" s="150" t="s">
        <v>6730</v>
      </c>
      <c r="I568" s="363">
        <f>ROUND(IF(M568="SINAPI",VLOOKUP(ORC!G568,SINAPI,4,),VLOOKUP(ORC!G568,SETOP,5,)),2)</f>
        <v>2.54</v>
      </c>
      <c r="J568" s="256">
        <v>8.6199999999999992</v>
      </c>
      <c r="K568" s="363">
        <f t="shared" si="61"/>
        <v>21.8948</v>
      </c>
      <c r="L568" s="150"/>
      <c r="M568" s="150" t="s">
        <v>16078</v>
      </c>
      <c r="N568" s="346"/>
      <c r="O568" s="10"/>
      <c r="P568" s="10"/>
    </row>
    <row r="569" spans="1:16" s="15" customFormat="1" ht="24.95" customHeight="1">
      <c r="A569" s="341"/>
      <c r="B569" s="368" t="str">
        <f>IF(M569="SINAPI",VLOOKUP(ORC!G569,SINAPI,2,),VLOOKUP(ORC!G569,SETOP,3,))</f>
        <v>AZULEJISTA OU LADRILHISTA COM ENCARGOS COMPLEMENTARES</v>
      </c>
      <c r="C569" s="369"/>
      <c r="D569" s="369"/>
      <c r="E569" s="369"/>
      <c r="F569" s="370"/>
      <c r="G569" s="172">
        <v>88256</v>
      </c>
      <c r="H569" s="150" t="s">
        <v>23</v>
      </c>
      <c r="I569" s="363">
        <f>ROUND(IF(M569="SINAPI",VLOOKUP(ORC!G569,SINAPI,4,),VLOOKUP(ORC!G569,SETOP,5,)),2)</f>
        <v>20.27</v>
      </c>
      <c r="J569" s="256">
        <v>0.39</v>
      </c>
      <c r="K569" s="363">
        <f t="shared" si="61"/>
        <v>7.9053000000000004</v>
      </c>
      <c r="L569" s="150"/>
      <c r="M569" s="150" t="s">
        <v>16078</v>
      </c>
      <c r="N569" s="346"/>
      <c r="O569" s="10"/>
      <c r="P569" s="10"/>
    </row>
    <row r="570" spans="1:16" s="15" customFormat="1" ht="24.95" customHeight="1">
      <c r="A570" s="341"/>
      <c r="B570" s="368" t="str">
        <f>IF(M570="SINAPI",VLOOKUP(ORC!G570,SINAPI,2,),VLOOKUP(ORC!G570,SETOP,3,))</f>
        <v>SERVENTE COM ENCARGOS COMPLEMENTARES</v>
      </c>
      <c r="C570" s="369"/>
      <c r="D570" s="369"/>
      <c r="E570" s="369"/>
      <c r="F570" s="370"/>
      <c r="G570" s="172">
        <v>88316</v>
      </c>
      <c r="H570" s="150" t="s">
        <v>23</v>
      </c>
      <c r="I570" s="363">
        <f>ROUND(IF(M570="SINAPI",VLOOKUP(ORC!G570,SINAPI,4,),VLOOKUP(ORC!G570,SETOP,5,)),2)</f>
        <v>13.38</v>
      </c>
      <c r="J570" s="256">
        <v>0.19</v>
      </c>
      <c r="K570" s="363">
        <f t="shared" si="61"/>
        <v>2.5422000000000002</v>
      </c>
      <c r="L570" s="150"/>
      <c r="M570" s="150" t="s">
        <v>16078</v>
      </c>
      <c r="N570" s="346"/>
      <c r="O570" s="10"/>
      <c r="P570" s="10"/>
    </row>
    <row r="571" spans="1:16" s="15" customFormat="1" ht="24.95" customHeight="1">
      <c r="A571" s="341"/>
      <c r="B571" s="375" t="s">
        <v>22637</v>
      </c>
      <c r="C571" s="375"/>
      <c r="D571" s="375"/>
      <c r="E571" s="375"/>
      <c r="F571" s="375"/>
      <c r="G571" s="375"/>
      <c r="H571" s="375"/>
      <c r="I571" s="375"/>
      <c r="J571" s="375"/>
      <c r="K571" s="375"/>
      <c r="L571" s="254"/>
      <c r="M571" s="355" t="s">
        <v>6284</v>
      </c>
      <c r="N571" s="346"/>
      <c r="O571" s="10"/>
      <c r="P571" s="10"/>
    </row>
    <row r="572" spans="1:16" s="15" customFormat="1" ht="24.95" customHeight="1">
      <c r="A572" s="341"/>
      <c r="B572" s="376" t="s">
        <v>22697</v>
      </c>
      <c r="C572" s="377"/>
      <c r="D572" s="377"/>
      <c r="E572" s="377"/>
      <c r="F572" s="377"/>
      <c r="G572" s="377"/>
      <c r="H572" s="377"/>
      <c r="I572" s="377"/>
      <c r="J572" s="377"/>
      <c r="K572" s="377"/>
      <c r="L572" s="377"/>
      <c r="M572" s="378"/>
      <c r="N572" s="346"/>
      <c r="O572" s="10"/>
      <c r="P572" s="10"/>
    </row>
    <row r="573" spans="1:16" s="15" customFormat="1" ht="24.95" customHeight="1">
      <c r="A573" s="341"/>
      <c r="B573" s="379" t="s">
        <v>16812</v>
      </c>
      <c r="C573" s="380"/>
      <c r="D573" s="380"/>
      <c r="E573" s="380"/>
      <c r="F573" s="381"/>
      <c r="G573" s="397" t="s">
        <v>16813</v>
      </c>
      <c r="H573" s="397" t="s">
        <v>16809</v>
      </c>
      <c r="I573" s="400" t="s">
        <v>16814</v>
      </c>
      <c r="J573" s="397" t="s">
        <v>16815</v>
      </c>
      <c r="K573" s="392" t="s">
        <v>16816</v>
      </c>
      <c r="L573" s="361" t="s">
        <v>16817</v>
      </c>
      <c r="M573" s="364">
        <f>SUM(K576:K580)</f>
        <v>17.513700000000004</v>
      </c>
      <c r="N573" s="346"/>
      <c r="O573" s="10"/>
      <c r="P573" s="10"/>
    </row>
    <row r="574" spans="1:16" s="15" customFormat="1" ht="24.95" customHeight="1">
      <c r="A574" s="341"/>
      <c r="B574" s="382"/>
      <c r="C574" s="383"/>
      <c r="D574" s="383"/>
      <c r="E574" s="383"/>
      <c r="F574" s="384"/>
      <c r="G574" s="398"/>
      <c r="H574" s="398"/>
      <c r="I574" s="401"/>
      <c r="J574" s="398"/>
      <c r="K574" s="393"/>
      <c r="L574" s="395" t="s">
        <v>16818</v>
      </c>
      <c r="M574" s="396"/>
      <c r="N574" s="346"/>
      <c r="O574" s="10"/>
      <c r="P574" s="10"/>
    </row>
    <row r="575" spans="1:16" s="15" customFormat="1" ht="24.95" customHeight="1">
      <c r="A575" s="341"/>
      <c r="B575" s="385"/>
      <c r="C575" s="386"/>
      <c r="D575" s="386"/>
      <c r="E575" s="386"/>
      <c r="F575" s="387"/>
      <c r="G575" s="399"/>
      <c r="H575" s="399"/>
      <c r="I575" s="402"/>
      <c r="J575" s="399"/>
      <c r="K575" s="394"/>
      <c r="L575" s="362" t="s">
        <v>16192</v>
      </c>
      <c r="M575" s="362" t="s">
        <v>16819</v>
      </c>
      <c r="N575" s="346"/>
      <c r="O575" s="10"/>
      <c r="P575" s="10"/>
    </row>
    <row r="576" spans="1:16" s="15" customFormat="1" ht="24.95" customHeight="1">
      <c r="A576" s="341"/>
      <c r="B576" s="368" t="s">
        <v>20977</v>
      </c>
      <c r="C576" s="369"/>
      <c r="D576" s="369"/>
      <c r="E576" s="369"/>
      <c r="F576" s="370"/>
      <c r="G576" s="150" t="s">
        <v>22638</v>
      </c>
      <c r="H576" s="150" t="s">
        <v>22639</v>
      </c>
      <c r="I576" s="363">
        <v>77.430000000000007</v>
      </c>
      <c r="J576" s="271">
        <v>0.2</v>
      </c>
      <c r="K576" s="363">
        <f>J576*I576</f>
        <v>15.486000000000002</v>
      </c>
      <c r="L576" s="150" t="s">
        <v>16826</v>
      </c>
      <c r="M576" s="150" t="s">
        <v>16078</v>
      </c>
      <c r="N576" s="346"/>
      <c r="O576" s="10"/>
      <c r="P576" s="10"/>
    </row>
    <row r="577" spans="1:16" s="15" customFormat="1" ht="24.95" customHeight="1">
      <c r="A577" s="341"/>
      <c r="B577" s="368" t="str">
        <f>IF(M577="SINAPI",VLOOKUP(ORC!G577,SINAPI,2,),VLOOKUP(ORC!G577,SETOP,3,))</f>
        <v>ARGAMASSA COLANTE AC I PARA CERAMICAS</v>
      </c>
      <c r="C577" s="369"/>
      <c r="D577" s="369"/>
      <c r="E577" s="369"/>
      <c r="F577" s="370"/>
      <c r="G577" s="172">
        <v>1381</v>
      </c>
      <c r="H577" s="150" t="s">
        <v>6730</v>
      </c>
      <c r="I577" s="363">
        <f>ROUND(IF(M577="SINAPI",VLOOKUP(ORC!G577,SINAPI,4,),VLOOKUP(ORC!G577,SETOP,5,)),2)</f>
        <v>0.4</v>
      </c>
      <c r="J577" s="271">
        <v>8.5000000000000006E-2</v>
      </c>
      <c r="K577" s="363">
        <f t="shared" ref="K577:K580" si="62">J577*I577</f>
        <v>3.4000000000000002E-2</v>
      </c>
      <c r="L577" s="150"/>
      <c r="M577" s="150" t="s">
        <v>16078</v>
      </c>
      <c r="N577" s="346"/>
      <c r="O577" s="10"/>
      <c r="P577" s="10"/>
    </row>
    <row r="578" spans="1:16" s="15" customFormat="1" ht="24.95" customHeight="1">
      <c r="A578" s="341"/>
      <c r="B578" s="368" t="str">
        <f>IF(M578="SINAPI",VLOOKUP(ORC!G578,SINAPI,2,),VLOOKUP(ORC!G578,SETOP,3,))</f>
        <v>REJUNTE COLORIDO, CIMENTICIO</v>
      </c>
      <c r="C578" s="369"/>
      <c r="D578" s="369"/>
      <c r="E578" s="369"/>
      <c r="F578" s="370"/>
      <c r="G578" s="172">
        <v>34357</v>
      </c>
      <c r="H578" s="150" t="s">
        <v>6730</v>
      </c>
      <c r="I578" s="363">
        <f>ROUND(IF(M578="SINAPI",VLOOKUP(ORC!G578,SINAPI,4,),VLOOKUP(ORC!G578,SETOP,5,)),2)</f>
        <v>2.54</v>
      </c>
      <c r="J578" s="271">
        <v>6.3E-2</v>
      </c>
      <c r="K578" s="363">
        <f t="shared" si="62"/>
        <v>0.16002</v>
      </c>
      <c r="L578" s="150"/>
      <c r="M578" s="150" t="s">
        <v>16078</v>
      </c>
      <c r="N578" s="346"/>
      <c r="O578" s="10"/>
      <c r="P578" s="10"/>
    </row>
    <row r="579" spans="1:16" s="15" customFormat="1" ht="24.95" customHeight="1">
      <c r="A579" s="341"/>
      <c r="B579" s="368" t="str">
        <f>IF(M579="SINAPI",VLOOKUP(ORC!G579,SINAPI,2,),VLOOKUP(ORC!G579,SETOP,3,))</f>
        <v>AZULEJISTA OU LADRILHISTA COM ENCARGOS COMPLEMENTARES</v>
      </c>
      <c r="C579" s="369"/>
      <c r="D579" s="369"/>
      <c r="E579" s="369"/>
      <c r="F579" s="370"/>
      <c r="G579" s="172">
        <v>88256</v>
      </c>
      <c r="H579" s="150" t="s">
        <v>23</v>
      </c>
      <c r="I579" s="363">
        <f>ROUND(IF(M579="SINAPI",VLOOKUP(ORC!G579,SINAPI,4,),VLOOKUP(ORC!G579,SETOP,5,)),2)</f>
        <v>20.27</v>
      </c>
      <c r="J579" s="271">
        <v>7.0000000000000007E-2</v>
      </c>
      <c r="K579" s="363">
        <f t="shared" si="62"/>
        <v>1.4189000000000001</v>
      </c>
      <c r="L579" s="150"/>
      <c r="M579" s="150" t="s">
        <v>16078</v>
      </c>
      <c r="N579" s="346"/>
      <c r="O579" s="10"/>
      <c r="P579" s="10"/>
    </row>
    <row r="580" spans="1:16" s="15" customFormat="1" ht="24.95" customHeight="1">
      <c r="A580" s="341"/>
      <c r="B580" s="368" t="str">
        <f>IF(M580="SINAPI",VLOOKUP(ORC!G580,SINAPI,2,),VLOOKUP(ORC!G580,SETOP,3,))</f>
        <v>SERVENTE COM ENCARGOS COMPLEMENTARES</v>
      </c>
      <c r="C580" s="369"/>
      <c r="D580" s="369"/>
      <c r="E580" s="369"/>
      <c r="F580" s="370"/>
      <c r="G580" s="172">
        <v>88316</v>
      </c>
      <c r="H580" s="150" t="s">
        <v>23</v>
      </c>
      <c r="I580" s="363">
        <f>ROUND(IF(M580="SINAPI",VLOOKUP(ORC!G580,SINAPI,4,),VLOOKUP(ORC!G580,SETOP,5,)),2)</f>
        <v>13.38</v>
      </c>
      <c r="J580" s="271">
        <v>3.1E-2</v>
      </c>
      <c r="K580" s="363">
        <f t="shared" si="62"/>
        <v>0.41478000000000004</v>
      </c>
      <c r="L580" s="150"/>
      <c r="M580" s="150" t="s">
        <v>16078</v>
      </c>
      <c r="N580" s="346"/>
      <c r="O580" s="10"/>
      <c r="P580" s="10"/>
    </row>
    <row r="581" spans="1:16" s="15" customFormat="1" ht="24.95" customHeight="1">
      <c r="A581" s="341"/>
      <c r="B581" s="375" t="s">
        <v>22723</v>
      </c>
      <c r="C581" s="375"/>
      <c r="D581" s="375"/>
      <c r="E581" s="375"/>
      <c r="F581" s="375"/>
      <c r="G581" s="375"/>
      <c r="H581" s="375"/>
      <c r="I581" s="375"/>
      <c r="J581" s="375"/>
      <c r="K581" s="375"/>
      <c r="L581" s="254"/>
      <c r="M581" s="355" t="s">
        <v>6284</v>
      </c>
      <c r="N581" s="346"/>
      <c r="O581" s="10"/>
      <c r="P581" s="10"/>
    </row>
    <row r="582" spans="1:16" s="15" customFormat="1" ht="24.95" customHeight="1">
      <c r="A582" s="341"/>
      <c r="B582" s="376" t="s">
        <v>22721</v>
      </c>
      <c r="C582" s="377"/>
      <c r="D582" s="377"/>
      <c r="E582" s="377"/>
      <c r="F582" s="377"/>
      <c r="G582" s="377"/>
      <c r="H582" s="377"/>
      <c r="I582" s="377"/>
      <c r="J582" s="377"/>
      <c r="K582" s="377"/>
      <c r="L582" s="377"/>
      <c r="M582" s="378"/>
      <c r="N582" s="346"/>
      <c r="O582" s="10"/>
      <c r="P582" s="10"/>
    </row>
    <row r="583" spans="1:16" s="15" customFormat="1" ht="24.95" customHeight="1">
      <c r="A583" s="341"/>
      <c r="B583" s="379" t="s">
        <v>16812</v>
      </c>
      <c r="C583" s="380"/>
      <c r="D583" s="380"/>
      <c r="E583" s="380"/>
      <c r="F583" s="381"/>
      <c r="G583" s="397" t="s">
        <v>16813</v>
      </c>
      <c r="H583" s="397" t="s">
        <v>16809</v>
      </c>
      <c r="I583" s="400" t="s">
        <v>16814</v>
      </c>
      <c r="J583" s="397" t="s">
        <v>16815</v>
      </c>
      <c r="K583" s="392" t="s">
        <v>16816</v>
      </c>
      <c r="L583" s="361" t="s">
        <v>16817</v>
      </c>
      <c r="M583" s="364">
        <f>SUM(K586:K588)</f>
        <v>10.31204</v>
      </c>
      <c r="N583" s="346"/>
      <c r="O583" s="10"/>
      <c r="P583" s="10"/>
    </row>
    <row r="584" spans="1:16" s="15" customFormat="1" ht="24.95" customHeight="1">
      <c r="A584" s="341"/>
      <c r="B584" s="382"/>
      <c r="C584" s="383"/>
      <c r="D584" s="383"/>
      <c r="E584" s="383"/>
      <c r="F584" s="384"/>
      <c r="G584" s="398"/>
      <c r="H584" s="398"/>
      <c r="I584" s="401"/>
      <c r="J584" s="398"/>
      <c r="K584" s="393"/>
      <c r="L584" s="395" t="s">
        <v>16818</v>
      </c>
      <c r="M584" s="396"/>
      <c r="N584" s="346"/>
      <c r="O584" s="10"/>
      <c r="P584" s="10"/>
    </row>
    <row r="585" spans="1:16" s="15" customFormat="1" ht="24.95" customHeight="1">
      <c r="A585" s="341"/>
      <c r="B585" s="385"/>
      <c r="C585" s="386"/>
      <c r="D585" s="386"/>
      <c r="E585" s="386"/>
      <c r="F585" s="387"/>
      <c r="G585" s="399"/>
      <c r="H585" s="399"/>
      <c r="I585" s="402"/>
      <c r="J585" s="399"/>
      <c r="K585" s="394"/>
      <c r="L585" s="362" t="s">
        <v>16192</v>
      </c>
      <c r="M585" s="362" t="s">
        <v>16819</v>
      </c>
      <c r="N585" s="346"/>
      <c r="O585" s="10"/>
      <c r="P585" s="10"/>
    </row>
    <row r="586" spans="1:16" s="15" customFormat="1" ht="24.95" customHeight="1">
      <c r="A586" s="341"/>
      <c r="B586" s="365" t="s">
        <v>22722</v>
      </c>
      <c r="C586" s="366"/>
      <c r="D586" s="366"/>
      <c r="E586" s="366"/>
      <c r="F586" s="367"/>
      <c r="G586" s="150" t="s">
        <v>22635</v>
      </c>
      <c r="H586" s="150" t="s">
        <v>5775</v>
      </c>
      <c r="I586" s="151">
        <v>11.94</v>
      </c>
      <c r="J586" s="150">
        <v>0.2</v>
      </c>
      <c r="K586" s="363">
        <f>J586*I586</f>
        <v>2.3879999999999999</v>
      </c>
      <c r="L586" s="150" t="s">
        <v>16826</v>
      </c>
      <c r="M586" s="150" t="s">
        <v>16194</v>
      </c>
      <c r="N586" s="346"/>
      <c r="O586" s="10"/>
      <c r="P586" s="10"/>
    </row>
    <row r="587" spans="1:16" s="15" customFormat="1" ht="24.95" customHeight="1">
      <c r="A587" s="341"/>
      <c r="B587" s="368" t="str">
        <f>IF(M587="SINAPI",VLOOKUP(ORC!G587,SINAPI,2,),VLOOKUP(ORC!G587,SETOP,3,))</f>
        <v>PINTOR COM ENCARGOS COMPLEMENTARES</v>
      </c>
      <c r="C587" s="369"/>
      <c r="D587" s="369"/>
      <c r="E587" s="369"/>
      <c r="F587" s="370"/>
      <c r="G587" s="150">
        <v>88310</v>
      </c>
      <c r="H587" s="150" t="str">
        <f t="shared" ref="H587:H588" si="63">IFERROR(VLOOKUP(G587,SINAPI,3,0),IFERROR(VLOOKUP(G587,SETOP,4,FALSE),"NOME DO SERVIÇO INVÁLIDO"))</f>
        <v>H</v>
      </c>
      <c r="I587" s="363">
        <f>ROUND(IF(M587="SINAPI",VLOOKUP(ORC!G587,SINAPI,4,),VLOOKUP(ORC!G587,SETOP,5,)),2)</f>
        <v>19.690000000000001</v>
      </c>
      <c r="J587" s="150">
        <v>0.34399999999999997</v>
      </c>
      <c r="K587" s="363">
        <f t="shared" ref="K587:K588" si="64">J587*I587</f>
        <v>6.7733600000000003</v>
      </c>
      <c r="L587" s="150"/>
      <c r="M587" s="150" t="s">
        <v>16078</v>
      </c>
      <c r="N587" s="346"/>
      <c r="O587" s="10"/>
      <c r="P587" s="10"/>
    </row>
    <row r="588" spans="1:16" s="15" customFormat="1" ht="24.95" customHeight="1">
      <c r="A588" s="341"/>
      <c r="B588" s="368" t="str">
        <f>IF(M588="SINAPI",VLOOKUP(ORC!G588,SINAPI,2,),VLOOKUP(ORC!G588,SETOP,3,))</f>
        <v>SERVENTE COM ENCARGOS COMPLEMENTARES</v>
      </c>
      <c r="C588" s="369"/>
      <c r="D588" s="369"/>
      <c r="E588" s="369"/>
      <c r="F588" s="370"/>
      <c r="G588" s="150">
        <v>88316</v>
      </c>
      <c r="H588" s="150" t="str">
        <f t="shared" si="63"/>
        <v>H</v>
      </c>
      <c r="I588" s="363">
        <f>ROUND(IF(M588="SINAPI",VLOOKUP(ORC!G588,SINAPI,4,),VLOOKUP(ORC!G588,SETOP,5,)),2)</f>
        <v>13.38</v>
      </c>
      <c r="J588" s="150">
        <v>8.5999999999999993E-2</v>
      </c>
      <c r="K588" s="363">
        <f t="shared" si="64"/>
        <v>1.1506799999999999</v>
      </c>
      <c r="L588" s="150"/>
      <c r="M588" s="150" t="s">
        <v>16078</v>
      </c>
      <c r="N588" s="346"/>
      <c r="O588" s="10"/>
      <c r="P588" s="10"/>
    </row>
    <row r="589" spans="1:16" s="15" customFormat="1" ht="24.95" customHeight="1">
      <c r="A589" s="341"/>
      <c r="B589" s="375" t="s">
        <v>22760</v>
      </c>
      <c r="C589" s="375"/>
      <c r="D589" s="375"/>
      <c r="E589" s="375"/>
      <c r="F589" s="375"/>
      <c r="G589" s="375"/>
      <c r="H589" s="375"/>
      <c r="I589" s="375"/>
      <c r="J589" s="375"/>
      <c r="K589" s="375"/>
      <c r="L589" s="254"/>
      <c r="M589" s="355" t="s">
        <v>6284</v>
      </c>
      <c r="N589" s="346"/>
      <c r="O589" s="10"/>
      <c r="P589" s="10"/>
    </row>
    <row r="590" spans="1:16" s="15" customFormat="1" ht="24.95" customHeight="1">
      <c r="A590" s="341"/>
      <c r="B590" s="376" t="s">
        <v>22757</v>
      </c>
      <c r="C590" s="377"/>
      <c r="D590" s="377"/>
      <c r="E590" s="377"/>
      <c r="F590" s="377"/>
      <c r="G590" s="377"/>
      <c r="H590" s="377"/>
      <c r="I590" s="377"/>
      <c r="J590" s="377"/>
      <c r="K590" s="377"/>
      <c r="L590" s="377"/>
      <c r="M590" s="378"/>
      <c r="N590" s="346"/>
      <c r="O590" s="10"/>
      <c r="P590" s="10"/>
    </row>
    <row r="591" spans="1:16" s="15" customFormat="1" ht="24.95" customHeight="1">
      <c r="A591" s="341"/>
      <c r="B591" s="379" t="s">
        <v>16812</v>
      </c>
      <c r="C591" s="380"/>
      <c r="D591" s="380"/>
      <c r="E591" s="380"/>
      <c r="F591" s="381"/>
      <c r="G591" s="397" t="s">
        <v>16813</v>
      </c>
      <c r="H591" s="397" t="s">
        <v>16809</v>
      </c>
      <c r="I591" s="400" t="s">
        <v>16814</v>
      </c>
      <c r="J591" s="397" t="s">
        <v>16815</v>
      </c>
      <c r="K591" s="392" t="s">
        <v>16816</v>
      </c>
      <c r="L591" s="361" t="s">
        <v>16817</v>
      </c>
      <c r="M591" s="364">
        <f>SUM(K594:K596)</f>
        <v>34.328400000000002</v>
      </c>
      <c r="N591" s="346"/>
      <c r="O591" s="10"/>
      <c r="P591" s="10"/>
    </row>
    <row r="592" spans="1:16" s="15" customFormat="1" ht="24.95" customHeight="1">
      <c r="A592" s="341"/>
      <c r="B592" s="382"/>
      <c r="C592" s="383"/>
      <c r="D592" s="383"/>
      <c r="E592" s="383"/>
      <c r="F592" s="384"/>
      <c r="G592" s="398"/>
      <c r="H592" s="398"/>
      <c r="I592" s="401"/>
      <c r="J592" s="398"/>
      <c r="K592" s="393"/>
      <c r="L592" s="395" t="s">
        <v>16818</v>
      </c>
      <c r="M592" s="396"/>
      <c r="N592" s="346"/>
      <c r="O592" s="10"/>
      <c r="P592" s="10"/>
    </row>
    <row r="593" spans="1:16" s="15" customFormat="1" ht="24.95" customHeight="1">
      <c r="A593" s="341"/>
      <c r="B593" s="385"/>
      <c r="C593" s="386"/>
      <c r="D593" s="386"/>
      <c r="E593" s="386"/>
      <c r="F593" s="387"/>
      <c r="G593" s="399"/>
      <c r="H593" s="399"/>
      <c r="I593" s="402"/>
      <c r="J593" s="399"/>
      <c r="K593" s="394"/>
      <c r="L593" s="362" t="s">
        <v>16192</v>
      </c>
      <c r="M593" s="362" t="s">
        <v>16819</v>
      </c>
      <c r="N593" s="346"/>
      <c r="O593" s="10"/>
      <c r="P593" s="10"/>
    </row>
    <row r="594" spans="1:16" s="15" customFormat="1" ht="24.95" customHeight="1">
      <c r="A594" s="341"/>
      <c r="B594" s="365" t="s">
        <v>22734</v>
      </c>
      <c r="C594" s="366"/>
      <c r="D594" s="366"/>
      <c r="E594" s="366"/>
      <c r="F594" s="367"/>
      <c r="G594" s="150" t="s">
        <v>16829</v>
      </c>
      <c r="H594" s="150" t="s">
        <v>5775</v>
      </c>
      <c r="I594" s="151">
        <v>62.92</v>
      </c>
      <c r="J594" s="150">
        <v>0.02</v>
      </c>
      <c r="K594" s="151">
        <f>I594*J594</f>
        <v>1.2584</v>
      </c>
      <c r="L594" s="150" t="s">
        <v>16826</v>
      </c>
      <c r="M594" s="150" t="s">
        <v>16194</v>
      </c>
      <c r="N594" s="346"/>
      <c r="O594" s="10"/>
      <c r="P594" s="10"/>
    </row>
    <row r="595" spans="1:16" s="15" customFormat="1" ht="24.95" customHeight="1">
      <c r="A595" s="341"/>
      <c r="B595" s="368" t="str">
        <f>IF(M595="SINAPI",VLOOKUP(ORC!G595,SINAPI,2,),VLOOKUP(ORC!G595,SETOP,3,))</f>
        <v>PINTOR COM ENCARGOS COMPLEMENTARES</v>
      </c>
      <c r="C595" s="369"/>
      <c r="D595" s="369"/>
      <c r="E595" s="369"/>
      <c r="F595" s="370"/>
      <c r="G595" s="150">
        <v>88310</v>
      </c>
      <c r="H595" s="150" t="str">
        <f t="shared" ref="H595:H596" si="65">IFERROR(VLOOKUP(G595,SINAPI,3,0),IFERROR(VLOOKUP(G595,SETOP,4,FALSE),"NOME DO SERVIÇO INVÁLIDO"))</f>
        <v>H</v>
      </c>
      <c r="I595" s="363">
        <f>ROUND(IF(M595="SINAPI",VLOOKUP(ORC!G595,SINAPI,4,),VLOOKUP(ORC!G595,SETOP,5,)),2)</f>
        <v>19.690000000000001</v>
      </c>
      <c r="J595" s="150">
        <v>1</v>
      </c>
      <c r="K595" s="151">
        <f>I595*J595</f>
        <v>19.690000000000001</v>
      </c>
      <c r="L595" s="150"/>
      <c r="M595" s="150" t="s">
        <v>16078</v>
      </c>
      <c r="N595" s="346"/>
      <c r="O595" s="10"/>
      <c r="P595" s="10"/>
    </row>
    <row r="596" spans="1:16" s="15" customFormat="1" ht="24.95" customHeight="1">
      <c r="A596" s="341"/>
      <c r="B596" s="368" t="str">
        <f>IF(M596="SINAPI",VLOOKUP(ORC!G596,SINAPI,2,),VLOOKUP(ORC!G596,SETOP,3,))</f>
        <v>SERVENTE COM ENCARGOS COMPLEMENTARES</v>
      </c>
      <c r="C596" s="369"/>
      <c r="D596" s="369"/>
      <c r="E596" s="369"/>
      <c r="F596" s="370"/>
      <c r="G596" s="150">
        <v>88316</v>
      </c>
      <c r="H596" s="150" t="str">
        <f t="shared" si="65"/>
        <v>H</v>
      </c>
      <c r="I596" s="363">
        <f>ROUND(IF(M596="SINAPI",VLOOKUP(ORC!G596,SINAPI,4,),VLOOKUP(ORC!G596,SETOP,5,)),2)</f>
        <v>13.38</v>
      </c>
      <c r="J596" s="150">
        <v>1</v>
      </c>
      <c r="K596" s="151">
        <f t="shared" ref="K596" si="66">I596*J596</f>
        <v>13.38</v>
      </c>
      <c r="L596" s="150"/>
      <c r="M596" s="150" t="s">
        <v>16078</v>
      </c>
      <c r="N596" s="346"/>
      <c r="O596" s="10"/>
      <c r="P596" s="10"/>
    </row>
    <row r="597" spans="1:16" s="15" customFormat="1" ht="24.95" customHeight="1">
      <c r="A597" s="341"/>
      <c r="B597" s="375" t="s">
        <v>22761</v>
      </c>
      <c r="C597" s="375"/>
      <c r="D597" s="375"/>
      <c r="E597" s="375"/>
      <c r="F597" s="375"/>
      <c r="G597" s="375"/>
      <c r="H597" s="375"/>
      <c r="I597" s="375"/>
      <c r="J597" s="375"/>
      <c r="K597" s="375"/>
      <c r="L597" s="254"/>
      <c r="M597" s="355" t="s">
        <v>6284</v>
      </c>
      <c r="N597" s="346"/>
      <c r="O597" s="10"/>
      <c r="P597" s="10"/>
    </row>
    <row r="598" spans="1:16" s="15" customFormat="1" ht="24.95" customHeight="1">
      <c r="A598" s="341"/>
      <c r="B598" s="376" t="s">
        <v>22758</v>
      </c>
      <c r="C598" s="377"/>
      <c r="D598" s="377"/>
      <c r="E598" s="377"/>
      <c r="F598" s="377"/>
      <c r="G598" s="377"/>
      <c r="H598" s="377"/>
      <c r="I598" s="377"/>
      <c r="J598" s="377"/>
      <c r="K598" s="377"/>
      <c r="L598" s="377"/>
      <c r="M598" s="378"/>
      <c r="N598" s="346"/>
      <c r="O598" s="10"/>
      <c r="P598" s="10"/>
    </row>
    <row r="599" spans="1:16" s="15" customFormat="1" ht="24.95" customHeight="1">
      <c r="A599" s="341"/>
      <c r="B599" s="379" t="s">
        <v>16812</v>
      </c>
      <c r="C599" s="380"/>
      <c r="D599" s="380"/>
      <c r="E599" s="380"/>
      <c r="F599" s="381"/>
      <c r="G599" s="388" t="s">
        <v>16813</v>
      </c>
      <c r="H599" s="388" t="s">
        <v>16809</v>
      </c>
      <c r="I599" s="389" t="s">
        <v>16814</v>
      </c>
      <c r="J599" s="388" t="s">
        <v>16815</v>
      </c>
      <c r="K599" s="390" t="s">
        <v>16816</v>
      </c>
      <c r="L599" s="361" t="s">
        <v>16817</v>
      </c>
      <c r="M599" s="364">
        <f>SUM(K602:K604)</f>
        <v>34.328400000000002</v>
      </c>
      <c r="N599" s="346"/>
      <c r="O599" s="10"/>
      <c r="P599" s="10"/>
    </row>
    <row r="600" spans="1:16" s="15" customFormat="1" ht="24.95" customHeight="1">
      <c r="A600" s="341"/>
      <c r="B600" s="382"/>
      <c r="C600" s="383"/>
      <c r="D600" s="383"/>
      <c r="E600" s="383"/>
      <c r="F600" s="384"/>
      <c r="G600" s="388"/>
      <c r="H600" s="388"/>
      <c r="I600" s="389"/>
      <c r="J600" s="388"/>
      <c r="K600" s="390"/>
      <c r="L600" s="391" t="s">
        <v>16818</v>
      </c>
      <c r="M600" s="391"/>
      <c r="N600" s="346"/>
      <c r="O600" s="10"/>
      <c r="P600" s="10"/>
    </row>
    <row r="601" spans="1:16" s="15" customFormat="1" ht="24.95" customHeight="1">
      <c r="A601" s="341"/>
      <c r="B601" s="385"/>
      <c r="C601" s="386"/>
      <c r="D601" s="386"/>
      <c r="E601" s="386"/>
      <c r="F601" s="387"/>
      <c r="G601" s="388"/>
      <c r="H601" s="388"/>
      <c r="I601" s="389"/>
      <c r="J601" s="388"/>
      <c r="K601" s="390"/>
      <c r="L601" s="362" t="s">
        <v>16192</v>
      </c>
      <c r="M601" s="362" t="s">
        <v>16819</v>
      </c>
      <c r="N601" s="346"/>
      <c r="O601" s="10"/>
      <c r="P601" s="10"/>
    </row>
    <row r="602" spans="1:16" s="15" customFormat="1" ht="24.95" customHeight="1">
      <c r="A602" s="341"/>
      <c r="B602" s="365" t="s">
        <v>22741</v>
      </c>
      <c r="C602" s="366"/>
      <c r="D602" s="366"/>
      <c r="E602" s="366"/>
      <c r="F602" s="367"/>
      <c r="G602" s="150" t="s">
        <v>22763</v>
      </c>
      <c r="H602" s="150" t="s">
        <v>5775</v>
      </c>
      <c r="I602" s="151">
        <v>62.92</v>
      </c>
      <c r="J602" s="150">
        <v>0.02</v>
      </c>
      <c r="K602" s="151">
        <f>I602*J602</f>
        <v>1.2584</v>
      </c>
      <c r="L602" s="150" t="s">
        <v>16826</v>
      </c>
      <c r="M602" s="150" t="s">
        <v>16194</v>
      </c>
      <c r="N602" s="346"/>
      <c r="O602" s="10"/>
      <c r="P602" s="10"/>
    </row>
    <row r="603" spans="1:16" s="15" customFormat="1" ht="24.95" customHeight="1">
      <c r="A603" s="341"/>
      <c r="B603" s="368" t="str">
        <f>IF(M603="SINAPI",VLOOKUP(ORC!G603,SINAPI,2,),VLOOKUP(ORC!G603,SETOP,3,))</f>
        <v>PINTOR COM ENCARGOS COMPLEMENTARES</v>
      </c>
      <c r="C603" s="369"/>
      <c r="D603" s="369"/>
      <c r="E603" s="369"/>
      <c r="F603" s="370"/>
      <c r="G603" s="150">
        <v>88310</v>
      </c>
      <c r="H603" s="150" t="str">
        <f t="shared" ref="H603:H604" si="67">IFERROR(VLOOKUP(G603,SINAPI,3,0),IFERROR(VLOOKUP(G603,SETOP,4,FALSE),"NOME DO SERVIÇO INVÁLIDO"))</f>
        <v>H</v>
      </c>
      <c r="I603" s="363">
        <f>ROUND(IF(M603="SINAPI",VLOOKUP(ORC!G603,SINAPI,4,),VLOOKUP(ORC!G603,SETOP,5,)),2)</f>
        <v>19.690000000000001</v>
      </c>
      <c r="J603" s="150">
        <v>1</v>
      </c>
      <c r="K603" s="151">
        <f>I603*J603</f>
        <v>19.690000000000001</v>
      </c>
      <c r="L603" s="150"/>
      <c r="M603" s="150" t="s">
        <v>16078</v>
      </c>
      <c r="N603" s="346"/>
      <c r="O603" s="10"/>
      <c r="P603" s="10"/>
    </row>
    <row r="604" spans="1:16" s="15" customFormat="1" ht="24.95" customHeight="1">
      <c r="A604" s="341"/>
      <c r="B604" s="368" t="str">
        <f>IF(M604="SINAPI",VLOOKUP(ORC!G604,SINAPI,2,),VLOOKUP(ORC!G604,SETOP,3,))</f>
        <v>SERVENTE COM ENCARGOS COMPLEMENTARES</v>
      </c>
      <c r="C604" s="369"/>
      <c r="D604" s="369"/>
      <c r="E604" s="369"/>
      <c r="F604" s="370"/>
      <c r="G604" s="150">
        <v>88316</v>
      </c>
      <c r="H604" s="150" t="str">
        <f t="shared" si="67"/>
        <v>H</v>
      </c>
      <c r="I604" s="363">
        <f>ROUND(IF(M604="SINAPI",VLOOKUP(ORC!G604,SINAPI,4,),VLOOKUP(ORC!G604,SETOP,5,)),2)</f>
        <v>13.38</v>
      </c>
      <c r="J604" s="150">
        <v>1</v>
      </c>
      <c r="K604" s="151">
        <f t="shared" ref="K604" si="68">I604*J604</f>
        <v>13.38</v>
      </c>
      <c r="L604" s="150"/>
      <c r="M604" s="150" t="s">
        <v>16078</v>
      </c>
      <c r="N604" s="346"/>
      <c r="O604" s="10"/>
      <c r="P604" s="10"/>
    </row>
    <row r="605" spans="1:16" s="15" customFormat="1" ht="24.95" customHeight="1">
      <c r="A605" s="341"/>
      <c r="B605" s="375" t="s">
        <v>22762</v>
      </c>
      <c r="C605" s="375"/>
      <c r="D605" s="375"/>
      <c r="E605" s="375"/>
      <c r="F605" s="375"/>
      <c r="G605" s="375"/>
      <c r="H605" s="375"/>
      <c r="I605" s="375"/>
      <c r="J605" s="375"/>
      <c r="K605" s="375"/>
      <c r="L605" s="254"/>
      <c r="M605" s="355" t="s">
        <v>6284</v>
      </c>
      <c r="N605" s="346"/>
      <c r="O605" s="10"/>
      <c r="P605" s="10"/>
    </row>
    <row r="606" spans="1:16" s="15" customFormat="1" ht="24.95" customHeight="1">
      <c r="A606" s="341"/>
      <c r="B606" s="376" t="s">
        <v>22759</v>
      </c>
      <c r="C606" s="377"/>
      <c r="D606" s="377"/>
      <c r="E606" s="377"/>
      <c r="F606" s="377"/>
      <c r="G606" s="377"/>
      <c r="H606" s="377"/>
      <c r="I606" s="377"/>
      <c r="J606" s="377"/>
      <c r="K606" s="377"/>
      <c r="L606" s="377"/>
      <c r="M606" s="378"/>
      <c r="N606" s="346"/>
      <c r="O606" s="10"/>
      <c r="P606" s="10"/>
    </row>
    <row r="607" spans="1:16" s="15" customFormat="1" ht="24.95" customHeight="1">
      <c r="A607" s="341"/>
      <c r="B607" s="379" t="s">
        <v>16812</v>
      </c>
      <c r="C607" s="380"/>
      <c r="D607" s="380"/>
      <c r="E607" s="380"/>
      <c r="F607" s="381"/>
      <c r="G607" s="388" t="s">
        <v>16813</v>
      </c>
      <c r="H607" s="388" t="s">
        <v>16809</v>
      </c>
      <c r="I607" s="389" t="s">
        <v>16814</v>
      </c>
      <c r="J607" s="388" t="s">
        <v>16815</v>
      </c>
      <c r="K607" s="390" t="s">
        <v>16816</v>
      </c>
      <c r="L607" s="361" t="s">
        <v>16817</v>
      </c>
      <c r="M607" s="364">
        <f>SUM(K610:K612)</f>
        <v>34.328400000000002</v>
      </c>
      <c r="N607" s="346"/>
      <c r="O607" s="10"/>
      <c r="P607" s="10"/>
    </row>
    <row r="608" spans="1:16" s="15" customFormat="1" ht="24.95" customHeight="1">
      <c r="A608" s="341"/>
      <c r="B608" s="382"/>
      <c r="C608" s="383"/>
      <c r="D608" s="383"/>
      <c r="E608" s="383"/>
      <c r="F608" s="384"/>
      <c r="G608" s="388"/>
      <c r="H608" s="388"/>
      <c r="I608" s="389"/>
      <c r="J608" s="388"/>
      <c r="K608" s="390"/>
      <c r="L608" s="391" t="s">
        <v>16818</v>
      </c>
      <c r="M608" s="391"/>
      <c r="N608" s="346"/>
      <c r="O608" s="10"/>
      <c r="P608" s="10"/>
    </row>
    <row r="609" spans="1:16" s="15" customFormat="1" ht="24.95" customHeight="1">
      <c r="A609" s="341"/>
      <c r="B609" s="385"/>
      <c r="C609" s="386"/>
      <c r="D609" s="386"/>
      <c r="E609" s="386"/>
      <c r="F609" s="387"/>
      <c r="G609" s="388"/>
      <c r="H609" s="388"/>
      <c r="I609" s="389"/>
      <c r="J609" s="388"/>
      <c r="K609" s="390"/>
      <c r="L609" s="362" t="s">
        <v>16192</v>
      </c>
      <c r="M609" s="362" t="s">
        <v>16819</v>
      </c>
      <c r="N609" s="346"/>
      <c r="O609" s="10"/>
      <c r="P609" s="10"/>
    </row>
    <row r="610" spans="1:16" s="15" customFormat="1" ht="24.95" customHeight="1">
      <c r="A610" s="341"/>
      <c r="B610" s="365" t="s">
        <v>22751</v>
      </c>
      <c r="C610" s="366"/>
      <c r="D610" s="366"/>
      <c r="E610" s="366"/>
      <c r="F610" s="367"/>
      <c r="G610" s="150" t="s">
        <v>16829</v>
      </c>
      <c r="H610" s="150" t="s">
        <v>5775</v>
      </c>
      <c r="I610" s="151">
        <v>62.92</v>
      </c>
      <c r="J610" s="150">
        <v>0.02</v>
      </c>
      <c r="K610" s="151">
        <f>I610*J610</f>
        <v>1.2584</v>
      </c>
      <c r="L610" s="150" t="s">
        <v>16826</v>
      </c>
      <c r="M610" s="150" t="s">
        <v>16194</v>
      </c>
      <c r="N610" s="346"/>
      <c r="O610" s="10"/>
      <c r="P610" s="10"/>
    </row>
    <row r="611" spans="1:16" s="15" customFormat="1" ht="24.95" customHeight="1">
      <c r="A611" s="341"/>
      <c r="B611" s="368" t="str">
        <f>IF(M611="SINAPI",VLOOKUP(ORC!G611,SINAPI,2,),VLOOKUP(ORC!G611,SETOP,3,))</f>
        <v>PINTOR COM ENCARGOS COMPLEMENTARES</v>
      </c>
      <c r="C611" s="369"/>
      <c r="D611" s="369"/>
      <c r="E611" s="369"/>
      <c r="F611" s="370"/>
      <c r="G611" s="150">
        <v>88310</v>
      </c>
      <c r="H611" s="150" t="str">
        <f t="shared" ref="H611:H612" si="69">IFERROR(VLOOKUP(G611,SINAPI,3,0),IFERROR(VLOOKUP(G611,SETOP,4,FALSE),"NOME DO SERVIÇO INVÁLIDO"))</f>
        <v>H</v>
      </c>
      <c r="I611" s="363">
        <f>ROUND(IF(M611="SINAPI",VLOOKUP(ORC!G611,SINAPI,4,),VLOOKUP(ORC!G611,SETOP,5,)),2)</f>
        <v>19.690000000000001</v>
      </c>
      <c r="J611" s="150">
        <v>1</v>
      </c>
      <c r="K611" s="151">
        <f>I611*J611</f>
        <v>19.690000000000001</v>
      </c>
      <c r="L611" s="150"/>
      <c r="M611" s="150" t="s">
        <v>16078</v>
      </c>
      <c r="N611" s="346"/>
      <c r="O611" s="10"/>
      <c r="P611" s="10"/>
    </row>
    <row r="612" spans="1:16" s="15" customFormat="1" ht="24.95" customHeight="1">
      <c r="A612" s="341"/>
      <c r="B612" s="368" t="str">
        <f>IF(M612="SINAPI",VLOOKUP(ORC!G612,SINAPI,2,),VLOOKUP(ORC!G612,SETOP,3,))</f>
        <v>SERVENTE COM ENCARGOS COMPLEMENTARES</v>
      </c>
      <c r="C612" s="369"/>
      <c r="D612" s="369"/>
      <c r="E612" s="369"/>
      <c r="F612" s="370"/>
      <c r="G612" s="150">
        <v>88316</v>
      </c>
      <c r="H612" s="150" t="str">
        <f t="shared" si="69"/>
        <v>H</v>
      </c>
      <c r="I612" s="363">
        <f>ROUND(IF(M612="SINAPI",VLOOKUP(ORC!G612,SINAPI,4,),VLOOKUP(ORC!G612,SETOP,5,)),2)</f>
        <v>13.38</v>
      </c>
      <c r="J612" s="150">
        <v>1</v>
      </c>
      <c r="K612" s="151">
        <f t="shared" ref="K612" si="70">I612*J612</f>
        <v>13.38</v>
      </c>
      <c r="L612" s="150"/>
      <c r="M612" s="150" t="s">
        <v>16078</v>
      </c>
      <c r="N612" s="346"/>
      <c r="O612" s="10"/>
      <c r="P612" s="10"/>
    </row>
    <row r="613" spans="1:16" s="15" customFormat="1" ht="24.95" hidden="1" customHeight="1">
      <c r="A613" s="341"/>
      <c r="B613" s="273"/>
      <c r="C613" s="273"/>
      <c r="D613" s="273"/>
      <c r="E613" s="273"/>
      <c r="F613" s="273"/>
      <c r="G613" s="274"/>
      <c r="H613" s="273"/>
      <c r="I613" s="275"/>
      <c r="J613" s="276"/>
      <c r="K613" s="276"/>
      <c r="L613" s="273"/>
      <c r="M613" s="273"/>
      <c r="N613" s="346"/>
      <c r="O613" s="10"/>
      <c r="P613" s="10"/>
    </row>
    <row r="614" spans="1:16" s="15" customFormat="1" ht="24.95" customHeight="1">
      <c r="A614" s="341"/>
      <c r="B614" s="273"/>
      <c r="C614" s="273"/>
      <c r="D614" s="273"/>
      <c r="E614" s="273"/>
      <c r="F614" s="273"/>
      <c r="G614" s="274"/>
      <c r="H614" s="273"/>
      <c r="I614" s="275"/>
      <c r="J614" s="276"/>
      <c r="K614" s="276"/>
      <c r="L614" s="273"/>
      <c r="M614" s="273"/>
      <c r="N614" s="346"/>
      <c r="O614" s="10"/>
      <c r="P614" s="10"/>
    </row>
    <row r="615" spans="1:16" s="15" customFormat="1" ht="18" customHeight="1">
      <c r="A615" s="341"/>
      <c r="B615" s="356"/>
      <c r="C615" s="346"/>
      <c r="D615" s="346"/>
      <c r="E615" s="341"/>
      <c r="F615" s="341"/>
      <c r="G615" s="360"/>
      <c r="H615" s="346"/>
      <c r="I615" s="346"/>
      <c r="J615" s="346"/>
      <c r="K615" s="346"/>
      <c r="L615" s="346"/>
      <c r="M615" s="346"/>
      <c r="N615" s="346"/>
      <c r="O615" s="125"/>
      <c r="P615" s="125"/>
    </row>
    <row r="616" spans="1:16" s="15" customFormat="1" ht="18" customHeight="1">
      <c r="A616" s="18"/>
      <c r="B616" s="16"/>
      <c r="C616" s="18"/>
      <c r="D616" s="18"/>
      <c r="E616" s="18"/>
      <c r="F616" s="18"/>
      <c r="G616" s="95"/>
      <c r="H616" s="18"/>
      <c r="I616" s="18"/>
      <c r="J616" s="18"/>
      <c r="K616" s="18"/>
      <c r="L616" s="18"/>
      <c r="M616" s="18"/>
      <c r="N616" s="18"/>
      <c r="O616" s="19"/>
      <c r="P616" s="19"/>
    </row>
    <row r="617" spans="1:16" s="15" customFormat="1" ht="18" customHeight="1">
      <c r="A617" s="18"/>
      <c r="B617" s="371" t="s">
        <v>21</v>
      </c>
      <c r="C617" s="371"/>
      <c r="D617" s="371"/>
      <c r="E617" s="372"/>
      <c r="F617" s="372"/>
      <c r="G617" s="372"/>
      <c r="H617" s="372"/>
      <c r="I617" s="372"/>
      <c r="J617" s="372"/>
      <c r="K617" s="372"/>
      <c r="L617" s="372"/>
      <c r="M617" s="16"/>
      <c r="N617" s="16"/>
      <c r="O617" s="139"/>
      <c r="P617" s="126"/>
    </row>
    <row r="618" spans="1:16" s="15" customFormat="1" ht="18" customHeight="1">
      <c r="A618" s="341"/>
      <c r="B618" s="371"/>
      <c r="C618" s="371"/>
      <c r="D618" s="371"/>
      <c r="E618" s="373" t="s">
        <v>16080</v>
      </c>
      <c r="F618" s="373"/>
      <c r="G618" s="373"/>
      <c r="H618" s="373"/>
      <c r="I618" s="373"/>
      <c r="J618" s="373"/>
      <c r="K618" s="356"/>
      <c r="L618" s="356"/>
      <c r="M618" s="356"/>
      <c r="N618" s="356"/>
      <c r="O618" s="140"/>
      <c r="P618" s="126"/>
    </row>
    <row r="619" spans="1:16" s="15" customFormat="1" ht="15.75" customHeight="1">
      <c r="A619" s="341"/>
      <c r="B619" s="371"/>
      <c r="C619" s="371"/>
      <c r="D619" s="371"/>
      <c r="E619" s="374" t="s">
        <v>16079</v>
      </c>
      <c r="F619" s="374"/>
      <c r="G619" s="374"/>
      <c r="H619" s="374"/>
      <c r="I619" s="374"/>
      <c r="J619" s="374"/>
      <c r="K619" s="356"/>
      <c r="L619" s="356"/>
      <c r="M619" s="356"/>
      <c r="N619" s="356"/>
      <c r="O619" s="140"/>
      <c r="P619" s="126"/>
    </row>
    <row r="620" spans="1:16" s="15" customFormat="1" ht="15.75">
      <c r="A620" s="342"/>
      <c r="B620" s="1"/>
      <c r="C620" s="1"/>
      <c r="D620" s="8"/>
      <c r="E620" s="342"/>
      <c r="F620" s="342"/>
      <c r="G620" s="345"/>
      <c r="H620" s="1"/>
      <c r="I620" s="1"/>
      <c r="J620" s="1"/>
      <c r="K620" s="1"/>
      <c r="L620" s="1"/>
      <c r="M620" s="1"/>
      <c r="N620" s="1"/>
      <c r="O620" s="126"/>
      <c r="P620" s="103"/>
    </row>
  </sheetData>
  <mergeCells count="635">
    <mergeCell ref="A1:N1"/>
    <mergeCell ref="A2:C2"/>
    <mergeCell ref="E2:G2"/>
    <mergeCell ref="K2:O2"/>
    <mergeCell ref="A3:D5"/>
    <mergeCell ref="E3:G4"/>
    <mergeCell ref="K3:O4"/>
    <mergeCell ref="K8:P8"/>
    <mergeCell ref="A9:P9"/>
    <mergeCell ref="B10:O10"/>
    <mergeCell ref="B12:G12"/>
    <mergeCell ref="B13:G13"/>
    <mergeCell ref="B15:G15"/>
    <mergeCell ref="A6:B6"/>
    <mergeCell ref="C6:D6"/>
    <mergeCell ref="K6:P6"/>
    <mergeCell ref="A7:B7"/>
    <mergeCell ref="C7:D7"/>
    <mergeCell ref="K7:P7"/>
    <mergeCell ref="A24:O24"/>
    <mergeCell ref="B25:G25"/>
    <mergeCell ref="B26:G26"/>
    <mergeCell ref="C27:E27"/>
    <mergeCell ref="C28:E28"/>
    <mergeCell ref="C29:E29"/>
    <mergeCell ref="B17:G17"/>
    <mergeCell ref="D18:E18"/>
    <mergeCell ref="A19:N19"/>
    <mergeCell ref="B21:O21"/>
    <mergeCell ref="B22:G22"/>
    <mergeCell ref="B23:G23"/>
    <mergeCell ref="C36:E36"/>
    <mergeCell ref="C37:E37"/>
    <mergeCell ref="B38:G38"/>
    <mergeCell ref="C39:E39"/>
    <mergeCell ref="C40:E40"/>
    <mergeCell ref="C41:E41"/>
    <mergeCell ref="B30:G30"/>
    <mergeCell ref="C31:E31"/>
    <mergeCell ref="C32:E32"/>
    <mergeCell ref="C33:E33"/>
    <mergeCell ref="C34:E34"/>
    <mergeCell ref="C35:E35"/>
    <mergeCell ref="C48:E48"/>
    <mergeCell ref="C49:E49"/>
    <mergeCell ref="B50:G50"/>
    <mergeCell ref="B51:G51"/>
    <mergeCell ref="C52:E52"/>
    <mergeCell ref="C53:E53"/>
    <mergeCell ref="C42:E42"/>
    <mergeCell ref="C43:E43"/>
    <mergeCell ref="C44:E44"/>
    <mergeCell ref="C45:E45"/>
    <mergeCell ref="B46:G46"/>
    <mergeCell ref="C47:E47"/>
    <mergeCell ref="C60:E60"/>
    <mergeCell ref="B61:G61"/>
    <mergeCell ref="C62:E62"/>
    <mergeCell ref="B63:G63"/>
    <mergeCell ref="C64:E64"/>
    <mergeCell ref="C65:E65"/>
    <mergeCell ref="C54:E54"/>
    <mergeCell ref="B55:G55"/>
    <mergeCell ref="C56:E56"/>
    <mergeCell ref="C57:E57"/>
    <mergeCell ref="C58:E58"/>
    <mergeCell ref="B59:G59"/>
    <mergeCell ref="C72:E72"/>
    <mergeCell ref="C73:E73"/>
    <mergeCell ref="D74:E74"/>
    <mergeCell ref="C75:E75"/>
    <mergeCell ref="C76:E76"/>
    <mergeCell ref="D77:E77"/>
    <mergeCell ref="D66:E66"/>
    <mergeCell ref="C67:E67"/>
    <mergeCell ref="C68:E68"/>
    <mergeCell ref="D69:E69"/>
    <mergeCell ref="C70:E70"/>
    <mergeCell ref="B71:G71"/>
    <mergeCell ref="B84:G84"/>
    <mergeCell ref="C85:E85"/>
    <mergeCell ref="C86:E86"/>
    <mergeCell ref="C87:E87"/>
    <mergeCell ref="B88:G88"/>
    <mergeCell ref="C89:E89"/>
    <mergeCell ref="C78:E78"/>
    <mergeCell ref="B79:G79"/>
    <mergeCell ref="C80:E80"/>
    <mergeCell ref="B81:G81"/>
    <mergeCell ref="C82:E82"/>
    <mergeCell ref="B83:G83"/>
    <mergeCell ref="C96:E96"/>
    <mergeCell ref="A97:N97"/>
    <mergeCell ref="B98:G98"/>
    <mergeCell ref="B99:G99"/>
    <mergeCell ref="B100:G100"/>
    <mergeCell ref="C101:E101"/>
    <mergeCell ref="C90:E90"/>
    <mergeCell ref="C91:E91"/>
    <mergeCell ref="B92:G92"/>
    <mergeCell ref="B93:G93"/>
    <mergeCell ref="C94:E94"/>
    <mergeCell ref="C95:E95"/>
    <mergeCell ref="B108:G108"/>
    <mergeCell ref="B109:G109"/>
    <mergeCell ref="C110:E110"/>
    <mergeCell ref="C111:E111"/>
    <mergeCell ref="C112:E112"/>
    <mergeCell ref="B113:G113"/>
    <mergeCell ref="B102:G102"/>
    <mergeCell ref="C103:E103"/>
    <mergeCell ref="C104:E104"/>
    <mergeCell ref="C105:E105"/>
    <mergeCell ref="B106:G106"/>
    <mergeCell ref="C107:E107"/>
    <mergeCell ref="H119:K120"/>
    <mergeCell ref="C120:E120"/>
    <mergeCell ref="C121:E121"/>
    <mergeCell ref="B122:G122"/>
    <mergeCell ref="C123:E123"/>
    <mergeCell ref="C124:E124"/>
    <mergeCell ref="C114:E114"/>
    <mergeCell ref="C115:E115"/>
    <mergeCell ref="C116:E116"/>
    <mergeCell ref="B117:G117"/>
    <mergeCell ref="C118:E118"/>
    <mergeCell ref="C119:E119"/>
    <mergeCell ref="C133:E133"/>
    <mergeCell ref="C134:E134"/>
    <mergeCell ref="C135:E135"/>
    <mergeCell ref="C136:E136"/>
    <mergeCell ref="C137:E137"/>
    <mergeCell ref="C138:E138"/>
    <mergeCell ref="C126:E126"/>
    <mergeCell ref="B127:G127"/>
    <mergeCell ref="C128:E128"/>
    <mergeCell ref="C129:E129"/>
    <mergeCell ref="C131:E131"/>
    <mergeCell ref="B132:G132"/>
    <mergeCell ref="C145:E145"/>
    <mergeCell ref="C146:E146"/>
    <mergeCell ref="C147:E147"/>
    <mergeCell ref="C148:E148"/>
    <mergeCell ref="C149:E149"/>
    <mergeCell ref="C150:E150"/>
    <mergeCell ref="C139:E139"/>
    <mergeCell ref="C140:E140"/>
    <mergeCell ref="C141:E141"/>
    <mergeCell ref="B142:G142"/>
    <mergeCell ref="C143:E143"/>
    <mergeCell ref="C144:E144"/>
    <mergeCell ref="C157:E157"/>
    <mergeCell ref="B158:G158"/>
    <mergeCell ref="C159:E159"/>
    <mergeCell ref="C160:E160"/>
    <mergeCell ref="C161:E161"/>
    <mergeCell ref="C162:E162"/>
    <mergeCell ref="C151:E151"/>
    <mergeCell ref="B152:G152"/>
    <mergeCell ref="C153:E153"/>
    <mergeCell ref="C154:E154"/>
    <mergeCell ref="C155:E155"/>
    <mergeCell ref="C156:E156"/>
    <mergeCell ref="C169:E169"/>
    <mergeCell ref="C170:E170"/>
    <mergeCell ref="B171:G171"/>
    <mergeCell ref="C172:E172"/>
    <mergeCell ref="C173:E173"/>
    <mergeCell ref="C174:E174"/>
    <mergeCell ref="C163:E163"/>
    <mergeCell ref="A164:N164"/>
    <mergeCell ref="B165:G165"/>
    <mergeCell ref="B166:G166"/>
    <mergeCell ref="B167:G167"/>
    <mergeCell ref="C168:E168"/>
    <mergeCell ref="B181:G181"/>
    <mergeCell ref="C182:E182"/>
    <mergeCell ref="A183:N183"/>
    <mergeCell ref="B184:G184"/>
    <mergeCell ref="B185:G185"/>
    <mergeCell ref="C186:E186"/>
    <mergeCell ref="B175:G175"/>
    <mergeCell ref="C176:E176"/>
    <mergeCell ref="C177:E177"/>
    <mergeCell ref="C178:E178"/>
    <mergeCell ref="B179:G179"/>
    <mergeCell ref="C180:E180"/>
    <mergeCell ref="C193:E193"/>
    <mergeCell ref="C194:E194"/>
    <mergeCell ref="B195:G195"/>
    <mergeCell ref="C196:E196"/>
    <mergeCell ref="C197:E197"/>
    <mergeCell ref="C198:E198"/>
    <mergeCell ref="B187:G187"/>
    <mergeCell ref="C188:E188"/>
    <mergeCell ref="B189:G189"/>
    <mergeCell ref="C190:E190"/>
    <mergeCell ref="C191:E191"/>
    <mergeCell ref="C192:E192"/>
    <mergeCell ref="B205:G205"/>
    <mergeCell ref="C206:E206"/>
    <mergeCell ref="B207:G207"/>
    <mergeCell ref="C208:E208"/>
    <mergeCell ref="C209:E209"/>
    <mergeCell ref="C210:E210"/>
    <mergeCell ref="C199:E199"/>
    <mergeCell ref="C200:E200"/>
    <mergeCell ref="B201:G201"/>
    <mergeCell ref="C202:E202"/>
    <mergeCell ref="B203:G203"/>
    <mergeCell ref="C204:E204"/>
    <mergeCell ref="C217:E217"/>
    <mergeCell ref="C218:E218"/>
    <mergeCell ref="B219:G219"/>
    <mergeCell ref="C220:E220"/>
    <mergeCell ref="C221:E221"/>
    <mergeCell ref="C222:E222"/>
    <mergeCell ref="C211:E211"/>
    <mergeCell ref="C212:E212"/>
    <mergeCell ref="A213:N213"/>
    <mergeCell ref="B214:G214"/>
    <mergeCell ref="B215:G215"/>
    <mergeCell ref="C216:E216"/>
    <mergeCell ref="C229:E229"/>
    <mergeCell ref="C230:E230"/>
    <mergeCell ref="C231:E231"/>
    <mergeCell ref="B232:G232"/>
    <mergeCell ref="C233:E233"/>
    <mergeCell ref="B234:G234"/>
    <mergeCell ref="B223:G223"/>
    <mergeCell ref="C224:E224"/>
    <mergeCell ref="C225:E225"/>
    <mergeCell ref="C226:E226"/>
    <mergeCell ref="C227:E227"/>
    <mergeCell ref="B228:G228"/>
    <mergeCell ref="C241:E241"/>
    <mergeCell ref="B242:G242"/>
    <mergeCell ref="C243:E243"/>
    <mergeCell ref="B244:G244"/>
    <mergeCell ref="C245:E245"/>
    <mergeCell ref="A246:N246"/>
    <mergeCell ref="C235:E235"/>
    <mergeCell ref="B236:G236"/>
    <mergeCell ref="C237:E237"/>
    <mergeCell ref="B238:G238"/>
    <mergeCell ref="C239:E239"/>
    <mergeCell ref="B240:G240"/>
    <mergeCell ref="B253:G253"/>
    <mergeCell ref="C254:E254"/>
    <mergeCell ref="B255:G255"/>
    <mergeCell ref="C256:E256"/>
    <mergeCell ref="B257:G257"/>
    <mergeCell ref="B258:G258"/>
    <mergeCell ref="B247:G247"/>
    <mergeCell ref="B248:G248"/>
    <mergeCell ref="B249:G249"/>
    <mergeCell ref="C250:E250"/>
    <mergeCell ref="B251:G251"/>
    <mergeCell ref="C252:E252"/>
    <mergeCell ref="C265:E265"/>
    <mergeCell ref="B266:G266"/>
    <mergeCell ref="C267:E267"/>
    <mergeCell ref="B268:G268"/>
    <mergeCell ref="B269:G269"/>
    <mergeCell ref="C270:E270"/>
    <mergeCell ref="C259:E259"/>
    <mergeCell ref="B260:G260"/>
    <mergeCell ref="C261:E261"/>
    <mergeCell ref="B262:G262"/>
    <mergeCell ref="C263:E263"/>
    <mergeCell ref="B264:G264"/>
    <mergeCell ref="C277:E277"/>
    <mergeCell ref="A278:N278"/>
    <mergeCell ref="B279:G279"/>
    <mergeCell ref="B280:G280"/>
    <mergeCell ref="B281:G281"/>
    <mergeCell ref="C282:E282"/>
    <mergeCell ref="B271:G271"/>
    <mergeCell ref="C272:E272"/>
    <mergeCell ref="B273:G273"/>
    <mergeCell ref="B274:G274"/>
    <mergeCell ref="C275:E275"/>
    <mergeCell ref="B276:G276"/>
    <mergeCell ref="C289:E289"/>
    <mergeCell ref="B290:G290"/>
    <mergeCell ref="B291:G291"/>
    <mergeCell ref="C292:E292"/>
    <mergeCell ref="C293:E293"/>
    <mergeCell ref="C294:E294"/>
    <mergeCell ref="C283:E283"/>
    <mergeCell ref="C284:E284"/>
    <mergeCell ref="C285:E285"/>
    <mergeCell ref="B286:G286"/>
    <mergeCell ref="C287:E287"/>
    <mergeCell ref="C288:E288"/>
    <mergeCell ref="C301:E301"/>
    <mergeCell ref="C302:E302"/>
    <mergeCell ref="C303:E303"/>
    <mergeCell ref="B304:G304"/>
    <mergeCell ref="C305:E305"/>
    <mergeCell ref="C306:E306"/>
    <mergeCell ref="C295:E295"/>
    <mergeCell ref="B296:G296"/>
    <mergeCell ref="C297:E297"/>
    <mergeCell ref="C298:E298"/>
    <mergeCell ref="C299:E299"/>
    <mergeCell ref="B300:G300"/>
    <mergeCell ref="C313:E313"/>
    <mergeCell ref="C314:E314"/>
    <mergeCell ref="C315:E315"/>
    <mergeCell ref="C316:E316"/>
    <mergeCell ref="B317:G317"/>
    <mergeCell ref="C318:E318"/>
    <mergeCell ref="C307:E307"/>
    <mergeCell ref="B308:G308"/>
    <mergeCell ref="C309:E309"/>
    <mergeCell ref="C310:E310"/>
    <mergeCell ref="C311:E311"/>
    <mergeCell ref="B312:G312"/>
    <mergeCell ref="B326:E326"/>
    <mergeCell ref="B327:G327"/>
    <mergeCell ref="B328:G328"/>
    <mergeCell ref="C329:E329"/>
    <mergeCell ref="B330:G330"/>
    <mergeCell ref="C331:E331"/>
    <mergeCell ref="C319:E319"/>
    <mergeCell ref="C320:E320"/>
    <mergeCell ref="C321:E321"/>
    <mergeCell ref="B322:G322"/>
    <mergeCell ref="C323:E323"/>
    <mergeCell ref="B325:G325"/>
    <mergeCell ref="B346:G346"/>
    <mergeCell ref="B345:G345"/>
    <mergeCell ref="B343:G343"/>
    <mergeCell ref="B344:G344"/>
    <mergeCell ref="B340:G340"/>
    <mergeCell ref="B341:G341"/>
    <mergeCell ref="B342:G342"/>
    <mergeCell ref="B339:G339"/>
    <mergeCell ref="C332:E332"/>
    <mergeCell ref="C333:E333"/>
    <mergeCell ref="A334:N334"/>
    <mergeCell ref="B336:G336"/>
    <mergeCell ref="B337:G337"/>
    <mergeCell ref="B338:G338"/>
    <mergeCell ref="C354:D354"/>
    <mergeCell ref="C355:D355"/>
    <mergeCell ref="C356:D356"/>
    <mergeCell ref="B357:G357"/>
    <mergeCell ref="C358:D358"/>
    <mergeCell ref="C359:D359"/>
    <mergeCell ref="B347:G347"/>
    <mergeCell ref="B348:G348"/>
    <mergeCell ref="B349:G349"/>
    <mergeCell ref="B351:G351"/>
    <mergeCell ref="C352:D352"/>
    <mergeCell ref="B353:G353"/>
    <mergeCell ref="C366:D366"/>
    <mergeCell ref="C367:D367"/>
    <mergeCell ref="C368:D368"/>
    <mergeCell ref="C369:D369"/>
    <mergeCell ref="C370:D370"/>
    <mergeCell ref="C371:D371"/>
    <mergeCell ref="C360:D360"/>
    <mergeCell ref="B361:G361"/>
    <mergeCell ref="C362:D362"/>
    <mergeCell ref="C363:D363"/>
    <mergeCell ref="C364:D364"/>
    <mergeCell ref="B365:G365"/>
    <mergeCell ref="B378:G378"/>
    <mergeCell ref="C379:D379"/>
    <mergeCell ref="C380:D380"/>
    <mergeCell ref="C382:D382"/>
    <mergeCell ref="C383:D383"/>
    <mergeCell ref="B384:G384"/>
    <mergeCell ref="C372:D372"/>
    <mergeCell ref="C373:D373"/>
    <mergeCell ref="B374:G374"/>
    <mergeCell ref="C375:D375"/>
    <mergeCell ref="C376:D376"/>
    <mergeCell ref="C377:D377"/>
    <mergeCell ref="B392:G392"/>
    <mergeCell ref="B393:G393"/>
    <mergeCell ref="B394:G394"/>
    <mergeCell ref="C395:D395"/>
    <mergeCell ref="C396:D396"/>
    <mergeCell ref="C397:D397"/>
    <mergeCell ref="C385:D385"/>
    <mergeCell ref="C386:D386"/>
    <mergeCell ref="C388:D388"/>
    <mergeCell ref="C389:D389"/>
    <mergeCell ref="B390:G390"/>
    <mergeCell ref="B391:G391"/>
    <mergeCell ref="B404:G404"/>
    <mergeCell ref="C405:D405"/>
    <mergeCell ref="C406:D406"/>
    <mergeCell ref="C407:D407"/>
    <mergeCell ref="C408:D408"/>
    <mergeCell ref="B409:G409"/>
    <mergeCell ref="C398:D398"/>
    <mergeCell ref="B399:G399"/>
    <mergeCell ref="C400:D400"/>
    <mergeCell ref="C401:D401"/>
    <mergeCell ref="C402:D402"/>
    <mergeCell ref="C403:D403"/>
    <mergeCell ref="B416:G416"/>
    <mergeCell ref="C417:D417"/>
    <mergeCell ref="C418:D418"/>
    <mergeCell ref="C419:D419"/>
    <mergeCell ref="C420:D420"/>
    <mergeCell ref="C421:D421"/>
    <mergeCell ref="B410:G410"/>
    <mergeCell ref="C411:D411"/>
    <mergeCell ref="B412:G412"/>
    <mergeCell ref="C413:D413"/>
    <mergeCell ref="C414:D414"/>
    <mergeCell ref="C415:D415"/>
    <mergeCell ref="C428:D428"/>
    <mergeCell ref="C429:D429"/>
    <mergeCell ref="B430:G430"/>
    <mergeCell ref="C431:D431"/>
    <mergeCell ref="C432:D432"/>
    <mergeCell ref="C433:D433"/>
    <mergeCell ref="C422:D422"/>
    <mergeCell ref="C423:D423"/>
    <mergeCell ref="C424:D424"/>
    <mergeCell ref="B425:G425"/>
    <mergeCell ref="B426:G426"/>
    <mergeCell ref="C427:D427"/>
    <mergeCell ref="C440:D440"/>
    <mergeCell ref="B441:G441"/>
    <mergeCell ref="C442:D442"/>
    <mergeCell ref="C443:D443"/>
    <mergeCell ref="C444:D444"/>
    <mergeCell ref="C445:D445"/>
    <mergeCell ref="C434:D434"/>
    <mergeCell ref="C435:D435"/>
    <mergeCell ref="C436:D436"/>
    <mergeCell ref="C437:D437"/>
    <mergeCell ref="C438:D438"/>
    <mergeCell ref="C439:D439"/>
    <mergeCell ref="B452:G452"/>
    <mergeCell ref="C453:D453"/>
    <mergeCell ref="C454:D454"/>
    <mergeCell ref="C455:D455"/>
    <mergeCell ref="C456:D456"/>
    <mergeCell ref="C457:D457"/>
    <mergeCell ref="C446:D446"/>
    <mergeCell ref="C447:D447"/>
    <mergeCell ref="C448:D448"/>
    <mergeCell ref="C449:D449"/>
    <mergeCell ref="C450:D450"/>
    <mergeCell ref="C451:D451"/>
    <mergeCell ref="C464:D464"/>
    <mergeCell ref="C465:D465"/>
    <mergeCell ref="C466:D466"/>
    <mergeCell ref="C467:D467"/>
    <mergeCell ref="C468:D468"/>
    <mergeCell ref="B469:G469"/>
    <mergeCell ref="C458:D458"/>
    <mergeCell ref="C459:D459"/>
    <mergeCell ref="C460:D460"/>
    <mergeCell ref="C461:D461"/>
    <mergeCell ref="C462:D462"/>
    <mergeCell ref="C463:D463"/>
    <mergeCell ref="C476:D476"/>
    <mergeCell ref="B477:G477"/>
    <mergeCell ref="C478:D478"/>
    <mergeCell ref="C479:D479"/>
    <mergeCell ref="C480:D480"/>
    <mergeCell ref="B481:G481"/>
    <mergeCell ref="C470:D470"/>
    <mergeCell ref="C471:D471"/>
    <mergeCell ref="C472:D472"/>
    <mergeCell ref="B473:G473"/>
    <mergeCell ref="C474:D474"/>
    <mergeCell ref="C475:D475"/>
    <mergeCell ref="B488:G488"/>
    <mergeCell ref="B489:G489"/>
    <mergeCell ref="B490:G490"/>
    <mergeCell ref="B491:G491"/>
    <mergeCell ref="B492:G492"/>
    <mergeCell ref="B493:G493"/>
    <mergeCell ref="B482:G482"/>
    <mergeCell ref="B483:G483"/>
    <mergeCell ref="B484:G484"/>
    <mergeCell ref="B485:G485"/>
    <mergeCell ref="B486:G486"/>
    <mergeCell ref="B487:G487"/>
    <mergeCell ref="B498:G498"/>
    <mergeCell ref="B499:G499"/>
    <mergeCell ref="B500:G500"/>
    <mergeCell ref="B501:G501"/>
    <mergeCell ref="B502:G502"/>
    <mergeCell ref="B503:G503"/>
    <mergeCell ref="A496:N496"/>
    <mergeCell ref="B497:G497"/>
    <mergeCell ref="B494:G494"/>
    <mergeCell ref="B495:G495"/>
    <mergeCell ref="B510:G510"/>
    <mergeCell ref="B511:G511"/>
    <mergeCell ref="B512:G512"/>
    <mergeCell ref="B513:G513"/>
    <mergeCell ref="B514:G514"/>
    <mergeCell ref="B515:G515"/>
    <mergeCell ref="B504:G504"/>
    <mergeCell ref="B505:G505"/>
    <mergeCell ref="B506:G506"/>
    <mergeCell ref="B507:G507"/>
    <mergeCell ref="B508:G508"/>
    <mergeCell ref="B509:G509"/>
    <mergeCell ref="B522:G522"/>
    <mergeCell ref="B523:G523"/>
    <mergeCell ref="B524:G524"/>
    <mergeCell ref="B525:G525"/>
    <mergeCell ref="B526:G526"/>
    <mergeCell ref="B527:G527"/>
    <mergeCell ref="B516:G516"/>
    <mergeCell ref="B517:G517"/>
    <mergeCell ref="B518:G518"/>
    <mergeCell ref="B519:G519"/>
    <mergeCell ref="B520:G520"/>
    <mergeCell ref="B521:G521"/>
    <mergeCell ref="B534:G534"/>
    <mergeCell ref="B535:G535"/>
    <mergeCell ref="B536:G536"/>
    <mergeCell ref="B537:G537"/>
    <mergeCell ref="B538:G538"/>
    <mergeCell ref="B539:G539"/>
    <mergeCell ref="B528:G528"/>
    <mergeCell ref="B529:G529"/>
    <mergeCell ref="B530:G530"/>
    <mergeCell ref="B531:G531"/>
    <mergeCell ref="B532:G532"/>
    <mergeCell ref="B533:G533"/>
    <mergeCell ref="B546:G546"/>
    <mergeCell ref="B547:G547"/>
    <mergeCell ref="B548:G548"/>
    <mergeCell ref="B549:G549"/>
    <mergeCell ref="B550:G550"/>
    <mergeCell ref="A551:N551"/>
    <mergeCell ref="B540:G540"/>
    <mergeCell ref="B541:G541"/>
    <mergeCell ref="B542:G542"/>
    <mergeCell ref="B543:G543"/>
    <mergeCell ref="B544:G544"/>
    <mergeCell ref="B545:G545"/>
    <mergeCell ref="B562:M562"/>
    <mergeCell ref="B563:F565"/>
    <mergeCell ref="G563:G565"/>
    <mergeCell ref="H563:H565"/>
    <mergeCell ref="I563:I565"/>
    <mergeCell ref="J563:J565"/>
    <mergeCell ref="K563:K565"/>
    <mergeCell ref="L564:M564"/>
    <mergeCell ref="A552:O552"/>
    <mergeCell ref="B553:O553"/>
    <mergeCell ref="B554:O554"/>
    <mergeCell ref="A555:O555"/>
    <mergeCell ref="B560:D560"/>
    <mergeCell ref="B561:K561"/>
    <mergeCell ref="B556:D558"/>
    <mergeCell ref="E557:J557"/>
    <mergeCell ref="E558:J558"/>
    <mergeCell ref="B572:M572"/>
    <mergeCell ref="B573:F575"/>
    <mergeCell ref="G573:G575"/>
    <mergeCell ref="H573:H575"/>
    <mergeCell ref="I573:I575"/>
    <mergeCell ref="J573:J575"/>
    <mergeCell ref="K573:K575"/>
    <mergeCell ref="L574:M574"/>
    <mergeCell ref="B566:F566"/>
    <mergeCell ref="B567:F567"/>
    <mergeCell ref="B568:F568"/>
    <mergeCell ref="B569:F569"/>
    <mergeCell ref="B570:F570"/>
    <mergeCell ref="B571:K571"/>
    <mergeCell ref="B582:M582"/>
    <mergeCell ref="B583:F585"/>
    <mergeCell ref="G583:G585"/>
    <mergeCell ref="H583:H585"/>
    <mergeCell ref="I583:I585"/>
    <mergeCell ref="J583:J585"/>
    <mergeCell ref="K583:K585"/>
    <mergeCell ref="L584:M584"/>
    <mergeCell ref="B576:F576"/>
    <mergeCell ref="B577:F577"/>
    <mergeCell ref="B578:F578"/>
    <mergeCell ref="B579:F579"/>
    <mergeCell ref="B580:F580"/>
    <mergeCell ref="B581:K581"/>
    <mergeCell ref="B586:F586"/>
    <mergeCell ref="B587:F587"/>
    <mergeCell ref="B588:F588"/>
    <mergeCell ref="B589:K589"/>
    <mergeCell ref="B590:M590"/>
    <mergeCell ref="B591:F593"/>
    <mergeCell ref="G591:G593"/>
    <mergeCell ref="H591:H593"/>
    <mergeCell ref="I591:I593"/>
    <mergeCell ref="J591:J593"/>
    <mergeCell ref="B598:M598"/>
    <mergeCell ref="B599:F601"/>
    <mergeCell ref="G599:G601"/>
    <mergeCell ref="H599:H601"/>
    <mergeCell ref="I599:I601"/>
    <mergeCell ref="J599:J601"/>
    <mergeCell ref="K599:K601"/>
    <mergeCell ref="L600:M600"/>
    <mergeCell ref="K591:K593"/>
    <mergeCell ref="L592:M592"/>
    <mergeCell ref="B594:F594"/>
    <mergeCell ref="B595:F595"/>
    <mergeCell ref="B596:F596"/>
    <mergeCell ref="B597:K597"/>
    <mergeCell ref="B610:F610"/>
    <mergeCell ref="B611:F611"/>
    <mergeCell ref="B612:F612"/>
    <mergeCell ref="B617:D619"/>
    <mergeCell ref="E617:L617"/>
    <mergeCell ref="E618:J618"/>
    <mergeCell ref="E619:J619"/>
    <mergeCell ref="B602:F602"/>
    <mergeCell ref="B603:F603"/>
    <mergeCell ref="B604:F604"/>
    <mergeCell ref="B605:K605"/>
    <mergeCell ref="B606:M606"/>
    <mergeCell ref="B607:F609"/>
    <mergeCell ref="G607:G609"/>
    <mergeCell ref="H607:H609"/>
    <mergeCell ref="I607:I609"/>
    <mergeCell ref="J607:J609"/>
    <mergeCell ref="K607:K609"/>
    <mergeCell ref="L608:M608"/>
  </mergeCells>
  <printOptions horizontalCentered="1"/>
  <pageMargins left="0.39370078740157483" right="0.39370078740157483" top="0.39370078740157483" bottom="0.59055118110236227" header="0.31496062992125984" footer="0.31496062992125984"/>
  <pageSetup paperSize="9" scale="48" fitToHeight="0" orientation="landscape" r:id="rId1"/>
  <headerFooter alignWithMargins="0">
    <oddFooter>&amp;C&amp;P</oddFooter>
  </headerFooter>
  <rowBreaks count="7" manualBreakCount="7">
    <brk id="98" max="15" man="1"/>
    <brk id="201" max="15" man="1"/>
    <brk id="271" max="15" man="1"/>
    <brk id="347" max="15" man="1"/>
    <brk id="481" max="15" man="1"/>
    <brk id="512" max="15" man="1"/>
    <brk id="542"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XFD5049"/>
  <sheetViews>
    <sheetView showGridLines="0" view="pageBreakPreview" topLeftCell="A595" zoomScale="50" zoomScaleNormal="55" zoomScaleSheetLayoutView="50" zoomScalePageLayoutView="55" workbookViewId="0">
      <selection activeCell="P608" sqref="P608"/>
    </sheetView>
  </sheetViews>
  <sheetFormatPr defaultColWidth="9.140625" defaultRowHeight="15.75" zeroHeight="1"/>
  <cols>
    <col min="1" max="1" width="10" style="237" customWidth="1"/>
    <col min="2" max="2" width="20.85546875" style="1" customWidth="1"/>
    <col min="3" max="3" width="20.5703125" style="1" customWidth="1"/>
    <col min="4" max="4" width="19.7109375" style="8" customWidth="1"/>
    <col min="5" max="5" width="15.42578125" style="2" customWidth="1"/>
    <col min="6" max="6" width="17.5703125" style="2" customWidth="1"/>
    <col min="7" max="7" width="11.140625" style="185" customWidth="1"/>
    <col min="8" max="8" width="12.5703125" style="1" bestFit="1" customWidth="1"/>
    <col min="9" max="9" width="20.42578125" style="1" customWidth="1"/>
    <col min="10" max="10" width="9.5703125" style="1" bestFit="1" customWidth="1"/>
    <col min="11" max="11" width="17.85546875" style="1" customWidth="1"/>
    <col min="12" max="12" width="78" style="1" hidden="1" customWidth="1"/>
    <col min="13" max="14" width="20.85546875" style="1" customWidth="1"/>
    <col min="15" max="15" width="28" style="126" customWidth="1"/>
    <col min="16" max="16" width="38.42578125" style="103" customWidth="1"/>
    <col min="17" max="18" width="30.140625" style="14" customWidth="1"/>
    <col min="19" max="19" width="38.42578125" style="14" customWidth="1"/>
    <col min="20" max="20" width="21" style="14" customWidth="1"/>
    <col min="21" max="21" width="23.7109375" style="14" bestFit="1" customWidth="1"/>
    <col min="22" max="16384" width="9.140625" style="14"/>
  </cols>
  <sheetData>
    <row r="1" spans="1:21" s="4" customFormat="1" ht="29.25" customHeight="1" thickBot="1">
      <c r="A1" s="462" t="s">
        <v>22999</v>
      </c>
      <c r="B1" s="462"/>
      <c r="C1" s="462"/>
      <c r="D1" s="462"/>
      <c r="E1" s="462"/>
      <c r="F1" s="462"/>
      <c r="G1" s="462"/>
      <c r="H1" s="462"/>
      <c r="I1" s="462"/>
      <c r="J1" s="462"/>
      <c r="K1" s="462"/>
      <c r="L1" s="462"/>
      <c r="M1" s="462"/>
      <c r="N1" s="462"/>
      <c r="O1" s="137" t="s">
        <v>8</v>
      </c>
      <c r="P1" s="110" t="s">
        <v>16978</v>
      </c>
      <c r="Q1" s="89"/>
      <c r="R1" s="89"/>
    </row>
    <row r="2" spans="1:21" s="4" customFormat="1" ht="16.5" thickTop="1">
      <c r="A2" s="463" t="s">
        <v>7</v>
      </c>
      <c r="B2" s="463"/>
      <c r="C2" s="463"/>
      <c r="D2" s="8"/>
      <c r="E2" s="464" t="s">
        <v>6</v>
      </c>
      <c r="F2" s="465"/>
      <c r="G2" s="465"/>
      <c r="H2" s="21"/>
      <c r="I2" s="21"/>
      <c r="J2" s="50"/>
      <c r="K2" s="465" t="s">
        <v>5</v>
      </c>
      <c r="L2" s="465"/>
      <c r="M2" s="465"/>
      <c r="N2" s="465"/>
      <c r="O2" s="465"/>
      <c r="P2" s="111"/>
      <c r="Q2" s="20"/>
      <c r="R2" s="20"/>
    </row>
    <row r="3" spans="1:21" s="4" customFormat="1" ht="15.75" customHeight="1">
      <c r="A3" s="466" t="s">
        <v>22921</v>
      </c>
      <c r="B3" s="466"/>
      <c r="C3" s="466"/>
      <c r="D3" s="466"/>
      <c r="E3" s="468"/>
      <c r="F3" s="469"/>
      <c r="G3" s="469"/>
      <c r="H3" s="9"/>
      <c r="I3" s="9"/>
      <c r="J3" s="44"/>
      <c r="K3" s="469"/>
      <c r="L3" s="469"/>
      <c r="M3" s="469"/>
      <c r="N3" s="469"/>
      <c r="O3" s="469"/>
      <c r="P3" s="112"/>
      <c r="Q3" s="20"/>
      <c r="R3" s="20"/>
    </row>
    <row r="4" spans="1:21" s="4" customFormat="1">
      <c r="A4" s="466"/>
      <c r="B4" s="466"/>
      <c r="C4" s="466"/>
      <c r="D4" s="466"/>
      <c r="E4" s="468"/>
      <c r="F4" s="469"/>
      <c r="G4" s="469"/>
      <c r="H4" s="9"/>
      <c r="I4" s="9"/>
      <c r="J4" s="44"/>
      <c r="K4" s="469"/>
      <c r="L4" s="469"/>
      <c r="M4" s="469"/>
      <c r="N4" s="469"/>
      <c r="O4" s="469"/>
      <c r="P4" s="112"/>
      <c r="Q4" s="20"/>
      <c r="R4" s="20"/>
    </row>
    <row r="5" spans="1:21" s="4" customFormat="1" ht="13.15" customHeight="1">
      <c r="A5" s="467"/>
      <c r="B5" s="467"/>
      <c r="C5" s="467"/>
      <c r="D5" s="467"/>
      <c r="E5" s="186"/>
      <c r="F5" s="187"/>
      <c r="G5" s="198"/>
      <c r="H5" s="9"/>
      <c r="I5" s="9"/>
      <c r="J5" s="44"/>
      <c r="K5" s="42"/>
      <c r="L5" s="42"/>
      <c r="M5" s="42"/>
      <c r="N5" s="43"/>
      <c r="O5" s="125"/>
      <c r="P5" s="112"/>
      <c r="Q5" s="20"/>
      <c r="R5" s="20"/>
    </row>
    <row r="6" spans="1:21" s="4" customFormat="1" ht="15.75" customHeight="1">
      <c r="A6" s="457" t="s">
        <v>11</v>
      </c>
      <c r="B6" s="458"/>
      <c r="C6" s="459">
        <v>43767</v>
      </c>
      <c r="D6" s="459"/>
      <c r="E6" s="187"/>
      <c r="F6" s="187"/>
      <c r="G6" s="198"/>
      <c r="H6" s="17"/>
      <c r="I6" s="17"/>
      <c r="J6" s="17"/>
      <c r="K6" s="460" t="s">
        <v>22579</v>
      </c>
      <c r="L6" s="455"/>
      <c r="M6" s="455"/>
      <c r="N6" s="455"/>
      <c r="O6" s="455"/>
      <c r="P6" s="455"/>
      <c r="Q6" s="95"/>
      <c r="R6" s="95"/>
    </row>
    <row r="7" spans="1:21" s="4" customFormat="1" ht="16.149999999999999" customHeight="1">
      <c r="A7" s="457" t="s">
        <v>6228</v>
      </c>
      <c r="B7" s="458"/>
      <c r="C7" s="461">
        <v>0.31290000000000001</v>
      </c>
      <c r="D7" s="461"/>
      <c r="E7" s="187"/>
      <c r="F7" s="187"/>
      <c r="G7" s="198"/>
      <c r="H7" s="17"/>
      <c r="I7" s="17"/>
      <c r="J7" s="17"/>
      <c r="K7" s="460" t="s">
        <v>22580</v>
      </c>
      <c r="L7" s="455"/>
      <c r="M7" s="455"/>
      <c r="N7" s="455"/>
      <c r="O7" s="455"/>
      <c r="P7" s="455"/>
      <c r="Q7" s="95"/>
      <c r="R7" s="95"/>
    </row>
    <row r="8" spans="1:21" s="4" customFormat="1" ht="16.5" customHeight="1" thickBot="1">
      <c r="A8" s="200"/>
      <c r="B8" s="262"/>
      <c r="C8" s="48"/>
      <c r="D8" s="48"/>
      <c r="E8" s="188"/>
      <c r="F8" s="197"/>
      <c r="G8" s="199"/>
      <c r="H8" s="48"/>
      <c r="I8" s="48"/>
      <c r="J8" s="49"/>
      <c r="K8" s="470"/>
      <c r="L8" s="471"/>
      <c r="M8" s="471"/>
      <c r="N8" s="471"/>
      <c r="O8" s="471"/>
      <c r="P8" s="471"/>
      <c r="Q8" s="96"/>
      <c r="R8" s="96"/>
    </row>
    <row r="9" spans="1:21" s="4" customFormat="1" ht="30" customHeight="1" thickBot="1">
      <c r="A9" s="472" t="s">
        <v>23000</v>
      </c>
      <c r="B9" s="472"/>
      <c r="C9" s="472"/>
      <c r="D9" s="472"/>
      <c r="E9" s="472"/>
      <c r="F9" s="472"/>
      <c r="G9" s="472"/>
      <c r="H9" s="472"/>
      <c r="I9" s="472"/>
      <c r="J9" s="472"/>
      <c r="K9" s="472"/>
      <c r="L9" s="472"/>
      <c r="M9" s="472"/>
      <c r="N9" s="472"/>
      <c r="O9" s="472"/>
      <c r="P9" s="472"/>
      <c r="Q9" s="97"/>
      <c r="R9" s="97"/>
    </row>
    <row r="10" spans="1:21" s="4" customFormat="1" ht="30" customHeight="1">
      <c r="A10" s="201"/>
      <c r="B10" s="456" t="s">
        <v>9</v>
      </c>
      <c r="C10" s="456"/>
      <c r="D10" s="456"/>
      <c r="E10" s="456"/>
      <c r="F10" s="456"/>
      <c r="G10" s="456"/>
      <c r="H10" s="456"/>
      <c r="I10" s="456"/>
      <c r="J10" s="456"/>
      <c r="K10" s="456"/>
      <c r="L10" s="456"/>
      <c r="M10" s="456"/>
      <c r="N10" s="456"/>
      <c r="O10" s="456"/>
      <c r="P10" s="113"/>
      <c r="Q10" s="98"/>
      <c r="R10" s="98"/>
    </row>
    <row r="11" spans="1:21" s="4" customFormat="1" ht="15" customHeight="1">
      <c r="A11" s="61"/>
      <c r="B11" s="263"/>
      <c r="C11" s="51"/>
      <c r="D11" s="52"/>
      <c r="E11" s="189"/>
      <c r="F11" s="189"/>
      <c r="G11" s="51"/>
      <c r="H11" s="51"/>
      <c r="I11" s="51"/>
      <c r="J11" s="51"/>
      <c r="K11" s="51"/>
      <c r="L11" s="51"/>
      <c r="M11" s="51"/>
      <c r="N11" s="51"/>
      <c r="O11" s="138"/>
      <c r="P11" s="114"/>
      <c r="Q11" s="20"/>
      <c r="R11" s="20"/>
    </row>
    <row r="12" spans="1:21" s="4" customFormat="1" ht="30" customHeight="1">
      <c r="A12" s="193" t="s">
        <v>4</v>
      </c>
      <c r="B12" s="455" t="s">
        <v>3</v>
      </c>
      <c r="C12" s="455"/>
      <c r="D12" s="455"/>
      <c r="E12" s="455"/>
      <c r="F12" s="455"/>
      <c r="G12" s="455"/>
      <c r="H12" s="46" t="s">
        <v>4</v>
      </c>
      <c r="I12" s="46" t="s">
        <v>12</v>
      </c>
      <c r="J12" s="46" t="s">
        <v>0</v>
      </c>
      <c r="K12" s="46" t="s">
        <v>2</v>
      </c>
      <c r="L12" s="57" t="s">
        <v>38</v>
      </c>
      <c r="M12" s="46" t="s">
        <v>16081</v>
      </c>
      <c r="N12" s="46" t="s">
        <v>16082</v>
      </c>
      <c r="O12" s="115" t="s">
        <v>1</v>
      </c>
      <c r="P12" s="115" t="s">
        <v>6230</v>
      </c>
      <c r="Q12" s="89"/>
      <c r="R12" s="89"/>
    </row>
    <row r="13" spans="1:21" ht="30" customHeight="1">
      <c r="A13" s="62">
        <v>1</v>
      </c>
      <c r="B13" s="415" t="s">
        <v>16212</v>
      </c>
      <c r="C13" s="415"/>
      <c r="D13" s="415"/>
      <c r="E13" s="415"/>
      <c r="F13" s="415"/>
      <c r="G13" s="415"/>
      <c r="H13" s="62"/>
      <c r="I13" s="62"/>
      <c r="J13" s="62"/>
      <c r="K13" s="62"/>
      <c r="L13" s="63"/>
      <c r="M13" s="62"/>
      <c r="N13" s="62"/>
      <c r="O13" s="116"/>
      <c r="P13" s="116"/>
      <c r="Q13" s="100"/>
      <c r="R13" s="100"/>
      <c r="S13" s="4"/>
      <c r="T13" s="93"/>
      <c r="U13" s="4"/>
    </row>
    <row r="14" spans="1:21" s="4" customFormat="1" ht="15" customHeight="1">
      <c r="A14" s="202"/>
      <c r="B14" s="264"/>
      <c r="C14" s="53"/>
      <c r="D14" s="54"/>
      <c r="E14" s="190"/>
      <c r="F14" s="190"/>
      <c r="G14" s="184"/>
      <c r="H14" s="54"/>
      <c r="I14" s="54"/>
      <c r="J14" s="54"/>
      <c r="K14" s="55"/>
      <c r="L14" s="55"/>
      <c r="M14" s="56"/>
      <c r="N14" s="56"/>
      <c r="O14" s="56"/>
      <c r="P14" s="117"/>
      <c r="Q14" s="99"/>
      <c r="R14" s="99"/>
    </row>
    <row r="15" spans="1:21" s="15" customFormat="1" ht="30" customHeight="1">
      <c r="A15" s="242" t="s">
        <v>10</v>
      </c>
      <c r="B15" s="438" t="str">
        <f>IF(I15="SINAPI",VLOOKUP(QUA!H15,SINAPI,2,),VLOOKUP(QUA!H15,SETOP,3,))</f>
        <v>PLACA DE OBRA (PARA CONSTRUCAO CIVIL) EM CHAPA GALVANIZADA *N. 22*, ADESIVADA, DE *2,0 X 1,125* M</v>
      </c>
      <c r="C15" s="438"/>
      <c r="D15" s="438"/>
      <c r="E15" s="438"/>
      <c r="F15" s="438"/>
      <c r="G15" s="438"/>
      <c r="H15" s="11">
        <v>4813</v>
      </c>
      <c r="I15" s="11" t="s">
        <v>16078</v>
      </c>
      <c r="J15" s="11" t="str">
        <f>IF(I15="SINAPI",VLOOKUP(QUA!H15,SINAPI,3,),VLOOKUP(QUA!H15,SETOP,4,))</f>
        <v xml:space="preserve">M2    </v>
      </c>
      <c r="K15" s="12">
        <f>2.5*1.6</f>
        <v>4</v>
      </c>
      <c r="L15" s="12" t="s">
        <v>36</v>
      </c>
      <c r="M15" s="13">
        <f>ROUND(IF(I15="SINAPI",VLOOKUP(QUA!H15,SINAPI,4,),VLOOKUP(QUA!H15,SETOP,5,)),2)</f>
        <v>235</v>
      </c>
      <c r="N15" s="13">
        <f t="shared" ref="N15" si="0">ROUND(M15*(1+$C$7),2)</f>
        <v>308.52999999999997</v>
      </c>
      <c r="O15" s="13">
        <f t="shared" ref="O15" si="1">K15*M15</f>
        <v>940</v>
      </c>
      <c r="P15" s="13">
        <f t="shared" ref="P15" si="2">N15*K15</f>
        <v>1234.1199999999999</v>
      </c>
      <c r="Q15" s="100"/>
      <c r="R15" s="100"/>
      <c r="S15" s="4"/>
      <c r="T15" s="93"/>
    </row>
    <row r="16" spans="1:21" s="15" customFormat="1">
      <c r="A16" s="242"/>
      <c r="E16" s="191" t="s">
        <v>22587</v>
      </c>
      <c r="F16" s="191" t="s">
        <v>22588</v>
      </c>
      <c r="G16" s="183" t="s">
        <v>22589</v>
      </c>
      <c r="H16" s="11"/>
      <c r="I16" s="11"/>
      <c r="J16" s="11"/>
      <c r="K16" s="12"/>
      <c r="L16" s="12"/>
      <c r="M16" s="13"/>
      <c r="N16" s="13"/>
      <c r="O16" s="13"/>
      <c r="P16" s="13"/>
      <c r="Q16" s="100"/>
      <c r="R16" s="100"/>
      <c r="S16" s="4"/>
      <c r="T16" s="93"/>
    </row>
    <row r="17" spans="1:21" s="1" customFormat="1" ht="30" customHeight="1">
      <c r="A17" s="237" t="s">
        <v>22585</v>
      </c>
      <c r="B17" s="438" t="str">
        <f>IF(I17="SINAPI",VLOOKUP(QUA!H17,SINAPI,2,),VLOOKUP(QUA!H17,SETOP,3,))</f>
        <v>FITA ZEBRADA AMARELA PARA SINALIZAÇÃO L = 7 M</v>
      </c>
      <c r="C17" s="438"/>
      <c r="D17" s="438"/>
      <c r="E17" s="438"/>
      <c r="F17" s="438"/>
      <c r="G17" s="438"/>
      <c r="H17" s="23" t="s">
        <v>10812</v>
      </c>
      <c r="I17" s="23" t="s">
        <v>6221</v>
      </c>
      <c r="J17" s="11" t="str">
        <f>IF(I17="SINAPI",VLOOKUP(QUA!H17,SINAPI,3,),VLOOKUP(QUA!H17,SETOP,4,))</f>
        <v>M</v>
      </c>
      <c r="K17" s="12">
        <f>F18</f>
        <v>100</v>
      </c>
      <c r="L17" s="12" t="s">
        <v>36</v>
      </c>
      <c r="M17" s="13">
        <f>ROUND(IF(I17="SINAPI",VLOOKUP(QUA!H17,SINAPI,4,),VLOOKUP(QUA!H17,SETOP,5,)),2)</f>
        <v>2.62</v>
      </c>
      <c r="N17" s="13">
        <f t="shared" ref="N17" si="3">ROUND(M17*(1+$C$7),2)</f>
        <v>3.44</v>
      </c>
      <c r="O17" s="13">
        <f t="shared" ref="O17" si="4">K17*M17</f>
        <v>262</v>
      </c>
      <c r="P17" s="13">
        <f t="shared" ref="P17" si="5">N17*K17</f>
        <v>344</v>
      </c>
      <c r="Q17" s="179"/>
      <c r="R17" s="179"/>
      <c r="S17" s="4"/>
      <c r="T17" s="195"/>
      <c r="U17" s="4"/>
    </row>
    <row r="18" spans="1:21" s="1" customFormat="1">
      <c r="A18" s="237"/>
      <c r="B18" s="14"/>
      <c r="C18" s="183"/>
      <c r="D18" s="421" t="s">
        <v>22590</v>
      </c>
      <c r="E18" s="421"/>
      <c r="F18" s="196">
        <v>100</v>
      </c>
      <c r="G18" s="183" t="s">
        <v>22589</v>
      </c>
      <c r="H18" s="23"/>
      <c r="I18" s="23"/>
      <c r="J18" s="11"/>
      <c r="K18" s="12"/>
      <c r="L18" s="12"/>
      <c r="M18" s="13"/>
      <c r="N18" s="13"/>
      <c r="O18" s="13"/>
      <c r="P18" s="13"/>
      <c r="Q18" s="179"/>
      <c r="R18" s="179"/>
      <c r="S18" s="4"/>
      <c r="T18" s="195"/>
      <c r="U18" s="4"/>
    </row>
    <row r="19" spans="1:21" ht="30" customHeight="1">
      <c r="A19" s="452" t="str">
        <f>"SUBTOTAL "&amp;$B$13</f>
        <v>SUBTOTAL ADMINISTRAÇÃO E INSTALAÇÃO DA OBRA</v>
      </c>
      <c r="B19" s="453"/>
      <c r="C19" s="453"/>
      <c r="D19" s="453"/>
      <c r="E19" s="453"/>
      <c r="F19" s="453"/>
      <c r="G19" s="453"/>
      <c r="H19" s="453"/>
      <c r="I19" s="453"/>
      <c r="J19" s="453"/>
      <c r="K19" s="453"/>
      <c r="L19" s="453"/>
      <c r="M19" s="453"/>
      <c r="N19" s="453"/>
      <c r="O19" s="107">
        <f>SUM(O15:O18)</f>
        <v>1202</v>
      </c>
      <c r="P19" s="108">
        <f>SUM(P15:P18)</f>
        <v>1578.12</v>
      </c>
      <c r="Q19" s="100"/>
      <c r="R19" s="100"/>
      <c r="S19" s="4"/>
      <c r="T19" s="93"/>
      <c r="U19" s="4"/>
    </row>
    <row r="20" spans="1:21" ht="15" customHeight="1">
      <c r="A20" s="193"/>
      <c r="B20" s="263"/>
      <c r="C20" s="58"/>
      <c r="D20" s="52"/>
      <c r="E20" s="192"/>
      <c r="F20" s="192"/>
      <c r="G20" s="58"/>
      <c r="H20" s="52"/>
      <c r="I20" s="52"/>
      <c r="J20" s="52"/>
      <c r="K20" s="59"/>
      <c r="L20" s="59"/>
      <c r="M20" s="60"/>
      <c r="N20" s="60"/>
      <c r="O20" s="60"/>
      <c r="P20" s="118"/>
      <c r="Q20" s="100"/>
      <c r="R20" s="100"/>
      <c r="S20" s="4"/>
      <c r="T20" s="93"/>
      <c r="U20" s="4"/>
    </row>
    <row r="21" spans="1:21" ht="30" customHeight="1">
      <c r="A21" s="203"/>
      <c r="B21" s="454" t="s">
        <v>22591</v>
      </c>
      <c r="C21" s="454"/>
      <c r="D21" s="454"/>
      <c r="E21" s="454"/>
      <c r="F21" s="454"/>
      <c r="G21" s="454"/>
      <c r="H21" s="454"/>
      <c r="I21" s="454"/>
      <c r="J21" s="454"/>
      <c r="K21" s="454"/>
      <c r="L21" s="454"/>
      <c r="M21" s="454"/>
      <c r="N21" s="454"/>
      <c r="O21" s="454"/>
      <c r="P21" s="119"/>
      <c r="Q21" s="100"/>
      <c r="R21" s="100"/>
      <c r="S21" s="4"/>
      <c r="T21" s="93"/>
      <c r="U21" s="4"/>
    </row>
    <row r="22" spans="1:21" ht="15" customHeight="1">
      <c r="A22" s="193"/>
      <c r="B22" s="455"/>
      <c r="C22" s="455"/>
      <c r="D22" s="455"/>
      <c r="E22" s="455"/>
      <c r="F22" s="455"/>
      <c r="G22" s="455"/>
      <c r="H22" s="46"/>
      <c r="I22" s="46"/>
      <c r="J22" s="46"/>
      <c r="K22" s="46"/>
      <c r="L22" s="46"/>
      <c r="M22" s="46"/>
      <c r="N22" s="46"/>
      <c r="O22" s="115"/>
      <c r="P22" s="115"/>
      <c r="Q22" s="100"/>
      <c r="R22" s="100"/>
      <c r="S22" s="4"/>
      <c r="T22" s="93"/>
      <c r="U22" s="4"/>
    </row>
    <row r="23" spans="1:21" ht="30" customHeight="1">
      <c r="A23" s="193" t="s">
        <v>4</v>
      </c>
      <c r="B23" s="455" t="s">
        <v>3</v>
      </c>
      <c r="C23" s="455"/>
      <c r="D23" s="455"/>
      <c r="E23" s="455"/>
      <c r="F23" s="455"/>
      <c r="G23" s="455"/>
      <c r="H23" s="46" t="s">
        <v>4</v>
      </c>
      <c r="I23" s="46" t="s">
        <v>12</v>
      </c>
      <c r="J23" s="46" t="s">
        <v>0</v>
      </c>
      <c r="K23" s="46" t="s">
        <v>2</v>
      </c>
      <c r="L23" s="46"/>
      <c r="M23" s="46" t="s">
        <v>16081</v>
      </c>
      <c r="N23" s="46" t="s">
        <v>16082</v>
      </c>
      <c r="O23" s="115" t="s">
        <v>1</v>
      </c>
      <c r="P23" s="115" t="s">
        <v>6229</v>
      </c>
      <c r="Q23" s="100"/>
      <c r="R23" s="100"/>
      <c r="S23" s="4"/>
      <c r="T23" s="93"/>
      <c r="U23" s="4"/>
    </row>
    <row r="24" spans="1:21" s="15" customFormat="1" ht="15" customHeight="1">
      <c r="A24" s="451"/>
      <c r="B24" s="451"/>
      <c r="C24" s="451"/>
      <c r="D24" s="451"/>
      <c r="E24" s="451"/>
      <c r="F24" s="451"/>
      <c r="G24" s="451"/>
      <c r="H24" s="451"/>
      <c r="I24" s="451"/>
      <c r="J24" s="451"/>
      <c r="K24" s="451"/>
      <c r="L24" s="451"/>
      <c r="M24" s="451"/>
      <c r="N24" s="451"/>
      <c r="O24" s="451"/>
      <c r="P24" s="121"/>
    </row>
    <row r="25" spans="1:21" s="15" customFormat="1" ht="30" customHeight="1">
      <c r="A25" s="62">
        <v>2</v>
      </c>
      <c r="B25" s="415" t="s">
        <v>22592</v>
      </c>
      <c r="C25" s="415"/>
      <c r="D25" s="415"/>
      <c r="E25" s="415"/>
      <c r="F25" s="415"/>
      <c r="G25" s="415"/>
      <c r="H25" s="62"/>
      <c r="I25" s="62"/>
      <c r="J25" s="62"/>
      <c r="K25" s="62"/>
      <c r="L25" s="63"/>
      <c r="M25" s="62"/>
      <c r="N25" s="62"/>
      <c r="O25" s="116"/>
      <c r="P25" s="116"/>
      <c r="Q25" s="100"/>
      <c r="R25" s="100"/>
      <c r="S25" s="4"/>
      <c r="T25" s="93"/>
      <c r="U25" s="4"/>
    </row>
    <row r="26" spans="1:21" s="20" customFormat="1" ht="30" customHeight="1">
      <c r="A26" s="243" t="s">
        <v>16195</v>
      </c>
      <c r="B26" s="437" t="str">
        <f>IF(I26="SINAPI",VLOOKUP(QUA!H26,SINAPI,2,),VLOOKUP(QUA!H26,SETOP,3,))</f>
        <v>TELHADISTA COM ENCARGOS COMPLEMENTARES</v>
      </c>
      <c r="C26" s="437"/>
      <c r="D26" s="437"/>
      <c r="E26" s="437"/>
      <c r="F26" s="437"/>
      <c r="G26" s="437"/>
      <c r="H26" s="211">
        <v>88323</v>
      </c>
      <c r="I26" s="211" t="s">
        <v>16078</v>
      </c>
      <c r="J26" s="211" t="str">
        <f>IF(I26="SINAPI",VLOOKUP(QUA!H26,SINAPI,3,),VLOOKUP(QUA!H26,SETOP,4,))</f>
        <v>H</v>
      </c>
      <c r="K26" s="212">
        <f>F29</f>
        <v>80</v>
      </c>
      <c r="L26" s="212" t="s">
        <v>40</v>
      </c>
      <c r="M26" s="194">
        <f>IF(I26="SINAPI",VLOOKUP(QUA!H26,SINAPI,4,),VLOOKUP(QUA!H26,SETOP,5,))</f>
        <v>20.190000000000001</v>
      </c>
      <c r="N26" s="194">
        <f t="shared" ref="N26" si="6">ROUND(M26*(1+$C$7),2)</f>
        <v>26.51</v>
      </c>
      <c r="O26" s="194">
        <f t="shared" ref="O26" si="7">K26*M26</f>
        <v>1615.2</v>
      </c>
      <c r="P26" s="194">
        <f t="shared" ref="P26" si="8">N26*K26</f>
        <v>2120.8000000000002</v>
      </c>
      <c r="Q26" s="100"/>
      <c r="R26" s="100"/>
      <c r="S26" s="4"/>
      <c r="T26" s="93"/>
    </row>
    <row r="27" spans="1:21" s="20" customFormat="1">
      <c r="A27" s="243"/>
      <c r="B27" s="4"/>
      <c r="C27" s="420" t="s">
        <v>22593</v>
      </c>
      <c r="D27" s="420"/>
      <c r="E27" s="420"/>
      <c r="F27" s="213">
        <v>8</v>
      </c>
      <c r="G27" s="4" t="s">
        <v>23</v>
      </c>
      <c r="H27" s="211"/>
      <c r="I27" s="211"/>
      <c r="J27" s="211"/>
      <c r="K27" s="212"/>
      <c r="L27" s="212"/>
      <c r="M27" s="194"/>
      <c r="N27" s="194"/>
      <c r="O27" s="194"/>
      <c r="P27" s="194"/>
      <c r="Q27" s="100"/>
      <c r="R27" s="100"/>
      <c r="S27" s="4"/>
      <c r="T27" s="93"/>
    </row>
    <row r="28" spans="1:21" s="20" customFormat="1">
      <c r="A28" s="243"/>
      <c r="B28" s="4"/>
      <c r="C28" s="420" t="s">
        <v>22594</v>
      </c>
      <c r="D28" s="420"/>
      <c r="E28" s="420"/>
      <c r="F28" s="246">
        <v>10</v>
      </c>
      <c r="G28" s="4" t="s">
        <v>22595</v>
      </c>
      <c r="H28" s="211"/>
      <c r="I28" s="211"/>
      <c r="J28" s="211"/>
      <c r="K28" s="212"/>
      <c r="L28" s="212"/>
      <c r="M28" s="194"/>
      <c r="N28" s="194"/>
      <c r="O28" s="194"/>
      <c r="P28" s="194"/>
      <c r="Q28" s="100"/>
      <c r="R28" s="100"/>
      <c r="S28" s="4"/>
      <c r="T28" s="93"/>
    </row>
    <row r="29" spans="1:21" s="20" customFormat="1">
      <c r="A29" s="243"/>
      <c r="B29" s="4"/>
      <c r="C29" s="420" t="s">
        <v>22596</v>
      </c>
      <c r="D29" s="420"/>
      <c r="E29" s="420"/>
      <c r="F29" s="213">
        <f>F27*F28</f>
        <v>80</v>
      </c>
      <c r="G29" s="4" t="s">
        <v>23</v>
      </c>
      <c r="H29" s="211"/>
      <c r="I29" s="211"/>
      <c r="J29" s="211"/>
      <c r="K29" s="212"/>
      <c r="L29" s="212"/>
      <c r="M29" s="194"/>
      <c r="N29" s="194"/>
      <c r="O29" s="194"/>
      <c r="P29" s="194"/>
      <c r="Q29" s="100"/>
      <c r="R29" s="100"/>
      <c r="S29" s="4"/>
      <c r="T29" s="93"/>
    </row>
    <row r="30" spans="1:21" s="20" customFormat="1" ht="30" customHeight="1">
      <c r="A30" s="243" t="s">
        <v>16832</v>
      </c>
      <c r="B30" s="437" t="str">
        <f>IF(I30="SINAPI",VLOOKUP(QUA!H30,SINAPI,2,),VLOOKUP(QUA!H30,SETOP,3,))</f>
        <v>TELHA DE BARRO / CERAMICA, TIPO ROMANA, AMERICANA, PORTUGUESA, FRANCESA, COMPRIMENTO DE *41* CM,  RENDIMENTO DE *16* TELHAS/M2</v>
      </c>
      <c r="C30" s="437"/>
      <c r="D30" s="437"/>
      <c r="E30" s="437"/>
      <c r="F30" s="437"/>
      <c r="G30" s="437"/>
      <c r="H30" s="211">
        <v>7175</v>
      </c>
      <c r="I30" s="211" t="s">
        <v>16078</v>
      </c>
      <c r="J30" s="211" t="str">
        <f>IF(I30="SINAPI",VLOOKUP(QUA!H30,SINAPI,3,),VLOOKUP(QUA!H30,SETOP,4,))</f>
        <v xml:space="preserve">UN    </v>
      </c>
      <c r="K30" s="212">
        <f>F37</f>
        <v>801.29088000000002</v>
      </c>
      <c r="L30" s="212" t="s">
        <v>37</v>
      </c>
      <c r="M30" s="194">
        <f>ROUND(IF(I30="SINAPI",VLOOKUP(QUA!H30,SINAPI,4,),VLOOKUP(QUA!H30,SETOP,5,)),2)</f>
        <v>1.01</v>
      </c>
      <c r="N30" s="194">
        <f>ROUND(M30*(1+$C$7),2)</f>
        <v>1.33</v>
      </c>
      <c r="O30" s="194">
        <f>K30*M30</f>
        <v>809.30378880000001</v>
      </c>
      <c r="P30" s="194">
        <f t="shared" ref="P30:P46" si="9">N30*K30</f>
        <v>1065.7168704000001</v>
      </c>
      <c r="Q30" s="100"/>
      <c r="R30" s="100"/>
      <c r="S30" s="4"/>
      <c r="T30" s="93"/>
    </row>
    <row r="31" spans="1:21" s="20" customFormat="1">
      <c r="A31" s="243"/>
      <c r="B31" s="4"/>
      <c r="C31" s="420" t="s">
        <v>22597</v>
      </c>
      <c r="D31" s="420"/>
      <c r="E31" s="420"/>
      <c r="F31" s="230">
        <v>2952</v>
      </c>
      <c r="G31" s="4" t="s">
        <v>6284</v>
      </c>
      <c r="H31" s="211"/>
      <c r="I31" s="211"/>
      <c r="J31" s="211"/>
      <c r="K31" s="212"/>
      <c r="L31" s="212"/>
      <c r="M31" s="194"/>
      <c r="N31" s="194"/>
      <c r="O31" s="194"/>
      <c r="P31" s="194"/>
      <c r="Q31" s="100"/>
      <c r="R31" s="100"/>
      <c r="S31" s="4"/>
      <c r="T31" s="93"/>
    </row>
    <row r="32" spans="1:21" s="20" customFormat="1">
      <c r="A32" s="243"/>
      <c r="B32" s="4"/>
      <c r="C32" s="420" t="s">
        <v>22607</v>
      </c>
      <c r="D32" s="420"/>
      <c r="E32" s="420"/>
      <c r="F32" s="231">
        <v>1.044</v>
      </c>
      <c r="G32" s="4" t="s">
        <v>6241</v>
      </c>
      <c r="H32" s="211"/>
      <c r="I32" s="211"/>
      <c r="J32" s="211"/>
      <c r="K32" s="212"/>
      <c r="L32" s="212"/>
      <c r="M32" s="194"/>
      <c r="N32" s="194"/>
      <c r="O32" s="194"/>
      <c r="P32" s="194"/>
      <c r="Q32" s="100"/>
      <c r="R32" s="100"/>
      <c r="S32" s="4"/>
      <c r="T32" s="93"/>
    </row>
    <row r="33" spans="1:20" s="20" customFormat="1">
      <c r="A33" s="243"/>
      <c r="B33" s="4"/>
      <c r="C33" s="420" t="s">
        <v>22608</v>
      </c>
      <c r="D33" s="420"/>
      <c r="E33" s="420"/>
      <c r="F33" s="230">
        <f>F31*F32</f>
        <v>3081.8879999999999</v>
      </c>
      <c r="G33" s="4" t="s">
        <v>6284</v>
      </c>
      <c r="H33" s="211"/>
      <c r="I33" s="211"/>
      <c r="J33" s="211"/>
      <c r="K33" s="212"/>
      <c r="L33" s="212"/>
      <c r="M33" s="194"/>
      <c r="N33" s="194"/>
      <c r="O33" s="194"/>
      <c r="P33" s="194"/>
      <c r="Q33" s="100"/>
      <c r="R33" s="100"/>
      <c r="S33" s="4"/>
      <c r="T33" s="93"/>
    </row>
    <row r="34" spans="1:20" s="20" customFormat="1">
      <c r="A34" s="243"/>
      <c r="B34" s="4"/>
      <c r="C34" s="420" t="s">
        <v>22606</v>
      </c>
      <c r="D34" s="420"/>
      <c r="E34" s="420"/>
      <c r="F34" s="246">
        <v>2</v>
      </c>
      <c r="G34" s="4" t="s">
        <v>6241</v>
      </c>
      <c r="H34" s="211"/>
      <c r="I34" s="211"/>
      <c r="J34" s="211"/>
      <c r="K34" s="212"/>
      <c r="L34" s="212"/>
      <c r="M34" s="194"/>
      <c r="N34" s="194"/>
      <c r="O34" s="194"/>
      <c r="P34" s="194"/>
      <c r="Q34" s="100"/>
      <c r="R34" s="100"/>
      <c r="S34" s="4"/>
      <c r="T34" s="93"/>
    </row>
    <row r="35" spans="1:20" s="20" customFormat="1">
      <c r="A35" s="243"/>
      <c r="B35" s="4"/>
      <c r="C35" s="420" t="s">
        <v>22615</v>
      </c>
      <c r="D35" s="420"/>
      <c r="E35" s="420"/>
      <c r="F35" s="213">
        <f>F33*F34/100</f>
        <v>61.63776</v>
      </c>
      <c r="G35" s="4" t="s">
        <v>6284</v>
      </c>
      <c r="H35" s="211"/>
      <c r="I35" s="211"/>
      <c r="J35" s="211"/>
      <c r="K35" s="212"/>
      <c r="L35" s="212"/>
      <c r="M35" s="194"/>
      <c r="N35" s="194"/>
      <c r="O35" s="194"/>
      <c r="P35" s="194"/>
      <c r="Q35" s="100"/>
      <c r="R35" s="100"/>
      <c r="S35" s="4"/>
      <c r="T35" s="93"/>
    </row>
    <row r="36" spans="1:20" s="20" customFormat="1">
      <c r="A36" s="243"/>
      <c r="B36" s="4"/>
      <c r="C36" s="420" t="s">
        <v>22598</v>
      </c>
      <c r="D36" s="420"/>
      <c r="E36" s="420"/>
      <c r="F36" s="213">
        <v>13</v>
      </c>
      <c r="G36" s="4" t="s">
        <v>22599</v>
      </c>
      <c r="H36" s="211"/>
      <c r="I36" s="211"/>
      <c r="J36" s="211"/>
      <c r="K36" s="212"/>
      <c r="L36" s="212"/>
      <c r="M36" s="194"/>
      <c r="N36" s="194"/>
      <c r="O36" s="194"/>
      <c r="P36" s="194"/>
      <c r="Q36" s="100"/>
      <c r="R36" s="100"/>
      <c r="S36" s="4"/>
      <c r="T36" s="93"/>
    </row>
    <row r="37" spans="1:20" s="20" customFormat="1">
      <c r="A37" s="243"/>
      <c r="B37" s="4"/>
      <c r="C37" s="420" t="s">
        <v>22600</v>
      </c>
      <c r="D37" s="420"/>
      <c r="E37" s="420"/>
      <c r="F37" s="213">
        <f>F35*F36</f>
        <v>801.29088000000002</v>
      </c>
      <c r="G37" s="214" t="s">
        <v>16193</v>
      </c>
      <c r="H37" s="211"/>
      <c r="I37" s="211"/>
      <c r="J37" s="211"/>
      <c r="K37" s="212"/>
      <c r="L37" s="212"/>
      <c r="M37" s="194"/>
      <c r="N37" s="194"/>
      <c r="O37" s="194"/>
      <c r="P37" s="194"/>
      <c r="Q37" s="100"/>
      <c r="R37" s="100"/>
      <c r="S37" s="4"/>
      <c r="T37" s="93"/>
    </row>
    <row r="38" spans="1:20" s="20" customFormat="1" ht="30" customHeight="1">
      <c r="A38" s="243" t="s">
        <v>16833</v>
      </c>
      <c r="B38" s="437" t="str">
        <f>IF(I38="SINAPI",VLOOKUP(QUA!H38,SINAPI,2,),VLOOKUP(QUA!H38,SETOP,3,))</f>
        <v>TELHA DE FIBROCIMENTO E = 6 MM, DE 4,60 X 1,06 M (SEM AMIANTO)</v>
      </c>
      <c r="C38" s="437"/>
      <c r="D38" s="437"/>
      <c r="E38" s="437"/>
      <c r="F38" s="437"/>
      <c r="G38" s="437"/>
      <c r="H38" s="211">
        <v>34468</v>
      </c>
      <c r="I38" s="211" t="s">
        <v>16078</v>
      </c>
      <c r="J38" s="211" t="str">
        <f>IF(I38="SINAPI",VLOOKUP(QUA!H38,SINAPI,3,),VLOOKUP(QUA!H38,SETOP,4,))</f>
        <v xml:space="preserve">UN    </v>
      </c>
      <c r="K38" s="212">
        <f>F45</f>
        <v>4.070204081632653</v>
      </c>
      <c r="L38" s="212" t="s">
        <v>37</v>
      </c>
      <c r="M38" s="194">
        <f>ROUND(IF(I38="SINAPI",VLOOKUP(QUA!H38,SINAPI,4,),VLOOKUP(QUA!H38,SETOP,5,)),2)</f>
        <v>146.33000000000001</v>
      </c>
      <c r="N38" s="194">
        <f>ROUND(M38*(1+$C$7),2)</f>
        <v>192.12</v>
      </c>
      <c r="O38" s="194">
        <f>K38*M38</f>
        <v>595.59296326530614</v>
      </c>
      <c r="P38" s="194">
        <f t="shared" ref="P38" si="10">N38*K38</f>
        <v>781.96760816326537</v>
      </c>
      <c r="Q38" s="100"/>
      <c r="R38" s="100"/>
      <c r="S38" s="4"/>
      <c r="T38" s="93"/>
    </row>
    <row r="39" spans="1:20" s="20" customFormat="1">
      <c r="A39" s="243"/>
      <c r="B39" s="4"/>
      <c r="C39" s="420" t="s">
        <v>22597</v>
      </c>
      <c r="D39" s="420"/>
      <c r="E39" s="420"/>
      <c r="F39" s="230">
        <v>831</v>
      </c>
      <c r="G39" s="4" t="s">
        <v>6284</v>
      </c>
      <c r="H39" s="211"/>
      <c r="I39" s="211"/>
      <c r="J39" s="211"/>
      <c r="K39" s="212"/>
      <c r="L39" s="212"/>
      <c r="M39" s="194"/>
      <c r="N39" s="194"/>
      <c r="O39" s="194"/>
      <c r="P39" s="194"/>
      <c r="Q39" s="100"/>
      <c r="R39" s="100"/>
      <c r="S39" s="4"/>
      <c r="T39" s="93"/>
    </row>
    <row r="40" spans="1:20" s="20" customFormat="1">
      <c r="A40" s="243"/>
      <c r="B40" s="4"/>
      <c r="C40" s="420" t="s">
        <v>22613</v>
      </c>
      <c r="D40" s="420"/>
      <c r="E40" s="420"/>
      <c r="F40" s="231">
        <v>20</v>
      </c>
      <c r="G40" s="4" t="s">
        <v>6241</v>
      </c>
      <c r="H40" s="211"/>
      <c r="I40" s="211"/>
      <c r="J40" s="211"/>
      <c r="K40" s="212"/>
      <c r="L40" s="212"/>
      <c r="M40" s="194"/>
      <c r="N40" s="194"/>
      <c r="O40" s="194"/>
      <c r="P40" s="194"/>
      <c r="Q40" s="100"/>
      <c r="R40" s="100"/>
      <c r="S40" s="4"/>
      <c r="T40" s="93"/>
    </row>
    <row r="41" spans="1:20" s="20" customFormat="1">
      <c r="A41" s="243"/>
      <c r="B41" s="4"/>
      <c r="C41" s="420" t="s">
        <v>22608</v>
      </c>
      <c r="D41" s="420"/>
      <c r="E41" s="420"/>
      <c r="F41" s="230">
        <f>F39*1.2</f>
        <v>997.19999999999993</v>
      </c>
      <c r="G41" s="4" t="s">
        <v>6284</v>
      </c>
      <c r="H41" s="211"/>
      <c r="I41" s="211"/>
      <c r="J41" s="211"/>
      <c r="K41" s="212"/>
      <c r="L41" s="212"/>
      <c r="M41" s="194"/>
      <c r="N41" s="194"/>
      <c r="O41" s="194"/>
      <c r="P41" s="194"/>
      <c r="Q41" s="100"/>
      <c r="R41" s="100"/>
      <c r="S41" s="4"/>
      <c r="T41" s="93"/>
    </row>
    <row r="42" spans="1:20" s="20" customFormat="1">
      <c r="A42" s="243"/>
      <c r="B42" s="4"/>
      <c r="C42" s="420" t="s">
        <v>22606</v>
      </c>
      <c r="D42" s="420"/>
      <c r="E42" s="420"/>
      <c r="F42" s="246">
        <v>2</v>
      </c>
      <c r="G42" s="4" t="s">
        <v>6241</v>
      </c>
      <c r="H42" s="211"/>
      <c r="I42" s="211"/>
      <c r="J42" s="211"/>
      <c r="K42" s="212"/>
      <c r="L42" s="212"/>
      <c r="M42" s="194"/>
      <c r="N42" s="194"/>
      <c r="O42" s="194"/>
      <c r="P42" s="194"/>
      <c r="Q42" s="100"/>
      <c r="R42" s="100"/>
      <c r="S42" s="4"/>
      <c r="T42" s="93"/>
    </row>
    <row r="43" spans="1:20" s="20" customFormat="1">
      <c r="A43" s="243"/>
      <c r="B43" s="4"/>
      <c r="C43" s="420" t="s">
        <v>22615</v>
      </c>
      <c r="D43" s="420"/>
      <c r="E43" s="420"/>
      <c r="F43" s="213">
        <f>F41*F42/100</f>
        <v>19.943999999999999</v>
      </c>
      <c r="G43" s="4" t="s">
        <v>6284</v>
      </c>
      <c r="H43" s="211"/>
      <c r="I43" s="211"/>
      <c r="J43" s="211"/>
      <c r="K43" s="212"/>
      <c r="L43" s="212"/>
      <c r="M43" s="194"/>
      <c r="N43" s="194"/>
      <c r="O43" s="194"/>
      <c r="P43" s="194"/>
      <c r="Q43" s="100"/>
      <c r="R43" s="100"/>
      <c r="S43" s="4"/>
      <c r="T43" s="93"/>
    </row>
    <row r="44" spans="1:20" s="20" customFormat="1">
      <c r="A44" s="243"/>
      <c r="B44" s="4"/>
      <c r="C44" s="420" t="s">
        <v>22614</v>
      </c>
      <c r="D44" s="420"/>
      <c r="E44" s="420"/>
      <c r="F44" s="213">
        <v>4.9000000000000004</v>
      </c>
      <c r="G44" s="4" t="s">
        <v>6284</v>
      </c>
      <c r="H44" s="211"/>
      <c r="I44" s="211"/>
      <c r="J44" s="211"/>
      <c r="K44" s="212"/>
      <c r="L44" s="212"/>
      <c r="M44" s="194"/>
      <c r="N44" s="194"/>
      <c r="O44" s="194"/>
      <c r="P44" s="194"/>
      <c r="Q44" s="100"/>
      <c r="R44" s="100"/>
      <c r="S44" s="4"/>
      <c r="T44" s="93"/>
    </row>
    <row r="45" spans="1:20" s="20" customFormat="1">
      <c r="A45" s="243"/>
      <c r="B45" s="4"/>
      <c r="C45" s="420" t="s">
        <v>22600</v>
      </c>
      <c r="D45" s="420"/>
      <c r="E45" s="420"/>
      <c r="F45" s="213">
        <f>F43/F44</f>
        <v>4.070204081632653</v>
      </c>
      <c r="G45" s="214" t="s">
        <v>16193</v>
      </c>
      <c r="H45" s="211"/>
      <c r="I45" s="211"/>
      <c r="J45" s="211"/>
      <c r="K45" s="212"/>
      <c r="L45" s="212"/>
      <c r="M45" s="194"/>
      <c r="N45" s="194"/>
      <c r="O45" s="194"/>
      <c r="P45" s="194"/>
      <c r="Q45" s="100"/>
      <c r="R45" s="100"/>
      <c r="S45" s="4"/>
      <c r="T45" s="93"/>
    </row>
    <row r="46" spans="1:20" s="20" customFormat="1" ht="30" customHeight="1">
      <c r="A46" s="243" t="s">
        <v>22669</v>
      </c>
      <c r="B46" s="437" t="str">
        <f>IF(I46="SINAPI",VLOOKUP(QUA!H46,SINAPI,2,),VLOOKUP(QUA!H46,SETOP,3,))</f>
        <v>CALHA EM CHAPA DE AÇO GALVANIZADO NÚMERO 24, DESENVOLVIMENTO DE 50 CM, INCLUSO TRANSPORTE VERTICAL. AF_07/2019</v>
      </c>
      <c r="C46" s="437"/>
      <c r="D46" s="437"/>
      <c r="E46" s="437"/>
      <c r="F46" s="437"/>
      <c r="G46" s="437"/>
      <c r="H46" s="211">
        <v>94228</v>
      </c>
      <c r="I46" s="211" t="s">
        <v>16078</v>
      </c>
      <c r="J46" s="211" t="str">
        <f>IF(I46="SINAPI",VLOOKUP(QUA!H46,SINAPI,3,),VLOOKUP(QUA!H46,SETOP,4,))</f>
        <v>M</v>
      </c>
      <c r="K46" s="212">
        <f>F49</f>
        <v>7.1</v>
      </c>
      <c r="L46" s="212" t="s">
        <v>37</v>
      </c>
      <c r="M46" s="194">
        <f>ROUND(IF(I46="SINAPI",VLOOKUP(QUA!H46,SINAPI,4,),VLOOKUP(QUA!H46,SETOP,5,)),2)</f>
        <v>60.49</v>
      </c>
      <c r="N46" s="194">
        <f>ROUND(M46*(1+$C$7),2)</f>
        <v>79.42</v>
      </c>
      <c r="O46" s="194">
        <f>K46*M46</f>
        <v>429.47899999999998</v>
      </c>
      <c r="P46" s="194">
        <f t="shared" si="9"/>
        <v>563.88199999999995</v>
      </c>
      <c r="Q46" s="100"/>
      <c r="R46" s="100"/>
      <c r="S46" s="4"/>
      <c r="T46" s="93"/>
    </row>
    <row r="47" spans="1:20" s="20" customFormat="1">
      <c r="A47" s="243"/>
      <c r="B47" s="4"/>
      <c r="C47" s="429" t="s">
        <v>22601</v>
      </c>
      <c r="D47" s="429"/>
      <c r="E47" s="429"/>
      <c r="F47" s="233">
        <v>71</v>
      </c>
      <c r="G47" s="1" t="s">
        <v>6462</v>
      </c>
      <c r="H47" s="211"/>
      <c r="I47" s="211"/>
      <c r="J47" s="211"/>
      <c r="K47" s="212"/>
      <c r="L47" s="212"/>
      <c r="M47" s="194"/>
      <c r="N47" s="194"/>
      <c r="O47" s="194"/>
      <c r="P47" s="194"/>
      <c r="Q47" s="100"/>
      <c r="R47" s="100"/>
      <c r="S47" s="4"/>
      <c r="T47" s="93"/>
    </row>
    <row r="48" spans="1:20" s="20" customFormat="1">
      <c r="A48" s="243"/>
      <c r="B48" s="4"/>
      <c r="C48" s="429" t="s">
        <v>22602</v>
      </c>
      <c r="D48" s="429"/>
      <c r="E48" s="429"/>
      <c r="F48" s="233">
        <v>10</v>
      </c>
      <c r="G48" s="1" t="s">
        <v>6241</v>
      </c>
      <c r="H48" s="211"/>
      <c r="I48" s="211"/>
      <c r="J48" s="211"/>
      <c r="K48" s="212"/>
      <c r="L48" s="212"/>
      <c r="M48" s="194"/>
      <c r="N48" s="194"/>
      <c r="O48" s="194"/>
      <c r="P48" s="194"/>
      <c r="Q48" s="100"/>
      <c r="R48" s="100"/>
      <c r="S48" s="4"/>
      <c r="T48" s="93"/>
    </row>
    <row r="49" spans="1:20" s="20" customFormat="1">
      <c r="A49" s="243"/>
      <c r="B49" s="4"/>
      <c r="C49" s="429" t="s">
        <v>22596</v>
      </c>
      <c r="D49" s="429"/>
      <c r="E49" s="429"/>
      <c r="F49" s="210">
        <f>F47*F48/100</f>
        <v>7.1</v>
      </c>
      <c r="G49" s="1" t="s">
        <v>6462</v>
      </c>
      <c r="H49" s="211"/>
      <c r="I49" s="211"/>
      <c r="J49" s="211"/>
      <c r="K49" s="212"/>
      <c r="L49" s="212"/>
      <c r="M49" s="194"/>
      <c r="N49" s="194"/>
      <c r="O49" s="194"/>
      <c r="P49" s="194"/>
      <c r="Q49" s="100"/>
      <c r="R49" s="100"/>
      <c r="S49" s="4"/>
      <c r="T49" s="93"/>
    </row>
    <row r="50" spans="1:20" s="20" customFormat="1">
      <c r="A50" s="243" t="s">
        <v>16834</v>
      </c>
      <c r="B50" s="418" t="s">
        <v>22609</v>
      </c>
      <c r="C50" s="418"/>
      <c r="D50" s="418"/>
      <c r="E50" s="418"/>
      <c r="F50" s="418"/>
      <c r="G50" s="450"/>
      <c r="H50" s="211"/>
      <c r="I50" s="211"/>
      <c r="J50" s="211"/>
      <c r="K50" s="212"/>
      <c r="L50" s="212"/>
      <c r="M50" s="194"/>
      <c r="N50" s="194"/>
      <c r="O50" s="194"/>
      <c r="P50" s="194"/>
      <c r="Q50" s="100"/>
      <c r="R50" s="100"/>
      <c r="S50" s="4"/>
      <c r="T50" s="93"/>
    </row>
    <row r="51" spans="1:20" s="20" customFormat="1" ht="30" customHeight="1">
      <c r="A51" s="243" t="s">
        <v>22610</v>
      </c>
      <c r="B51" s="437" t="str">
        <f>IF(I51="SINAPI",VLOOKUP(QUA!H51,SINAPI,2,),VLOOKUP(QUA!H51,SETOP,3,))</f>
        <v>TELHADISTA COM ENCARGOS COMPLEMENTARES</v>
      </c>
      <c r="C51" s="437"/>
      <c r="D51" s="437"/>
      <c r="E51" s="437"/>
      <c r="F51" s="437"/>
      <c r="G51" s="437"/>
      <c r="H51" s="211">
        <v>88323</v>
      </c>
      <c r="I51" s="211" t="s">
        <v>16078</v>
      </c>
      <c r="J51" s="211" t="str">
        <f>IF(I51="SINAPI",VLOOKUP(QUA!H51,SINAPI,3,),VLOOKUP(QUA!H51,SETOP,4,))</f>
        <v>H</v>
      </c>
      <c r="K51" s="212">
        <f>F54</f>
        <v>40</v>
      </c>
      <c r="L51" s="212" t="s">
        <v>37</v>
      </c>
      <c r="M51" s="194">
        <f>ROUND(IF(I51="SINAPI",VLOOKUP(QUA!H51,SINAPI,4,),VLOOKUP(QUA!H51,SETOP,5,)),2)</f>
        <v>20.190000000000001</v>
      </c>
      <c r="N51" s="194">
        <f>ROUND(M51*(1+$C$7),2)</f>
        <v>26.51</v>
      </c>
      <c r="O51" s="194">
        <f>K51*M51</f>
        <v>807.6</v>
      </c>
      <c r="P51" s="194">
        <f>N51*K51</f>
        <v>1060.4000000000001</v>
      </c>
      <c r="Q51" s="100"/>
      <c r="R51" s="100"/>
      <c r="S51" s="4"/>
      <c r="T51" s="93"/>
    </row>
    <row r="52" spans="1:20" s="20" customFormat="1">
      <c r="A52" s="243"/>
      <c r="B52" s="4"/>
      <c r="C52" s="420" t="s">
        <v>22593</v>
      </c>
      <c r="D52" s="420"/>
      <c r="E52" s="420"/>
      <c r="F52" s="213">
        <v>8</v>
      </c>
      <c r="G52" s="4" t="s">
        <v>23</v>
      </c>
      <c r="H52" s="211"/>
      <c r="I52" s="211"/>
      <c r="J52" s="211"/>
      <c r="K52" s="212"/>
      <c r="L52" s="212"/>
      <c r="M52" s="194"/>
      <c r="N52" s="194"/>
      <c r="O52" s="194"/>
      <c r="P52" s="194"/>
      <c r="Q52" s="100"/>
      <c r="R52" s="100"/>
      <c r="S52" s="4"/>
      <c r="T52" s="93"/>
    </row>
    <row r="53" spans="1:20" s="20" customFormat="1">
      <c r="A53" s="243"/>
      <c r="B53" s="236"/>
      <c r="C53" s="424" t="s">
        <v>22594</v>
      </c>
      <c r="D53" s="424"/>
      <c r="E53" s="424"/>
      <c r="F53" s="247">
        <v>5</v>
      </c>
      <c r="G53" s="236" t="s">
        <v>22595</v>
      </c>
      <c r="H53" s="211"/>
      <c r="I53" s="211"/>
      <c r="J53" s="211"/>
      <c r="K53" s="212"/>
      <c r="L53" s="212"/>
      <c r="M53" s="194"/>
      <c r="N53" s="194"/>
      <c r="O53" s="194"/>
      <c r="P53" s="194"/>
      <c r="Q53" s="100"/>
      <c r="R53" s="100"/>
      <c r="S53" s="4"/>
      <c r="T53" s="93"/>
    </row>
    <row r="54" spans="1:20" s="20" customFormat="1">
      <c r="A54" s="243"/>
      <c r="B54" s="236"/>
      <c r="C54" s="424" t="s">
        <v>22596</v>
      </c>
      <c r="D54" s="424"/>
      <c r="E54" s="424"/>
      <c r="F54" s="230">
        <f>F52*F53</f>
        <v>40</v>
      </c>
      <c r="G54" s="236" t="s">
        <v>23</v>
      </c>
      <c r="H54" s="211"/>
      <c r="I54" s="211"/>
      <c r="J54" s="211"/>
      <c r="K54" s="212"/>
      <c r="L54" s="212"/>
      <c r="M54" s="194"/>
      <c r="N54" s="194"/>
      <c r="O54" s="194"/>
      <c r="P54" s="194"/>
      <c r="Q54" s="100"/>
      <c r="R54" s="100"/>
      <c r="S54" s="4"/>
      <c r="T54" s="93"/>
    </row>
    <row r="55" spans="1:20" s="20" customFormat="1" ht="30" customHeight="1">
      <c r="A55" s="243" t="s">
        <v>22611</v>
      </c>
      <c r="B55" s="409" t="str">
        <f>IF(I55="SINAPI",VLOOKUP(QUA!H55,SINAPI,2,),VLOOKUP(QUA!H55,SETOP,3,))</f>
        <v>SERVENTE DE OBRAS</v>
      </c>
      <c r="C55" s="409"/>
      <c r="D55" s="409"/>
      <c r="E55" s="409"/>
      <c r="F55" s="409"/>
      <c r="G55" s="409"/>
      <c r="H55" s="211">
        <v>6111</v>
      </c>
      <c r="I55" s="211" t="s">
        <v>16078</v>
      </c>
      <c r="J55" s="211" t="str">
        <f>IF(I55="SINAPI",VLOOKUP(QUA!H55,SINAPI,3,),VLOOKUP(QUA!H55,SETOP,4,))</f>
        <v xml:space="preserve">H     </v>
      </c>
      <c r="K55" s="212">
        <f>F58</f>
        <v>40</v>
      </c>
      <c r="L55" s="212" t="s">
        <v>37</v>
      </c>
      <c r="M55" s="194">
        <f>ROUND(IF(I55="SINAPI",VLOOKUP(QUA!H55,SINAPI,4,),VLOOKUP(QUA!H55,SETOP,5,)),2)</f>
        <v>9.49</v>
      </c>
      <c r="N55" s="194">
        <f>ROUND(M55*(1+$C$7),2)</f>
        <v>12.46</v>
      </c>
      <c r="O55" s="194">
        <f>K55*M55</f>
        <v>379.6</v>
      </c>
      <c r="P55" s="194">
        <f>N55*K55</f>
        <v>498.40000000000003</v>
      </c>
      <c r="Q55" s="100"/>
      <c r="R55" s="100"/>
      <c r="S55" s="4"/>
      <c r="T55" s="93"/>
    </row>
    <row r="56" spans="1:20" s="20" customFormat="1">
      <c r="A56" s="243"/>
      <c r="B56" s="236"/>
      <c r="C56" s="424" t="s">
        <v>22593</v>
      </c>
      <c r="D56" s="424"/>
      <c r="E56" s="424"/>
      <c r="F56" s="230">
        <v>8</v>
      </c>
      <c r="G56" s="236" t="s">
        <v>23</v>
      </c>
      <c r="H56" s="211"/>
      <c r="I56" s="211"/>
      <c r="J56" s="211"/>
      <c r="K56" s="212"/>
      <c r="L56" s="212"/>
      <c r="M56" s="194"/>
      <c r="N56" s="194"/>
      <c r="O56" s="194"/>
      <c r="P56" s="194"/>
      <c r="Q56" s="100"/>
      <c r="R56" s="100"/>
      <c r="S56" s="4"/>
      <c r="T56" s="93"/>
    </row>
    <row r="57" spans="1:20" s="20" customFormat="1">
      <c r="A57" s="243"/>
      <c r="B57" s="236"/>
      <c r="C57" s="424" t="s">
        <v>22594</v>
      </c>
      <c r="D57" s="424"/>
      <c r="E57" s="424"/>
      <c r="F57" s="247">
        <v>5</v>
      </c>
      <c r="G57" s="236" t="s">
        <v>22595</v>
      </c>
      <c r="H57" s="211"/>
      <c r="I57" s="211"/>
      <c r="J57" s="211"/>
      <c r="K57" s="212"/>
      <c r="L57" s="212"/>
      <c r="M57" s="194"/>
      <c r="N57" s="194"/>
      <c r="O57" s="194"/>
      <c r="P57" s="194"/>
      <c r="Q57" s="100"/>
      <c r="R57" s="100"/>
      <c r="S57" s="4"/>
      <c r="T57" s="93"/>
    </row>
    <row r="58" spans="1:20" s="20" customFormat="1">
      <c r="A58" s="243"/>
      <c r="B58" s="236"/>
      <c r="C58" s="424" t="s">
        <v>22596</v>
      </c>
      <c r="D58" s="424"/>
      <c r="E58" s="424"/>
      <c r="F58" s="230">
        <f>F56*F57</f>
        <v>40</v>
      </c>
      <c r="G58" s="236" t="s">
        <v>23</v>
      </c>
      <c r="H58" s="211"/>
      <c r="I58" s="211"/>
      <c r="J58" s="211"/>
      <c r="K58" s="212"/>
      <c r="L58" s="212"/>
      <c r="M58" s="194"/>
      <c r="N58" s="194"/>
      <c r="O58" s="194"/>
      <c r="P58" s="194"/>
      <c r="Q58" s="100"/>
      <c r="R58" s="100"/>
      <c r="S58" s="4"/>
      <c r="T58" s="93"/>
    </row>
    <row r="59" spans="1:20" s="20" customFormat="1" ht="30" customHeight="1">
      <c r="A59" s="243" t="s">
        <v>22670</v>
      </c>
      <c r="B59" s="409" t="str">
        <f>IF(I59="SINAPI",VLOOKUP(QUA!H59,SINAPI,2,),VLOOKUP(QUA!H59,SETOP,3,))</f>
        <v>REMOÇÃO DE TESOURAS DE MADEIRA, COM VÃO MAIOR OU IGUAL A 8M, DE FORMA MANUAL, SEM REAPROVEITAMENTO. AF_12/2017</v>
      </c>
      <c r="C59" s="409"/>
      <c r="D59" s="409"/>
      <c r="E59" s="409"/>
      <c r="F59" s="409"/>
      <c r="G59" s="410"/>
      <c r="H59" s="211">
        <v>97652</v>
      </c>
      <c r="I59" s="211" t="s">
        <v>16078</v>
      </c>
      <c r="J59" s="211" t="str">
        <f>IF(I59="SINAPI",VLOOKUP(QUA!H59,SINAPI,3,),VLOOKUP(QUA!H59,SETOP,4,))</f>
        <v>UN</v>
      </c>
      <c r="K59" s="212">
        <f>F60</f>
        <v>14</v>
      </c>
      <c r="L59" s="212" t="s">
        <v>37</v>
      </c>
      <c r="M59" s="194">
        <f>ROUND(IF(I59="SINAPI",VLOOKUP(QUA!H59,SINAPI,4,),VLOOKUP(QUA!H59,SETOP,5,)),2)</f>
        <v>123.71</v>
      </c>
      <c r="N59" s="194">
        <f>ROUND(M59*(1+$C$7),2)</f>
        <v>162.41999999999999</v>
      </c>
      <c r="O59" s="194">
        <f>K59*M59</f>
        <v>1731.9399999999998</v>
      </c>
      <c r="P59" s="194">
        <f t="shared" ref="P59" si="11">N59*K59</f>
        <v>2273.8799999999997</v>
      </c>
      <c r="Q59" s="100"/>
      <c r="R59" s="100"/>
      <c r="S59" s="4"/>
      <c r="T59" s="93"/>
    </row>
    <row r="60" spans="1:20" s="20" customFormat="1">
      <c r="A60" s="243"/>
      <c r="B60" s="4"/>
      <c r="C60" s="429" t="s">
        <v>22667</v>
      </c>
      <c r="D60" s="429"/>
      <c r="E60" s="429"/>
      <c r="F60" s="233">
        <v>14</v>
      </c>
      <c r="G60" s="1" t="s">
        <v>6595</v>
      </c>
      <c r="H60" s="211"/>
      <c r="I60" s="211"/>
      <c r="J60" s="211"/>
      <c r="K60" s="212"/>
      <c r="L60" s="212"/>
      <c r="M60" s="194"/>
      <c r="N60" s="194"/>
      <c r="O60" s="194"/>
      <c r="P60" s="194"/>
      <c r="Q60" s="100"/>
      <c r="R60" s="100"/>
      <c r="S60" s="4"/>
      <c r="T60" s="93"/>
    </row>
    <row r="61" spans="1:20" s="216" customFormat="1" ht="29.25" customHeight="1">
      <c r="A61" s="238" t="s">
        <v>22612</v>
      </c>
      <c r="B61" s="409" t="str">
        <f>IF(I61="SINAPI",VLOOKUP(QUA!H61,SINAPI,2,),VLOOKUP(QUA!H61,SETOP,3,))</f>
        <v>REMOÇÃO DE TRAMA DE MADEIRA PARA COBERTURA, DE FORMA MANUAL, SEM REAPROVEITAMENTO. AF_12/2017</v>
      </c>
      <c r="C61" s="409"/>
      <c r="D61" s="409"/>
      <c r="E61" s="409"/>
      <c r="F61" s="409"/>
      <c r="G61" s="410"/>
      <c r="H61" s="23">
        <v>97650</v>
      </c>
      <c r="I61" s="211" t="s">
        <v>16078</v>
      </c>
      <c r="J61" s="211" t="str">
        <f>IF(I61="SINAPI",VLOOKUP(QUA!H61,SINAPI,3,),VLOOKUP(QUA!H61,SETOP,4,))</f>
        <v>M2</v>
      </c>
      <c r="K61" s="212">
        <f>F62</f>
        <v>755</v>
      </c>
      <c r="L61" s="212" t="s">
        <v>37</v>
      </c>
      <c r="M61" s="194">
        <f>ROUND(IF(I61="SINAPI",VLOOKUP(QUA!H61,SINAPI,4,),VLOOKUP(QUA!H61,SETOP,5,)),2)</f>
        <v>4.93</v>
      </c>
      <c r="N61" s="194">
        <f>ROUND(M61*(1+$C$7),2)</f>
        <v>6.47</v>
      </c>
      <c r="O61" s="194">
        <f>K61*M61</f>
        <v>3722.1499999999996</v>
      </c>
      <c r="P61" s="194">
        <f>N61*K61</f>
        <v>4884.8499999999995</v>
      </c>
      <c r="Q61" s="100"/>
      <c r="R61" s="100"/>
      <c r="S61" s="4"/>
      <c r="T61" s="93"/>
    </row>
    <row r="62" spans="1:20" s="20" customFormat="1">
      <c r="A62" s="243"/>
      <c r="B62" s="4"/>
      <c r="C62" s="429" t="s">
        <v>22601</v>
      </c>
      <c r="D62" s="429"/>
      <c r="E62" s="429"/>
      <c r="F62" s="233">
        <f>735+20</f>
        <v>755</v>
      </c>
      <c r="G62" s="1" t="s">
        <v>6284</v>
      </c>
      <c r="H62" s="211"/>
      <c r="I62" s="211"/>
      <c r="J62" s="211"/>
      <c r="K62" s="212"/>
      <c r="L62" s="212"/>
      <c r="M62" s="194"/>
      <c r="N62" s="194"/>
      <c r="O62" s="194"/>
      <c r="P62" s="194"/>
      <c r="Q62" s="100"/>
      <c r="R62" s="100"/>
      <c r="S62" s="4"/>
      <c r="T62" s="93"/>
    </row>
    <row r="63" spans="1:20" s="216" customFormat="1" ht="29.25" customHeight="1">
      <c r="A63" s="238" t="s">
        <v>22616</v>
      </c>
      <c r="B63" s="409" t="str">
        <f>IF(I63="SINAPI",VLOOKUP(QUA!H63,SINAPI,2,),VLOOKUP(QUA!H63,SETOP,3,))</f>
        <v>CARGA MANUAL DE ENTULHO EM CAMINHAO BASCULANTE 6 M3</v>
      </c>
      <c r="C63" s="409"/>
      <c r="D63" s="409"/>
      <c r="E63" s="409"/>
      <c r="F63" s="409"/>
      <c r="G63" s="410"/>
      <c r="H63" s="23">
        <v>72897</v>
      </c>
      <c r="I63" s="211" t="s">
        <v>16078</v>
      </c>
      <c r="J63" s="211" t="str">
        <f>IF(I63="SINAPI",VLOOKUP(QUA!H63,SINAPI,3,),VLOOKUP(QUA!H63,SETOP,4,))</f>
        <v>M3</v>
      </c>
      <c r="K63" s="212">
        <f>F70</f>
        <v>145.6</v>
      </c>
      <c r="L63" s="212" t="s">
        <v>22605</v>
      </c>
      <c r="M63" s="194">
        <f>ROUND(IF(I63="SINAPI",VLOOKUP(QUA!H63,SINAPI,4,),VLOOKUP(QUA!H63,SETOP,5,)),2)</f>
        <v>17.88</v>
      </c>
      <c r="N63" s="194">
        <f>ROUND(M63*(1+$C$7),2)</f>
        <v>23.47</v>
      </c>
      <c r="O63" s="194">
        <f>K63*M63</f>
        <v>2603.328</v>
      </c>
      <c r="P63" s="194">
        <f t="shared" ref="P63" si="12">N63*K63</f>
        <v>3417.2319999999995</v>
      </c>
      <c r="Q63" s="100"/>
      <c r="R63" s="100"/>
      <c r="S63" s="4"/>
      <c r="T63" s="93"/>
    </row>
    <row r="64" spans="1:20" s="20" customFormat="1">
      <c r="A64" s="243"/>
      <c r="B64" s="4"/>
      <c r="C64" s="424" t="s">
        <v>22618</v>
      </c>
      <c r="D64" s="424"/>
      <c r="E64" s="424"/>
      <c r="F64" s="235">
        <f>F54</f>
        <v>40</v>
      </c>
      <c r="G64" s="1" t="s">
        <v>6595</v>
      </c>
      <c r="H64" s="211"/>
      <c r="I64" s="211"/>
      <c r="J64" s="211"/>
      <c r="K64" s="212"/>
      <c r="L64" s="212"/>
      <c r="M64" s="194"/>
      <c r="N64" s="194"/>
      <c r="O64" s="194"/>
      <c r="P64" s="194"/>
      <c r="Q64" s="100"/>
      <c r="R64" s="100"/>
      <c r="S64" s="4"/>
      <c r="T64" s="93"/>
    </row>
    <row r="65" spans="1:20" s="20" customFormat="1">
      <c r="A65" s="243"/>
      <c r="B65" s="4"/>
      <c r="C65" s="424" t="s">
        <v>22620</v>
      </c>
      <c r="D65" s="424"/>
      <c r="E65" s="424"/>
      <c r="F65" s="235">
        <v>3.63</v>
      </c>
      <c r="G65" s="1" t="s">
        <v>22668</v>
      </c>
      <c r="H65" s="211"/>
      <c r="I65" s="211"/>
      <c r="J65" s="211"/>
      <c r="K65" s="212"/>
      <c r="L65" s="212"/>
      <c r="M65" s="194"/>
      <c r="N65" s="194"/>
      <c r="O65" s="194"/>
      <c r="P65" s="194"/>
      <c r="Q65" s="100"/>
      <c r="R65" s="100"/>
      <c r="S65" s="4"/>
      <c r="T65" s="93"/>
    </row>
    <row r="66" spans="1:20" s="20" customFormat="1">
      <c r="A66" s="243"/>
      <c r="B66" s="4"/>
      <c r="C66" s="215"/>
      <c r="D66" s="449" t="s">
        <v>22621</v>
      </c>
      <c r="E66" s="449"/>
      <c r="F66" s="235">
        <f>F65*F64</f>
        <v>145.19999999999999</v>
      </c>
      <c r="G66" s="1" t="s">
        <v>25</v>
      </c>
      <c r="H66" s="211"/>
      <c r="I66" s="211"/>
      <c r="J66" s="211"/>
      <c r="K66" s="212"/>
      <c r="L66" s="212"/>
      <c r="M66" s="194"/>
      <c r="N66" s="194"/>
      <c r="O66" s="194"/>
      <c r="P66" s="194"/>
      <c r="Q66" s="100"/>
      <c r="R66" s="100"/>
      <c r="S66" s="4"/>
      <c r="T66" s="93"/>
    </row>
    <row r="67" spans="1:20" s="20" customFormat="1">
      <c r="A67" s="243"/>
      <c r="B67" s="4"/>
      <c r="C67" s="424" t="s">
        <v>22619</v>
      </c>
      <c r="D67" s="424"/>
      <c r="E67" s="424"/>
      <c r="F67" s="235">
        <f>F56</f>
        <v>8</v>
      </c>
      <c r="G67" s="1" t="s">
        <v>6284</v>
      </c>
      <c r="H67" s="211"/>
      <c r="I67" s="211"/>
      <c r="J67" s="211"/>
      <c r="K67" s="212"/>
      <c r="L67" s="212"/>
      <c r="M67" s="194"/>
      <c r="N67" s="194"/>
      <c r="O67" s="194"/>
      <c r="P67" s="194"/>
      <c r="Q67" s="100"/>
      <c r="R67" s="100"/>
      <c r="S67" s="4"/>
      <c r="T67" s="93"/>
    </row>
    <row r="68" spans="1:20" s="20" customFormat="1">
      <c r="A68" s="243"/>
      <c r="B68" s="4"/>
      <c r="C68" s="424" t="s">
        <v>22622</v>
      </c>
      <c r="D68" s="424"/>
      <c r="E68" s="424"/>
      <c r="F68" s="235">
        <v>0.05</v>
      </c>
      <c r="G68" s="1" t="s">
        <v>6462</v>
      </c>
      <c r="H68" s="211"/>
      <c r="I68" s="211"/>
      <c r="J68" s="211"/>
      <c r="K68" s="212"/>
      <c r="L68" s="212"/>
      <c r="M68" s="194"/>
      <c r="N68" s="194"/>
      <c r="O68" s="194"/>
      <c r="P68" s="194"/>
      <c r="Q68" s="100"/>
      <c r="R68" s="100"/>
      <c r="S68" s="4"/>
      <c r="T68" s="93"/>
    </row>
    <row r="69" spans="1:20" s="20" customFormat="1">
      <c r="A69" s="243"/>
      <c r="B69" s="4"/>
      <c r="C69" s="215"/>
      <c r="D69" s="424" t="s">
        <v>22623</v>
      </c>
      <c r="E69" s="424"/>
      <c r="F69" s="235">
        <f>F67*F68</f>
        <v>0.4</v>
      </c>
      <c r="G69" s="1" t="s">
        <v>6284</v>
      </c>
      <c r="H69" s="211"/>
      <c r="I69" s="211"/>
      <c r="J69" s="211"/>
      <c r="K69" s="212"/>
      <c r="L69" s="212"/>
      <c r="M69" s="194"/>
      <c r="N69" s="194"/>
      <c r="O69" s="194"/>
      <c r="P69" s="194"/>
      <c r="Q69" s="100"/>
      <c r="R69" s="100"/>
      <c r="S69" s="4"/>
      <c r="T69" s="93"/>
    </row>
    <row r="70" spans="1:20" s="20" customFormat="1">
      <c r="A70" s="243"/>
      <c r="B70" s="4"/>
      <c r="C70" s="429" t="s">
        <v>22596</v>
      </c>
      <c r="D70" s="429"/>
      <c r="E70" s="429"/>
      <c r="F70" s="210">
        <f>F66+F69</f>
        <v>145.6</v>
      </c>
      <c r="G70" s="1" t="s">
        <v>25</v>
      </c>
      <c r="H70" s="211"/>
      <c r="I70" s="211"/>
      <c r="J70" s="211"/>
      <c r="K70" s="212"/>
      <c r="L70" s="212"/>
      <c r="M70" s="194"/>
      <c r="N70" s="194"/>
      <c r="O70" s="194"/>
      <c r="P70" s="194"/>
      <c r="Q70" s="100"/>
      <c r="R70" s="100"/>
      <c r="S70" s="4"/>
      <c r="T70" s="93"/>
    </row>
    <row r="71" spans="1:20" s="216" customFormat="1" ht="29.25" customHeight="1">
      <c r="A71" s="238" t="s">
        <v>22617</v>
      </c>
      <c r="B71" s="409" t="str">
        <f>IF(I71="SINAPI",VLOOKUP(QUA!H71,SINAPI,2,),VLOOKUP(QUA!H71,SETOP,3,))</f>
        <v>TRANSPORTE DE ENTULHO COM CAMINHAO BASCULANTE 6 M3, RODOVIA PAVIMENTADA, DMT 0,5 A 1,0 KM</v>
      </c>
      <c r="C71" s="409"/>
      <c r="D71" s="409"/>
      <c r="E71" s="409"/>
      <c r="F71" s="409"/>
      <c r="G71" s="410"/>
      <c r="H71" s="23">
        <v>72900</v>
      </c>
      <c r="I71" s="211" t="s">
        <v>16078</v>
      </c>
      <c r="J71" s="211" t="str">
        <f>IF(I71="SINAPI",VLOOKUP(QUA!H71,SINAPI,3,),VLOOKUP(QUA!H71,SETOP,4,))</f>
        <v>M3</v>
      </c>
      <c r="K71" s="212">
        <f>F78</f>
        <v>145.6</v>
      </c>
      <c r="L71" s="212" t="s">
        <v>22605</v>
      </c>
      <c r="M71" s="194">
        <f>ROUND(IF(I71="SINAPI",VLOOKUP(QUA!H71,SINAPI,4,),VLOOKUP(QUA!H71,SETOP,5,)),2)</f>
        <v>6.04</v>
      </c>
      <c r="N71" s="194">
        <f>ROUND(M71*(1+$C$7),2)</f>
        <v>7.93</v>
      </c>
      <c r="O71" s="194">
        <f>K71*M71</f>
        <v>879.42399999999998</v>
      </c>
      <c r="P71" s="194">
        <f t="shared" ref="P71" si="13">N71*K71</f>
        <v>1154.6079999999999</v>
      </c>
      <c r="Q71" s="100"/>
      <c r="R71" s="100"/>
      <c r="S71" s="4"/>
      <c r="T71" s="93"/>
    </row>
    <row r="72" spans="1:20" s="216" customFormat="1" ht="15.75" customHeight="1">
      <c r="A72" s="238"/>
      <c r="B72" s="236"/>
      <c r="C72" s="424" t="s">
        <v>22618</v>
      </c>
      <c r="D72" s="424"/>
      <c r="E72" s="424"/>
      <c r="F72" s="235">
        <f>F64</f>
        <v>40</v>
      </c>
      <c r="G72" s="1" t="s">
        <v>6595</v>
      </c>
      <c r="H72" s="23"/>
      <c r="I72" s="211"/>
      <c r="J72" s="211"/>
      <c r="K72" s="212"/>
      <c r="L72" s="212"/>
      <c r="M72" s="194"/>
      <c r="N72" s="194"/>
      <c r="O72" s="194"/>
      <c r="P72" s="194"/>
      <c r="Q72" s="100"/>
      <c r="R72" s="100"/>
      <c r="S72" s="4"/>
      <c r="T72" s="93"/>
    </row>
    <row r="73" spans="1:20" s="216" customFormat="1" ht="15.75" customHeight="1">
      <c r="A73" s="238"/>
      <c r="B73" s="236"/>
      <c r="C73" s="424" t="s">
        <v>22620</v>
      </c>
      <c r="D73" s="424"/>
      <c r="E73" s="424"/>
      <c r="F73" s="235">
        <v>3.63</v>
      </c>
      <c r="G73" s="1" t="s">
        <v>22668</v>
      </c>
      <c r="H73" s="23"/>
      <c r="I73" s="211"/>
      <c r="J73" s="211"/>
      <c r="K73" s="212"/>
      <c r="L73" s="212"/>
      <c r="M73" s="194"/>
      <c r="N73" s="194"/>
      <c r="O73" s="194"/>
      <c r="P73" s="194"/>
      <c r="Q73" s="100"/>
      <c r="R73" s="100"/>
      <c r="S73" s="4"/>
      <c r="T73" s="93"/>
    </row>
    <row r="74" spans="1:20" s="216" customFormat="1" ht="15.75" customHeight="1">
      <c r="A74" s="238"/>
      <c r="B74" s="236"/>
      <c r="C74" s="234"/>
      <c r="D74" s="449" t="s">
        <v>22621</v>
      </c>
      <c r="E74" s="449"/>
      <c r="F74" s="235">
        <f>F73*F72</f>
        <v>145.19999999999999</v>
      </c>
      <c r="G74" s="1" t="s">
        <v>25</v>
      </c>
      <c r="H74" s="23"/>
      <c r="I74" s="211"/>
      <c r="J74" s="211"/>
      <c r="K74" s="212"/>
      <c r="L74" s="212"/>
      <c r="M74" s="194"/>
      <c r="N74" s="194"/>
      <c r="O74" s="194"/>
      <c r="P74" s="194"/>
      <c r="Q74" s="100"/>
      <c r="R74" s="100"/>
      <c r="S74" s="4"/>
      <c r="T74" s="93"/>
    </row>
    <row r="75" spans="1:20" s="216" customFormat="1" ht="15.75" customHeight="1">
      <c r="A75" s="238"/>
      <c r="B75" s="236"/>
      <c r="C75" s="424" t="s">
        <v>22619</v>
      </c>
      <c r="D75" s="424"/>
      <c r="E75" s="424"/>
      <c r="F75" s="235">
        <f>F67</f>
        <v>8</v>
      </c>
      <c r="G75" s="1" t="s">
        <v>6284</v>
      </c>
      <c r="H75" s="23"/>
      <c r="I75" s="211"/>
      <c r="J75" s="211"/>
      <c r="K75" s="212"/>
      <c r="L75" s="212"/>
      <c r="M75" s="194"/>
      <c r="N75" s="194"/>
      <c r="O75" s="194"/>
      <c r="P75" s="194"/>
      <c r="Q75" s="100"/>
      <c r="R75" s="100"/>
      <c r="S75" s="4"/>
      <c r="T75" s="93"/>
    </row>
    <row r="76" spans="1:20" s="216" customFormat="1" ht="15.75" customHeight="1">
      <c r="A76" s="238"/>
      <c r="B76" s="236"/>
      <c r="C76" s="424" t="s">
        <v>22622</v>
      </c>
      <c r="D76" s="424"/>
      <c r="E76" s="424"/>
      <c r="F76" s="235">
        <v>0.05</v>
      </c>
      <c r="G76" s="1" t="s">
        <v>6462</v>
      </c>
      <c r="H76" s="23"/>
      <c r="I76" s="211"/>
      <c r="J76" s="211"/>
      <c r="K76" s="212"/>
      <c r="L76" s="212"/>
      <c r="M76" s="194"/>
      <c r="N76" s="194"/>
      <c r="O76" s="194"/>
      <c r="P76" s="194"/>
      <c r="Q76" s="100"/>
      <c r="R76" s="100"/>
      <c r="S76" s="4"/>
      <c r="T76" s="93"/>
    </row>
    <row r="77" spans="1:20" s="216" customFormat="1" ht="15.75" customHeight="1">
      <c r="A77" s="238"/>
      <c r="B77" s="236"/>
      <c r="C77" s="234"/>
      <c r="D77" s="424" t="s">
        <v>22623</v>
      </c>
      <c r="E77" s="424"/>
      <c r="F77" s="235">
        <f>F75*F76</f>
        <v>0.4</v>
      </c>
      <c r="G77" s="1" t="s">
        <v>6284</v>
      </c>
      <c r="H77" s="23"/>
      <c r="I77" s="211"/>
      <c r="J77" s="211"/>
      <c r="K77" s="212"/>
      <c r="L77" s="212"/>
      <c r="M77" s="194"/>
      <c r="N77" s="194"/>
      <c r="O77" s="194"/>
      <c r="P77" s="194"/>
      <c r="Q77" s="100"/>
      <c r="R77" s="100"/>
      <c r="S77" s="4"/>
      <c r="T77" s="93"/>
    </row>
    <row r="78" spans="1:20" s="216" customFormat="1">
      <c r="A78" s="238"/>
      <c r="B78" s="236"/>
      <c r="C78" s="429" t="s">
        <v>22596</v>
      </c>
      <c r="D78" s="429"/>
      <c r="E78" s="429"/>
      <c r="F78" s="210">
        <f>F74+F77</f>
        <v>145.6</v>
      </c>
      <c r="G78" s="1" t="s">
        <v>25</v>
      </c>
      <c r="H78" s="23"/>
      <c r="I78" s="211"/>
      <c r="J78" s="211"/>
      <c r="K78" s="212"/>
      <c r="L78" s="212"/>
      <c r="M78" s="194"/>
      <c r="N78" s="194"/>
      <c r="O78" s="194"/>
      <c r="P78" s="194"/>
      <c r="Q78" s="100"/>
      <c r="R78" s="100"/>
      <c r="S78" s="4"/>
      <c r="T78" s="93"/>
    </row>
    <row r="79" spans="1:20" s="20" customFormat="1" ht="30" customHeight="1">
      <c r="A79" s="238" t="s">
        <v>22624</v>
      </c>
      <c r="B79" s="437" t="str">
        <f>IF(I79="SINAPI",VLOOKUP(QUA!H79,SINAPI,2,),VLOOKUP(QUA!H79,SETOP,3,))</f>
        <v>TRAMA DE MADEIRA COMPOSTA POR RIPAS, CAIBROS E TERÇAS PARA TELHADOS DE MAIS QUE 2 ÁGUAS PARA TELHA CERÂMICA CAPA-CANAL, INCLUSO TRANSPORTE VERTICAL. AF_07/2019</v>
      </c>
      <c r="C79" s="437"/>
      <c r="D79" s="437"/>
      <c r="E79" s="437"/>
      <c r="F79" s="437"/>
      <c r="G79" s="439"/>
      <c r="H79" s="211">
        <v>92542</v>
      </c>
      <c r="I79" s="211" t="s">
        <v>16078</v>
      </c>
      <c r="J79" s="211" t="str">
        <f>IF(I79="SINAPI",VLOOKUP(QUA!H79,SINAPI,3,),VLOOKUP(QUA!H79,SETOP,4,))</f>
        <v>M2</v>
      </c>
      <c r="K79" s="212">
        <f>F80</f>
        <v>755</v>
      </c>
      <c r="L79" s="212" t="s">
        <v>37</v>
      </c>
      <c r="M79" s="194">
        <f>ROUND(IF(I79="SINAPI",VLOOKUP(QUA!H79,SINAPI,4,),VLOOKUP(QUA!H79,SETOP,5,)),2)</f>
        <v>74.44</v>
      </c>
      <c r="N79" s="194">
        <f>ROUND(M79*(1+$C$7),2)</f>
        <v>97.73</v>
      </c>
      <c r="O79" s="194">
        <f>K79*M79</f>
        <v>56202.2</v>
      </c>
      <c r="P79" s="194">
        <f>N79*K79</f>
        <v>73786.150000000009</v>
      </c>
      <c r="Q79" s="100"/>
      <c r="R79" s="100"/>
      <c r="S79" s="4"/>
      <c r="T79" s="93"/>
    </row>
    <row r="80" spans="1:20" s="20" customFormat="1" ht="15.75" customHeight="1">
      <c r="A80" s="238"/>
      <c r="B80" s="4"/>
      <c r="C80" s="420" t="s">
        <v>22597</v>
      </c>
      <c r="D80" s="420"/>
      <c r="E80" s="420"/>
      <c r="F80" s="230">
        <f>F62</f>
        <v>755</v>
      </c>
      <c r="G80" s="4" t="s">
        <v>6284</v>
      </c>
      <c r="H80" s="211"/>
      <c r="I80" s="211"/>
      <c r="J80" s="211"/>
      <c r="K80" s="212"/>
      <c r="L80" s="212"/>
      <c r="M80" s="194"/>
      <c r="N80" s="194"/>
      <c r="O80" s="194"/>
      <c r="P80" s="194"/>
      <c r="Q80" s="100"/>
      <c r="R80" s="100"/>
      <c r="S80" s="4"/>
      <c r="T80" s="93"/>
    </row>
    <row r="81" spans="1:20" s="20" customFormat="1" ht="30" customHeight="1">
      <c r="A81" s="238" t="s">
        <v>22982</v>
      </c>
      <c r="B81" s="409" t="str">
        <f>IF(I81="SINAPI",VLOOKUP(QUA!H81,SINAPI,2,),VLOOKUP(QUA!H81,SETOP,3,))</f>
        <v>FABRICAÇÃO E INSTALAÇÃO DE TESOURA INTEIRA EM MADEIRA NÃO APARELHADA, VÃO DE 3 M, PARA TELHA CERÂMICA OU DE CONCRETO, INCLUSO IÇAMENTO. AF_07/2019</v>
      </c>
      <c r="C81" s="409"/>
      <c r="D81" s="409"/>
      <c r="E81" s="409"/>
      <c r="F81" s="409"/>
      <c r="G81" s="410"/>
      <c r="H81" s="23">
        <v>92545</v>
      </c>
      <c r="I81" s="211" t="s">
        <v>16078</v>
      </c>
      <c r="J81" s="211" t="str">
        <f>IF(I81="SINAPI",VLOOKUP(QUA!H81,SINAPI,3,),VLOOKUP(QUA!H81,SETOP,4,))</f>
        <v>UN</v>
      </c>
      <c r="K81" s="212">
        <f>F82</f>
        <v>11</v>
      </c>
      <c r="L81" s="212" t="s">
        <v>22605</v>
      </c>
      <c r="M81" s="194">
        <f>ROUND(IF(I81="SINAPI",VLOOKUP(QUA!H81,SINAPI,4,),VLOOKUP(QUA!H81,SETOP,5,)),2)</f>
        <v>701.39</v>
      </c>
      <c r="N81" s="194">
        <f t="shared" ref="N81" si="14">ROUND(M81*(1+$C$7),2)</f>
        <v>920.85</v>
      </c>
      <c r="O81" s="194">
        <f t="shared" ref="O81" si="15">K81*M81</f>
        <v>7715.29</v>
      </c>
      <c r="P81" s="194">
        <f t="shared" ref="P81" si="16">N81*K81</f>
        <v>10129.35</v>
      </c>
      <c r="Q81" s="100"/>
      <c r="R81" s="100"/>
      <c r="S81" s="4"/>
      <c r="T81" s="93"/>
    </row>
    <row r="82" spans="1:20" s="209" customFormat="1" ht="15.75" customHeight="1">
      <c r="A82" s="243"/>
      <c r="B82" s="4"/>
      <c r="C82" s="429" t="s">
        <v>22667</v>
      </c>
      <c r="D82" s="429"/>
      <c r="E82" s="429"/>
      <c r="F82" s="233">
        <v>11</v>
      </c>
      <c r="G82" s="1" t="s">
        <v>6595</v>
      </c>
      <c r="H82" s="23"/>
      <c r="I82" s="23"/>
      <c r="J82" s="211"/>
      <c r="K82" s="211"/>
      <c r="L82" s="212"/>
      <c r="M82" s="212"/>
      <c r="N82" s="194"/>
      <c r="O82" s="194"/>
      <c r="P82" s="194"/>
      <c r="Q82" s="206"/>
      <c r="R82" s="206"/>
      <c r="S82" s="207"/>
      <c r="T82" s="208"/>
    </row>
    <row r="83" spans="1:20" s="216" customFormat="1">
      <c r="A83" s="238" t="s">
        <v>22671</v>
      </c>
      <c r="B83" s="427" t="s">
        <v>22625</v>
      </c>
      <c r="C83" s="427"/>
      <c r="D83" s="427"/>
      <c r="E83" s="427"/>
      <c r="F83" s="427"/>
      <c r="G83" s="428"/>
      <c r="H83" s="23"/>
      <c r="I83" s="211"/>
      <c r="J83" s="211"/>
      <c r="K83" s="212"/>
      <c r="L83" s="212"/>
      <c r="M83" s="194"/>
      <c r="N83" s="194"/>
      <c r="O83" s="194"/>
      <c r="P83" s="194"/>
      <c r="Q83" s="100"/>
      <c r="R83" s="100"/>
      <c r="S83" s="4"/>
      <c r="T83" s="93"/>
    </row>
    <row r="84" spans="1:20" s="20" customFormat="1" ht="30" customHeight="1">
      <c r="A84" s="243" t="s">
        <v>22672</v>
      </c>
      <c r="B84" s="437" t="str">
        <f>IF(I84="SINAPI",VLOOKUP(QUA!H84,SINAPI,2,),VLOOKUP(QUA!H84,SETOP,3,))</f>
        <v>TELHADISTA COM ENCARGOS COMPLEMENTARES</v>
      </c>
      <c r="C84" s="437"/>
      <c r="D84" s="437"/>
      <c r="E84" s="437"/>
      <c r="F84" s="437"/>
      <c r="G84" s="437"/>
      <c r="H84" s="211">
        <v>88323</v>
      </c>
      <c r="I84" s="211" t="s">
        <v>16078</v>
      </c>
      <c r="J84" s="211" t="str">
        <f>IF(I84="SINAPI",VLOOKUP(QUA!H84,SINAPI,3,),VLOOKUP(QUA!H84,SETOP,4,))</f>
        <v>H</v>
      </c>
      <c r="K84" s="212">
        <f>F87</f>
        <v>40</v>
      </c>
      <c r="L84" s="212" t="s">
        <v>37</v>
      </c>
      <c r="M84" s="194">
        <f>ROUND(IF(I84="SINAPI",VLOOKUP(QUA!H84,SINAPI,4,),VLOOKUP(QUA!H84,SETOP,5,)),2)</f>
        <v>20.190000000000001</v>
      </c>
      <c r="N84" s="194">
        <f>ROUND(M84*(1+$C$7),2)</f>
        <v>26.51</v>
      </c>
      <c r="O84" s="194">
        <f>K84*M84</f>
        <v>807.6</v>
      </c>
      <c r="P84" s="194">
        <f>N84*K84</f>
        <v>1060.4000000000001</v>
      </c>
      <c r="Q84" s="100"/>
      <c r="R84" s="100"/>
      <c r="S84" s="4"/>
      <c r="T84" s="93"/>
    </row>
    <row r="85" spans="1:20" s="20" customFormat="1">
      <c r="A85" s="243"/>
      <c r="B85" s="4"/>
      <c r="C85" s="420" t="s">
        <v>22593</v>
      </c>
      <c r="D85" s="420"/>
      <c r="E85" s="420"/>
      <c r="F85" s="213">
        <v>8</v>
      </c>
      <c r="G85" s="4" t="s">
        <v>23</v>
      </c>
      <c r="H85" s="211"/>
      <c r="I85" s="211"/>
      <c r="J85" s="211"/>
      <c r="K85" s="212"/>
      <c r="L85" s="212"/>
      <c r="M85" s="194"/>
      <c r="N85" s="194"/>
      <c r="O85" s="194"/>
      <c r="P85" s="194"/>
      <c r="Q85" s="100"/>
      <c r="R85" s="100"/>
      <c r="S85" s="4"/>
      <c r="T85" s="93"/>
    </row>
    <row r="86" spans="1:20" s="20" customFormat="1">
      <c r="A86" s="243"/>
      <c r="B86" s="236"/>
      <c r="C86" s="424" t="s">
        <v>22594</v>
      </c>
      <c r="D86" s="424"/>
      <c r="E86" s="424"/>
      <c r="F86" s="247">
        <v>5</v>
      </c>
      <c r="G86" s="236" t="s">
        <v>22595</v>
      </c>
      <c r="H86" s="211"/>
      <c r="I86" s="211"/>
      <c r="J86" s="211"/>
      <c r="K86" s="212"/>
      <c r="L86" s="212"/>
      <c r="M86" s="194"/>
      <c r="N86" s="194"/>
      <c r="O86" s="194"/>
      <c r="P86" s="194"/>
      <c r="Q86" s="100"/>
      <c r="R86" s="100"/>
      <c r="S86" s="4"/>
      <c r="T86" s="93"/>
    </row>
    <row r="87" spans="1:20" s="20" customFormat="1">
      <c r="A87" s="243"/>
      <c r="B87" s="236"/>
      <c r="C87" s="424" t="s">
        <v>22596</v>
      </c>
      <c r="D87" s="424"/>
      <c r="E87" s="424"/>
      <c r="F87" s="230">
        <f>F85*F86</f>
        <v>40</v>
      </c>
      <c r="G87" s="236" t="s">
        <v>23</v>
      </c>
      <c r="H87" s="211"/>
      <c r="I87" s="211"/>
      <c r="J87" s="211"/>
      <c r="K87" s="212"/>
      <c r="L87" s="212"/>
      <c r="M87" s="194"/>
      <c r="N87" s="194"/>
      <c r="O87" s="194"/>
      <c r="P87" s="194"/>
      <c r="Q87" s="100"/>
      <c r="R87" s="100"/>
      <c r="S87" s="4"/>
      <c r="T87" s="93"/>
    </row>
    <row r="88" spans="1:20" s="20" customFormat="1" ht="30" customHeight="1">
      <c r="A88" s="243" t="s">
        <v>22673</v>
      </c>
      <c r="B88" s="409" t="str">
        <f>IF(I88="SINAPI",VLOOKUP(QUA!H88,SINAPI,2,),VLOOKUP(QUA!H88,SETOP,3,))</f>
        <v>SERVENTE DE OBRAS</v>
      </c>
      <c r="C88" s="409"/>
      <c r="D88" s="409"/>
      <c r="E88" s="409"/>
      <c r="F88" s="409"/>
      <c r="G88" s="409"/>
      <c r="H88" s="211">
        <v>6111</v>
      </c>
      <c r="I88" s="211" t="s">
        <v>16078</v>
      </c>
      <c r="J88" s="211" t="str">
        <f>IF(I88="SINAPI",VLOOKUP(QUA!H88,SINAPI,3,),VLOOKUP(QUA!H88,SETOP,4,))</f>
        <v xml:space="preserve">H     </v>
      </c>
      <c r="K88" s="212">
        <f>F91</f>
        <v>40</v>
      </c>
      <c r="L88" s="212" t="s">
        <v>37</v>
      </c>
      <c r="M88" s="194">
        <f>ROUND(IF(I88="SINAPI",VLOOKUP(QUA!H88,SINAPI,4,),VLOOKUP(QUA!H88,SETOP,5,)),2)</f>
        <v>9.49</v>
      </c>
      <c r="N88" s="194">
        <f>ROUND(M88*(1+$C$7),2)</f>
        <v>12.46</v>
      </c>
      <c r="O88" s="194">
        <f>K88*M88</f>
        <v>379.6</v>
      </c>
      <c r="P88" s="194">
        <f>N88*K88</f>
        <v>498.40000000000003</v>
      </c>
      <c r="Q88" s="100"/>
      <c r="R88" s="100"/>
      <c r="S88" s="4"/>
      <c r="T88" s="93"/>
    </row>
    <row r="89" spans="1:20" s="20" customFormat="1">
      <c r="A89" s="243"/>
      <c r="B89" s="236"/>
      <c r="C89" s="424" t="s">
        <v>22593</v>
      </c>
      <c r="D89" s="424"/>
      <c r="E89" s="424"/>
      <c r="F89" s="230">
        <v>8</v>
      </c>
      <c r="G89" s="236" t="s">
        <v>23</v>
      </c>
      <c r="H89" s="211"/>
      <c r="I89" s="211"/>
      <c r="J89" s="211"/>
      <c r="K89" s="212"/>
      <c r="L89" s="212"/>
      <c r="M89" s="194"/>
      <c r="N89" s="194"/>
      <c r="O89" s="194"/>
      <c r="P89" s="194"/>
      <c r="Q89" s="100"/>
      <c r="R89" s="100"/>
      <c r="S89" s="4"/>
      <c r="T89" s="93"/>
    </row>
    <row r="90" spans="1:20" s="20" customFormat="1">
      <c r="A90" s="243"/>
      <c r="B90" s="236"/>
      <c r="C90" s="424" t="s">
        <v>22594</v>
      </c>
      <c r="D90" s="424"/>
      <c r="E90" s="424"/>
      <c r="F90" s="247">
        <v>5</v>
      </c>
      <c r="G90" s="236" t="s">
        <v>22595</v>
      </c>
      <c r="H90" s="211"/>
      <c r="I90" s="211"/>
      <c r="J90" s="211"/>
      <c r="K90" s="212"/>
      <c r="L90" s="212"/>
      <c r="M90" s="194"/>
      <c r="N90" s="194"/>
      <c r="O90" s="194"/>
      <c r="P90" s="194"/>
      <c r="Q90" s="100"/>
      <c r="R90" s="100"/>
      <c r="S90" s="4"/>
      <c r="T90" s="93"/>
    </row>
    <row r="91" spans="1:20" s="20" customFormat="1">
      <c r="A91" s="243"/>
      <c r="B91" s="236"/>
      <c r="C91" s="424" t="s">
        <v>22596</v>
      </c>
      <c r="D91" s="424"/>
      <c r="E91" s="424"/>
      <c r="F91" s="230">
        <f>F89*F90</f>
        <v>40</v>
      </c>
      <c r="G91" s="236" t="s">
        <v>23</v>
      </c>
      <c r="H91" s="211"/>
      <c r="I91" s="211"/>
      <c r="J91" s="211"/>
      <c r="K91" s="212"/>
      <c r="L91" s="212"/>
      <c r="M91" s="194"/>
      <c r="N91" s="194"/>
      <c r="O91" s="194"/>
      <c r="P91" s="194"/>
      <c r="Q91" s="100"/>
      <c r="R91" s="100"/>
      <c r="S91" s="4"/>
      <c r="T91" s="93"/>
    </row>
    <row r="92" spans="1:20" s="216" customFormat="1" ht="15.75" customHeight="1">
      <c r="A92" s="238" t="s">
        <v>22674</v>
      </c>
      <c r="B92" s="427" t="s">
        <v>22626</v>
      </c>
      <c r="C92" s="427"/>
      <c r="D92" s="427"/>
      <c r="E92" s="427"/>
      <c r="F92" s="427"/>
      <c r="G92" s="428"/>
      <c r="H92" s="211"/>
      <c r="I92" s="211"/>
      <c r="J92" s="211"/>
      <c r="K92" s="212"/>
      <c r="L92" s="212"/>
      <c r="M92" s="194"/>
      <c r="N92" s="194"/>
      <c r="O92" s="194"/>
      <c r="P92" s="194"/>
      <c r="Q92" s="100"/>
      <c r="R92" s="100"/>
      <c r="S92" s="4"/>
      <c r="T92" s="93"/>
    </row>
    <row r="93" spans="1:20" s="20" customFormat="1" ht="30" customHeight="1">
      <c r="A93" s="243" t="s">
        <v>22675</v>
      </c>
      <c r="B93" s="409" t="str">
        <f>IF(I93="SINAPI",VLOOKUP(QUA!H93,SINAPI,2,),VLOOKUP(QUA!H93,SETOP,3,))</f>
        <v>LIMPEZA DE SUPERFÍCIE COM JATO DE ALTA PRESSÃO. AF_04/2019</v>
      </c>
      <c r="C93" s="409"/>
      <c r="D93" s="409"/>
      <c r="E93" s="409"/>
      <c r="F93" s="409"/>
      <c r="G93" s="409"/>
      <c r="H93" s="211">
        <v>99814</v>
      </c>
      <c r="I93" s="211" t="s">
        <v>16078</v>
      </c>
      <c r="J93" s="211" t="str">
        <f>IF(I93="SINAPI",VLOOKUP(QUA!H93,SINAPI,3,),VLOOKUP(QUA!H93,SETOP,4,))</f>
        <v>M2</v>
      </c>
      <c r="K93" s="212">
        <f>F96</f>
        <v>3081.8879999999999</v>
      </c>
      <c r="L93" s="212" t="s">
        <v>37</v>
      </c>
      <c r="M93" s="194">
        <f>ROUND(IF(I93="SINAPI",VLOOKUP(QUA!H93,SINAPI,4,),VLOOKUP(QUA!H93,SETOP,5,)),2)</f>
        <v>1.2</v>
      </c>
      <c r="N93" s="194">
        <f>ROUND(M93*(1+$C$7),2)</f>
        <v>1.58</v>
      </c>
      <c r="O93" s="194">
        <f>K93*M93</f>
        <v>3698.2655999999997</v>
      </c>
      <c r="P93" s="194">
        <f>N93*K93</f>
        <v>4869.3830399999997</v>
      </c>
      <c r="Q93" s="100"/>
      <c r="R93" s="100"/>
      <c r="S93" s="4"/>
      <c r="T93" s="93"/>
    </row>
    <row r="94" spans="1:20" s="20" customFormat="1" ht="30" customHeight="1">
      <c r="A94" s="243"/>
      <c r="B94" s="236"/>
      <c r="C94" s="420" t="s">
        <v>22597</v>
      </c>
      <c r="D94" s="420"/>
      <c r="E94" s="420"/>
      <c r="F94" s="230">
        <v>2952</v>
      </c>
      <c r="G94" s="4" t="s">
        <v>6284</v>
      </c>
      <c r="H94" s="212"/>
      <c r="I94" s="212"/>
      <c r="J94" s="194"/>
      <c r="K94" s="194"/>
      <c r="L94" s="194"/>
      <c r="M94" s="194"/>
      <c r="N94" s="212"/>
      <c r="O94" s="212"/>
      <c r="P94" s="194"/>
      <c r="Q94" s="100"/>
      <c r="R94" s="100"/>
      <c r="S94" s="4"/>
      <c r="T94" s="93"/>
    </row>
    <row r="95" spans="1:20" s="20" customFormat="1" ht="30" customHeight="1">
      <c r="A95" s="243"/>
      <c r="B95" s="236"/>
      <c r="C95" s="420" t="s">
        <v>22607</v>
      </c>
      <c r="D95" s="420"/>
      <c r="E95" s="420"/>
      <c r="F95" s="231">
        <v>1.044</v>
      </c>
      <c r="G95" s="4" t="s">
        <v>6241</v>
      </c>
      <c r="H95" s="212"/>
      <c r="I95" s="212"/>
      <c r="J95" s="194"/>
      <c r="K95" s="194"/>
      <c r="L95" s="194"/>
      <c r="M95" s="194"/>
      <c r="N95" s="212"/>
      <c r="O95" s="212"/>
      <c r="P95" s="194"/>
      <c r="Q95" s="100"/>
      <c r="R95" s="100"/>
      <c r="S95" s="4"/>
      <c r="T95" s="93"/>
    </row>
    <row r="96" spans="1:20" s="20" customFormat="1" ht="30" customHeight="1">
      <c r="A96" s="243"/>
      <c r="B96" s="236"/>
      <c r="C96" s="420" t="s">
        <v>22608</v>
      </c>
      <c r="D96" s="420"/>
      <c r="E96" s="420"/>
      <c r="F96" s="230">
        <f>F94*F95</f>
        <v>3081.8879999999999</v>
      </c>
      <c r="G96" s="4" t="s">
        <v>6284</v>
      </c>
      <c r="H96" s="212"/>
      <c r="I96" s="212"/>
      <c r="J96" s="194"/>
      <c r="K96" s="194"/>
      <c r="L96" s="194"/>
      <c r="M96" s="194"/>
      <c r="N96" s="212"/>
      <c r="O96" s="212"/>
      <c r="P96" s="194"/>
      <c r="Q96" s="100"/>
      <c r="R96" s="100"/>
      <c r="S96" s="4"/>
      <c r="T96" s="93"/>
    </row>
    <row r="97" spans="1:21" s="15" customFormat="1" ht="30" customHeight="1">
      <c r="A97" s="413" t="str">
        <f>"SUBTOTAL "&amp;$B$25</f>
        <v>SUBTOTAL TELHADO</v>
      </c>
      <c r="B97" s="413"/>
      <c r="C97" s="413"/>
      <c r="D97" s="413"/>
      <c r="E97" s="413"/>
      <c r="F97" s="413"/>
      <c r="G97" s="413"/>
      <c r="H97" s="413"/>
      <c r="I97" s="413"/>
      <c r="J97" s="413"/>
      <c r="K97" s="413"/>
      <c r="L97" s="413"/>
      <c r="M97" s="413"/>
      <c r="N97" s="414"/>
      <c r="O97" s="120">
        <f>SUM(O26:O96)</f>
        <v>82376.573352065316</v>
      </c>
      <c r="P97" s="120">
        <f>SUM(P26:P96)</f>
        <v>108165.41951856327</v>
      </c>
      <c r="Q97" s="100"/>
      <c r="R97" s="100"/>
      <c r="S97" s="4"/>
      <c r="T97" s="93"/>
      <c r="U97" s="4"/>
    </row>
    <row r="98" spans="1:21" s="15" customFormat="1" ht="30" customHeight="1">
      <c r="A98" s="64">
        <v>3</v>
      </c>
      <c r="B98" s="415" t="s">
        <v>22631</v>
      </c>
      <c r="C98" s="415"/>
      <c r="D98" s="415"/>
      <c r="E98" s="415"/>
      <c r="F98" s="415"/>
      <c r="G98" s="415"/>
      <c r="H98" s="64"/>
      <c r="I98" s="64"/>
      <c r="J98" s="64"/>
      <c r="K98" s="64"/>
      <c r="L98" s="65"/>
      <c r="M98" s="64"/>
      <c r="N98" s="64"/>
      <c r="O98" s="109"/>
      <c r="P98" s="109"/>
      <c r="Q98" s="100"/>
      <c r="R98" s="100"/>
      <c r="S98" s="4"/>
      <c r="T98" s="93"/>
    </row>
    <row r="99" spans="1:21" s="216" customFormat="1" ht="29.25" customHeight="1">
      <c r="A99" s="238" t="s">
        <v>16196</v>
      </c>
      <c r="B99" s="433" t="s">
        <v>22630</v>
      </c>
      <c r="C99" s="433"/>
      <c r="D99" s="433"/>
      <c r="E99" s="433"/>
      <c r="F99" s="433"/>
      <c r="G99" s="434"/>
      <c r="H99" s="211"/>
      <c r="I99" s="211"/>
      <c r="J99" s="211"/>
      <c r="K99" s="212"/>
      <c r="L99" s="212"/>
      <c r="M99" s="194"/>
      <c r="N99" s="194"/>
      <c r="O99" s="194"/>
      <c r="P99" s="194"/>
      <c r="Q99" s="100"/>
      <c r="R99" s="100"/>
      <c r="S99" s="4"/>
      <c r="T99" s="93"/>
    </row>
    <row r="100" spans="1:21" s="216" customFormat="1" ht="38.25" customHeight="1">
      <c r="A100" s="238" t="s">
        <v>22644</v>
      </c>
      <c r="B100" s="409" t="str">
        <f>IF(I100="SINAPI",VLOOKUP(QUA!H100,SINAPI,2,),VLOOKUP(QUA!H100,SETOP,3,))</f>
        <v>DEMOLIÇÃO DE ARGAMASSAS, DE FORMA MANUAL, SEM REAPROVEITAMENTO. AF_12/2017</v>
      </c>
      <c r="C100" s="409"/>
      <c r="D100" s="409"/>
      <c r="E100" s="409"/>
      <c r="F100" s="409"/>
      <c r="G100" s="410"/>
      <c r="H100" s="211">
        <v>97631</v>
      </c>
      <c r="I100" s="217" t="s">
        <v>16078</v>
      </c>
      <c r="J100" s="217" t="str">
        <f>IF(I100="SINAPI",VLOOKUP(QUA!H100,SINAPI,3,),VLOOKUP(QUA!H100,SETOP,4,))</f>
        <v>M2</v>
      </c>
      <c r="K100" s="212">
        <f>F101</f>
        <v>32.5</v>
      </c>
      <c r="L100" s="218" t="s">
        <v>37</v>
      </c>
      <c r="M100" s="219">
        <f>ROUND(IF(I100="SINAPI",VLOOKUP(QUA!H100,SINAPI,4,),VLOOKUP(QUA!H100,SETOP,5,)),2)</f>
        <v>2.09</v>
      </c>
      <c r="N100" s="219">
        <f>ROUND(M100*(1+$C$7),2)</f>
        <v>2.74</v>
      </c>
      <c r="O100" s="219">
        <f>K100*M100</f>
        <v>67.924999999999997</v>
      </c>
      <c r="P100" s="219">
        <f t="shared" ref="P100" si="17">N100*K100</f>
        <v>89.050000000000011</v>
      </c>
      <c r="Q100" s="100"/>
      <c r="R100" s="100"/>
      <c r="S100" s="4"/>
      <c r="T100" s="93"/>
    </row>
    <row r="101" spans="1:21" s="216" customFormat="1">
      <c r="A101" s="238"/>
      <c r="B101" s="236"/>
      <c r="C101" s="420" t="s">
        <v>22708</v>
      </c>
      <c r="D101" s="420"/>
      <c r="E101" s="420"/>
      <c r="F101" s="213">
        <v>32.5</v>
      </c>
      <c r="G101" s="4" t="s">
        <v>6284</v>
      </c>
      <c r="H101" s="217"/>
      <c r="I101" s="217"/>
      <c r="J101" s="217"/>
      <c r="K101" s="212"/>
      <c r="L101" s="218"/>
      <c r="M101" s="219"/>
      <c r="N101" s="219"/>
      <c r="O101" s="219"/>
      <c r="P101" s="219"/>
      <c r="Q101" s="100"/>
      <c r="R101" s="100"/>
      <c r="S101" s="4"/>
      <c r="T101" s="93"/>
    </row>
    <row r="102" spans="1:21" s="216" customFormat="1" ht="38.25" customHeight="1">
      <c r="A102" s="238" t="s">
        <v>22643</v>
      </c>
      <c r="B102" s="409" t="str">
        <f>IF(I102="SINAPI",VLOOKUP(QUA!H102,SINAPI,2,),VLOOKUP(QUA!H102,SETOP,3,))</f>
        <v>ARGAMASSA POLIMERICA IMPERMEABILIZANTE SEMIFLEXIVEL, BICOMPONENTE (MEMBRANA IMPERMEABILIZANTE ACRILICA)</v>
      </c>
      <c r="C102" s="409"/>
      <c r="D102" s="409"/>
      <c r="E102" s="409"/>
      <c r="F102" s="409"/>
      <c r="G102" s="410"/>
      <c r="H102" s="23">
        <v>135</v>
      </c>
      <c r="I102" s="217" t="s">
        <v>16078</v>
      </c>
      <c r="J102" s="217" t="str">
        <f>IF(I102="SINAPI",VLOOKUP(QUA!H102,SINAPI,3,),VLOOKUP(QUA!H102,SETOP,4,))</f>
        <v xml:space="preserve">KG    </v>
      </c>
      <c r="K102" s="212">
        <f>F105</f>
        <v>97.5</v>
      </c>
      <c r="L102" s="218" t="s">
        <v>39</v>
      </c>
      <c r="M102" s="219">
        <f>ROUND(IF(I102="SINAPI",VLOOKUP(QUA!H102,SINAPI,4,),VLOOKUP(QUA!H102,SETOP,5,)),2)</f>
        <v>4.3600000000000003</v>
      </c>
      <c r="N102" s="219">
        <f>ROUND(M102*(1+$C$7),2)</f>
        <v>5.72</v>
      </c>
      <c r="O102" s="219">
        <f>K102*M102</f>
        <v>425.1</v>
      </c>
      <c r="P102" s="219">
        <f t="shared" ref="P102" si="18">N102*K102</f>
        <v>557.69999999999993</v>
      </c>
      <c r="Q102" s="100"/>
      <c r="R102" s="100"/>
      <c r="S102" s="4"/>
      <c r="T102" s="93"/>
    </row>
    <row r="103" spans="1:21" s="216" customFormat="1" ht="15.75" customHeight="1">
      <c r="A103" s="238"/>
      <c r="B103" s="236"/>
      <c r="C103" s="420" t="s">
        <v>22708</v>
      </c>
      <c r="D103" s="420"/>
      <c r="E103" s="420"/>
      <c r="F103" s="213">
        <v>32.5</v>
      </c>
      <c r="G103" s="4" t="s">
        <v>6284</v>
      </c>
      <c r="H103" s="217"/>
      <c r="I103" s="217"/>
      <c r="J103" s="217"/>
      <c r="K103" s="212"/>
      <c r="L103" s="218"/>
      <c r="M103" s="219"/>
      <c r="N103" s="219"/>
      <c r="O103" s="219"/>
      <c r="P103" s="219"/>
      <c r="Q103" s="100"/>
      <c r="R103" s="100"/>
      <c r="S103" s="4"/>
      <c r="T103" s="93"/>
    </row>
    <row r="104" spans="1:21" s="216" customFormat="1" ht="15.75" customHeight="1">
      <c r="A104" s="238"/>
      <c r="B104" s="236"/>
      <c r="C104" s="420" t="s">
        <v>22709</v>
      </c>
      <c r="D104" s="420"/>
      <c r="E104" s="420"/>
      <c r="F104" s="213">
        <v>3</v>
      </c>
      <c r="G104" s="4" t="s">
        <v>22710</v>
      </c>
      <c r="H104" s="217"/>
      <c r="I104" s="217"/>
      <c r="J104" s="217"/>
      <c r="K104" s="212"/>
      <c r="L104" s="218"/>
      <c r="M104" s="219"/>
      <c r="N104" s="219"/>
      <c r="O104" s="219"/>
      <c r="P104" s="219"/>
      <c r="Q104" s="100"/>
      <c r="R104" s="100"/>
      <c r="S104" s="4"/>
      <c r="T104" s="93"/>
    </row>
    <row r="105" spans="1:21" s="216" customFormat="1">
      <c r="A105" s="238"/>
      <c r="B105" s="236"/>
      <c r="C105" s="420" t="s">
        <v>22596</v>
      </c>
      <c r="D105" s="420"/>
      <c r="E105" s="420"/>
      <c r="F105" s="213">
        <f>F103*F104</f>
        <v>97.5</v>
      </c>
      <c r="G105" s="4" t="s">
        <v>6730</v>
      </c>
      <c r="H105" s="217"/>
      <c r="I105" s="217"/>
      <c r="J105" s="217"/>
      <c r="K105" s="212"/>
      <c r="L105" s="218"/>
      <c r="M105" s="219"/>
      <c r="N105" s="219"/>
      <c r="O105" s="219"/>
      <c r="P105" s="219"/>
      <c r="Q105" s="100"/>
      <c r="R105" s="100"/>
      <c r="S105" s="4"/>
      <c r="T105" s="93"/>
    </row>
    <row r="106" spans="1:21" s="216" customFormat="1" ht="38.25" customHeight="1">
      <c r="A106" s="238" t="s">
        <v>22645</v>
      </c>
      <c r="B106" s="409" t="str">
        <f>IF(I106="SINAPI",VLOOKUP(QUA!H106,SINAPI,2,),VLOOKUP(QUA!H106,SETOP,3,))</f>
        <v>REBOCO COM ARGAMASSA, TRAÇO 1:2:9 (CIMENTO, CAL E AREIA), COM ADITIVO IMPERMEABILIZANTE, ESP. 20MM, APLICAÇÃO MANUAL, PREPARO MECÂNICO</v>
      </c>
      <c r="C106" s="409"/>
      <c r="D106" s="409"/>
      <c r="E106" s="409"/>
      <c r="F106" s="409"/>
      <c r="G106" s="410"/>
      <c r="H106" s="11" t="s">
        <v>11397</v>
      </c>
      <c r="I106" s="217" t="s">
        <v>6221</v>
      </c>
      <c r="J106" s="217" t="str">
        <f>IF(I106="SINAPI",VLOOKUP(QUA!H106,SINAPI,3,),VLOOKUP(QUA!H106,SETOP,4,))</f>
        <v>M2</v>
      </c>
      <c r="K106" s="212">
        <f>F107</f>
        <v>32.5</v>
      </c>
      <c r="L106" s="218" t="s">
        <v>39</v>
      </c>
      <c r="M106" s="219">
        <f>IF(I106="SINAPI",VLOOKUP(QUA!H106,SINAPI,4,),VLOOKUP(QUA!H106,SETOP,5,))</f>
        <v>26.88</v>
      </c>
      <c r="N106" s="219">
        <f t="shared" ref="N106" si="19">ROUND(M106*(1+$C$7),2)</f>
        <v>35.29</v>
      </c>
      <c r="O106" s="219">
        <f t="shared" ref="O106" si="20">K106*M106</f>
        <v>873.6</v>
      </c>
      <c r="P106" s="219">
        <f t="shared" ref="P106" si="21">N106*K106</f>
        <v>1146.925</v>
      </c>
      <c r="Q106" s="100"/>
      <c r="R106" s="100"/>
      <c r="S106" s="4"/>
      <c r="T106" s="93"/>
    </row>
    <row r="107" spans="1:21" s="216" customFormat="1">
      <c r="A107" s="238"/>
      <c r="B107" s="236"/>
      <c r="C107" s="420" t="s">
        <v>22708</v>
      </c>
      <c r="D107" s="420"/>
      <c r="E107" s="420"/>
      <c r="F107" s="213">
        <v>32.5</v>
      </c>
      <c r="G107" s="4" t="s">
        <v>6284</v>
      </c>
      <c r="H107" s="217"/>
      <c r="I107" s="217"/>
      <c r="J107" s="217"/>
      <c r="K107" s="212"/>
      <c r="L107" s="218"/>
      <c r="M107" s="219"/>
      <c r="N107" s="219"/>
      <c r="O107" s="219"/>
      <c r="P107" s="219"/>
      <c r="Q107" s="100"/>
      <c r="R107" s="100"/>
      <c r="S107" s="4"/>
      <c r="T107" s="93"/>
    </row>
    <row r="108" spans="1:21" s="216" customFormat="1" ht="38.25" customHeight="1">
      <c r="A108" s="238" t="s">
        <v>16197</v>
      </c>
      <c r="B108" s="409" t="s">
        <v>22632</v>
      </c>
      <c r="C108" s="409"/>
      <c r="D108" s="409"/>
      <c r="E108" s="409"/>
      <c r="F108" s="409"/>
      <c r="G108" s="410"/>
      <c r="H108" s="11"/>
      <c r="I108" s="217"/>
      <c r="J108" s="217"/>
      <c r="K108" s="212"/>
      <c r="L108" s="218"/>
      <c r="M108" s="219"/>
      <c r="N108" s="219"/>
      <c r="O108" s="219"/>
      <c r="P108" s="219"/>
      <c r="Q108" s="100"/>
      <c r="R108" s="100"/>
      <c r="S108" s="4"/>
      <c r="T108" s="93"/>
    </row>
    <row r="109" spans="1:21" s="216" customFormat="1" ht="38.25" customHeight="1">
      <c r="A109" s="238" t="s">
        <v>22646</v>
      </c>
      <c r="B109" s="409" t="str">
        <f>IF(I109="SINAPI",VLOOKUP(QUA!H109,SINAPI,2,),VLOOKUP(QUA!H109,SETOP,3,))</f>
        <v>DEMOLIÇÃO DE ARGAMASSAS, DE FORMA MANUAL, SEM REAPROVEITAMENTO. AF_12/2017</v>
      </c>
      <c r="C109" s="409"/>
      <c r="D109" s="409"/>
      <c r="E109" s="409"/>
      <c r="F109" s="409"/>
      <c r="G109" s="410"/>
      <c r="H109" s="11">
        <v>97631</v>
      </c>
      <c r="I109" s="217" t="s">
        <v>16078</v>
      </c>
      <c r="J109" s="217" t="str">
        <f>IF(I109="SINAPI",VLOOKUP(QUA!H109,SINAPI,3,),VLOOKUP(QUA!H109,SETOP,4,))</f>
        <v>M2</v>
      </c>
      <c r="K109" s="212">
        <f>F112</f>
        <v>28.799999999999997</v>
      </c>
      <c r="L109" s="218" t="s">
        <v>37</v>
      </c>
      <c r="M109" s="219">
        <f>ROUND(IF(I109="SINAPI",VLOOKUP(QUA!H109,SINAPI,4,),VLOOKUP(QUA!H109,SETOP,5,)),2)</f>
        <v>2.09</v>
      </c>
      <c r="N109" s="219">
        <f>ROUND(M109*(1+$C$7),2)</f>
        <v>2.74</v>
      </c>
      <c r="O109" s="219">
        <f>K109*M109</f>
        <v>60.191999999999993</v>
      </c>
      <c r="P109" s="219">
        <f t="shared" ref="P109" si="22">N109*K109</f>
        <v>78.911999999999992</v>
      </c>
      <c r="Q109" s="100"/>
      <c r="R109" s="100"/>
      <c r="S109" s="4"/>
      <c r="T109" s="93"/>
    </row>
    <row r="110" spans="1:21" s="216" customFormat="1">
      <c r="A110" s="238"/>
      <c r="B110" s="4"/>
      <c r="C110" s="420" t="s">
        <v>22703</v>
      </c>
      <c r="D110" s="420"/>
      <c r="E110" s="420"/>
      <c r="F110" s="213">
        <v>96</v>
      </c>
      <c r="G110" s="4" t="s">
        <v>6462</v>
      </c>
      <c r="H110" s="217"/>
      <c r="I110" s="217"/>
      <c r="J110" s="217"/>
      <c r="K110" s="212"/>
      <c r="L110" s="218"/>
      <c r="M110" s="219"/>
      <c r="N110" s="219"/>
      <c r="O110" s="219"/>
      <c r="P110" s="219"/>
      <c r="Q110" s="100"/>
      <c r="R110" s="100"/>
      <c r="S110" s="4"/>
      <c r="T110" s="93"/>
    </row>
    <row r="111" spans="1:21" s="216" customFormat="1">
      <c r="A111" s="238"/>
      <c r="B111" s="4"/>
      <c r="C111" s="420" t="s">
        <v>22627</v>
      </c>
      <c r="D111" s="420"/>
      <c r="E111" s="420"/>
      <c r="F111" s="213">
        <v>0.3</v>
      </c>
      <c r="G111" s="4" t="s">
        <v>6462</v>
      </c>
      <c r="H111" s="217"/>
      <c r="I111" s="217"/>
      <c r="J111" s="217"/>
      <c r="K111" s="212"/>
      <c r="L111" s="218"/>
      <c r="M111" s="219"/>
      <c r="N111" s="219"/>
      <c r="O111" s="219"/>
      <c r="P111" s="219"/>
      <c r="Q111" s="100"/>
      <c r="R111" s="100"/>
      <c r="S111" s="4"/>
      <c r="T111" s="93"/>
    </row>
    <row r="112" spans="1:21" s="216" customFormat="1">
      <c r="A112" s="238"/>
      <c r="B112" s="4"/>
      <c r="C112" s="420" t="s">
        <v>22596</v>
      </c>
      <c r="D112" s="420"/>
      <c r="E112" s="420"/>
      <c r="F112" s="213">
        <f>F110*F111</f>
        <v>28.799999999999997</v>
      </c>
      <c r="G112" s="4" t="s">
        <v>6284</v>
      </c>
      <c r="H112" s="217"/>
      <c r="I112" s="217"/>
      <c r="J112" s="217"/>
      <c r="K112" s="212"/>
      <c r="L112" s="218"/>
      <c r="M112" s="219"/>
      <c r="N112" s="219"/>
      <c r="O112" s="219"/>
      <c r="P112" s="219"/>
      <c r="Q112" s="100"/>
      <c r="R112" s="100"/>
      <c r="S112" s="4"/>
      <c r="T112" s="93"/>
    </row>
    <row r="113" spans="1:20" s="216" customFormat="1" ht="38.25" customHeight="1">
      <c r="A113" s="238" t="s">
        <v>22647</v>
      </c>
      <c r="B113" s="437" t="str">
        <f>IF(I113="SINAPI",VLOOKUP(QUA!H113,SINAPI,2,),VLOOKUP(QUA!H113,SETOP,3,))</f>
        <v>TELA DE ARAME GALV QUADRANGULAR / LOSANGULAR,  FIO 2,11 MM (14 BWG), MALHA  5 X 5 CM, H = 2 M</v>
      </c>
      <c r="C113" s="437"/>
      <c r="D113" s="437"/>
      <c r="E113" s="437"/>
      <c r="F113" s="437"/>
      <c r="G113" s="439"/>
      <c r="H113" s="11">
        <v>7167</v>
      </c>
      <c r="I113" s="217" t="s">
        <v>16078</v>
      </c>
      <c r="J113" s="217" t="str">
        <f>IF(I113="SINAPI",VLOOKUP(QUA!H113,SINAPI,3,),VLOOKUP(QUA!H113,SETOP,4,))</f>
        <v xml:space="preserve">M2    </v>
      </c>
      <c r="K113" s="212">
        <f>F116</f>
        <v>28.799999999999997</v>
      </c>
      <c r="L113" s="218" t="s">
        <v>39</v>
      </c>
      <c r="M113" s="219">
        <f>IF(I113="SINAPI",VLOOKUP(QUA!H113,SINAPI,4,),VLOOKUP(QUA!H113,SETOP,5,))</f>
        <v>15.09</v>
      </c>
      <c r="N113" s="219">
        <f t="shared" ref="N113" si="23">ROUND(M113*(1+$C$7),2)</f>
        <v>19.809999999999999</v>
      </c>
      <c r="O113" s="219">
        <f t="shared" ref="O113" si="24">K113*M113</f>
        <v>434.59199999999993</v>
      </c>
      <c r="P113" s="219">
        <f t="shared" ref="P113" si="25">N113*K113</f>
        <v>570.52799999999991</v>
      </c>
      <c r="Q113" s="100"/>
      <c r="R113" s="100"/>
      <c r="S113" s="4"/>
      <c r="T113" s="93"/>
    </row>
    <row r="114" spans="1:20" s="216" customFormat="1" ht="15.75" customHeight="1">
      <c r="A114" s="238"/>
      <c r="B114" s="4"/>
      <c r="C114" s="420" t="s">
        <v>22703</v>
      </c>
      <c r="D114" s="420"/>
      <c r="E114" s="420"/>
      <c r="F114" s="213">
        <v>96</v>
      </c>
      <c r="G114" s="4" t="s">
        <v>6462</v>
      </c>
      <c r="H114" s="217"/>
      <c r="I114" s="217"/>
      <c r="J114" s="217"/>
      <c r="K114" s="212"/>
      <c r="L114" s="218"/>
      <c r="M114" s="219"/>
      <c r="N114" s="219"/>
      <c r="O114" s="219"/>
      <c r="P114" s="219"/>
      <c r="Q114" s="100"/>
      <c r="R114" s="100"/>
      <c r="S114" s="4"/>
      <c r="T114" s="93"/>
    </row>
    <row r="115" spans="1:20" s="216" customFormat="1" ht="15.75" customHeight="1">
      <c r="A115" s="238"/>
      <c r="B115" s="4"/>
      <c r="C115" s="420" t="s">
        <v>22627</v>
      </c>
      <c r="D115" s="420"/>
      <c r="E115" s="420"/>
      <c r="F115" s="213">
        <v>0.3</v>
      </c>
      <c r="G115" s="4" t="s">
        <v>6462</v>
      </c>
      <c r="H115" s="217"/>
      <c r="I115" s="217"/>
      <c r="J115" s="217"/>
      <c r="K115" s="212"/>
      <c r="L115" s="218"/>
      <c r="M115" s="219"/>
      <c r="N115" s="219"/>
      <c r="O115" s="219"/>
      <c r="P115" s="219"/>
      <c r="Q115" s="100"/>
      <c r="R115" s="100"/>
      <c r="S115" s="4"/>
      <c r="T115" s="93"/>
    </row>
    <row r="116" spans="1:20" s="216" customFormat="1">
      <c r="A116" s="238"/>
      <c r="B116" s="4"/>
      <c r="C116" s="420" t="s">
        <v>22596</v>
      </c>
      <c r="D116" s="420"/>
      <c r="E116" s="420"/>
      <c r="F116" s="213">
        <f>F114*F115</f>
        <v>28.799999999999997</v>
      </c>
      <c r="G116" s="4" t="s">
        <v>6284</v>
      </c>
      <c r="H116" s="217"/>
      <c r="I116" s="217"/>
      <c r="J116" s="217"/>
      <c r="K116" s="212"/>
      <c r="L116" s="218"/>
      <c r="M116" s="219"/>
      <c r="N116" s="219"/>
      <c r="O116" s="219"/>
      <c r="P116" s="219"/>
      <c r="Q116" s="100"/>
      <c r="R116" s="100"/>
      <c r="S116" s="4"/>
      <c r="T116" s="93"/>
    </row>
    <row r="117" spans="1:20" s="216" customFormat="1" ht="38.25" customHeight="1">
      <c r="A117" s="238" t="s">
        <v>22648</v>
      </c>
      <c r="B117" s="437" t="str">
        <f>IF(I117="SINAPI",VLOOKUP(QUA!H117,SINAPI,2,),VLOOKUP(QUA!H117,SETOP,3,))</f>
        <v>REBOCO COM ARGAMASSA, TRAÇO 1:2:9 (CIMENTO, CAL E AREIA), COM ADITIVO IMPERMEABILIZANTE, ESP. 20MM, APLICAÇÃO MANUAL, PREPARO MECÂNICO</v>
      </c>
      <c r="C117" s="437"/>
      <c r="D117" s="437"/>
      <c r="E117" s="437"/>
      <c r="F117" s="437"/>
      <c r="G117" s="439"/>
      <c r="H117" s="11" t="s">
        <v>11397</v>
      </c>
      <c r="I117" s="217" t="s">
        <v>6221</v>
      </c>
      <c r="J117" s="217" t="str">
        <f>IF(I117="SINAPI",VLOOKUP(QUA!H117,SINAPI,3,),VLOOKUP(QUA!H117,SETOP,4,))</f>
        <v>M2</v>
      </c>
      <c r="K117" s="212">
        <f>F121</f>
        <v>34.559999999999995</v>
      </c>
      <c r="L117" s="218" t="s">
        <v>39</v>
      </c>
      <c r="M117" s="219">
        <f>IF(I117="SINAPI",VLOOKUP(QUA!H117,SINAPI,4,),VLOOKUP(QUA!H117,SETOP,5,))</f>
        <v>26.88</v>
      </c>
      <c r="N117" s="219">
        <f t="shared" ref="N117" si="26">ROUND(M117*(1+$C$7),2)</f>
        <v>35.29</v>
      </c>
      <c r="O117" s="219">
        <f t="shared" ref="O117" si="27">K117*M117</f>
        <v>928.97279999999978</v>
      </c>
      <c r="P117" s="219">
        <f t="shared" ref="P117" si="28">N117*K117</f>
        <v>1219.6223999999997</v>
      </c>
      <c r="Q117" s="100"/>
      <c r="R117" s="100"/>
      <c r="S117" s="4"/>
      <c r="T117" s="93"/>
    </row>
    <row r="118" spans="1:20" s="216" customFormat="1" ht="15.75" customHeight="1">
      <c r="A118" s="238"/>
      <c r="B118" s="4"/>
      <c r="C118" s="420" t="s">
        <v>22703</v>
      </c>
      <c r="D118" s="420"/>
      <c r="E118" s="420"/>
      <c r="F118" s="213">
        <v>96</v>
      </c>
      <c r="G118" s="4" t="s">
        <v>6462</v>
      </c>
      <c r="H118" s="217"/>
      <c r="I118" s="217"/>
      <c r="J118" s="217"/>
      <c r="K118" s="212"/>
      <c r="L118" s="218"/>
      <c r="M118" s="219"/>
      <c r="N118" s="219"/>
      <c r="O118" s="219"/>
      <c r="P118" s="219"/>
      <c r="Q118" s="100"/>
      <c r="R118" s="100"/>
      <c r="S118" s="4"/>
      <c r="T118" s="93"/>
    </row>
    <row r="119" spans="1:20" s="216" customFormat="1" ht="15.75" customHeight="1">
      <c r="A119" s="238"/>
      <c r="B119" s="4"/>
      <c r="C119" s="420" t="s">
        <v>22627</v>
      </c>
      <c r="D119" s="420"/>
      <c r="E119" s="420"/>
      <c r="F119" s="213">
        <v>0.3</v>
      </c>
      <c r="G119" s="4" t="s">
        <v>6462</v>
      </c>
      <c r="H119" s="446" t="s">
        <v>22705</v>
      </c>
      <c r="I119" s="447"/>
      <c r="J119" s="447"/>
      <c r="K119" s="448"/>
      <c r="L119" s="218"/>
      <c r="M119" s="219"/>
      <c r="N119" s="219"/>
      <c r="O119" s="219"/>
      <c r="P119" s="219"/>
      <c r="Q119" s="100"/>
      <c r="R119" s="100"/>
      <c r="S119" s="4"/>
      <c r="T119" s="93"/>
    </row>
    <row r="120" spans="1:20" s="216" customFormat="1">
      <c r="A120" s="238"/>
      <c r="B120" s="4"/>
      <c r="C120" s="420" t="s">
        <v>22596</v>
      </c>
      <c r="D120" s="420"/>
      <c r="E120" s="420"/>
      <c r="F120" s="213">
        <f>F118*F119</f>
        <v>28.799999999999997</v>
      </c>
      <c r="G120" s="4" t="s">
        <v>6284</v>
      </c>
      <c r="H120" s="446"/>
      <c r="I120" s="447"/>
      <c r="J120" s="447"/>
      <c r="K120" s="448"/>
      <c r="L120" s="218"/>
      <c r="M120" s="219"/>
      <c r="N120" s="219"/>
      <c r="O120" s="219"/>
      <c r="P120" s="219"/>
      <c r="Q120" s="100"/>
      <c r="R120" s="100"/>
      <c r="S120" s="4"/>
      <c r="T120" s="93"/>
    </row>
    <row r="121" spans="1:20" s="216" customFormat="1">
      <c r="A121" s="238"/>
      <c r="B121" s="4"/>
      <c r="C121" s="420" t="s">
        <v>22704</v>
      </c>
      <c r="D121" s="420"/>
      <c r="E121" s="420"/>
      <c r="F121" s="213">
        <f>F120*1.2</f>
        <v>34.559999999999995</v>
      </c>
      <c r="G121" s="4" t="s">
        <v>6284</v>
      </c>
      <c r="H121" s="217"/>
      <c r="I121" s="250"/>
      <c r="J121" s="250"/>
      <c r="K121" s="212"/>
      <c r="L121" s="218"/>
      <c r="M121" s="219"/>
      <c r="N121" s="219"/>
      <c r="O121" s="219"/>
      <c r="P121" s="219"/>
      <c r="Q121" s="100"/>
      <c r="R121" s="100"/>
      <c r="S121" s="4"/>
      <c r="T121" s="93"/>
    </row>
    <row r="122" spans="1:20" s="216" customFormat="1" ht="38.25" customHeight="1">
      <c r="A122" s="238" t="s">
        <v>16211</v>
      </c>
      <c r="B122" s="409" t="str">
        <f>IF(I122="SINAPI",VLOOKUP(QUA!H122,SINAPI,2,),VLOOKUP(QUA!H122,SETOP,3,))</f>
        <v>CARGA MANUAL DE ENTULHO EM CAMINHAO BASCULANTE 6 M3</v>
      </c>
      <c r="C122" s="409"/>
      <c r="D122" s="409"/>
      <c r="E122" s="409"/>
      <c r="F122" s="409"/>
      <c r="G122" s="410"/>
      <c r="H122" s="211">
        <v>72897</v>
      </c>
      <c r="I122" s="217" t="s">
        <v>16078</v>
      </c>
      <c r="J122" s="217" t="str">
        <f>IF(I122="SINAPI",VLOOKUP(QUA!H122,SINAPI,3,),VLOOKUP(QUA!H122,SETOP,4,))</f>
        <v>M3</v>
      </c>
      <c r="K122" s="212">
        <f>F126</f>
        <v>73.559999999999988</v>
      </c>
      <c r="L122" s="218" t="s">
        <v>37</v>
      </c>
      <c r="M122" s="219">
        <f>ROUND(IF(I122="SINAPI",VLOOKUP(QUA!H122,SINAPI,4,),VLOOKUP(QUA!H122,SETOP,5,)),2)</f>
        <v>17.88</v>
      </c>
      <c r="N122" s="219">
        <f>ROUND(M122*(1+$C$7),2)</f>
        <v>23.47</v>
      </c>
      <c r="O122" s="219">
        <f>K122*M122</f>
        <v>1315.2527999999998</v>
      </c>
      <c r="P122" s="219">
        <f t="shared" ref="P122" si="29">N122*K122</f>
        <v>1726.4531999999997</v>
      </c>
      <c r="Q122" s="100"/>
      <c r="R122" s="100"/>
      <c r="S122" s="4"/>
      <c r="T122" s="93"/>
    </row>
    <row r="123" spans="1:20" s="216" customFormat="1">
      <c r="A123" s="238"/>
      <c r="B123" s="236"/>
      <c r="C123" s="445" t="s">
        <v>22706</v>
      </c>
      <c r="D123" s="445"/>
      <c r="E123" s="445"/>
      <c r="F123" s="277">
        <f>F112</f>
        <v>28.799999999999997</v>
      </c>
      <c r="G123" s="15" t="s">
        <v>6284</v>
      </c>
      <c r="H123" s="211"/>
      <c r="I123" s="217"/>
      <c r="J123" s="217"/>
      <c r="K123" s="212"/>
      <c r="L123" s="218"/>
      <c r="M123" s="219"/>
      <c r="N123" s="219"/>
      <c r="O123" s="219"/>
      <c r="P123" s="219"/>
      <c r="Q123" s="100"/>
      <c r="R123" s="100"/>
      <c r="S123" s="4"/>
      <c r="T123" s="93"/>
    </row>
    <row r="124" spans="1:20" s="216" customFormat="1" ht="15.75" customHeight="1">
      <c r="A124" s="238"/>
      <c r="B124" s="236"/>
      <c r="C124" s="445" t="s">
        <v>22707</v>
      </c>
      <c r="D124" s="445"/>
      <c r="E124" s="445"/>
      <c r="F124" s="277">
        <f>F101</f>
        <v>32.5</v>
      </c>
      <c r="G124" s="15" t="s">
        <v>6284</v>
      </c>
      <c r="H124" s="211"/>
      <c r="I124" s="217"/>
      <c r="J124" s="217"/>
      <c r="K124" s="212"/>
      <c r="L124" s="218"/>
      <c r="M124" s="219"/>
      <c r="N124" s="219"/>
      <c r="O124" s="219"/>
      <c r="P124" s="219"/>
      <c r="Q124" s="100"/>
      <c r="R124" s="100"/>
      <c r="S124" s="4"/>
      <c r="T124" s="93"/>
    </row>
    <row r="125" spans="1:20" s="216" customFormat="1">
      <c r="A125" s="238"/>
      <c r="B125" s="236"/>
      <c r="C125" s="249"/>
      <c r="D125" s="249"/>
      <c r="E125" s="249" t="s">
        <v>22596</v>
      </c>
      <c r="F125" s="277">
        <f>F123+F124</f>
        <v>61.3</v>
      </c>
      <c r="G125" s="15" t="s">
        <v>6284</v>
      </c>
      <c r="H125" s="211"/>
      <c r="I125" s="217"/>
      <c r="J125" s="217"/>
      <c r="K125" s="212"/>
      <c r="L125" s="218"/>
      <c r="M125" s="219"/>
      <c r="N125" s="219"/>
      <c r="O125" s="219"/>
      <c r="P125" s="219"/>
      <c r="Q125" s="100"/>
      <c r="R125" s="100"/>
      <c r="S125" s="4"/>
      <c r="T125" s="93"/>
    </row>
    <row r="126" spans="1:20" s="216" customFormat="1">
      <c r="A126" s="238"/>
      <c r="B126" s="236"/>
      <c r="C126" s="445" t="s">
        <v>22629</v>
      </c>
      <c r="D126" s="445"/>
      <c r="E126" s="445"/>
      <c r="F126" s="277">
        <f>F125*1.2</f>
        <v>73.559999999999988</v>
      </c>
      <c r="G126" s="15" t="s">
        <v>25</v>
      </c>
      <c r="H126" s="217"/>
      <c r="I126" s="217"/>
      <c r="J126" s="217"/>
      <c r="K126" s="212"/>
      <c r="L126" s="218"/>
      <c r="M126" s="219"/>
      <c r="N126" s="219"/>
      <c r="O126" s="219"/>
      <c r="P126" s="219"/>
      <c r="Q126" s="100"/>
      <c r="R126" s="100"/>
      <c r="S126" s="4"/>
      <c r="T126" s="93"/>
    </row>
    <row r="127" spans="1:20" s="216" customFormat="1" ht="38.25" customHeight="1">
      <c r="A127" s="238" t="s">
        <v>22581</v>
      </c>
      <c r="B127" s="409" t="str">
        <f>IF(I127="SINAPI",VLOOKUP(QUA!H127,SINAPI,2,),VLOOKUP(QUA!H127,SETOP,3,))</f>
        <v>TRANSPORTE DE ENTULHO COM CAMINHAO BASCULANTE 6 M3, RODOVIA PAVIMENTADA, DMT 0,5 A 1,0 KM</v>
      </c>
      <c r="C127" s="409"/>
      <c r="D127" s="409"/>
      <c r="E127" s="409"/>
      <c r="F127" s="409"/>
      <c r="G127" s="410"/>
      <c r="H127" s="211">
        <v>72900</v>
      </c>
      <c r="I127" s="217" t="s">
        <v>16078</v>
      </c>
      <c r="J127" s="217" t="str">
        <f>IF(I127="SINAPI",VLOOKUP(QUA!H127,SINAPI,3,),VLOOKUP(QUA!H127,SETOP,4,))</f>
        <v>M3</v>
      </c>
      <c r="K127" s="212">
        <f>F131</f>
        <v>73.559999999999988</v>
      </c>
      <c r="L127" s="218" t="s">
        <v>37</v>
      </c>
      <c r="M127" s="219">
        <f>ROUND(IF(I127="SINAPI",VLOOKUP(QUA!H127,SINAPI,4,),VLOOKUP(QUA!H127,SETOP,5,)),2)</f>
        <v>6.04</v>
      </c>
      <c r="N127" s="219">
        <f>ROUND(M127*(1+$C$7),2)</f>
        <v>7.93</v>
      </c>
      <c r="O127" s="219">
        <f>K127*M127</f>
        <v>444.30239999999992</v>
      </c>
      <c r="P127" s="219">
        <f t="shared" ref="P127" si="30">N127*K127</f>
        <v>583.33079999999984</v>
      </c>
      <c r="Q127" s="100"/>
      <c r="R127" s="100"/>
      <c r="S127" s="4"/>
      <c r="T127" s="93"/>
    </row>
    <row r="128" spans="1:20" s="216" customFormat="1" ht="15.75" customHeight="1">
      <c r="A128" s="238"/>
      <c r="B128" s="236"/>
      <c r="C128" s="445" t="s">
        <v>22706</v>
      </c>
      <c r="D128" s="445"/>
      <c r="E128" s="445"/>
      <c r="F128" s="277">
        <f>F123</f>
        <v>28.799999999999997</v>
      </c>
      <c r="G128" s="15" t="s">
        <v>6284</v>
      </c>
      <c r="H128" s="217"/>
      <c r="I128" s="217"/>
      <c r="J128" s="217"/>
      <c r="K128" s="212"/>
      <c r="L128" s="218"/>
      <c r="M128" s="219"/>
      <c r="N128" s="219"/>
      <c r="O128" s="219"/>
      <c r="P128" s="219"/>
      <c r="Q128" s="100"/>
      <c r="R128" s="100"/>
      <c r="S128" s="4"/>
      <c r="T128" s="93"/>
    </row>
    <row r="129" spans="1:20" s="216" customFormat="1" ht="15.75" customHeight="1">
      <c r="A129" s="238"/>
      <c r="B129" s="236"/>
      <c r="C129" s="445" t="s">
        <v>22707</v>
      </c>
      <c r="D129" s="445"/>
      <c r="E129" s="445"/>
      <c r="F129" s="277">
        <f>F124</f>
        <v>32.5</v>
      </c>
      <c r="G129" s="15" t="s">
        <v>6284</v>
      </c>
      <c r="H129" s="217"/>
      <c r="I129" s="217"/>
      <c r="J129" s="217"/>
      <c r="K129" s="212"/>
      <c r="L129" s="218"/>
      <c r="M129" s="219"/>
      <c r="N129" s="219"/>
      <c r="O129" s="219"/>
      <c r="P129" s="219"/>
      <c r="Q129" s="100"/>
      <c r="R129" s="100"/>
      <c r="S129" s="4"/>
      <c r="T129" s="93"/>
    </row>
    <row r="130" spans="1:20" s="216" customFormat="1">
      <c r="A130" s="238"/>
      <c r="B130" s="236"/>
      <c r="C130" s="249"/>
      <c r="D130" s="249"/>
      <c r="E130" s="249" t="s">
        <v>22596</v>
      </c>
      <c r="F130" s="277">
        <f>F128+F129</f>
        <v>61.3</v>
      </c>
      <c r="G130" s="15" t="s">
        <v>6284</v>
      </c>
      <c r="H130" s="217"/>
      <c r="I130" s="217"/>
      <c r="J130" s="217"/>
      <c r="K130" s="212"/>
      <c r="L130" s="218"/>
      <c r="M130" s="219"/>
      <c r="N130" s="219"/>
      <c r="O130" s="219"/>
      <c r="P130" s="219"/>
      <c r="Q130" s="100"/>
      <c r="R130" s="100"/>
      <c r="S130" s="4"/>
      <c r="T130" s="93"/>
    </row>
    <row r="131" spans="1:20" s="216" customFormat="1" ht="15.75" customHeight="1">
      <c r="A131" s="238"/>
      <c r="B131" s="236"/>
      <c r="C131" s="445" t="s">
        <v>22629</v>
      </c>
      <c r="D131" s="445"/>
      <c r="E131" s="445"/>
      <c r="F131" s="277">
        <f>F130*1.2</f>
        <v>73.559999999999988</v>
      </c>
      <c r="G131" s="15" t="s">
        <v>25</v>
      </c>
      <c r="H131" s="217"/>
      <c r="I131" s="217"/>
      <c r="J131" s="217"/>
      <c r="K131" s="212"/>
      <c r="L131" s="218"/>
      <c r="M131" s="219"/>
      <c r="N131" s="219"/>
      <c r="O131" s="219"/>
      <c r="P131" s="219"/>
      <c r="Q131" s="100"/>
      <c r="R131" s="100"/>
      <c r="S131" s="4"/>
      <c r="T131" s="93"/>
    </row>
    <row r="132" spans="1:20" s="216" customFormat="1" ht="38.25" customHeight="1">
      <c r="A132" s="238" t="s">
        <v>22583</v>
      </c>
      <c r="B132" s="409" t="str">
        <f>IF(I132="SINAPI",VLOOKUP(QUA!H132,SINAPI,2,),VLOOKUP(QUA!H132,SETOP,3,))</f>
        <v>APLICAÇÃO E LIXAMENTO DE MASSA LÁTEX EM PAREDES, UMA DEMÃO. AF_06/2014</v>
      </c>
      <c r="C132" s="409"/>
      <c r="D132" s="409"/>
      <c r="E132" s="409"/>
      <c r="F132" s="409"/>
      <c r="G132" s="410"/>
      <c r="H132" s="211">
        <v>88495</v>
      </c>
      <c r="I132" s="217" t="s">
        <v>16078</v>
      </c>
      <c r="J132" s="217" t="str">
        <f>IF(I132="SINAPI",VLOOKUP(QUA!H132,SINAPI,3,),VLOOKUP(QUA!H132,SETOP,4,))</f>
        <v>M2</v>
      </c>
      <c r="K132" s="212">
        <f>F141</f>
        <v>2954.9250000000006</v>
      </c>
      <c r="L132" s="218" t="s">
        <v>37</v>
      </c>
      <c r="M132" s="219">
        <f>ROUND(IF(I132="SINAPI",VLOOKUP(QUA!H132,SINAPI,4,),VLOOKUP(QUA!H132,SETOP,5,)),2)</f>
        <v>8.2200000000000006</v>
      </c>
      <c r="N132" s="219">
        <f>ROUND(M132*(1+$C$7),2)</f>
        <v>10.79</v>
      </c>
      <c r="O132" s="219">
        <f>K132*M132</f>
        <v>24289.483500000006</v>
      </c>
      <c r="P132" s="219">
        <f t="shared" ref="P132" si="31">N132*K132</f>
        <v>31883.640750000006</v>
      </c>
      <c r="Q132" s="100"/>
      <c r="R132" s="100"/>
      <c r="S132" s="4"/>
      <c r="T132" s="93"/>
    </row>
    <row r="133" spans="1:20" s="216" customFormat="1">
      <c r="A133" s="238"/>
      <c r="B133" s="236"/>
      <c r="C133" s="420" t="s">
        <v>22603</v>
      </c>
      <c r="D133" s="420"/>
      <c r="E133" s="420"/>
      <c r="F133" s="246">
        <v>738.72</v>
      </c>
      <c r="G133" s="4" t="s">
        <v>6462</v>
      </c>
      <c r="H133" s="211"/>
      <c r="I133" s="217"/>
      <c r="J133" s="217"/>
      <c r="K133" s="212"/>
      <c r="L133" s="218"/>
      <c r="M133" s="219"/>
      <c r="N133" s="219"/>
      <c r="O133" s="219"/>
      <c r="P133" s="219"/>
      <c r="Q133" s="100"/>
      <c r="R133" s="100"/>
      <c r="S133" s="4"/>
      <c r="T133" s="93"/>
    </row>
    <row r="134" spans="1:20" s="216" customFormat="1">
      <c r="A134" s="238"/>
      <c r="B134" s="236"/>
      <c r="C134" s="420" t="s">
        <v>22604</v>
      </c>
      <c r="D134" s="420"/>
      <c r="E134" s="420"/>
      <c r="F134" s="246">
        <v>3.95</v>
      </c>
      <c r="G134" s="4" t="s">
        <v>6462</v>
      </c>
      <c r="H134" s="211"/>
      <c r="I134" s="217"/>
      <c r="J134" s="217"/>
      <c r="K134" s="212"/>
      <c r="L134" s="218"/>
      <c r="M134" s="219"/>
      <c r="N134" s="219"/>
      <c r="O134" s="219"/>
      <c r="P134" s="219"/>
      <c r="Q134" s="100"/>
      <c r="R134" s="100"/>
      <c r="S134" s="4"/>
      <c r="T134" s="93"/>
    </row>
    <row r="135" spans="1:20" s="216" customFormat="1">
      <c r="A135" s="238"/>
      <c r="B135" s="236"/>
      <c r="C135" s="420" t="s">
        <v>22596</v>
      </c>
      <c r="D135" s="420"/>
      <c r="E135" s="420"/>
      <c r="F135" s="246">
        <f>F133*F134</f>
        <v>2917.9440000000004</v>
      </c>
      <c r="G135" s="4" t="s">
        <v>6284</v>
      </c>
      <c r="H135" s="211"/>
      <c r="I135" s="217"/>
      <c r="J135" s="217"/>
      <c r="K135" s="212"/>
      <c r="L135" s="218"/>
      <c r="M135" s="219"/>
      <c r="N135" s="219"/>
      <c r="O135" s="219"/>
      <c r="P135" s="219"/>
      <c r="Q135" s="100"/>
      <c r="R135" s="100"/>
      <c r="S135" s="4"/>
      <c r="T135" s="93"/>
    </row>
    <row r="136" spans="1:20" s="216" customFormat="1">
      <c r="A136" s="238"/>
      <c r="B136" s="236"/>
      <c r="C136" s="420" t="s">
        <v>22633</v>
      </c>
      <c r="D136" s="420"/>
      <c r="E136" s="420"/>
      <c r="F136" s="246">
        <f>31*0.8*2.1+60*2*1</f>
        <v>172.08</v>
      </c>
      <c r="G136" s="4" t="s">
        <v>6284</v>
      </c>
      <c r="H136" s="217"/>
      <c r="I136" s="217"/>
      <c r="J136" s="217"/>
      <c r="K136" s="212"/>
      <c r="L136" s="218"/>
      <c r="M136" s="219"/>
      <c r="N136" s="219"/>
      <c r="O136" s="219"/>
      <c r="P136" s="219"/>
      <c r="Q136" s="100"/>
      <c r="R136" s="100"/>
      <c r="S136" s="4"/>
      <c r="T136" s="93"/>
    </row>
    <row r="137" spans="1:20" s="216" customFormat="1">
      <c r="A137" s="238"/>
      <c r="B137" s="236"/>
      <c r="C137" s="420" t="s">
        <v>22640</v>
      </c>
      <c r="D137" s="420"/>
      <c r="E137" s="420"/>
      <c r="F137" s="213">
        <f>F135-F136</f>
        <v>2745.8640000000005</v>
      </c>
      <c r="G137" s="4" t="s">
        <v>6284</v>
      </c>
      <c r="H137" s="217"/>
      <c r="I137" s="217"/>
      <c r="J137" s="217"/>
      <c r="K137" s="212"/>
      <c r="L137" s="218"/>
      <c r="M137" s="219"/>
      <c r="N137" s="219"/>
      <c r="O137" s="219"/>
      <c r="P137" s="219"/>
      <c r="Q137" s="100"/>
      <c r="R137" s="100"/>
      <c r="S137" s="4"/>
      <c r="T137" s="93"/>
    </row>
    <row r="138" spans="1:20" s="216" customFormat="1">
      <c r="A138" s="238"/>
      <c r="B138" s="236"/>
      <c r="C138" s="420" t="s">
        <v>22603</v>
      </c>
      <c r="D138" s="420"/>
      <c r="E138" s="420"/>
      <c r="F138" s="213">
        <v>144.18</v>
      </c>
      <c r="G138" s="4" t="s">
        <v>6462</v>
      </c>
      <c r="H138" s="211"/>
      <c r="I138" s="217"/>
      <c r="J138" s="217"/>
      <c r="K138" s="212"/>
      <c r="L138" s="218"/>
      <c r="M138" s="219"/>
      <c r="N138" s="219"/>
      <c r="O138" s="219"/>
      <c r="P138" s="219"/>
      <c r="Q138" s="100"/>
      <c r="R138" s="100"/>
      <c r="S138" s="4"/>
      <c r="T138" s="93"/>
    </row>
    <row r="139" spans="1:20" s="216" customFormat="1">
      <c r="A139" s="238"/>
      <c r="B139" s="236"/>
      <c r="C139" s="420" t="s">
        <v>22634</v>
      </c>
      <c r="D139" s="420"/>
      <c r="E139" s="420"/>
      <c r="F139" s="213">
        <f>3.95-2.5</f>
        <v>1.4500000000000002</v>
      </c>
      <c r="G139" s="4" t="s">
        <v>6462</v>
      </c>
      <c r="H139" s="211"/>
      <c r="I139" s="217"/>
      <c r="J139" s="217"/>
      <c r="K139" s="212"/>
      <c r="L139" s="218"/>
      <c r="M139" s="219"/>
      <c r="N139" s="219"/>
      <c r="O139" s="219"/>
      <c r="P139" s="219"/>
      <c r="Q139" s="100"/>
      <c r="R139" s="100"/>
      <c r="S139" s="4"/>
      <c r="T139" s="93"/>
    </row>
    <row r="140" spans="1:20" s="216" customFormat="1">
      <c r="A140" s="238"/>
      <c r="B140" s="236"/>
      <c r="C140" s="420" t="s">
        <v>22641</v>
      </c>
      <c r="D140" s="420"/>
      <c r="E140" s="420"/>
      <c r="F140" s="213">
        <f>F138*F139</f>
        <v>209.06100000000004</v>
      </c>
      <c r="G140" s="4" t="s">
        <v>6284</v>
      </c>
      <c r="H140" s="211"/>
      <c r="I140" s="217"/>
      <c r="J140" s="217"/>
      <c r="K140" s="212"/>
      <c r="L140" s="218"/>
      <c r="M140" s="219"/>
      <c r="N140" s="219"/>
      <c r="O140" s="219"/>
      <c r="P140" s="219"/>
      <c r="Q140" s="100"/>
      <c r="R140" s="100"/>
      <c r="S140" s="4"/>
      <c r="T140" s="93"/>
    </row>
    <row r="141" spans="1:20" s="216" customFormat="1">
      <c r="A141" s="238"/>
      <c r="B141" s="236"/>
      <c r="C141" s="420" t="s">
        <v>22642</v>
      </c>
      <c r="D141" s="420"/>
      <c r="E141" s="420"/>
      <c r="F141" s="213">
        <f>F137+F140</f>
        <v>2954.9250000000006</v>
      </c>
      <c r="G141" s="4" t="s">
        <v>6284</v>
      </c>
      <c r="H141" s="217"/>
      <c r="I141" s="217"/>
      <c r="J141" s="217"/>
      <c r="K141" s="212"/>
      <c r="L141" s="218"/>
      <c r="M141" s="219"/>
      <c r="N141" s="219"/>
      <c r="O141" s="219"/>
      <c r="P141" s="219"/>
      <c r="Q141" s="100"/>
      <c r="R141" s="100"/>
      <c r="S141" s="4"/>
      <c r="T141" s="93"/>
    </row>
    <row r="142" spans="1:20" s="216" customFormat="1" ht="38.25" customHeight="1">
      <c r="A142" s="238" t="s">
        <v>22584</v>
      </c>
      <c r="B142" s="409" t="str">
        <f>IF(I142="SINAPI",VLOOKUP(QUA!H142,SINAPI,2,),VLOOKUP(QUA!H142,SETOP,3,))</f>
        <v>APLICAÇÃO MANUAL DE PINTURA COM TINTA LÁTEX ACRÍLICA EM PAREDES, DUAS DEMÃOS. AF_06/2014</v>
      </c>
      <c r="C142" s="409"/>
      <c r="D142" s="409"/>
      <c r="E142" s="409"/>
      <c r="F142" s="409"/>
      <c r="G142" s="410"/>
      <c r="H142" s="23">
        <v>88489</v>
      </c>
      <c r="I142" s="217" t="s">
        <v>16078</v>
      </c>
      <c r="J142" s="217" t="str">
        <f>IF(I142="SINAPI",VLOOKUP(QUA!H142,SINAPI,3,),VLOOKUP(QUA!H142,SETOP,4,))</f>
        <v>M2</v>
      </c>
      <c r="K142" s="212">
        <v>2954</v>
      </c>
      <c r="L142" s="218" t="s">
        <v>39</v>
      </c>
      <c r="M142" s="219">
        <f>IF(I142="SINAPI",VLOOKUP(QUA!H142,SINAPI,4,),VLOOKUP(QUA!H142,SETOP,5,))</f>
        <v>10.01</v>
      </c>
      <c r="N142" s="219">
        <f t="shared" ref="N142" si="32">ROUND(M142*(1+$C$7),2)</f>
        <v>13.14</v>
      </c>
      <c r="O142" s="219">
        <f t="shared" ref="O142" si="33">K142*M142</f>
        <v>29569.54</v>
      </c>
      <c r="P142" s="219">
        <f t="shared" ref="P142" si="34">N142*K142</f>
        <v>38815.560000000005</v>
      </c>
      <c r="Q142" s="100"/>
      <c r="R142" s="100"/>
      <c r="S142" s="4"/>
      <c r="T142" s="93"/>
    </row>
    <row r="143" spans="1:20" s="216" customFormat="1">
      <c r="A143" s="238"/>
      <c r="B143" s="236"/>
      <c r="C143" s="420" t="s">
        <v>22603</v>
      </c>
      <c r="D143" s="420"/>
      <c r="E143" s="420"/>
      <c r="F143" s="246">
        <v>738.72</v>
      </c>
      <c r="G143" s="4" t="s">
        <v>6462</v>
      </c>
      <c r="H143" s="211"/>
      <c r="I143" s="217"/>
      <c r="J143" s="217"/>
      <c r="K143" s="212"/>
      <c r="L143" s="218"/>
      <c r="M143" s="219"/>
      <c r="N143" s="219"/>
      <c r="O143" s="219"/>
      <c r="P143" s="219"/>
      <c r="Q143" s="100"/>
      <c r="R143" s="100"/>
      <c r="S143" s="4"/>
      <c r="T143" s="93"/>
    </row>
    <row r="144" spans="1:20" s="216" customFormat="1">
      <c r="A144" s="238"/>
      <c r="B144" s="236"/>
      <c r="C144" s="420" t="s">
        <v>22604</v>
      </c>
      <c r="D144" s="420"/>
      <c r="E144" s="420"/>
      <c r="F144" s="246">
        <v>3.95</v>
      </c>
      <c r="G144" s="4" t="s">
        <v>6462</v>
      </c>
      <c r="H144" s="211"/>
      <c r="I144" s="217"/>
      <c r="J144" s="217"/>
      <c r="K144" s="212"/>
      <c r="L144" s="218"/>
      <c r="M144" s="219"/>
      <c r="N144" s="219"/>
      <c r="O144" s="219"/>
      <c r="P144" s="219"/>
      <c r="Q144" s="100"/>
      <c r="R144" s="100"/>
      <c r="S144" s="4"/>
      <c r="T144" s="93"/>
    </row>
    <row r="145" spans="1:20" s="216" customFormat="1">
      <c r="A145" s="238"/>
      <c r="B145" s="236"/>
      <c r="C145" s="420" t="s">
        <v>22596</v>
      </c>
      <c r="D145" s="420"/>
      <c r="E145" s="420"/>
      <c r="F145" s="246">
        <f>F143*F144</f>
        <v>2917.9440000000004</v>
      </c>
      <c r="G145" s="4" t="s">
        <v>6284</v>
      </c>
      <c r="H145" s="211"/>
      <c r="I145" s="217"/>
      <c r="J145" s="217"/>
      <c r="K145" s="212"/>
      <c r="L145" s="218"/>
      <c r="M145" s="219"/>
      <c r="N145" s="219"/>
      <c r="O145" s="219"/>
      <c r="P145" s="219"/>
      <c r="Q145" s="100"/>
      <c r="R145" s="100"/>
      <c r="S145" s="4"/>
      <c r="T145" s="93"/>
    </row>
    <row r="146" spans="1:20" s="216" customFormat="1">
      <c r="A146" s="238"/>
      <c r="B146" s="236"/>
      <c r="C146" s="420" t="s">
        <v>22633</v>
      </c>
      <c r="D146" s="420"/>
      <c r="E146" s="420"/>
      <c r="F146" s="246">
        <f>31*0.8*2.1+60*2*1</f>
        <v>172.08</v>
      </c>
      <c r="G146" s="4" t="s">
        <v>6284</v>
      </c>
      <c r="H146" s="217"/>
      <c r="I146" s="217"/>
      <c r="J146" s="217"/>
      <c r="K146" s="212"/>
      <c r="L146" s="218"/>
      <c r="M146" s="219"/>
      <c r="N146" s="219"/>
      <c r="O146" s="219"/>
      <c r="P146" s="219"/>
      <c r="Q146" s="100"/>
      <c r="R146" s="100"/>
      <c r="S146" s="4"/>
      <c r="T146" s="93"/>
    </row>
    <row r="147" spans="1:20" s="216" customFormat="1">
      <c r="A147" s="238"/>
      <c r="B147" s="236"/>
      <c r="C147" s="420" t="s">
        <v>22640</v>
      </c>
      <c r="D147" s="420"/>
      <c r="E147" s="420"/>
      <c r="F147" s="246">
        <f>F145-F146</f>
        <v>2745.8640000000005</v>
      </c>
      <c r="G147" s="4" t="s">
        <v>6284</v>
      </c>
      <c r="H147" s="217"/>
      <c r="I147" s="217"/>
      <c r="J147" s="217"/>
      <c r="K147" s="212"/>
      <c r="L147" s="218"/>
      <c r="M147" s="219"/>
      <c r="N147" s="219"/>
      <c r="O147" s="219"/>
      <c r="P147" s="219"/>
      <c r="Q147" s="100"/>
      <c r="R147" s="100"/>
      <c r="S147" s="4"/>
      <c r="T147" s="93"/>
    </row>
    <row r="148" spans="1:20" s="216" customFormat="1">
      <c r="A148" s="238"/>
      <c r="B148" s="236"/>
      <c r="C148" s="420" t="s">
        <v>22603</v>
      </c>
      <c r="D148" s="420"/>
      <c r="E148" s="420"/>
      <c r="F148" s="246">
        <v>144.18</v>
      </c>
      <c r="G148" s="4" t="s">
        <v>6462</v>
      </c>
      <c r="H148" s="211"/>
      <c r="I148" s="171"/>
      <c r="J148" s="217"/>
      <c r="K148" s="212"/>
      <c r="L148" s="218"/>
      <c r="M148" s="219"/>
      <c r="N148" s="219"/>
      <c r="O148" s="219"/>
      <c r="P148" s="219"/>
      <c r="Q148" s="100"/>
      <c r="R148" s="100"/>
      <c r="S148" s="4"/>
      <c r="T148" s="93"/>
    </row>
    <row r="149" spans="1:20" s="216" customFormat="1">
      <c r="A149" s="238"/>
      <c r="B149" s="236"/>
      <c r="C149" s="420" t="s">
        <v>22634</v>
      </c>
      <c r="D149" s="420"/>
      <c r="E149" s="420"/>
      <c r="F149" s="246">
        <f>3.95-2.5</f>
        <v>1.4500000000000002</v>
      </c>
      <c r="G149" s="4" t="s">
        <v>6462</v>
      </c>
      <c r="H149" s="211"/>
      <c r="I149" s="217"/>
      <c r="J149" s="217"/>
      <c r="K149" s="212"/>
      <c r="L149" s="218"/>
      <c r="M149" s="219"/>
      <c r="N149" s="219"/>
      <c r="O149" s="219"/>
      <c r="P149" s="219"/>
      <c r="Q149" s="100"/>
      <c r="R149" s="100"/>
      <c r="S149" s="4"/>
      <c r="T149" s="93"/>
    </row>
    <row r="150" spans="1:20" s="216" customFormat="1">
      <c r="A150" s="238"/>
      <c r="B150" s="236"/>
      <c r="C150" s="420" t="s">
        <v>22641</v>
      </c>
      <c r="D150" s="420"/>
      <c r="E150" s="420"/>
      <c r="F150" s="246">
        <f>F148*F149</f>
        <v>209.06100000000004</v>
      </c>
      <c r="G150" s="4" t="s">
        <v>6284</v>
      </c>
      <c r="H150" s="211"/>
      <c r="I150" s="217"/>
      <c r="J150" s="217"/>
      <c r="K150" s="212"/>
      <c r="L150" s="218"/>
      <c r="M150" s="219"/>
      <c r="N150" s="219"/>
      <c r="O150" s="219"/>
      <c r="P150" s="219"/>
      <c r="Q150" s="100"/>
      <c r="R150" s="100"/>
      <c r="S150" s="4"/>
      <c r="T150" s="93"/>
    </row>
    <row r="151" spans="1:20" s="216" customFormat="1">
      <c r="A151" s="238"/>
      <c r="B151" s="236"/>
      <c r="C151" s="420" t="s">
        <v>22642</v>
      </c>
      <c r="D151" s="420"/>
      <c r="E151" s="420"/>
      <c r="F151" s="246">
        <f>F147+F150</f>
        <v>2954.9250000000006</v>
      </c>
      <c r="G151" s="4" t="s">
        <v>6284</v>
      </c>
      <c r="H151" s="217"/>
      <c r="I151" s="217"/>
      <c r="J151" s="217"/>
      <c r="K151" s="212"/>
      <c r="L151" s="218"/>
      <c r="M151" s="219"/>
      <c r="N151" s="219"/>
      <c r="O151" s="219"/>
      <c r="P151" s="219"/>
      <c r="Q151" s="100"/>
      <c r="R151" s="100"/>
      <c r="S151" s="4"/>
      <c r="T151" s="93"/>
    </row>
    <row r="152" spans="1:20" s="216" customFormat="1" ht="49.5" customHeight="1">
      <c r="A152" s="238" t="s">
        <v>22649</v>
      </c>
      <c r="B152" s="409" t="str">
        <f>IF(I152="SINAPI",VLOOKUP(QUA!H152,SINAPI,2,),VLOOKUP(QUA!H152,SETOP,3,))</f>
        <v>DEMOLIÇÃO DE REVESTIMENTO CERÂMICO, DE FORMA MANUAL, SEM REAPROVEITAMENTO. AF_12/2017</v>
      </c>
      <c r="C152" s="409"/>
      <c r="D152" s="409"/>
      <c r="E152" s="409"/>
      <c r="F152" s="409"/>
      <c r="G152" s="410"/>
      <c r="H152" s="23">
        <v>97633</v>
      </c>
      <c r="I152" s="217" t="s">
        <v>16078</v>
      </c>
      <c r="J152" s="217" t="str">
        <f>IF(I152="SINAPI",VLOOKUP(QUA!H152,SINAPI,3,),VLOOKUP(QUA!H152,SETOP,4,))</f>
        <v>M2</v>
      </c>
      <c r="K152" s="212">
        <f>F157</f>
        <v>536.6</v>
      </c>
      <c r="L152" s="218" t="s">
        <v>39</v>
      </c>
      <c r="M152" s="219">
        <f>IF(I152="SINAPI",VLOOKUP(QUA!H152,SINAPI,4,),VLOOKUP(QUA!H152,SETOP,5,))</f>
        <v>14.79</v>
      </c>
      <c r="N152" s="219">
        <f t="shared" ref="N152" si="35">ROUND(M152*(1+$C$7),2)</f>
        <v>19.420000000000002</v>
      </c>
      <c r="O152" s="219">
        <f t="shared" ref="O152" si="36">K152*M152</f>
        <v>7936.3140000000003</v>
      </c>
      <c r="P152" s="219">
        <f t="shared" ref="P152" si="37">N152*K152</f>
        <v>10420.772000000001</v>
      </c>
      <c r="Q152" s="100"/>
      <c r="R152" s="100"/>
      <c r="S152" s="4"/>
      <c r="T152" s="93"/>
    </row>
    <row r="153" spans="1:20" s="216" customFormat="1">
      <c r="A153" s="238"/>
      <c r="B153" s="236"/>
      <c r="C153" s="420" t="s">
        <v>22603</v>
      </c>
      <c r="D153" s="420"/>
      <c r="E153" s="420"/>
      <c r="F153" s="246">
        <v>255.4</v>
      </c>
      <c r="G153" s="4" t="s">
        <v>6462</v>
      </c>
      <c r="H153" s="211"/>
      <c r="I153" s="217"/>
      <c r="J153" s="217"/>
      <c r="K153" s="212"/>
      <c r="L153" s="218"/>
      <c r="M153" s="219"/>
      <c r="N153" s="219"/>
      <c r="O153" s="219"/>
      <c r="P153" s="219"/>
      <c r="Q153" s="100"/>
      <c r="R153" s="100"/>
      <c r="S153" s="4"/>
      <c r="T153" s="93"/>
    </row>
    <row r="154" spans="1:20" s="216" customFormat="1">
      <c r="A154" s="238"/>
      <c r="B154" s="236"/>
      <c r="C154" s="420" t="s">
        <v>22604</v>
      </c>
      <c r="D154" s="420"/>
      <c r="E154" s="420"/>
      <c r="F154" s="246">
        <v>2.5</v>
      </c>
      <c r="G154" s="4" t="s">
        <v>6462</v>
      </c>
      <c r="H154" s="211"/>
      <c r="I154" s="217"/>
      <c r="J154" s="217"/>
      <c r="K154" s="212"/>
      <c r="L154" s="218"/>
      <c r="M154" s="219"/>
      <c r="N154" s="219"/>
      <c r="O154" s="219"/>
      <c r="P154" s="219"/>
      <c r="Q154" s="100"/>
      <c r="R154" s="100"/>
      <c r="S154" s="4"/>
      <c r="T154" s="93"/>
    </row>
    <row r="155" spans="1:20" s="216" customFormat="1">
      <c r="A155" s="238"/>
      <c r="B155" s="236"/>
      <c r="C155" s="420" t="s">
        <v>22596</v>
      </c>
      <c r="D155" s="420"/>
      <c r="E155" s="420"/>
      <c r="F155" s="246">
        <f>F153*F154</f>
        <v>638.5</v>
      </c>
      <c r="G155" s="4" t="s">
        <v>6284</v>
      </c>
      <c r="H155" s="211"/>
      <c r="I155" s="217"/>
      <c r="J155" s="217"/>
      <c r="K155" s="212"/>
      <c r="L155" s="218"/>
      <c r="M155" s="219"/>
      <c r="N155" s="219"/>
      <c r="O155" s="219"/>
      <c r="P155" s="219"/>
      <c r="Q155" s="100"/>
      <c r="R155" s="100"/>
      <c r="S155" s="4"/>
      <c r="T155" s="93"/>
    </row>
    <row r="156" spans="1:20" s="216" customFormat="1">
      <c r="A156" s="238"/>
      <c r="B156" s="236"/>
      <c r="C156" s="420" t="s">
        <v>22633</v>
      </c>
      <c r="D156" s="420"/>
      <c r="E156" s="420"/>
      <c r="F156" s="246">
        <f>55*0.8*2.1+2*3*0.5+4*2*0.5+5*1*0.5</f>
        <v>101.9</v>
      </c>
      <c r="G156" s="4" t="s">
        <v>6284</v>
      </c>
      <c r="H156" s="217"/>
      <c r="I156" s="217"/>
      <c r="J156" s="217"/>
      <c r="K156" s="212"/>
      <c r="L156" s="218"/>
      <c r="M156" s="219"/>
      <c r="N156" s="219"/>
      <c r="O156" s="219"/>
      <c r="P156" s="219"/>
      <c r="Q156" s="100"/>
      <c r="R156" s="100"/>
      <c r="S156" s="4"/>
      <c r="T156" s="93"/>
    </row>
    <row r="157" spans="1:20" s="216" customFormat="1">
      <c r="A157" s="238"/>
      <c r="B157" s="236"/>
      <c r="C157" s="420" t="s">
        <v>22640</v>
      </c>
      <c r="D157" s="420"/>
      <c r="E157" s="420"/>
      <c r="F157" s="213">
        <f>F155-F156</f>
        <v>536.6</v>
      </c>
      <c r="G157" s="4" t="s">
        <v>6284</v>
      </c>
      <c r="H157" s="217"/>
      <c r="I157" s="217"/>
      <c r="J157" s="217"/>
      <c r="K157" s="212"/>
      <c r="L157" s="218"/>
      <c r="M157" s="219"/>
      <c r="N157" s="219"/>
      <c r="O157" s="219"/>
      <c r="P157" s="219"/>
      <c r="Q157" s="100"/>
      <c r="R157" s="100"/>
      <c r="S157" s="4"/>
      <c r="T157" s="93"/>
    </row>
    <row r="158" spans="1:20" s="216" customFormat="1" ht="49.5" customHeight="1">
      <c r="A158" s="238" t="s">
        <v>22983</v>
      </c>
      <c r="B158" s="409" t="str">
        <f>IF(I158="SINAPI",VLOOKUP(QUA!H158,SINAPI,2,),VLOOKUP(QUA!H158,SETOP,3,))</f>
        <v>REVESTIMENTO CERÂMICO PARA PAREDES INTERNAS COM PLACAS TIPO ESMALTADA EXTRA DE DIMENSÕES 25X35 CM APLICADAS EM AMBIENTES DE ÁREA MENOR QUE 5 M² A MEIA ALTURA DAS PAREDES. AF_06/2014</v>
      </c>
      <c r="C158" s="409"/>
      <c r="D158" s="409"/>
      <c r="E158" s="409"/>
      <c r="F158" s="409"/>
      <c r="G158" s="410"/>
      <c r="H158" s="23">
        <v>87270</v>
      </c>
      <c r="I158" s="217" t="s">
        <v>16078</v>
      </c>
      <c r="J158" s="217" t="str">
        <f>IF(I158="SINAPI",VLOOKUP(QUA!H158,SINAPI,3,),VLOOKUP(QUA!H158,SETOP,4,))</f>
        <v>M2</v>
      </c>
      <c r="K158" s="212">
        <f>F163</f>
        <v>536.6</v>
      </c>
      <c r="L158" s="218" t="s">
        <v>39</v>
      </c>
      <c r="M158" s="219">
        <f>IF(I158="SINAPI",VLOOKUP(QUA!H158,SINAPI,4,),VLOOKUP(QUA!H158,SETOP,5,))</f>
        <v>53.18</v>
      </c>
      <c r="N158" s="219">
        <f t="shared" ref="N158" si="38">ROUND(M158*(1+$C$7),2)</f>
        <v>69.819999999999993</v>
      </c>
      <c r="O158" s="219">
        <f t="shared" ref="O158" si="39">K158*M158</f>
        <v>28536.388000000003</v>
      </c>
      <c r="P158" s="219">
        <f t="shared" ref="P158" si="40">N158*K158</f>
        <v>37465.411999999997</v>
      </c>
      <c r="Q158" s="100"/>
      <c r="R158" s="100"/>
      <c r="S158" s="4"/>
      <c r="T158" s="93"/>
    </row>
    <row r="159" spans="1:20" s="216" customFormat="1">
      <c r="A159" s="238"/>
      <c r="B159" s="236"/>
      <c r="C159" s="420" t="s">
        <v>22603</v>
      </c>
      <c r="D159" s="420"/>
      <c r="E159" s="420"/>
      <c r="F159" s="246">
        <v>255.4</v>
      </c>
      <c r="G159" s="4" t="s">
        <v>6462</v>
      </c>
      <c r="H159" s="211"/>
      <c r="I159" s="217"/>
      <c r="J159" s="217"/>
      <c r="K159" s="212"/>
      <c r="L159" s="218"/>
      <c r="M159" s="219"/>
      <c r="N159" s="219"/>
      <c r="O159" s="219"/>
      <c r="P159" s="219"/>
      <c r="Q159" s="100"/>
      <c r="R159" s="100"/>
      <c r="S159" s="4"/>
      <c r="T159" s="93"/>
    </row>
    <row r="160" spans="1:20" s="216" customFormat="1">
      <c r="A160" s="238"/>
      <c r="B160" s="236"/>
      <c r="C160" s="420" t="s">
        <v>22604</v>
      </c>
      <c r="D160" s="420"/>
      <c r="E160" s="420"/>
      <c r="F160" s="246">
        <v>2.5</v>
      </c>
      <c r="G160" s="4" t="s">
        <v>6462</v>
      </c>
      <c r="H160" s="211"/>
      <c r="I160" s="217"/>
      <c r="J160" s="217"/>
      <c r="K160" s="212"/>
      <c r="L160" s="218"/>
      <c r="M160" s="219"/>
      <c r="N160" s="219"/>
      <c r="O160" s="219"/>
      <c r="P160" s="219"/>
      <c r="Q160" s="100"/>
      <c r="R160" s="100"/>
      <c r="S160" s="4"/>
      <c r="T160" s="93"/>
    </row>
    <row r="161" spans="1:21" s="216" customFormat="1">
      <c r="A161" s="238"/>
      <c r="B161" s="236"/>
      <c r="C161" s="420" t="s">
        <v>22596</v>
      </c>
      <c r="D161" s="420"/>
      <c r="E161" s="420"/>
      <c r="F161" s="246">
        <f>F159*F160</f>
        <v>638.5</v>
      </c>
      <c r="G161" s="4" t="s">
        <v>6284</v>
      </c>
      <c r="H161" s="211"/>
      <c r="I161" s="217"/>
      <c r="J161" s="217"/>
      <c r="K161" s="212"/>
      <c r="L161" s="218"/>
      <c r="M161" s="219"/>
      <c r="N161" s="219"/>
      <c r="O161" s="219"/>
      <c r="P161" s="219"/>
      <c r="Q161" s="100"/>
      <c r="R161" s="100"/>
      <c r="S161" s="4"/>
      <c r="T161" s="93"/>
    </row>
    <row r="162" spans="1:21" s="216" customFormat="1">
      <c r="A162" s="238"/>
      <c r="B162" s="236"/>
      <c r="C162" s="420" t="s">
        <v>22633</v>
      </c>
      <c r="D162" s="420"/>
      <c r="E162" s="420"/>
      <c r="F162" s="246">
        <f>55*0.8*2.1+2*3*0.5+4*2*0.5+5*1*0.5</f>
        <v>101.9</v>
      </c>
      <c r="G162" s="4" t="s">
        <v>6284</v>
      </c>
      <c r="H162" s="217"/>
      <c r="I162" s="217"/>
      <c r="J162" s="217"/>
      <c r="K162" s="212"/>
      <c r="L162" s="218"/>
      <c r="M162" s="219"/>
      <c r="N162" s="219"/>
      <c r="O162" s="219"/>
      <c r="P162" s="219"/>
      <c r="Q162" s="100"/>
      <c r="R162" s="100"/>
      <c r="S162" s="4"/>
      <c r="T162" s="93"/>
    </row>
    <row r="163" spans="1:21" s="216" customFormat="1">
      <c r="A163" s="238"/>
      <c r="B163" s="236"/>
      <c r="C163" s="420" t="s">
        <v>22640</v>
      </c>
      <c r="D163" s="420"/>
      <c r="E163" s="420"/>
      <c r="F163" s="213">
        <f>F161-F162</f>
        <v>536.6</v>
      </c>
      <c r="G163" s="4" t="s">
        <v>6284</v>
      </c>
      <c r="H163" s="217"/>
      <c r="I163" s="217"/>
      <c r="J163" s="217"/>
      <c r="K163" s="212"/>
      <c r="L163" s="218"/>
      <c r="M163" s="219"/>
      <c r="N163" s="219"/>
      <c r="O163" s="219"/>
      <c r="P163" s="219"/>
      <c r="Q163" s="100"/>
      <c r="R163" s="100"/>
      <c r="S163" s="4"/>
      <c r="T163" s="93"/>
    </row>
    <row r="164" spans="1:21" s="15" customFormat="1" ht="30" customHeight="1">
      <c r="A164" s="443" t="str">
        <f>"SUBTOTAL "&amp;$B$98</f>
        <v>SUBTOTAL PINTURA E TRATAMENTO DAS PAREDES</v>
      </c>
      <c r="B164" s="443"/>
      <c r="C164" s="443"/>
      <c r="D164" s="443"/>
      <c r="E164" s="443"/>
      <c r="F164" s="443"/>
      <c r="G164" s="443"/>
      <c r="H164" s="443"/>
      <c r="I164" s="443"/>
      <c r="J164" s="443"/>
      <c r="K164" s="443"/>
      <c r="L164" s="443"/>
      <c r="M164" s="443"/>
      <c r="N164" s="444"/>
      <c r="O164" s="45">
        <f>SUM(O99:O163)</f>
        <v>94881.662500000006</v>
      </c>
      <c r="P164" s="45">
        <f>SUM(P99:P163)</f>
        <v>124557.90615000001</v>
      </c>
      <c r="R164" s="93"/>
    </row>
    <row r="165" spans="1:21" s="15" customFormat="1" ht="30" customHeight="1">
      <c r="A165" s="62">
        <v>4</v>
      </c>
      <c r="B165" s="415" t="s">
        <v>22650</v>
      </c>
      <c r="C165" s="415"/>
      <c r="D165" s="415"/>
      <c r="E165" s="415"/>
      <c r="F165" s="415"/>
      <c r="G165" s="415"/>
      <c r="H165" s="62"/>
      <c r="I165" s="62"/>
      <c r="J165" s="62"/>
      <c r="K165" s="62"/>
      <c r="L165" s="63"/>
      <c r="M165" s="62"/>
      <c r="N165" s="62"/>
      <c r="O165" s="116"/>
      <c r="P165" s="116"/>
      <c r="Q165" s="100"/>
      <c r="R165" s="100"/>
      <c r="S165" s="4"/>
      <c r="T165" s="93"/>
      <c r="U165" s="4"/>
    </row>
    <row r="166" spans="1:21" s="20" customFormat="1" ht="30" customHeight="1">
      <c r="A166" s="243" t="s">
        <v>16198</v>
      </c>
      <c r="B166" s="409" t="s">
        <v>22651</v>
      </c>
      <c r="C166" s="409"/>
      <c r="D166" s="409"/>
      <c r="E166" s="409"/>
      <c r="F166" s="409"/>
      <c r="G166" s="409"/>
      <c r="H166" s="211"/>
      <c r="I166" s="211"/>
      <c r="J166" s="211"/>
      <c r="K166" s="212"/>
      <c r="L166" s="212"/>
      <c r="M166" s="194"/>
      <c r="N166" s="194"/>
      <c r="O166" s="194"/>
      <c r="P166" s="194"/>
      <c r="Q166" s="100"/>
      <c r="R166" s="100"/>
      <c r="S166" s="4"/>
      <c r="T166" s="93"/>
    </row>
    <row r="167" spans="1:21" s="20" customFormat="1" ht="30" customHeight="1">
      <c r="A167" s="243" t="s">
        <v>22652</v>
      </c>
      <c r="B167" s="409" t="str">
        <f>IF(I167="SINAPI",VLOOKUP(QUA!H167,SINAPI,2,),VLOOKUP(QUA!H167,SETOP,3,))</f>
        <v>SERVENTE DE OBRAS</v>
      </c>
      <c r="C167" s="409"/>
      <c r="D167" s="409"/>
      <c r="E167" s="409"/>
      <c r="F167" s="409"/>
      <c r="G167" s="409"/>
      <c r="H167" s="211">
        <v>6111</v>
      </c>
      <c r="I167" s="211" t="s">
        <v>16078</v>
      </c>
      <c r="J167" s="211" t="str">
        <f>IF(I167="SINAPI",VLOOKUP(QUA!H167,SINAPI,3,),VLOOKUP(QUA!H167,SETOP,4,))</f>
        <v xml:space="preserve">H     </v>
      </c>
      <c r="K167" s="212">
        <f>F170</f>
        <v>80</v>
      </c>
      <c r="L167" s="212" t="s">
        <v>37</v>
      </c>
      <c r="M167" s="194">
        <f>ROUND(IF(I167="SINAPI",VLOOKUP(QUA!H167,SINAPI,4,),VLOOKUP(QUA!H167,SETOP,5,)),2)</f>
        <v>9.49</v>
      </c>
      <c r="N167" s="194">
        <f>ROUND(M167*(1+$C$7),2)</f>
        <v>12.46</v>
      </c>
      <c r="O167" s="194">
        <f>K167*M167</f>
        <v>759.2</v>
      </c>
      <c r="P167" s="194">
        <f>N167*K167</f>
        <v>996.80000000000007</v>
      </c>
      <c r="Q167" s="100"/>
      <c r="R167" s="100"/>
      <c r="S167" s="4"/>
      <c r="T167" s="93"/>
    </row>
    <row r="168" spans="1:21" s="20" customFormat="1">
      <c r="A168" s="243"/>
      <c r="B168" s="4"/>
      <c r="C168" s="420" t="s">
        <v>22593</v>
      </c>
      <c r="D168" s="420"/>
      <c r="E168" s="420"/>
      <c r="F168" s="213">
        <v>8</v>
      </c>
      <c r="G168" s="4" t="s">
        <v>23</v>
      </c>
      <c r="H168" s="211"/>
      <c r="I168" s="211"/>
      <c r="J168" s="211"/>
      <c r="K168" s="212"/>
      <c r="L168" s="212"/>
      <c r="M168" s="194"/>
      <c r="N168" s="194"/>
      <c r="O168" s="194"/>
      <c r="P168" s="194"/>
      <c r="Q168" s="100"/>
      <c r="R168" s="100"/>
      <c r="S168" s="4"/>
      <c r="T168" s="93"/>
    </row>
    <row r="169" spans="1:21" s="20" customFormat="1">
      <c r="A169" s="243"/>
      <c r="B169" s="4"/>
      <c r="C169" s="420" t="s">
        <v>22594</v>
      </c>
      <c r="D169" s="420"/>
      <c r="E169" s="420"/>
      <c r="F169" s="213">
        <v>10</v>
      </c>
      <c r="G169" s="4" t="s">
        <v>22595</v>
      </c>
      <c r="H169" s="211"/>
      <c r="I169" s="211"/>
      <c r="J169" s="211"/>
      <c r="K169" s="212"/>
      <c r="L169" s="212"/>
      <c r="M169" s="194"/>
      <c r="N169" s="194"/>
      <c r="O169" s="194"/>
      <c r="P169" s="194"/>
      <c r="Q169" s="100"/>
      <c r="R169" s="100"/>
      <c r="S169" s="4"/>
      <c r="T169" s="93"/>
    </row>
    <row r="170" spans="1:21" s="20" customFormat="1">
      <c r="A170" s="243"/>
      <c r="B170" s="4"/>
      <c r="C170" s="420" t="s">
        <v>22596</v>
      </c>
      <c r="D170" s="420"/>
      <c r="E170" s="420"/>
      <c r="F170" s="213">
        <f>F168*F169</f>
        <v>80</v>
      </c>
      <c r="G170" s="4" t="s">
        <v>23</v>
      </c>
      <c r="H170" s="211"/>
      <c r="I170" s="211"/>
      <c r="J170" s="211"/>
      <c r="K170" s="212"/>
      <c r="L170" s="212"/>
      <c r="M170" s="194"/>
      <c r="N170" s="194"/>
      <c r="O170" s="194"/>
      <c r="P170" s="194"/>
      <c r="Q170" s="100"/>
      <c r="R170" s="100"/>
      <c r="S170" s="4"/>
      <c r="T170" s="93"/>
    </row>
    <row r="171" spans="1:21" s="216" customFormat="1" ht="38.25" customHeight="1">
      <c r="A171" s="238" t="s">
        <v>16199</v>
      </c>
      <c r="B171" s="437" t="str">
        <f>IF(I171="SINAPI",VLOOKUP(QUA!H171,SINAPI,2,),VLOOKUP(QUA!H171,SETOP,3,))</f>
        <v>DEMOLIÇÃO DE ARGAMASSAS, DE FORMA MANUAL, SEM REAPROVEITAMENTO. AF_12/2017</v>
      </c>
      <c r="C171" s="437"/>
      <c r="D171" s="437"/>
      <c r="E171" s="437"/>
      <c r="F171" s="437"/>
      <c r="G171" s="439"/>
      <c r="H171" s="211">
        <v>97631</v>
      </c>
      <c r="I171" s="217" t="s">
        <v>16078</v>
      </c>
      <c r="J171" s="217" t="str">
        <f>IF(I171="SINAPI",VLOOKUP(QUA!H171,SINAPI,3,),VLOOKUP(QUA!H171,SETOP,4,))</f>
        <v>M2</v>
      </c>
      <c r="K171" s="212">
        <f>F174</f>
        <v>0.02</v>
      </c>
      <c r="L171" s="218" t="s">
        <v>37</v>
      </c>
      <c r="M171" s="219">
        <f>ROUND(IF(I171="SINAPI",VLOOKUP(QUA!H171,SINAPI,4,),VLOOKUP(QUA!H171,SETOP,5,)),2)</f>
        <v>2.09</v>
      </c>
      <c r="N171" s="219">
        <f>ROUND(M171*(1+$C$7),2)</f>
        <v>2.74</v>
      </c>
      <c r="O171" s="219">
        <f>K171*M171</f>
        <v>4.1799999999999997E-2</v>
      </c>
      <c r="P171" s="219">
        <f t="shared" ref="P171" si="41">N171*K171</f>
        <v>5.4800000000000008E-2</v>
      </c>
      <c r="Q171" s="100"/>
      <c r="R171" s="100"/>
      <c r="S171" s="4"/>
      <c r="T171" s="93"/>
    </row>
    <row r="172" spans="1:21" s="216" customFormat="1">
      <c r="A172" s="238"/>
      <c r="B172" s="4"/>
      <c r="C172" s="420" t="s">
        <v>22700</v>
      </c>
      <c r="D172" s="420"/>
      <c r="E172" s="420"/>
      <c r="F172" s="213">
        <v>40</v>
      </c>
      <c r="G172" s="4" t="s">
        <v>6462</v>
      </c>
      <c r="H172" s="217"/>
      <c r="I172" s="217"/>
      <c r="J172" s="217"/>
      <c r="K172" s="212"/>
      <c r="L172" s="218"/>
      <c r="M172" s="219"/>
      <c r="N172" s="219"/>
      <c r="O172" s="219"/>
      <c r="P172" s="219"/>
      <c r="Q172" s="100"/>
      <c r="R172" s="100"/>
      <c r="S172" s="4"/>
      <c r="T172" s="93"/>
    </row>
    <row r="173" spans="1:21" s="216" customFormat="1">
      <c r="A173" s="238"/>
      <c r="B173" s="4"/>
      <c r="C173" s="420" t="s">
        <v>22627</v>
      </c>
      <c r="D173" s="420"/>
      <c r="E173" s="420"/>
      <c r="F173" s="213">
        <v>0.05</v>
      </c>
      <c r="G173" s="4" t="s">
        <v>6462</v>
      </c>
      <c r="H173" s="217"/>
      <c r="I173" s="217"/>
      <c r="J173" s="217"/>
      <c r="K173" s="212"/>
      <c r="L173" s="218"/>
      <c r="M173" s="219"/>
      <c r="N173" s="219"/>
      <c r="O173" s="219"/>
      <c r="P173" s="219"/>
      <c r="Q173" s="100"/>
      <c r="R173" s="100"/>
      <c r="S173" s="4"/>
      <c r="T173" s="93"/>
    </row>
    <row r="174" spans="1:21" s="216" customFormat="1">
      <c r="A174" s="238"/>
      <c r="B174" s="4"/>
      <c r="C174" s="420" t="s">
        <v>22596</v>
      </c>
      <c r="D174" s="420"/>
      <c r="E174" s="420"/>
      <c r="F174" s="213">
        <f>F172*F173/100</f>
        <v>0.02</v>
      </c>
      <c r="G174" s="4" t="s">
        <v>6284</v>
      </c>
      <c r="H174" s="217"/>
      <c r="I174" s="217"/>
      <c r="J174" s="217"/>
      <c r="K174" s="212"/>
      <c r="L174" s="218"/>
      <c r="M174" s="219"/>
      <c r="N174" s="219"/>
      <c r="O174" s="219"/>
      <c r="P174" s="219"/>
      <c r="Q174" s="100"/>
      <c r="R174" s="100"/>
      <c r="S174" s="4"/>
      <c r="T174" s="93"/>
    </row>
    <row r="175" spans="1:21" s="216" customFormat="1" ht="38.25" customHeight="1">
      <c r="A175" s="238" t="s">
        <v>22654</v>
      </c>
      <c r="B175" s="437" t="str">
        <f>IF(I175="SINAPI",VLOOKUP(QUA!H175,SINAPI,2,),VLOOKUP(QUA!H175,SETOP,3,))</f>
        <v>SELANTE ELASTICO MONOCOMPONENTE A BASE DE POLIURETANO PARA JUNTAS DIVERSAS</v>
      </c>
      <c r="C175" s="437"/>
      <c r="D175" s="437"/>
      <c r="E175" s="437"/>
      <c r="F175" s="437"/>
      <c r="G175" s="439"/>
      <c r="H175" s="11">
        <v>142</v>
      </c>
      <c r="I175" s="217" t="s">
        <v>16078</v>
      </c>
      <c r="J175" s="217" t="str">
        <f>IF(I175="SINAPI",VLOOKUP(QUA!H175,SINAPI,3,),VLOOKUP(QUA!H175,SETOP,4,))</f>
        <v xml:space="preserve">310ML </v>
      </c>
      <c r="K175" s="212">
        <f>F178</f>
        <v>13.333333333333334</v>
      </c>
      <c r="L175" s="218" t="s">
        <v>39</v>
      </c>
      <c r="M175" s="219">
        <f>IF(I175="SINAPI",VLOOKUP(QUA!H175,SINAPI,4,),VLOOKUP(QUA!H175,SETOP,5,))</f>
        <v>26.47</v>
      </c>
      <c r="N175" s="219">
        <f t="shared" ref="N175" si="42">ROUND(M175*(1+$C$7),2)</f>
        <v>34.75</v>
      </c>
      <c r="O175" s="219">
        <f t="shared" ref="O175" si="43">K175*M175</f>
        <v>352.93333333333334</v>
      </c>
      <c r="P175" s="219">
        <f t="shared" ref="P175" si="44">N175*K175</f>
        <v>463.33333333333337</v>
      </c>
      <c r="Q175" s="100"/>
      <c r="R175" s="100"/>
      <c r="S175" s="4"/>
      <c r="T175" s="93"/>
    </row>
    <row r="176" spans="1:21" s="216" customFormat="1" ht="15.75" customHeight="1">
      <c r="A176" s="238"/>
      <c r="B176" s="4"/>
      <c r="C176" s="420" t="s">
        <v>22700</v>
      </c>
      <c r="D176" s="420"/>
      <c r="E176" s="420"/>
      <c r="F176" s="213">
        <v>40</v>
      </c>
      <c r="G176" s="4" t="s">
        <v>6462</v>
      </c>
      <c r="H176" s="217"/>
      <c r="I176" s="217"/>
      <c r="J176" s="217"/>
      <c r="K176" s="212"/>
      <c r="L176" s="218"/>
      <c r="M176" s="219"/>
      <c r="N176" s="219"/>
      <c r="O176" s="219"/>
      <c r="P176" s="219"/>
      <c r="Q176" s="100"/>
      <c r="R176" s="100"/>
      <c r="S176" s="4"/>
      <c r="T176" s="93"/>
    </row>
    <row r="177" spans="1:21" s="216" customFormat="1" ht="15.75" customHeight="1">
      <c r="A177" s="238"/>
      <c r="B177" s="4"/>
      <c r="C177" s="420" t="s">
        <v>22701</v>
      </c>
      <c r="D177" s="420"/>
      <c r="E177" s="420"/>
      <c r="F177" s="213">
        <v>3</v>
      </c>
      <c r="G177" s="4" t="s">
        <v>6462</v>
      </c>
      <c r="H177" s="217"/>
      <c r="I177" s="217"/>
      <c r="J177" s="217"/>
      <c r="K177" s="212"/>
      <c r="L177" s="218"/>
      <c r="M177" s="219"/>
      <c r="N177" s="219"/>
      <c r="O177" s="219"/>
      <c r="P177" s="219"/>
      <c r="Q177" s="100"/>
      <c r="R177" s="100"/>
      <c r="S177" s="4"/>
      <c r="T177" s="93"/>
    </row>
    <row r="178" spans="1:21" s="216" customFormat="1">
      <c r="A178" s="238"/>
      <c r="B178" s="4"/>
      <c r="C178" s="420" t="s">
        <v>22596</v>
      </c>
      <c r="D178" s="420"/>
      <c r="E178" s="420"/>
      <c r="F178" s="213">
        <f>F176/F177</f>
        <v>13.333333333333334</v>
      </c>
      <c r="G178" s="4" t="s">
        <v>6284</v>
      </c>
      <c r="H178" s="217"/>
      <c r="I178" s="217"/>
      <c r="J178" s="217"/>
      <c r="K178" s="212"/>
      <c r="L178" s="218"/>
      <c r="M178" s="219"/>
      <c r="N178" s="219"/>
      <c r="O178" s="219"/>
      <c r="P178" s="219"/>
      <c r="Q178" s="100"/>
      <c r="R178" s="100"/>
      <c r="S178" s="4"/>
      <c r="T178" s="93"/>
    </row>
    <row r="179" spans="1:21" s="20" customFormat="1" ht="30" customHeight="1">
      <c r="A179" s="243" t="s">
        <v>22655</v>
      </c>
      <c r="B179" s="437" t="str">
        <f>IF(I179="SINAPI",VLOOKUP(QUA!H179,SINAPI,2,),VLOOKUP(QUA!H179,SETOP,3,))</f>
        <v>APLICAÇÃO E LIXAMENTO DE MASSA LÁTEX EM TETO, UMA DEMÃO. AF_06/2014</v>
      </c>
      <c r="C179" s="437"/>
      <c r="D179" s="437"/>
      <c r="E179" s="437"/>
      <c r="F179" s="437"/>
      <c r="G179" s="439"/>
      <c r="H179" s="23">
        <v>88494</v>
      </c>
      <c r="I179" s="211" t="s">
        <v>16078</v>
      </c>
      <c r="J179" s="211" t="str">
        <f>IF(I179="SINAPI",VLOOKUP(QUA!H179,SINAPI,3,),VLOOKUP(QUA!H179,SETOP,4,))</f>
        <v>M2</v>
      </c>
      <c r="K179" s="212">
        <f>F180</f>
        <v>1426.3</v>
      </c>
      <c r="L179" s="212" t="s">
        <v>37</v>
      </c>
      <c r="M179" s="194">
        <f>ROUND(IF(I179="SINAPI",VLOOKUP(QUA!H179,SINAPI,4,),VLOOKUP(QUA!H179,SETOP,5,)),2)</f>
        <v>14.86</v>
      </c>
      <c r="N179" s="194">
        <f>ROUND(M179*(1+$C$7),2)</f>
        <v>19.510000000000002</v>
      </c>
      <c r="O179" s="194">
        <f>K179*M179</f>
        <v>21194.817999999999</v>
      </c>
      <c r="P179" s="194">
        <f>N179*K179</f>
        <v>27827.113000000001</v>
      </c>
      <c r="Q179" s="100"/>
      <c r="R179" s="100"/>
      <c r="S179" s="4"/>
      <c r="T179" s="93"/>
    </row>
    <row r="180" spans="1:21" s="20" customFormat="1">
      <c r="A180" s="243"/>
      <c r="B180" s="236"/>
      <c r="C180" s="424" t="s">
        <v>22653</v>
      </c>
      <c r="D180" s="424"/>
      <c r="E180" s="424"/>
      <c r="F180" s="230">
        <v>1426.3</v>
      </c>
      <c r="G180" s="236" t="s">
        <v>6284</v>
      </c>
      <c r="H180" s="211"/>
      <c r="I180" s="211"/>
      <c r="J180" s="211"/>
      <c r="K180" s="212"/>
      <c r="L180" s="212"/>
      <c r="M180" s="194"/>
      <c r="N180" s="194"/>
      <c r="O180" s="194"/>
      <c r="P180" s="194"/>
      <c r="Q180" s="100"/>
      <c r="R180" s="100"/>
      <c r="S180" s="4"/>
      <c r="T180" s="93"/>
    </row>
    <row r="181" spans="1:21" s="20" customFormat="1" ht="30" customHeight="1">
      <c r="A181" s="243" t="s">
        <v>22702</v>
      </c>
      <c r="B181" s="409" t="str">
        <f>IF(I181="SINAPI",VLOOKUP(QUA!H181,SINAPI,2,),VLOOKUP(QUA!H181,SETOP,3,))</f>
        <v>APLICAÇÃO MANUAL DE PINTURA COM TINTA LÁTEX PVA EM TETO, DUAS DEMÃOS. AF_06/2014</v>
      </c>
      <c r="C181" s="409"/>
      <c r="D181" s="409"/>
      <c r="E181" s="409"/>
      <c r="F181" s="409"/>
      <c r="G181" s="410"/>
      <c r="H181" s="171">
        <v>88486</v>
      </c>
      <c r="I181" s="211" t="s">
        <v>16078</v>
      </c>
      <c r="J181" s="211" t="str">
        <f>IF(I181="SINAPI",VLOOKUP(QUA!H181,SINAPI,3,),VLOOKUP(QUA!H181,SETOP,4,))</f>
        <v>M2</v>
      </c>
      <c r="K181" s="212">
        <f>F182</f>
        <v>1426.3</v>
      </c>
      <c r="L181" s="212" t="s">
        <v>37</v>
      </c>
      <c r="M181" s="194">
        <f>ROUND(IF(I181="SINAPI",VLOOKUP(QUA!H181,SINAPI,4,),VLOOKUP(QUA!H181,SETOP,5,)),2)</f>
        <v>8.84</v>
      </c>
      <c r="N181" s="194">
        <f>ROUND(M181*(1+$C$7),2)</f>
        <v>11.61</v>
      </c>
      <c r="O181" s="194">
        <f>K181*M181</f>
        <v>12608.492</v>
      </c>
      <c r="P181" s="194">
        <f>N181*K181</f>
        <v>16559.342999999997</v>
      </c>
      <c r="Q181" s="100"/>
      <c r="R181" s="100"/>
      <c r="S181" s="4"/>
      <c r="T181" s="93"/>
    </row>
    <row r="182" spans="1:21" s="20" customFormat="1">
      <c r="A182" s="243"/>
      <c r="B182" s="236"/>
      <c r="C182" s="424" t="s">
        <v>22653</v>
      </c>
      <c r="D182" s="424"/>
      <c r="E182" s="424"/>
      <c r="F182" s="230">
        <v>1426.3</v>
      </c>
      <c r="G182" s="236" t="s">
        <v>6284</v>
      </c>
      <c r="H182" s="211"/>
      <c r="I182" s="211"/>
      <c r="J182" s="211"/>
      <c r="K182" s="212"/>
      <c r="L182" s="212"/>
      <c r="M182" s="194"/>
      <c r="N182" s="194"/>
      <c r="O182" s="194"/>
      <c r="P182" s="194"/>
      <c r="Q182" s="100"/>
      <c r="R182" s="100"/>
      <c r="S182" s="4"/>
      <c r="T182" s="93"/>
    </row>
    <row r="183" spans="1:21" s="15" customFormat="1" ht="30" customHeight="1">
      <c r="A183" s="440" t="str">
        <f>"SUBTOTAL "&amp;$B165</f>
        <v>SUBTOTAL PINTURA E TRATAMENTO DO TETO</v>
      </c>
      <c r="B183" s="440"/>
      <c r="C183" s="440"/>
      <c r="D183" s="440"/>
      <c r="E183" s="440"/>
      <c r="F183" s="440"/>
      <c r="G183" s="440"/>
      <c r="H183" s="440"/>
      <c r="I183" s="440"/>
      <c r="J183" s="440"/>
      <c r="K183" s="440"/>
      <c r="L183" s="440"/>
      <c r="M183" s="440"/>
      <c r="N183" s="441"/>
      <c r="O183" s="45">
        <f>SUM(O166:O182)</f>
        <v>34915.485133333335</v>
      </c>
      <c r="P183" s="45">
        <f>SUM(P166:P182)</f>
        <v>45846.644133333335</v>
      </c>
      <c r="R183" s="93"/>
    </row>
    <row r="184" spans="1:21" s="15" customFormat="1" ht="30" customHeight="1">
      <c r="A184" s="62">
        <v>5</v>
      </c>
      <c r="B184" s="442" t="s">
        <v>22656</v>
      </c>
      <c r="C184" s="442"/>
      <c r="D184" s="442"/>
      <c r="E184" s="442"/>
      <c r="F184" s="442"/>
      <c r="G184" s="442"/>
      <c r="H184" s="62"/>
      <c r="I184" s="62"/>
      <c r="J184" s="62"/>
      <c r="K184" s="62"/>
      <c r="L184" s="63"/>
      <c r="M184" s="62"/>
      <c r="N184" s="62"/>
      <c r="O184" s="116"/>
      <c r="P184" s="116"/>
      <c r="Q184" s="100"/>
      <c r="R184" s="100"/>
      <c r="S184" s="4"/>
      <c r="T184" s="93"/>
      <c r="U184" s="4"/>
    </row>
    <row r="185" spans="1:21" s="20" customFormat="1" ht="30" customHeight="1">
      <c r="A185" s="243" t="s">
        <v>16210</v>
      </c>
      <c r="B185" s="433" t="str">
        <f>IF(I185="SINAPI",VLOOKUP(QUA!H185,SINAPI,2,),VLOOKUP(QUA!H185,SETOP,3,))</f>
        <v>DEMOLIÇÃO DE RODAPÉ CERÂMICO, DE FORMA MANUAL, SEM REAPROVEITAMENTO. AF_12/2017</v>
      </c>
      <c r="C185" s="433"/>
      <c r="D185" s="433"/>
      <c r="E185" s="433"/>
      <c r="F185" s="433"/>
      <c r="G185" s="434"/>
      <c r="H185" s="23">
        <v>97632</v>
      </c>
      <c r="I185" s="211" t="s">
        <v>16078</v>
      </c>
      <c r="J185" s="211" t="str">
        <f>IF(I185="SINAPI",VLOOKUP(QUA!H185,SINAPI,3,),VLOOKUP(QUA!H185,SETOP,4,))</f>
        <v>M</v>
      </c>
      <c r="K185" s="212">
        <f>F186</f>
        <v>714</v>
      </c>
      <c r="L185" s="212" t="s">
        <v>37</v>
      </c>
      <c r="M185" s="194">
        <f>ROUND(IF(I185="SINAPI",VLOOKUP(QUA!H185,SINAPI,4,),VLOOKUP(QUA!H185,SETOP,5,)),2)</f>
        <v>1.69</v>
      </c>
      <c r="N185" s="194">
        <f>ROUND(M185*(1+$C$7),2)</f>
        <v>2.2200000000000002</v>
      </c>
      <c r="O185" s="194">
        <f>K185*M185</f>
        <v>1206.6599999999999</v>
      </c>
      <c r="P185" s="194">
        <f>N185*K185</f>
        <v>1585.0800000000002</v>
      </c>
      <c r="Q185" s="100"/>
      <c r="R185" s="100"/>
      <c r="S185" s="4"/>
      <c r="T185" s="93"/>
    </row>
    <row r="186" spans="1:21" s="20" customFormat="1">
      <c r="A186" s="243"/>
      <c r="B186" s="236"/>
      <c r="C186" s="424" t="s">
        <v>22663</v>
      </c>
      <c r="D186" s="424"/>
      <c r="E186" s="424"/>
      <c r="F186" s="230">
        <v>714</v>
      </c>
      <c r="G186" s="236" t="s">
        <v>6284</v>
      </c>
      <c r="H186" s="211"/>
      <c r="I186" s="211"/>
      <c r="J186" s="211"/>
      <c r="K186" s="212"/>
      <c r="L186" s="212"/>
      <c r="M186" s="194"/>
      <c r="N186" s="194"/>
      <c r="O186" s="194"/>
      <c r="P186" s="194"/>
      <c r="Q186" s="100"/>
      <c r="R186" s="100"/>
      <c r="S186" s="4"/>
      <c r="T186" s="93"/>
    </row>
    <row r="187" spans="1:21" s="20" customFormat="1" ht="30" customHeight="1">
      <c r="A187" s="243" t="s">
        <v>22657</v>
      </c>
      <c r="B187" s="409" t="str">
        <f>B569</f>
        <v>RODAPÉ CERÂMICO DE 7CM DE ALTURA COM PLACAS TIPO PORCELANATO  DE DIMENSÕES 45X45CM.</v>
      </c>
      <c r="C187" s="409"/>
      <c r="D187" s="409"/>
      <c r="E187" s="409"/>
      <c r="F187" s="409"/>
      <c r="G187" s="410"/>
      <c r="H187" s="23" t="s">
        <v>22695</v>
      </c>
      <c r="I187" s="211" t="s">
        <v>22636</v>
      </c>
      <c r="J187" s="211" t="s">
        <v>6462</v>
      </c>
      <c r="K187" s="212">
        <f>F188</f>
        <v>714</v>
      </c>
      <c r="L187" s="212" t="s">
        <v>37</v>
      </c>
      <c r="M187" s="194">
        <f>M570</f>
        <v>17.513700000000004</v>
      </c>
      <c r="N187" s="194">
        <f>ROUND(M187*(1+$C$7),2)</f>
        <v>22.99</v>
      </c>
      <c r="O187" s="194">
        <f>K187*M187</f>
        <v>12504.781800000002</v>
      </c>
      <c r="P187" s="194">
        <f>N187*K187</f>
        <v>16414.86</v>
      </c>
      <c r="Q187" s="100"/>
      <c r="R187" s="100"/>
      <c r="S187" s="4"/>
      <c r="T187" s="93"/>
    </row>
    <row r="188" spans="1:21" s="20" customFormat="1">
      <c r="A188" s="243"/>
      <c r="B188" s="236"/>
      <c r="C188" s="424" t="s">
        <v>22663</v>
      </c>
      <c r="D188" s="424"/>
      <c r="E188" s="424"/>
      <c r="F188" s="230">
        <v>714</v>
      </c>
      <c r="G188" s="236" t="s">
        <v>6284</v>
      </c>
      <c r="H188" s="211"/>
      <c r="I188" s="211"/>
      <c r="J188" s="211"/>
      <c r="K188" s="212"/>
      <c r="L188" s="212"/>
      <c r="M188" s="194"/>
      <c r="N188" s="194"/>
      <c r="O188" s="194"/>
      <c r="P188" s="194"/>
      <c r="Q188" s="100"/>
      <c r="R188" s="100"/>
      <c r="S188" s="4"/>
      <c r="T188" s="93"/>
    </row>
    <row r="189" spans="1:21" s="20" customFormat="1" ht="30" customHeight="1">
      <c r="A189" s="243" t="s">
        <v>22658</v>
      </c>
      <c r="B189" s="409" t="str">
        <f>IF(I189="SINAPI",VLOOKUP(QUA!H189,SINAPI,2,),VLOOKUP(QUA!H189,SETOP,3,))</f>
        <v>CARGA MANUAL DE ENTULHO EM CAMINHAO BASCULANTE 6 M3</v>
      </c>
      <c r="C189" s="409"/>
      <c r="D189" s="409"/>
      <c r="E189" s="409"/>
      <c r="F189" s="409"/>
      <c r="G189" s="410"/>
      <c r="H189" s="23">
        <v>72897</v>
      </c>
      <c r="I189" s="211" t="s">
        <v>16078</v>
      </c>
      <c r="J189" s="211" t="str">
        <f>IF(I189="SINAPI",VLOOKUP(QUA!H189,SINAPI,3,),VLOOKUP(QUA!H189,SETOP,4,))</f>
        <v>M3</v>
      </c>
      <c r="K189" s="212">
        <f>F194</f>
        <v>14.994</v>
      </c>
      <c r="L189" s="212" t="s">
        <v>37</v>
      </c>
      <c r="M189" s="194">
        <f>ROUND(IF(I189="SINAPI",VLOOKUP(QUA!H189,SINAPI,4,),VLOOKUP(QUA!H189,SETOP,5,)),2)</f>
        <v>17.88</v>
      </c>
      <c r="N189" s="194">
        <f>ROUND(M189*(1+$C$7),2)</f>
        <v>23.47</v>
      </c>
      <c r="O189" s="194">
        <f>K189*M189</f>
        <v>268.09271999999999</v>
      </c>
      <c r="P189" s="194">
        <f>N189*K189</f>
        <v>351.90917999999999</v>
      </c>
      <c r="Q189" s="100"/>
      <c r="R189" s="100"/>
      <c r="S189" s="4"/>
      <c r="T189" s="93"/>
    </row>
    <row r="190" spans="1:21" s="20" customFormat="1" ht="15.75" customHeight="1">
      <c r="A190" s="243"/>
      <c r="B190" s="236"/>
      <c r="C190" s="429" t="s">
        <v>22663</v>
      </c>
      <c r="D190" s="429"/>
      <c r="E190" s="429"/>
      <c r="F190" s="261">
        <f>F188</f>
        <v>714</v>
      </c>
      <c r="G190" s="222" t="s">
        <v>6462</v>
      </c>
      <c r="H190" s="211"/>
      <c r="I190" s="211"/>
      <c r="J190" s="211"/>
      <c r="K190" s="212"/>
      <c r="L190" s="212"/>
      <c r="M190" s="194"/>
      <c r="N190" s="194"/>
      <c r="O190" s="194"/>
      <c r="P190" s="194"/>
      <c r="Q190" s="100"/>
      <c r="R190" s="100"/>
      <c r="S190" s="4"/>
      <c r="T190" s="93"/>
    </row>
    <row r="191" spans="1:21" s="20" customFormat="1">
      <c r="A191" s="243"/>
      <c r="B191" s="236"/>
      <c r="C191" s="430" t="s">
        <v>22664</v>
      </c>
      <c r="D191" s="430"/>
      <c r="E191" s="430"/>
      <c r="F191" s="260">
        <v>7.0000000000000007E-2</v>
      </c>
      <c r="G191" s="257" t="s">
        <v>6462</v>
      </c>
      <c r="H191" s="211"/>
      <c r="I191" s="211"/>
      <c r="J191" s="211"/>
      <c r="K191" s="212"/>
      <c r="L191" s="212"/>
      <c r="M191" s="194"/>
      <c r="N191" s="194"/>
      <c r="O191" s="194"/>
      <c r="P191" s="194"/>
      <c r="Q191" s="100"/>
      <c r="R191" s="100"/>
      <c r="S191" s="4"/>
      <c r="T191" s="93"/>
    </row>
    <row r="192" spans="1:21" s="20" customFormat="1">
      <c r="A192" s="243"/>
      <c r="B192" s="236"/>
      <c r="C192" s="430" t="s">
        <v>22628</v>
      </c>
      <c r="D192" s="430"/>
      <c r="E192" s="430"/>
      <c r="F192" s="260">
        <f>F190*F191</f>
        <v>49.980000000000004</v>
      </c>
      <c r="G192" s="257" t="s">
        <v>6284</v>
      </c>
      <c r="H192" s="211"/>
      <c r="I192" s="211"/>
      <c r="J192" s="211"/>
      <c r="K192" s="212"/>
      <c r="L192" s="212"/>
      <c r="M192" s="194"/>
      <c r="N192" s="194"/>
      <c r="O192" s="194"/>
      <c r="P192" s="194"/>
      <c r="Q192" s="100"/>
      <c r="R192" s="100"/>
      <c r="S192" s="4"/>
      <c r="T192" s="93"/>
    </row>
    <row r="193" spans="1:20" s="20" customFormat="1" ht="15.75" customHeight="1">
      <c r="A193" s="243"/>
      <c r="B193" s="236"/>
      <c r="C193" s="430" t="s">
        <v>22665</v>
      </c>
      <c r="D193" s="430"/>
      <c r="E193" s="430"/>
      <c r="F193" s="260">
        <v>0.3</v>
      </c>
      <c r="G193" s="257" t="s">
        <v>6462</v>
      </c>
      <c r="H193" s="211"/>
      <c r="I193" s="211"/>
      <c r="J193" s="211"/>
      <c r="K193" s="212"/>
      <c r="L193" s="212"/>
      <c r="M193" s="194"/>
      <c r="N193" s="194"/>
      <c r="O193" s="194"/>
      <c r="P193" s="194"/>
      <c r="Q193" s="100"/>
      <c r="R193" s="100"/>
      <c r="S193" s="4"/>
      <c r="T193" s="93"/>
    </row>
    <row r="194" spans="1:20" s="20" customFormat="1">
      <c r="A194" s="243"/>
      <c r="B194" s="236"/>
      <c r="C194" s="430" t="s">
        <v>22596</v>
      </c>
      <c r="D194" s="430"/>
      <c r="E194" s="430"/>
      <c r="F194" s="260">
        <f>F192*F193</f>
        <v>14.994</v>
      </c>
      <c r="G194" s="257" t="s">
        <v>25</v>
      </c>
      <c r="H194" s="211"/>
      <c r="I194" s="211"/>
      <c r="J194" s="211"/>
      <c r="K194" s="212"/>
      <c r="L194" s="212"/>
      <c r="M194" s="194"/>
      <c r="N194" s="194"/>
      <c r="O194" s="194"/>
      <c r="P194" s="194"/>
      <c r="Q194" s="100"/>
      <c r="R194" s="100"/>
      <c r="S194" s="4"/>
      <c r="T194" s="93"/>
    </row>
    <row r="195" spans="1:20" s="20" customFormat="1" ht="30" customHeight="1">
      <c r="A195" s="243" t="s">
        <v>22659</v>
      </c>
      <c r="B195" s="409" t="str">
        <f>IF(I195="SINAPI",VLOOKUP(QUA!H195,SINAPI,2,),VLOOKUP(QUA!H195,SETOP,3,))</f>
        <v>TRANSPORTE DE ENTULHO COM CAMINHAO BASCULANTE 6 M3, RODOVIA PAVIMENTADA, DMT 0,5 A 1,0 KM</v>
      </c>
      <c r="C195" s="409"/>
      <c r="D195" s="409"/>
      <c r="E195" s="409"/>
      <c r="F195" s="409"/>
      <c r="G195" s="410"/>
      <c r="H195" s="23">
        <v>72900</v>
      </c>
      <c r="I195" s="211" t="s">
        <v>16078</v>
      </c>
      <c r="J195" s="211" t="str">
        <f>IF(I195="SINAPI",VLOOKUP(QUA!H195,SINAPI,3,),VLOOKUP(QUA!H195,SETOP,4,))</f>
        <v>M3</v>
      </c>
      <c r="K195" s="212">
        <f>F200</f>
        <v>14.994</v>
      </c>
      <c r="L195" s="212" t="s">
        <v>37</v>
      </c>
      <c r="M195" s="194">
        <f>ROUND(IF(I195="SINAPI",VLOOKUP(QUA!H195,SINAPI,4,),VLOOKUP(QUA!H195,SETOP,5,)),2)</f>
        <v>6.04</v>
      </c>
      <c r="N195" s="194">
        <f>ROUND(M195*(1+$C$7),2)</f>
        <v>7.93</v>
      </c>
      <c r="O195" s="194">
        <f>K195*M195</f>
        <v>90.563760000000002</v>
      </c>
      <c r="P195" s="194">
        <f>N195*K195</f>
        <v>118.90241999999999</v>
      </c>
      <c r="Q195" s="100"/>
      <c r="R195" s="100"/>
      <c r="S195" s="4"/>
      <c r="T195" s="93"/>
    </row>
    <row r="196" spans="1:20" s="20" customFormat="1" ht="15.75" customHeight="1">
      <c r="A196" s="243"/>
      <c r="B196" s="236"/>
      <c r="C196" s="429" t="s">
        <v>22663</v>
      </c>
      <c r="D196" s="429"/>
      <c r="E196" s="429"/>
      <c r="F196" s="261">
        <f>F188</f>
        <v>714</v>
      </c>
      <c r="G196" s="222" t="s">
        <v>6462</v>
      </c>
      <c r="H196" s="211"/>
      <c r="I196" s="211"/>
      <c r="J196" s="211"/>
      <c r="K196" s="212"/>
      <c r="L196" s="212"/>
      <c r="M196" s="194"/>
      <c r="N196" s="194"/>
      <c r="O196" s="194"/>
      <c r="P196" s="194"/>
      <c r="Q196" s="100"/>
      <c r="R196" s="100"/>
      <c r="S196" s="4"/>
      <c r="T196" s="93"/>
    </row>
    <row r="197" spans="1:20" s="20" customFormat="1">
      <c r="A197" s="243"/>
      <c r="B197" s="236"/>
      <c r="C197" s="430" t="s">
        <v>22664</v>
      </c>
      <c r="D197" s="430"/>
      <c r="E197" s="430"/>
      <c r="F197" s="260">
        <v>7.0000000000000007E-2</v>
      </c>
      <c r="G197" s="257" t="s">
        <v>6462</v>
      </c>
      <c r="H197" s="211"/>
      <c r="I197" s="211"/>
      <c r="J197" s="211"/>
      <c r="K197" s="212"/>
      <c r="L197" s="212"/>
      <c r="M197" s="194"/>
      <c r="N197" s="194"/>
      <c r="O197" s="194"/>
      <c r="P197" s="194"/>
      <c r="Q197" s="100"/>
      <c r="R197" s="100"/>
      <c r="S197" s="4"/>
      <c r="T197" s="93"/>
    </row>
    <row r="198" spans="1:20" s="20" customFormat="1">
      <c r="A198" s="243"/>
      <c r="B198" s="236"/>
      <c r="C198" s="430" t="s">
        <v>22628</v>
      </c>
      <c r="D198" s="430"/>
      <c r="E198" s="430"/>
      <c r="F198" s="260">
        <f>F196*F197</f>
        <v>49.980000000000004</v>
      </c>
      <c r="G198" s="257" t="s">
        <v>6284</v>
      </c>
      <c r="H198" s="211"/>
      <c r="I198" s="211"/>
      <c r="J198" s="211"/>
      <c r="K198" s="212"/>
      <c r="L198" s="212"/>
      <c r="M198" s="194"/>
      <c r="N198" s="194"/>
      <c r="O198" s="194"/>
      <c r="P198" s="194"/>
      <c r="Q198" s="100"/>
      <c r="R198" s="100"/>
      <c r="S198" s="4"/>
      <c r="T198" s="93"/>
    </row>
    <row r="199" spans="1:20" s="20" customFormat="1" ht="15.75" customHeight="1">
      <c r="A199" s="243"/>
      <c r="B199" s="236"/>
      <c r="C199" s="430" t="s">
        <v>22665</v>
      </c>
      <c r="D199" s="430"/>
      <c r="E199" s="430"/>
      <c r="F199" s="260">
        <v>0.3</v>
      </c>
      <c r="G199" s="257" t="s">
        <v>6462</v>
      </c>
      <c r="H199" s="211"/>
      <c r="I199" s="211"/>
      <c r="J199" s="211"/>
      <c r="K199" s="212"/>
      <c r="L199" s="212"/>
      <c r="M199" s="194"/>
      <c r="N199" s="194"/>
      <c r="O199" s="194"/>
      <c r="P199" s="194"/>
      <c r="Q199" s="100"/>
      <c r="R199" s="100"/>
      <c r="S199" s="4"/>
      <c r="T199" s="93"/>
    </row>
    <row r="200" spans="1:20" s="20" customFormat="1">
      <c r="A200" s="243"/>
      <c r="B200" s="236"/>
      <c r="C200" s="430" t="s">
        <v>22596</v>
      </c>
      <c r="D200" s="430"/>
      <c r="E200" s="430"/>
      <c r="F200" s="260">
        <f>F198*F199</f>
        <v>14.994</v>
      </c>
      <c r="G200" s="257" t="s">
        <v>25</v>
      </c>
      <c r="H200" s="211"/>
      <c r="I200" s="211"/>
      <c r="J200" s="211"/>
      <c r="K200" s="212"/>
      <c r="L200" s="212"/>
      <c r="M200" s="194"/>
      <c r="N200" s="194"/>
      <c r="O200" s="194"/>
      <c r="P200" s="194"/>
      <c r="Q200" s="100"/>
      <c r="R200" s="100"/>
      <c r="S200" s="4"/>
      <c r="T200" s="93"/>
    </row>
    <row r="201" spans="1:20" s="20" customFormat="1" ht="30" customHeight="1">
      <c r="A201" s="243" t="s">
        <v>22660</v>
      </c>
      <c r="B201" s="409" t="str">
        <f>B559</f>
        <v xml:space="preserve">REVESTIMENTO CERÂMICO PARA PISO COM PLACAS TIPO PORCELANATO DE DIMENSÕES 45X45 CM APLICADA EM AMBIENTES DE ÁREA MAIOR QUE 5 M². </v>
      </c>
      <c r="C201" s="409"/>
      <c r="D201" s="409"/>
      <c r="E201" s="409"/>
      <c r="F201" s="409"/>
      <c r="G201" s="410"/>
      <c r="H201" s="23" t="s">
        <v>22696</v>
      </c>
      <c r="I201" s="211" t="s">
        <v>22636</v>
      </c>
      <c r="J201" s="211" t="s">
        <v>6284</v>
      </c>
      <c r="K201" s="212">
        <v>1377</v>
      </c>
      <c r="L201" s="212" t="s">
        <v>37</v>
      </c>
      <c r="M201" s="194">
        <f>M560</f>
        <v>114.51410000000001</v>
      </c>
      <c r="N201" s="194">
        <f>ROUND(M201*(1+$C$7),2)</f>
        <v>150.35</v>
      </c>
      <c r="O201" s="194">
        <f>K201*M201</f>
        <v>157685.91570000001</v>
      </c>
      <c r="P201" s="194">
        <f>N201*K201</f>
        <v>207031.94999999998</v>
      </c>
      <c r="Q201" s="100"/>
      <c r="R201" s="100"/>
      <c r="S201" s="4"/>
      <c r="T201" s="93"/>
    </row>
    <row r="202" spans="1:20" s="20" customFormat="1">
      <c r="A202" s="243"/>
      <c r="B202" s="236"/>
      <c r="C202" s="424" t="s">
        <v>22653</v>
      </c>
      <c r="D202" s="424"/>
      <c r="E202" s="424"/>
      <c r="F202" s="230">
        <v>1377</v>
      </c>
      <c r="G202" s="236" t="s">
        <v>6284</v>
      </c>
      <c r="H202" s="211"/>
      <c r="I202" s="211"/>
      <c r="J202" s="211"/>
      <c r="K202" s="212"/>
      <c r="L202" s="212"/>
      <c r="M202" s="194"/>
      <c r="N202" s="194"/>
      <c r="O202" s="194"/>
      <c r="P202" s="194"/>
      <c r="Q202" s="100"/>
      <c r="R202" s="100"/>
      <c r="S202" s="4"/>
      <c r="T202" s="93"/>
    </row>
    <row r="203" spans="1:20" s="20" customFormat="1" ht="30" customHeight="1">
      <c r="A203" s="243" t="s">
        <v>22661</v>
      </c>
      <c r="B203" s="409" t="str">
        <f>IF(I203="SINAPI",VLOOKUP(QUA!H203,SINAPI,2,),VLOOKUP(QUA!H203,SETOP,3,))</f>
        <v>ARGAMASSA PISO SOBRE PISO</v>
      </c>
      <c r="C203" s="409"/>
      <c r="D203" s="409"/>
      <c r="E203" s="409"/>
      <c r="F203" s="409"/>
      <c r="G203" s="410"/>
      <c r="H203" s="23">
        <v>34355</v>
      </c>
      <c r="I203" s="211" t="s">
        <v>16078</v>
      </c>
      <c r="J203" s="211" t="str">
        <f>IF(I203="SINAPI",VLOOKUP(QUA!H203,SINAPI,3,),VLOOKUP(QUA!H203,SETOP,4,))</f>
        <v xml:space="preserve">KG    </v>
      </c>
      <c r="K203" s="212">
        <f>F204</f>
        <v>6885</v>
      </c>
      <c r="L203" s="212" t="s">
        <v>37</v>
      </c>
      <c r="M203" s="194">
        <f>ROUND(IF(I203="SINAPI",VLOOKUP(QUA!H203,SINAPI,4,),VLOOKUP(QUA!H203,SETOP,5,)),2)</f>
        <v>1.1100000000000001</v>
      </c>
      <c r="N203" s="194">
        <f>ROUND(M203*(1+$C$7),2)</f>
        <v>1.46</v>
      </c>
      <c r="O203" s="194">
        <f>K203*M203</f>
        <v>7642.35</v>
      </c>
      <c r="P203" s="194">
        <f>N203*K203</f>
        <v>10052.1</v>
      </c>
      <c r="Q203" s="100"/>
      <c r="R203" s="100"/>
      <c r="S203" s="4"/>
      <c r="T203" s="93"/>
    </row>
    <row r="204" spans="1:20" s="20" customFormat="1">
      <c r="A204" s="243"/>
      <c r="B204" s="236"/>
      <c r="C204" s="424" t="s">
        <v>22653</v>
      </c>
      <c r="D204" s="424"/>
      <c r="E204" s="424"/>
      <c r="F204" s="230">
        <f>(1377/4)*20</f>
        <v>6885</v>
      </c>
      <c r="G204" s="236" t="s">
        <v>6730</v>
      </c>
      <c r="H204" s="211"/>
      <c r="I204" s="211"/>
      <c r="J204" s="211"/>
      <c r="K204" s="212"/>
      <c r="L204" s="212"/>
      <c r="M204" s="194"/>
      <c r="N204" s="194"/>
      <c r="O204" s="194"/>
      <c r="P204" s="194"/>
      <c r="Q204" s="100"/>
      <c r="R204" s="100"/>
      <c r="S204" s="4"/>
      <c r="T204" s="93"/>
    </row>
    <row r="205" spans="1:20" s="20" customFormat="1" ht="30" customHeight="1">
      <c r="A205" s="243" t="s">
        <v>22662</v>
      </c>
      <c r="B205" s="409" t="str">
        <f>IF(I205="SINAPI",VLOOKUP(QUA!H205,SINAPI,2,),VLOOKUP(QUA!H205,SETOP,3,))</f>
        <v>MARCENEIRO COM ENCARGOS COMPLEMENTARES</v>
      </c>
      <c r="C205" s="409"/>
      <c r="D205" s="409"/>
      <c r="E205" s="409"/>
      <c r="F205" s="409"/>
      <c r="G205" s="410"/>
      <c r="H205" s="23">
        <v>88273</v>
      </c>
      <c r="I205" s="211" t="s">
        <v>16078</v>
      </c>
      <c r="J205" s="211" t="str">
        <f>IF(I205="SINAPI",VLOOKUP(QUA!H205,SINAPI,3,),VLOOKUP(QUA!H205,SETOP,4,))</f>
        <v>H</v>
      </c>
      <c r="K205" s="212">
        <f>F206</f>
        <v>1426.3</v>
      </c>
      <c r="L205" s="212" t="s">
        <v>37</v>
      </c>
      <c r="M205" s="194">
        <f>ROUND(IF(I205="SINAPI",VLOOKUP(QUA!H205,SINAPI,4,),VLOOKUP(QUA!H205,SETOP,5,)),2)</f>
        <v>18.78</v>
      </c>
      <c r="N205" s="194">
        <f>ROUND(M205*(1+$C$7),2)</f>
        <v>24.66</v>
      </c>
      <c r="O205" s="194">
        <f>K205*M205</f>
        <v>26785.914000000001</v>
      </c>
      <c r="P205" s="194">
        <f>N205*K205</f>
        <v>35172.557999999997</v>
      </c>
      <c r="Q205" s="100"/>
      <c r="R205" s="100"/>
      <c r="S205" s="4"/>
      <c r="T205" s="93"/>
    </row>
    <row r="206" spans="1:20" s="20" customFormat="1">
      <c r="A206" s="243"/>
      <c r="B206" s="236"/>
      <c r="C206" s="424" t="s">
        <v>22653</v>
      </c>
      <c r="D206" s="424"/>
      <c r="E206" s="424"/>
      <c r="F206" s="230">
        <v>1426.3</v>
      </c>
      <c r="G206" s="236" t="s">
        <v>6284</v>
      </c>
      <c r="H206" s="211"/>
      <c r="I206" s="211"/>
      <c r="J206" s="211"/>
      <c r="K206" s="212"/>
      <c r="L206" s="212"/>
      <c r="M206" s="194"/>
      <c r="N206" s="194"/>
      <c r="O206" s="194"/>
      <c r="P206" s="194"/>
      <c r="Q206" s="100"/>
      <c r="R206" s="100"/>
      <c r="S206" s="4"/>
      <c r="T206" s="93"/>
    </row>
    <row r="207" spans="1:20" s="20" customFormat="1" ht="30" customHeight="1">
      <c r="A207" s="243" t="s">
        <v>22699</v>
      </c>
      <c r="B207" s="409" t="str">
        <f>IF(I207="SINAPI",VLOOKUP(QUA!H207,SINAPI,2,),VLOOKUP(QUA!H207,SETOP,3,))</f>
        <v>SOLEIRA/ PEITORIL EM MARMORE, POLIDO, BRANCO COMUM, L= *15* CM, E=  *2* CM,  CORTE RETO</v>
      </c>
      <c r="C207" s="409"/>
      <c r="D207" s="409"/>
      <c r="E207" s="409"/>
      <c r="F207" s="409"/>
      <c r="G207" s="410"/>
      <c r="H207" s="23">
        <v>4828</v>
      </c>
      <c r="I207" s="211" t="s">
        <v>16078</v>
      </c>
      <c r="J207" s="211" t="str">
        <f>IF(I207="SINAPI",VLOOKUP(QUA!H207,SINAPI,3,),VLOOKUP(QUA!H207,SETOP,4,))</f>
        <v xml:space="preserve">M     </v>
      </c>
      <c r="K207" s="212">
        <f>F212</f>
        <v>31.6</v>
      </c>
      <c r="L207" s="212" t="s">
        <v>37</v>
      </c>
      <c r="M207" s="194">
        <f>ROUND(IF(I207="SINAPI",VLOOKUP(QUA!H207,SINAPI,4,),VLOOKUP(QUA!H207,SETOP,5,)),2)</f>
        <v>47.09</v>
      </c>
      <c r="N207" s="194">
        <f>ROUND(M207*(1+$C$7),2)</f>
        <v>61.82</v>
      </c>
      <c r="O207" s="194">
        <f>K207*M207</f>
        <v>1488.0440000000001</v>
      </c>
      <c r="P207" s="194">
        <f>N207*K207</f>
        <v>1953.5120000000002</v>
      </c>
      <c r="Q207" s="100"/>
      <c r="R207" s="100"/>
      <c r="S207" s="4"/>
      <c r="T207" s="93"/>
    </row>
    <row r="208" spans="1:20" s="20" customFormat="1">
      <c r="A208" s="243"/>
      <c r="B208" s="236"/>
      <c r="C208" s="424" t="s">
        <v>22691</v>
      </c>
      <c r="D208" s="424"/>
      <c r="E208" s="424"/>
      <c r="F208" s="230">
        <v>0.8</v>
      </c>
      <c r="G208" s="236" t="s">
        <v>6462</v>
      </c>
      <c r="H208" s="211"/>
      <c r="I208" s="211"/>
      <c r="J208" s="211"/>
      <c r="K208" s="212"/>
      <c r="L208" s="212"/>
      <c r="M208" s="194"/>
      <c r="N208" s="194"/>
      <c r="O208" s="194"/>
      <c r="P208" s="194"/>
      <c r="Q208" s="100"/>
      <c r="R208" s="100"/>
      <c r="S208" s="4"/>
      <c r="T208" s="93"/>
    </row>
    <row r="209" spans="1:21" s="20" customFormat="1">
      <c r="A209" s="243"/>
      <c r="B209" s="236"/>
      <c r="C209" s="424" t="s">
        <v>22692</v>
      </c>
      <c r="D209" s="424"/>
      <c r="E209" s="424"/>
      <c r="F209" s="230">
        <v>37</v>
      </c>
      <c r="G209" s="236" t="s">
        <v>6595</v>
      </c>
      <c r="H209" s="211"/>
      <c r="I209" s="211"/>
      <c r="J209" s="211"/>
      <c r="K209" s="212"/>
      <c r="L209" s="212"/>
      <c r="M209" s="194"/>
      <c r="N209" s="194"/>
      <c r="O209" s="194"/>
      <c r="P209" s="194"/>
      <c r="Q209" s="100"/>
      <c r="R209" s="100"/>
      <c r="S209" s="4"/>
      <c r="T209" s="93"/>
    </row>
    <row r="210" spans="1:21" s="20" customFormat="1">
      <c r="A210" s="243"/>
      <c r="B210" s="236"/>
      <c r="C210" s="424" t="s">
        <v>22691</v>
      </c>
      <c r="D210" s="424"/>
      <c r="E210" s="424"/>
      <c r="F210" s="230">
        <v>1</v>
      </c>
      <c r="G210" s="236" t="s">
        <v>6462</v>
      </c>
      <c r="H210" s="211"/>
      <c r="I210" s="211"/>
      <c r="J210" s="211"/>
      <c r="K210" s="212"/>
      <c r="L210" s="212"/>
      <c r="M210" s="194"/>
      <c r="N210" s="194"/>
      <c r="O210" s="194"/>
      <c r="P210" s="194"/>
      <c r="Q210" s="100"/>
      <c r="R210" s="100"/>
      <c r="S210" s="4"/>
      <c r="T210" s="93"/>
    </row>
    <row r="211" spans="1:21" s="20" customFormat="1">
      <c r="A211" s="243"/>
      <c r="B211" s="236"/>
      <c r="C211" s="424" t="s">
        <v>22692</v>
      </c>
      <c r="D211" s="424"/>
      <c r="E211" s="424"/>
      <c r="F211" s="230">
        <v>2</v>
      </c>
      <c r="G211" s="236" t="s">
        <v>6595</v>
      </c>
      <c r="H211" s="211"/>
      <c r="I211" s="211"/>
      <c r="J211" s="211"/>
      <c r="K211" s="212"/>
      <c r="L211" s="212"/>
      <c r="M211" s="194"/>
      <c r="N211" s="194"/>
      <c r="O211" s="194"/>
      <c r="P211" s="194"/>
      <c r="Q211" s="100"/>
      <c r="R211" s="100"/>
      <c r="S211" s="4"/>
      <c r="T211" s="93"/>
    </row>
    <row r="212" spans="1:21" s="20" customFormat="1">
      <c r="A212" s="243"/>
      <c r="B212" s="236"/>
      <c r="C212" s="424" t="s">
        <v>22693</v>
      </c>
      <c r="D212" s="424"/>
      <c r="E212" s="424"/>
      <c r="F212" s="230">
        <f>F208*F209+F210*F211</f>
        <v>31.6</v>
      </c>
      <c r="G212" s="236" t="s">
        <v>6462</v>
      </c>
      <c r="H212" s="211"/>
      <c r="I212" s="211"/>
      <c r="J212" s="211"/>
      <c r="K212" s="212"/>
      <c r="L212" s="212"/>
      <c r="M212" s="194"/>
      <c r="N212" s="194"/>
      <c r="O212" s="194"/>
      <c r="P212" s="194"/>
      <c r="Q212" s="100"/>
      <c r="R212" s="100"/>
      <c r="S212" s="4"/>
      <c r="T212" s="93"/>
    </row>
    <row r="213" spans="1:21" s="15" customFormat="1" ht="30" customHeight="1">
      <c r="A213" s="413" t="str">
        <f>"SUBTOTAL "&amp;$B$184</f>
        <v>SUBTOTAL PISOS</v>
      </c>
      <c r="B213" s="413"/>
      <c r="C213" s="413"/>
      <c r="D213" s="413"/>
      <c r="E213" s="413"/>
      <c r="F213" s="413"/>
      <c r="G213" s="413"/>
      <c r="H213" s="413"/>
      <c r="I213" s="413"/>
      <c r="J213" s="413"/>
      <c r="K213" s="413"/>
      <c r="L213" s="413"/>
      <c r="M213" s="413"/>
      <c r="N213" s="414"/>
      <c r="O213" s="120">
        <f>SUM(O185:O212)</f>
        <v>207672.32198000001</v>
      </c>
      <c r="P213" s="120">
        <f>SUM(P185:P212)</f>
        <v>272680.87159999995</v>
      </c>
      <c r="Q213" s="100"/>
      <c r="R213" s="100"/>
      <c r="S213" s="4"/>
      <c r="T213" s="93"/>
      <c r="U213" s="4"/>
    </row>
    <row r="214" spans="1:21" s="15" customFormat="1" ht="30" customHeight="1">
      <c r="A214" s="62">
        <v>6</v>
      </c>
      <c r="B214" s="415" t="s">
        <v>16200</v>
      </c>
      <c r="C214" s="415"/>
      <c r="D214" s="415"/>
      <c r="E214" s="415"/>
      <c r="F214" s="415"/>
      <c r="G214" s="415"/>
      <c r="H214" s="62"/>
      <c r="I214" s="62"/>
      <c r="J214" s="62"/>
      <c r="K214" s="62"/>
      <c r="L214" s="63"/>
      <c r="M214" s="62"/>
      <c r="N214" s="62"/>
      <c r="O214" s="116"/>
      <c r="P214" s="116"/>
      <c r="Q214" s="100"/>
      <c r="R214" s="100"/>
      <c r="S214" s="4"/>
      <c r="T214" s="93"/>
      <c r="U214" s="4"/>
    </row>
    <row r="215" spans="1:21" s="20" customFormat="1" ht="30" customHeight="1">
      <c r="A215" s="243" t="s">
        <v>16201</v>
      </c>
      <c r="B215" s="433" t="str">
        <f>IF(I215="SINAPI",VLOOKUP(QUA!H215,SINAPI,2,),VLOOKUP(QUA!H215,SETOP,3,))</f>
        <v>FUNDO ANTICORROSIVO A BASE DE OXIDO DE FERRO (ZARCAO), UMA DEMAO</v>
      </c>
      <c r="C215" s="433"/>
      <c r="D215" s="433"/>
      <c r="E215" s="433"/>
      <c r="F215" s="433"/>
      <c r="G215" s="434"/>
      <c r="H215" s="23" t="s">
        <v>5351</v>
      </c>
      <c r="I215" s="211" t="s">
        <v>16078</v>
      </c>
      <c r="J215" s="211" t="str">
        <f>IF(I215="SINAPI",VLOOKUP(QUA!H215,SINAPI,3,),VLOOKUP(QUA!H215,SETOP,4,))</f>
        <v>M2</v>
      </c>
      <c r="K215" s="212">
        <v>65.2</v>
      </c>
      <c r="L215" s="212" t="s">
        <v>37</v>
      </c>
      <c r="M215" s="194">
        <f>ROUND(IF(I215="SINAPI",VLOOKUP(QUA!H215,SINAPI,4,),VLOOKUP(QUA!H215,SETOP,5,)),2)</f>
        <v>12.04</v>
      </c>
      <c r="N215" s="194">
        <f>ROUND(M215*(1+$C$7),2)</f>
        <v>15.81</v>
      </c>
      <c r="O215" s="194">
        <f>K215*M215</f>
        <v>785.00799999999992</v>
      </c>
      <c r="P215" s="194">
        <f>N215*K215</f>
        <v>1030.8120000000001</v>
      </c>
      <c r="Q215" s="100"/>
      <c r="R215" s="100"/>
      <c r="S215" s="4"/>
      <c r="T215" s="93"/>
    </row>
    <row r="216" spans="1:21" s="15" customFormat="1" ht="15.75" customHeight="1">
      <c r="A216" s="237"/>
      <c r="B216" s="1"/>
      <c r="C216" s="424" t="s">
        <v>22688</v>
      </c>
      <c r="D216" s="424"/>
      <c r="E216" s="424"/>
      <c r="F216" s="210">
        <v>51.2</v>
      </c>
      <c r="G216" s="1" t="s">
        <v>6284</v>
      </c>
      <c r="H216" s="23"/>
      <c r="I216" s="23"/>
      <c r="J216" s="23"/>
      <c r="K216" s="12"/>
      <c r="L216" s="3"/>
      <c r="M216" s="24"/>
      <c r="N216" s="24"/>
      <c r="O216" s="24"/>
      <c r="P216" s="265"/>
      <c r="Q216" s="100"/>
      <c r="R216" s="100"/>
      <c r="S216" s="4"/>
      <c r="T216" s="93"/>
      <c r="U216" s="4"/>
    </row>
    <row r="217" spans="1:21" s="15" customFormat="1" ht="15.75" customHeight="1">
      <c r="A217" s="237"/>
      <c r="B217" s="1"/>
      <c r="C217" s="424" t="s">
        <v>22677</v>
      </c>
      <c r="D217" s="424"/>
      <c r="E217" s="424"/>
      <c r="F217" s="210">
        <v>14</v>
      </c>
      <c r="G217" s="1" t="s">
        <v>6284</v>
      </c>
      <c r="H217" s="23"/>
      <c r="I217" s="23"/>
      <c r="J217" s="23"/>
      <c r="K217" s="12"/>
      <c r="L217" s="3"/>
      <c r="M217" s="24"/>
      <c r="N217" s="24"/>
      <c r="O217" s="24"/>
      <c r="P217" s="265"/>
      <c r="Q217" s="100"/>
      <c r="R217" s="100"/>
      <c r="S217" s="4"/>
      <c r="T217" s="93"/>
      <c r="U217" s="4"/>
    </row>
    <row r="218" spans="1:21" s="15" customFormat="1">
      <c r="A218" s="249"/>
      <c r="B218" s="1"/>
      <c r="C218" s="424" t="s">
        <v>22689</v>
      </c>
      <c r="D218" s="424"/>
      <c r="E218" s="424"/>
      <c r="F218" s="210">
        <f>SUM(F216:F217)</f>
        <v>65.2</v>
      </c>
      <c r="G218" s="1" t="s">
        <v>6284</v>
      </c>
      <c r="H218" s="23"/>
      <c r="I218" s="23"/>
      <c r="J218" s="23"/>
      <c r="K218" s="12"/>
      <c r="L218" s="3"/>
      <c r="M218" s="24"/>
      <c r="N218" s="24"/>
      <c r="O218" s="24"/>
      <c r="P218" s="265"/>
      <c r="Q218" s="100"/>
      <c r="R218" s="100"/>
      <c r="S218" s="4"/>
      <c r="T218" s="93"/>
      <c r="U218" s="4"/>
    </row>
    <row r="219" spans="1:21" s="20" customFormat="1" ht="30" customHeight="1">
      <c r="A219" s="243" t="s">
        <v>22679</v>
      </c>
      <c r="B219" s="409" t="str">
        <f>IF(I219="SINAPI",VLOOKUP(QUA!H219,SINAPI,2,),VLOOKUP(QUA!H219,SETOP,3,))</f>
        <v>PINTURA ESMALTE ACETINADO, DUAS DEMAOS, SOBRE SUPERFICIE METALICA</v>
      </c>
      <c r="C219" s="409"/>
      <c r="D219" s="409"/>
      <c r="E219" s="409"/>
      <c r="F219" s="409"/>
      <c r="G219" s="410"/>
      <c r="H219" s="23" t="s">
        <v>5345</v>
      </c>
      <c r="I219" s="211" t="s">
        <v>16078</v>
      </c>
      <c r="J219" s="211" t="str">
        <f>IF(I219="SINAPI",VLOOKUP(QUA!H219,SINAPI,3,),VLOOKUP(QUA!H219,SETOP,4,))</f>
        <v>M2</v>
      </c>
      <c r="K219" s="212">
        <f>F222</f>
        <v>65.2</v>
      </c>
      <c r="L219" s="212" t="s">
        <v>37</v>
      </c>
      <c r="M219" s="194">
        <f>ROUND(IF(I219="SINAPI",VLOOKUP(QUA!H219,SINAPI,4,),VLOOKUP(QUA!H219,SETOP,5,)),2)</f>
        <v>23.76</v>
      </c>
      <c r="N219" s="194">
        <f>ROUND(M219*(1+$C$7),2)</f>
        <v>31.19</v>
      </c>
      <c r="O219" s="194">
        <f>K219*M219</f>
        <v>1549.1520000000003</v>
      </c>
      <c r="P219" s="194">
        <f>N219*K219</f>
        <v>2033.5880000000002</v>
      </c>
      <c r="Q219" s="100"/>
      <c r="R219" s="100"/>
      <c r="S219" s="4"/>
      <c r="T219" s="93"/>
    </row>
    <row r="220" spans="1:21" s="15" customFormat="1" ht="15.75" customHeight="1">
      <c r="A220" s="237"/>
      <c r="B220" s="1"/>
      <c r="C220" s="424" t="s">
        <v>22688</v>
      </c>
      <c r="D220" s="424"/>
      <c r="E220" s="424"/>
      <c r="F220" s="210">
        <v>51.2</v>
      </c>
      <c r="G220" s="1" t="s">
        <v>6284</v>
      </c>
      <c r="H220" s="23"/>
      <c r="I220" s="23"/>
      <c r="J220" s="23"/>
      <c r="K220" s="12"/>
      <c r="L220" s="3"/>
      <c r="M220" s="24"/>
      <c r="N220" s="24"/>
      <c r="O220" s="24"/>
      <c r="P220" s="265"/>
      <c r="Q220" s="100"/>
      <c r="R220" s="100"/>
      <c r="S220" s="4"/>
      <c r="T220" s="93"/>
      <c r="U220" s="4"/>
    </row>
    <row r="221" spans="1:21" s="15" customFormat="1" ht="15.75" customHeight="1">
      <c r="A221" s="237"/>
      <c r="B221" s="1"/>
      <c r="C221" s="424" t="s">
        <v>22677</v>
      </c>
      <c r="D221" s="424"/>
      <c r="E221" s="424"/>
      <c r="F221" s="210">
        <v>14</v>
      </c>
      <c r="G221" s="1" t="s">
        <v>6284</v>
      </c>
      <c r="H221" s="23"/>
      <c r="I221" s="23"/>
      <c r="J221" s="23"/>
      <c r="K221" s="12"/>
      <c r="L221" s="3"/>
      <c r="M221" s="24"/>
      <c r="N221" s="24"/>
      <c r="O221" s="24"/>
      <c r="P221" s="265"/>
      <c r="Q221" s="100"/>
      <c r="R221" s="100"/>
      <c r="S221" s="4"/>
      <c r="T221" s="93"/>
      <c r="U221" s="4"/>
    </row>
    <row r="222" spans="1:21" s="15" customFormat="1">
      <c r="A222" s="249"/>
      <c r="B222" s="1"/>
      <c r="C222" s="424" t="s">
        <v>22689</v>
      </c>
      <c r="D222" s="424"/>
      <c r="E222" s="424"/>
      <c r="F222" s="210">
        <f>SUM(F220:F221)</f>
        <v>65.2</v>
      </c>
      <c r="G222" s="1" t="s">
        <v>6284</v>
      </c>
      <c r="H222" s="23"/>
      <c r="I222" s="23"/>
      <c r="J222" s="23"/>
      <c r="K222" s="12"/>
      <c r="L222" s="3"/>
      <c r="M222" s="24"/>
      <c r="N222" s="24"/>
      <c r="O222" s="24"/>
      <c r="P222" s="265"/>
      <c r="Q222" s="100"/>
      <c r="R222" s="100"/>
      <c r="S222" s="4"/>
      <c r="T222" s="93"/>
      <c r="U222" s="4"/>
    </row>
    <row r="223" spans="1:21" s="20" customFormat="1" ht="30" customHeight="1">
      <c r="A223" s="243" t="s">
        <v>22680</v>
      </c>
      <c r="B223" s="409" t="str">
        <f>IF(I223="SINAPI",VLOOKUP(QUA!H223,SINAPI,2,),VLOOKUP(QUA!H223,SETOP,3,))</f>
        <v>PINTURA ESMALTE ACETINADO EM MADEIRA, DUAS DEMAOS</v>
      </c>
      <c r="C223" s="409"/>
      <c r="D223" s="409"/>
      <c r="E223" s="409"/>
      <c r="F223" s="409"/>
      <c r="G223" s="410"/>
      <c r="H223" s="23" t="s">
        <v>5321</v>
      </c>
      <c r="I223" s="211" t="s">
        <v>16078</v>
      </c>
      <c r="J223" s="211" t="str">
        <f>IF(I223="SINAPI",VLOOKUP(QUA!H223,SINAPI,3,),VLOOKUP(QUA!H223,SETOP,4,))</f>
        <v>M2</v>
      </c>
      <c r="K223" s="212">
        <f>F227</f>
        <v>245.7</v>
      </c>
      <c r="L223" s="212" t="s">
        <v>37</v>
      </c>
      <c r="M223" s="194">
        <f>ROUND(IF(I223="SINAPI",VLOOKUP(QUA!H223,SINAPI,4,),VLOOKUP(QUA!H223,SETOP,5,)),2)</f>
        <v>15.96</v>
      </c>
      <c r="N223" s="194">
        <f>ROUND(M223*(1+$C$7),2)</f>
        <v>20.95</v>
      </c>
      <c r="O223" s="194">
        <f>K223*M223</f>
        <v>3921.3719999999998</v>
      </c>
      <c r="P223" s="194">
        <f>N223*K223</f>
        <v>5147.415</v>
      </c>
      <c r="Q223" s="100"/>
      <c r="R223" s="100"/>
      <c r="S223" s="4"/>
      <c r="T223" s="93"/>
    </row>
    <row r="224" spans="1:21" s="20" customFormat="1">
      <c r="A224" s="243"/>
      <c r="B224" s="221"/>
      <c r="C224" s="429" t="s">
        <v>22681</v>
      </c>
      <c r="D224" s="429"/>
      <c r="E224" s="429"/>
      <c r="F224" s="210">
        <v>1.89</v>
      </c>
      <c r="G224" s="1" t="s">
        <v>6284</v>
      </c>
      <c r="H224" s="23"/>
      <c r="I224" s="211"/>
      <c r="J224" s="211"/>
      <c r="K224" s="212"/>
      <c r="L224" s="212"/>
      <c r="M224" s="194"/>
      <c r="N224" s="194"/>
      <c r="O224" s="194"/>
      <c r="P224" s="194"/>
      <c r="Q224" s="100"/>
      <c r="R224" s="100"/>
      <c r="S224" s="4"/>
      <c r="T224" s="93"/>
    </row>
    <row r="225" spans="1:20" s="20" customFormat="1">
      <c r="A225" s="243"/>
      <c r="B225" s="221"/>
      <c r="C225" s="429" t="s">
        <v>22682</v>
      </c>
      <c r="D225" s="429"/>
      <c r="E225" s="429"/>
      <c r="F225" s="210">
        <v>65</v>
      </c>
      <c r="G225" s="1" t="s">
        <v>16209</v>
      </c>
      <c r="H225" s="23"/>
      <c r="I225" s="211"/>
      <c r="J225" s="211"/>
      <c r="K225" s="212"/>
      <c r="L225" s="212"/>
      <c r="M225" s="194"/>
      <c r="N225" s="194"/>
      <c r="O225" s="194"/>
      <c r="P225" s="194"/>
      <c r="Q225" s="100"/>
      <c r="R225" s="100"/>
      <c r="S225" s="4"/>
      <c r="T225" s="93"/>
    </row>
    <row r="226" spans="1:20" s="20" customFormat="1">
      <c r="A226" s="243"/>
      <c r="B226" s="221"/>
      <c r="C226" s="429" t="s">
        <v>22683</v>
      </c>
      <c r="D226" s="429"/>
      <c r="E226" s="429"/>
      <c r="F226" s="210">
        <v>2</v>
      </c>
      <c r="G226" s="1"/>
      <c r="H226" s="23"/>
      <c r="I226" s="211"/>
      <c r="J226" s="211"/>
      <c r="K226" s="212"/>
      <c r="L226" s="212"/>
      <c r="M226" s="194"/>
      <c r="N226" s="194"/>
      <c r="O226" s="194"/>
      <c r="P226" s="194"/>
      <c r="Q226" s="100"/>
      <c r="R226" s="100"/>
      <c r="S226" s="4"/>
      <c r="T226" s="93"/>
    </row>
    <row r="227" spans="1:20" s="20" customFormat="1">
      <c r="A227" s="243"/>
      <c r="B227" s="221"/>
      <c r="C227" s="429" t="s">
        <v>22596</v>
      </c>
      <c r="D227" s="429"/>
      <c r="E227" s="429"/>
      <c r="F227" s="210">
        <f>F224*F225*F226</f>
        <v>245.7</v>
      </c>
      <c r="G227" s="1" t="s">
        <v>6284</v>
      </c>
      <c r="H227" s="23"/>
      <c r="I227" s="211"/>
      <c r="J227" s="211"/>
      <c r="K227" s="212"/>
      <c r="L227" s="212"/>
      <c r="M227" s="194"/>
      <c r="N227" s="194"/>
      <c r="O227" s="194"/>
      <c r="P227" s="194"/>
      <c r="Q227" s="100"/>
      <c r="R227" s="100"/>
      <c r="S227" s="4"/>
      <c r="T227" s="93"/>
    </row>
    <row r="228" spans="1:20" s="20" customFormat="1" ht="30" customHeight="1">
      <c r="A228" s="243" t="s">
        <v>22684</v>
      </c>
      <c r="B228" s="409" t="str">
        <f>IF(I228="SINAPI",VLOOKUP(QUA!H228,SINAPI,2,),VLOOKUP(QUA!H228,SETOP,3,))</f>
        <v>REMOÇÃO DE PORTAS, DE FORMA MANUAL, SEM REAPROVEITAMENTO. AF_12/2017</v>
      </c>
      <c r="C228" s="409"/>
      <c r="D228" s="409"/>
      <c r="E228" s="409"/>
      <c r="F228" s="409"/>
      <c r="G228" s="410"/>
      <c r="H228" s="11">
        <v>97644</v>
      </c>
      <c r="I228" s="211" t="s">
        <v>16078</v>
      </c>
      <c r="J228" s="211" t="str">
        <f>IF(I228="SINAPI",VLOOKUP(QUA!H228,SINAPI,3,),VLOOKUP(QUA!H228,SETOP,4,))</f>
        <v>M2</v>
      </c>
      <c r="K228" s="212">
        <f>F231</f>
        <v>85.68</v>
      </c>
      <c r="L228" s="212" t="s">
        <v>37</v>
      </c>
      <c r="M228" s="194">
        <f>ROUND(IF(I228="SINAPI",VLOOKUP(QUA!H228,SINAPI,4,),VLOOKUP(QUA!H228,SETOP,5,)),2)</f>
        <v>5.89</v>
      </c>
      <c r="N228" s="194">
        <f>ROUND(M228*(1+$C$7),2)</f>
        <v>7.73</v>
      </c>
      <c r="O228" s="194">
        <f>K228*M228</f>
        <v>504.65520000000004</v>
      </c>
      <c r="P228" s="194">
        <f>N228*K228</f>
        <v>662.30640000000005</v>
      </c>
      <c r="Q228" s="100"/>
      <c r="R228" s="100"/>
      <c r="S228" s="4"/>
      <c r="T228" s="93"/>
    </row>
    <row r="229" spans="1:20" s="20" customFormat="1">
      <c r="A229" s="243"/>
      <c r="B229" s="236"/>
      <c r="C229" s="424" t="s">
        <v>22685</v>
      </c>
      <c r="D229" s="424"/>
      <c r="E229" s="424"/>
      <c r="F229" s="213">
        <f>22+8+19+2</f>
        <v>51</v>
      </c>
      <c r="G229" s="236" t="s">
        <v>6595</v>
      </c>
      <c r="H229" s="211"/>
      <c r="I229" s="211"/>
      <c r="J229" s="211"/>
      <c r="K229" s="212"/>
      <c r="L229" s="212"/>
      <c r="M229" s="194"/>
      <c r="N229" s="194"/>
      <c r="O229" s="194"/>
      <c r="P229" s="194"/>
      <c r="Q229" s="100"/>
      <c r="R229" s="100"/>
      <c r="S229" s="4"/>
      <c r="T229" s="93"/>
    </row>
    <row r="230" spans="1:20" s="20" customFormat="1">
      <c r="A230" s="243"/>
      <c r="B230" s="236"/>
      <c r="C230" s="424" t="s">
        <v>22681</v>
      </c>
      <c r="D230" s="424"/>
      <c r="E230" s="424"/>
      <c r="F230" s="213">
        <f>0.8*2.1</f>
        <v>1.6800000000000002</v>
      </c>
      <c r="G230" s="236" t="s">
        <v>6284</v>
      </c>
      <c r="H230" s="211"/>
      <c r="I230" s="211"/>
      <c r="J230" s="211"/>
      <c r="K230" s="212"/>
      <c r="L230" s="212"/>
      <c r="M230" s="194"/>
      <c r="N230" s="194"/>
      <c r="O230" s="194"/>
      <c r="P230" s="194"/>
      <c r="Q230" s="100"/>
      <c r="R230" s="100"/>
      <c r="S230" s="4"/>
      <c r="T230" s="93"/>
    </row>
    <row r="231" spans="1:20" s="20" customFormat="1">
      <c r="A231" s="243"/>
      <c r="B231" s="236"/>
      <c r="C231" s="424" t="s">
        <v>22678</v>
      </c>
      <c r="D231" s="424"/>
      <c r="E231" s="424"/>
      <c r="F231" s="213">
        <f>F229*F230</f>
        <v>85.68</v>
      </c>
      <c r="G231" s="236" t="s">
        <v>6284</v>
      </c>
      <c r="H231" s="211"/>
      <c r="I231" s="211"/>
      <c r="J231" s="211"/>
      <c r="K231" s="212"/>
      <c r="L231" s="212"/>
      <c r="M231" s="194"/>
      <c r="N231" s="194"/>
      <c r="O231" s="194"/>
      <c r="P231" s="194"/>
      <c r="Q231" s="100"/>
      <c r="R231" s="100"/>
      <c r="S231" s="4"/>
      <c r="T231" s="93"/>
    </row>
    <row r="232" spans="1:20" s="20" customFormat="1" ht="30" customHeight="1">
      <c r="A232" s="243" t="s">
        <v>22676</v>
      </c>
      <c r="B232" s="409" t="str">
        <f>IF(I232="SINAPI",VLOOKUP(QUA!H232,SINAPI,2,),VLOOKUP(QUA!H232,SETOP,3,))</f>
        <v>KIT PORTA PRONTA DE MADEIRA, FOLHA LEVE (NBR 15930) DE 80 X 210 CM, E = 35 MM, NUCLEO COLMEIA, ESTRUTURA USINADA PARA FECHADURA, CAPA LISA EM HDF, ACABAMENTO EM PRIMER PARA PINTURA (INCLUI MARCO, ALIZARES E DOBRADICAS)</v>
      </c>
      <c r="C232" s="409"/>
      <c r="D232" s="409"/>
      <c r="E232" s="409"/>
      <c r="F232" s="409"/>
      <c r="G232" s="410"/>
      <c r="H232" s="11">
        <v>39488</v>
      </c>
      <c r="I232" s="211" t="s">
        <v>16078</v>
      </c>
      <c r="J232" s="211" t="str">
        <f>IF(I232="SINAPI",VLOOKUP(QUA!H232,SINAPI,3,),VLOOKUP(QUA!H232,SETOP,4,))</f>
        <v xml:space="preserve">UN    </v>
      </c>
      <c r="K232" s="212">
        <f>F233</f>
        <v>19</v>
      </c>
      <c r="L232" s="212" t="s">
        <v>37</v>
      </c>
      <c r="M232" s="194">
        <f>ROUND(IF(I232="SINAPI",VLOOKUP(QUA!H232,SINAPI,4,),VLOOKUP(QUA!H232,SETOP,5,)),2)</f>
        <v>291.24</v>
      </c>
      <c r="N232" s="194">
        <f>ROUND(M232*(1+$C$7),2)</f>
        <v>382.37</v>
      </c>
      <c r="O232" s="194">
        <f>K232*M232</f>
        <v>5533.56</v>
      </c>
      <c r="P232" s="194">
        <f>N232*K232</f>
        <v>7265.03</v>
      </c>
      <c r="Q232" s="100"/>
      <c r="R232" s="100"/>
      <c r="S232" s="4"/>
      <c r="T232" s="93"/>
    </row>
    <row r="233" spans="1:20" s="20" customFormat="1">
      <c r="A233" s="243"/>
      <c r="B233" s="4"/>
      <c r="C233" s="420" t="s">
        <v>22685</v>
      </c>
      <c r="D233" s="420"/>
      <c r="E233" s="420"/>
      <c r="F233" s="213">
        <v>19</v>
      </c>
      <c r="G233" s="4" t="s">
        <v>6595</v>
      </c>
      <c r="H233" s="211"/>
      <c r="I233" s="211"/>
      <c r="J233" s="211"/>
      <c r="K233" s="212"/>
      <c r="L233" s="212"/>
      <c r="M233" s="194"/>
      <c r="N233" s="194"/>
      <c r="O233" s="194"/>
      <c r="P233" s="194"/>
      <c r="Q233" s="100"/>
      <c r="R233" s="100"/>
      <c r="S233" s="4"/>
      <c r="T233" s="93"/>
    </row>
    <row r="234" spans="1:20" s="20" customFormat="1" ht="30" customHeight="1">
      <c r="A234" s="243" t="s">
        <v>22686</v>
      </c>
      <c r="B234" s="437" t="str">
        <f>IF(I234="SINAPI",VLOOKUP(QUA!H234,SINAPI,2,),VLOOKUP(QUA!H234,SETOP,3,))</f>
        <v>PORTA DE MADEIRA, FOLHA MEDIA (NBR 15930) DE 70 X 210 CM, E = 35 MM, NUCLEO SARRAFEADO, CAPA LISA EM HDF, ACABAMENTO EM PRIMER PARA PINTURA</v>
      </c>
      <c r="C234" s="437"/>
      <c r="D234" s="437"/>
      <c r="E234" s="437"/>
      <c r="F234" s="437"/>
      <c r="G234" s="439"/>
      <c r="H234" s="11">
        <v>10554</v>
      </c>
      <c r="I234" s="211" t="s">
        <v>16078</v>
      </c>
      <c r="J234" s="211" t="str">
        <f>IF(I234="SINAPI",VLOOKUP(QUA!H234,SINAPI,3,),VLOOKUP(QUA!H234,SETOP,4,))</f>
        <v xml:space="preserve">UN    </v>
      </c>
      <c r="K234" s="212">
        <f>F235</f>
        <v>22</v>
      </c>
      <c r="L234" s="212" t="s">
        <v>37</v>
      </c>
      <c r="M234" s="194">
        <f>ROUND(IF(I234="SINAPI",VLOOKUP(QUA!H234,SINAPI,4,),VLOOKUP(QUA!H234,SETOP,5,)),2)</f>
        <v>182.43</v>
      </c>
      <c r="N234" s="194">
        <f>ROUND(M234*(1+$C$7),2)</f>
        <v>239.51</v>
      </c>
      <c r="O234" s="194">
        <f>K234*M234</f>
        <v>4013.46</v>
      </c>
      <c r="P234" s="194">
        <f>N234*K234</f>
        <v>5269.2199999999993</v>
      </c>
      <c r="Q234" s="100"/>
      <c r="R234" s="100"/>
      <c r="S234" s="4"/>
      <c r="T234" s="93"/>
    </row>
    <row r="235" spans="1:20" s="20" customFormat="1">
      <c r="A235" s="243"/>
      <c r="B235" s="4"/>
      <c r="C235" s="420" t="s">
        <v>22685</v>
      </c>
      <c r="D235" s="420"/>
      <c r="E235" s="420"/>
      <c r="F235" s="213">
        <v>22</v>
      </c>
      <c r="G235" s="4" t="s">
        <v>6595</v>
      </c>
      <c r="H235" s="211"/>
      <c r="I235" s="211"/>
      <c r="J235" s="211"/>
      <c r="K235" s="212"/>
      <c r="L235" s="212"/>
      <c r="M235" s="194"/>
      <c r="N235" s="194"/>
      <c r="O235" s="194"/>
      <c r="P235" s="194"/>
      <c r="Q235" s="100"/>
      <c r="R235" s="100"/>
      <c r="S235" s="4"/>
      <c r="T235" s="93"/>
    </row>
    <row r="236" spans="1:20" s="20" customFormat="1" ht="30" customHeight="1">
      <c r="A236" s="243" t="s">
        <v>22687</v>
      </c>
      <c r="B236" s="437" t="str">
        <f>IF(I236="SINAPI",VLOOKUP(QUA!H236,SINAPI,2,),VLOOKUP(QUA!H236,SETOP,3,))</f>
        <v>PORTA DE MADEIRA, FOLHA MEDIA (NBR 15930) DE 80 X 210 CM, E = 35 MM, NUCLEO SARRAFEADO, CAPA LISA EM HDF, ACABAMENTO EM PRIMER PARA PINTURA</v>
      </c>
      <c r="C236" s="437"/>
      <c r="D236" s="437"/>
      <c r="E236" s="437"/>
      <c r="F236" s="437"/>
      <c r="G236" s="439"/>
      <c r="H236" s="11">
        <v>10555</v>
      </c>
      <c r="I236" s="211" t="s">
        <v>16078</v>
      </c>
      <c r="J236" s="211" t="str">
        <f>IF(I236="SINAPI",VLOOKUP(QUA!H236,SINAPI,3,),VLOOKUP(QUA!H236,SETOP,4,))</f>
        <v xml:space="preserve">UN    </v>
      </c>
      <c r="K236" s="212">
        <f>F237</f>
        <v>8</v>
      </c>
      <c r="L236" s="212" t="s">
        <v>37</v>
      </c>
      <c r="M236" s="194">
        <f>ROUND(IF(I236="SINAPI",VLOOKUP(QUA!H236,SINAPI,4,),VLOOKUP(QUA!H236,SETOP,5,)),2)</f>
        <v>176.07</v>
      </c>
      <c r="N236" s="194">
        <f>ROUND(M236*(1+$C$7),2)</f>
        <v>231.16</v>
      </c>
      <c r="O236" s="194">
        <f>K236*M236</f>
        <v>1408.56</v>
      </c>
      <c r="P236" s="194">
        <f>N236*K236</f>
        <v>1849.28</v>
      </c>
      <c r="Q236" s="100"/>
      <c r="R236" s="100"/>
      <c r="S236" s="4"/>
      <c r="T236" s="93"/>
    </row>
    <row r="237" spans="1:20" s="20" customFormat="1">
      <c r="A237" s="243"/>
      <c r="B237" s="4"/>
      <c r="C237" s="420" t="s">
        <v>22685</v>
      </c>
      <c r="D237" s="420"/>
      <c r="E237" s="420"/>
      <c r="F237" s="213">
        <v>8</v>
      </c>
      <c r="G237" s="4" t="s">
        <v>6595</v>
      </c>
      <c r="H237" s="211"/>
      <c r="I237" s="211"/>
      <c r="J237" s="211"/>
      <c r="K237" s="212"/>
      <c r="L237" s="212"/>
      <c r="M237" s="194"/>
      <c r="N237" s="194"/>
      <c r="O237" s="194"/>
      <c r="P237" s="194"/>
      <c r="Q237" s="100"/>
      <c r="R237" s="100"/>
      <c r="S237" s="4"/>
      <c r="T237" s="93"/>
    </row>
    <row r="238" spans="1:20" s="20" customFormat="1" ht="30" customHeight="1">
      <c r="A238" s="243" t="s">
        <v>22711</v>
      </c>
      <c r="B238" s="437" t="str">
        <f>IF(I238="SINAPI",VLOOKUP(QUA!H238,SINAPI,2,),VLOOKUP(QUA!H238,SETOP,3,))</f>
        <v>KIT PORTA PRONTA DE MADEIRA, FOLHA LEVE (NBR 15930) DE 90 X 210 CM, E = 35 MM, NUCLEO COLMEIA, ESTRUTURA USINADA PARA FECHADURA, CAPA LISA EM HDF, ACABAMENTO EM PRIMER PARA PINTURA (INCLUI MARCO, ALIZARES E DOBRADICAS)</v>
      </c>
      <c r="C238" s="437"/>
      <c r="D238" s="437"/>
      <c r="E238" s="437"/>
      <c r="F238" s="437"/>
      <c r="G238" s="439"/>
      <c r="H238" s="11">
        <v>39489</v>
      </c>
      <c r="I238" s="211" t="s">
        <v>16078</v>
      </c>
      <c r="J238" s="211" t="str">
        <f>IF(I238="SINAPI",VLOOKUP(QUA!H238,SINAPI,3,),VLOOKUP(QUA!H238,SETOP,4,))</f>
        <v xml:space="preserve">UN    </v>
      </c>
      <c r="K238" s="212">
        <f>F239</f>
        <v>2</v>
      </c>
      <c r="L238" s="212" t="s">
        <v>37</v>
      </c>
      <c r="M238" s="194">
        <f>ROUND(IF(I238="SINAPI",VLOOKUP(QUA!H238,SINAPI,4,),VLOOKUP(QUA!H238,SETOP,5,)),2)</f>
        <v>305.98</v>
      </c>
      <c r="N238" s="194">
        <f>ROUND(M238*(1+$C$7),2)</f>
        <v>401.72</v>
      </c>
      <c r="O238" s="194">
        <f>K238*M238</f>
        <v>611.96</v>
      </c>
      <c r="P238" s="194">
        <f>N238*K238</f>
        <v>803.44</v>
      </c>
      <c r="Q238" s="100"/>
      <c r="R238" s="100"/>
      <c r="S238" s="4"/>
      <c r="T238" s="93"/>
    </row>
    <row r="239" spans="1:20" s="20" customFormat="1">
      <c r="A239" s="243"/>
      <c r="B239" s="4"/>
      <c r="C239" s="420" t="s">
        <v>22685</v>
      </c>
      <c r="D239" s="420"/>
      <c r="E239" s="420"/>
      <c r="F239" s="213">
        <v>2</v>
      </c>
      <c r="G239" s="4" t="s">
        <v>6595</v>
      </c>
      <c r="H239" s="211"/>
      <c r="I239" s="211"/>
      <c r="J239" s="211"/>
      <c r="K239" s="212"/>
      <c r="L239" s="212"/>
      <c r="M239" s="194"/>
      <c r="N239" s="194"/>
      <c r="O239" s="194"/>
      <c r="P239" s="194"/>
      <c r="Q239" s="100"/>
      <c r="R239" s="100"/>
      <c r="S239" s="4"/>
      <c r="T239" s="93"/>
    </row>
    <row r="240" spans="1:20" s="20" customFormat="1" ht="30" customHeight="1">
      <c r="A240" s="243" t="s">
        <v>22712</v>
      </c>
      <c r="B240" s="409" t="str">
        <f>IF(I240="SINAPI",VLOOKUP(QUA!H240,SINAPI,2,),VLOOKUP(QUA!H240,SETOP,3,))</f>
        <v>VIDRO FANTASIA TIPO CANELADO, ESPESSURA 4MM</v>
      </c>
      <c r="C240" s="409"/>
      <c r="D240" s="409"/>
      <c r="E240" s="409"/>
      <c r="F240" s="409"/>
      <c r="G240" s="410"/>
      <c r="H240" s="11">
        <v>72122</v>
      </c>
      <c r="I240" s="211" t="s">
        <v>16078</v>
      </c>
      <c r="J240" s="211" t="str">
        <f>IF(I240="SINAPI",VLOOKUP(QUA!H240,SINAPI,3,),VLOOKUP(QUA!H240,SETOP,4,))</f>
        <v>M2</v>
      </c>
      <c r="K240" s="212">
        <f>F241</f>
        <v>3.2</v>
      </c>
      <c r="L240" s="212" t="s">
        <v>37</v>
      </c>
      <c r="M240" s="194">
        <f>ROUND(IF(I240="SINAPI",VLOOKUP(QUA!H240,SINAPI,4,),VLOOKUP(QUA!H240,SETOP,5,)),2)</f>
        <v>92.33</v>
      </c>
      <c r="N240" s="194">
        <f>ROUND(M240*(1+$C$7),2)</f>
        <v>121.22</v>
      </c>
      <c r="O240" s="194">
        <f>K240*M240</f>
        <v>295.45600000000002</v>
      </c>
      <c r="P240" s="194">
        <f>N240*K240</f>
        <v>387.904</v>
      </c>
      <c r="Q240" s="100"/>
      <c r="R240" s="100"/>
      <c r="S240" s="4"/>
      <c r="T240" s="93"/>
    </row>
    <row r="241" spans="1:21" s="20" customFormat="1">
      <c r="A241" s="243"/>
      <c r="B241" s="236"/>
      <c r="C241" s="429" t="s">
        <v>22690</v>
      </c>
      <c r="D241" s="429"/>
      <c r="E241" s="429"/>
      <c r="F241" s="210">
        <f>8*0.5*0.8</f>
        <v>3.2</v>
      </c>
      <c r="G241" s="1" t="s">
        <v>6284</v>
      </c>
      <c r="H241" s="211"/>
      <c r="I241" s="211"/>
      <c r="J241" s="211"/>
      <c r="K241" s="212"/>
      <c r="L241" s="212"/>
      <c r="M241" s="194"/>
      <c r="N241" s="194"/>
      <c r="O241" s="194"/>
      <c r="P241" s="194"/>
      <c r="Q241" s="100"/>
      <c r="R241" s="100"/>
      <c r="S241" s="4"/>
      <c r="T241" s="93"/>
    </row>
    <row r="242" spans="1:21" s="20" customFormat="1" ht="30" customHeight="1">
      <c r="A242" s="243" t="s">
        <v>22713</v>
      </c>
      <c r="B242" s="409" t="str">
        <f>IF(I242="SINAPI",VLOOKUP(QUA!H242,SINAPI,2,),VLOOKUP(QUA!H242,SETOP,3,))</f>
        <v>FECHADURA DE EMBUTIR PARA PORTAS INTERNAS, COMPLETA, ACABAMENTO PADRÃO MÉDIO, COM EXECUÇÃO DE FURO - FORNECIMENTO E INSTALAÇÃO. AF_08/2015</v>
      </c>
      <c r="C242" s="409"/>
      <c r="D242" s="409"/>
      <c r="E242" s="409"/>
      <c r="F242" s="409"/>
      <c r="G242" s="410"/>
      <c r="H242" s="11">
        <v>91306</v>
      </c>
      <c r="I242" s="211" t="s">
        <v>16078</v>
      </c>
      <c r="J242" s="211" t="str">
        <f>IF(I242="SINAPI",VLOOKUP(QUA!H242,SINAPI,3,),VLOOKUP(QUA!H242,SETOP,4,))</f>
        <v>UN</v>
      </c>
      <c r="K242" s="212">
        <f>F243</f>
        <v>59</v>
      </c>
      <c r="L242" s="212" t="s">
        <v>37</v>
      </c>
      <c r="M242" s="194">
        <f>ROUND(IF(I242="SINAPI",VLOOKUP(QUA!H242,SINAPI,4,),VLOOKUP(QUA!H242,SETOP,5,)),2)</f>
        <v>68.239999999999995</v>
      </c>
      <c r="N242" s="194">
        <f>ROUND(M242*(1+$C$7),2)</f>
        <v>89.59</v>
      </c>
      <c r="O242" s="194">
        <f>K242*M242</f>
        <v>4026.16</v>
      </c>
      <c r="P242" s="194">
        <f>N242*K242</f>
        <v>5285.81</v>
      </c>
      <c r="Q242" s="100"/>
      <c r="R242" s="100"/>
      <c r="S242" s="4"/>
      <c r="T242" s="93"/>
    </row>
    <row r="243" spans="1:21" s="20" customFormat="1">
      <c r="A243" s="243"/>
      <c r="B243" s="236"/>
      <c r="C243" s="429" t="s">
        <v>22714</v>
      </c>
      <c r="D243" s="429"/>
      <c r="E243" s="429"/>
      <c r="F243" s="210">
        <v>59</v>
      </c>
      <c r="G243" s="1" t="s">
        <v>6595</v>
      </c>
      <c r="H243" s="211"/>
      <c r="I243" s="211"/>
      <c r="J243" s="211"/>
      <c r="K243" s="212"/>
      <c r="L243" s="212"/>
      <c r="M243" s="194"/>
      <c r="N243" s="194"/>
      <c r="O243" s="194"/>
      <c r="P243" s="194"/>
      <c r="Q243" s="100"/>
      <c r="R243" s="100"/>
      <c r="S243" s="4"/>
      <c r="T243" s="93"/>
    </row>
    <row r="244" spans="1:21" s="20" customFormat="1" ht="30" customHeight="1">
      <c r="A244" s="243" t="s">
        <v>22919</v>
      </c>
      <c r="B244" s="409" t="str">
        <f>IF(I244="SINAPI",VLOOKUP(QUA!H244,SINAPI,2,),VLOOKUP(QUA!H244,SETOP,3,))</f>
        <v>FECHO / TRINCO / FERROLHO FIO REDONDO, DE SOBREPOR, 6", EM ACO GALVANIZADO / ZINCADO</v>
      </c>
      <c r="C244" s="409"/>
      <c r="D244" s="409"/>
      <c r="E244" s="409"/>
      <c r="F244" s="409"/>
      <c r="G244" s="410"/>
      <c r="H244" s="11">
        <v>3120</v>
      </c>
      <c r="I244" s="211" t="s">
        <v>16078</v>
      </c>
      <c r="J244" s="211" t="str">
        <f>IF(I244="SINAPI",VLOOKUP(QUA!H244,SINAPI,3,),VLOOKUP(QUA!H244,SETOP,4,))</f>
        <v xml:space="preserve">UN    </v>
      </c>
      <c r="K244" s="212">
        <f>F245</f>
        <v>22</v>
      </c>
      <c r="L244" s="212" t="s">
        <v>37</v>
      </c>
      <c r="M244" s="194">
        <f>ROUND(IF(I244="SINAPI",VLOOKUP(QUA!H244,SINAPI,4,),VLOOKUP(QUA!H244,SETOP,5,)),2)</f>
        <v>5.65</v>
      </c>
      <c r="N244" s="194">
        <f>ROUND(M244*(1+$C$7),2)</f>
        <v>7.42</v>
      </c>
      <c r="O244" s="194">
        <f>K244*M244</f>
        <v>124.30000000000001</v>
      </c>
      <c r="P244" s="194">
        <f>N244*K244</f>
        <v>163.24</v>
      </c>
      <c r="Q244" s="100"/>
      <c r="R244" s="100"/>
      <c r="S244" s="4"/>
      <c r="T244" s="93"/>
    </row>
    <row r="245" spans="1:21" s="20" customFormat="1">
      <c r="A245" s="243"/>
      <c r="B245" s="236"/>
      <c r="C245" s="429" t="s">
        <v>22715</v>
      </c>
      <c r="D245" s="429"/>
      <c r="E245" s="429"/>
      <c r="F245" s="210">
        <v>22</v>
      </c>
      <c r="G245" s="1" t="s">
        <v>6595</v>
      </c>
      <c r="H245" s="211"/>
      <c r="I245" s="211"/>
      <c r="J245" s="211"/>
      <c r="K245" s="212"/>
      <c r="L245" s="212"/>
      <c r="M245" s="194"/>
      <c r="N245" s="194"/>
      <c r="O245" s="194"/>
      <c r="P245" s="194"/>
      <c r="Q245" s="100"/>
      <c r="R245" s="100"/>
      <c r="S245" s="4"/>
      <c r="T245" s="93"/>
    </row>
    <row r="246" spans="1:21" s="15" customFormat="1" ht="30" customHeight="1">
      <c r="A246" s="413" t="str">
        <f>"SUBTOTAL "&amp;$B$214</f>
        <v>SUBTOTAL ESQUADRIAS</v>
      </c>
      <c r="B246" s="413"/>
      <c r="C246" s="413"/>
      <c r="D246" s="413"/>
      <c r="E246" s="413"/>
      <c r="F246" s="413"/>
      <c r="G246" s="413"/>
      <c r="H246" s="413"/>
      <c r="I246" s="413"/>
      <c r="J246" s="413"/>
      <c r="K246" s="413"/>
      <c r="L246" s="413"/>
      <c r="M246" s="413"/>
      <c r="N246" s="414"/>
      <c r="O246" s="120">
        <f>SUM(O215:O245)</f>
        <v>22773.643199999999</v>
      </c>
      <c r="P246" s="120">
        <f>SUM(P215:P245)</f>
        <v>29898.045399999995</v>
      </c>
      <c r="Q246" s="100"/>
      <c r="R246" s="100"/>
      <c r="S246" s="4"/>
      <c r="T246" s="93"/>
      <c r="U246" s="4"/>
    </row>
    <row r="247" spans="1:21" s="15" customFormat="1" ht="30" customHeight="1">
      <c r="A247" s="62">
        <v>7</v>
      </c>
      <c r="B247" s="415" t="s">
        <v>22716</v>
      </c>
      <c r="C247" s="415"/>
      <c r="D247" s="415"/>
      <c r="E247" s="415"/>
      <c r="F247" s="415"/>
      <c r="G247" s="415"/>
      <c r="H247" s="62"/>
      <c r="I247" s="62"/>
      <c r="J247" s="62"/>
      <c r="K247" s="62"/>
      <c r="L247" s="63"/>
      <c r="M247" s="62"/>
      <c r="N247" s="62"/>
      <c r="O247" s="116"/>
      <c r="P247" s="116"/>
      <c r="Q247" s="100"/>
      <c r="R247" s="100"/>
      <c r="S247" s="4"/>
      <c r="T247" s="93"/>
      <c r="U247" s="4"/>
    </row>
    <row r="248" spans="1:21" s="20" customFormat="1" ht="30" customHeight="1">
      <c r="A248" s="243" t="s">
        <v>16202</v>
      </c>
      <c r="B248" s="433" t="s">
        <v>22718</v>
      </c>
      <c r="C248" s="433" t="s">
        <v>22682</v>
      </c>
      <c r="D248" s="433"/>
      <c r="E248" s="433"/>
      <c r="F248" s="433">
        <v>65</v>
      </c>
      <c r="G248" s="434" t="s">
        <v>16209</v>
      </c>
      <c r="H248" s="23"/>
      <c r="I248" s="211"/>
      <c r="J248" s="211"/>
      <c r="K248" s="212"/>
      <c r="L248" s="212"/>
      <c r="M248" s="194"/>
      <c r="N248" s="194"/>
      <c r="O248" s="194"/>
      <c r="P248" s="194"/>
      <c r="Q248" s="100"/>
      <c r="R248" s="100"/>
      <c r="S248" s="4"/>
      <c r="T248" s="93"/>
    </row>
    <row r="249" spans="1:21" s="20" customFormat="1" ht="30" customHeight="1">
      <c r="A249" s="243" t="s">
        <v>22984</v>
      </c>
      <c r="B249" s="409" t="str">
        <f>IF(I249="SINAPI",VLOOKUP(QUA!H249,SINAPI,2,),VLOOKUP(QUA!H249,SETOP,3,))</f>
        <v>LIMPEZA DE SUPERFÍCIE COM JATO DE ALTA PRESSÃO. AF_04/2019</v>
      </c>
      <c r="C249" s="409"/>
      <c r="D249" s="409"/>
      <c r="E249" s="409"/>
      <c r="F249" s="409"/>
      <c r="G249" s="410"/>
      <c r="H249" s="23">
        <v>99814</v>
      </c>
      <c r="I249" s="211" t="s">
        <v>16078</v>
      </c>
      <c r="J249" s="211" t="str">
        <f>IF(I249="SINAPI",VLOOKUP(QUA!H249,SINAPI,3,),VLOOKUP(QUA!H249,SETOP,4,))</f>
        <v>M2</v>
      </c>
      <c r="K249" s="212">
        <f>F250</f>
        <v>132</v>
      </c>
      <c r="L249" s="212" t="s">
        <v>37</v>
      </c>
      <c r="M249" s="194">
        <f>ROUND(IF(I249="SINAPI",VLOOKUP(QUA!H249,SINAPI,4,),VLOOKUP(QUA!H249,SETOP,5,)),2)</f>
        <v>1.2</v>
      </c>
      <c r="N249" s="194">
        <f>ROUND(M249*(1+$C$7),2)</f>
        <v>1.58</v>
      </c>
      <c r="O249" s="194">
        <f>K249*M249</f>
        <v>158.4</v>
      </c>
      <c r="P249" s="194">
        <f>N249*K249</f>
        <v>208.56</v>
      </c>
      <c r="Q249" s="100"/>
      <c r="R249" s="100"/>
      <c r="S249" s="4"/>
      <c r="T249" s="93"/>
    </row>
    <row r="250" spans="1:21" s="15" customFormat="1" ht="15.75" customHeight="1">
      <c r="A250" s="237"/>
      <c r="B250" s="1"/>
      <c r="C250" s="432" t="s">
        <v>22756</v>
      </c>
      <c r="D250" s="432"/>
      <c r="E250" s="432"/>
      <c r="F250" s="210">
        <f>4.4*30</f>
        <v>132</v>
      </c>
      <c r="G250" s="1" t="s">
        <v>6284</v>
      </c>
      <c r="H250" s="23"/>
      <c r="I250" s="23"/>
      <c r="J250" s="23"/>
      <c r="K250" s="12"/>
      <c r="L250" s="3"/>
      <c r="M250" s="24"/>
      <c r="N250" s="24"/>
      <c r="O250" s="194"/>
      <c r="P250" s="194"/>
      <c r="Q250" s="100"/>
      <c r="R250" s="100"/>
      <c r="S250" s="4"/>
      <c r="T250" s="93"/>
      <c r="U250" s="4"/>
    </row>
    <row r="251" spans="1:21" s="20" customFormat="1" ht="30" customHeight="1">
      <c r="A251" s="243" t="s">
        <v>22719</v>
      </c>
      <c r="B251" s="409" t="str">
        <f>IF(I251="SINAPI",VLOOKUP(QUA!H251,SINAPI,2,),VLOOKUP(QUA!H251,SETOP,3,))</f>
        <v>APLICAÇÃO MANUAL DE FUNDO SELADOR ACRÍLICO EM PAREDES EXTERNAS DE CASAS. AF_06/2014</v>
      </c>
      <c r="C251" s="409"/>
      <c r="D251" s="409"/>
      <c r="E251" s="409"/>
      <c r="F251" s="409"/>
      <c r="G251" s="410"/>
      <c r="H251" s="23">
        <v>88415</v>
      </c>
      <c r="I251" s="211" t="s">
        <v>16078</v>
      </c>
      <c r="J251" s="211" t="str">
        <f>IF(I251="SINAPI",VLOOKUP(QUA!H251,SINAPI,3,),VLOOKUP(QUA!H251,SETOP,4,))</f>
        <v>M2</v>
      </c>
      <c r="K251" s="212">
        <f>F252</f>
        <v>132</v>
      </c>
      <c r="L251" s="212" t="s">
        <v>37</v>
      </c>
      <c r="M251" s="194">
        <f>ROUND(IF(I251="SINAPI",VLOOKUP(QUA!H251,SINAPI,4,),VLOOKUP(QUA!H251,SETOP,5,)),2)</f>
        <v>2.4300000000000002</v>
      </c>
      <c r="N251" s="194">
        <f>ROUND(M251*(1+$C$7),2)</f>
        <v>3.19</v>
      </c>
      <c r="O251" s="194">
        <f t="shared" ref="O251:O276" si="45">K251*M251</f>
        <v>320.76000000000005</v>
      </c>
      <c r="P251" s="194">
        <f t="shared" ref="P251:P276" si="46">N251*K251</f>
        <v>421.08</v>
      </c>
      <c r="Q251" s="100"/>
      <c r="R251" s="100"/>
      <c r="S251" s="4"/>
      <c r="T251" s="93"/>
    </row>
    <row r="252" spans="1:21" s="15" customFormat="1">
      <c r="A252" s="249"/>
      <c r="B252" s="1"/>
      <c r="C252" s="432" t="s">
        <v>22717</v>
      </c>
      <c r="D252" s="432"/>
      <c r="E252" s="432"/>
      <c r="F252" s="210">
        <f>4.4*30</f>
        <v>132</v>
      </c>
      <c r="G252" s="1" t="s">
        <v>6284</v>
      </c>
      <c r="H252" s="23"/>
      <c r="I252" s="23"/>
      <c r="J252" s="23"/>
      <c r="K252" s="12"/>
      <c r="L252" s="3"/>
      <c r="M252" s="24"/>
      <c r="N252" s="24"/>
      <c r="O252" s="194"/>
      <c r="P252" s="194"/>
      <c r="Q252" s="100"/>
      <c r="R252" s="100"/>
      <c r="S252" s="4"/>
      <c r="T252" s="93"/>
      <c r="U252" s="4"/>
    </row>
    <row r="253" spans="1:21" ht="33" customHeight="1">
      <c r="A253" s="237" t="s">
        <v>22720</v>
      </c>
      <c r="B253" s="438" t="str">
        <f>B579</f>
        <v>APLICAÇÃO MANUAL DE TINTA LÁTEX ACRÍLICA AZUL EM PAREDE EXTERNAS DE CASAS, DUAS DEMÃOS.</v>
      </c>
      <c r="C253" s="438"/>
      <c r="D253" s="438"/>
      <c r="E253" s="438"/>
      <c r="F253" s="438"/>
      <c r="G253" s="438"/>
      <c r="H253" s="11" t="s">
        <v>22754</v>
      </c>
      <c r="I253" s="11" t="s">
        <v>22636</v>
      </c>
      <c r="J253" s="11" t="s">
        <v>6284</v>
      </c>
      <c r="K253" s="12">
        <v>132</v>
      </c>
      <c r="L253" s="12">
        <v>407.19</v>
      </c>
      <c r="M253" s="13">
        <f>M580</f>
        <v>10.31204</v>
      </c>
      <c r="N253" s="13">
        <f t="shared" ref="N253" si="47">ROUND(M253*(1+$C$7),2)</f>
        <v>13.54</v>
      </c>
      <c r="O253" s="194">
        <f t="shared" si="45"/>
        <v>1361.1892800000001</v>
      </c>
      <c r="P253" s="194">
        <f t="shared" si="46"/>
        <v>1787.28</v>
      </c>
      <c r="Q253" s="278"/>
      <c r="R253" s="278"/>
      <c r="T253" s="103"/>
    </row>
    <row r="254" spans="1:21" s="20" customFormat="1" ht="15.75" customHeight="1">
      <c r="A254" s="243"/>
      <c r="B254" s="221"/>
      <c r="C254" s="432" t="s">
        <v>22756</v>
      </c>
      <c r="D254" s="432"/>
      <c r="E254" s="432"/>
      <c r="F254" s="210">
        <f>4.4*30</f>
        <v>132</v>
      </c>
      <c r="G254" s="1" t="s">
        <v>6284</v>
      </c>
      <c r="H254" s="23"/>
      <c r="I254" s="211"/>
      <c r="J254" s="211"/>
      <c r="K254" s="212"/>
      <c r="L254" s="212"/>
      <c r="M254" s="194"/>
      <c r="N254" s="194"/>
      <c r="O254" s="194"/>
      <c r="P254" s="194"/>
      <c r="Q254" s="100"/>
      <c r="R254" s="100"/>
      <c r="S254" s="4"/>
      <c r="T254" s="93"/>
    </row>
    <row r="255" spans="1:21" s="20" customFormat="1" ht="30" customHeight="1">
      <c r="A255" s="243" t="s">
        <v>22985</v>
      </c>
      <c r="B255" s="409" t="str">
        <f>IF(I255="SINAPI",VLOOKUP(QUA!H255,SINAPI,2,),VLOOKUP(QUA!H255,SETOP,3,))</f>
        <v>COBOGO CERAMICO (ELEMENTO VAZADO), 9X20X20CM, ASSENTADO COM ARGAMASSA TRACO 1:4 DE CIMENTO E AREIA</v>
      </c>
      <c r="C255" s="409"/>
      <c r="D255" s="409"/>
      <c r="E255" s="409"/>
      <c r="F255" s="409"/>
      <c r="G255" s="410"/>
      <c r="H255" s="23">
        <v>95465</v>
      </c>
      <c r="I255" s="211" t="s">
        <v>16078</v>
      </c>
      <c r="J255" s="211" t="str">
        <f>IF(I255="SINAPI",VLOOKUP(QUA!H255,SINAPI,3,),VLOOKUP(QUA!H255,SETOP,4,))</f>
        <v>M2</v>
      </c>
      <c r="K255" s="212">
        <f>F256</f>
        <v>0.8</v>
      </c>
      <c r="L255" s="212" t="s">
        <v>37</v>
      </c>
      <c r="M255" s="194">
        <f>ROUND(IF(I255="SINAPI",VLOOKUP(QUA!H255,SINAPI,4,),VLOOKUP(QUA!H255,SETOP,5,)),2)</f>
        <v>109.15</v>
      </c>
      <c r="N255" s="194">
        <f>ROUND(M255*(1+$C$7),2)</f>
        <v>143.30000000000001</v>
      </c>
      <c r="O255" s="194">
        <f t="shared" si="45"/>
        <v>87.320000000000007</v>
      </c>
      <c r="P255" s="194">
        <f t="shared" si="46"/>
        <v>114.64000000000001</v>
      </c>
      <c r="Q255" s="100"/>
      <c r="R255" s="100"/>
      <c r="S255" s="4"/>
      <c r="T255" s="93"/>
    </row>
    <row r="256" spans="1:21" s="20" customFormat="1">
      <c r="A256" s="243"/>
      <c r="B256" s="236"/>
      <c r="C256" s="424" t="s">
        <v>22755</v>
      </c>
      <c r="D256" s="424"/>
      <c r="E256" s="424"/>
      <c r="F256" s="230">
        <v>0.8</v>
      </c>
      <c r="G256" s="236" t="s">
        <v>6595</v>
      </c>
      <c r="H256" s="211"/>
      <c r="I256" s="211"/>
      <c r="J256" s="211"/>
      <c r="K256" s="212"/>
      <c r="L256" s="212"/>
      <c r="M256" s="194"/>
      <c r="N256" s="194"/>
      <c r="O256" s="194"/>
      <c r="P256" s="194"/>
      <c r="Q256" s="100"/>
      <c r="R256" s="100"/>
      <c r="S256" s="4"/>
      <c r="T256" s="93"/>
    </row>
    <row r="257" spans="1:21" s="20" customFormat="1" ht="30" customHeight="1">
      <c r="A257" s="243" t="s">
        <v>22986</v>
      </c>
      <c r="B257" s="409" t="s">
        <v>22716</v>
      </c>
      <c r="C257" s="409" t="s">
        <v>22682</v>
      </c>
      <c r="D257" s="409"/>
      <c r="E257" s="409"/>
      <c r="F257" s="409">
        <v>65</v>
      </c>
      <c r="G257" s="410" t="s">
        <v>16209</v>
      </c>
      <c r="H257" s="23"/>
      <c r="I257" s="211"/>
      <c r="J257" s="211"/>
      <c r="K257" s="212"/>
      <c r="L257" s="212"/>
      <c r="M257" s="194"/>
      <c r="N257" s="194"/>
      <c r="O257" s="194"/>
      <c r="P257" s="194"/>
      <c r="Q257" s="100"/>
      <c r="R257" s="100"/>
      <c r="S257" s="4"/>
      <c r="T257" s="93"/>
    </row>
    <row r="258" spans="1:21" s="20" customFormat="1" ht="30" customHeight="1">
      <c r="A258" s="243" t="s">
        <v>22987</v>
      </c>
      <c r="B258" s="409" t="str">
        <f>IF(I258="SINAPI",VLOOKUP(QUA!H258,SINAPI,2,),VLOOKUP(QUA!H258,SETOP,3,))</f>
        <v>LIMPEZA DE SUPERFÍCIE COM JATO DE ALTA PRESSÃO. AF_04/2019</v>
      </c>
      <c r="C258" s="409"/>
      <c r="D258" s="409"/>
      <c r="E258" s="409"/>
      <c r="F258" s="409"/>
      <c r="G258" s="410"/>
      <c r="H258" s="23">
        <v>99814</v>
      </c>
      <c r="I258" s="211" t="s">
        <v>16078</v>
      </c>
      <c r="J258" s="211" t="str">
        <f>IF(I258="SINAPI",VLOOKUP(QUA!H258,SINAPI,3,),VLOOKUP(QUA!H258,SETOP,4,))</f>
        <v>M2</v>
      </c>
      <c r="K258" s="212">
        <f>F259</f>
        <v>745</v>
      </c>
      <c r="L258" s="212" t="s">
        <v>37</v>
      </c>
      <c r="M258" s="194">
        <f>ROUND(IF(I258="SINAPI",VLOOKUP(QUA!H258,SINAPI,4,),VLOOKUP(QUA!H258,SETOP,5,)),2)</f>
        <v>1.2</v>
      </c>
      <c r="N258" s="194">
        <f>ROUND(M258*(1+$C$7),2)</f>
        <v>1.58</v>
      </c>
      <c r="O258" s="194">
        <f t="shared" si="45"/>
        <v>894</v>
      </c>
      <c r="P258" s="194">
        <f t="shared" si="46"/>
        <v>1177.1000000000001</v>
      </c>
      <c r="Q258" s="100"/>
      <c r="R258" s="100"/>
      <c r="S258" s="4"/>
      <c r="T258" s="93"/>
    </row>
    <row r="259" spans="1:21" s="15" customFormat="1" ht="15.75" customHeight="1">
      <c r="A259" s="237"/>
      <c r="B259" s="1"/>
      <c r="C259" s="431" t="s">
        <v>22717</v>
      </c>
      <c r="D259" s="431"/>
      <c r="E259" s="431"/>
      <c r="F259" s="210">
        <v>745</v>
      </c>
      <c r="G259" s="1" t="s">
        <v>6284</v>
      </c>
      <c r="H259" s="23"/>
      <c r="I259" s="23"/>
      <c r="J259" s="23"/>
      <c r="K259" s="12"/>
      <c r="L259" s="3"/>
      <c r="M259" s="24"/>
      <c r="N259" s="24"/>
      <c r="O259" s="194"/>
      <c r="P259" s="194"/>
      <c r="Q259" s="100"/>
      <c r="R259" s="100"/>
      <c r="S259" s="4"/>
      <c r="T259" s="93"/>
      <c r="U259" s="4"/>
    </row>
    <row r="260" spans="1:21" s="1" customFormat="1" ht="30" customHeight="1">
      <c r="A260" s="237" t="s">
        <v>22988</v>
      </c>
      <c r="B260" s="436" t="str">
        <f>B587</f>
        <v>APLICAÇÃO DE TINTA VERMELHA A BASE DE EPOXI SOBRE PISO</v>
      </c>
      <c r="C260" s="436"/>
      <c r="D260" s="436"/>
      <c r="E260" s="436"/>
      <c r="F260" s="436"/>
      <c r="G260" s="436"/>
      <c r="H260" s="23" t="s">
        <v>22764</v>
      </c>
      <c r="I260" s="11" t="s">
        <v>22636</v>
      </c>
      <c r="J260" s="11" t="s">
        <v>6284</v>
      </c>
      <c r="K260" s="3">
        <f>F261</f>
        <v>259</v>
      </c>
      <c r="L260" s="3">
        <v>407.19</v>
      </c>
      <c r="M260" s="24">
        <f>M588</f>
        <v>34.328400000000002</v>
      </c>
      <c r="N260" s="194">
        <f>M588</f>
        <v>34.328400000000002</v>
      </c>
      <c r="O260" s="194">
        <f t="shared" si="45"/>
        <v>8891.0555999999997</v>
      </c>
      <c r="P260" s="194">
        <f t="shared" si="46"/>
        <v>8891.0555999999997</v>
      </c>
      <c r="Q260" s="194">
        <f>O260*L260</f>
        <v>3620348.9297639998</v>
      </c>
      <c r="R260" s="179"/>
      <c r="S260" s="4"/>
      <c r="T260" s="93"/>
    </row>
    <row r="261" spans="1:21" s="20" customFormat="1">
      <c r="A261" s="243"/>
      <c r="B261" s="236"/>
      <c r="C261" s="435" t="s">
        <v>22766</v>
      </c>
      <c r="D261" s="435"/>
      <c r="E261" s="435"/>
      <c r="F261" s="230">
        <v>259</v>
      </c>
      <c r="G261" s="236" t="s">
        <v>6284</v>
      </c>
      <c r="H261" s="211"/>
      <c r="I261" s="211"/>
      <c r="J261" s="211"/>
      <c r="K261" s="212"/>
      <c r="L261" s="212"/>
      <c r="M261" s="194"/>
      <c r="N261" s="194"/>
      <c r="O261" s="194"/>
      <c r="P261" s="194"/>
      <c r="Q261" s="100"/>
      <c r="R261" s="100"/>
      <c r="S261" s="4"/>
      <c r="T261" s="93"/>
    </row>
    <row r="262" spans="1:21" ht="30" customHeight="1">
      <c r="A262" s="237" t="s">
        <v>22989</v>
      </c>
      <c r="B262" s="437" t="str">
        <f>B595</f>
        <v>APLICAÇÃO DE TINTA AZUL A BASE DE EPOXI SOBRE PISO</v>
      </c>
      <c r="C262" s="437"/>
      <c r="D262" s="437"/>
      <c r="E262" s="437"/>
      <c r="F262" s="437"/>
      <c r="G262" s="437"/>
      <c r="H262" s="11" t="s">
        <v>16827</v>
      </c>
      <c r="I262" s="11" t="s">
        <v>22636</v>
      </c>
      <c r="J262" s="11" t="s">
        <v>6284</v>
      </c>
      <c r="K262" s="12">
        <f>F263</f>
        <v>162</v>
      </c>
      <c r="L262" s="12">
        <v>407.19</v>
      </c>
      <c r="M262" s="13">
        <f>M596</f>
        <v>34.328400000000002</v>
      </c>
      <c r="N262" s="13">
        <f t="shared" ref="N262:N264" si="48">ROUND(M262*(1+$C$7),2)</f>
        <v>45.07</v>
      </c>
      <c r="O262" s="194">
        <f t="shared" si="45"/>
        <v>5561.2008000000005</v>
      </c>
      <c r="P262" s="194">
        <f t="shared" si="46"/>
        <v>7301.34</v>
      </c>
      <c r="Q262" s="278"/>
      <c r="R262" s="278"/>
      <c r="T262" s="103"/>
    </row>
    <row r="263" spans="1:21" s="20" customFormat="1">
      <c r="A263" s="243"/>
      <c r="B263" s="236"/>
      <c r="C263" s="435" t="s">
        <v>22766</v>
      </c>
      <c r="D263" s="435"/>
      <c r="E263" s="435"/>
      <c r="F263" s="230">
        <v>162</v>
      </c>
      <c r="G263" s="236" t="s">
        <v>6284</v>
      </c>
      <c r="H263" s="211"/>
      <c r="I263" s="211"/>
      <c r="J263" s="211"/>
      <c r="K263" s="212"/>
      <c r="L263" s="212"/>
      <c r="M263" s="194"/>
      <c r="N263" s="194"/>
      <c r="O263" s="194"/>
      <c r="P263" s="194"/>
      <c r="Q263" s="100"/>
      <c r="R263" s="100"/>
      <c r="S263" s="4"/>
      <c r="T263" s="93"/>
    </row>
    <row r="264" spans="1:21" ht="30" customHeight="1">
      <c r="A264" s="237" t="s">
        <v>22990</v>
      </c>
      <c r="B264" s="437" t="str">
        <f>B603</f>
        <v>APLICAÇÃO DE TINTA VERDE A BASE DE EPOXI SOBRE PISO</v>
      </c>
      <c r="C264" s="437"/>
      <c r="D264" s="437"/>
      <c r="E264" s="437"/>
      <c r="F264" s="437"/>
      <c r="G264" s="437"/>
      <c r="H264" s="11" t="s">
        <v>22765</v>
      </c>
      <c r="I264" s="11" t="s">
        <v>22636</v>
      </c>
      <c r="J264" s="11" t="s">
        <v>6284</v>
      </c>
      <c r="K264" s="12">
        <f>F265</f>
        <v>102</v>
      </c>
      <c r="L264" s="12">
        <v>407.19</v>
      </c>
      <c r="M264" s="13">
        <f>M604</f>
        <v>34.328400000000002</v>
      </c>
      <c r="N264" s="13">
        <f t="shared" si="48"/>
        <v>45.07</v>
      </c>
      <c r="O264" s="194">
        <f t="shared" si="45"/>
        <v>3501.4968000000003</v>
      </c>
      <c r="P264" s="194">
        <f t="shared" si="46"/>
        <v>4597.1400000000003</v>
      </c>
      <c r="Q264" s="278"/>
      <c r="R264" s="278"/>
      <c r="T264" s="103"/>
    </row>
    <row r="265" spans="1:21" s="20" customFormat="1">
      <c r="A265" s="243"/>
      <c r="B265" s="236"/>
      <c r="C265" s="435" t="s">
        <v>22766</v>
      </c>
      <c r="D265" s="435"/>
      <c r="E265" s="435"/>
      <c r="F265" s="230">
        <v>102</v>
      </c>
      <c r="G265" s="236" t="s">
        <v>6284</v>
      </c>
      <c r="H265" s="211"/>
      <c r="I265" s="211"/>
      <c r="J265" s="211"/>
      <c r="K265" s="212"/>
      <c r="L265" s="212"/>
      <c r="M265" s="194"/>
      <c r="N265" s="194"/>
      <c r="O265" s="194"/>
      <c r="P265" s="194"/>
      <c r="Q265" s="100"/>
      <c r="R265" s="100"/>
      <c r="S265" s="4"/>
      <c r="T265" s="93"/>
    </row>
    <row r="266" spans="1:21" s="20" customFormat="1" ht="30" customHeight="1">
      <c r="A266" s="243" t="s">
        <v>22991</v>
      </c>
      <c r="B266" s="409" t="str">
        <f>IF(I266="SINAPI",VLOOKUP(QUA!H266,SINAPI,2,),VLOOKUP(QUA!H266,SETOP,3,))</f>
        <v>APLICACAO DE TINTA A BASE DE EPOXI SOBRE PISO</v>
      </c>
      <c r="C266" s="409"/>
      <c r="D266" s="409"/>
      <c r="E266" s="409"/>
      <c r="F266" s="409"/>
      <c r="G266" s="410"/>
      <c r="H266" s="23">
        <v>72815</v>
      </c>
      <c r="I266" s="211" t="s">
        <v>16078</v>
      </c>
      <c r="J266" s="211" t="str">
        <f>IF(I266="SINAPI",VLOOKUP(QUA!H266,SINAPI,3,),VLOOKUP(QUA!H266,SETOP,4,))</f>
        <v>M2</v>
      </c>
      <c r="K266" s="212">
        <f>F267</f>
        <v>14.07</v>
      </c>
      <c r="L266" s="212" t="s">
        <v>37</v>
      </c>
      <c r="M266" s="194">
        <f>ROUND(IF(I266="SINAPI",VLOOKUP(QUA!H266,SINAPI,4,),VLOOKUP(QUA!H266,SETOP,5,)),2)</f>
        <v>50.8</v>
      </c>
      <c r="N266" s="194">
        <f>ROUND(M266*(1+$C$7),2)</f>
        <v>66.7</v>
      </c>
      <c r="O266" s="194">
        <f t="shared" si="45"/>
        <v>714.75599999999997</v>
      </c>
      <c r="P266" s="194">
        <f t="shared" si="46"/>
        <v>938.46900000000005</v>
      </c>
      <c r="Q266" s="100"/>
      <c r="R266" s="100"/>
      <c r="S266" s="4"/>
      <c r="T266" s="93"/>
    </row>
    <row r="267" spans="1:21" s="20" customFormat="1">
      <c r="A267" s="243"/>
      <c r="B267" s="236"/>
      <c r="C267" s="435" t="s">
        <v>22766</v>
      </c>
      <c r="D267" s="435"/>
      <c r="E267" s="435"/>
      <c r="F267" s="230">
        <v>14.07</v>
      </c>
      <c r="G267" s="236" t="s">
        <v>6595</v>
      </c>
      <c r="H267" s="211"/>
      <c r="I267" s="211"/>
      <c r="J267" s="211"/>
      <c r="K267" s="212"/>
      <c r="L267" s="212"/>
      <c r="M267" s="194"/>
      <c r="N267" s="194"/>
      <c r="O267" s="194"/>
      <c r="P267" s="194"/>
      <c r="Q267" s="100"/>
      <c r="R267" s="100"/>
      <c r="S267" s="4"/>
      <c r="T267" s="93"/>
    </row>
    <row r="268" spans="1:21" s="20" customFormat="1" ht="30" customHeight="1">
      <c r="A268" s="243" t="s">
        <v>22992</v>
      </c>
      <c r="B268" s="409" t="s">
        <v>22768</v>
      </c>
      <c r="C268" s="409"/>
      <c r="D268" s="409"/>
      <c r="E268" s="409"/>
      <c r="F268" s="409"/>
      <c r="G268" s="410"/>
      <c r="H268" s="23" t="s">
        <v>5351</v>
      </c>
      <c r="I268" s="211" t="s">
        <v>16078</v>
      </c>
      <c r="J268" s="211" t="str">
        <f>IF(I268="SINAPI",VLOOKUP(QUA!H268,SINAPI,3,),VLOOKUP(QUA!H268,SETOP,4,))</f>
        <v>M2</v>
      </c>
      <c r="K268" s="212">
        <f>F269</f>
        <v>0</v>
      </c>
      <c r="L268" s="212" t="s">
        <v>37</v>
      </c>
      <c r="M268" s="194"/>
      <c r="N268" s="194"/>
      <c r="O268" s="194"/>
      <c r="P268" s="194"/>
      <c r="Q268" s="100"/>
      <c r="R268" s="100"/>
      <c r="S268" s="4"/>
      <c r="T268" s="93"/>
    </row>
    <row r="269" spans="1:21" s="20" customFormat="1" ht="30" customHeight="1">
      <c r="A269" s="243" t="s">
        <v>22993</v>
      </c>
      <c r="B269" s="409" t="str">
        <f>IF(I269="SINAPI",VLOOKUP(QUA!H269,SINAPI,2,),VLOOKUP(QUA!H269,SETOP,3,))</f>
        <v>FUNDO ANTICORROSIVO A BASE DE OXIDO DE FERRO (ZARCAO), UMA DEMAO</v>
      </c>
      <c r="C269" s="409"/>
      <c r="D269" s="409"/>
      <c r="E269" s="409"/>
      <c r="F269" s="409"/>
      <c r="G269" s="410"/>
      <c r="H269" s="23" t="s">
        <v>5351</v>
      </c>
      <c r="I269" s="211" t="s">
        <v>16078</v>
      </c>
      <c r="J269" s="211" t="str">
        <f>IF(I269="SINAPI",VLOOKUP(QUA!H269,SINAPI,3,),VLOOKUP(QUA!H269,SETOP,4,))</f>
        <v>M2</v>
      </c>
      <c r="K269" s="212">
        <f>F270</f>
        <v>2</v>
      </c>
      <c r="L269" s="212" t="s">
        <v>37</v>
      </c>
      <c r="M269" s="194">
        <f>ROUND(IF(I269="SINAPI",VLOOKUP(QUA!H269,SINAPI,4,),VLOOKUP(QUA!H269,SETOP,5,)),2)</f>
        <v>12.04</v>
      </c>
      <c r="N269" s="194">
        <f>ROUND(M269*(1+$C$7),2)</f>
        <v>15.81</v>
      </c>
      <c r="O269" s="194">
        <f t="shared" si="45"/>
        <v>24.08</v>
      </c>
      <c r="P269" s="194">
        <f t="shared" si="46"/>
        <v>31.62</v>
      </c>
      <c r="Q269" s="100"/>
      <c r="R269" s="100"/>
      <c r="S269" s="4"/>
      <c r="T269" s="93"/>
    </row>
    <row r="270" spans="1:21" s="15" customFormat="1" ht="15.75" customHeight="1">
      <c r="A270" s="237"/>
      <c r="B270" s="1"/>
      <c r="C270" s="432" t="s">
        <v>22767</v>
      </c>
      <c r="D270" s="432"/>
      <c r="E270" s="432"/>
      <c r="F270" s="210">
        <v>2</v>
      </c>
      <c r="G270" s="1" t="s">
        <v>6284</v>
      </c>
      <c r="H270" s="23"/>
      <c r="I270" s="23"/>
      <c r="J270" s="23"/>
      <c r="K270" s="12"/>
      <c r="L270" s="3"/>
      <c r="M270" s="24"/>
      <c r="N270" s="24"/>
      <c r="O270" s="194"/>
      <c r="P270" s="194"/>
      <c r="Q270" s="100"/>
      <c r="R270" s="100"/>
      <c r="S270" s="4"/>
      <c r="T270" s="93"/>
      <c r="U270" s="4"/>
    </row>
    <row r="271" spans="1:21" s="20" customFormat="1" ht="30" customHeight="1">
      <c r="A271" s="243" t="s">
        <v>22994</v>
      </c>
      <c r="B271" s="409" t="str">
        <f>IF(I271="SINAPI",VLOOKUP(QUA!H271,SINAPI,2,),VLOOKUP(QUA!H271,SETOP,3,))</f>
        <v>PINTURA ESMALTE ACETINADO, DUAS DEMAOS, SOBRE SUPERFICIE METALICA</v>
      </c>
      <c r="C271" s="409"/>
      <c r="D271" s="409"/>
      <c r="E271" s="409"/>
      <c r="F271" s="409"/>
      <c r="G271" s="410"/>
      <c r="H271" s="23" t="s">
        <v>5345</v>
      </c>
      <c r="I271" s="211" t="s">
        <v>16078</v>
      </c>
      <c r="J271" s="211" t="str">
        <f>IF(I271="SINAPI",VLOOKUP(QUA!H271,SINAPI,3,),VLOOKUP(QUA!H271,SETOP,4,))</f>
        <v>M2</v>
      </c>
      <c r="K271" s="212">
        <f>F272</f>
        <v>2</v>
      </c>
      <c r="L271" s="212" t="s">
        <v>37</v>
      </c>
      <c r="M271" s="194">
        <f>ROUND(IF(I271="SINAPI",VLOOKUP(QUA!H271,SINAPI,4,),VLOOKUP(QUA!H271,SETOP,5,)),2)</f>
        <v>23.76</v>
      </c>
      <c r="N271" s="194">
        <f>ROUND(M271*(1+$C$7),2)</f>
        <v>31.19</v>
      </c>
      <c r="O271" s="194">
        <f t="shared" si="45"/>
        <v>47.52</v>
      </c>
      <c r="P271" s="194">
        <f t="shared" si="46"/>
        <v>62.38</v>
      </c>
      <c r="Q271" s="100"/>
      <c r="R271" s="100"/>
      <c r="S271" s="4"/>
      <c r="T271" s="93"/>
    </row>
    <row r="272" spans="1:21" s="15" customFormat="1">
      <c r="A272" s="249"/>
      <c r="B272" s="1"/>
      <c r="C272" s="432" t="s">
        <v>22717</v>
      </c>
      <c r="D272" s="432"/>
      <c r="E272" s="432"/>
      <c r="F272" s="210">
        <v>2</v>
      </c>
      <c r="G272" s="1" t="s">
        <v>6284</v>
      </c>
      <c r="H272" s="23"/>
      <c r="I272" s="23"/>
      <c r="J272" s="23"/>
      <c r="K272" s="12"/>
      <c r="L272" s="3"/>
      <c r="M272" s="24"/>
      <c r="N272" s="24"/>
      <c r="O272" s="194"/>
      <c r="P272" s="194"/>
      <c r="Q272" s="100"/>
      <c r="R272" s="100"/>
      <c r="S272" s="4"/>
      <c r="T272" s="93"/>
      <c r="U272" s="4"/>
    </row>
    <row r="273" spans="1:21" s="20" customFormat="1" ht="30" customHeight="1">
      <c r="A273" s="243" t="s">
        <v>22582</v>
      </c>
      <c r="B273" s="409" t="s">
        <v>22769</v>
      </c>
      <c r="C273" s="409"/>
      <c r="D273" s="409"/>
      <c r="E273" s="409"/>
      <c r="F273" s="409"/>
      <c r="G273" s="410"/>
      <c r="H273" s="23" t="s">
        <v>5351</v>
      </c>
      <c r="I273" s="211" t="s">
        <v>16078</v>
      </c>
      <c r="J273" s="211" t="str">
        <f>IF(I273="SINAPI",VLOOKUP(QUA!H273,SINAPI,3,),VLOOKUP(QUA!H273,SETOP,4,))</f>
        <v>M2</v>
      </c>
      <c r="K273" s="212">
        <f>F274</f>
        <v>0</v>
      </c>
      <c r="L273" s="212" t="s">
        <v>37</v>
      </c>
      <c r="M273" s="194"/>
      <c r="N273" s="194"/>
      <c r="O273" s="194"/>
      <c r="P273" s="194"/>
      <c r="Q273" s="100"/>
      <c r="R273" s="100"/>
      <c r="S273" s="4"/>
      <c r="T273" s="93"/>
    </row>
    <row r="274" spans="1:21" s="20" customFormat="1" ht="30" customHeight="1">
      <c r="A274" s="243" t="s">
        <v>22995</v>
      </c>
      <c r="B274" s="409" t="str">
        <f>IF(I274="SINAPI",VLOOKUP(QUA!H274,SINAPI,2,),VLOOKUP(QUA!H274,SETOP,3,))</f>
        <v>FUNDO ANTICORROSIVO A BASE DE OXIDO DE FERRO (ZARCAO), UMA DEMAO</v>
      </c>
      <c r="C274" s="409"/>
      <c r="D274" s="409"/>
      <c r="E274" s="409"/>
      <c r="F274" s="409"/>
      <c r="G274" s="410"/>
      <c r="H274" s="23" t="s">
        <v>5351</v>
      </c>
      <c r="I274" s="211" t="s">
        <v>16078</v>
      </c>
      <c r="J274" s="211" t="str">
        <f>IF(I274="SINAPI",VLOOKUP(QUA!H274,SINAPI,3,),VLOOKUP(QUA!H274,SETOP,4,))</f>
        <v>M2</v>
      </c>
      <c r="K274" s="212">
        <f>F275</f>
        <v>13</v>
      </c>
      <c r="L274" s="212" t="s">
        <v>37</v>
      </c>
      <c r="M274" s="194">
        <f>ROUND(IF(I274="SINAPI",VLOOKUP(QUA!H274,SINAPI,4,),VLOOKUP(QUA!H274,SETOP,5,)),2)</f>
        <v>12.04</v>
      </c>
      <c r="N274" s="194">
        <f>ROUND(M274*(1+$C$7),2)</f>
        <v>15.81</v>
      </c>
      <c r="O274" s="194">
        <f t="shared" si="45"/>
        <v>156.51999999999998</v>
      </c>
      <c r="P274" s="194">
        <f t="shared" si="46"/>
        <v>205.53</v>
      </c>
      <c r="Q274" s="100"/>
      <c r="R274" s="100"/>
      <c r="S274" s="4"/>
      <c r="T274" s="93"/>
    </row>
    <row r="275" spans="1:21" s="15" customFormat="1" ht="15.75" customHeight="1">
      <c r="A275" s="237"/>
      <c r="B275" s="1"/>
      <c r="C275" s="432" t="s">
        <v>22767</v>
      </c>
      <c r="D275" s="432"/>
      <c r="E275" s="432"/>
      <c r="F275" s="210">
        <v>13</v>
      </c>
      <c r="G275" s="1" t="s">
        <v>6284</v>
      </c>
      <c r="H275" s="23"/>
      <c r="I275" s="23"/>
      <c r="J275" s="23"/>
      <c r="K275" s="12"/>
      <c r="L275" s="3"/>
      <c r="M275" s="24"/>
      <c r="N275" s="24"/>
      <c r="O275" s="194"/>
      <c r="P275" s="194"/>
      <c r="Q275" s="100"/>
      <c r="R275" s="100"/>
      <c r="S275" s="4"/>
      <c r="T275" s="93"/>
      <c r="U275" s="4"/>
    </row>
    <row r="276" spans="1:21" s="20" customFormat="1" ht="30" customHeight="1">
      <c r="A276" s="243" t="s">
        <v>22996</v>
      </c>
      <c r="B276" s="409" t="str">
        <f>IF(I276="SINAPI",VLOOKUP(QUA!H276,SINAPI,2,),VLOOKUP(QUA!H276,SETOP,3,))</f>
        <v>PINTURA ESMALTE ACETINADO, DUAS DEMAOS, SOBRE SUPERFICIE METALICA</v>
      </c>
      <c r="C276" s="409"/>
      <c r="D276" s="409"/>
      <c r="E276" s="409"/>
      <c r="F276" s="409"/>
      <c r="G276" s="410"/>
      <c r="H276" s="23" t="s">
        <v>5345</v>
      </c>
      <c r="I276" s="211" t="s">
        <v>16078</v>
      </c>
      <c r="J276" s="211" t="str">
        <f>IF(I276="SINAPI",VLOOKUP(QUA!H276,SINAPI,3,),VLOOKUP(QUA!H276,SETOP,4,))</f>
        <v>M2</v>
      </c>
      <c r="K276" s="212">
        <f>F277</f>
        <v>13</v>
      </c>
      <c r="L276" s="212" t="s">
        <v>37</v>
      </c>
      <c r="M276" s="194">
        <f>ROUND(IF(I276="SINAPI",VLOOKUP(QUA!H276,SINAPI,4,),VLOOKUP(QUA!H276,SETOP,5,)),2)</f>
        <v>23.76</v>
      </c>
      <c r="N276" s="194">
        <f>ROUND(M276*(1+$C$7),2)</f>
        <v>31.19</v>
      </c>
      <c r="O276" s="194">
        <f t="shared" si="45"/>
        <v>308.88</v>
      </c>
      <c r="P276" s="194">
        <f t="shared" si="46"/>
        <v>405.47</v>
      </c>
      <c r="Q276" s="100"/>
      <c r="R276" s="100"/>
      <c r="S276" s="4"/>
      <c r="T276" s="93"/>
    </row>
    <row r="277" spans="1:21" s="15" customFormat="1">
      <c r="A277" s="249"/>
      <c r="B277" s="1"/>
      <c r="C277" s="432" t="s">
        <v>22717</v>
      </c>
      <c r="D277" s="432"/>
      <c r="E277" s="432"/>
      <c r="F277" s="210">
        <v>13</v>
      </c>
      <c r="G277" s="1" t="s">
        <v>6284</v>
      </c>
      <c r="H277" s="23"/>
      <c r="I277" s="23"/>
      <c r="J277" s="23"/>
      <c r="K277" s="12"/>
      <c r="L277" s="3"/>
      <c r="M277" s="24"/>
      <c r="N277" s="24"/>
      <c r="O277" s="194"/>
      <c r="P277" s="194"/>
      <c r="Q277" s="100"/>
      <c r="R277" s="100"/>
      <c r="S277" s="4"/>
      <c r="T277" s="93"/>
      <c r="U277" s="4"/>
    </row>
    <row r="278" spans="1:21" s="15" customFormat="1" ht="30" customHeight="1">
      <c r="A278" s="413" t="str">
        <f>"SUBTOTAL "&amp;$B$247</f>
        <v>SUBTOTAL QUADRA</v>
      </c>
      <c r="B278" s="413"/>
      <c r="C278" s="413"/>
      <c r="D278" s="413"/>
      <c r="E278" s="413"/>
      <c r="F278" s="413"/>
      <c r="G278" s="413"/>
      <c r="H278" s="413"/>
      <c r="I278" s="413"/>
      <c r="J278" s="413"/>
      <c r="K278" s="413"/>
      <c r="L278" s="413"/>
      <c r="M278" s="413"/>
      <c r="N278" s="414"/>
      <c r="O278" s="120">
        <f>SUM(O248:O277)</f>
        <v>22027.178480000006</v>
      </c>
      <c r="P278" s="120">
        <f>SUM(P248:P277)</f>
        <v>26141.6646</v>
      </c>
      <c r="Q278" s="100"/>
      <c r="R278" s="100"/>
      <c r="S278" s="4"/>
      <c r="T278" s="93"/>
      <c r="U278" s="4"/>
    </row>
    <row r="279" spans="1:21" s="15" customFormat="1" ht="30" customHeight="1">
      <c r="A279" s="62">
        <v>8</v>
      </c>
      <c r="B279" s="415" t="s">
        <v>22823</v>
      </c>
      <c r="C279" s="415"/>
      <c r="D279" s="415"/>
      <c r="E279" s="415"/>
      <c r="F279" s="415"/>
      <c r="G279" s="415"/>
      <c r="H279" s="62"/>
      <c r="I279" s="62"/>
      <c r="J279" s="62"/>
      <c r="K279" s="62"/>
      <c r="L279" s="63"/>
      <c r="M279" s="62"/>
      <c r="N279" s="62"/>
      <c r="O279" s="116"/>
      <c r="P279" s="116"/>
      <c r="Q279" s="100"/>
      <c r="R279" s="100"/>
      <c r="S279" s="290"/>
      <c r="T279" s="93"/>
      <c r="U279" s="290"/>
    </row>
    <row r="280" spans="1:21" s="20" customFormat="1" ht="30" customHeight="1">
      <c r="A280" s="243" t="s">
        <v>22824</v>
      </c>
      <c r="B280" s="433" t="s">
        <v>22883</v>
      </c>
      <c r="C280" s="433" t="s">
        <v>22682</v>
      </c>
      <c r="D280" s="433"/>
      <c r="E280" s="433"/>
      <c r="F280" s="433">
        <v>65</v>
      </c>
      <c r="G280" s="434" t="s">
        <v>16209</v>
      </c>
      <c r="H280" s="23"/>
      <c r="I280" s="211"/>
      <c r="J280" s="211"/>
      <c r="K280" s="212"/>
      <c r="L280" s="212"/>
      <c r="M280" s="194"/>
      <c r="N280" s="194"/>
      <c r="O280" s="194"/>
      <c r="P280" s="194"/>
      <c r="Q280" s="100"/>
      <c r="R280" s="100"/>
      <c r="S280" s="290"/>
      <c r="T280" s="93"/>
    </row>
    <row r="281" spans="1:21" s="20" customFormat="1" ht="30" customHeight="1">
      <c r="A281" s="243" t="s">
        <v>22888</v>
      </c>
      <c r="B281" s="409" t="str">
        <f>IF(I281="SINAPI",VLOOKUP(QUA!H281,SINAPI,2,),VLOOKUP(QUA!H281,SETOP,3,))</f>
        <v>DEMOLIÇÃO DE ALVENARIA DE TIJOLO MACIÇO, DE FORMA MANUAL, SEM REAPROVEITAMENTO. AF_12/2017</v>
      </c>
      <c r="C281" s="409"/>
      <c r="D281" s="409"/>
      <c r="E281" s="409"/>
      <c r="F281" s="409"/>
      <c r="G281" s="410"/>
      <c r="H281" s="171">
        <v>97624</v>
      </c>
      <c r="I281" s="211" t="s">
        <v>16078</v>
      </c>
      <c r="J281" s="211" t="str">
        <f>IF(I281="SINAPI",VLOOKUP(QUA!H281,SINAPI,3,),VLOOKUP(QUA!H281,SETOP,4,))</f>
        <v>M3</v>
      </c>
      <c r="K281" s="212">
        <f>F285</f>
        <v>2.9032499999999999</v>
      </c>
      <c r="L281" s="212" t="s">
        <v>37</v>
      </c>
      <c r="M281" s="194">
        <f>ROUND(IF(I281="SINAPI",VLOOKUP(QUA!H281,SINAPI,4,),VLOOKUP(QUA!H281,SETOP,5,)),2)</f>
        <v>66.319999999999993</v>
      </c>
      <c r="N281" s="194">
        <f>ROUND(M281*(1+$C$7),2)</f>
        <v>87.07</v>
      </c>
      <c r="O281" s="194">
        <f>K281*M281</f>
        <v>192.54353999999998</v>
      </c>
      <c r="P281" s="194">
        <f>N281*K281</f>
        <v>252.78597749999997</v>
      </c>
      <c r="Q281" s="100"/>
      <c r="R281" s="100"/>
      <c r="S281" s="290"/>
      <c r="T281" s="93"/>
    </row>
    <row r="282" spans="1:21" s="15" customFormat="1" ht="15.75" customHeight="1">
      <c r="A282" s="237"/>
      <c r="B282" s="1"/>
      <c r="C282" s="431" t="s">
        <v>22884</v>
      </c>
      <c r="D282" s="431"/>
      <c r="E282" s="431"/>
      <c r="F282" s="210">
        <f>2.5+2.4</f>
        <v>4.9000000000000004</v>
      </c>
      <c r="G282" s="1" t="s">
        <v>6462</v>
      </c>
      <c r="H282" s="23"/>
      <c r="I282" s="23"/>
      <c r="J282" s="23"/>
      <c r="K282" s="12"/>
      <c r="L282" s="3"/>
      <c r="M282" s="24"/>
      <c r="N282" s="24"/>
      <c r="O282" s="194"/>
      <c r="P282" s="194"/>
      <c r="Q282" s="100"/>
      <c r="R282" s="100"/>
      <c r="S282" s="290"/>
      <c r="T282" s="93"/>
      <c r="U282" s="290"/>
    </row>
    <row r="283" spans="1:21" s="15" customFormat="1" ht="15.75" customHeight="1">
      <c r="A283" s="237"/>
      <c r="B283" s="1"/>
      <c r="C283" s="431" t="s">
        <v>22885</v>
      </c>
      <c r="D283" s="431"/>
      <c r="E283" s="431"/>
      <c r="F283" s="210">
        <v>0.15</v>
      </c>
      <c r="G283" s="1" t="s">
        <v>6462</v>
      </c>
      <c r="H283" s="23"/>
      <c r="I283" s="23"/>
      <c r="J283" s="23"/>
      <c r="K283" s="12"/>
      <c r="L283" s="3"/>
      <c r="M283" s="24"/>
      <c r="N283" s="24"/>
      <c r="O283" s="194"/>
      <c r="P283" s="194"/>
      <c r="Q283" s="100"/>
      <c r="R283" s="100"/>
      <c r="S283" s="290"/>
      <c r="T283" s="93"/>
      <c r="U283" s="290"/>
    </row>
    <row r="284" spans="1:21" s="15" customFormat="1" ht="15.75" customHeight="1">
      <c r="A284" s="237"/>
      <c r="B284" s="1"/>
      <c r="C284" s="431" t="s">
        <v>22886</v>
      </c>
      <c r="D284" s="431"/>
      <c r="E284" s="431"/>
      <c r="F284" s="210">
        <v>3.95</v>
      </c>
      <c r="G284" s="1" t="s">
        <v>6462</v>
      </c>
      <c r="H284" s="23"/>
      <c r="I284" s="23"/>
      <c r="J284" s="23"/>
      <c r="K284" s="12"/>
      <c r="L284" s="3"/>
      <c r="M284" s="24"/>
      <c r="N284" s="24"/>
      <c r="O284" s="194"/>
      <c r="P284" s="194"/>
      <c r="Q284" s="100"/>
      <c r="R284" s="100"/>
      <c r="S284" s="290"/>
      <c r="T284" s="93"/>
      <c r="U284" s="290"/>
    </row>
    <row r="285" spans="1:21" s="15" customFormat="1" ht="15.75" customHeight="1">
      <c r="A285" s="237"/>
      <c r="B285" s="1"/>
      <c r="C285" s="431" t="s">
        <v>22596</v>
      </c>
      <c r="D285" s="431"/>
      <c r="E285" s="431"/>
      <c r="F285" s="210">
        <f>F282*F283*F284</f>
        <v>2.9032499999999999</v>
      </c>
      <c r="G285" s="1" t="s">
        <v>25</v>
      </c>
      <c r="H285" s="23"/>
      <c r="I285" s="23"/>
      <c r="J285" s="23"/>
      <c r="K285" s="12"/>
      <c r="L285" s="3"/>
      <c r="M285" s="24"/>
      <c r="N285" s="24"/>
      <c r="O285" s="194"/>
      <c r="P285" s="194"/>
      <c r="Q285" s="100"/>
      <c r="R285" s="100"/>
      <c r="S285" s="290"/>
      <c r="T285" s="93"/>
      <c r="U285" s="290"/>
    </row>
    <row r="286" spans="1:21" s="20" customFormat="1" ht="30" customHeight="1">
      <c r="A286" s="243" t="s">
        <v>22889</v>
      </c>
      <c r="B286" s="409" t="str">
        <f>IF(I286="SINAPI",VLOOKUP(QUA!H286,SINAPI,2,),VLOOKUP(QUA!H286,SETOP,3,))</f>
        <v>REMOÇÃO DE PORTAS, DE FORMA MANUAL, SEM REAPROVEITAMENTO. AF_12/2017</v>
      </c>
      <c r="C286" s="409"/>
      <c r="D286" s="409"/>
      <c r="E286" s="409"/>
      <c r="F286" s="409"/>
      <c r="G286" s="410"/>
      <c r="H286" s="11">
        <v>97644</v>
      </c>
      <c r="I286" s="211" t="s">
        <v>16078</v>
      </c>
      <c r="J286" s="211" t="str">
        <f>IF(I286="SINAPI",VLOOKUP(QUA!H286,SINAPI,3,),VLOOKUP(QUA!H286,SETOP,4,))</f>
        <v>M2</v>
      </c>
      <c r="K286" s="212">
        <f>F289</f>
        <v>3.3600000000000003</v>
      </c>
      <c r="L286" s="212" t="s">
        <v>37</v>
      </c>
      <c r="M286" s="194">
        <f>ROUND(IF(I286="SINAPI",VLOOKUP(QUA!H286,SINAPI,4,),VLOOKUP(QUA!H286,SETOP,5,)),2)</f>
        <v>5.89</v>
      </c>
      <c r="N286" s="194">
        <f>ROUND(M286*(1+$C$7),2)</f>
        <v>7.73</v>
      </c>
      <c r="O286" s="194">
        <f>K286*M286</f>
        <v>19.790400000000002</v>
      </c>
      <c r="P286" s="194">
        <f>N286*K286</f>
        <v>25.972800000000003</v>
      </c>
      <c r="Q286" s="100"/>
      <c r="R286" s="100"/>
      <c r="S286" s="290"/>
      <c r="T286" s="93"/>
    </row>
    <row r="287" spans="1:21" s="20" customFormat="1">
      <c r="A287" s="243"/>
      <c r="B287" s="248"/>
      <c r="C287" s="424" t="s">
        <v>22685</v>
      </c>
      <c r="D287" s="424"/>
      <c r="E287" s="424"/>
      <c r="F287" s="213">
        <v>2</v>
      </c>
      <c r="G287" s="248" t="s">
        <v>6595</v>
      </c>
      <c r="H287" s="211"/>
      <c r="I287" s="211"/>
      <c r="J287" s="211"/>
      <c r="K287" s="212"/>
      <c r="L287" s="212"/>
      <c r="M287" s="194"/>
      <c r="N287" s="194"/>
      <c r="O287" s="194"/>
      <c r="P287" s="194"/>
      <c r="Q287" s="100"/>
      <c r="R287" s="100"/>
      <c r="S287" s="290"/>
      <c r="T287" s="93"/>
    </row>
    <row r="288" spans="1:21" s="20" customFormat="1">
      <c r="A288" s="243"/>
      <c r="B288" s="248"/>
      <c r="C288" s="424" t="s">
        <v>22681</v>
      </c>
      <c r="D288" s="424"/>
      <c r="E288" s="424"/>
      <c r="F288" s="213">
        <f>0.8*2.1</f>
        <v>1.6800000000000002</v>
      </c>
      <c r="G288" s="248" t="s">
        <v>6284</v>
      </c>
      <c r="H288" s="211"/>
      <c r="I288" s="211"/>
      <c r="J288" s="211"/>
      <c r="K288" s="212"/>
      <c r="L288" s="212"/>
      <c r="M288" s="194"/>
      <c r="N288" s="194"/>
      <c r="O288" s="194"/>
      <c r="P288" s="194"/>
      <c r="Q288" s="100"/>
      <c r="R288" s="100"/>
      <c r="S288" s="290"/>
      <c r="T288" s="93"/>
    </row>
    <row r="289" spans="1:21" s="20" customFormat="1">
      <c r="A289" s="243"/>
      <c r="B289" s="248"/>
      <c r="C289" s="424" t="s">
        <v>22678</v>
      </c>
      <c r="D289" s="424"/>
      <c r="E289" s="424"/>
      <c r="F289" s="213">
        <f>F287*F288</f>
        <v>3.3600000000000003</v>
      </c>
      <c r="G289" s="248" t="s">
        <v>6284</v>
      </c>
      <c r="H289" s="211"/>
      <c r="I289" s="211"/>
      <c r="J289" s="211"/>
      <c r="K289" s="212"/>
      <c r="L289" s="212"/>
      <c r="M289" s="194"/>
      <c r="N289" s="194"/>
      <c r="O289" s="194"/>
      <c r="P289" s="194"/>
      <c r="Q289" s="100"/>
      <c r="R289" s="100"/>
      <c r="S289" s="290"/>
      <c r="T289" s="93"/>
    </row>
    <row r="290" spans="1:21" s="20" customFormat="1" ht="30" customHeight="1">
      <c r="A290" s="243" t="s">
        <v>22890</v>
      </c>
      <c r="B290" s="409" t="s">
        <v>22910</v>
      </c>
      <c r="C290" s="409" t="s">
        <v>22682</v>
      </c>
      <c r="D290" s="409"/>
      <c r="E290" s="409"/>
      <c r="F290" s="409">
        <v>65</v>
      </c>
      <c r="G290" s="410" t="s">
        <v>16209</v>
      </c>
      <c r="H290" s="11"/>
      <c r="I290" s="211"/>
      <c r="J290" s="211"/>
      <c r="K290" s="212"/>
      <c r="L290" s="212"/>
      <c r="M290" s="194"/>
      <c r="N290" s="194"/>
      <c r="O290" s="194"/>
      <c r="P290" s="194"/>
      <c r="Q290" s="100"/>
      <c r="R290" s="100"/>
      <c r="S290" s="290"/>
      <c r="T290" s="93"/>
    </row>
    <row r="291" spans="1:21" s="20" customFormat="1" ht="30" customHeight="1">
      <c r="A291" s="243" t="s">
        <v>22891</v>
      </c>
      <c r="B291" s="409" t="str">
        <f>IF(I291="SINAPI",VLOOKUP(QUA!H291,SINAPI,2,),VLOOKUP(QUA!H291,SETOP,3,))</f>
        <v>DEMOLIÇÃO DE ALVENARIA DE TIJOLO MACIÇO, DE FORMA MANUAL, SEM REAPROVEITAMENTO. AF_12/2017</v>
      </c>
      <c r="C291" s="409"/>
      <c r="D291" s="409"/>
      <c r="E291" s="409"/>
      <c r="F291" s="409"/>
      <c r="G291" s="410"/>
      <c r="H291" s="11">
        <v>97624</v>
      </c>
      <c r="I291" s="211" t="s">
        <v>16078</v>
      </c>
      <c r="J291" s="211" t="str">
        <f>IF(I291="SINAPI",VLOOKUP(QUA!H291,SINAPI,3,),VLOOKUP(QUA!H291,SETOP,4,))</f>
        <v>M3</v>
      </c>
      <c r="K291" s="212">
        <f>F295</f>
        <v>1.3687499999999999</v>
      </c>
      <c r="L291" s="212" t="s">
        <v>37</v>
      </c>
      <c r="M291" s="194">
        <f>ROUND(IF(I291="SINAPI",VLOOKUP(QUA!H291,SINAPI,4,),VLOOKUP(QUA!H291,SETOP,5,)),2)</f>
        <v>66.319999999999993</v>
      </c>
      <c r="N291" s="194">
        <f>ROUND(M291*(1+$C$7),2)</f>
        <v>87.07</v>
      </c>
      <c r="O291" s="194">
        <f>K291*M291</f>
        <v>90.77549999999998</v>
      </c>
      <c r="P291" s="194">
        <f>N291*K291</f>
        <v>119.17706249999998</v>
      </c>
      <c r="Q291" s="100"/>
      <c r="R291" s="100"/>
      <c r="S291" s="290"/>
      <c r="T291" s="93"/>
    </row>
    <row r="292" spans="1:21" s="15" customFormat="1" ht="15.75" customHeight="1">
      <c r="A292" s="237"/>
      <c r="B292" s="1"/>
      <c r="C292" s="431" t="s">
        <v>22884</v>
      </c>
      <c r="D292" s="431"/>
      <c r="E292" s="431"/>
      <c r="F292" s="210">
        <f>2.2+1.45</f>
        <v>3.6500000000000004</v>
      </c>
      <c r="G292" s="1" t="s">
        <v>6462</v>
      </c>
      <c r="H292" s="23"/>
      <c r="I292" s="23"/>
      <c r="J292" s="23"/>
      <c r="K292" s="12"/>
      <c r="L292" s="3"/>
      <c r="M292" s="24"/>
      <c r="N292" s="24"/>
      <c r="O292" s="194"/>
      <c r="P292" s="194"/>
      <c r="Q292" s="100"/>
      <c r="R292" s="100"/>
      <c r="S292" s="290"/>
      <c r="T292" s="93"/>
      <c r="U292" s="290"/>
    </row>
    <row r="293" spans="1:21" s="15" customFormat="1" ht="15.75" customHeight="1">
      <c r="A293" s="237"/>
      <c r="B293" s="1"/>
      <c r="C293" s="431" t="s">
        <v>22885</v>
      </c>
      <c r="D293" s="431"/>
      <c r="E293" s="431"/>
      <c r="F293" s="210">
        <v>0.15</v>
      </c>
      <c r="G293" s="1" t="s">
        <v>6462</v>
      </c>
      <c r="H293" s="23"/>
      <c r="I293" s="23"/>
      <c r="J293" s="23"/>
      <c r="K293" s="12"/>
      <c r="L293" s="3"/>
      <c r="M293" s="24"/>
      <c r="N293" s="24"/>
      <c r="O293" s="194"/>
      <c r="P293" s="194"/>
      <c r="Q293" s="100"/>
      <c r="R293" s="100"/>
      <c r="S293" s="290"/>
      <c r="T293" s="93"/>
      <c r="U293" s="290"/>
    </row>
    <row r="294" spans="1:21" s="15" customFormat="1" ht="15.75" customHeight="1">
      <c r="A294" s="237"/>
      <c r="B294" s="1"/>
      <c r="C294" s="431" t="s">
        <v>22886</v>
      </c>
      <c r="D294" s="431"/>
      <c r="E294" s="431"/>
      <c r="F294" s="210">
        <v>2.5</v>
      </c>
      <c r="G294" s="1" t="s">
        <v>6462</v>
      </c>
      <c r="H294" s="23"/>
      <c r="I294" s="23"/>
      <c r="J294" s="23"/>
      <c r="K294" s="12"/>
      <c r="L294" s="3"/>
      <c r="M294" s="24"/>
      <c r="N294" s="24"/>
      <c r="O294" s="194"/>
      <c r="P294" s="194"/>
      <c r="Q294" s="100"/>
      <c r="R294" s="100"/>
      <c r="S294" s="290"/>
      <c r="T294" s="93"/>
      <c r="U294" s="290"/>
    </row>
    <row r="295" spans="1:21" s="15" customFormat="1" ht="15.75" customHeight="1">
      <c r="A295" s="237"/>
      <c r="B295" s="1"/>
      <c r="C295" s="431" t="s">
        <v>22596</v>
      </c>
      <c r="D295" s="431"/>
      <c r="E295" s="431"/>
      <c r="F295" s="210">
        <f>F292*F293*F294</f>
        <v>1.3687499999999999</v>
      </c>
      <c r="G295" s="1" t="s">
        <v>25</v>
      </c>
      <c r="H295" s="23"/>
      <c r="I295" s="23"/>
      <c r="J295" s="23"/>
      <c r="K295" s="12"/>
      <c r="L295" s="3"/>
      <c r="M295" s="24"/>
      <c r="N295" s="24"/>
      <c r="O295" s="194"/>
      <c r="P295" s="194"/>
      <c r="Q295" s="100"/>
      <c r="R295" s="100"/>
      <c r="S295" s="290"/>
      <c r="T295" s="93"/>
      <c r="U295" s="290"/>
    </row>
    <row r="296" spans="1:21" s="20" customFormat="1" ht="30" customHeight="1">
      <c r="A296" s="243" t="s">
        <v>22892</v>
      </c>
      <c r="B296" s="409" t="str">
        <f>IF(I296="SINAPI",VLOOKUP(QUA!H296,SINAPI,2,),VLOOKUP(QUA!H296,SETOP,3,))</f>
        <v>REMOÇÃO DE PORTAS, DE FORMA MANUAL, SEM REAPROVEITAMENTO. AF_12/2017</v>
      </c>
      <c r="C296" s="409"/>
      <c r="D296" s="409"/>
      <c r="E296" s="409"/>
      <c r="F296" s="409"/>
      <c r="G296" s="410"/>
      <c r="H296" s="11">
        <v>97644</v>
      </c>
      <c r="I296" s="211" t="s">
        <v>16078</v>
      </c>
      <c r="J296" s="211" t="str">
        <f>IF(I296="SINAPI",VLOOKUP(QUA!H296,SINAPI,3,),VLOOKUP(QUA!H296,SETOP,4,))</f>
        <v>M2</v>
      </c>
      <c r="K296" s="212">
        <f>F299</f>
        <v>3.3600000000000003</v>
      </c>
      <c r="L296" s="212" t="s">
        <v>37</v>
      </c>
      <c r="M296" s="194">
        <f>ROUND(IF(I296="SINAPI",VLOOKUP(QUA!H296,SINAPI,4,),VLOOKUP(QUA!H296,SETOP,5,)),2)</f>
        <v>5.89</v>
      </c>
      <c r="N296" s="194">
        <f>ROUND(M296*(1+$C$7),2)</f>
        <v>7.73</v>
      </c>
      <c r="O296" s="194">
        <f>K296*M296</f>
        <v>19.790400000000002</v>
      </c>
      <c r="P296" s="194">
        <f>N296*K296</f>
        <v>25.972800000000003</v>
      </c>
      <c r="Q296" s="100"/>
      <c r="R296" s="100"/>
      <c r="S296" s="290"/>
      <c r="T296" s="93"/>
    </row>
    <row r="297" spans="1:21" s="20" customFormat="1">
      <c r="A297" s="243"/>
      <c r="B297" s="248"/>
      <c r="C297" s="424" t="s">
        <v>22685</v>
      </c>
      <c r="D297" s="424"/>
      <c r="E297" s="424"/>
      <c r="F297" s="213">
        <v>2</v>
      </c>
      <c r="G297" s="248" t="s">
        <v>6595</v>
      </c>
      <c r="H297" s="211"/>
      <c r="I297" s="211"/>
      <c r="J297" s="211"/>
      <c r="K297" s="212"/>
      <c r="L297" s="212"/>
      <c r="M297" s="194"/>
      <c r="N297" s="194"/>
      <c r="O297" s="194"/>
      <c r="P297" s="194"/>
      <c r="Q297" s="100"/>
      <c r="R297" s="100"/>
      <c r="S297" s="290"/>
      <c r="T297" s="93"/>
    </row>
    <row r="298" spans="1:21" s="20" customFormat="1">
      <c r="A298" s="243"/>
      <c r="B298" s="248"/>
      <c r="C298" s="424" t="s">
        <v>22681</v>
      </c>
      <c r="D298" s="424"/>
      <c r="E298" s="424"/>
      <c r="F298" s="213">
        <f>0.8*2.1</f>
        <v>1.6800000000000002</v>
      </c>
      <c r="G298" s="248" t="s">
        <v>6284</v>
      </c>
      <c r="H298" s="211"/>
      <c r="I298" s="211"/>
      <c r="J298" s="211"/>
      <c r="K298" s="212"/>
      <c r="L298" s="212"/>
      <c r="M298" s="194"/>
      <c r="N298" s="194"/>
      <c r="O298" s="194"/>
      <c r="P298" s="194"/>
      <c r="Q298" s="100"/>
      <c r="R298" s="100"/>
      <c r="S298" s="290"/>
      <c r="T298" s="93"/>
    </row>
    <row r="299" spans="1:21" s="20" customFormat="1">
      <c r="A299" s="243"/>
      <c r="B299" s="248"/>
      <c r="C299" s="424" t="s">
        <v>22678</v>
      </c>
      <c r="D299" s="424"/>
      <c r="E299" s="424"/>
      <c r="F299" s="213">
        <f>F297*F298</f>
        <v>3.3600000000000003</v>
      </c>
      <c r="G299" s="248" t="s">
        <v>6284</v>
      </c>
      <c r="H299" s="211"/>
      <c r="I299" s="211"/>
      <c r="J299" s="211"/>
      <c r="K299" s="212"/>
      <c r="L299" s="212"/>
      <c r="M299" s="194"/>
      <c r="N299" s="194"/>
      <c r="O299" s="194"/>
      <c r="P299" s="194"/>
      <c r="Q299" s="100"/>
      <c r="R299" s="100"/>
      <c r="S299" s="290"/>
      <c r="T299" s="93"/>
    </row>
    <row r="300" spans="1:21" s="20" customFormat="1" ht="30" customHeight="1">
      <c r="A300" s="243" t="s">
        <v>22911</v>
      </c>
      <c r="B300" s="409" t="str">
        <f>IF(I300="SINAPI",VLOOKUP(QUA!H300,SINAPI,2,),VLOOKUP(QUA!H300,SETOP,3,))</f>
        <v>CARGA MANUAL DE ENTULHO EM CAMINHAO BASCULANTE 6 M3</v>
      </c>
      <c r="C300" s="409"/>
      <c r="D300" s="409"/>
      <c r="E300" s="409"/>
      <c r="F300" s="409"/>
      <c r="G300" s="410"/>
      <c r="H300" s="23">
        <v>72897</v>
      </c>
      <c r="I300" s="211" t="s">
        <v>16078</v>
      </c>
      <c r="J300" s="211" t="str">
        <f>IF(I300="SINAPI",VLOOKUP(QUA!H300,SINAPI,3,),VLOOKUP(QUA!H300,SETOP,4,))</f>
        <v>M3</v>
      </c>
      <c r="K300" s="212">
        <f>F303</f>
        <v>15</v>
      </c>
      <c r="L300" s="212" t="s">
        <v>37</v>
      </c>
      <c r="M300" s="194">
        <f>ROUND(IF(I300="SINAPI",VLOOKUP(QUA!H300,SINAPI,4,),VLOOKUP(QUA!H300,SETOP,5,)),2)</f>
        <v>17.88</v>
      </c>
      <c r="N300" s="194">
        <f>ROUND(M300*(1+$C$7),2)</f>
        <v>23.47</v>
      </c>
      <c r="O300" s="194">
        <f>K300*M300</f>
        <v>268.2</v>
      </c>
      <c r="P300" s="194">
        <f>N300*K300</f>
        <v>352.04999999999995</v>
      </c>
      <c r="Q300" s="100"/>
      <c r="R300" s="100"/>
      <c r="S300" s="290"/>
      <c r="T300" s="93"/>
    </row>
    <row r="301" spans="1:21" s="20" customFormat="1" ht="15.75" customHeight="1">
      <c r="A301" s="243"/>
      <c r="B301" s="248"/>
      <c r="C301" s="429" t="s">
        <v>22887</v>
      </c>
      <c r="D301" s="429"/>
      <c r="E301" s="429"/>
      <c r="F301" s="261">
        <f>F277</f>
        <v>13</v>
      </c>
      <c r="G301" s="241" t="s">
        <v>25</v>
      </c>
      <c r="H301" s="211"/>
      <c r="I301" s="211"/>
      <c r="J301" s="211"/>
      <c r="K301" s="212"/>
      <c r="L301" s="212"/>
      <c r="M301" s="194"/>
      <c r="N301" s="194"/>
      <c r="O301" s="194"/>
      <c r="P301" s="194"/>
      <c r="Q301" s="100"/>
      <c r="R301" s="100"/>
      <c r="S301" s="290"/>
      <c r="T301" s="93"/>
    </row>
    <row r="302" spans="1:21" s="20" customFormat="1">
      <c r="A302" s="243"/>
      <c r="B302" s="248"/>
      <c r="C302" s="430" t="s">
        <v>22893</v>
      </c>
      <c r="D302" s="430"/>
      <c r="E302" s="430"/>
      <c r="F302" s="323">
        <f>F287</f>
        <v>2</v>
      </c>
      <c r="G302" s="257" t="s">
        <v>25</v>
      </c>
      <c r="H302" s="211"/>
      <c r="I302" s="211"/>
      <c r="J302" s="211"/>
      <c r="K302" s="212"/>
      <c r="L302" s="212"/>
      <c r="M302" s="194"/>
      <c r="N302" s="194"/>
      <c r="O302" s="194"/>
      <c r="P302" s="194"/>
      <c r="Q302" s="100"/>
      <c r="R302" s="100"/>
      <c r="S302" s="290"/>
      <c r="T302" s="93"/>
    </row>
    <row r="303" spans="1:21" s="20" customFormat="1">
      <c r="A303" s="243"/>
      <c r="B303" s="248"/>
      <c r="C303" s="430" t="s">
        <v>22596</v>
      </c>
      <c r="D303" s="430"/>
      <c r="E303" s="430"/>
      <c r="F303" s="323">
        <f>F301+F302</f>
        <v>15</v>
      </c>
      <c r="G303" s="257" t="s">
        <v>25</v>
      </c>
      <c r="H303" s="211"/>
      <c r="I303" s="211"/>
      <c r="J303" s="211"/>
      <c r="K303" s="212"/>
      <c r="L303" s="212"/>
      <c r="M303" s="194"/>
      <c r="N303" s="194"/>
      <c r="O303" s="194"/>
      <c r="P303" s="194"/>
      <c r="Q303" s="100"/>
      <c r="R303" s="100"/>
      <c r="S303" s="290"/>
      <c r="T303" s="93"/>
    </row>
    <row r="304" spans="1:21" s="20" customFormat="1" ht="30" customHeight="1">
      <c r="A304" s="243" t="s">
        <v>22912</v>
      </c>
      <c r="B304" s="409" t="str">
        <f>IF(I304="SINAPI",VLOOKUP(QUA!H304,SINAPI,2,),VLOOKUP(QUA!H304,SETOP,3,))</f>
        <v>TRANSPORTE DE ENTULHO COM CAMINHAO BASCULANTE 6 M3, RODOVIA PAVIMENTADA, DMT 0,5 A 1,0 KM</v>
      </c>
      <c r="C304" s="409"/>
      <c r="D304" s="409"/>
      <c r="E304" s="409"/>
      <c r="F304" s="409"/>
      <c r="G304" s="410"/>
      <c r="H304" s="23">
        <v>72900</v>
      </c>
      <c r="I304" s="211" t="s">
        <v>16078</v>
      </c>
      <c r="J304" s="211" t="str">
        <f>IF(I304="SINAPI",VLOOKUP(QUA!H304,SINAPI,3,),VLOOKUP(QUA!H304,SETOP,4,))</f>
        <v>M3</v>
      </c>
      <c r="K304" s="212">
        <f>F307</f>
        <v>15</v>
      </c>
      <c r="L304" s="212" t="s">
        <v>37</v>
      </c>
      <c r="M304" s="194">
        <f>ROUND(IF(I304="SINAPI",VLOOKUP(QUA!H304,SINAPI,4,),VLOOKUP(QUA!H304,SETOP,5,)),2)</f>
        <v>6.04</v>
      </c>
      <c r="N304" s="194">
        <f>ROUND(M304*(1+$C$7),2)</f>
        <v>7.93</v>
      </c>
      <c r="O304" s="194">
        <f>K304*M304</f>
        <v>90.6</v>
      </c>
      <c r="P304" s="194">
        <f>N304*K304</f>
        <v>118.94999999999999</v>
      </c>
      <c r="Q304" s="100"/>
      <c r="R304" s="100"/>
      <c r="S304" s="290"/>
      <c r="T304" s="93"/>
    </row>
    <row r="305" spans="1:21" s="20" customFormat="1" ht="15.75" customHeight="1">
      <c r="A305" s="243"/>
      <c r="B305" s="248"/>
      <c r="C305" s="429" t="s">
        <v>22887</v>
      </c>
      <c r="D305" s="429"/>
      <c r="E305" s="429"/>
      <c r="F305" s="261">
        <f>F301</f>
        <v>13</v>
      </c>
      <c r="G305" s="241" t="s">
        <v>25</v>
      </c>
      <c r="H305" s="211"/>
      <c r="I305" s="211"/>
      <c r="J305" s="211"/>
      <c r="K305" s="212"/>
      <c r="L305" s="212"/>
      <c r="M305" s="194"/>
      <c r="N305" s="194"/>
      <c r="O305" s="194"/>
      <c r="P305" s="194"/>
      <c r="Q305" s="100"/>
      <c r="R305" s="100"/>
      <c r="S305" s="290"/>
      <c r="T305" s="93"/>
    </row>
    <row r="306" spans="1:21" s="20" customFormat="1">
      <c r="A306" s="243"/>
      <c r="B306" s="248"/>
      <c r="C306" s="430" t="s">
        <v>22893</v>
      </c>
      <c r="D306" s="430"/>
      <c r="E306" s="430"/>
      <c r="F306" s="323">
        <f>F302</f>
        <v>2</v>
      </c>
      <c r="G306" s="257" t="s">
        <v>25</v>
      </c>
      <c r="H306" s="211"/>
      <c r="I306" s="211"/>
      <c r="J306" s="211"/>
      <c r="K306" s="212"/>
      <c r="L306" s="212"/>
      <c r="M306" s="194"/>
      <c r="N306" s="194"/>
      <c r="O306" s="194"/>
      <c r="P306" s="194"/>
      <c r="Q306" s="100"/>
      <c r="R306" s="100"/>
      <c r="S306" s="290"/>
      <c r="T306" s="93"/>
    </row>
    <row r="307" spans="1:21" s="20" customFormat="1">
      <c r="A307" s="243"/>
      <c r="B307" s="248"/>
      <c r="C307" s="430" t="s">
        <v>22596</v>
      </c>
      <c r="D307" s="430"/>
      <c r="E307" s="430"/>
      <c r="F307" s="323">
        <f>F305+F306</f>
        <v>15</v>
      </c>
      <c r="G307" s="257" t="s">
        <v>25</v>
      </c>
      <c r="H307" s="211"/>
      <c r="I307" s="211"/>
      <c r="J307" s="211"/>
      <c r="K307" s="212"/>
      <c r="L307" s="212"/>
      <c r="M307" s="194"/>
      <c r="N307" s="194"/>
      <c r="O307" s="194"/>
      <c r="P307" s="194"/>
      <c r="Q307" s="100"/>
      <c r="R307" s="100"/>
      <c r="S307" s="290"/>
      <c r="T307" s="93"/>
    </row>
    <row r="308" spans="1:21" s="15" customFormat="1" ht="39.950000000000003" customHeight="1">
      <c r="A308" s="242" t="s">
        <v>22913</v>
      </c>
      <c r="B308" s="409" t="str">
        <f>IF(I308="SINAPI",VLOOKUP(QUA!H308,SINAPI,2,),VLOOKUP(QUA!H308,SETOP,3,))</f>
        <v>ALVENARIA EM TIJOLO CERAMICO MACICO 5X10X20CM 1/2 VEZ (ESPESSURA 10CM), ASSENTADO COM ARGAMASSA TRACO 1:2:8 (CIMENTO, CAL E AREIA)</v>
      </c>
      <c r="C308" s="409"/>
      <c r="D308" s="409"/>
      <c r="E308" s="409"/>
      <c r="F308" s="409"/>
      <c r="G308" s="410"/>
      <c r="H308" s="11">
        <v>72132</v>
      </c>
      <c r="I308" s="11" t="s">
        <v>16078</v>
      </c>
      <c r="J308" s="211" t="str">
        <f>IF(I308="SINAPI",VLOOKUP(QUA!H308,SINAPI,3,),VLOOKUP(QUA!H308,SETOP,4,))</f>
        <v>M2</v>
      </c>
      <c r="K308" s="12">
        <f>F311</f>
        <v>9.6999999999999993</v>
      </c>
      <c r="L308" s="12" t="s">
        <v>40</v>
      </c>
      <c r="M308" s="194">
        <f>ROUND(IF(I308="SINAPI",VLOOKUP(QUA!H308,SINAPI,4,),VLOOKUP(QUA!H308,SETOP,5,)),2)</f>
        <v>53.1</v>
      </c>
      <c r="N308" s="13">
        <f t="shared" ref="N308" si="49">ROUND(M308*(1+$C$7),2)</f>
        <v>69.709999999999994</v>
      </c>
      <c r="O308" s="13">
        <f t="shared" ref="O308" si="50">K308*M308</f>
        <v>515.06999999999994</v>
      </c>
      <c r="P308" s="309">
        <f t="shared" ref="P308" si="51">N308*K308</f>
        <v>676.1869999999999</v>
      </c>
      <c r="Q308" s="102"/>
      <c r="R308" s="102"/>
      <c r="S308" s="253"/>
      <c r="T308" s="103"/>
      <c r="U308" s="253"/>
    </row>
    <row r="309" spans="1:21" s="15" customFormat="1">
      <c r="A309" s="242"/>
      <c r="B309" s="253"/>
      <c r="C309" s="429" t="s">
        <v>22886</v>
      </c>
      <c r="D309" s="429"/>
      <c r="E309" s="429"/>
      <c r="F309" s="261">
        <v>2.5</v>
      </c>
      <c r="G309" s="241" t="s">
        <v>25</v>
      </c>
      <c r="H309" s="11"/>
      <c r="I309" s="11"/>
      <c r="J309" s="211"/>
      <c r="K309" s="12"/>
      <c r="L309" s="12"/>
      <c r="M309" s="13"/>
      <c r="N309" s="13"/>
      <c r="O309" s="13"/>
      <c r="P309" s="309"/>
      <c r="Q309" s="102"/>
      <c r="R309" s="102"/>
      <c r="S309" s="253"/>
      <c r="T309" s="103"/>
      <c r="U309" s="253"/>
    </row>
    <row r="310" spans="1:21" s="15" customFormat="1">
      <c r="A310" s="242"/>
      <c r="B310" s="253"/>
      <c r="C310" s="430" t="s">
        <v>22897</v>
      </c>
      <c r="D310" s="430"/>
      <c r="E310" s="430"/>
      <c r="F310" s="323">
        <f>2.9+4.3</f>
        <v>7.1999999999999993</v>
      </c>
      <c r="G310" s="257" t="s">
        <v>25</v>
      </c>
      <c r="H310" s="11"/>
      <c r="I310" s="11"/>
      <c r="J310" s="211"/>
      <c r="K310" s="12"/>
      <c r="L310" s="12"/>
      <c r="M310" s="13"/>
      <c r="N310" s="13"/>
      <c r="O310" s="13"/>
      <c r="P310" s="309"/>
      <c r="Q310" s="102"/>
      <c r="R310" s="102"/>
      <c r="S310" s="253"/>
      <c r="T310" s="103"/>
      <c r="U310" s="253"/>
    </row>
    <row r="311" spans="1:21" s="15" customFormat="1">
      <c r="A311" s="242"/>
      <c r="B311" s="242"/>
      <c r="C311" s="430" t="s">
        <v>22596</v>
      </c>
      <c r="D311" s="430"/>
      <c r="E311" s="430"/>
      <c r="F311" s="323">
        <f>F309+F310</f>
        <v>9.6999999999999993</v>
      </c>
      <c r="G311" s="257" t="s">
        <v>25</v>
      </c>
      <c r="H311" s="11"/>
      <c r="I311" s="11"/>
      <c r="J311" s="211"/>
      <c r="K311" s="12"/>
      <c r="L311" s="12"/>
      <c r="M311" s="13"/>
      <c r="N311" s="13"/>
      <c r="O311" s="13"/>
      <c r="P311" s="309"/>
      <c r="Q311" s="102"/>
      <c r="R311" s="102"/>
      <c r="S311" s="253"/>
      <c r="T311" s="103"/>
      <c r="U311" s="253"/>
    </row>
    <row r="312" spans="1:21" s="15" customFormat="1" ht="49.5" customHeight="1">
      <c r="A312" s="242" t="s">
        <v>22914</v>
      </c>
      <c r="B312" s="409" t="str">
        <f>IF(I312="SINAPI",VLOOKUP(QUA!H312,SINAPI,2,),VLOOKUP(QUA!H312,SETOP,3,))</f>
        <v>CHAPISCO APLICADO EM ALVENARIAS E ESTRUTURAS DE CONCRETO INTERNAS, COM COLHER DE PEDREIRO.  ARGAMASSA TRAÇO 1:3 COM PREPARO MANUAL. AF_06/2014</v>
      </c>
      <c r="C312" s="409"/>
      <c r="D312" s="409"/>
      <c r="E312" s="409"/>
      <c r="F312" s="409"/>
      <c r="G312" s="410"/>
      <c r="H312" s="11">
        <v>87878</v>
      </c>
      <c r="I312" s="11" t="s">
        <v>16078</v>
      </c>
      <c r="J312" s="211" t="str">
        <f>IF(I312="SINAPI",VLOOKUP(QUA!H312,SINAPI,3,),VLOOKUP(QUA!H312,SETOP,4,))</f>
        <v>M2</v>
      </c>
      <c r="K312" s="12">
        <f>F316</f>
        <v>19.399999999999999</v>
      </c>
      <c r="L312" s="12" t="s">
        <v>40</v>
      </c>
      <c r="M312" s="194">
        <f>ROUND(IF(I312="SINAPI",VLOOKUP(QUA!H312,SINAPI,4,),VLOOKUP(QUA!H312,SETOP,5,)),2)</f>
        <v>2.91</v>
      </c>
      <c r="N312" s="194">
        <f>ROUND(M312*(1+$C$7),2)</f>
        <v>3.82</v>
      </c>
      <c r="O312" s="194">
        <f>K312*M312</f>
        <v>56.454000000000001</v>
      </c>
      <c r="P312" s="194">
        <f>N312*K312</f>
        <v>74.10799999999999</v>
      </c>
      <c r="Q312" s="102"/>
      <c r="R312" s="102"/>
      <c r="S312" s="253"/>
      <c r="T312" s="103"/>
      <c r="U312" s="253"/>
    </row>
    <row r="313" spans="1:21" s="15" customFormat="1">
      <c r="A313" s="242"/>
      <c r="B313" s="253"/>
      <c r="C313" s="429" t="s">
        <v>22886</v>
      </c>
      <c r="D313" s="429"/>
      <c r="E313" s="429"/>
      <c r="F313" s="261">
        <v>2.5</v>
      </c>
      <c r="G313" s="241" t="s">
        <v>6462</v>
      </c>
      <c r="H313" s="11"/>
      <c r="I313" s="11"/>
      <c r="J313" s="211"/>
      <c r="K313" s="12"/>
      <c r="L313" s="12"/>
      <c r="M313" s="13"/>
      <c r="N313" s="13"/>
      <c r="O313" s="13"/>
      <c r="P313" s="309"/>
      <c r="Q313" s="102"/>
      <c r="R313" s="102"/>
      <c r="S313" s="253"/>
      <c r="T313" s="103"/>
      <c r="U313" s="253"/>
    </row>
    <row r="314" spans="1:21" s="15" customFormat="1">
      <c r="A314" s="242"/>
      <c r="B314" s="253"/>
      <c r="C314" s="430" t="s">
        <v>22897</v>
      </c>
      <c r="D314" s="430"/>
      <c r="E314" s="430"/>
      <c r="F314" s="323">
        <v>7.2</v>
      </c>
      <c r="G314" s="257" t="s">
        <v>6462</v>
      </c>
      <c r="H314" s="11"/>
      <c r="I314" s="11"/>
      <c r="J314" s="211"/>
      <c r="K314" s="12"/>
      <c r="L314" s="12"/>
      <c r="M314" s="13"/>
      <c r="N314" s="13"/>
      <c r="O314" s="13"/>
      <c r="P314" s="309"/>
      <c r="Q314" s="253"/>
      <c r="R314" s="324"/>
      <c r="S314" s="253"/>
      <c r="T314" s="103"/>
      <c r="U314" s="253"/>
    </row>
    <row r="315" spans="1:21" s="15" customFormat="1">
      <c r="A315" s="242"/>
      <c r="B315" s="253"/>
      <c r="C315" s="430" t="s">
        <v>22596</v>
      </c>
      <c r="D315" s="430"/>
      <c r="E315" s="430"/>
      <c r="F315" s="323">
        <f>F313+F314</f>
        <v>9.6999999999999993</v>
      </c>
      <c r="G315" s="257" t="s">
        <v>6284</v>
      </c>
      <c r="H315" s="11"/>
      <c r="I315" s="11"/>
      <c r="J315" s="211"/>
      <c r="K315" s="12"/>
      <c r="L315" s="12"/>
      <c r="M315" s="13"/>
      <c r="N315" s="13"/>
      <c r="O315" s="13"/>
      <c r="P315" s="309"/>
      <c r="Q315" s="253"/>
      <c r="R315" s="324"/>
      <c r="S315" s="253"/>
      <c r="T315" s="103"/>
      <c r="U315" s="253"/>
    </row>
    <row r="316" spans="1:21" s="15" customFormat="1">
      <c r="A316" s="242"/>
      <c r="B316" s="253"/>
      <c r="C316" s="430" t="s">
        <v>22896</v>
      </c>
      <c r="D316" s="430"/>
      <c r="E316" s="430"/>
      <c r="F316" s="323">
        <f>F315*2</f>
        <v>19.399999999999999</v>
      </c>
      <c r="G316" s="257" t="s">
        <v>6284</v>
      </c>
      <c r="H316" s="11"/>
      <c r="I316" s="11"/>
      <c r="J316" s="211"/>
      <c r="K316" s="12"/>
      <c r="L316" s="12"/>
      <c r="M316" s="13"/>
      <c r="N316" s="13"/>
      <c r="O316" s="13"/>
      <c r="P316" s="309"/>
      <c r="Q316" s="253"/>
      <c r="R316" s="324"/>
      <c r="S316" s="253"/>
      <c r="T316" s="103"/>
      <c r="U316" s="253"/>
    </row>
    <row r="317" spans="1:21" s="15" customFormat="1" ht="39.950000000000003" customHeight="1">
      <c r="A317" s="242" t="s">
        <v>22915</v>
      </c>
      <c r="B317" s="409" t="str">
        <f>IF(I317="SINAPI",VLOOKUP(QUA!H317,SINAPI,2,),VLOOKUP(QUA!H317,SETOP,3,))</f>
        <v>REBOCO COM ARGAMASSA, TRAÇO 1:2:8 (CIMENTO, CAL E AREIA), ESP. 20MM, APLICAÇÃO MANUAL, PREPARO MECÂNICO</v>
      </c>
      <c r="C317" s="409"/>
      <c r="D317" s="409"/>
      <c r="E317" s="409"/>
      <c r="F317" s="409"/>
      <c r="G317" s="410"/>
      <c r="H317" s="11" t="s">
        <v>11396</v>
      </c>
      <c r="I317" s="11" t="s">
        <v>6221</v>
      </c>
      <c r="J317" s="211" t="str">
        <f>IF(I317="SINAPI",VLOOKUP(QUA!H317,SINAPI,3,),VLOOKUP(QUA!H317,SETOP,4,))</f>
        <v>M2</v>
      </c>
      <c r="K317" s="12">
        <f>F321</f>
        <v>19.399999999999999</v>
      </c>
      <c r="L317" s="12" t="s">
        <v>40</v>
      </c>
      <c r="M317" s="194">
        <f>ROUND(IF(I317="SINAPI",VLOOKUP(QUA!H317,SINAPI,4,),VLOOKUP(QUA!H317,SETOP,5,)),2)</f>
        <v>21.97</v>
      </c>
      <c r="N317" s="194">
        <f>ROUND(M317*(1+$C$7),2)</f>
        <v>28.84</v>
      </c>
      <c r="O317" s="194">
        <f>K317*M317</f>
        <v>426.21799999999996</v>
      </c>
      <c r="P317" s="194">
        <f>N317*K317</f>
        <v>559.49599999999998</v>
      </c>
      <c r="Q317" s="102"/>
      <c r="R317" s="102"/>
      <c r="S317" s="253"/>
      <c r="T317" s="103"/>
      <c r="U317" s="253"/>
    </row>
    <row r="318" spans="1:21" s="15" customFormat="1">
      <c r="A318" s="242"/>
      <c r="B318" s="240"/>
      <c r="C318" s="429" t="s">
        <v>22886</v>
      </c>
      <c r="D318" s="429"/>
      <c r="E318" s="429"/>
      <c r="F318" s="261">
        <v>2.5</v>
      </c>
      <c r="G318" s="241" t="s">
        <v>6462</v>
      </c>
      <c r="H318" s="11"/>
      <c r="I318" s="11"/>
      <c r="J318" s="211"/>
      <c r="K318" s="12"/>
      <c r="L318" s="12"/>
      <c r="M318" s="194"/>
      <c r="N318" s="194"/>
      <c r="O318" s="194"/>
      <c r="P318" s="194"/>
      <c r="Q318" s="102"/>
      <c r="R318" s="102"/>
      <c r="S318" s="253"/>
      <c r="T318" s="103"/>
      <c r="U318" s="253"/>
    </row>
    <row r="319" spans="1:21" s="15" customFormat="1">
      <c r="A319" s="242"/>
      <c r="B319" s="253"/>
      <c r="C319" s="430" t="s">
        <v>22897</v>
      </c>
      <c r="D319" s="430"/>
      <c r="E319" s="430"/>
      <c r="F319" s="323">
        <v>7.2</v>
      </c>
      <c r="G319" s="257" t="s">
        <v>6462</v>
      </c>
      <c r="H319" s="11"/>
      <c r="I319" s="11"/>
      <c r="J319" s="211"/>
      <c r="K319" s="12"/>
      <c r="L319" s="12"/>
      <c r="M319" s="13"/>
      <c r="N319" s="13"/>
      <c r="O319" s="13"/>
      <c r="P319" s="309"/>
      <c r="Q319" s="102"/>
      <c r="R319" s="102"/>
      <c r="S319" s="253"/>
      <c r="T319" s="103"/>
      <c r="U319" s="253"/>
    </row>
    <row r="320" spans="1:21" s="15" customFormat="1">
      <c r="A320" s="242"/>
      <c r="B320" s="253"/>
      <c r="C320" s="430" t="s">
        <v>22596</v>
      </c>
      <c r="D320" s="430"/>
      <c r="E320" s="430"/>
      <c r="F320" s="323">
        <f>F318+F319</f>
        <v>9.6999999999999993</v>
      </c>
      <c r="G320" s="257" t="s">
        <v>6284</v>
      </c>
      <c r="H320" s="11"/>
      <c r="I320" s="11"/>
      <c r="J320" s="211"/>
      <c r="K320" s="12"/>
      <c r="L320" s="12"/>
      <c r="M320" s="13"/>
      <c r="N320" s="13"/>
      <c r="O320" s="13"/>
      <c r="P320" s="309"/>
      <c r="Q320" s="102"/>
      <c r="R320" s="102"/>
      <c r="S320" s="253"/>
      <c r="T320" s="103"/>
      <c r="U320" s="253"/>
    </row>
    <row r="321" spans="1:21" s="15" customFormat="1">
      <c r="A321" s="242"/>
      <c r="B321" s="253"/>
      <c r="C321" s="430" t="s">
        <v>22896</v>
      </c>
      <c r="D321" s="430"/>
      <c r="E321" s="430"/>
      <c r="F321" s="323">
        <f>F320*2</f>
        <v>19.399999999999999</v>
      </c>
      <c r="G321" s="257" t="s">
        <v>6284</v>
      </c>
      <c r="H321" s="11"/>
      <c r="I321" s="11"/>
      <c r="J321" s="211"/>
      <c r="K321" s="12"/>
      <c r="L321" s="12"/>
      <c r="M321" s="13"/>
      <c r="N321" s="13"/>
      <c r="O321" s="13"/>
      <c r="P321" s="309"/>
      <c r="Q321" s="102"/>
      <c r="R321" s="102"/>
      <c r="S321" s="253"/>
      <c r="T321" s="103"/>
      <c r="U321" s="253"/>
    </row>
    <row r="322" spans="1:21" s="15" customFormat="1" ht="39.950000000000003" customHeight="1">
      <c r="A322" s="242" t="s">
        <v>22918</v>
      </c>
      <c r="B322" s="409" t="str">
        <f>IF(I322="SINAPI",VLOOKUP(QUA!H322,SINAPI,2,),VLOOKUP(QUA!H322,SETOP,3,))</f>
        <v>REMOÇÃO DE LOUÇAS (LAVATÓRIO, BANHEIRA, PIA, VASO SANITÁRIO, TANQUE)</v>
      </c>
      <c r="C322" s="409"/>
      <c r="D322" s="409"/>
      <c r="E322" s="409"/>
      <c r="F322" s="409"/>
      <c r="G322" s="410"/>
      <c r="H322" s="23" t="s">
        <v>9497</v>
      </c>
      <c r="I322" s="11" t="s">
        <v>6221</v>
      </c>
      <c r="J322" s="211" t="str">
        <f>IF(I322="SINAPI",VLOOKUP(QUA!H322,SINAPI,3,),VLOOKUP(QUA!H322,SETOP,4,))</f>
        <v>U</v>
      </c>
      <c r="K322" s="12">
        <f>F323</f>
        <v>1</v>
      </c>
      <c r="L322" s="12" t="s">
        <v>40</v>
      </c>
      <c r="M322" s="194">
        <f>ROUND(IF(I322="SINAPI",VLOOKUP(QUA!H322,SINAPI,4,),VLOOKUP(QUA!H322,SETOP,5,)),2)</f>
        <v>50.47</v>
      </c>
      <c r="N322" s="194">
        <f>ROUND(M322*(1+$C$7),2)</f>
        <v>66.260000000000005</v>
      </c>
      <c r="O322" s="194">
        <f>K322*M322</f>
        <v>50.47</v>
      </c>
      <c r="P322" s="194">
        <f>N322*K322</f>
        <v>66.260000000000005</v>
      </c>
      <c r="Q322" s="102"/>
      <c r="R322" s="102"/>
      <c r="S322" s="253"/>
      <c r="T322" s="103"/>
      <c r="U322" s="253"/>
    </row>
    <row r="323" spans="1:21" s="15" customFormat="1">
      <c r="A323" s="242"/>
      <c r="B323" s="240"/>
      <c r="C323" s="429" t="s">
        <v>22682</v>
      </c>
      <c r="D323" s="429"/>
      <c r="E323" s="429"/>
      <c r="F323" s="261">
        <v>1</v>
      </c>
      <c r="G323" s="241" t="s">
        <v>6462</v>
      </c>
      <c r="H323" s="11"/>
      <c r="I323" s="11"/>
      <c r="J323" s="211"/>
      <c r="K323" s="12"/>
      <c r="L323" s="12"/>
      <c r="M323" s="194"/>
      <c r="N323" s="194"/>
      <c r="O323" s="194"/>
      <c r="P323" s="194"/>
      <c r="Q323" s="102"/>
      <c r="R323" s="102"/>
      <c r="S323" s="253"/>
      <c r="T323" s="103"/>
      <c r="U323" s="253"/>
    </row>
    <row r="324" spans="1:21" s="15" customFormat="1">
      <c r="A324" s="242"/>
      <c r="B324" s="253"/>
      <c r="C324" s="259"/>
      <c r="D324" s="259"/>
      <c r="E324" s="259"/>
      <c r="F324" s="323"/>
      <c r="G324" s="257"/>
      <c r="H324" s="11"/>
      <c r="I324" s="11"/>
      <c r="J324" s="211"/>
      <c r="K324" s="12"/>
      <c r="L324" s="12"/>
      <c r="M324" s="13"/>
      <c r="N324" s="13"/>
      <c r="O324" s="13"/>
      <c r="P324" s="309"/>
      <c r="Q324" s="102"/>
      <c r="R324" s="102"/>
      <c r="S324" s="253"/>
      <c r="T324" s="103"/>
      <c r="U324" s="253"/>
    </row>
    <row r="325" spans="1:21" s="20" customFormat="1" ht="30" customHeight="1">
      <c r="A325" s="243" t="s">
        <v>22894</v>
      </c>
      <c r="B325" s="409" t="str">
        <f>IF(I325="SINAPI",VLOOKUP(QUA!H325,SINAPI,2,),VLOOKUP(QUA!H325,SETOP,3,))</f>
        <v>CONCRETO FCK = 15MPA, TRAÇO 1:3,4:3,5 (CIMENTO/ AREIA MÉDIA/ BRITA 1)  - PREPARO MANUAL. AF_07/2016</v>
      </c>
      <c r="C325" s="409"/>
      <c r="D325" s="409"/>
      <c r="E325" s="409"/>
      <c r="F325" s="409"/>
      <c r="G325" s="410"/>
      <c r="H325" s="23">
        <v>94975</v>
      </c>
      <c r="I325" s="211" t="s">
        <v>16078</v>
      </c>
      <c r="J325" s="211" t="str">
        <f>IF(I325="SINAPI",VLOOKUP(QUA!H325,SINAPI,3,),VLOOKUP(QUA!H325,SETOP,4,))</f>
        <v>M3</v>
      </c>
      <c r="K325" s="212">
        <v>0.75</v>
      </c>
      <c r="L325" s="212" t="s">
        <v>37</v>
      </c>
      <c r="M325" s="194">
        <f>ROUND(IF(I325="SINAPI",VLOOKUP(QUA!H325,SINAPI,4,),VLOOKUP(QUA!H325,SETOP,5,)),2)</f>
        <v>332.58</v>
      </c>
      <c r="N325" s="194">
        <f>ROUND(M325*(1+$C$7),2)</f>
        <v>436.64</v>
      </c>
      <c r="O325" s="194">
        <f>K325*M325</f>
        <v>249.435</v>
      </c>
      <c r="P325" s="194">
        <f>N325*K325</f>
        <v>327.48</v>
      </c>
      <c r="Q325" s="100"/>
      <c r="R325" s="100"/>
      <c r="S325" s="4"/>
      <c r="T325" s="93"/>
    </row>
    <row r="326" spans="1:21" s="20" customFormat="1" ht="15.75" customHeight="1">
      <c r="A326" s="243"/>
      <c r="B326" s="424" t="s">
        <v>22818</v>
      </c>
      <c r="C326" s="424"/>
      <c r="D326" s="424"/>
      <c r="E326" s="424"/>
      <c r="F326" s="297">
        <v>0.75</v>
      </c>
      <c r="G326" s="236" t="s">
        <v>22819</v>
      </c>
      <c r="H326" s="23"/>
      <c r="I326" s="211"/>
      <c r="J326" s="211"/>
      <c r="K326" s="212"/>
      <c r="L326" s="212"/>
      <c r="M326" s="194"/>
      <c r="N326" s="194"/>
      <c r="O326" s="194"/>
      <c r="P326" s="194"/>
      <c r="Q326" s="100"/>
      <c r="R326" s="100"/>
      <c r="S326" s="4"/>
      <c r="T326" s="93"/>
    </row>
    <row r="327" spans="1:21" s="20" customFormat="1" ht="30" customHeight="1">
      <c r="A327" s="243" t="s">
        <v>22895</v>
      </c>
      <c r="B327" s="427" t="s">
        <v>22909</v>
      </c>
      <c r="C327" s="427"/>
      <c r="D327" s="427"/>
      <c r="E327" s="427"/>
      <c r="F327" s="427"/>
      <c r="G327" s="428"/>
      <c r="H327" s="11"/>
      <c r="I327" s="211"/>
      <c r="J327" s="211"/>
      <c r="K327" s="212"/>
      <c r="L327" s="212"/>
      <c r="M327" s="194"/>
      <c r="N327" s="194"/>
      <c r="O327" s="194"/>
      <c r="P327" s="194"/>
      <c r="Q327" s="100"/>
      <c r="R327" s="100"/>
      <c r="S327" s="290"/>
      <c r="T327" s="93"/>
    </row>
    <row r="328" spans="1:21" s="20" customFormat="1" ht="30" customHeight="1">
      <c r="A328" s="243" t="s">
        <v>22916</v>
      </c>
      <c r="B328" s="427" t="s">
        <v>22908</v>
      </c>
      <c r="C328" s="427"/>
      <c r="D328" s="427"/>
      <c r="E328" s="427"/>
      <c r="F328" s="427"/>
      <c r="G328" s="428"/>
      <c r="H328" s="11" t="s">
        <v>22882</v>
      </c>
      <c r="I328" s="211" t="s">
        <v>16192</v>
      </c>
      <c r="J328" s="211" t="s">
        <v>16209</v>
      </c>
      <c r="K328" s="212">
        <f>F329</f>
        <v>18</v>
      </c>
      <c r="L328" s="212" t="s">
        <v>37</v>
      </c>
      <c r="M328" s="194">
        <v>102.35</v>
      </c>
      <c r="N328" s="194">
        <f>ROUND(M328*(1+$C$7),2)</f>
        <v>134.38</v>
      </c>
      <c r="O328" s="194">
        <f>K328*M328</f>
        <v>1842.3</v>
      </c>
      <c r="P328" s="194">
        <f>N328*K328</f>
        <v>2418.84</v>
      </c>
      <c r="Q328" s="100"/>
      <c r="R328" s="100"/>
      <c r="S328" s="290"/>
      <c r="T328" s="93"/>
    </row>
    <row r="329" spans="1:21" s="20" customFormat="1" ht="15.75" customHeight="1">
      <c r="A329" s="243"/>
      <c r="B329" s="248"/>
      <c r="C329" s="429" t="s">
        <v>22682</v>
      </c>
      <c r="D329" s="429"/>
      <c r="E329" s="429"/>
      <c r="F329" s="261">
        <v>18</v>
      </c>
      <c r="G329" s="241" t="s">
        <v>6595</v>
      </c>
      <c r="H329" s="211"/>
      <c r="I329" s="211"/>
      <c r="J329" s="211"/>
      <c r="K329" s="212"/>
      <c r="L329" s="212"/>
      <c r="M329" s="194"/>
      <c r="N329" s="194"/>
      <c r="O329" s="194"/>
      <c r="P329" s="194"/>
      <c r="Q329" s="100"/>
      <c r="R329" s="100"/>
      <c r="S329" s="290"/>
      <c r="T329" s="93"/>
    </row>
    <row r="330" spans="1:21" s="20" customFormat="1" ht="30" customHeight="1">
      <c r="A330" s="243" t="s">
        <v>22917</v>
      </c>
      <c r="B330" s="409" t="str">
        <f>IF(I330="SINAPI",VLOOKUP(QUA!H330,SINAPI,2,),VLOOKUP(QUA!H330,SETOP,3,))</f>
        <v>ENCANADOR OU BOMBEIRO HIDRÁULICO COM ENCARGOS COMPLEMENTARES</v>
      </c>
      <c r="C330" s="409"/>
      <c r="D330" s="409"/>
      <c r="E330" s="409"/>
      <c r="F330" s="409"/>
      <c r="G330" s="410"/>
      <c r="H330" s="23">
        <v>88267</v>
      </c>
      <c r="I330" s="211" t="s">
        <v>16078</v>
      </c>
      <c r="J330" s="211" t="str">
        <f>IF(I330="SINAPI",VLOOKUP(QUA!H330,SINAPI,3,),VLOOKUP(QUA!H330,SETOP,4,))</f>
        <v>H</v>
      </c>
      <c r="K330" s="212">
        <f>F333</f>
        <v>16</v>
      </c>
      <c r="L330" s="212" t="s">
        <v>37</v>
      </c>
      <c r="M330" s="194">
        <f>ROUND(IF(I330="SINAPI",VLOOKUP(QUA!H330,SINAPI,4,),VLOOKUP(QUA!H330,SETOP,5,)),2)</f>
        <v>18.170000000000002</v>
      </c>
      <c r="N330" s="194">
        <f>ROUND(M330*(1+$C$7),2)</f>
        <v>23.86</v>
      </c>
      <c r="O330" s="194">
        <f>K330*M330</f>
        <v>290.72000000000003</v>
      </c>
      <c r="P330" s="194">
        <f>N330*K330</f>
        <v>381.76</v>
      </c>
      <c r="Q330" s="100"/>
      <c r="R330" s="100"/>
      <c r="S330" s="290"/>
      <c r="T330" s="93"/>
    </row>
    <row r="331" spans="1:21" s="20" customFormat="1" ht="15.75" customHeight="1">
      <c r="A331" s="243"/>
      <c r="B331" s="248"/>
      <c r="C331" s="420" t="s">
        <v>22593</v>
      </c>
      <c r="D331" s="420"/>
      <c r="E331" s="420"/>
      <c r="F331" s="213">
        <v>8</v>
      </c>
      <c r="G331" s="290" t="s">
        <v>23</v>
      </c>
      <c r="H331" s="211"/>
      <c r="I331" s="211"/>
      <c r="J331" s="211"/>
      <c r="K331" s="212"/>
      <c r="L331" s="212"/>
      <c r="M331" s="194"/>
      <c r="N331" s="194"/>
      <c r="O331" s="194"/>
      <c r="P331" s="194"/>
      <c r="Q331" s="100"/>
      <c r="R331" s="100"/>
      <c r="S331" s="290"/>
      <c r="T331" s="93"/>
    </row>
    <row r="332" spans="1:21" s="20" customFormat="1" ht="15.75" customHeight="1">
      <c r="A332" s="243"/>
      <c r="B332" s="248"/>
      <c r="C332" s="420" t="s">
        <v>22594</v>
      </c>
      <c r="D332" s="420"/>
      <c r="E332" s="420"/>
      <c r="F332" s="213">
        <v>2</v>
      </c>
      <c r="G332" s="290" t="s">
        <v>22595</v>
      </c>
      <c r="H332" s="211"/>
      <c r="I332" s="211"/>
      <c r="J332" s="211"/>
      <c r="K332" s="212"/>
      <c r="L332" s="212"/>
      <c r="M332" s="194"/>
      <c r="N332" s="194"/>
      <c r="O332" s="194"/>
      <c r="P332" s="194"/>
      <c r="Q332" s="100"/>
      <c r="R332" s="100"/>
      <c r="S332" s="290"/>
      <c r="T332" s="93"/>
    </row>
    <row r="333" spans="1:21" s="20" customFormat="1">
      <c r="A333" s="243"/>
      <c r="B333" s="248"/>
      <c r="C333" s="420" t="s">
        <v>22596</v>
      </c>
      <c r="D333" s="420"/>
      <c r="E333" s="420"/>
      <c r="F333" s="213">
        <f>F331*F332</f>
        <v>16</v>
      </c>
      <c r="G333" s="290" t="s">
        <v>23</v>
      </c>
      <c r="H333" s="211"/>
      <c r="I333" s="211"/>
      <c r="J333" s="211"/>
      <c r="K333" s="212"/>
      <c r="L333" s="212"/>
      <c r="M333" s="194"/>
      <c r="N333" s="194"/>
      <c r="O333" s="194"/>
      <c r="P333" s="194"/>
      <c r="Q333" s="100"/>
      <c r="R333" s="100"/>
      <c r="S333" s="290"/>
      <c r="T333" s="93"/>
    </row>
    <row r="334" spans="1:21" s="15" customFormat="1" ht="30" customHeight="1">
      <c r="A334" s="413" t="str">
        <f>"SUBTOTAL "&amp;$B$279</f>
        <v>SUBTOTAL SERVIÇOS DIVERSOS</v>
      </c>
      <c r="B334" s="413"/>
      <c r="C334" s="413"/>
      <c r="D334" s="413"/>
      <c r="E334" s="413"/>
      <c r="F334" s="413"/>
      <c r="G334" s="413"/>
      <c r="H334" s="413"/>
      <c r="I334" s="413"/>
      <c r="J334" s="413"/>
      <c r="K334" s="413"/>
      <c r="L334" s="413"/>
      <c r="M334" s="413"/>
      <c r="N334" s="414"/>
      <c r="O334" s="120">
        <f>SUM(O280:O333)</f>
        <v>4112.3668399999997</v>
      </c>
      <c r="P334" s="120">
        <f>SUM(P280:P333)</f>
        <v>5399.0396400000009</v>
      </c>
      <c r="Q334" s="100"/>
      <c r="R334" s="100"/>
      <c r="S334" s="290"/>
      <c r="T334" s="93"/>
      <c r="U334" s="290"/>
    </row>
    <row r="335" spans="1:21" s="15" customFormat="1" ht="15" customHeight="1">
      <c r="A335" s="239"/>
      <c r="B335" s="239"/>
      <c r="C335" s="239"/>
      <c r="D335" s="239"/>
      <c r="E335" s="239"/>
      <c r="F335" s="239"/>
      <c r="G335" s="239"/>
      <c r="H335" s="239"/>
      <c r="I335" s="239"/>
      <c r="J335" s="239"/>
      <c r="K335" s="239"/>
      <c r="L335" s="239"/>
      <c r="M335" s="239"/>
      <c r="N335" s="239"/>
      <c r="O335" s="317"/>
      <c r="P335" s="317"/>
      <c r="Q335" s="100"/>
      <c r="R335" s="100"/>
      <c r="S335" s="290"/>
      <c r="T335" s="93"/>
      <c r="U335" s="290"/>
    </row>
    <row r="336" spans="1:21" s="15" customFormat="1" ht="30" customHeight="1">
      <c r="A336" s="62">
        <v>9</v>
      </c>
      <c r="B336" s="415" t="s">
        <v>22820</v>
      </c>
      <c r="C336" s="415"/>
      <c r="D336" s="415"/>
      <c r="E336" s="415"/>
      <c r="F336" s="415"/>
      <c r="G336" s="415"/>
      <c r="H336" s="62"/>
      <c r="I336" s="62"/>
      <c r="J336" s="62"/>
      <c r="K336" s="62"/>
      <c r="L336" s="63"/>
      <c r="M336" s="62"/>
      <c r="N336" s="62"/>
      <c r="O336" s="116"/>
      <c r="P336" s="116"/>
      <c r="Q336" s="100"/>
      <c r="R336" s="100"/>
      <c r="S336" s="4"/>
      <c r="T336" s="93"/>
      <c r="U336" s="4"/>
    </row>
    <row r="337" spans="1:16384" s="20" customFormat="1" ht="24.95" customHeight="1">
      <c r="A337" s="243" t="s">
        <v>22825</v>
      </c>
      <c r="B337" s="409" t="str">
        <f>IF(I337="SINAPI",VLOOKUP(QUA!H337,SINAPI,2,),VLOOKUP(QUA!H337,SETOP,3,))</f>
        <v>EXTINTOR DE INCÊNDIO TIPO PÓ QUÍMICO 2-A:20-B:C, CAPACIDADE 6 KG</v>
      </c>
      <c r="C337" s="409"/>
      <c r="D337" s="409"/>
      <c r="E337" s="409"/>
      <c r="F337" s="409"/>
      <c r="G337" s="410"/>
      <c r="H337" s="211" t="s">
        <v>10852</v>
      </c>
      <c r="I337" s="211" t="s">
        <v>6221</v>
      </c>
      <c r="J337" s="211" t="str">
        <f>IF(I337="SINAPI",VLOOKUP(QUA!H337,SINAPI,3,),VLOOKUP(QUA!H337,SETOP,4,))</f>
        <v>U</v>
      </c>
      <c r="K337" s="212">
        <v>12</v>
      </c>
      <c r="L337" s="212">
        <v>407.19</v>
      </c>
      <c r="M337" s="194">
        <f>ROUND(IF(I337="SINAPI",VLOOKUP(QUA!H337,SINAPI,4,),VLOOKUP(QUA!H337,SETOP,5,)),2)</f>
        <v>152.41999999999999</v>
      </c>
      <c r="N337" s="194">
        <f>ROUND(M337*(1+$C$7),2)</f>
        <v>200.11</v>
      </c>
      <c r="O337" s="194">
        <f t="shared" ref="O337:O340" si="52">M337*K337</f>
        <v>1829.04</v>
      </c>
      <c r="P337" s="194">
        <f t="shared" ref="P337:P347" si="53">N337*K337</f>
        <v>2401.3200000000002</v>
      </c>
      <c r="Q337" s="100"/>
      <c r="R337" s="100"/>
      <c r="T337" s="112"/>
    </row>
    <row r="338" spans="1:16384" s="20" customFormat="1" ht="24.95" customHeight="1">
      <c r="A338" s="243" t="s">
        <v>22826</v>
      </c>
      <c r="B338" s="409" t="str">
        <f>IF(I338="SINAPI",VLOOKUP(QUA!H338,SINAPI,2,),VLOOKUP(QUA!H338,SETOP,3,))</f>
        <v>BASE DECORATIVA PARA EXTINTORES</v>
      </c>
      <c r="C338" s="409"/>
      <c r="D338" s="409"/>
      <c r="E338" s="409"/>
      <c r="F338" s="409"/>
      <c r="G338" s="410"/>
      <c r="H338" s="211" t="s">
        <v>10844</v>
      </c>
      <c r="I338" s="211" t="s">
        <v>6221</v>
      </c>
      <c r="J338" s="211" t="str">
        <f>IF(I338="SINAPI",VLOOKUP(QUA!H338,SINAPI,3,),VLOOKUP(QUA!H338,SETOP,4,))</f>
        <v>U</v>
      </c>
      <c r="K338" s="212">
        <f>K337</f>
        <v>12</v>
      </c>
      <c r="L338" s="212">
        <v>407.19</v>
      </c>
      <c r="M338" s="194">
        <f>ROUND(IF(I338="SINAPI",VLOOKUP(QUA!H338,SINAPI,4,),VLOOKUP(QUA!H338,SETOP,5,)),2)</f>
        <v>47.56</v>
      </c>
      <c r="N338" s="194">
        <f>ROUND(M338*(1+$C$7),2)</f>
        <v>62.44</v>
      </c>
      <c r="O338" s="194">
        <f>M338*K338</f>
        <v>570.72</v>
      </c>
      <c r="P338" s="194">
        <f>N338*K338</f>
        <v>749.28</v>
      </c>
      <c r="Q338" s="100"/>
      <c r="R338" s="100"/>
      <c r="T338" s="112"/>
    </row>
    <row r="339" spans="1:16384" s="15" customFormat="1" ht="24.95" customHeight="1">
      <c r="A339" s="243" t="s">
        <v>22827</v>
      </c>
      <c r="B339" s="425" t="s">
        <v>22770</v>
      </c>
      <c r="C339" s="425"/>
      <c r="D339" s="425"/>
      <c r="E339" s="425"/>
      <c r="F339" s="425"/>
      <c r="G339" s="426"/>
      <c r="H339" s="211" t="s">
        <v>22771</v>
      </c>
      <c r="I339" s="211" t="s">
        <v>16192</v>
      </c>
      <c r="J339" s="211" t="s">
        <v>6462</v>
      </c>
      <c r="K339" s="212">
        <f>4*1.25</f>
        <v>5</v>
      </c>
      <c r="L339" s="212">
        <v>407.19</v>
      </c>
      <c r="M339" s="194">
        <v>15</v>
      </c>
      <c r="N339" s="194">
        <f>ROUND(M339*(1+$C$7),2)</f>
        <v>19.690000000000001</v>
      </c>
      <c r="O339" s="194">
        <f>M339*K339</f>
        <v>75</v>
      </c>
      <c r="P339" s="194">
        <f>N339*K339</f>
        <v>98.45</v>
      </c>
      <c r="U339" s="291"/>
      <c r="V339" s="291"/>
      <c r="W339" s="291"/>
      <c r="X339" s="267"/>
      <c r="Y339" s="267"/>
      <c r="Z339" s="102"/>
      <c r="AA339" s="102"/>
      <c r="AB339" s="102"/>
      <c r="AC339" s="292"/>
      <c r="AD339" s="266"/>
      <c r="AE339" s="473"/>
      <c r="AF339" s="473"/>
      <c r="AG339" s="473"/>
      <c r="AH339" s="473"/>
      <c r="AI339" s="473"/>
      <c r="AJ339" s="473"/>
      <c r="AK339" s="291"/>
      <c r="AL339" s="291"/>
      <c r="AM339" s="291"/>
      <c r="AN339" s="267"/>
      <c r="AO339" s="267"/>
      <c r="AP339" s="102"/>
      <c r="AQ339" s="102"/>
      <c r="AR339" s="102"/>
      <c r="AS339" s="292"/>
      <c r="AT339" s="266"/>
      <c r="AU339" s="473"/>
      <c r="AV339" s="473"/>
      <c r="AW339" s="473"/>
      <c r="AX339" s="473"/>
      <c r="AY339" s="473"/>
      <c r="AZ339" s="473"/>
      <c r="BA339" s="291"/>
      <c r="BB339" s="291"/>
      <c r="BC339" s="291"/>
      <c r="BD339" s="267"/>
      <c r="BE339" s="267"/>
      <c r="BF339" s="102"/>
      <c r="BG339" s="102"/>
      <c r="BH339" s="102"/>
      <c r="BI339" s="292"/>
      <c r="BJ339" s="266"/>
      <c r="BK339" s="473"/>
      <c r="BL339" s="473"/>
      <c r="BM339" s="473"/>
      <c r="BN339" s="473"/>
      <c r="BO339" s="473"/>
      <c r="BP339" s="473"/>
      <c r="BQ339" s="291"/>
      <c r="BR339" s="291"/>
      <c r="BS339" s="291"/>
      <c r="BT339" s="267"/>
      <c r="BU339" s="267"/>
      <c r="BV339" s="102"/>
      <c r="BW339" s="102"/>
      <c r="BX339" s="102"/>
      <c r="BY339" s="292"/>
      <c r="BZ339" s="198"/>
      <c r="CA339" s="474"/>
      <c r="CB339" s="474"/>
      <c r="CC339" s="474"/>
      <c r="CD339" s="474"/>
      <c r="CE339" s="474"/>
      <c r="CF339" s="474"/>
      <c r="CG339" s="223" t="s">
        <v>10863</v>
      </c>
      <c r="CH339" s="223" t="s">
        <v>22772</v>
      </c>
      <c r="CI339" s="223" t="s">
        <v>6595</v>
      </c>
      <c r="CJ339" s="289">
        <v>1</v>
      </c>
      <c r="CK339" s="289"/>
      <c r="CL339" s="268">
        <v>79.59</v>
      </c>
      <c r="CM339" s="268">
        <f>ROUND(CL339*(1+$C$7),2)</f>
        <v>104.49</v>
      </c>
      <c r="CN339" s="268">
        <f>CJ339*CL339</f>
        <v>79.59</v>
      </c>
      <c r="CO339" s="269">
        <f>CM339*CJ339</f>
        <v>104.49</v>
      </c>
      <c r="CP339" s="198" t="s">
        <v>22773</v>
      </c>
      <c r="CQ339" s="474" t="s">
        <v>22774</v>
      </c>
      <c r="CR339" s="474"/>
      <c r="CS339" s="474"/>
      <c r="CT339" s="474"/>
      <c r="CU339" s="474"/>
      <c r="CV339" s="474"/>
      <c r="CW339" s="223" t="s">
        <v>10863</v>
      </c>
      <c r="CX339" s="223" t="s">
        <v>22772</v>
      </c>
      <c r="CY339" s="223" t="s">
        <v>6595</v>
      </c>
      <c r="CZ339" s="289">
        <v>1</v>
      </c>
      <c r="DA339" s="289"/>
      <c r="DB339" s="268">
        <v>79.59</v>
      </c>
      <c r="DC339" s="268">
        <f>ROUND(DB339*(1+$C$7),2)</f>
        <v>104.49</v>
      </c>
      <c r="DD339" s="268">
        <f>CZ339*DB339</f>
        <v>79.59</v>
      </c>
      <c r="DE339" s="269">
        <f>DC339*CZ339</f>
        <v>104.49</v>
      </c>
      <c r="DF339" s="198" t="s">
        <v>22773</v>
      </c>
      <c r="DG339" s="474" t="s">
        <v>22774</v>
      </c>
      <c r="DH339" s="474"/>
      <c r="DI339" s="474"/>
      <c r="DJ339" s="474"/>
      <c r="DK339" s="474"/>
      <c r="DL339" s="474"/>
      <c r="DM339" s="223" t="s">
        <v>10863</v>
      </c>
      <c r="DN339" s="223" t="s">
        <v>22772</v>
      </c>
      <c r="DO339" s="223" t="s">
        <v>6595</v>
      </c>
      <c r="DP339" s="289">
        <v>1</v>
      </c>
      <c r="DQ339" s="289"/>
      <c r="DR339" s="268">
        <v>79.59</v>
      </c>
      <c r="DS339" s="268">
        <f>ROUND(DR339*(1+$C$7),2)</f>
        <v>104.49</v>
      </c>
      <c r="DT339" s="268">
        <f>DP339*DR339</f>
        <v>79.59</v>
      </c>
      <c r="DU339" s="269">
        <f>DS339*DP339</f>
        <v>104.49</v>
      </c>
      <c r="DV339" s="198" t="s">
        <v>22773</v>
      </c>
      <c r="DW339" s="474" t="s">
        <v>22774</v>
      </c>
      <c r="DX339" s="474"/>
      <c r="DY339" s="474"/>
      <c r="DZ339" s="474"/>
      <c r="EA339" s="474"/>
      <c r="EB339" s="474"/>
      <c r="EC339" s="223" t="s">
        <v>10863</v>
      </c>
      <c r="ED339" s="223" t="s">
        <v>22772</v>
      </c>
      <c r="EE339" s="223" t="s">
        <v>6595</v>
      </c>
      <c r="EF339" s="289">
        <v>1</v>
      </c>
      <c r="EG339" s="289"/>
      <c r="EH339" s="268">
        <v>79.59</v>
      </c>
      <c r="EI339" s="268">
        <f>ROUND(EH339*(1+$C$7),2)</f>
        <v>104.49</v>
      </c>
      <c r="EJ339" s="268">
        <f>EF339*EH339</f>
        <v>79.59</v>
      </c>
      <c r="EK339" s="269">
        <f>EI339*EF339</f>
        <v>104.49</v>
      </c>
      <c r="EL339" s="198" t="s">
        <v>22773</v>
      </c>
      <c r="EM339" s="474" t="s">
        <v>22774</v>
      </c>
      <c r="EN339" s="474"/>
      <c r="EO339" s="474"/>
      <c r="EP339" s="474"/>
      <c r="EQ339" s="474"/>
      <c r="ER339" s="474"/>
      <c r="ES339" s="223" t="s">
        <v>10863</v>
      </c>
      <c r="ET339" s="223" t="s">
        <v>22772</v>
      </c>
      <c r="EU339" s="223" t="s">
        <v>6595</v>
      </c>
      <c r="EV339" s="289">
        <v>1</v>
      </c>
      <c r="EW339" s="289"/>
      <c r="EX339" s="268">
        <v>79.59</v>
      </c>
      <c r="EY339" s="268">
        <f>ROUND(EX339*(1+$C$7),2)</f>
        <v>104.49</v>
      </c>
      <c r="EZ339" s="268">
        <f>EV339*EX339</f>
        <v>79.59</v>
      </c>
      <c r="FA339" s="269">
        <f>EY339*EV339</f>
        <v>104.49</v>
      </c>
      <c r="FB339" s="198" t="s">
        <v>22773</v>
      </c>
      <c r="FC339" s="474" t="s">
        <v>22774</v>
      </c>
      <c r="FD339" s="474"/>
      <c r="FE339" s="474"/>
      <c r="FF339" s="474"/>
      <c r="FG339" s="474"/>
      <c r="FH339" s="474"/>
      <c r="FI339" s="223" t="s">
        <v>10863</v>
      </c>
      <c r="FJ339" s="223" t="s">
        <v>22772</v>
      </c>
      <c r="FK339" s="223" t="s">
        <v>6595</v>
      </c>
      <c r="FL339" s="289">
        <v>1</v>
      </c>
      <c r="FM339" s="289"/>
      <c r="FN339" s="268">
        <v>79.59</v>
      </c>
      <c r="FO339" s="268">
        <f>ROUND(FN339*(1+$C$7),2)</f>
        <v>104.49</v>
      </c>
      <c r="FP339" s="268">
        <f>FL339*FN339</f>
        <v>79.59</v>
      </c>
      <c r="FQ339" s="269">
        <f>FO339*FL339</f>
        <v>104.49</v>
      </c>
      <c r="FR339" s="198" t="s">
        <v>22773</v>
      </c>
      <c r="FS339" s="474" t="s">
        <v>22774</v>
      </c>
      <c r="FT339" s="474"/>
      <c r="FU339" s="474"/>
      <c r="FV339" s="474"/>
      <c r="FW339" s="474"/>
      <c r="FX339" s="474"/>
      <c r="FY339" s="223" t="s">
        <v>10863</v>
      </c>
      <c r="FZ339" s="223" t="s">
        <v>22772</v>
      </c>
      <c r="GA339" s="223" t="s">
        <v>6595</v>
      </c>
      <c r="GB339" s="289">
        <v>1</v>
      </c>
      <c r="GC339" s="289"/>
      <c r="GD339" s="268">
        <v>79.59</v>
      </c>
      <c r="GE339" s="268">
        <f>ROUND(GD339*(1+$C$7),2)</f>
        <v>104.49</v>
      </c>
      <c r="GF339" s="268">
        <f>GB339*GD339</f>
        <v>79.59</v>
      </c>
      <c r="GG339" s="269">
        <f>GE339*GB339</f>
        <v>104.49</v>
      </c>
      <c r="GH339" s="198" t="s">
        <v>22773</v>
      </c>
      <c r="GI339" s="474" t="s">
        <v>22774</v>
      </c>
      <c r="GJ339" s="474"/>
      <c r="GK339" s="474"/>
      <c r="GL339" s="474"/>
      <c r="GM339" s="474"/>
      <c r="GN339" s="474"/>
      <c r="GO339" s="223" t="s">
        <v>10863</v>
      </c>
      <c r="GP339" s="223" t="s">
        <v>22772</v>
      </c>
      <c r="GQ339" s="223" t="s">
        <v>6595</v>
      </c>
      <c r="GR339" s="289">
        <v>1</v>
      </c>
      <c r="GS339" s="289"/>
      <c r="GT339" s="268">
        <v>79.59</v>
      </c>
      <c r="GU339" s="268">
        <f>ROUND(GT339*(1+$C$7),2)</f>
        <v>104.49</v>
      </c>
      <c r="GV339" s="268">
        <f>GR339*GT339</f>
        <v>79.59</v>
      </c>
      <c r="GW339" s="269">
        <f>GU339*GR339</f>
        <v>104.49</v>
      </c>
      <c r="GX339" s="198" t="s">
        <v>22773</v>
      </c>
      <c r="GY339" s="474" t="s">
        <v>22774</v>
      </c>
      <c r="GZ339" s="474"/>
      <c r="HA339" s="474"/>
      <c r="HB339" s="474"/>
      <c r="HC339" s="474"/>
      <c r="HD339" s="474"/>
      <c r="HE339" s="223" t="s">
        <v>10863</v>
      </c>
      <c r="HF339" s="223" t="s">
        <v>22772</v>
      </c>
      <c r="HG339" s="223" t="s">
        <v>6595</v>
      </c>
      <c r="HH339" s="289">
        <v>1</v>
      </c>
      <c r="HI339" s="289"/>
      <c r="HJ339" s="268">
        <v>79.59</v>
      </c>
      <c r="HK339" s="268">
        <f>ROUND(HJ339*(1+$C$7),2)</f>
        <v>104.49</v>
      </c>
      <c r="HL339" s="268">
        <f>HH339*HJ339</f>
        <v>79.59</v>
      </c>
      <c r="HM339" s="269">
        <f>HK339*HH339</f>
        <v>104.49</v>
      </c>
      <c r="HN339" s="198" t="s">
        <v>22773</v>
      </c>
      <c r="HO339" s="474" t="s">
        <v>22774</v>
      </c>
      <c r="HP339" s="474"/>
      <c r="HQ339" s="474"/>
      <c r="HR339" s="474"/>
      <c r="HS339" s="474"/>
      <c r="HT339" s="474"/>
      <c r="HU339" s="223" t="s">
        <v>10863</v>
      </c>
      <c r="HV339" s="223" t="s">
        <v>22772</v>
      </c>
      <c r="HW339" s="223" t="s">
        <v>6595</v>
      </c>
      <c r="HX339" s="289">
        <v>1</v>
      </c>
      <c r="HY339" s="289"/>
      <c r="HZ339" s="268">
        <v>79.59</v>
      </c>
      <c r="IA339" s="268">
        <f>ROUND(HZ339*(1+$C$7),2)</f>
        <v>104.49</v>
      </c>
      <c r="IB339" s="268">
        <f>HX339*HZ339</f>
        <v>79.59</v>
      </c>
      <c r="IC339" s="269">
        <f>IA339*HX339</f>
        <v>104.49</v>
      </c>
      <c r="ID339" s="198" t="s">
        <v>22773</v>
      </c>
      <c r="IE339" s="474" t="s">
        <v>22774</v>
      </c>
      <c r="IF339" s="474"/>
      <c r="IG339" s="474"/>
      <c r="IH339" s="474"/>
      <c r="II339" s="474"/>
      <c r="IJ339" s="474"/>
      <c r="IK339" s="223" t="s">
        <v>10863</v>
      </c>
      <c r="IL339" s="223" t="s">
        <v>22772</v>
      </c>
      <c r="IM339" s="223" t="s">
        <v>6595</v>
      </c>
      <c r="IN339" s="289">
        <v>1</v>
      </c>
      <c r="IO339" s="289"/>
      <c r="IP339" s="268">
        <v>79.59</v>
      </c>
      <c r="IQ339" s="268">
        <f>ROUND(IP339*(1+$C$7),2)</f>
        <v>104.49</v>
      </c>
      <c r="IR339" s="268">
        <f>IN339*IP339</f>
        <v>79.59</v>
      </c>
      <c r="IS339" s="269">
        <f>IQ339*IN339</f>
        <v>104.49</v>
      </c>
      <c r="IT339" s="198" t="s">
        <v>22773</v>
      </c>
      <c r="IU339" s="474" t="s">
        <v>22774</v>
      </c>
      <c r="IV339" s="474"/>
      <c r="IW339" s="474"/>
      <c r="IX339" s="474"/>
      <c r="IY339" s="474"/>
      <c r="IZ339" s="474"/>
      <c r="JA339" s="223" t="s">
        <v>10863</v>
      </c>
      <c r="JB339" s="223" t="s">
        <v>22772</v>
      </c>
      <c r="JC339" s="223" t="s">
        <v>6595</v>
      </c>
      <c r="JD339" s="289">
        <v>1</v>
      </c>
      <c r="JE339" s="289"/>
      <c r="JF339" s="268">
        <v>79.59</v>
      </c>
      <c r="JG339" s="268">
        <f>ROUND(JF339*(1+$C$7),2)</f>
        <v>104.49</v>
      </c>
      <c r="JH339" s="268">
        <f>JD339*JF339</f>
        <v>79.59</v>
      </c>
      <c r="JI339" s="269">
        <f>JG339*JD339</f>
        <v>104.49</v>
      </c>
      <c r="JJ339" s="198" t="s">
        <v>22773</v>
      </c>
      <c r="JK339" s="474" t="s">
        <v>22774</v>
      </c>
      <c r="JL339" s="474"/>
      <c r="JM339" s="474"/>
      <c r="JN339" s="474"/>
      <c r="JO339" s="474"/>
      <c r="JP339" s="474"/>
      <c r="JQ339" s="223" t="s">
        <v>10863</v>
      </c>
      <c r="JR339" s="223" t="s">
        <v>22772</v>
      </c>
      <c r="JS339" s="223" t="s">
        <v>6595</v>
      </c>
      <c r="JT339" s="289">
        <v>1</v>
      </c>
      <c r="JU339" s="289"/>
      <c r="JV339" s="268">
        <v>79.59</v>
      </c>
      <c r="JW339" s="268">
        <f>ROUND(JV339*(1+$C$7),2)</f>
        <v>104.49</v>
      </c>
      <c r="JX339" s="268">
        <f>JT339*JV339</f>
        <v>79.59</v>
      </c>
      <c r="JY339" s="269">
        <f>JW339*JT339</f>
        <v>104.49</v>
      </c>
      <c r="JZ339" s="198" t="s">
        <v>22773</v>
      </c>
      <c r="KA339" s="474" t="s">
        <v>22774</v>
      </c>
      <c r="KB339" s="474"/>
      <c r="KC339" s="474"/>
      <c r="KD339" s="474"/>
      <c r="KE339" s="474"/>
      <c r="KF339" s="474"/>
      <c r="KG339" s="223" t="s">
        <v>10863</v>
      </c>
      <c r="KH339" s="223" t="s">
        <v>22772</v>
      </c>
      <c r="KI339" s="223" t="s">
        <v>6595</v>
      </c>
      <c r="KJ339" s="289">
        <v>1</v>
      </c>
      <c r="KK339" s="289"/>
      <c r="KL339" s="268">
        <v>79.59</v>
      </c>
      <c r="KM339" s="268">
        <f>ROUND(KL339*(1+$C$7),2)</f>
        <v>104.49</v>
      </c>
      <c r="KN339" s="268">
        <f>KJ339*KL339</f>
        <v>79.59</v>
      </c>
      <c r="KO339" s="269">
        <f>KM339*KJ339</f>
        <v>104.49</v>
      </c>
      <c r="KP339" s="198" t="s">
        <v>22773</v>
      </c>
      <c r="KQ339" s="474" t="s">
        <v>22774</v>
      </c>
      <c r="KR339" s="474"/>
      <c r="KS339" s="474"/>
      <c r="KT339" s="474"/>
      <c r="KU339" s="474"/>
      <c r="KV339" s="474"/>
      <c r="KW339" s="223" t="s">
        <v>10863</v>
      </c>
      <c r="KX339" s="223" t="s">
        <v>22772</v>
      </c>
      <c r="KY339" s="223" t="s">
        <v>6595</v>
      </c>
      <c r="KZ339" s="289">
        <v>1</v>
      </c>
      <c r="LA339" s="289"/>
      <c r="LB339" s="268">
        <v>79.59</v>
      </c>
      <c r="LC339" s="268">
        <f>ROUND(LB339*(1+$C$7),2)</f>
        <v>104.49</v>
      </c>
      <c r="LD339" s="268">
        <f>KZ339*LB339</f>
        <v>79.59</v>
      </c>
      <c r="LE339" s="269">
        <f>LC339*KZ339</f>
        <v>104.49</v>
      </c>
      <c r="LF339" s="198" t="s">
        <v>22773</v>
      </c>
      <c r="LG339" s="474" t="s">
        <v>22774</v>
      </c>
      <c r="LH339" s="474"/>
      <c r="LI339" s="474"/>
      <c r="LJ339" s="474"/>
      <c r="LK339" s="474"/>
      <c r="LL339" s="474"/>
      <c r="LM339" s="223" t="s">
        <v>10863</v>
      </c>
      <c r="LN339" s="223" t="s">
        <v>22772</v>
      </c>
      <c r="LO339" s="223" t="s">
        <v>6595</v>
      </c>
      <c r="LP339" s="289">
        <v>1</v>
      </c>
      <c r="LQ339" s="289"/>
      <c r="LR339" s="268">
        <v>79.59</v>
      </c>
      <c r="LS339" s="268">
        <f>ROUND(LR339*(1+$C$7),2)</f>
        <v>104.49</v>
      </c>
      <c r="LT339" s="268">
        <f>LP339*LR339</f>
        <v>79.59</v>
      </c>
      <c r="LU339" s="269">
        <f>LS339*LP339</f>
        <v>104.49</v>
      </c>
      <c r="LV339" s="198" t="s">
        <v>22773</v>
      </c>
      <c r="LW339" s="474" t="s">
        <v>22774</v>
      </c>
      <c r="LX339" s="474"/>
      <c r="LY339" s="474"/>
      <c r="LZ339" s="474"/>
      <c r="MA339" s="474"/>
      <c r="MB339" s="474"/>
      <c r="MC339" s="223" t="s">
        <v>10863</v>
      </c>
      <c r="MD339" s="223" t="s">
        <v>22772</v>
      </c>
      <c r="ME339" s="223" t="s">
        <v>6595</v>
      </c>
      <c r="MF339" s="289">
        <v>1</v>
      </c>
      <c r="MG339" s="289"/>
      <c r="MH339" s="268">
        <v>79.59</v>
      </c>
      <c r="MI339" s="268">
        <f>ROUND(MH339*(1+$C$7),2)</f>
        <v>104.49</v>
      </c>
      <c r="MJ339" s="268">
        <f>MF339*MH339</f>
        <v>79.59</v>
      </c>
      <c r="MK339" s="269">
        <f>MI339*MF339</f>
        <v>104.49</v>
      </c>
      <c r="ML339" s="198" t="s">
        <v>22773</v>
      </c>
      <c r="MM339" s="474" t="s">
        <v>22774</v>
      </c>
      <c r="MN339" s="474"/>
      <c r="MO339" s="474"/>
      <c r="MP339" s="474"/>
      <c r="MQ339" s="474"/>
      <c r="MR339" s="474"/>
      <c r="MS339" s="223" t="s">
        <v>10863</v>
      </c>
      <c r="MT339" s="223" t="s">
        <v>22772</v>
      </c>
      <c r="MU339" s="223" t="s">
        <v>6595</v>
      </c>
      <c r="MV339" s="289">
        <v>1</v>
      </c>
      <c r="MW339" s="289"/>
      <c r="MX339" s="268">
        <v>79.59</v>
      </c>
      <c r="MY339" s="268">
        <f>ROUND(MX339*(1+$C$7),2)</f>
        <v>104.49</v>
      </c>
      <c r="MZ339" s="268">
        <f>MV339*MX339</f>
        <v>79.59</v>
      </c>
      <c r="NA339" s="269">
        <f>MY339*MV339</f>
        <v>104.49</v>
      </c>
      <c r="NB339" s="198" t="s">
        <v>22773</v>
      </c>
      <c r="NC339" s="474" t="s">
        <v>22774</v>
      </c>
      <c r="ND339" s="474"/>
      <c r="NE339" s="474"/>
      <c r="NF339" s="474"/>
      <c r="NG339" s="474"/>
      <c r="NH339" s="474"/>
      <c r="NI339" s="223" t="s">
        <v>10863</v>
      </c>
      <c r="NJ339" s="223" t="s">
        <v>22772</v>
      </c>
      <c r="NK339" s="223" t="s">
        <v>6595</v>
      </c>
      <c r="NL339" s="289">
        <v>1</v>
      </c>
      <c r="NM339" s="289"/>
      <c r="NN339" s="268">
        <v>79.59</v>
      </c>
      <c r="NO339" s="268">
        <f>ROUND(NN339*(1+$C$7),2)</f>
        <v>104.49</v>
      </c>
      <c r="NP339" s="268">
        <f>NL339*NN339</f>
        <v>79.59</v>
      </c>
      <c r="NQ339" s="269">
        <f>NO339*NL339</f>
        <v>104.49</v>
      </c>
      <c r="NR339" s="198" t="s">
        <v>22773</v>
      </c>
      <c r="NS339" s="474" t="s">
        <v>22774</v>
      </c>
      <c r="NT339" s="474"/>
      <c r="NU339" s="474"/>
      <c r="NV339" s="474"/>
      <c r="NW339" s="474"/>
      <c r="NX339" s="474"/>
      <c r="NY339" s="223" t="s">
        <v>10863</v>
      </c>
      <c r="NZ339" s="223" t="s">
        <v>22772</v>
      </c>
      <c r="OA339" s="223" t="s">
        <v>6595</v>
      </c>
      <c r="OB339" s="289">
        <v>1</v>
      </c>
      <c r="OC339" s="289"/>
      <c r="OD339" s="268">
        <v>79.59</v>
      </c>
      <c r="OE339" s="268">
        <f>ROUND(OD339*(1+$C$7),2)</f>
        <v>104.49</v>
      </c>
      <c r="OF339" s="268">
        <f>OB339*OD339</f>
        <v>79.59</v>
      </c>
      <c r="OG339" s="269">
        <f>OE339*OB339</f>
        <v>104.49</v>
      </c>
      <c r="OH339" s="198" t="s">
        <v>22773</v>
      </c>
      <c r="OI339" s="474" t="s">
        <v>22774</v>
      </c>
      <c r="OJ339" s="474"/>
      <c r="OK339" s="474"/>
      <c r="OL339" s="474"/>
      <c r="OM339" s="474"/>
      <c r="ON339" s="474"/>
      <c r="OO339" s="223" t="s">
        <v>10863</v>
      </c>
      <c r="OP339" s="223" t="s">
        <v>22772</v>
      </c>
      <c r="OQ339" s="223" t="s">
        <v>6595</v>
      </c>
      <c r="OR339" s="289">
        <v>1</v>
      </c>
      <c r="OS339" s="289"/>
      <c r="OT339" s="268">
        <v>79.59</v>
      </c>
      <c r="OU339" s="268">
        <f>ROUND(OT339*(1+$C$7),2)</f>
        <v>104.49</v>
      </c>
      <c r="OV339" s="268">
        <f>OR339*OT339</f>
        <v>79.59</v>
      </c>
      <c r="OW339" s="269">
        <f>OU339*OR339</f>
        <v>104.49</v>
      </c>
      <c r="OX339" s="198" t="s">
        <v>22773</v>
      </c>
      <c r="OY339" s="474" t="s">
        <v>22774</v>
      </c>
      <c r="OZ339" s="474"/>
      <c r="PA339" s="474"/>
      <c r="PB339" s="474"/>
      <c r="PC339" s="474"/>
      <c r="PD339" s="474"/>
      <c r="PE339" s="223" t="s">
        <v>10863</v>
      </c>
      <c r="PF339" s="223" t="s">
        <v>22772</v>
      </c>
      <c r="PG339" s="223" t="s">
        <v>6595</v>
      </c>
      <c r="PH339" s="289">
        <v>1</v>
      </c>
      <c r="PI339" s="289"/>
      <c r="PJ339" s="268">
        <v>79.59</v>
      </c>
      <c r="PK339" s="268">
        <f>ROUND(PJ339*(1+$C$7),2)</f>
        <v>104.49</v>
      </c>
      <c r="PL339" s="268">
        <f>PH339*PJ339</f>
        <v>79.59</v>
      </c>
      <c r="PM339" s="269">
        <f>PK339*PH339</f>
        <v>104.49</v>
      </c>
      <c r="PN339" s="198" t="s">
        <v>22773</v>
      </c>
      <c r="PO339" s="474" t="s">
        <v>22774</v>
      </c>
      <c r="PP339" s="474"/>
      <c r="PQ339" s="474"/>
      <c r="PR339" s="474"/>
      <c r="PS339" s="474"/>
      <c r="PT339" s="474"/>
      <c r="PU339" s="223" t="s">
        <v>10863</v>
      </c>
      <c r="PV339" s="223" t="s">
        <v>22772</v>
      </c>
      <c r="PW339" s="223" t="s">
        <v>6595</v>
      </c>
      <c r="PX339" s="289">
        <v>1</v>
      </c>
      <c r="PY339" s="289"/>
      <c r="PZ339" s="268">
        <v>79.59</v>
      </c>
      <c r="QA339" s="268">
        <f>ROUND(PZ339*(1+$C$7),2)</f>
        <v>104.49</v>
      </c>
      <c r="QB339" s="268">
        <f>PX339*PZ339</f>
        <v>79.59</v>
      </c>
      <c r="QC339" s="269">
        <f>QA339*PX339</f>
        <v>104.49</v>
      </c>
      <c r="QD339" s="198" t="s">
        <v>22773</v>
      </c>
      <c r="QE339" s="474" t="s">
        <v>22774</v>
      </c>
      <c r="QF339" s="474"/>
      <c r="QG339" s="474"/>
      <c r="QH339" s="474"/>
      <c r="QI339" s="474"/>
      <c r="QJ339" s="474"/>
      <c r="QK339" s="223" t="s">
        <v>10863</v>
      </c>
      <c r="QL339" s="223" t="s">
        <v>22772</v>
      </c>
      <c r="QM339" s="223" t="s">
        <v>6595</v>
      </c>
      <c r="QN339" s="289">
        <v>1</v>
      </c>
      <c r="QO339" s="289"/>
      <c r="QP339" s="268">
        <v>79.59</v>
      </c>
      <c r="QQ339" s="268">
        <f>ROUND(QP339*(1+$C$7),2)</f>
        <v>104.49</v>
      </c>
      <c r="QR339" s="268">
        <f>QN339*QP339</f>
        <v>79.59</v>
      </c>
      <c r="QS339" s="269">
        <f>QQ339*QN339</f>
        <v>104.49</v>
      </c>
      <c r="QT339" s="198" t="s">
        <v>22773</v>
      </c>
      <c r="QU339" s="474" t="s">
        <v>22774</v>
      </c>
      <c r="QV339" s="474"/>
      <c r="QW339" s="474"/>
      <c r="QX339" s="474"/>
      <c r="QY339" s="474"/>
      <c r="QZ339" s="474"/>
      <c r="RA339" s="223" t="s">
        <v>10863</v>
      </c>
      <c r="RB339" s="223" t="s">
        <v>22772</v>
      </c>
      <c r="RC339" s="223" t="s">
        <v>6595</v>
      </c>
      <c r="RD339" s="289">
        <v>1</v>
      </c>
      <c r="RE339" s="289"/>
      <c r="RF339" s="268">
        <v>79.59</v>
      </c>
      <c r="RG339" s="268">
        <f>ROUND(RF339*(1+$C$7),2)</f>
        <v>104.49</v>
      </c>
      <c r="RH339" s="268">
        <f>RD339*RF339</f>
        <v>79.59</v>
      </c>
      <c r="RI339" s="269">
        <f>RG339*RD339</f>
        <v>104.49</v>
      </c>
      <c r="RJ339" s="198" t="s">
        <v>22773</v>
      </c>
      <c r="RK339" s="474" t="s">
        <v>22774</v>
      </c>
      <c r="RL339" s="474"/>
      <c r="RM339" s="474"/>
      <c r="RN339" s="474"/>
      <c r="RO339" s="474"/>
      <c r="RP339" s="474"/>
      <c r="RQ339" s="223" t="s">
        <v>10863</v>
      </c>
      <c r="RR339" s="223" t="s">
        <v>22772</v>
      </c>
      <c r="RS339" s="223" t="s">
        <v>6595</v>
      </c>
      <c r="RT339" s="289">
        <v>1</v>
      </c>
      <c r="RU339" s="289"/>
      <c r="RV339" s="268">
        <v>79.59</v>
      </c>
      <c r="RW339" s="268">
        <f>ROUND(RV339*(1+$C$7),2)</f>
        <v>104.49</v>
      </c>
      <c r="RX339" s="268">
        <f>RT339*RV339</f>
        <v>79.59</v>
      </c>
      <c r="RY339" s="269">
        <f>RW339*RT339</f>
        <v>104.49</v>
      </c>
      <c r="RZ339" s="198" t="s">
        <v>22773</v>
      </c>
      <c r="SA339" s="474" t="s">
        <v>22774</v>
      </c>
      <c r="SB339" s="474"/>
      <c r="SC339" s="474"/>
      <c r="SD339" s="474"/>
      <c r="SE339" s="474"/>
      <c r="SF339" s="474"/>
      <c r="SG339" s="223" t="s">
        <v>10863</v>
      </c>
      <c r="SH339" s="223" t="s">
        <v>22772</v>
      </c>
      <c r="SI339" s="223" t="s">
        <v>6595</v>
      </c>
      <c r="SJ339" s="289">
        <v>1</v>
      </c>
      <c r="SK339" s="289"/>
      <c r="SL339" s="268">
        <v>79.59</v>
      </c>
      <c r="SM339" s="268">
        <f>ROUND(SL339*(1+$C$7),2)</f>
        <v>104.49</v>
      </c>
      <c r="SN339" s="268">
        <f>SJ339*SL339</f>
        <v>79.59</v>
      </c>
      <c r="SO339" s="269">
        <f>SM339*SJ339</f>
        <v>104.49</v>
      </c>
      <c r="SP339" s="198" t="s">
        <v>22773</v>
      </c>
      <c r="SQ339" s="474" t="s">
        <v>22774</v>
      </c>
      <c r="SR339" s="474"/>
      <c r="SS339" s="474"/>
      <c r="ST339" s="474"/>
      <c r="SU339" s="474"/>
      <c r="SV339" s="474"/>
      <c r="SW339" s="223" t="s">
        <v>10863</v>
      </c>
      <c r="SX339" s="223" t="s">
        <v>22772</v>
      </c>
      <c r="SY339" s="223" t="s">
        <v>6595</v>
      </c>
      <c r="SZ339" s="289">
        <v>1</v>
      </c>
      <c r="TA339" s="289"/>
      <c r="TB339" s="268">
        <v>79.59</v>
      </c>
      <c r="TC339" s="268">
        <f>ROUND(TB339*(1+$C$7),2)</f>
        <v>104.49</v>
      </c>
      <c r="TD339" s="268">
        <f>SZ339*TB339</f>
        <v>79.59</v>
      </c>
      <c r="TE339" s="269">
        <f>TC339*SZ339</f>
        <v>104.49</v>
      </c>
      <c r="TF339" s="198" t="s">
        <v>22773</v>
      </c>
      <c r="TG339" s="474" t="s">
        <v>22774</v>
      </c>
      <c r="TH339" s="474"/>
      <c r="TI339" s="474"/>
      <c r="TJ339" s="474"/>
      <c r="TK339" s="474"/>
      <c r="TL339" s="474"/>
      <c r="TM339" s="223" t="s">
        <v>10863</v>
      </c>
      <c r="TN339" s="223" t="s">
        <v>22772</v>
      </c>
      <c r="TO339" s="223" t="s">
        <v>6595</v>
      </c>
      <c r="TP339" s="289">
        <v>1</v>
      </c>
      <c r="TQ339" s="289"/>
      <c r="TR339" s="268">
        <v>79.59</v>
      </c>
      <c r="TS339" s="268">
        <f>ROUND(TR339*(1+$C$7),2)</f>
        <v>104.49</v>
      </c>
      <c r="TT339" s="268">
        <f>TP339*TR339</f>
        <v>79.59</v>
      </c>
      <c r="TU339" s="269">
        <f>TS339*TP339</f>
        <v>104.49</v>
      </c>
      <c r="TV339" s="198" t="s">
        <v>22773</v>
      </c>
      <c r="TW339" s="474" t="s">
        <v>22774</v>
      </c>
      <c r="TX339" s="474"/>
      <c r="TY339" s="474"/>
      <c r="TZ339" s="474"/>
      <c r="UA339" s="474"/>
      <c r="UB339" s="474"/>
      <c r="UC339" s="223" t="s">
        <v>10863</v>
      </c>
      <c r="UD339" s="223" t="s">
        <v>22772</v>
      </c>
      <c r="UE339" s="223" t="s">
        <v>6595</v>
      </c>
      <c r="UF339" s="289">
        <v>1</v>
      </c>
      <c r="UG339" s="289"/>
      <c r="UH339" s="268">
        <v>79.59</v>
      </c>
      <c r="UI339" s="268">
        <f>ROUND(UH339*(1+$C$7),2)</f>
        <v>104.49</v>
      </c>
      <c r="UJ339" s="268">
        <f>UF339*UH339</f>
        <v>79.59</v>
      </c>
      <c r="UK339" s="269">
        <f>UI339*UF339</f>
        <v>104.49</v>
      </c>
      <c r="UL339" s="198" t="s">
        <v>22773</v>
      </c>
      <c r="UM339" s="474" t="s">
        <v>22774</v>
      </c>
      <c r="UN339" s="474"/>
      <c r="UO339" s="474"/>
      <c r="UP339" s="474"/>
      <c r="UQ339" s="474"/>
      <c r="UR339" s="474"/>
      <c r="US339" s="223" t="s">
        <v>10863</v>
      </c>
      <c r="UT339" s="223" t="s">
        <v>22772</v>
      </c>
      <c r="UU339" s="223" t="s">
        <v>6595</v>
      </c>
      <c r="UV339" s="289">
        <v>1</v>
      </c>
      <c r="UW339" s="289"/>
      <c r="UX339" s="268">
        <v>79.59</v>
      </c>
      <c r="UY339" s="268">
        <f>ROUND(UX339*(1+$C$7),2)</f>
        <v>104.49</v>
      </c>
      <c r="UZ339" s="268">
        <f>UV339*UX339</f>
        <v>79.59</v>
      </c>
      <c r="VA339" s="269">
        <f>UY339*UV339</f>
        <v>104.49</v>
      </c>
      <c r="VB339" s="198" t="s">
        <v>22773</v>
      </c>
      <c r="VC339" s="474" t="s">
        <v>22774</v>
      </c>
      <c r="VD339" s="474"/>
      <c r="VE339" s="474"/>
      <c r="VF339" s="474"/>
      <c r="VG339" s="474"/>
      <c r="VH339" s="474"/>
      <c r="VI339" s="223" t="s">
        <v>10863</v>
      </c>
      <c r="VJ339" s="223" t="s">
        <v>22772</v>
      </c>
      <c r="VK339" s="223" t="s">
        <v>6595</v>
      </c>
      <c r="VL339" s="289">
        <v>1</v>
      </c>
      <c r="VM339" s="289"/>
      <c r="VN339" s="268">
        <v>79.59</v>
      </c>
      <c r="VO339" s="268">
        <f>ROUND(VN339*(1+$C$7),2)</f>
        <v>104.49</v>
      </c>
      <c r="VP339" s="268">
        <f>VL339*VN339</f>
        <v>79.59</v>
      </c>
      <c r="VQ339" s="269">
        <f>VO339*VL339</f>
        <v>104.49</v>
      </c>
      <c r="VR339" s="198" t="s">
        <v>22773</v>
      </c>
      <c r="VS339" s="474" t="s">
        <v>22774</v>
      </c>
      <c r="VT339" s="474"/>
      <c r="VU339" s="474"/>
      <c r="VV339" s="474"/>
      <c r="VW339" s="474"/>
      <c r="VX339" s="474"/>
      <c r="VY339" s="223" t="s">
        <v>10863</v>
      </c>
      <c r="VZ339" s="223" t="s">
        <v>22772</v>
      </c>
      <c r="WA339" s="223" t="s">
        <v>6595</v>
      </c>
      <c r="WB339" s="289">
        <v>1</v>
      </c>
      <c r="WC339" s="289"/>
      <c r="WD339" s="268">
        <v>79.59</v>
      </c>
      <c r="WE339" s="268">
        <f>ROUND(WD339*(1+$C$7),2)</f>
        <v>104.49</v>
      </c>
      <c r="WF339" s="268">
        <f>WB339*WD339</f>
        <v>79.59</v>
      </c>
      <c r="WG339" s="269">
        <f>WE339*WB339</f>
        <v>104.49</v>
      </c>
      <c r="WH339" s="198" t="s">
        <v>22773</v>
      </c>
      <c r="WI339" s="474" t="s">
        <v>22774</v>
      </c>
      <c r="WJ339" s="474"/>
      <c r="WK339" s="474"/>
      <c r="WL339" s="474"/>
      <c r="WM339" s="474"/>
      <c r="WN339" s="474"/>
      <c r="WO339" s="223" t="s">
        <v>10863</v>
      </c>
      <c r="WP339" s="223" t="s">
        <v>22772</v>
      </c>
      <c r="WQ339" s="223" t="s">
        <v>6595</v>
      </c>
      <c r="WR339" s="289">
        <v>1</v>
      </c>
      <c r="WS339" s="289"/>
      <c r="WT339" s="268">
        <v>79.59</v>
      </c>
      <c r="WU339" s="268">
        <f>ROUND(WT339*(1+$C$7),2)</f>
        <v>104.49</v>
      </c>
      <c r="WV339" s="268">
        <f>WR339*WT339</f>
        <v>79.59</v>
      </c>
      <c r="WW339" s="269">
        <f>WU339*WR339</f>
        <v>104.49</v>
      </c>
      <c r="WX339" s="198" t="s">
        <v>22773</v>
      </c>
      <c r="WY339" s="474" t="s">
        <v>22774</v>
      </c>
      <c r="WZ339" s="474"/>
      <c r="XA339" s="474"/>
      <c r="XB339" s="474"/>
      <c r="XC339" s="474"/>
      <c r="XD339" s="474"/>
      <c r="XE339" s="223" t="s">
        <v>10863</v>
      </c>
      <c r="XF339" s="223" t="s">
        <v>22772</v>
      </c>
      <c r="XG339" s="223" t="s">
        <v>6595</v>
      </c>
      <c r="XH339" s="289">
        <v>1</v>
      </c>
      <c r="XI339" s="289"/>
      <c r="XJ339" s="268">
        <v>79.59</v>
      </c>
      <c r="XK339" s="268">
        <f>ROUND(XJ339*(1+$C$7),2)</f>
        <v>104.49</v>
      </c>
      <c r="XL339" s="268">
        <f>XH339*XJ339</f>
        <v>79.59</v>
      </c>
      <c r="XM339" s="269">
        <f>XK339*XH339</f>
        <v>104.49</v>
      </c>
      <c r="XN339" s="198" t="s">
        <v>22773</v>
      </c>
      <c r="XO339" s="474" t="s">
        <v>22774</v>
      </c>
      <c r="XP339" s="474"/>
      <c r="XQ339" s="474"/>
      <c r="XR339" s="474"/>
      <c r="XS339" s="474"/>
      <c r="XT339" s="474"/>
      <c r="XU339" s="223" t="s">
        <v>10863</v>
      </c>
      <c r="XV339" s="223" t="s">
        <v>22772</v>
      </c>
      <c r="XW339" s="223" t="s">
        <v>6595</v>
      </c>
      <c r="XX339" s="289">
        <v>1</v>
      </c>
      <c r="XY339" s="289"/>
      <c r="XZ339" s="268">
        <v>79.59</v>
      </c>
      <c r="YA339" s="268">
        <f>ROUND(XZ339*(1+$C$7),2)</f>
        <v>104.49</v>
      </c>
      <c r="YB339" s="268">
        <f>XX339*XZ339</f>
        <v>79.59</v>
      </c>
      <c r="YC339" s="269">
        <f>YA339*XX339</f>
        <v>104.49</v>
      </c>
      <c r="YD339" s="198" t="s">
        <v>22773</v>
      </c>
      <c r="YE339" s="474" t="s">
        <v>22774</v>
      </c>
      <c r="YF339" s="474"/>
      <c r="YG339" s="474"/>
      <c r="YH339" s="474"/>
      <c r="YI339" s="474"/>
      <c r="YJ339" s="474"/>
      <c r="YK339" s="223" t="s">
        <v>10863</v>
      </c>
      <c r="YL339" s="223" t="s">
        <v>22772</v>
      </c>
      <c r="YM339" s="223" t="s">
        <v>6595</v>
      </c>
      <c r="YN339" s="289">
        <v>1</v>
      </c>
      <c r="YO339" s="289"/>
      <c r="YP339" s="268">
        <v>79.59</v>
      </c>
      <c r="YQ339" s="268">
        <f>ROUND(YP339*(1+$C$7),2)</f>
        <v>104.49</v>
      </c>
      <c r="YR339" s="268">
        <f>YN339*YP339</f>
        <v>79.59</v>
      </c>
      <c r="YS339" s="269">
        <f>YQ339*YN339</f>
        <v>104.49</v>
      </c>
      <c r="YT339" s="198" t="s">
        <v>22773</v>
      </c>
      <c r="YU339" s="474" t="s">
        <v>22774</v>
      </c>
      <c r="YV339" s="474"/>
      <c r="YW339" s="474"/>
      <c r="YX339" s="474"/>
      <c r="YY339" s="474"/>
      <c r="YZ339" s="474"/>
      <c r="ZA339" s="223" t="s">
        <v>10863</v>
      </c>
      <c r="ZB339" s="223" t="s">
        <v>22772</v>
      </c>
      <c r="ZC339" s="223" t="s">
        <v>6595</v>
      </c>
      <c r="ZD339" s="289">
        <v>1</v>
      </c>
      <c r="ZE339" s="289"/>
      <c r="ZF339" s="268">
        <v>79.59</v>
      </c>
      <c r="ZG339" s="268">
        <f>ROUND(ZF339*(1+$C$7),2)</f>
        <v>104.49</v>
      </c>
      <c r="ZH339" s="268">
        <f>ZD339*ZF339</f>
        <v>79.59</v>
      </c>
      <c r="ZI339" s="269">
        <f>ZG339*ZD339</f>
        <v>104.49</v>
      </c>
      <c r="ZJ339" s="198" t="s">
        <v>22773</v>
      </c>
      <c r="ZK339" s="474" t="s">
        <v>22774</v>
      </c>
      <c r="ZL339" s="474"/>
      <c r="ZM339" s="474"/>
      <c r="ZN339" s="474"/>
      <c r="ZO339" s="474"/>
      <c r="ZP339" s="474"/>
      <c r="ZQ339" s="223" t="s">
        <v>10863</v>
      </c>
      <c r="ZR339" s="223" t="s">
        <v>22772</v>
      </c>
      <c r="ZS339" s="223" t="s">
        <v>6595</v>
      </c>
      <c r="ZT339" s="289">
        <v>1</v>
      </c>
      <c r="ZU339" s="289"/>
      <c r="ZV339" s="268">
        <v>79.59</v>
      </c>
      <c r="ZW339" s="268">
        <f>ROUND(ZV339*(1+$C$7),2)</f>
        <v>104.49</v>
      </c>
      <c r="ZX339" s="268">
        <f>ZT339*ZV339</f>
        <v>79.59</v>
      </c>
      <c r="ZY339" s="269">
        <f>ZW339*ZT339</f>
        <v>104.49</v>
      </c>
      <c r="ZZ339" s="198" t="s">
        <v>22773</v>
      </c>
      <c r="AAA339" s="474" t="s">
        <v>22774</v>
      </c>
      <c r="AAB339" s="474"/>
      <c r="AAC339" s="474"/>
      <c r="AAD339" s="474"/>
      <c r="AAE339" s="474"/>
      <c r="AAF339" s="474"/>
      <c r="AAG339" s="223" t="s">
        <v>10863</v>
      </c>
      <c r="AAH339" s="223" t="s">
        <v>22772</v>
      </c>
      <c r="AAI339" s="223" t="s">
        <v>6595</v>
      </c>
      <c r="AAJ339" s="289">
        <v>1</v>
      </c>
      <c r="AAK339" s="289"/>
      <c r="AAL339" s="268">
        <v>79.59</v>
      </c>
      <c r="AAM339" s="268">
        <f>ROUND(AAL339*(1+$C$7),2)</f>
        <v>104.49</v>
      </c>
      <c r="AAN339" s="268">
        <f>AAJ339*AAL339</f>
        <v>79.59</v>
      </c>
      <c r="AAO339" s="269">
        <f>AAM339*AAJ339</f>
        <v>104.49</v>
      </c>
      <c r="AAP339" s="198" t="s">
        <v>22773</v>
      </c>
      <c r="AAQ339" s="474" t="s">
        <v>22774</v>
      </c>
      <c r="AAR339" s="474"/>
      <c r="AAS339" s="474"/>
      <c r="AAT339" s="474"/>
      <c r="AAU339" s="474"/>
      <c r="AAV339" s="474"/>
      <c r="AAW339" s="223" t="s">
        <v>10863</v>
      </c>
      <c r="AAX339" s="223" t="s">
        <v>22772</v>
      </c>
      <c r="AAY339" s="223" t="s">
        <v>6595</v>
      </c>
      <c r="AAZ339" s="289">
        <v>1</v>
      </c>
      <c r="ABA339" s="289"/>
      <c r="ABB339" s="268">
        <v>79.59</v>
      </c>
      <c r="ABC339" s="268">
        <f>ROUND(ABB339*(1+$C$7),2)</f>
        <v>104.49</v>
      </c>
      <c r="ABD339" s="268">
        <f>AAZ339*ABB339</f>
        <v>79.59</v>
      </c>
      <c r="ABE339" s="269">
        <f>ABC339*AAZ339</f>
        <v>104.49</v>
      </c>
      <c r="ABF339" s="198" t="s">
        <v>22773</v>
      </c>
      <c r="ABG339" s="474" t="s">
        <v>22774</v>
      </c>
      <c r="ABH339" s="474"/>
      <c r="ABI339" s="474"/>
      <c r="ABJ339" s="474"/>
      <c r="ABK339" s="474"/>
      <c r="ABL339" s="474"/>
      <c r="ABM339" s="223" t="s">
        <v>10863</v>
      </c>
      <c r="ABN339" s="223" t="s">
        <v>22772</v>
      </c>
      <c r="ABO339" s="223" t="s">
        <v>6595</v>
      </c>
      <c r="ABP339" s="289">
        <v>1</v>
      </c>
      <c r="ABQ339" s="289"/>
      <c r="ABR339" s="268">
        <v>79.59</v>
      </c>
      <c r="ABS339" s="268">
        <f>ROUND(ABR339*(1+$C$7),2)</f>
        <v>104.49</v>
      </c>
      <c r="ABT339" s="268">
        <f>ABP339*ABR339</f>
        <v>79.59</v>
      </c>
      <c r="ABU339" s="269">
        <f>ABS339*ABP339</f>
        <v>104.49</v>
      </c>
      <c r="ABV339" s="198" t="s">
        <v>22773</v>
      </c>
      <c r="ABW339" s="474" t="s">
        <v>22774</v>
      </c>
      <c r="ABX339" s="474"/>
      <c r="ABY339" s="474"/>
      <c r="ABZ339" s="474"/>
      <c r="ACA339" s="474"/>
      <c r="ACB339" s="474"/>
      <c r="ACC339" s="223" t="s">
        <v>10863</v>
      </c>
      <c r="ACD339" s="223" t="s">
        <v>22772</v>
      </c>
      <c r="ACE339" s="223" t="s">
        <v>6595</v>
      </c>
      <c r="ACF339" s="289">
        <v>1</v>
      </c>
      <c r="ACG339" s="289"/>
      <c r="ACH339" s="268">
        <v>79.59</v>
      </c>
      <c r="ACI339" s="268">
        <f>ROUND(ACH339*(1+$C$7),2)</f>
        <v>104.49</v>
      </c>
      <c r="ACJ339" s="268">
        <f>ACF339*ACH339</f>
        <v>79.59</v>
      </c>
      <c r="ACK339" s="269">
        <f>ACI339*ACF339</f>
        <v>104.49</v>
      </c>
      <c r="ACL339" s="198" t="s">
        <v>22773</v>
      </c>
      <c r="ACM339" s="474" t="s">
        <v>22774</v>
      </c>
      <c r="ACN339" s="474"/>
      <c r="ACO339" s="474"/>
      <c r="ACP339" s="474"/>
      <c r="ACQ339" s="474"/>
      <c r="ACR339" s="474"/>
      <c r="ACS339" s="223" t="s">
        <v>10863</v>
      </c>
      <c r="ACT339" s="223" t="s">
        <v>22772</v>
      </c>
      <c r="ACU339" s="223" t="s">
        <v>6595</v>
      </c>
      <c r="ACV339" s="289">
        <v>1</v>
      </c>
      <c r="ACW339" s="289"/>
      <c r="ACX339" s="268">
        <v>79.59</v>
      </c>
      <c r="ACY339" s="268">
        <f>ROUND(ACX339*(1+$C$7),2)</f>
        <v>104.49</v>
      </c>
      <c r="ACZ339" s="268">
        <f>ACV339*ACX339</f>
        <v>79.59</v>
      </c>
      <c r="ADA339" s="269">
        <f>ACY339*ACV339</f>
        <v>104.49</v>
      </c>
      <c r="ADB339" s="198" t="s">
        <v>22773</v>
      </c>
      <c r="ADC339" s="474" t="s">
        <v>22774</v>
      </c>
      <c r="ADD339" s="474"/>
      <c r="ADE339" s="474"/>
      <c r="ADF339" s="474"/>
      <c r="ADG339" s="474"/>
      <c r="ADH339" s="474"/>
      <c r="ADI339" s="223" t="s">
        <v>10863</v>
      </c>
      <c r="ADJ339" s="223" t="s">
        <v>22772</v>
      </c>
      <c r="ADK339" s="223" t="s">
        <v>6595</v>
      </c>
      <c r="ADL339" s="289">
        <v>1</v>
      </c>
      <c r="ADM339" s="289"/>
      <c r="ADN339" s="268">
        <v>79.59</v>
      </c>
      <c r="ADO339" s="268">
        <f>ROUND(ADN339*(1+$C$7),2)</f>
        <v>104.49</v>
      </c>
      <c r="ADP339" s="268">
        <f>ADL339*ADN339</f>
        <v>79.59</v>
      </c>
      <c r="ADQ339" s="269">
        <f>ADO339*ADL339</f>
        <v>104.49</v>
      </c>
      <c r="ADR339" s="198" t="s">
        <v>22773</v>
      </c>
      <c r="ADS339" s="474" t="s">
        <v>22774</v>
      </c>
      <c r="ADT339" s="474"/>
      <c r="ADU339" s="474"/>
      <c r="ADV339" s="474"/>
      <c r="ADW339" s="474"/>
      <c r="ADX339" s="474"/>
      <c r="ADY339" s="223" t="s">
        <v>10863</v>
      </c>
      <c r="ADZ339" s="223" t="s">
        <v>22772</v>
      </c>
      <c r="AEA339" s="223" t="s">
        <v>6595</v>
      </c>
      <c r="AEB339" s="289">
        <v>1</v>
      </c>
      <c r="AEC339" s="289"/>
      <c r="AED339" s="268">
        <v>79.59</v>
      </c>
      <c r="AEE339" s="268">
        <f>ROUND(AED339*(1+$C$7),2)</f>
        <v>104.49</v>
      </c>
      <c r="AEF339" s="268">
        <f>AEB339*AED339</f>
        <v>79.59</v>
      </c>
      <c r="AEG339" s="269">
        <f>AEE339*AEB339</f>
        <v>104.49</v>
      </c>
      <c r="AEH339" s="198" t="s">
        <v>22773</v>
      </c>
      <c r="AEI339" s="474" t="s">
        <v>22774</v>
      </c>
      <c r="AEJ339" s="474"/>
      <c r="AEK339" s="474"/>
      <c r="AEL339" s="474"/>
      <c r="AEM339" s="474"/>
      <c r="AEN339" s="474"/>
      <c r="AEO339" s="223" t="s">
        <v>10863</v>
      </c>
      <c r="AEP339" s="223" t="s">
        <v>22772</v>
      </c>
      <c r="AEQ339" s="223" t="s">
        <v>6595</v>
      </c>
      <c r="AER339" s="289">
        <v>1</v>
      </c>
      <c r="AES339" s="289"/>
      <c r="AET339" s="268">
        <v>79.59</v>
      </c>
      <c r="AEU339" s="268">
        <f>ROUND(AET339*(1+$C$7),2)</f>
        <v>104.49</v>
      </c>
      <c r="AEV339" s="268">
        <f>AER339*AET339</f>
        <v>79.59</v>
      </c>
      <c r="AEW339" s="269">
        <f>AEU339*AER339</f>
        <v>104.49</v>
      </c>
      <c r="AEX339" s="198" t="s">
        <v>22773</v>
      </c>
      <c r="AEY339" s="474" t="s">
        <v>22774</v>
      </c>
      <c r="AEZ339" s="474"/>
      <c r="AFA339" s="474"/>
      <c r="AFB339" s="474"/>
      <c r="AFC339" s="474"/>
      <c r="AFD339" s="474"/>
      <c r="AFE339" s="223" t="s">
        <v>10863</v>
      </c>
      <c r="AFF339" s="223" t="s">
        <v>22772</v>
      </c>
      <c r="AFG339" s="223" t="s">
        <v>6595</v>
      </c>
      <c r="AFH339" s="289">
        <v>1</v>
      </c>
      <c r="AFI339" s="289"/>
      <c r="AFJ339" s="268">
        <v>79.59</v>
      </c>
      <c r="AFK339" s="268">
        <f>ROUND(AFJ339*(1+$C$7),2)</f>
        <v>104.49</v>
      </c>
      <c r="AFL339" s="268">
        <f>AFH339*AFJ339</f>
        <v>79.59</v>
      </c>
      <c r="AFM339" s="269">
        <f>AFK339*AFH339</f>
        <v>104.49</v>
      </c>
      <c r="AFN339" s="198" t="s">
        <v>22773</v>
      </c>
      <c r="AFO339" s="474" t="s">
        <v>22774</v>
      </c>
      <c r="AFP339" s="474"/>
      <c r="AFQ339" s="474"/>
      <c r="AFR339" s="474"/>
      <c r="AFS339" s="474"/>
      <c r="AFT339" s="474"/>
      <c r="AFU339" s="223" t="s">
        <v>10863</v>
      </c>
      <c r="AFV339" s="223" t="s">
        <v>22772</v>
      </c>
      <c r="AFW339" s="223" t="s">
        <v>6595</v>
      </c>
      <c r="AFX339" s="289">
        <v>1</v>
      </c>
      <c r="AFY339" s="289"/>
      <c r="AFZ339" s="268">
        <v>79.59</v>
      </c>
      <c r="AGA339" s="268">
        <f>ROUND(AFZ339*(1+$C$7),2)</f>
        <v>104.49</v>
      </c>
      <c r="AGB339" s="268">
        <f>AFX339*AFZ339</f>
        <v>79.59</v>
      </c>
      <c r="AGC339" s="269">
        <f>AGA339*AFX339</f>
        <v>104.49</v>
      </c>
      <c r="AGD339" s="198" t="s">
        <v>22773</v>
      </c>
      <c r="AGE339" s="474" t="s">
        <v>22774</v>
      </c>
      <c r="AGF339" s="474"/>
      <c r="AGG339" s="474"/>
      <c r="AGH339" s="474"/>
      <c r="AGI339" s="474"/>
      <c r="AGJ339" s="474"/>
      <c r="AGK339" s="223" t="s">
        <v>10863</v>
      </c>
      <c r="AGL339" s="223" t="s">
        <v>22772</v>
      </c>
      <c r="AGM339" s="223" t="s">
        <v>6595</v>
      </c>
      <c r="AGN339" s="289">
        <v>1</v>
      </c>
      <c r="AGO339" s="289"/>
      <c r="AGP339" s="268">
        <v>79.59</v>
      </c>
      <c r="AGQ339" s="268">
        <f>ROUND(AGP339*(1+$C$7),2)</f>
        <v>104.49</v>
      </c>
      <c r="AGR339" s="268">
        <f>AGN339*AGP339</f>
        <v>79.59</v>
      </c>
      <c r="AGS339" s="269">
        <f>AGQ339*AGN339</f>
        <v>104.49</v>
      </c>
      <c r="AGT339" s="198" t="s">
        <v>22773</v>
      </c>
      <c r="AGU339" s="474" t="s">
        <v>22774</v>
      </c>
      <c r="AGV339" s="474"/>
      <c r="AGW339" s="474"/>
      <c r="AGX339" s="474"/>
      <c r="AGY339" s="474"/>
      <c r="AGZ339" s="474"/>
      <c r="AHA339" s="223" t="s">
        <v>10863</v>
      </c>
      <c r="AHB339" s="223" t="s">
        <v>22772</v>
      </c>
      <c r="AHC339" s="223" t="s">
        <v>6595</v>
      </c>
      <c r="AHD339" s="289">
        <v>1</v>
      </c>
      <c r="AHE339" s="289"/>
      <c r="AHF339" s="268">
        <v>79.59</v>
      </c>
      <c r="AHG339" s="268">
        <f>ROUND(AHF339*(1+$C$7),2)</f>
        <v>104.49</v>
      </c>
      <c r="AHH339" s="268">
        <f>AHD339*AHF339</f>
        <v>79.59</v>
      </c>
      <c r="AHI339" s="269">
        <f>AHG339*AHD339</f>
        <v>104.49</v>
      </c>
      <c r="AHJ339" s="198" t="s">
        <v>22773</v>
      </c>
      <c r="AHK339" s="474" t="s">
        <v>22774</v>
      </c>
      <c r="AHL339" s="474"/>
      <c r="AHM339" s="474"/>
      <c r="AHN339" s="474"/>
      <c r="AHO339" s="474"/>
      <c r="AHP339" s="474"/>
      <c r="AHQ339" s="223" t="s">
        <v>10863</v>
      </c>
      <c r="AHR339" s="223" t="s">
        <v>22772</v>
      </c>
      <c r="AHS339" s="223" t="s">
        <v>6595</v>
      </c>
      <c r="AHT339" s="289">
        <v>1</v>
      </c>
      <c r="AHU339" s="289"/>
      <c r="AHV339" s="268">
        <v>79.59</v>
      </c>
      <c r="AHW339" s="268">
        <f>ROUND(AHV339*(1+$C$7),2)</f>
        <v>104.49</v>
      </c>
      <c r="AHX339" s="268">
        <f>AHT339*AHV339</f>
        <v>79.59</v>
      </c>
      <c r="AHY339" s="269">
        <f>AHW339*AHT339</f>
        <v>104.49</v>
      </c>
      <c r="AHZ339" s="198" t="s">
        <v>22773</v>
      </c>
      <c r="AIA339" s="474" t="s">
        <v>22774</v>
      </c>
      <c r="AIB339" s="474"/>
      <c r="AIC339" s="474"/>
      <c r="AID339" s="474"/>
      <c r="AIE339" s="474"/>
      <c r="AIF339" s="474"/>
      <c r="AIG339" s="223" t="s">
        <v>10863</v>
      </c>
      <c r="AIH339" s="223" t="s">
        <v>22772</v>
      </c>
      <c r="AII339" s="223" t="s">
        <v>6595</v>
      </c>
      <c r="AIJ339" s="289">
        <v>1</v>
      </c>
      <c r="AIK339" s="289"/>
      <c r="AIL339" s="268">
        <v>79.59</v>
      </c>
      <c r="AIM339" s="268">
        <f>ROUND(AIL339*(1+$C$7),2)</f>
        <v>104.49</v>
      </c>
      <c r="AIN339" s="268">
        <f>AIJ339*AIL339</f>
        <v>79.59</v>
      </c>
      <c r="AIO339" s="269">
        <f>AIM339*AIJ339</f>
        <v>104.49</v>
      </c>
      <c r="AIP339" s="198" t="s">
        <v>22773</v>
      </c>
      <c r="AIQ339" s="474" t="s">
        <v>22774</v>
      </c>
      <c r="AIR339" s="474"/>
      <c r="AIS339" s="474"/>
      <c r="AIT339" s="474"/>
      <c r="AIU339" s="474"/>
      <c r="AIV339" s="474"/>
      <c r="AIW339" s="223" t="s">
        <v>10863</v>
      </c>
      <c r="AIX339" s="223" t="s">
        <v>22772</v>
      </c>
      <c r="AIY339" s="223" t="s">
        <v>6595</v>
      </c>
      <c r="AIZ339" s="289">
        <v>1</v>
      </c>
      <c r="AJA339" s="289"/>
      <c r="AJB339" s="268">
        <v>79.59</v>
      </c>
      <c r="AJC339" s="268">
        <f>ROUND(AJB339*(1+$C$7),2)</f>
        <v>104.49</v>
      </c>
      <c r="AJD339" s="268">
        <f>AIZ339*AJB339</f>
        <v>79.59</v>
      </c>
      <c r="AJE339" s="269">
        <f>AJC339*AIZ339</f>
        <v>104.49</v>
      </c>
      <c r="AJF339" s="198" t="s">
        <v>22773</v>
      </c>
      <c r="AJG339" s="474" t="s">
        <v>22774</v>
      </c>
      <c r="AJH339" s="474"/>
      <c r="AJI339" s="474"/>
      <c r="AJJ339" s="474"/>
      <c r="AJK339" s="474"/>
      <c r="AJL339" s="474"/>
      <c r="AJM339" s="223" t="s">
        <v>10863</v>
      </c>
      <c r="AJN339" s="223" t="s">
        <v>22772</v>
      </c>
      <c r="AJO339" s="223" t="s">
        <v>6595</v>
      </c>
      <c r="AJP339" s="289">
        <v>1</v>
      </c>
      <c r="AJQ339" s="289"/>
      <c r="AJR339" s="268">
        <v>79.59</v>
      </c>
      <c r="AJS339" s="268">
        <f>ROUND(AJR339*(1+$C$7),2)</f>
        <v>104.49</v>
      </c>
      <c r="AJT339" s="268">
        <f>AJP339*AJR339</f>
        <v>79.59</v>
      </c>
      <c r="AJU339" s="269">
        <f>AJS339*AJP339</f>
        <v>104.49</v>
      </c>
      <c r="AJV339" s="198" t="s">
        <v>22773</v>
      </c>
      <c r="AJW339" s="474" t="s">
        <v>22774</v>
      </c>
      <c r="AJX339" s="474"/>
      <c r="AJY339" s="474"/>
      <c r="AJZ339" s="474"/>
      <c r="AKA339" s="474"/>
      <c r="AKB339" s="474"/>
      <c r="AKC339" s="223" t="s">
        <v>10863</v>
      </c>
      <c r="AKD339" s="223" t="s">
        <v>22772</v>
      </c>
      <c r="AKE339" s="223" t="s">
        <v>6595</v>
      </c>
      <c r="AKF339" s="289">
        <v>1</v>
      </c>
      <c r="AKG339" s="289"/>
      <c r="AKH339" s="268">
        <v>79.59</v>
      </c>
      <c r="AKI339" s="268">
        <f>ROUND(AKH339*(1+$C$7),2)</f>
        <v>104.49</v>
      </c>
      <c r="AKJ339" s="268">
        <f>AKF339*AKH339</f>
        <v>79.59</v>
      </c>
      <c r="AKK339" s="269">
        <f>AKI339*AKF339</f>
        <v>104.49</v>
      </c>
      <c r="AKL339" s="198" t="s">
        <v>22773</v>
      </c>
      <c r="AKM339" s="474" t="s">
        <v>22774</v>
      </c>
      <c r="AKN339" s="474"/>
      <c r="AKO339" s="474"/>
      <c r="AKP339" s="474"/>
      <c r="AKQ339" s="474"/>
      <c r="AKR339" s="474"/>
      <c r="AKS339" s="223" t="s">
        <v>10863</v>
      </c>
      <c r="AKT339" s="223" t="s">
        <v>22772</v>
      </c>
      <c r="AKU339" s="223" t="s">
        <v>6595</v>
      </c>
      <c r="AKV339" s="289">
        <v>1</v>
      </c>
      <c r="AKW339" s="289"/>
      <c r="AKX339" s="268">
        <v>79.59</v>
      </c>
      <c r="AKY339" s="268">
        <f>ROUND(AKX339*(1+$C$7),2)</f>
        <v>104.49</v>
      </c>
      <c r="AKZ339" s="268">
        <f>AKV339*AKX339</f>
        <v>79.59</v>
      </c>
      <c r="ALA339" s="269">
        <f>AKY339*AKV339</f>
        <v>104.49</v>
      </c>
      <c r="ALB339" s="198" t="s">
        <v>22773</v>
      </c>
      <c r="ALC339" s="474" t="s">
        <v>22774</v>
      </c>
      <c r="ALD339" s="474"/>
      <c r="ALE339" s="474"/>
      <c r="ALF339" s="474"/>
      <c r="ALG339" s="474"/>
      <c r="ALH339" s="474"/>
      <c r="ALI339" s="223" t="s">
        <v>10863</v>
      </c>
      <c r="ALJ339" s="223" t="s">
        <v>22772</v>
      </c>
      <c r="ALK339" s="223" t="s">
        <v>6595</v>
      </c>
      <c r="ALL339" s="289">
        <v>1</v>
      </c>
      <c r="ALM339" s="289"/>
      <c r="ALN339" s="268">
        <v>79.59</v>
      </c>
      <c r="ALO339" s="268">
        <f>ROUND(ALN339*(1+$C$7),2)</f>
        <v>104.49</v>
      </c>
      <c r="ALP339" s="268">
        <f>ALL339*ALN339</f>
        <v>79.59</v>
      </c>
      <c r="ALQ339" s="269">
        <f>ALO339*ALL339</f>
        <v>104.49</v>
      </c>
      <c r="ALR339" s="198" t="s">
        <v>22773</v>
      </c>
      <c r="ALS339" s="474" t="s">
        <v>22774</v>
      </c>
      <c r="ALT339" s="474"/>
      <c r="ALU339" s="474"/>
      <c r="ALV339" s="474"/>
      <c r="ALW339" s="474"/>
      <c r="ALX339" s="474"/>
      <c r="ALY339" s="223" t="s">
        <v>10863</v>
      </c>
      <c r="ALZ339" s="223" t="s">
        <v>22772</v>
      </c>
      <c r="AMA339" s="223" t="s">
        <v>6595</v>
      </c>
      <c r="AMB339" s="289">
        <v>1</v>
      </c>
      <c r="AMC339" s="289"/>
      <c r="AMD339" s="268">
        <v>79.59</v>
      </c>
      <c r="AME339" s="268">
        <f>ROUND(AMD339*(1+$C$7),2)</f>
        <v>104.49</v>
      </c>
      <c r="AMF339" s="268">
        <f>AMB339*AMD339</f>
        <v>79.59</v>
      </c>
      <c r="AMG339" s="269">
        <f>AME339*AMB339</f>
        <v>104.49</v>
      </c>
      <c r="AMH339" s="198" t="s">
        <v>22773</v>
      </c>
      <c r="AMI339" s="474" t="s">
        <v>22774</v>
      </c>
      <c r="AMJ339" s="474"/>
      <c r="AMK339" s="474"/>
      <c r="AML339" s="474"/>
      <c r="AMM339" s="474"/>
      <c r="AMN339" s="474"/>
      <c r="AMO339" s="223" t="s">
        <v>10863</v>
      </c>
      <c r="AMP339" s="223" t="s">
        <v>22772</v>
      </c>
      <c r="AMQ339" s="223" t="s">
        <v>6595</v>
      </c>
      <c r="AMR339" s="289">
        <v>1</v>
      </c>
      <c r="AMS339" s="289"/>
      <c r="AMT339" s="268">
        <v>79.59</v>
      </c>
      <c r="AMU339" s="268">
        <f>ROUND(AMT339*(1+$C$7),2)</f>
        <v>104.49</v>
      </c>
      <c r="AMV339" s="268">
        <f>AMR339*AMT339</f>
        <v>79.59</v>
      </c>
      <c r="AMW339" s="269">
        <f>AMU339*AMR339</f>
        <v>104.49</v>
      </c>
      <c r="AMX339" s="198" t="s">
        <v>22773</v>
      </c>
      <c r="AMY339" s="474" t="s">
        <v>22774</v>
      </c>
      <c r="AMZ339" s="474"/>
      <c r="ANA339" s="474"/>
      <c r="ANB339" s="474"/>
      <c r="ANC339" s="474"/>
      <c r="AND339" s="474"/>
      <c r="ANE339" s="223" t="s">
        <v>10863</v>
      </c>
      <c r="ANF339" s="223" t="s">
        <v>22772</v>
      </c>
      <c r="ANG339" s="223" t="s">
        <v>6595</v>
      </c>
      <c r="ANH339" s="289">
        <v>1</v>
      </c>
      <c r="ANI339" s="289"/>
      <c r="ANJ339" s="268">
        <v>79.59</v>
      </c>
      <c r="ANK339" s="268">
        <f>ROUND(ANJ339*(1+$C$7),2)</f>
        <v>104.49</v>
      </c>
      <c r="ANL339" s="268">
        <f>ANH339*ANJ339</f>
        <v>79.59</v>
      </c>
      <c r="ANM339" s="269">
        <f>ANK339*ANH339</f>
        <v>104.49</v>
      </c>
      <c r="ANN339" s="198" t="s">
        <v>22773</v>
      </c>
      <c r="ANO339" s="474" t="s">
        <v>22774</v>
      </c>
      <c r="ANP339" s="474"/>
      <c r="ANQ339" s="474"/>
      <c r="ANR339" s="474"/>
      <c r="ANS339" s="474"/>
      <c r="ANT339" s="474"/>
      <c r="ANU339" s="223" t="s">
        <v>10863</v>
      </c>
      <c r="ANV339" s="223" t="s">
        <v>22772</v>
      </c>
      <c r="ANW339" s="223" t="s">
        <v>6595</v>
      </c>
      <c r="ANX339" s="289">
        <v>1</v>
      </c>
      <c r="ANY339" s="289"/>
      <c r="ANZ339" s="268">
        <v>79.59</v>
      </c>
      <c r="AOA339" s="268">
        <f>ROUND(ANZ339*(1+$C$7),2)</f>
        <v>104.49</v>
      </c>
      <c r="AOB339" s="268">
        <f>ANX339*ANZ339</f>
        <v>79.59</v>
      </c>
      <c r="AOC339" s="269">
        <f>AOA339*ANX339</f>
        <v>104.49</v>
      </c>
      <c r="AOD339" s="198" t="s">
        <v>22773</v>
      </c>
      <c r="AOE339" s="474" t="s">
        <v>22774</v>
      </c>
      <c r="AOF339" s="474"/>
      <c r="AOG339" s="474"/>
      <c r="AOH339" s="474"/>
      <c r="AOI339" s="474"/>
      <c r="AOJ339" s="474"/>
      <c r="AOK339" s="223" t="s">
        <v>10863</v>
      </c>
      <c r="AOL339" s="223" t="s">
        <v>22772</v>
      </c>
      <c r="AOM339" s="223" t="s">
        <v>6595</v>
      </c>
      <c r="AON339" s="289">
        <v>1</v>
      </c>
      <c r="AOO339" s="289"/>
      <c r="AOP339" s="268">
        <v>79.59</v>
      </c>
      <c r="AOQ339" s="268">
        <f>ROUND(AOP339*(1+$C$7),2)</f>
        <v>104.49</v>
      </c>
      <c r="AOR339" s="268">
        <f>AON339*AOP339</f>
        <v>79.59</v>
      </c>
      <c r="AOS339" s="269">
        <f>AOQ339*AON339</f>
        <v>104.49</v>
      </c>
      <c r="AOT339" s="198" t="s">
        <v>22773</v>
      </c>
      <c r="AOU339" s="474" t="s">
        <v>22774</v>
      </c>
      <c r="AOV339" s="474"/>
      <c r="AOW339" s="474"/>
      <c r="AOX339" s="474"/>
      <c r="AOY339" s="474"/>
      <c r="AOZ339" s="474"/>
      <c r="APA339" s="223" t="s">
        <v>10863</v>
      </c>
      <c r="APB339" s="223" t="s">
        <v>22772</v>
      </c>
      <c r="APC339" s="223" t="s">
        <v>6595</v>
      </c>
      <c r="APD339" s="289">
        <v>1</v>
      </c>
      <c r="APE339" s="289"/>
      <c r="APF339" s="268">
        <v>79.59</v>
      </c>
      <c r="APG339" s="268">
        <f>ROUND(APF339*(1+$C$7),2)</f>
        <v>104.49</v>
      </c>
      <c r="APH339" s="268">
        <f>APD339*APF339</f>
        <v>79.59</v>
      </c>
      <c r="API339" s="269">
        <f>APG339*APD339</f>
        <v>104.49</v>
      </c>
      <c r="APJ339" s="198" t="s">
        <v>22773</v>
      </c>
      <c r="APK339" s="474" t="s">
        <v>22774</v>
      </c>
      <c r="APL339" s="474"/>
      <c r="APM339" s="474"/>
      <c r="APN339" s="474"/>
      <c r="APO339" s="474"/>
      <c r="APP339" s="474"/>
      <c r="APQ339" s="223" t="s">
        <v>10863</v>
      </c>
      <c r="APR339" s="223" t="s">
        <v>22772</v>
      </c>
      <c r="APS339" s="223" t="s">
        <v>6595</v>
      </c>
      <c r="APT339" s="289">
        <v>1</v>
      </c>
      <c r="APU339" s="289"/>
      <c r="APV339" s="268">
        <v>79.59</v>
      </c>
      <c r="APW339" s="268">
        <f>ROUND(APV339*(1+$C$7),2)</f>
        <v>104.49</v>
      </c>
      <c r="APX339" s="268">
        <f>APT339*APV339</f>
        <v>79.59</v>
      </c>
      <c r="APY339" s="269">
        <f>APW339*APT339</f>
        <v>104.49</v>
      </c>
      <c r="APZ339" s="198" t="s">
        <v>22773</v>
      </c>
      <c r="AQA339" s="474" t="s">
        <v>22774</v>
      </c>
      <c r="AQB339" s="474"/>
      <c r="AQC339" s="474"/>
      <c r="AQD339" s="474"/>
      <c r="AQE339" s="474"/>
      <c r="AQF339" s="474"/>
      <c r="AQG339" s="223" t="s">
        <v>10863</v>
      </c>
      <c r="AQH339" s="223" t="s">
        <v>22772</v>
      </c>
      <c r="AQI339" s="223" t="s">
        <v>6595</v>
      </c>
      <c r="AQJ339" s="289">
        <v>1</v>
      </c>
      <c r="AQK339" s="289"/>
      <c r="AQL339" s="268">
        <v>79.59</v>
      </c>
      <c r="AQM339" s="268">
        <f>ROUND(AQL339*(1+$C$7),2)</f>
        <v>104.49</v>
      </c>
      <c r="AQN339" s="268">
        <f>AQJ339*AQL339</f>
        <v>79.59</v>
      </c>
      <c r="AQO339" s="269">
        <f>AQM339*AQJ339</f>
        <v>104.49</v>
      </c>
      <c r="AQP339" s="198" t="s">
        <v>22773</v>
      </c>
      <c r="AQQ339" s="474" t="s">
        <v>22774</v>
      </c>
      <c r="AQR339" s="474"/>
      <c r="AQS339" s="474"/>
      <c r="AQT339" s="474"/>
      <c r="AQU339" s="474"/>
      <c r="AQV339" s="474"/>
      <c r="AQW339" s="223" t="s">
        <v>10863</v>
      </c>
      <c r="AQX339" s="223" t="s">
        <v>22772</v>
      </c>
      <c r="AQY339" s="223" t="s">
        <v>6595</v>
      </c>
      <c r="AQZ339" s="289">
        <v>1</v>
      </c>
      <c r="ARA339" s="289"/>
      <c r="ARB339" s="268">
        <v>79.59</v>
      </c>
      <c r="ARC339" s="268">
        <f>ROUND(ARB339*(1+$C$7),2)</f>
        <v>104.49</v>
      </c>
      <c r="ARD339" s="268">
        <f>AQZ339*ARB339</f>
        <v>79.59</v>
      </c>
      <c r="ARE339" s="269">
        <f>ARC339*AQZ339</f>
        <v>104.49</v>
      </c>
      <c r="ARF339" s="198" t="s">
        <v>22773</v>
      </c>
      <c r="ARG339" s="474" t="s">
        <v>22774</v>
      </c>
      <c r="ARH339" s="474"/>
      <c r="ARI339" s="474"/>
      <c r="ARJ339" s="474"/>
      <c r="ARK339" s="474"/>
      <c r="ARL339" s="474"/>
      <c r="ARM339" s="223" t="s">
        <v>10863</v>
      </c>
      <c r="ARN339" s="223" t="s">
        <v>22772</v>
      </c>
      <c r="ARO339" s="223" t="s">
        <v>6595</v>
      </c>
      <c r="ARP339" s="289">
        <v>1</v>
      </c>
      <c r="ARQ339" s="289"/>
      <c r="ARR339" s="268">
        <v>79.59</v>
      </c>
      <c r="ARS339" s="268">
        <f>ROUND(ARR339*(1+$C$7),2)</f>
        <v>104.49</v>
      </c>
      <c r="ART339" s="268">
        <f>ARP339*ARR339</f>
        <v>79.59</v>
      </c>
      <c r="ARU339" s="269">
        <f>ARS339*ARP339</f>
        <v>104.49</v>
      </c>
      <c r="ARV339" s="198" t="s">
        <v>22773</v>
      </c>
      <c r="ARW339" s="474" t="s">
        <v>22774</v>
      </c>
      <c r="ARX339" s="474"/>
      <c r="ARY339" s="474"/>
      <c r="ARZ339" s="474"/>
      <c r="ASA339" s="474"/>
      <c r="ASB339" s="474"/>
      <c r="ASC339" s="223" t="s">
        <v>10863</v>
      </c>
      <c r="ASD339" s="223" t="s">
        <v>22772</v>
      </c>
      <c r="ASE339" s="223" t="s">
        <v>6595</v>
      </c>
      <c r="ASF339" s="289">
        <v>1</v>
      </c>
      <c r="ASG339" s="289"/>
      <c r="ASH339" s="268">
        <v>79.59</v>
      </c>
      <c r="ASI339" s="268">
        <f>ROUND(ASH339*(1+$C$7),2)</f>
        <v>104.49</v>
      </c>
      <c r="ASJ339" s="268">
        <f>ASF339*ASH339</f>
        <v>79.59</v>
      </c>
      <c r="ASK339" s="269">
        <f>ASI339*ASF339</f>
        <v>104.49</v>
      </c>
      <c r="ASL339" s="198" t="s">
        <v>22773</v>
      </c>
      <c r="ASM339" s="474" t="s">
        <v>22774</v>
      </c>
      <c r="ASN339" s="474"/>
      <c r="ASO339" s="474"/>
      <c r="ASP339" s="474"/>
      <c r="ASQ339" s="474"/>
      <c r="ASR339" s="474"/>
      <c r="ASS339" s="223" t="s">
        <v>10863</v>
      </c>
      <c r="AST339" s="223" t="s">
        <v>22772</v>
      </c>
      <c r="ASU339" s="223" t="s">
        <v>6595</v>
      </c>
      <c r="ASV339" s="289">
        <v>1</v>
      </c>
      <c r="ASW339" s="289"/>
      <c r="ASX339" s="268">
        <v>79.59</v>
      </c>
      <c r="ASY339" s="268">
        <f>ROUND(ASX339*(1+$C$7),2)</f>
        <v>104.49</v>
      </c>
      <c r="ASZ339" s="268">
        <f>ASV339*ASX339</f>
        <v>79.59</v>
      </c>
      <c r="ATA339" s="269">
        <f>ASY339*ASV339</f>
        <v>104.49</v>
      </c>
      <c r="ATB339" s="198" t="s">
        <v>22773</v>
      </c>
      <c r="ATC339" s="474" t="s">
        <v>22774</v>
      </c>
      <c r="ATD339" s="474"/>
      <c r="ATE339" s="474"/>
      <c r="ATF339" s="474"/>
      <c r="ATG339" s="474"/>
      <c r="ATH339" s="474"/>
      <c r="ATI339" s="223" t="s">
        <v>10863</v>
      </c>
      <c r="ATJ339" s="223" t="s">
        <v>22772</v>
      </c>
      <c r="ATK339" s="223" t="s">
        <v>6595</v>
      </c>
      <c r="ATL339" s="289">
        <v>1</v>
      </c>
      <c r="ATM339" s="289"/>
      <c r="ATN339" s="268">
        <v>79.59</v>
      </c>
      <c r="ATO339" s="268">
        <f>ROUND(ATN339*(1+$C$7),2)</f>
        <v>104.49</v>
      </c>
      <c r="ATP339" s="268">
        <f>ATL339*ATN339</f>
        <v>79.59</v>
      </c>
      <c r="ATQ339" s="269">
        <f>ATO339*ATL339</f>
        <v>104.49</v>
      </c>
      <c r="ATR339" s="198" t="s">
        <v>22773</v>
      </c>
      <c r="ATS339" s="474" t="s">
        <v>22774</v>
      </c>
      <c r="ATT339" s="474"/>
      <c r="ATU339" s="474"/>
      <c r="ATV339" s="474"/>
      <c r="ATW339" s="474"/>
      <c r="ATX339" s="474"/>
      <c r="ATY339" s="223" t="s">
        <v>10863</v>
      </c>
      <c r="ATZ339" s="223" t="s">
        <v>22772</v>
      </c>
      <c r="AUA339" s="223" t="s">
        <v>6595</v>
      </c>
      <c r="AUB339" s="289">
        <v>1</v>
      </c>
      <c r="AUC339" s="289"/>
      <c r="AUD339" s="268">
        <v>79.59</v>
      </c>
      <c r="AUE339" s="268">
        <f>ROUND(AUD339*(1+$C$7),2)</f>
        <v>104.49</v>
      </c>
      <c r="AUF339" s="268">
        <f>AUB339*AUD339</f>
        <v>79.59</v>
      </c>
      <c r="AUG339" s="269">
        <f>AUE339*AUB339</f>
        <v>104.49</v>
      </c>
      <c r="AUH339" s="198" t="s">
        <v>22773</v>
      </c>
      <c r="AUI339" s="474" t="s">
        <v>22774</v>
      </c>
      <c r="AUJ339" s="474"/>
      <c r="AUK339" s="474"/>
      <c r="AUL339" s="474"/>
      <c r="AUM339" s="474"/>
      <c r="AUN339" s="474"/>
      <c r="AUO339" s="223" t="s">
        <v>10863</v>
      </c>
      <c r="AUP339" s="223" t="s">
        <v>22772</v>
      </c>
      <c r="AUQ339" s="223" t="s">
        <v>6595</v>
      </c>
      <c r="AUR339" s="289">
        <v>1</v>
      </c>
      <c r="AUS339" s="289"/>
      <c r="AUT339" s="268">
        <v>79.59</v>
      </c>
      <c r="AUU339" s="268">
        <f>ROUND(AUT339*(1+$C$7),2)</f>
        <v>104.49</v>
      </c>
      <c r="AUV339" s="268">
        <f>AUR339*AUT339</f>
        <v>79.59</v>
      </c>
      <c r="AUW339" s="269">
        <f>AUU339*AUR339</f>
        <v>104.49</v>
      </c>
      <c r="AUX339" s="198" t="s">
        <v>22773</v>
      </c>
      <c r="AUY339" s="474" t="s">
        <v>22774</v>
      </c>
      <c r="AUZ339" s="474"/>
      <c r="AVA339" s="474"/>
      <c r="AVB339" s="474"/>
      <c r="AVC339" s="474"/>
      <c r="AVD339" s="474"/>
      <c r="AVE339" s="223" t="s">
        <v>10863</v>
      </c>
      <c r="AVF339" s="223" t="s">
        <v>22772</v>
      </c>
      <c r="AVG339" s="223" t="s">
        <v>6595</v>
      </c>
      <c r="AVH339" s="289">
        <v>1</v>
      </c>
      <c r="AVI339" s="289"/>
      <c r="AVJ339" s="268">
        <v>79.59</v>
      </c>
      <c r="AVK339" s="268">
        <f>ROUND(AVJ339*(1+$C$7),2)</f>
        <v>104.49</v>
      </c>
      <c r="AVL339" s="268">
        <f>AVH339*AVJ339</f>
        <v>79.59</v>
      </c>
      <c r="AVM339" s="269">
        <f>AVK339*AVH339</f>
        <v>104.49</v>
      </c>
      <c r="AVN339" s="198" t="s">
        <v>22773</v>
      </c>
      <c r="AVO339" s="474" t="s">
        <v>22774</v>
      </c>
      <c r="AVP339" s="474"/>
      <c r="AVQ339" s="474"/>
      <c r="AVR339" s="474"/>
      <c r="AVS339" s="474"/>
      <c r="AVT339" s="474"/>
      <c r="AVU339" s="223" t="s">
        <v>10863</v>
      </c>
      <c r="AVV339" s="223" t="s">
        <v>22772</v>
      </c>
      <c r="AVW339" s="223" t="s">
        <v>6595</v>
      </c>
      <c r="AVX339" s="289">
        <v>1</v>
      </c>
      <c r="AVY339" s="289"/>
      <c r="AVZ339" s="268">
        <v>79.59</v>
      </c>
      <c r="AWA339" s="268">
        <f>ROUND(AVZ339*(1+$C$7),2)</f>
        <v>104.49</v>
      </c>
      <c r="AWB339" s="268">
        <f>AVX339*AVZ339</f>
        <v>79.59</v>
      </c>
      <c r="AWC339" s="269">
        <f>AWA339*AVX339</f>
        <v>104.49</v>
      </c>
      <c r="AWD339" s="198" t="s">
        <v>22773</v>
      </c>
      <c r="AWE339" s="474" t="s">
        <v>22774</v>
      </c>
      <c r="AWF339" s="474"/>
      <c r="AWG339" s="474"/>
      <c r="AWH339" s="474"/>
      <c r="AWI339" s="474"/>
      <c r="AWJ339" s="474"/>
      <c r="AWK339" s="223" t="s">
        <v>10863</v>
      </c>
      <c r="AWL339" s="223" t="s">
        <v>22772</v>
      </c>
      <c r="AWM339" s="223" t="s">
        <v>6595</v>
      </c>
      <c r="AWN339" s="289">
        <v>1</v>
      </c>
      <c r="AWO339" s="289"/>
      <c r="AWP339" s="268">
        <v>79.59</v>
      </c>
      <c r="AWQ339" s="268">
        <f>ROUND(AWP339*(1+$C$7),2)</f>
        <v>104.49</v>
      </c>
      <c r="AWR339" s="268">
        <f>AWN339*AWP339</f>
        <v>79.59</v>
      </c>
      <c r="AWS339" s="269">
        <f>AWQ339*AWN339</f>
        <v>104.49</v>
      </c>
      <c r="AWT339" s="198" t="s">
        <v>22773</v>
      </c>
      <c r="AWU339" s="474" t="s">
        <v>22774</v>
      </c>
      <c r="AWV339" s="474"/>
      <c r="AWW339" s="474"/>
      <c r="AWX339" s="474"/>
      <c r="AWY339" s="474"/>
      <c r="AWZ339" s="474"/>
      <c r="AXA339" s="223" t="s">
        <v>10863</v>
      </c>
      <c r="AXB339" s="223" t="s">
        <v>22772</v>
      </c>
      <c r="AXC339" s="223" t="s">
        <v>6595</v>
      </c>
      <c r="AXD339" s="289">
        <v>1</v>
      </c>
      <c r="AXE339" s="289"/>
      <c r="AXF339" s="268">
        <v>79.59</v>
      </c>
      <c r="AXG339" s="268">
        <f>ROUND(AXF339*(1+$C$7),2)</f>
        <v>104.49</v>
      </c>
      <c r="AXH339" s="268">
        <f>AXD339*AXF339</f>
        <v>79.59</v>
      </c>
      <c r="AXI339" s="269">
        <f>AXG339*AXD339</f>
        <v>104.49</v>
      </c>
      <c r="AXJ339" s="198" t="s">
        <v>22773</v>
      </c>
      <c r="AXK339" s="474" t="s">
        <v>22774</v>
      </c>
      <c r="AXL339" s="474"/>
      <c r="AXM339" s="474"/>
      <c r="AXN339" s="474"/>
      <c r="AXO339" s="474"/>
      <c r="AXP339" s="474"/>
      <c r="AXQ339" s="223" t="s">
        <v>10863</v>
      </c>
      <c r="AXR339" s="223" t="s">
        <v>22772</v>
      </c>
      <c r="AXS339" s="223" t="s">
        <v>6595</v>
      </c>
      <c r="AXT339" s="289">
        <v>1</v>
      </c>
      <c r="AXU339" s="289"/>
      <c r="AXV339" s="268">
        <v>79.59</v>
      </c>
      <c r="AXW339" s="268">
        <f>ROUND(AXV339*(1+$C$7),2)</f>
        <v>104.49</v>
      </c>
      <c r="AXX339" s="268">
        <f>AXT339*AXV339</f>
        <v>79.59</v>
      </c>
      <c r="AXY339" s="269">
        <f>AXW339*AXT339</f>
        <v>104.49</v>
      </c>
      <c r="AXZ339" s="198" t="s">
        <v>22773</v>
      </c>
      <c r="AYA339" s="474" t="s">
        <v>22774</v>
      </c>
      <c r="AYB339" s="474"/>
      <c r="AYC339" s="474"/>
      <c r="AYD339" s="474"/>
      <c r="AYE339" s="474"/>
      <c r="AYF339" s="474"/>
      <c r="AYG339" s="223" t="s">
        <v>10863</v>
      </c>
      <c r="AYH339" s="223" t="s">
        <v>22772</v>
      </c>
      <c r="AYI339" s="223" t="s">
        <v>6595</v>
      </c>
      <c r="AYJ339" s="289">
        <v>1</v>
      </c>
      <c r="AYK339" s="289"/>
      <c r="AYL339" s="268">
        <v>79.59</v>
      </c>
      <c r="AYM339" s="268">
        <f>ROUND(AYL339*(1+$C$7),2)</f>
        <v>104.49</v>
      </c>
      <c r="AYN339" s="268">
        <f>AYJ339*AYL339</f>
        <v>79.59</v>
      </c>
      <c r="AYO339" s="269">
        <f>AYM339*AYJ339</f>
        <v>104.49</v>
      </c>
      <c r="AYP339" s="198" t="s">
        <v>22773</v>
      </c>
      <c r="AYQ339" s="474" t="s">
        <v>22774</v>
      </c>
      <c r="AYR339" s="474"/>
      <c r="AYS339" s="474"/>
      <c r="AYT339" s="474"/>
      <c r="AYU339" s="474"/>
      <c r="AYV339" s="474"/>
      <c r="AYW339" s="223" t="s">
        <v>10863</v>
      </c>
      <c r="AYX339" s="223" t="s">
        <v>22772</v>
      </c>
      <c r="AYY339" s="223" t="s">
        <v>6595</v>
      </c>
      <c r="AYZ339" s="289">
        <v>1</v>
      </c>
      <c r="AZA339" s="289"/>
      <c r="AZB339" s="268">
        <v>79.59</v>
      </c>
      <c r="AZC339" s="268">
        <f>ROUND(AZB339*(1+$C$7),2)</f>
        <v>104.49</v>
      </c>
      <c r="AZD339" s="268">
        <f>AYZ339*AZB339</f>
        <v>79.59</v>
      </c>
      <c r="AZE339" s="269">
        <f>AZC339*AYZ339</f>
        <v>104.49</v>
      </c>
      <c r="AZF339" s="198" t="s">
        <v>22773</v>
      </c>
      <c r="AZG339" s="474" t="s">
        <v>22774</v>
      </c>
      <c r="AZH339" s="474"/>
      <c r="AZI339" s="474"/>
      <c r="AZJ339" s="474"/>
      <c r="AZK339" s="474"/>
      <c r="AZL339" s="474"/>
      <c r="AZM339" s="223" t="s">
        <v>10863</v>
      </c>
      <c r="AZN339" s="223" t="s">
        <v>22772</v>
      </c>
      <c r="AZO339" s="223" t="s">
        <v>6595</v>
      </c>
      <c r="AZP339" s="289">
        <v>1</v>
      </c>
      <c r="AZQ339" s="289"/>
      <c r="AZR339" s="268">
        <v>79.59</v>
      </c>
      <c r="AZS339" s="268">
        <f>ROUND(AZR339*(1+$C$7),2)</f>
        <v>104.49</v>
      </c>
      <c r="AZT339" s="268">
        <f>AZP339*AZR339</f>
        <v>79.59</v>
      </c>
      <c r="AZU339" s="269">
        <f>AZS339*AZP339</f>
        <v>104.49</v>
      </c>
      <c r="AZV339" s="198" t="s">
        <v>22773</v>
      </c>
      <c r="AZW339" s="474" t="s">
        <v>22774</v>
      </c>
      <c r="AZX339" s="474"/>
      <c r="AZY339" s="474"/>
      <c r="AZZ339" s="474"/>
      <c r="BAA339" s="474"/>
      <c r="BAB339" s="474"/>
      <c r="BAC339" s="223" t="s">
        <v>10863</v>
      </c>
      <c r="BAD339" s="223" t="s">
        <v>22772</v>
      </c>
      <c r="BAE339" s="223" t="s">
        <v>6595</v>
      </c>
      <c r="BAF339" s="289">
        <v>1</v>
      </c>
      <c r="BAG339" s="289"/>
      <c r="BAH339" s="268">
        <v>79.59</v>
      </c>
      <c r="BAI339" s="268">
        <f>ROUND(BAH339*(1+$C$7),2)</f>
        <v>104.49</v>
      </c>
      <c r="BAJ339" s="268">
        <f>BAF339*BAH339</f>
        <v>79.59</v>
      </c>
      <c r="BAK339" s="269">
        <f>BAI339*BAF339</f>
        <v>104.49</v>
      </c>
      <c r="BAL339" s="198" t="s">
        <v>22773</v>
      </c>
      <c r="BAM339" s="474" t="s">
        <v>22774</v>
      </c>
      <c r="BAN339" s="474"/>
      <c r="BAO339" s="474"/>
      <c r="BAP339" s="474"/>
      <c r="BAQ339" s="474"/>
      <c r="BAR339" s="474"/>
      <c r="BAS339" s="223" t="s">
        <v>10863</v>
      </c>
      <c r="BAT339" s="223" t="s">
        <v>22772</v>
      </c>
      <c r="BAU339" s="223" t="s">
        <v>6595</v>
      </c>
      <c r="BAV339" s="289">
        <v>1</v>
      </c>
      <c r="BAW339" s="289"/>
      <c r="BAX339" s="268">
        <v>79.59</v>
      </c>
      <c r="BAY339" s="268">
        <f>ROUND(BAX339*(1+$C$7),2)</f>
        <v>104.49</v>
      </c>
      <c r="BAZ339" s="268">
        <f>BAV339*BAX339</f>
        <v>79.59</v>
      </c>
      <c r="BBA339" s="269">
        <f>BAY339*BAV339</f>
        <v>104.49</v>
      </c>
      <c r="BBB339" s="198" t="s">
        <v>22773</v>
      </c>
      <c r="BBC339" s="474" t="s">
        <v>22774</v>
      </c>
      <c r="BBD339" s="474"/>
      <c r="BBE339" s="474"/>
      <c r="BBF339" s="474"/>
      <c r="BBG339" s="474"/>
      <c r="BBH339" s="474"/>
      <c r="BBI339" s="223" t="s">
        <v>10863</v>
      </c>
      <c r="BBJ339" s="223" t="s">
        <v>22772</v>
      </c>
      <c r="BBK339" s="223" t="s">
        <v>6595</v>
      </c>
      <c r="BBL339" s="289">
        <v>1</v>
      </c>
      <c r="BBM339" s="289"/>
      <c r="BBN339" s="268">
        <v>79.59</v>
      </c>
      <c r="BBO339" s="268">
        <f>ROUND(BBN339*(1+$C$7),2)</f>
        <v>104.49</v>
      </c>
      <c r="BBP339" s="268">
        <f>BBL339*BBN339</f>
        <v>79.59</v>
      </c>
      <c r="BBQ339" s="269">
        <f>BBO339*BBL339</f>
        <v>104.49</v>
      </c>
      <c r="BBR339" s="198" t="s">
        <v>22773</v>
      </c>
      <c r="BBS339" s="474" t="s">
        <v>22774</v>
      </c>
      <c r="BBT339" s="474"/>
      <c r="BBU339" s="474"/>
      <c r="BBV339" s="474"/>
      <c r="BBW339" s="474"/>
      <c r="BBX339" s="474"/>
      <c r="BBY339" s="223" t="s">
        <v>10863</v>
      </c>
      <c r="BBZ339" s="223" t="s">
        <v>22772</v>
      </c>
      <c r="BCA339" s="223" t="s">
        <v>6595</v>
      </c>
      <c r="BCB339" s="289">
        <v>1</v>
      </c>
      <c r="BCC339" s="289"/>
      <c r="BCD339" s="268">
        <v>79.59</v>
      </c>
      <c r="BCE339" s="268">
        <f>ROUND(BCD339*(1+$C$7),2)</f>
        <v>104.49</v>
      </c>
      <c r="BCF339" s="268">
        <f>BCB339*BCD339</f>
        <v>79.59</v>
      </c>
      <c r="BCG339" s="269">
        <f>BCE339*BCB339</f>
        <v>104.49</v>
      </c>
      <c r="BCH339" s="198" t="s">
        <v>22773</v>
      </c>
      <c r="BCI339" s="474" t="s">
        <v>22774</v>
      </c>
      <c r="BCJ339" s="474"/>
      <c r="BCK339" s="474"/>
      <c r="BCL339" s="474"/>
      <c r="BCM339" s="474"/>
      <c r="BCN339" s="474"/>
      <c r="BCO339" s="223" t="s">
        <v>10863</v>
      </c>
      <c r="BCP339" s="223" t="s">
        <v>22772</v>
      </c>
      <c r="BCQ339" s="223" t="s">
        <v>6595</v>
      </c>
      <c r="BCR339" s="289">
        <v>1</v>
      </c>
      <c r="BCS339" s="289"/>
      <c r="BCT339" s="268">
        <v>79.59</v>
      </c>
      <c r="BCU339" s="268">
        <f>ROUND(BCT339*(1+$C$7),2)</f>
        <v>104.49</v>
      </c>
      <c r="BCV339" s="268">
        <f>BCR339*BCT339</f>
        <v>79.59</v>
      </c>
      <c r="BCW339" s="269">
        <f>BCU339*BCR339</f>
        <v>104.49</v>
      </c>
      <c r="BCX339" s="198" t="s">
        <v>22773</v>
      </c>
      <c r="BCY339" s="474" t="s">
        <v>22774</v>
      </c>
      <c r="BCZ339" s="474"/>
      <c r="BDA339" s="474"/>
      <c r="BDB339" s="474"/>
      <c r="BDC339" s="474"/>
      <c r="BDD339" s="474"/>
      <c r="BDE339" s="223" t="s">
        <v>10863</v>
      </c>
      <c r="BDF339" s="223" t="s">
        <v>22772</v>
      </c>
      <c r="BDG339" s="223" t="s">
        <v>6595</v>
      </c>
      <c r="BDH339" s="289">
        <v>1</v>
      </c>
      <c r="BDI339" s="289"/>
      <c r="BDJ339" s="268">
        <v>79.59</v>
      </c>
      <c r="BDK339" s="268">
        <f>ROUND(BDJ339*(1+$C$7),2)</f>
        <v>104.49</v>
      </c>
      <c r="BDL339" s="268">
        <f>BDH339*BDJ339</f>
        <v>79.59</v>
      </c>
      <c r="BDM339" s="269">
        <f>BDK339*BDH339</f>
        <v>104.49</v>
      </c>
      <c r="BDN339" s="198" t="s">
        <v>22773</v>
      </c>
      <c r="BDO339" s="474" t="s">
        <v>22774</v>
      </c>
      <c r="BDP339" s="474"/>
      <c r="BDQ339" s="474"/>
      <c r="BDR339" s="474"/>
      <c r="BDS339" s="474"/>
      <c r="BDT339" s="474"/>
      <c r="BDU339" s="223" t="s">
        <v>10863</v>
      </c>
      <c r="BDV339" s="223" t="s">
        <v>22772</v>
      </c>
      <c r="BDW339" s="223" t="s">
        <v>6595</v>
      </c>
      <c r="BDX339" s="289">
        <v>1</v>
      </c>
      <c r="BDY339" s="289"/>
      <c r="BDZ339" s="268">
        <v>79.59</v>
      </c>
      <c r="BEA339" s="268">
        <f>ROUND(BDZ339*(1+$C$7),2)</f>
        <v>104.49</v>
      </c>
      <c r="BEB339" s="268">
        <f>BDX339*BDZ339</f>
        <v>79.59</v>
      </c>
      <c r="BEC339" s="269">
        <f>BEA339*BDX339</f>
        <v>104.49</v>
      </c>
      <c r="BED339" s="198" t="s">
        <v>22773</v>
      </c>
      <c r="BEE339" s="474" t="s">
        <v>22774</v>
      </c>
      <c r="BEF339" s="474"/>
      <c r="BEG339" s="474"/>
      <c r="BEH339" s="474"/>
      <c r="BEI339" s="474"/>
      <c r="BEJ339" s="474"/>
      <c r="BEK339" s="223" t="s">
        <v>10863</v>
      </c>
      <c r="BEL339" s="223" t="s">
        <v>22772</v>
      </c>
      <c r="BEM339" s="223" t="s">
        <v>6595</v>
      </c>
      <c r="BEN339" s="289">
        <v>1</v>
      </c>
      <c r="BEO339" s="289"/>
      <c r="BEP339" s="268">
        <v>79.59</v>
      </c>
      <c r="BEQ339" s="268">
        <f>ROUND(BEP339*(1+$C$7),2)</f>
        <v>104.49</v>
      </c>
      <c r="BER339" s="268">
        <f>BEN339*BEP339</f>
        <v>79.59</v>
      </c>
      <c r="BES339" s="269">
        <f>BEQ339*BEN339</f>
        <v>104.49</v>
      </c>
      <c r="BET339" s="198" t="s">
        <v>22773</v>
      </c>
      <c r="BEU339" s="474" t="s">
        <v>22774</v>
      </c>
      <c r="BEV339" s="474"/>
      <c r="BEW339" s="474"/>
      <c r="BEX339" s="474"/>
      <c r="BEY339" s="474"/>
      <c r="BEZ339" s="474"/>
      <c r="BFA339" s="223" t="s">
        <v>10863</v>
      </c>
      <c r="BFB339" s="223" t="s">
        <v>22772</v>
      </c>
      <c r="BFC339" s="223" t="s">
        <v>6595</v>
      </c>
      <c r="BFD339" s="289">
        <v>1</v>
      </c>
      <c r="BFE339" s="289"/>
      <c r="BFF339" s="268">
        <v>79.59</v>
      </c>
      <c r="BFG339" s="268">
        <f>ROUND(BFF339*(1+$C$7),2)</f>
        <v>104.49</v>
      </c>
      <c r="BFH339" s="268">
        <f>BFD339*BFF339</f>
        <v>79.59</v>
      </c>
      <c r="BFI339" s="269">
        <f>BFG339*BFD339</f>
        <v>104.49</v>
      </c>
      <c r="BFJ339" s="198" t="s">
        <v>22773</v>
      </c>
      <c r="BFK339" s="474" t="s">
        <v>22774</v>
      </c>
      <c r="BFL339" s="474"/>
      <c r="BFM339" s="474"/>
      <c r="BFN339" s="474"/>
      <c r="BFO339" s="474"/>
      <c r="BFP339" s="474"/>
      <c r="BFQ339" s="223" t="s">
        <v>10863</v>
      </c>
      <c r="BFR339" s="223" t="s">
        <v>22772</v>
      </c>
      <c r="BFS339" s="223" t="s">
        <v>6595</v>
      </c>
      <c r="BFT339" s="289">
        <v>1</v>
      </c>
      <c r="BFU339" s="289"/>
      <c r="BFV339" s="268">
        <v>79.59</v>
      </c>
      <c r="BFW339" s="268">
        <f>ROUND(BFV339*(1+$C$7),2)</f>
        <v>104.49</v>
      </c>
      <c r="BFX339" s="268">
        <f>BFT339*BFV339</f>
        <v>79.59</v>
      </c>
      <c r="BFY339" s="269">
        <f>BFW339*BFT339</f>
        <v>104.49</v>
      </c>
      <c r="BFZ339" s="198" t="s">
        <v>22773</v>
      </c>
      <c r="BGA339" s="474" t="s">
        <v>22774</v>
      </c>
      <c r="BGB339" s="474"/>
      <c r="BGC339" s="474"/>
      <c r="BGD339" s="474"/>
      <c r="BGE339" s="474"/>
      <c r="BGF339" s="474"/>
      <c r="BGG339" s="223" t="s">
        <v>10863</v>
      </c>
      <c r="BGH339" s="223" t="s">
        <v>22772</v>
      </c>
      <c r="BGI339" s="223" t="s">
        <v>6595</v>
      </c>
      <c r="BGJ339" s="289">
        <v>1</v>
      </c>
      <c r="BGK339" s="289"/>
      <c r="BGL339" s="268">
        <v>79.59</v>
      </c>
      <c r="BGM339" s="268">
        <f>ROUND(BGL339*(1+$C$7),2)</f>
        <v>104.49</v>
      </c>
      <c r="BGN339" s="268">
        <f>BGJ339*BGL339</f>
        <v>79.59</v>
      </c>
      <c r="BGO339" s="269">
        <f>BGM339*BGJ339</f>
        <v>104.49</v>
      </c>
      <c r="BGP339" s="198" t="s">
        <v>22773</v>
      </c>
      <c r="BGQ339" s="474" t="s">
        <v>22774</v>
      </c>
      <c r="BGR339" s="474"/>
      <c r="BGS339" s="474"/>
      <c r="BGT339" s="474"/>
      <c r="BGU339" s="474"/>
      <c r="BGV339" s="474"/>
      <c r="BGW339" s="223" t="s">
        <v>10863</v>
      </c>
      <c r="BGX339" s="223" t="s">
        <v>22772</v>
      </c>
      <c r="BGY339" s="223" t="s">
        <v>6595</v>
      </c>
      <c r="BGZ339" s="289">
        <v>1</v>
      </c>
      <c r="BHA339" s="289"/>
      <c r="BHB339" s="268">
        <v>79.59</v>
      </c>
      <c r="BHC339" s="268">
        <f>ROUND(BHB339*(1+$C$7),2)</f>
        <v>104.49</v>
      </c>
      <c r="BHD339" s="268">
        <f>BGZ339*BHB339</f>
        <v>79.59</v>
      </c>
      <c r="BHE339" s="269">
        <f>BHC339*BGZ339</f>
        <v>104.49</v>
      </c>
      <c r="BHF339" s="198" t="s">
        <v>22773</v>
      </c>
      <c r="BHG339" s="474" t="s">
        <v>22774</v>
      </c>
      <c r="BHH339" s="474"/>
      <c r="BHI339" s="474"/>
      <c r="BHJ339" s="474"/>
      <c r="BHK339" s="474"/>
      <c r="BHL339" s="474"/>
      <c r="BHM339" s="223" t="s">
        <v>10863</v>
      </c>
      <c r="BHN339" s="223" t="s">
        <v>22772</v>
      </c>
      <c r="BHO339" s="223" t="s">
        <v>6595</v>
      </c>
      <c r="BHP339" s="289">
        <v>1</v>
      </c>
      <c r="BHQ339" s="289"/>
      <c r="BHR339" s="268">
        <v>79.59</v>
      </c>
      <c r="BHS339" s="268">
        <f>ROUND(BHR339*(1+$C$7),2)</f>
        <v>104.49</v>
      </c>
      <c r="BHT339" s="268">
        <f>BHP339*BHR339</f>
        <v>79.59</v>
      </c>
      <c r="BHU339" s="269">
        <f>BHS339*BHP339</f>
        <v>104.49</v>
      </c>
      <c r="BHV339" s="198" t="s">
        <v>22773</v>
      </c>
      <c r="BHW339" s="474" t="s">
        <v>22774</v>
      </c>
      <c r="BHX339" s="474"/>
      <c r="BHY339" s="474"/>
      <c r="BHZ339" s="474"/>
      <c r="BIA339" s="474"/>
      <c r="BIB339" s="474"/>
      <c r="BIC339" s="223" t="s">
        <v>10863</v>
      </c>
      <c r="BID339" s="223" t="s">
        <v>22772</v>
      </c>
      <c r="BIE339" s="223" t="s">
        <v>6595</v>
      </c>
      <c r="BIF339" s="289">
        <v>1</v>
      </c>
      <c r="BIG339" s="289"/>
      <c r="BIH339" s="268">
        <v>79.59</v>
      </c>
      <c r="BII339" s="268">
        <f>ROUND(BIH339*(1+$C$7),2)</f>
        <v>104.49</v>
      </c>
      <c r="BIJ339" s="268">
        <f>BIF339*BIH339</f>
        <v>79.59</v>
      </c>
      <c r="BIK339" s="269">
        <f>BII339*BIF339</f>
        <v>104.49</v>
      </c>
      <c r="BIL339" s="198" t="s">
        <v>22773</v>
      </c>
      <c r="BIM339" s="474" t="s">
        <v>22774</v>
      </c>
      <c r="BIN339" s="474"/>
      <c r="BIO339" s="474"/>
      <c r="BIP339" s="474"/>
      <c r="BIQ339" s="474"/>
      <c r="BIR339" s="474"/>
      <c r="BIS339" s="223" t="s">
        <v>10863</v>
      </c>
      <c r="BIT339" s="223" t="s">
        <v>22772</v>
      </c>
      <c r="BIU339" s="223" t="s">
        <v>6595</v>
      </c>
      <c r="BIV339" s="289">
        <v>1</v>
      </c>
      <c r="BIW339" s="289"/>
      <c r="BIX339" s="268">
        <v>79.59</v>
      </c>
      <c r="BIY339" s="268">
        <f>ROUND(BIX339*(1+$C$7),2)</f>
        <v>104.49</v>
      </c>
      <c r="BIZ339" s="268">
        <f>BIV339*BIX339</f>
        <v>79.59</v>
      </c>
      <c r="BJA339" s="269">
        <f>BIY339*BIV339</f>
        <v>104.49</v>
      </c>
      <c r="BJB339" s="198" t="s">
        <v>22773</v>
      </c>
      <c r="BJC339" s="474" t="s">
        <v>22774</v>
      </c>
      <c r="BJD339" s="474"/>
      <c r="BJE339" s="474"/>
      <c r="BJF339" s="474"/>
      <c r="BJG339" s="474"/>
      <c r="BJH339" s="474"/>
      <c r="BJI339" s="223" t="s">
        <v>10863</v>
      </c>
      <c r="BJJ339" s="223" t="s">
        <v>22772</v>
      </c>
      <c r="BJK339" s="223" t="s">
        <v>6595</v>
      </c>
      <c r="BJL339" s="289">
        <v>1</v>
      </c>
      <c r="BJM339" s="289"/>
      <c r="BJN339" s="268">
        <v>79.59</v>
      </c>
      <c r="BJO339" s="268">
        <f>ROUND(BJN339*(1+$C$7),2)</f>
        <v>104.49</v>
      </c>
      <c r="BJP339" s="268">
        <f>BJL339*BJN339</f>
        <v>79.59</v>
      </c>
      <c r="BJQ339" s="269">
        <f>BJO339*BJL339</f>
        <v>104.49</v>
      </c>
      <c r="BJR339" s="198" t="s">
        <v>22773</v>
      </c>
      <c r="BJS339" s="474" t="s">
        <v>22774</v>
      </c>
      <c r="BJT339" s="474"/>
      <c r="BJU339" s="474"/>
      <c r="BJV339" s="474"/>
      <c r="BJW339" s="474"/>
      <c r="BJX339" s="474"/>
      <c r="BJY339" s="223" t="s">
        <v>10863</v>
      </c>
      <c r="BJZ339" s="223" t="s">
        <v>22772</v>
      </c>
      <c r="BKA339" s="223" t="s">
        <v>6595</v>
      </c>
      <c r="BKB339" s="289">
        <v>1</v>
      </c>
      <c r="BKC339" s="289"/>
      <c r="BKD339" s="268">
        <v>79.59</v>
      </c>
      <c r="BKE339" s="268">
        <f>ROUND(BKD339*(1+$C$7),2)</f>
        <v>104.49</v>
      </c>
      <c r="BKF339" s="268">
        <f>BKB339*BKD339</f>
        <v>79.59</v>
      </c>
      <c r="BKG339" s="269">
        <f>BKE339*BKB339</f>
        <v>104.49</v>
      </c>
      <c r="BKH339" s="198" t="s">
        <v>22773</v>
      </c>
      <c r="BKI339" s="474" t="s">
        <v>22774</v>
      </c>
      <c r="BKJ339" s="474"/>
      <c r="BKK339" s="474"/>
      <c r="BKL339" s="474"/>
      <c r="BKM339" s="474"/>
      <c r="BKN339" s="474"/>
      <c r="BKO339" s="223" t="s">
        <v>10863</v>
      </c>
      <c r="BKP339" s="223" t="s">
        <v>22772</v>
      </c>
      <c r="BKQ339" s="223" t="s">
        <v>6595</v>
      </c>
      <c r="BKR339" s="289">
        <v>1</v>
      </c>
      <c r="BKS339" s="289"/>
      <c r="BKT339" s="268">
        <v>79.59</v>
      </c>
      <c r="BKU339" s="268">
        <f>ROUND(BKT339*(1+$C$7),2)</f>
        <v>104.49</v>
      </c>
      <c r="BKV339" s="268">
        <f>BKR339*BKT339</f>
        <v>79.59</v>
      </c>
      <c r="BKW339" s="269">
        <f>BKU339*BKR339</f>
        <v>104.49</v>
      </c>
      <c r="BKX339" s="198" t="s">
        <v>22773</v>
      </c>
      <c r="BKY339" s="474" t="s">
        <v>22774</v>
      </c>
      <c r="BKZ339" s="474"/>
      <c r="BLA339" s="474"/>
      <c r="BLB339" s="474"/>
      <c r="BLC339" s="474"/>
      <c r="BLD339" s="474"/>
      <c r="BLE339" s="223" t="s">
        <v>10863</v>
      </c>
      <c r="BLF339" s="223" t="s">
        <v>22772</v>
      </c>
      <c r="BLG339" s="223" t="s">
        <v>6595</v>
      </c>
      <c r="BLH339" s="289">
        <v>1</v>
      </c>
      <c r="BLI339" s="289"/>
      <c r="BLJ339" s="268">
        <v>79.59</v>
      </c>
      <c r="BLK339" s="268">
        <f>ROUND(BLJ339*(1+$C$7),2)</f>
        <v>104.49</v>
      </c>
      <c r="BLL339" s="268">
        <f>BLH339*BLJ339</f>
        <v>79.59</v>
      </c>
      <c r="BLM339" s="269">
        <f>BLK339*BLH339</f>
        <v>104.49</v>
      </c>
      <c r="BLN339" s="198" t="s">
        <v>22773</v>
      </c>
      <c r="BLO339" s="474" t="s">
        <v>22774</v>
      </c>
      <c r="BLP339" s="474"/>
      <c r="BLQ339" s="474"/>
      <c r="BLR339" s="474"/>
      <c r="BLS339" s="474"/>
      <c r="BLT339" s="474"/>
      <c r="BLU339" s="223" t="s">
        <v>10863</v>
      </c>
      <c r="BLV339" s="223" t="s">
        <v>22772</v>
      </c>
      <c r="BLW339" s="223" t="s">
        <v>6595</v>
      </c>
      <c r="BLX339" s="289">
        <v>1</v>
      </c>
      <c r="BLY339" s="289"/>
      <c r="BLZ339" s="268">
        <v>79.59</v>
      </c>
      <c r="BMA339" s="268">
        <f>ROUND(BLZ339*(1+$C$7),2)</f>
        <v>104.49</v>
      </c>
      <c r="BMB339" s="268">
        <f>BLX339*BLZ339</f>
        <v>79.59</v>
      </c>
      <c r="BMC339" s="269">
        <f>BMA339*BLX339</f>
        <v>104.49</v>
      </c>
      <c r="BMD339" s="198" t="s">
        <v>22773</v>
      </c>
      <c r="BME339" s="474" t="s">
        <v>22774</v>
      </c>
      <c r="BMF339" s="474"/>
      <c r="BMG339" s="474"/>
      <c r="BMH339" s="474"/>
      <c r="BMI339" s="474"/>
      <c r="BMJ339" s="474"/>
      <c r="BMK339" s="223" t="s">
        <v>10863</v>
      </c>
      <c r="BML339" s="223" t="s">
        <v>22772</v>
      </c>
      <c r="BMM339" s="223" t="s">
        <v>6595</v>
      </c>
      <c r="BMN339" s="289">
        <v>1</v>
      </c>
      <c r="BMO339" s="289"/>
      <c r="BMP339" s="268">
        <v>79.59</v>
      </c>
      <c r="BMQ339" s="268">
        <f>ROUND(BMP339*(1+$C$7),2)</f>
        <v>104.49</v>
      </c>
      <c r="BMR339" s="268">
        <f>BMN339*BMP339</f>
        <v>79.59</v>
      </c>
      <c r="BMS339" s="269">
        <f>BMQ339*BMN339</f>
        <v>104.49</v>
      </c>
      <c r="BMT339" s="198" t="s">
        <v>22773</v>
      </c>
      <c r="BMU339" s="474" t="s">
        <v>22774</v>
      </c>
      <c r="BMV339" s="474"/>
      <c r="BMW339" s="474"/>
      <c r="BMX339" s="474"/>
      <c r="BMY339" s="474"/>
      <c r="BMZ339" s="474"/>
      <c r="BNA339" s="223" t="s">
        <v>10863</v>
      </c>
      <c r="BNB339" s="223" t="s">
        <v>22772</v>
      </c>
      <c r="BNC339" s="223" t="s">
        <v>6595</v>
      </c>
      <c r="BND339" s="289">
        <v>1</v>
      </c>
      <c r="BNE339" s="289"/>
      <c r="BNF339" s="268">
        <v>79.59</v>
      </c>
      <c r="BNG339" s="268">
        <f>ROUND(BNF339*(1+$C$7),2)</f>
        <v>104.49</v>
      </c>
      <c r="BNH339" s="268">
        <f>BND339*BNF339</f>
        <v>79.59</v>
      </c>
      <c r="BNI339" s="269">
        <f>BNG339*BND339</f>
        <v>104.49</v>
      </c>
      <c r="BNJ339" s="198" t="s">
        <v>22773</v>
      </c>
      <c r="BNK339" s="474" t="s">
        <v>22774</v>
      </c>
      <c r="BNL339" s="474"/>
      <c r="BNM339" s="474"/>
      <c r="BNN339" s="474"/>
      <c r="BNO339" s="474"/>
      <c r="BNP339" s="474"/>
      <c r="BNQ339" s="223" t="s">
        <v>10863</v>
      </c>
      <c r="BNR339" s="223" t="s">
        <v>22772</v>
      </c>
      <c r="BNS339" s="223" t="s">
        <v>6595</v>
      </c>
      <c r="BNT339" s="289">
        <v>1</v>
      </c>
      <c r="BNU339" s="289"/>
      <c r="BNV339" s="268">
        <v>79.59</v>
      </c>
      <c r="BNW339" s="268">
        <f>ROUND(BNV339*(1+$C$7),2)</f>
        <v>104.49</v>
      </c>
      <c r="BNX339" s="268">
        <f>BNT339*BNV339</f>
        <v>79.59</v>
      </c>
      <c r="BNY339" s="269">
        <f>BNW339*BNT339</f>
        <v>104.49</v>
      </c>
      <c r="BNZ339" s="198" t="s">
        <v>22773</v>
      </c>
      <c r="BOA339" s="474" t="s">
        <v>22774</v>
      </c>
      <c r="BOB339" s="474"/>
      <c r="BOC339" s="474"/>
      <c r="BOD339" s="474"/>
      <c r="BOE339" s="474"/>
      <c r="BOF339" s="474"/>
      <c r="BOG339" s="223" t="s">
        <v>10863</v>
      </c>
      <c r="BOH339" s="223" t="s">
        <v>22772</v>
      </c>
      <c r="BOI339" s="223" t="s">
        <v>6595</v>
      </c>
      <c r="BOJ339" s="289">
        <v>1</v>
      </c>
      <c r="BOK339" s="289"/>
      <c r="BOL339" s="268">
        <v>79.59</v>
      </c>
      <c r="BOM339" s="268">
        <f>ROUND(BOL339*(1+$C$7),2)</f>
        <v>104.49</v>
      </c>
      <c r="BON339" s="268">
        <f>BOJ339*BOL339</f>
        <v>79.59</v>
      </c>
      <c r="BOO339" s="269">
        <f>BOM339*BOJ339</f>
        <v>104.49</v>
      </c>
      <c r="BOP339" s="198" t="s">
        <v>22773</v>
      </c>
      <c r="BOQ339" s="474" t="s">
        <v>22774</v>
      </c>
      <c r="BOR339" s="474"/>
      <c r="BOS339" s="474"/>
      <c r="BOT339" s="474"/>
      <c r="BOU339" s="474"/>
      <c r="BOV339" s="474"/>
      <c r="BOW339" s="223" t="s">
        <v>10863</v>
      </c>
      <c r="BOX339" s="223" t="s">
        <v>22772</v>
      </c>
      <c r="BOY339" s="223" t="s">
        <v>6595</v>
      </c>
      <c r="BOZ339" s="289">
        <v>1</v>
      </c>
      <c r="BPA339" s="289"/>
      <c r="BPB339" s="268">
        <v>79.59</v>
      </c>
      <c r="BPC339" s="268">
        <f>ROUND(BPB339*(1+$C$7),2)</f>
        <v>104.49</v>
      </c>
      <c r="BPD339" s="268">
        <f>BOZ339*BPB339</f>
        <v>79.59</v>
      </c>
      <c r="BPE339" s="269">
        <f>BPC339*BOZ339</f>
        <v>104.49</v>
      </c>
      <c r="BPF339" s="198" t="s">
        <v>22773</v>
      </c>
      <c r="BPG339" s="474" t="s">
        <v>22774</v>
      </c>
      <c r="BPH339" s="474"/>
      <c r="BPI339" s="474"/>
      <c r="BPJ339" s="474"/>
      <c r="BPK339" s="474"/>
      <c r="BPL339" s="474"/>
      <c r="BPM339" s="223" t="s">
        <v>10863</v>
      </c>
      <c r="BPN339" s="223" t="s">
        <v>22772</v>
      </c>
      <c r="BPO339" s="223" t="s">
        <v>6595</v>
      </c>
      <c r="BPP339" s="289">
        <v>1</v>
      </c>
      <c r="BPQ339" s="289"/>
      <c r="BPR339" s="268">
        <v>79.59</v>
      </c>
      <c r="BPS339" s="268">
        <f>ROUND(BPR339*(1+$C$7),2)</f>
        <v>104.49</v>
      </c>
      <c r="BPT339" s="268">
        <f>BPP339*BPR339</f>
        <v>79.59</v>
      </c>
      <c r="BPU339" s="269">
        <f>BPS339*BPP339</f>
        <v>104.49</v>
      </c>
      <c r="BPV339" s="198" t="s">
        <v>22773</v>
      </c>
      <c r="BPW339" s="474" t="s">
        <v>22774</v>
      </c>
      <c r="BPX339" s="474"/>
      <c r="BPY339" s="474"/>
      <c r="BPZ339" s="474"/>
      <c r="BQA339" s="474"/>
      <c r="BQB339" s="474"/>
      <c r="BQC339" s="223" t="s">
        <v>10863</v>
      </c>
      <c r="BQD339" s="223" t="s">
        <v>22772</v>
      </c>
      <c r="BQE339" s="223" t="s">
        <v>6595</v>
      </c>
      <c r="BQF339" s="289">
        <v>1</v>
      </c>
      <c r="BQG339" s="289"/>
      <c r="BQH339" s="268">
        <v>79.59</v>
      </c>
      <c r="BQI339" s="268">
        <f>ROUND(BQH339*(1+$C$7),2)</f>
        <v>104.49</v>
      </c>
      <c r="BQJ339" s="268">
        <f>BQF339*BQH339</f>
        <v>79.59</v>
      </c>
      <c r="BQK339" s="269">
        <f>BQI339*BQF339</f>
        <v>104.49</v>
      </c>
      <c r="BQL339" s="198" t="s">
        <v>22773</v>
      </c>
      <c r="BQM339" s="474" t="s">
        <v>22774</v>
      </c>
      <c r="BQN339" s="474"/>
      <c r="BQO339" s="474"/>
      <c r="BQP339" s="474"/>
      <c r="BQQ339" s="474"/>
      <c r="BQR339" s="474"/>
      <c r="BQS339" s="223" t="s">
        <v>10863</v>
      </c>
      <c r="BQT339" s="223" t="s">
        <v>22772</v>
      </c>
      <c r="BQU339" s="223" t="s">
        <v>6595</v>
      </c>
      <c r="BQV339" s="289">
        <v>1</v>
      </c>
      <c r="BQW339" s="289"/>
      <c r="BQX339" s="268">
        <v>79.59</v>
      </c>
      <c r="BQY339" s="268">
        <f>ROUND(BQX339*(1+$C$7),2)</f>
        <v>104.49</v>
      </c>
      <c r="BQZ339" s="268">
        <f>BQV339*BQX339</f>
        <v>79.59</v>
      </c>
      <c r="BRA339" s="269">
        <f>BQY339*BQV339</f>
        <v>104.49</v>
      </c>
      <c r="BRB339" s="198" t="s">
        <v>22773</v>
      </c>
      <c r="BRC339" s="474" t="s">
        <v>22774</v>
      </c>
      <c r="BRD339" s="474"/>
      <c r="BRE339" s="474"/>
      <c r="BRF339" s="474"/>
      <c r="BRG339" s="474"/>
      <c r="BRH339" s="474"/>
      <c r="BRI339" s="223" t="s">
        <v>10863</v>
      </c>
      <c r="BRJ339" s="223" t="s">
        <v>22772</v>
      </c>
      <c r="BRK339" s="223" t="s">
        <v>6595</v>
      </c>
      <c r="BRL339" s="289">
        <v>1</v>
      </c>
      <c r="BRM339" s="289"/>
      <c r="BRN339" s="268">
        <v>79.59</v>
      </c>
      <c r="BRO339" s="268">
        <f>ROUND(BRN339*(1+$C$7),2)</f>
        <v>104.49</v>
      </c>
      <c r="BRP339" s="268">
        <f>BRL339*BRN339</f>
        <v>79.59</v>
      </c>
      <c r="BRQ339" s="269">
        <f>BRO339*BRL339</f>
        <v>104.49</v>
      </c>
      <c r="BRR339" s="198" t="s">
        <v>22773</v>
      </c>
      <c r="BRS339" s="474" t="s">
        <v>22774</v>
      </c>
      <c r="BRT339" s="474"/>
      <c r="BRU339" s="474"/>
      <c r="BRV339" s="474"/>
      <c r="BRW339" s="474"/>
      <c r="BRX339" s="474"/>
      <c r="BRY339" s="223" t="s">
        <v>10863</v>
      </c>
      <c r="BRZ339" s="223" t="s">
        <v>22772</v>
      </c>
      <c r="BSA339" s="223" t="s">
        <v>6595</v>
      </c>
      <c r="BSB339" s="289">
        <v>1</v>
      </c>
      <c r="BSC339" s="289"/>
      <c r="BSD339" s="268">
        <v>79.59</v>
      </c>
      <c r="BSE339" s="268">
        <f>ROUND(BSD339*(1+$C$7),2)</f>
        <v>104.49</v>
      </c>
      <c r="BSF339" s="268">
        <f>BSB339*BSD339</f>
        <v>79.59</v>
      </c>
      <c r="BSG339" s="269">
        <f>BSE339*BSB339</f>
        <v>104.49</v>
      </c>
      <c r="BSH339" s="198" t="s">
        <v>22773</v>
      </c>
      <c r="BSI339" s="474" t="s">
        <v>22774</v>
      </c>
      <c r="BSJ339" s="474"/>
      <c r="BSK339" s="474"/>
      <c r="BSL339" s="474"/>
      <c r="BSM339" s="474"/>
      <c r="BSN339" s="474"/>
      <c r="BSO339" s="223" t="s">
        <v>10863</v>
      </c>
      <c r="BSP339" s="223" t="s">
        <v>22772</v>
      </c>
      <c r="BSQ339" s="223" t="s">
        <v>6595</v>
      </c>
      <c r="BSR339" s="289">
        <v>1</v>
      </c>
      <c r="BSS339" s="289"/>
      <c r="BST339" s="268">
        <v>79.59</v>
      </c>
      <c r="BSU339" s="268">
        <f>ROUND(BST339*(1+$C$7),2)</f>
        <v>104.49</v>
      </c>
      <c r="BSV339" s="268">
        <f>BSR339*BST339</f>
        <v>79.59</v>
      </c>
      <c r="BSW339" s="269">
        <f>BSU339*BSR339</f>
        <v>104.49</v>
      </c>
      <c r="BSX339" s="198" t="s">
        <v>22773</v>
      </c>
      <c r="BSY339" s="474" t="s">
        <v>22774</v>
      </c>
      <c r="BSZ339" s="474"/>
      <c r="BTA339" s="474"/>
      <c r="BTB339" s="474"/>
      <c r="BTC339" s="474"/>
      <c r="BTD339" s="474"/>
      <c r="BTE339" s="223" t="s">
        <v>10863</v>
      </c>
      <c r="BTF339" s="223" t="s">
        <v>22772</v>
      </c>
      <c r="BTG339" s="223" t="s">
        <v>6595</v>
      </c>
      <c r="BTH339" s="289">
        <v>1</v>
      </c>
      <c r="BTI339" s="289"/>
      <c r="BTJ339" s="268">
        <v>79.59</v>
      </c>
      <c r="BTK339" s="268">
        <f>ROUND(BTJ339*(1+$C$7),2)</f>
        <v>104.49</v>
      </c>
      <c r="BTL339" s="268">
        <f>BTH339*BTJ339</f>
        <v>79.59</v>
      </c>
      <c r="BTM339" s="269">
        <f>BTK339*BTH339</f>
        <v>104.49</v>
      </c>
      <c r="BTN339" s="198" t="s">
        <v>22773</v>
      </c>
      <c r="BTO339" s="474" t="s">
        <v>22774</v>
      </c>
      <c r="BTP339" s="474"/>
      <c r="BTQ339" s="474"/>
      <c r="BTR339" s="474"/>
      <c r="BTS339" s="474"/>
      <c r="BTT339" s="474"/>
      <c r="BTU339" s="223" t="s">
        <v>10863</v>
      </c>
      <c r="BTV339" s="223" t="s">
        <v>22772</v>
      </c>
      <c r="BTW339" s="223" t="s">
        <v>6595</v>
      </c>
      <c r="BTX339" s="289">
        <v>1</v>
      </c>
      <c r="BTY339" s="289"/>
      <c r="BTZ339" s="268">
        <v>79.59</v>
      </c>
      <c r="BUA339" s="268">
        <f>ROUND(BTZ339*(1+$C$7),2)</f>
        <v>104.49</v>
      </c>
      <c r="BUB339" s="268">
        <f>BTX339*BTZ339</f>
        <v>79.59</v>
      </c>
      <c r="BUC339" s="269">
        <f>BUA339*BTX339</f>
        <v>104.49</v>
      </c>
      <c r="BUD339" s="198" t="s">
        <v>22773</v>
      </c>
      <c r="BUE339" s="474" t="s">
        <v>22774</v>
      </c>
      <c r="BUF339" s="474"/>
      <c r="BUG339" s="474"/>
      <c r="BUH339" s="474"/>
      <c r="BUI339" s="474"/>
      <c r="BUJ339" s="474"/>
      <c r="BUK339" s="223" t="s">
        <v>10863</v>
      </c>
      <c r="BUL339" s="223" t="s">
        <v>22772</v>
      </c>
      <c r="BUM339" s="223" t="s">
        <v>6595</v>
      </c>
      <c r="BUN339" s="289">
        <v>1</v>
      </c>
      <c r="BUO339" s="289"/>
      <c r="BUP339" s="268">
        <v>79.59</v>
      </c>
      <c r="BUQ339" s="268">
        <f>ROUND(BUP339*(1+$C$7),2)</f>
        <v>104.49</v>
      </c>
      <c r="BUR339" s="268">
        <f>BUN339*BUP339</f>
        <v>79.59</v>
      </c>
      <c r="BUS339" s="269">
        <f>BUQ339*BUN339</f>
        <v>104.49</v>
      </c>
      <c r="BUT339" s="198" t="s">
        <v>22773</v>
      </c>
      <c r="BUU339" s="474" t="s">
        <v>22774</v>
      </c>
      <c r="BUV339" s="474"/>
      <c r="BUW339" s="474"/>
      <c r="BUX339" s="474"/>
      <c r="BUY339" s="474"/>
      <c r="BUZ339" s="474"/>
      <c r="BVA339" s="223" t="s">
        <v>10863</v>
      </c>
      <c r="BVB339" s="223" t="s">
        <v>22772</v>
      </c>
      <c r="BVC339" s="223" t="s">
        <v>6595</v>
      </c>
      <c r="BVD339" s="289">
        <v>1</v>
      </c>
      <c r="BVE339" s="289"/>
      <c r="BVF339" s="268">
        <v>79.59</v>
      </c>
      <c r="BVG339" s="268">
        <f>ROUND(BVF339*(1+$C$7),2)</f>
        <v>104.49</v>
      </c>
      <c r="BVH339" s="268">
        <f>BVD339*BVF339</f>
        <v>79.59</v>
      </c>
      <c r="BVI339" s="269">
        <f>BVG339*BVD339</f>
        <v>104.49</v>
      </c>
      <c r="BVJ339" s="198" t="s">
        <v>22773</v>
      </c>
      <c r="BVK339" s="474" t="s">
        <v>22774</v>
      </c>
      <c r="BVL339" s="474"/>
      <c r="BVM339" s="474"/>
      <c r="BVN339" s="474"/>
      <c r="BVO339" s="474"/>
      <c r="BVP339" s="474"/>
      <c r="BVQ339" s="223" t="s">
        <v>10863</v>
      </c>
      <c r="BVR339" s="223" t="s">
        <v>22772</v>
      </c>
      <c r="BVS339" s="223" t="s">
        <v>6595</v>
      </c>
      <c r="BVT339" s="289">
        <v>1</v>
      </c>
      <c r="BVU339" s="289"/>
      <c r="BVV339" s="268">
        <v>79.59</v>
      </c>
      <c r="BVW339" s="268">
        <f>ROUND(BVV339*(1+$C$7),2)</f>
        <v>104.49</v>
      </c>
      <c r="BVX339" s="268">
        <f>BVT339*BVV339</f>
        <v>79.59</v>
      </c>
      <c r="BVY339" s="269">
        <f>BVW339*BVT339</f>
        <v>104.49</v>
      </c>
      <c r="BVZ339" s="198" t="s">
        <v>22773</v>
      </c>
      <c r="BWA339" s="474" t="s">
        <v>22774</v>
      </c>
      <c r="BWB339" s="474"/>
      <c r="BWC339" s="474"/>
      <c r="BWD339" s="474"/>
      <c r="BWE339" s="474"/>
      <c r="BWF339" s="474"/>
      <c r="BWG339" s="223" t="s">
        <v>10863</v>
      </c>
      <c r="BWH339" s="223" t="s">
        <v>22772</v>
      </c>
      <c r="BWI339" s="223" t="s">
        <v>6595</v>
      </c>
      <c r="BWJ339" s="289">
        <v>1</v>
      </c>
      <c r="BWK339" s="289"/>
      <c r="BWL339" s="268">
        <v>79.59</v>
      </c>
      <c r="BWM339" s="268">
        <f>ROUND(BWL339*(1+$C$7),2)</f>
        <v>104.49</v>
      </c>
      <c r="BWN339" s="268">
        <f>BWJ339*BWL339</f>
        <v>79.59</v>
      </c>
      <c r="BWO339" s="269">
        <f>BWM339*BWJ339</f>
        <v>104.49</v>
      </c>
      <c r="BWP339" s="198" t="s">
        <v>22773</v>
      </c>
      <c r="BWQ339" s="474" t="s">
        <v>22774</v>
      </c>
      <c r="BWR339" s="474"/>
      <c r="BWS339" s="474"/>
      <c r="BWT339" s="474"/>
      <c r="BWU339" s="474"/>
      <c r="BWV339" s="474"/>
      <c r="BWW339" s="223" t="s">
        <v>10863</v>
      </c>
      <c r="BWX339" s="223" t="s">
        <v>22772</v>
      </c>
      <c r="BWY339" s="223" t="s">
        <v>6595</v>
      </c>
      <c r="BWZ339" s="289">
        <v>1</v>
      </c>
      <c r="BXA339" s="289"/>
      <c r="BXB339" s="268">
        <v>79.59</v>
      </c>
      <c r="BXC339" s="268">
        <f>ROUND(BXB339*(1+$C$7),2)</f>
        <v>104.49</v>
      </c>
      <c r="BXD339" s="268">
        <f>BWZ339*BXB339</f>
        <v>79.59</v>
      </c>
      <c r="BXE339" s="269">
        <f>BXC339*BWZ339</f>
        <v>104.49</v>
      </c>
      <c r="BXF339" s="198" t="s">
        <v>22773</v>
      </c>
      <c r="BXG339" s="474" t="s">
        <v>22774</v>
      </c>
      <c r="BXH339" s="474"/>
      <c r="BXI339" s="474"/>
      <c r="BXJ339" s="474"/>
      <c r="BXK339" s="474"/>
      <c r="BXL339" s="474"/>
      <c r="BXM339" s="223" t="s">
        <v>10863</v>
      </c>
      <c r="BXN339" s="223" t="s">
        <v>22772</v>
      </c>
      <c r="BXO339" s="223" t="s">
        <v>6595</v>
      </c>
      <c r="BXP339" s="289">
        <v>1</v>
      </c>
      <c r="BXQ339" s="289"/>
      <c r="BXR339" s="268">
        <v>79.59</v>
      </c>
      <c r="BXS339" s="268">
        <f>ROUND(BXR339*(1+$C$7),2)</f>
        <v>104.49</v>
      </c>
      <c r="BXT339" s="268">
        <f>BXP339*BXR339</f>
        <v>79.59</v>
      </c>
      <c r="BXU339" s="269">
        <f>BXS339*BXP339</f>
        <v>104.49</v>
      </c>
      <c r="BXV339" s="198" t="s">
        <v>22773</v>
      </c>
      <c r="BXW339" s="474" t="s">
        <v>22774</v>
      </c>
      <c r="BXX339" s="474"/>
      <c r="BXY339" s="474"/>
      <c r="BXZ339" s="474"/>
      <c r="BYA339" s="474"/>
      <c r="BYB339" s="474"/>
      <c r="BYC339" s="223" t="s">
        <v>10863</v>
      </c>
      <c r="BYD339" s="223" t="s">
        <v>22772</v>
      </c>
      <c r="BYE339" s="223" t="s">
        <v>6595</v>
      </c>
      <c r="BYF339" s="289">
        <v>1</v>
      </c>
      <c r="BYG339" s="289"/>
      <c r="BYH339" s="268">
        <v>79.59</v>
      </c>
      <c r="BYI339" s="268">
        <f>ROUND(BYH339*(1+$C$7),2)</f>
        <v>104.49</v>
      </c>
      <c r="BYJ339" s="268">
        <f>BYF339*BYH339</f>
        <v>79.59</v>
      </c>
      <c r="BYK339" s="269">
        <f>BYI339*BYF339</f>
        <v>104.49</v>
      </c>
      <c r="BYL339" s="198" t="s">
        <v>22773</v>
      </c>
      <c r="BYM339" s="474" t="s">
        <v>22774</v>
      </c>
      <c r="BYN339" s="474"/>
      <c r="BYO339" s="474"/>
      <c r="BYP339" s="474"/>
      <c r="BYQ339" s="474"/>
      <c r="BYR339" s="474"/>
      <c r="BYS339" s="223" t="s">
        <v>10863</v>
      </c>
      <c r="BYT339" s="223" t="s">
        <v>22772</v>
      </c>
      <c r="BYU339" s="223" t="s">
        <v>6595</v>
      </c>
      <c r="BYV339" s="289">
        <v>1</v>
      </c>
      <c r="BYW339" s="289"/>
      <c r="BYX339" s="268">
        <v>79.59</v>
      </c>
      <c r="BYY339" s="268">
        <f>ROUND(BYX339*(1+$C$7),2)</f>
        <v>104.49</v>
      </c>
      <c r="BYZ339" s="268">
        <f>BYV339*BYX339</f>
        <v>79.59</v>
      </c>
      <c r="BZA339" s="269">
        <f>BYY339*BYV339</f>
        <v>104.49</v>
      </c>
      <c r="BZB339" s="198" t="s">
        <v>22773</v>
      </c>
      <c r="BZC339" s="474" t="s">
        <v>22774</v>
      </c>
      <c r="BZD339" s="474"/>
      <c r="BZE339" s="474"/>
      <c r="BZF339" s="474"/>
      <c r="BZG339" s="474"/>
      <c r="BZH339" s="474"/>
      <c r="BZI339" s="223" t="s">
        <v>10863</v>
      </c>
      <c r="BZJ339" s="223" t="s">
        <v>22772</v>
      </c>
      <c r="BZK339" s="223" t="s">
        <v>6595</v>
      </c>
      <c r="BZL339" s="289">
        <v>1</v>
      </c>
      <c r="BZM339" s="289"/>
      <c r="BZN339" s="268">
        <v>79.59</v>
      </c>
      <c r="BZO339" s="268">
        <f>ROUND(BZN339*(1+$C$7),2)</f>
        <v>104.49</v>
      </c>
      <c r="BZP339" s="268">
        <f>BZL339*BZN339</f>
        <v>79.59</v>
      </c>
      <c r="BZQ339" s="269">
        <f>BZO339*BZL339</f>
        <v>104.49</v>
      </c>
      <c r="BZR339" s="198" t="s">
        <v>22773</v>
      </c>
      <c r="BZS339" s="474" t="s">
        <v>22774</v>
      </c>
      <c r="BZT339" s="474"/>
      <c r="BZU339" s="474"/>
      <c r="BZV339" s="474"/>
      <c r="BZW339" s="474"/>
      <c r="BZX339" s="474"/>
      <c r="BZY339" s="223" t="s">
        <v>10863</v>
      </c>
      <c r="BZZ339" s="223" t="s">
        <v>22772</v>
      </c>
      <c r="CAA339" s="223" t="s">
        <v>6595</v>
      </c>
      <c r="CAB339" s="289">
        <v>1</v>
      </c>
      <c r="CAC339" s="289"/>
      <c r="CAD339" s="268">
        <v>79.59</v>
      </c>
      <c r="CAE339" s="268">
        <f>ROUND(CAD339*(1+$C$7),2)</f>
        <v>104.49</v>
      </c>
      <c r="CAF339" s="268">
        <f>CAB339*CAD339</f>
        <v>79.59</v>
      </c>
      <c r="CAG339" s="269">
        <f>CAE339*CAB339</f>
        <v>104.49</v>
      </c>
      <c r="CAH339" s="198" t="s">
        <v>22773</v>
      </c>
      <c r="CAI339" s="474" t="s">
        <v>22774</v>
      </c>
      <c r="CAJ339" s="474"/>
      <c r="CAK339" s="474"/>
      <c r="CAL339" s="474"/>
      <c r="CAM339" s="474"/>
      <c r="CAN339" s="474"/>
      <c r="CAO339" s="223" t="s">
        <v>10863</v>
      </c>
      <c r="CAP339" s="223" t="s">
        <v>22772</v>
      </c>
      <c r="CAQ339" s="223" t="s">
        <v>6595</v>
      </c>
      <c r="CAR339" s="289">
        <v>1</v>
      </c>
      <c r="CAS339" s="289"/>
      <c r="CAT339" s="268">
        <v>79.59</v>
      </c>
      <c r="CAU339" s="268">
        <f>ROUND(CAT339*(1+$C$7),2)</f>
        <v>104.49</v>
      </c>
      <c r="CAV339" s="268">
        <f>CAR339*CAT339</f>
        <v>79.59</v>
      </c>
      <c r="CAW339" s="269">
        <f>CAU339*CAR339</f>
        <v>104.49</v>
      </c>
      <c r="CAX339" s="198" t="s">
        <v>22773</v>
      </c>
      <c r="CAY339" s="474" t="s">
        <v>22774</v>
      </c>
      <c r="CAZ339" s="474"/>
      <c r="CBA339" s="474"/>
      <c r="CBB339" s="474"/>
      <c r="CBC339" s="474"/>
      <c r="CBD339" s="474"/>
      <c r="CBE339" s="223" t="s">
        <v>10863</v>
      </c>
      <c r="CBF339" s="223" t="s">
        <v>22772</v>
      </c>
      <c r="CBG339" s="223" t="s">
        <v>6595</v>
      </c>
      <c r="CBH339" s="289">
        <v>1</v>
      </c>
      <c r="CBI339" s="289"/>
      <c r="CBJ339" s="268">
        <v>79.59</v>
      </c>
      <c r="CBK339" s="268">
        <f>ROUND(CBJ339*(1+$C$7),2)</f>
        <v>104.49</v>
      </c>
      <c r="CBL339" s="268">
        <f>CBH339*CBJ339</f>
        <v>79.59</v>
      </c>
      <c r="CBM339" s="269">
        <f>CBK339*CBH339</f>
        <v>104.49</v>
      </c>
      <c r="CBN339" s="198" t="s">
        <v>22773</v>
      </c>
      <c r="CBO339" s="474" t="s">
        <v>22774</v>
      </c>
      <c r="CBP339" s="474"/>
      <c r="CBQ339" s="474"/>
      <c r="CBR339" s="474"/>
      <c r="CBS339" s="474"/>
      <c r="CBT339" s="474"/>
      <c r="CBU339" s="223" t="s">
        <v>10863</v>
      </c>
      <c r="CBV339" s="223" t="s">
        <v>22772</v>
      </c>
      <c r="CBW339" s="223" t="s">
        <v>6595</v>
      </c>
      <c r="CBX339" s="289">
        <v>1</v>
      </c>
      <c r="CBY339" s="289"/>
      <c r="CBZ339" s="268">
        <v>79.59</v>
      </c>
      <c r="CCA339" s="268">
        <f>ROUND(CBZ339*(1+$C$7),2)</f>
        <v>104.49</v>
      </c>
      <c r="CCB339" s="268">
        <f>CBX339*CBZ339</f>
        <v>79.59</v>
      </c>
      <c r="CCC339" s="269">
        <f>CCA339*CBX339</f>
        <v>104.49</v>
      </c>
      <c r="CCD339" s="198" t="s">
        <v>22773</v>
      </c>
      <c r="CCE339" s="474" t="s">
        <v>22774</v>
      </c>
      <c r="CCF339" s="474"/>
      <c r="CCG339" s="474"/>
      <c r="CCH339" s="474"/>
      <c r="CCI339" s="474"/>
      <c r="CCJ339" s="474"/>
      <c r="CCK339" s="223" t="s">
        <v>10863</v>
      </c>
      <c r="CCL339" s="223" t="s">
        <v>22772</v>
      </c>
      <c r="CCM339" s="223" t="s">
        <v>6595</v>
      </c>
      <c r="CCN339" s="289">
        <v>1</v>
      </c>
      <c r="CCO339" s="289"/>
      <c r="CCP339" s="268">
        <v>79.59</v>
      </c>
      <c r="CCQ339" s="268">
        <f>ROUND(CCP339*(1+$C$7),2)</f>
        <v>104.49</v>
      </c>
      <c r="CCR339" s="268">
        <f>CCN339*CCP339</f>
        <v>79.59</v>
      </c>
      <c r="CCS339" s="269">
        <f>CCQ339*CCN339</f>
        <v>104.49</v>
      </c>
      <c r="CCT339" s="198" t="s">
        <v>22773</v>
      </c>
      <c r="CCU339" s="474" t="s">
        <v>22774</v>
      </c>
      <c r="CCV339" s="474"/>
      <c r="CCW339" s="474"/>
      <c r="CCX339" s="474"/>
      <c r="CCY339" s="474"/>
      <c r="CCZ339" s="474"/>
      <c r="CDA339" s="223" t="s">
        <v>10863</v>
      </c>
      <c r="CDB339" s="223" t="s">
        <v>22772</v>
      </c>
      <c r="CDC339" s="223" t="s">
        <v>6595</v>
      </c>
      <c r="CDD339" s="289">
        <v>1</v>
      </c>
      <c r="CDE339" s="289"/>
      <c r="CDF339" s="268">
        <v>79.59</v>
      </c>
      <c r="CDG339" s="268">
        <f>ROUND(CDF339*(1+$C$7),2)</f>
        <v>104.49</v>
      </c>
      <c r="CDH339" s="268">
        <f>CDD339*CDF339</f>
        <v>79.59</v>
      </c>
      <c r="CDI339" s="269">
        <f>CDG339*CDD339</f>
        <v>104.49</v>
      </c>
      <c r="CDJ339" s="198" t="s">
        <v>22773</v>
      </c>
      <c r="CDK339" s="474" t="s">
        <v>22774</v>
      </c>
      <c r="CDL339" s="474"/>
      <c r="CDM339" s="474"/>
      <c r="CDN339" s="474"/>
      <c r="CDO339" s="474"/>
      <c r="CDP339" s="474"/>
      <c r="CDQ339" s="223" t="s">
        <v>10863</v>
      </c>
      <c r="CDR339" s="223" t="s">
        <v>22772</v>
      </c>
      <c r="CDS339" s="223" t="s">
        <v>6595</v>
      </c>
      <c r="CDT339" s="289">
        <v>1</v>
      </c>
      <c r="CDU339" s="289"/>
      <c r="CDV339" s="268">
        <v>79.59</v>
      </c>
      <c r="CDW339" s="268">
        <f>ROUND(CDV339*(1+$C$7),2)</f>
        <v>104.49</v>
      </c>
      <c r="CDX339" s="268">
        <f>CDT339*CDV339</f>
        <v>79.59</v>
      </c>
      <c r="CDY339" s="269">
        <f>CDW339*CDT339</f>
        <v>104.49</v>
      </c>
      <c r="CDZ339" s="198" t="s">
        <v>22773</v>
      </c>
      <c r="CEA339" s="474" t="s">
        <v>22774</v>
      </c>
      <c r="CEB339" s="474"/>
      <c r="CEC339" s="474"/>
      <c r="CED339" s="474"/>
      <c r="CEE339" s="474"/>
      <c r="CEF339" s="474"/>
      <c r="CEG339" s="223" t="s">
        <v>10863</v>
      </c>
      <c r="CEH339" s="223" t="s">
        <v>22772</v>
      </c>
      <c r="CEI339" s="223" t="s">
        <v>6595</v>
      </c>
      <c r="CEJ339" s="289">
        <v>1</v>
      </c>
      <c r="CEK339" s="289"/>
      <c r="CEL339" s="268">
        <v>79.59</v>
      </c>
      <c r="CEM339" s="268">
        <f>ROUND(CEL339*(1+$C$7),2)</f>
        <v>104.49</v>
      </c>
      <c r="CEN339" s="268">
        <f>CEJ339*CEL339</f>
        <v>79.59</v>
      </c>
      <c r="CEO339" s="269">
        <f>CEM339*CEJ339</f>
        <v>104.49</v>
      </c>
      <c r="CEP339" s="198" t="s">
        <v>22773</v>
      </c>
      <c r="CEQ339" s="474" t="s">
        <v>22774</v>
      </c>
      <c r="CER339" s="474"/>
      <c r="CES339" s="474"/>
      <c r="CET339" s="474"/>
      <c r="CEU339" s="474"/>
      <c r="CEV339" s="474"/>
      <c r="CEW339" s="223" t="s">
        <v>10863</v>
      </c>
      <c r="CEX339" s="223" t="s">
        <v>22772</v>
      </c>
      <c r="CEY339" s="223" t="s">
        <v>6595</v>
      </c>
      <c r="CEZ339" s="289">
        <v>1</v>
      </c>
      <c r="CFA339" s="289"/>
      <c r="CFB339" s="268">
        <v>79.59</v>
      </c>
      <c r="CFC339" s="268">
        <f>ROUND(CFB339*(1+$C$7),2)</f>
        <v>104.49</v>
      </c>
      <c r="CFD339" s="268">
        <f>CEZ339*CFB339</f>
        <v>79.59</v>
      </c>
      <c r="CFE339" s="269">
        <f>CFC339*CEZ339</f>
        <v>104.49</v>
      </c>
      <c r="CFF339" s="198" t="s">
        <v>22773</v>
      </c>
      <c r="CFG339" s="474" t="s">
        <v>22774</v>
      </c>
      <c r="CFH339" s="474"/>
      <c r="CFI339" s="474"/>
      <c r="CFJ339" s="474"/>
      <c r="CFK339" s="474"/>
      <c r="CFL339" s="474"/>
      <c r="CFM339" s="223" t="s">
        <v>10863</v>
      </c>
      <c r="CFN339" s="223" t="s">
        <v>22772</v>
      </c>
      <c r="CFO339" s="223" t="s">
        <v>6595</v>
      </c>
      <c r="CFP339" s="289">
        <v>1</v>
      </c>
      <c r="CFQ339" s="289"/>
      <c r="CFR339" s="268">
        <v>79.59</v>
      </c>
      <c r="CFS339" s="268">
        <f>ROUND(CFR339*(1+$C$7),2)</f>
        <v>104.49</v>
      </c>
      <c r="CFT339" s="268">
        <f>CFP339*CFR339</f>
        <v>79.59</v>
      </c>
      <c r="CFU339" s="269">
        <f>CFS339*CFP339</f>
        <v>104.49</v>
      </c>
      <c r="CFV339" s="198" t="s">
        <v>22773</v>
      </c>
      <c r="CFW339" s="474" t="s">
        <v>22774</v>
      </c>
      <c r="CFX339" s="474"/>
      <c r="CFY339" s="474"/>
      <c r="CFZ339" s="474"/>
      <c r="CGA339" s="474"/>
      <c r="CGB339" s="474"/>
      <c r="CGC339" s="223" t="s">
        <v>10863</v>
      </c>
      <c r="CGD339" s="223" t="s">
        <v>22772</v>
      </c>
      <c r="CGE339" s="223" t="s">
        <v>6595</v>
      </c>
      <c r="CGF339" s="289">
        <v>1</v>
      </c>
      <c r="CGG339" s="289"/>
      <c r="CGH339" s="268">
        <v>79.59</v>
      </c>
      <c r="CGI339" s="268">
        <f>ROUND(CGH339*(1+$C$7),2)</f>
        <v>104.49</v>
      </c>
      <c r="CGJ339" s="268">
        <f>CGF339*CGH339</f>
        <v>79.59</v>
      </c>
      <c r="CGK339" s="269">
        <f>CGI339*CGF339</f>
        <v>104.49</v>
      </c>
      <c r="CGL339" s="198" t="s">
        <v>22773</v>
      </c>
      <c r="CGM339" s="474" t="s">
        <v>22774</v>
      </c>
      <c r="CGN339" s="474"/>
      <c r="CGO339" s="474"/>
      <c r="CGP339" s="474"/>
      <c r="CGQ339" s="474"/>
      <c r="CGR339" s="474"/>
      <c r="CGS339" s="223" t="s">
        <v>10863</v>
      </c>
      <c r="CGT339" s="223" t="s">
        <v>22772</v>
      </c>
      <c r="CGU339" s="223" t="s">
        <v>6595</v>
      </c>
      <c r="CGV339" s="289">
        <v>1</v>
      </c>
      <c r="CGW339" s="289"/>
      <c r="CGX339" s="268">
        <v>79.59</v>
      </c>
      <c r="CGY339" s="268">
        <f>ROUND(CGX339*(1+$C$7),2)</f>
        <v>104.49</v>
      </c>
      <c r="CGZ339" s="268">
        <f>CGV339*CGX339</f>
        <v>79.59</v>
      </c>
      <c r="CHA339" s="269">
        <f>CGY339*CGV339</f>
        <v>104.49</v>
      </c>
      <c r="CHB339" s="198" t="s">
        <v>22773</v>
      </c>
      <c r="CHC339" s="474" t="s">
        <v>22774</v>
      </c>
      <c r="CHD339" s="474"/>
      <c r="CHE339" s="474"/>
      <c r="CHF339" s="474"/>
      <c r="CHG339" s="474"/>
      <c r="CHH339" s="474"/>
      <c r="CHI339" s="223" t="s">
        <v>10863</v>
      </c>
      <c r="CHJ339" s="223" t="s">
        <v>22772</v>
      </c>
      <c r="CHK339" s="223" t="s">
        <v>6595</v>
      </c>
      <c r="CHL339" s="289">
        <v>1</v>
      </c>
      <c r="CHM339" s="289"/>
      <c r="CHN339" s="268">
        <v>79.59</v>
      </c>
      <c r="CHO339" s="268">
        <f>ROUND(CHN339*(1+$C$7),2)</f>
        <v>104.49</v>
      </c>
      <c r="CHP339" s="268">
        <f>CHL339*CHN339</f>
        <v>79.59</v>
      </c>
      <c r="CHQ339" s="269">
        <f>CHO339*CHL339</f>
        <v>104.49</v>
      </c>
      <c r="CHR339" s="198" t="s">
        <v>22773</v>
      </c>
      <c r="CHS339" s="474" t="s">
        <v>22774</v>
      </c>
      <c r="CHT339" s="474"/>
      <c r="CHU339" s="474"/>
      <c r="CHV339" s="474"/>
      <c r="CHW339" s="474"/>
      <c r="CHX339" s="474"/>
      <c r="CHY339" s="223" t="s">
        <v>10863</v>
      </c>
      <c r="CHZ339" s="223" t="s">
        <v>22772</v>
      </c>
      <c r="CIA339" s="223" t="s">
        <v>6595</v>
      </c>
      <c r="CIB339" s="289">
        <v>1</v>
      </c>
      <c r="CIC339" s="289"/>
      <c r="CID339" s="268">
        <v>79.59</v>
      </c>
      <c r="CIE339" s="268">
        <f>ROUND(CID339*(1+$C$7),2)</f>
        <v>104.49</v>
      </c>
      <c r="CIF339" s="268">
        <f>CIB339*CID339</f>
        <v>79.59</v>
      </c>
      <c r="CIG339" s="269">
        <f>CIE339*CIB339</f>
        <v>104.49</v>
      </c>
      <c r="CIH339" s="198" t="s">
        <v>22773</v>
      </c>
      <c r="CII339" s="474" t="s">
        <v>22774</v>
      </c>
      <c r="CIJ339" s="474"/>
      <c r="CIK339" s="474"/>
      <c r="CIL339" s="474"/>
      <c r="CIM339" s="474"/>
      <c r="CIN339" s="474"/>
      <c r="CIO339" s="223" t="s">
        <v>10863</v>
      </c>
      <c r="CIP339" s="223" t="s">
        <v>22772</v>
      </c>
      <c r="CIQ339" s="223" t="s">
        <v>6595</v>
      </c>
      <c r="CIR339" s="289">
        <v>1</v>
      </c>
      <c r="CIS339" s="289"/>
      <c r="CIT339" s="268">
        <v>79.59</v>
      </c>
      <c r="CIU339" s="268">
        <f>ROUND(CIT339*(1+$C$7),2)</f>
        <v>104.49</v>
      </c>
      <c r="CIV339" s="268">
        <f>CIR339*CIT339</f>
        <v>79.59</v>
      </c>
      <c r="CIW339" s="269">
        <f>CIU339*CIR339</f>
        <v>104.49</v>
      </c>
      <c r="CIX339" s="198" t="s">
        <v>22773</v>
      </c>
      <c r="CIY339" s="474" t="s">
        <v>22774</v>
      </c>
      <c r="CIZ339" s="474"/>
      <c r="CJA339" s="474"/>
      <c r="CJB339" s="474"/>
      <c r="CJC339" s="474"/>
      <c r="CJD339" s="474"/>
      <c r="CJE339" s="223" t="s">
        <v>10863</v>
      </c>
      <c r="CJF339" s="223" t="s">
        <v>22772</v>
      </c>
      <c r="CJG339" s="223" t="s">
        <v>6595</v>
      </c>
      <c r="CJH339" s="289">
        <v>1</v>
      </c>
      <c r="CJI339" s="289"/>
      <c r="CJJ339" s="268">
        <v>79.59</v>
      </c>
      <c r="CJK339" s="268">
        <f>ROUND(CJJ339*(1+$C$7),2)</f>
        <v>104.49</v>
      </c>
      <c r="CJL339" s="268">
        <f>CJH339*CJJ339</f>
        <v>79.59</v>
      </c>
      <c r="CJM339" s="269">
        <f>CJK339*CJH339</f>
        <v>104.49</v>
      </c>
      <c r="CJN339" s="198" t="s">
        <v>22773</v>
      </c>
      <c r="CJO339" s="474" t="s">
        <v>22774</v>
      </c>
      <c r="CJP339" s="474"/>
      <c r="CJQ339" s="474"/>
      <c r="CJR339" s="474"/>
      <c r="CJS339" s="474"/>
      <c r="CJT339" s="474"/>
      <c r="CJU339" s="223" t="s">
        <v>10863</v>
      </c>
      <c r="CJV339" s="223" t="s">
        <v>22772</v>
      </c>
      <c r="CJW339" s="223" t="s">
        <v>6595</v>
      </c>
      <c r="CJX339" s="289">
        <v>1</v>
      </c>
      <c r="CJY339" s="289"/>
      <c r="CJZ339" s="268">
        <v>79.59</v>
      </c>
      <c r="CKA339" s="268">
        <f>ROUND(CJZ339*(1+$C$7),2)</f>
        <v>104.49</v>
      </c>
      <c r="CKB339" s="268">
        <f>CJX339*CJZ339</f>
        <v>79.59</v>
      </c>
      <c r="CKC339" s="269">
        <f>CKA339*CJX339</f>
        <v>104.49</v>
      </c>
      <c r="CKD339" s="198" t="s">
        <v>22773</v>
      </c>
      <c r="CKE339" s="474" t="s">
        <v>22774</v>
      </c>
      <c r="CKF339" s="474"/>
      <c r="CKG339" s="474"/>
      <c r="CKH339" s="474"/>
      <c r="CKI339" s="474"/>
      <c r="CKJ339" s="474"/>
      <c r="CKK339" s="223" t="s">
        <v>10863</v>
      </c>
      <c r="CKL339" s="223" t="s">
        <v>22772</v>
      </c>
      <c r="CKM339" s="223" t="s">
        <v>6595</v>
      </c>
      <c r="CKN339" s="289">
        <v>1</v>
      </c>
      <c r="CKO339" s="289"/>
      <c r="CKP339" s="268">
        <v>79.59</v>
      </c>
      <c r="CKQ339" s="268">
        <f>ROUND(CKP339*(1+$C$7),2)</f>
        <v>104.49</v>
      </c>
      <c r="CKR339" s="268">
        <f>CKN339*CKP339</f>
        <v>79.59</v>
      </c>
      <c r="CKS339" s="269">
        <f>CKQ339*CKN339</f>
        <v>104.49</v>
      </c>
      <c r="CKT339" s="198" t="s">
        <v>22773</v>
      </c>
      <c r="CKU339" s="474" t="s">
        <v>22774</v>
      </c>
      <c r="CKV339" s="474"/>
      <c r="CKW339" s="474"/>
      <c r="CKX339" s="474"/>
      <c r="CKY339" s="474"/>
      <c r="CKZ339" s="474"/>
      <c r="CLA339" s="223" t="s">
        <v>10863</v>
      </c>
      <c r="CLB339" s="223" t="s">
        <v>22772</v>
      </c>
      <c r="CLC339" s="223" t="s">
        <v>6595</v>
      </c>
      <c r="CLD339" s="289">
        <v>1</v>
      </c>
      <c r="CLE339" s="289"/>
      <c r="CLF339" s="268">
        <v>79.59</v>
      </c>
      <c r="CLG339" s="268">
        <f>ROUND(CLF339*(1+$C$7),2)</f>
        <v>104.49</v>
      </c>
      <c r="CLH339" s="268">
        <f>CLD339*CLF339</f>
        <v>79.59</v>
      </c>
      <c r="CLI339" s="269">
        <f>CLG339*CLD339</f>
        <v>104.49</v>
      </c>
      <c r="CLJ339" s="198" t="s">
        <v>22773</v>
      </c>
      <c r="CLK339" s="474" t="s">
        <v>22774</v>
      </c>
      <c r="CLL339" s="474"/>
      <c r="CLM339" s="474"/>
      <c r="CLN339" s="474"/>
      <c r="CLO339" s="474"/>
      <c r="CLP339" s="474"/>
      <c r="CLQ339" s="223" t="s">
        <v>10863</v>
      </c>
      <c r="CLR339" s="223" t="s">
        <v>22772</v>
      </c>
      <c r="CLS339" s="223" t="s">
        <v>6595</v>
      </c>
      <c r="CLT339" s="289">
        <v>1</v>
      </c>
      <c r="CLU339" s="289"/>
      <c r="CLV339" s="268">
        <v>79.59</v>
      </c>
      <c r="CLW339" s="268">
        <f>ROUND(CLV339*(1+$C$7),2)</f>
        <v>104.49</v>
      </c>
      <c r="CLX339" s="268">
        <f>CLT339*CLV339</f>
        <v>79.59</v>
      </c>
      <c r="CLY339" s="269">
        <f>CLW339*CLT339</f>
        <v>104.49</v>
      </c>
      <c r="CLZ339" s="198" t="s">
        <v>22773</v>
      </c>
      <c r="CMA339" s="474" t="s">
        <v>22774</v>
      </c>
      <c r="CMB339" s="474"/>
      <c r="CMC339" s="474"/>
      <c r="CMD339" s="474"/>
      <c r="CME339" s="474"/>
      <c r="CMF339" s="474"/>
      <c r="CMG339" s="223" t="s">
        <v>10863</v>
      </c>
      <c r="CMH339" s="223" t="s">
        <v>22772</v>
      </c>
      <c r="CMI339" s="223" t="s">
        <v>6595</v>
      </c>
      <c r="CMJ339" s="289">
        <v>1</v>
      </c>
      <c r="CMK339" s="289"/>
      <c r="CML339" s="268">
        <v>79.59</v>
      </c>
      <c r="CMM339" s="268">
        <f>ROUND(CML339*(1+$C$7),2)</f>
        <v>104.49</v>
      </c>
      <c r="CMN339" s="268">
        <f>CMJ339*CML339</f>
        <v>79.59</v>
      </c>
      <c r="CMO339" s="269">
        <f>CMM339*CMJ339</f>
        <v>104.49</v>
      </c>
      <c r="CMP339" s="198" t="s">
        <v>22773</v>
      </c>
      <c r="CMQ339" s="474" t="s">
        <v>22774</v>
      </c>
      <c r="CMR339" s="474"/>
      <c r="CMS339" s="474"/>
      <c r="CMT339" s="474"/>
      <c r="CMU339" s="474"/>
      <c r="CMV339" s="474"/>
      <c r="CMW339" s="223" t="s">
        <v>10863</v>
      </c>
      <c r="CMX339" s="223" t="s">
        <v>22772</v>
      </c>
      <c r="CMY339" s="223" t="s">
        <v>6595</v>
      </c>
      <c r="CMZ339" s="289">
        <v>1</v>
      </c>
      <c r="CNA339" s="289"/>
      <c r="CNB339" s="268">
        <v>79.59</v>
      </c>
      <c r="CNC339" s="268">
        <f>ROUND(CNB339*(1+$C$7),2)</f>
        <v>104.49</v>
      </c>
      <c r="CND339" s="268">
        <f>CMZ339*CNB339</f>
        <v>79.59</v>
      </c>
      <c r="CNE339" s="269">
        <f>CNC339*CMZ339</f>
        <v>104.49</v>
      </c>
      <c r="CNF339" s="198" t="s">
        <v>22773</v>
      </c>
      <c r="CNG339" s="474" t="s">
        <v>22774</v>
      </c>
      <c r="CNH339" s="474"/>
      <c r="CNI339" s="474"/>
      <c r="CNJ339" s="474"/>
      <c r="CNK339" s="474"/>
      <c r="CNL339" s="474"/>
      <c r="CNM339" s="223" t="s">
        <v>10863</v>
      </c>
      <c r="CNN339" s="223" t="s">
        <v>22772</v>
      </c>
      <c r="CNO339" s="223" t="s">
        <v>6595</v>
      </c>
      <c r="CNP339" s="289">
        <v>1</v>
      </c>
      <c r="CNQ339" s="289"/>
      <c r="CNR339" s="268">
        <v>79.59</v>
      </c>
      <c r="CNS339" s="268">
        <f>ROUND(CNR339*(1+$C$7),2)</f>
        <v>104.49</v>
      </c>
      <c r="CNT339" s="268">
        <f>CNP339*CNR339</f>
        <v>79.59</v>
      </c>
      <c r="CNU339" s="269">
        <f>CNS339*CNP339</f>
        <v>104.49</v>
      </c>
      <c r="CNV339" s="198" t="s">
        <v>22773</v>
      </c>
      <c r="CNW339" s="474" t="s">
        <v>22774</v>
      </c>
      <c r="CNX339" s="474"/>
      <c r="CNY339" s="474"/>
      <c r="CNZ339" s="474"/>
      <c r="COA339" s="474"/>
      <c r="COB339" s="474"/>
      <c r="COC339" s="223" t="s">
        <v>10863</v>
      </c>
      <c r="COD339" s="223" t="s">
        <v>22772</v>
      </c>
      <c r="COE339" s="223" t="s">
        <v>6595</v>
      </c>
      <c r="COF339" s="289">
        <v>1</v>
      </c>
      <c r="COG339" s="289"/>
      <c r="COH339" s="268">
        <v>79.59</v>
      </c>
      <c r="COI339" s="268">
        <f>ROUND(COH339*(1+$C$7),2)</f>
        <v>104.49</v>
      </c>
      <c r="COJ339" s="268">
        <f>COF339*COH339</f>
        <v>79.59</v>
      </c>
      <c r="COK339" s="269">
        <f>COI339*COF339</f>
        <v>104.49</v>
      </c>
      <c r="COL339" s="198" t="s">
        <v>22773</v>
      </c>
      <c r="COM339" s="474" t="s">
        <v>22774</v>
      </c>
      <c r="CON339" s="474"/>
      <c r="COO339" s="474"/>
      <c r="COP339" s="474"/>
      <c r="COQ339" s="474"/>
      <c r="COR339" s="474"/>
      <c r="COS339" s="223" t="s">
        <v>10863</v>
      </c>
      <c r="COT339" s="223" t="s">
        <v>22772</v>
      </c>
      <c r="COU339" s="223" t="s">
        <v>6595</v>
      </c>
      <c r="COV339" s="289">
        <v>1</v>
      </c>
      <c r="COW339" s="289"/>
      <c r="COX339" s="268">
        <v>79.59</v>
      </c>
      <c r="COY339" s="268">
        <f>ROUND(COX339*(1+$C$7),2)</f>
        <v>104.49</v>
      </c>
      <c r="COZ339" s="268">
        <f>COV339*COX339</f>
        <v>79.59</v>
      </c>
      <c r="CPA339" s="269">
        <f>COY339*COV339</f>
        <v>104.49</v>
      </c>
      <c r="CPB339" s="198" t="s">
        <v>22773</v>
      </c>
      <c r="CPC339" s="474" t="s">
        <v>22774</v>
      </c>
      <c r="CPD339" s="474"/>
      <c r="CPE339" s="474"/>
      <c r="CPF339" s="474"/>
      <c r="CPG339" s="474"/>
      <c r="CPH339" s="474"/>
      <c r="CPI339" s="223" t="s">
        <v>10863</v>
      </c>
      <c r="CPJ339" s="223" t="s">
        <v>22772</v>
      </c>
      <c r="CPK339" s="223" t="s">
        <v>6595</v>
      </c>
      <c r="CPL339" s="289">
        <v>1</v>
      </c>
      <c r="CPM339" s="289"/>
      <c r="CPN339" s="268">
        <v>79.59</v>
      </c>
      <c r="CPO339" s="268">
        <f>ROUND(CPN339*(1+$C$7),2)</f>
        <v>104.49</v>
      </c>
      <c r="CPP339" s="268">
        <f>CPL339*CPN339</f>
        <v>79.59</v>
      </c>
      <c r="CPQ339" s="269">
        <f>CPO339*CPL339</f>
        <v>104.49</v>
      </c>
      <c r="CPR339" s="198" t="s">
        <v>22773</v>
      </c>
      <c r="CPS339" s="474" t="s">
        <v>22774</v>
      </c>
      <c r="CPT339" s="474"/>
      <c r="CPU339" s="474"/>
      <c r="CPV339" s="474"/>
      <c r="CPW339" s="474"/>
      <c r="CPX339" s="474"/>
      <c r="CPY339" s="223" t="s">
        <v>10863</v>
      </c>
      <c r="CPZ339" s="223" t="s">
        <v>22772</v>
      </c>
      <c r="CQA339" s="223" t="s">
        <v>6595</v>
      </c>
      <c r="CQB339" s="289">
        <v>1</v>
      </c>
      <c r="CQC339" s="289"/>
      <c r="CQD339" s="268">
        <v>79.59</v>
      </c>
      <c r="CQE339" s="268">
        <f>ROUND(CQD339*(1+$C$7),2)</f>
        <v>104.49</v>
      </c>
      <c r="CQF339" s="268">
        <f>CQB339*CQD339</f>
        <v>79.59</v>
      </c>
      <c r="CQG339" s="269">
        <f>CQE339*CQB339</f>
        <v>104.49</v>
      </c>
      <c r="CQH339" s="198" t="s">
        <v>22773</v>
      </c>
      <c r="CQI339" s="474" t="s">
        <v>22774</v>
      </c>
      <c r="CQJ339" s="474"/>
      <c r="CQK339" s="474"/>
      <c r="CQL339" s="474"/>
      <c r="CQM339" s="474"/>
      <c r="CQN339" s="474"/>
      <c r="CQO339" s="223" t="s">
        <v>10863</v>
      </c>
      <c r="CQP339" s="223" t="s">
        <v>22772</v>
      </c>
      <c r="CQQ339" s="223" t="s">
        <v>6595</v>
      </c>
      <c r="CQR339" s="289">
        <v>1</v>
      </c>
      <c r="CQS339" s="289"/>
      <c r="CQT339" s="268">
        <v>79.59</v>
      </c>
      <c r="CQU339" s="268">
        <f>ROUND(CQT339*(1+$C$7),2)</f>
        <v>104.49</v>
      </c>
      <c r="CQV339" s="268">
        <f>CQR339*CQT339</f>
        <v>79.59</v>
      </c>
      <c r="CQW339" s="269">
        <f>CQU339*CQR339</f>
        <v>104.49</v>
      </c>
      <c r="CQX339" s="198" t="s">
        <v>22773</v>
      </c>
      <c r="CQY339" s="474" t="s">
        <v>22774</v>
      </c>
      <c r="CQZ339" s="474"/>
      <c r="CRA339" s="474"/>
      <c r="CRB339" s="474"/>
      <c r="CRC339" s="474"/>
      <c r="CRD339" s="474"/>
      <c r="CRE339" s="223" t="s">
        <v>10863</v>
      </c>
      <c r="CRF339" s="223" t="s">
        <v>22772</v>
      </c>
      <c r="CRG339" s="223" t="s">
        <v>6595</v>
      </c>
      <c r="CRH339" s="289">
        <v>1</v>
      </c>
      <c r="CRI339" s="289"/>
      <c r="CRJ339" s="268">
        <v>79.59</v>
      </c>
      <c r="CRK339" s="268">
        <f>ROUND(CRJ339*(1+$C$7),2)</f>
        <v>104.49</v>
      </c>
      <c r="CRL339" s="268">
        <f>CRH339*CRJ339</f>
        <v>79.59</v>
      </c>
      <c r="CRM339" s="269">
        <f>CRK339*CRH339</f>
        <v>104.49</v>
      </c>
      <c r="CRN339" s="198" t="s">
        <v>22773</v>
      </c>
      <c r="CRO339" s="474" t="s">
        <v>22774</v>
      </c>
      <c r="CRP339" s="474"/>
      <c r="CRQ339" s="474"/>
      <c r="CRR339" s="474"/>
      <c r="CRS339" s="474"/>
      <c r="CRT339" s="474"/>
      <c r="CRU339" s="223" t="s">
        <v>10863</v>
      </c>
      <c r="CRV339" s="223" t="s">
        <v>22772</v>
      </c>
      <c r="CRW339" s="223" t="s">
        <v>6595</v>
      </c>
      <c r="CRX339" s="289">
        <v>1</v>
      </c>
      <c r="CRY339" s="289"/>
      <c r="CRZ339" s="268">
        <v>79.59</v>
      </c>
      <c r="CSA339" s="268">
        <f>ROUND(CRZ339*(1+$C$7),2)</f>
        <v>104.49</v>
      </c>
      <c r="CSB339" s="268">
        <f>CRX339*CRZ339</f>
        <v>79.59</v>
      </c>
      <c r="CSC339" s="269">
        <f>CSA339*CRX339</f>
        <v>104.49</v>
      </c>
      <c r="CSD339" s="198" t="s">
        <v>22773</v>
      </c>
      <c r="CSE339" s="474" t="s">
        <v>22774</v>
      </c>
      <c r="CSF339" s="474"/>
      <c r="CSG339" s="474"/>
      <c r="CSH339" s="474"/>
      <c r="CSI339" s="474"/>
      <c r="CSJ339" s="474"/>
      <c r="CSK339" s="223" t="s">
        <v>10863</v>
      </c>
      <c r="CSL339" s="223" t="s">
        <v>22772</v>
      </c>
      <c r="CSM339" s="223" t="s">
        <v>6595</v>
      </c>
      <c r="CSN339" s="289">
        <v>1</v>
      </c>
      <c r="CSO339" s="289"/>
      <c r="CSP339" s="268">
        <v>79.59</v>
      </c>
      <c r="CSQ339" s="268">
        <f>ROUND(CSP339*(1+$C$7),2)</f>
        <v>104.49</v>
      </c>
      <c r="CSR339" s="268">
        <f>CSN339*CSP339</f>
        <v>79.59</v>
      </c>
      <c r="CSS339" s="269">
        <f>CSQ339*CSN339</f>
        <v>104.49</v>
      </c>
      <c r="CST339" s="198" t="s">
        <v>22773</v>
      </c>
      <c r="CSU339" s="474" t="s">
        <v>22774</v>
      </c>
      <c r="CSV339" s="474"/>
      <c r="CSW339" s="474"/>
      <c r="CSX339" s="474"/>
      <c r="CSY339" s="474"/>
      <c r="CSZ339" s="474"/>
      <c r="CTA339" s="223" t="s">
        <v>10863</v>
      </c>
      <c r="CTB339" s="223" t="s">
        <v>22772</v>
      </c>
      <c r="CTC339" s="223" t="s">
        <v>6595</v>
      </c>
      <c r="CTD339" s="289">
        <v>1</v>
      </c>
      <c r="CTE339" s="289"/>
      <c r="CTF339" s="268">
        <v>79.59</v>
      </c>
      <c r="CTG339" s="268">
        <f>ROUND(CTF339*(1+$C$7),2)</f>
        <v>104.49</v>
      </c>
      <c r="CTH339" s="268">
        <f>CTD339*CTF339</f>
        <v>79.59</v>
      </c>
      <c r="CTI339" s="269">
        <f>CTG339*CTD339</f>
        <v>104.49</v>
      </c>
      <c r="CTJ339" s="198" t="s">
        <v>22773</v>
      </c>
      <c r="CTK339" s="474" t="s">
        <v>22774</v>
      </c>
      <c r="CTL339" s="474"/>
      <c r="CTM339" s="474"/>
      <c r="CTN339" s="474"/>
      <c r="CTO339" s="474"/>
      <c r="CTP339" s="474"/>
      <c r="CTQ339" s="223" t="s">
        <v>10863</v>
      </c>
      <c r="CTR339" s="223" t="s">
        <v>22772</v>
      </c>
      <c r="CTS339" s="223" t="s">
        <v>6595</v>
      </c>
      <c r="CTT339" s="289">
        <v>1</v>
      </c>
      <c r="CTU339" s="289"/>
      <c r="CTV339" s="268">
        <v>79.59</v>
      </c>
      <c r="CTW339" s="268">
        <f>ROUND(CTV339*(1+$C$7),2)</f>
        <v>104.49</v>
      </c>
      <c r="CTX339" s="268">
        <f>CTT339*CTV339</f>
        <v>79.59</v>
      </c>
      <c r="CTY339" s="269">
        <f>CTW339*CTT339</f>
        <v>104.49</v>
      </c>
      <c r="CTZ339" s="198" t="s">
        <v>22773</v>
      </c>
      <c r="CUA339" s="474" t="s">
        <v>22774</v>
      </c>
      <c r="CUB339" s="474"/>
      <c r="CUC339" s="474"/>
      <c r="CUD339" s="474"/>
      <c r="CUE339" s="474"/>
      <c r="CUF339" s="474"/>
      <c r="CUG339" s="223" t="s">
        <v>10863</v>
      </c>
      <c r="CUH339" s="223" t="s">
        <v>22772</v>
      </c>
      <c r="CUI339" s="223" t="s">
        <v>6595</v>
      </c>
      <c r="CUJ339" s="289">
        <v>1</v>
      </c>
      <c r="CUK339" s="289"/>
      <c r="CUL339" s="268">
        <v>79.59</v>
      </c>
      <c r="CUM339" s="268">
        <f>ROUND(CUL339*(1+$C$7),2)</f>
        <v>104.49</v>
      </c>
      <c r="CUN339" s="268">
        <f>CUJ339*CUL339</f>
        <v>79.59</v>
      </c>
      <c r="CUO339" s="269">
        <f>CUM339*CUJ339</f>
        <v>104.49</v>
      </c>
      <c r="CUP339" s="198" t="s">
        <v>22773</v>
      </c>
      <c r="CUQ339" s="474" t="s">
        <v>22774</v>
      </c>
      <c r="CUR339" s="474"/>
      <c r="CUS339" s="474"/>
      <c r="CUT339" s="474"/>
      <c r="CUU339" s="474"/>
      <c r="CUV339" s="474"/>
      <c r="CUW339" s="223" t="s">
        <v>10863</v>
      </c>
      <c r="CUX339" s="223" t="s">
        <v>22772</v>
      </c>
      <c r="CUY339" s="223" t="s">
        <v>6595</v>
      </c>
      <c r="CUZ339" s="289">
        <v>1</v>
      </c>
      <c r="CVA339" s="289"/>
      <c r="CVB339" s="268">
        <v>79.59</v>
      </c>
      <c r="CVC339" s="268">
        <f>ROUND(CVB339*(1+$C$7),2)</f>
        <v>104.49</v>
      </c>
      <c r="CVD339" s="268">
        <f>CUZ339*CVB339</f>
        <v>79.59</v>
      </c>
      <c r="CVE339" s="269">
        <f>CVC339*CUZ339</f>
        <v>104.49</v>
      </c>
      <c r="CVF339" s="198" t="s">
        <v>22773</v>
      </c>
      <c r="CVG339" s="474" t="s">
        <v>22774</v>
      </c>
      <c r="CVH339" s="474"/>
      <c r="CVI339" s="474"/>
      <c r="CVJ339" s="474"/>
      <c r="CVK339" s="474"/>
      <c r="CVL339" s="474"/>
      <c r="CVM339" s="223" t="s">
        <v>10863</v>
      </c>
      <c r="CVN339" s="223" t="s">
        <v>22772</v>
      </c>
      <c r="CVO339" s="223" t="s">
        <v>6595</v>
      </c>
      <c r="CVP339" s="289">
        <v>1</v>
      </c>
      <c r="CVQ339" s="289"/>
      <c r="CVR339" s="268">
        <v>79.59</v>
      </c>
      <c r="CVS339" s="268">
        <f>ROUND(CVR339*(1+$C$7),2)</f>
        <v>104.49</v>
      </c>
      <c r="CVT339" s="268">
        <f>CVP339*CVR339</f>
        <v>79.59</v>
      </c>
      <c r="CVU339" s="269">
        <f>CVS339*CVP339</f>
        <v>104.49</v>
      </c>
      <c r="CVV339" s="198" t="s">
        <v>22773</v>
      </c>
      <c r="CVW339" s="474" t="s">
        <v>22774</v>
      </c>
      <c r="CVX339" s="474"/>
      <c r="CVY339" s="474"/>
      <c r="CVZ339" s="474"/>
      <c r="CWA339" s="474"/>
      <c r="CWB339" s="474"/>
      <c r="CWC339" s="223" t="s">
        <v>10863</v>
      </c>
      <c r="CWD339" s="223" t="s">
        <v>22772</v>
      </c>
      <c r="CWE339" s="223" t="s">
        <v>6595</v>
      </c>
      <c r="CWF339" s="289">
        <v>1</v>
      </c>
      <c r="CWG339" s="289"/>
      <c r="CWH339" s="268">
        <v>79.59</v>
      </c>
      <c r="CWI339" s="268">
        <f>ROUND(CWH339*(1+$C$7),2)</f>
        <v>104.49</v>
      </c>
      <c r="CWJ339" s="268">
        <f>CWF339*CWH339</f>
        <v>79.59</v>
      </c>
      <c r="CWK339" s="269">
        <f>CWI339*CWF339</f>
        <v>104.49</v>
      </c>
      <c r="CWL339" s="198" t="s">
        <v>22773</v>
      </c>
      <c r="CWM339" s="474" t="s">
        <v>22774</v>
      </c>
      <c r="CWN339" s="474"/>
      <c r="CWO339" s="474"/>
      <c r="CWP339" s="474"/>
      <c r="CWQ339" s="474"/>
      <c r="CWR339" s="474"/>
      <c r="CWS339" s="223" t="s">
        <v>10863</v>
      </c>
      <c r="CWT339" s="223" t="s">
        <v>22772</v>
      </c>
      <c r="CWU339" s="223" t="s">
        <v>6595</v>
      </c>
      <c r="CWV339" s="289">
        <v>1</v>
      </c>
      <c r="CWW339" s="289"/>
      <c r="CWX339" s="268">
        <v>79.59</v>
      </c>
      <c r="CWY339" s="268">
        <f>ROUND(CWX339*(1+$C$7),2)</f>
        <v>104.49</v>
      </c>
      <c r="CWZ339" s="268">
        <f>CWV339*CWX339</f>
        <v>79.59</v>
      </c>
      <c r="CXA339" s="269">
        <f>CWY339*CWV339</f>
        <v>104.49</v>
      </c>
      <c r="CXB339" s="198" t="s">
        <v>22773</v>
      </c>
      <c r="CXC339" s="474" t="s">
        <v>22774</v>
      </c>
      <c r="CXD339" s="474"/>
      <c r="CXE339" s="474"/>
      <c r="CXF339" s="474"/>
      <c r="CXG339" s="474"/>
      <c r="CXH339" s="474"/>
      <c r="CXI339" s="223" t="s">
        <v>10863</v>
      </c>
      <c r="CXJ339" s="223" t="s">
        <v>22772</v>
      </c>
      <c r="CXK339" s="223" t="s">
        <v>6595</v>
      </c>
      <c r="CXL339" s="289">
        <v>1</v>
      </c>
      <c r="CXM339" s="289"/>
      <c r="CXN339" s="268">
        <v>79.59</v>
      </c>
      <c r="CXO339" s="268">
        <f>ROUND(CXN339*(1+$C$7),2)</f>
        <v>104.49</v>
      </c>
      <c r="CXP339" s="268">
        <f>CXL339*CXN339</f>
        <v>79.59</v>
      </c>
      <c r="CXQ339" s="269">
        <f>CXO339*CXL339</f>
        <v>104.49</v>
      </c>
      <c r="CXR339" s="198" t="s">
        <v>22773</v>
      </c>
      <c r="CXS339" s="474" t="s">
        <v>22774</v>
      </c>
      <c r="CXT339" s="474"/>
      <c r="CXU339" s="474"/>
      <c r="CXV339" s="474"/>
      <c r="CXW339" s="474"/>
      <c r="CXX339" s="474"/>
      <c r="CXY339" s="223" t="s">
        <v>10863</v>
      </c>
      <c r="CXZ339" s="223" t="s">
        <v>22772</v>
      </c>
      <c r="CYA339" s="223" t="s">
        <v>6595</v>
      </c>
      <c r="CYB339" s="289">
        <v>1</v>
      </c>
      <c r="CYC339" s="289"/>
      <c r="CYD339" s="268">
        <v>79.59</v>
      </c>
      <c r="CYE339" s="268">
        <f>ROUND(CYD339*(1+$C$7),2)</f>
        <v>104.49</v>
      </c>
      <c r="CYF339" s="268">
        <f>CYB339*CYD339</f>
        <v>79.59</v>
      </c>
      <c r="CYG339" s="269">
        <f>CYE339*CYB339</f>
        <v>104.49</v>
      </c>
      <c r="CYH339" s="198" t="s">
        <v>22773</v>
      </c>
      <c r="CYI339" s="474" t="s">
        <v>22774</v>
      </c>
      <c r="CYJ339" s="474"/>
      <c r="CYK339" s="474"/>
      <c r="CYL339" s="474"/>
      <c r="CYM339" s="474"/>
      <c r="CYN339" s="474"/>
      <c r="CYO339" s="223" t="s">
        <v>10863</v>
      </c>
      <c r="CYP339" s="223" t="s">
        <v>22772</v>
      </c>
      <c r="CYQ339" s="223" t="s">
        <v>6595</v>
      </c>
      <c r="CYR339" s="289">
        <v>1</v>
      </c>
      <c r="CYS339" s="289"/>
      <c r="CYT339" s="268">
        <v>79.59</v>
      </c>
      <c r="CYU339" s="268">
        <f>ROUND(CYT339*(1+$C$7),2)</f>
        <v>104.49</v>
      </c>
      <c r="CYV339" s="268">
        <f>CYR339*CYT339</f>
        <v>79.59</v>
      </c>
      <c r="CYW339" s="269">
        <f>CYU339*CYR339</f>
        <v>104.49</v>
      </c>
      <c r="CYX339" s="198" t="s">
        <v>22773</v>
      </c>
      <c r="CYY339" s="474" t="s">
        <v>22774</v>
      </c>
      <c r="CYZ339" s="474"/>
      <c r="CZA339" s="474"/>
      <c r="CZB339" s="474"/>
      <c r="CZC339" s="474"/>
      <c r="CZD339" s="474"/>
      <c r="CZE339" s="223" t="s">
        <v>10863</v>
      </c>
      <c r="CZF339" s="223" t="s">
        <v>22772</v>
      </c>
      <c r="CZG339" s="223" t="s">
        <v>6595</v>
      </c>
      <c r="CZH339" s="289">
        <v>1</v>
      </c>
      <c r="CZI339" s="289"/>
      <c r="CZJ339" s="268">
        <v>79.59</v>
      </c>
      <c r="CZK339" s="268">
        <f>ROUND(CZJ339*(1+$C$7),2)</f>
        <v>104.49</v>
      </c>
      <c r="CZL339" s="268">
        <f>CZH339*CZJ339</f>
        <v>79.59</v>
      </c>
      <c r="CZM339" s="269">
        <f>CZK339*CZH339</f>
        <v>104.49</v>
      </c>
      <c r="CZN339" s="198" t="s">
        <v>22773</v>
      </c>
      <c r="CZO339" s="474" t="s">
        <v>22774</v>
      </c>
      <c r="CZP339" s="474"/>
      <c r="CZQ339" s="474"/>
      <c r="CZR339" s="474"/>
      <c r="CZS339" s="474"/>
      <c r="CZT339" s="474"/>
      <c r="CZU339" s="223" t="s">
        <v>10863</v>
      </c>
      <c r="CZV339" s="223" t="s">
        <v>22772</v>
      </c>
      <c r="CZW339" s="223" t="s">
        <v>6595</v>
      </c>
      <c r="CZX339" s="289">
        <v>1</v>
      </c>
      <c r="CZY339" s="289"/>
      <c r="CZZ339" s="268">
        <v>79.59</v>
      </c>
      <c r="DAA339" s="268">
        <f>ROUND(CZZ339*(1+$C$7),2)</f>
        <v>104.49</v>
      </c>
      <c r="DAB339" s="268">
        <f>CZX339*CZZ339</f>
        <v>79.59</v>
      </c>
      <c r="DAC339" s="269">
        <f>DAA339*CZX339</f>
        <v>104.49</v>
      </c>
      <c r="DAD339" s="198" t="s">
        <v>22773</v>
      </c>
      <c r="DAE339" s="474" t="s">
        <v>22774</v>
      </c>
      <c r="DAF339" s="474"/>
      <c r="DAG339" s="474"/>
      <c r="DAH339" s="474"/>
      <c r="DAI339" s="474"/>
      <c r="DAJ339" s="474"/>
      <c r="DAK339" s="223" t="s">
        <v>10863</v>
      </c>
      <c r="DAL339" s="223" t="s">
        <v>22772</v>
      </c>
      <c r="DAM339" s="223" t="s">
        <v>6595</v>
      </c>
      <c r="DAN339" s="289">
        <v>1</v>
      </c>
      <c r="DAO339" s="289"/>
      <c r="DAP339" s="268">
        <v>79.59</v>
      </c>
      <c r="DAQ339" s="268">
        <f>ROUND(DAP339*(1+$C$7),2)</f>
        <v>104.49</v>
      </c>
      <c r="DAR339" s="268">
        <f>DAN339*DAP339</f>
        <v>79.59</v>
      </c>
      <c r="DAS339" s="269">
        <f>DAQ339*DAN339</f>
        <v>104.49</v>
      </c>
      <c r="DAT339" s="198" t="s">
        <v>22773</v>
      </c>
      <c r="DAU339" s="474" t="s">
        <v>22774</v>
      </c>
      <c r="DAV339" s="474"/>
      <c r="DAW339" s="474"/>
      <c r="DAX339" s="474"/>
      <c r="DAY339" s="474"/>
      <c r="DAZ339" s="474"/>
      <c r="DBA339" s="223" t="s">
        <v>10863</v>
      </c>
      <c r="DBB339" s="223" t="s">
        <v>22772</v>
      </c>
      <c r="DBC339" s="223" t="s">
        <v>6595</v>
      </c>
      <c r="DBD339" s="289">
        <v>1</v>
      </c>
      <c r="DBE339" s="289"/>
      <c r="DBF339" s="268">
        <v>79.59</v>
      </c>
      <c r="DBG339" s="268">
        <f>ROUND(DBF339*(1+$C$7),2)</f>
        <v>104.49</v>
      </c>
      <c r="DBH339" s="268">
        <f>DBD339*DBF339</f>
        <v>79.59</v>
      </c>
      <c r="DBI339" s="269">
        <f>DBG339*DBD339</f>
        <v>104.49</v>
      </c>
      <c r="DBJ339" s="198" t="s">
        <v>22773</v>
      </c>
      <c r="DBK339" s="474" t="s">
        <v>22774</v>
      </c>
      <c r="DBL339" s="474"/>
      <c r="DBM339" s="474"/>
      <c r="DBN339" s="474"/>
      <c r="DBO339" s="474"/>
      <c r="DBP339" s="474"/>
      <c r="DBQ339" s="223" t="s">
        <v>10863</v>
      </c>
      <c r="DBR339" s="223" t="s">
        <v>22772</v>
      </c>
      <c r="DBS339" s="223" t="s">
        <v>6595</v>
      </c>
      <c r="DBT339" s="289">
        <v>1</v>
      </c>
      <c r="DBU339" s="289"/>
      <c r="DBV339" s="268">
        <v>79.59</v>
      </c>
      <c r="DBW339" s="268">
        <f>ROUND(DBV339*(1+$C$7),2)</f>
        <v>104.49</v>
      </c>
      <c r="DBX339" s="268">
        <f>DBT339*DBV339</f>
        <v>79.59</v>
      </c>
      <c r="DBY339" s="269">
        <f>DBW339*DBT339</f>
        <v>104.49</v>
      </c>
      <c r="DBZ339" s="198" t="s">
        <v>22773</v>
      </c>
      <c r="DCA339" s="474" t="s">
        <v>22774</v>
      </c>
      <c r="DCB339" s="474"/>
      <c r="DCC339" s="474"/>
      <c r="DCD339" s="474"/>
      <c r="DCE339" s="474"/>
      <c r="DCF339" s="474"/>
      <c r="DCG339" s="223" t="s">
        <v>10863</v>
      </c>
      <c r="DCH339" s="223" t="s">
        <v>22772</v>
      </c>
      <c r="DCI339" s="223" t="s">
        <v>6595</v>
      </c>
      <c r="DCJ339" s="289">
        <v>1</v>
      </c>
      <c r="DCK339" s="289"/>
      <c r="DCL339" s="268">
        <v>79.59</v>
      </c>
      <c r="DCM339" s="268">
        <f>ROUND(DCL339*(1+$C$7),2)</f>
        <v>104.49</v>
      </c>
      <c r="DCN339" s="268">
        <f>DCJ339*DCL339</f>
        <v>79.59</v>
      </c>
      <c r="DCO339" s="269">
        <f>DCM339*DCJ339</f>
        <v>104.49</v>
      </c>
      <c r="DCP339" s="198" t="s">
        <v>22773</v>
      </c>
      <c r="DCQ339" s="474" t="s">
        <v>22774</v>
      </c>
      <c r="DCR339" s="474"/>
      <c r="DCS339" s="474"/>
      <c r="DCT339" s="474"/>
      <c r="DCU339" s="474"/>
      <c r="DCV339" s="474"/>
      <c r="DCW339" s="223" t="s">
        <v>10863</v>
      </c>
      <c r="DCX339" s="223" t="s">
        <v>22772</v>
      </c>
      <c r="DCY339" s="223" t="s">
        <v>6595</v>
      </c>
      <c r="DCZ339" s="289">
        <v>1</v>
      </c>
      <c r="DDA339" s="289"/>
      <c r="DDB339" s="268">
        <v>79.59</v>
      </c>
      <c r="DDC339" s="268">
        <f>ROUND(DDB339*(1+$C$7),2)</f>
        <v>104.49</v>
      </c>
      <c r="DDD339" s="268">
        <f>DCZ339*DDB339</f>
        <v>79.59</v>
      </c>
      <c r="DDE339" s="269">
        <f>DDC339*DCZ339</f>
        <v>104.49</v>
      </c>
      <c r="DDF339" s="198" t="s">
        <v>22773</v>
      </c>
      <c r="DDG339" s="474" t="s">
        <v>22774</v>
      </c>
      <c r="DDH339" s="474"/>
      <c r="DDI339" s="474"/>
      <c r="DDJ339" s="474"/>
      <c r="DDK339" s="474"/>
      <c r="DDL339" s="474"/>
      <c r="DDM339" s="223" t="s">
        <v>10863</v>
      </c>
      <c r="DDN339" s="223" t="s">
        <v>22772</v>
      </c>
      <c r="DDO339" s="223" t="s">
        <v>6595</v>
      </c>
      <c r="DDP339" s="289">
        <v>1</v>
      </c>
      <c r="DDQ339" s="289"/>
      <c r="DDR339" s="268">
        <v>79.59</v>
      </c>
      <c r="DDS339" s="268">
        <f>ROUND(DDR339*(1+$C$7),2)</f>
        <v>104.49</v>
      </c>
      <c r="DDT339" s="268">
        <f>DDP339*DDR339</f>
        <v>79.59</v>
      </c>
      <c r="DDU339" s="269">
        <f>DDS339*DDP339</f>
        <v>104.49</v>
      </c>
      <c r="DDV339" s="198" t="s">
        <v>22773</v>
      </c>
      <c r="DDW339" s="474" t="s">
        <v>22774</v>
      </c>
      <c r="DDX339" s="474"/>
      <c r="DDY339" s="474"/>
      <c r="DDZ339" s="474"/>
      <c r="DEA339" s="474"/>
      <c r="DEB339" s="474"/>
      <c r="DEC339" s="223" t="s">
        <v>10863</v>
      </c>
      <c r="DED339" s="223" t="s">
        <v>22772</v>
      </c>
      <c r="DEE339" s="223" t="s">
        <v>6595</v>
      </c>
      <c r="DEF339" s="289">
        <v>1</v>
      </c>
      <c r="DEG339" s="289"/>
      <c r="DEH339" s="268">
        <v>79.59</v>
      </c>
      <c r="DEI339" s="268">
        <f>ROUND(DEH339*(1+$C$7),2)</f>
        <v>104.49</v>
      </c>
      <c r="DEJ339" s="268">
        <f>DEF339*DEH339</f>
        <v>79.59</v>
      </c>
      <c r="DEK339" s="269">
        <f>DEI339*DEF339</f>
        <v>104.49</v>
      </c>
      <c r="DEL339" s="198" t="s">
        <v>22773</v>
      </c>
      <c r="DEM339" s="474" t="s">
        <v>22774</v>
      </c>
      <c r="DEN339" s="474"/>
      <c r="DEO339" s="474"/>
      <c r="DEP339" s="474"/>
      <c r="DEQ339" s="474"/>
      <c r="DER339" s="474"/>
      <c r="DES339" s="223" t="s">
        <v>10863</v>
      </c>
      <c r="DET339" s="223" t="s">
        <v>22772</v>
      </c>
      <c r="DEU339" s="223" t="s">
        <v>6595</v>
      </c>
      <c r="DEV339" s="289">
        <v>1</v>
      </c>
      <c r="DEW339" s="289"/>
      <c r="DEX339" s="268">
        <v>79.59</v>
      </c>
      <c r="DEY339" s="268">
        <f>ROUND(DEX339*(1+$C$7),2)</f>
        <v>104.49</v>
      </c>
      <c r="DEZ339" s="268">
        <f>DEV339*DEX339</f>
        <v>79.59</v>
      </c>
      <c r="DFA339" s="269">
        <f>DEY339*DEV339</f>
        <v>104.49</v>
      </c>
      <c r="DFB339" s="198" t="s">
        <v>22773</v>
      </c>
      <c r="DFC339" s="474" t="s">
        <v>22774</v>
      </c>
      <c r="DFD339" s="474"/>
      <c r="DFE339" s="474"/>
      <c r="DFF339" s="474"/>
      <c r="DFG339" s="474"/>
      <c r="DFH339" s="474"/>
      <c r="DFI339" s="223" t="s">
        <v>10863</v>
      </c>
      <c r="DFJ339" s="223" t="s">
        <v>22772</v>
      </c>
      <c r="DFK339" s="223" t="s">
        <v>6595</v>
      </c>
      <c r="DFL339" s="289">
        <v>1</v>
      </c>
      <c r="DFM339" s="289"/>
      <c r="DFN339" s="268">
        <v>79.59</v>
      </c>
      <c r="DFO339" s="268">
        <f>ROUND(DFN339*(1+$C$7),2)</f>
        <v>104.49</v>
      </c>
      <c r="DFP339" s="268">
        <f>DFL339*DFN339</f>
        <v>79.59</v>
      </c>
      <c r="DFQ339" s="269">
        <f>DFO339*DFL339</f>
        <v>104.49</v>
      </c>
      <c r="DFR339" s="198" t="s">
        <v>22773</v>
      </c>
      <c r="DFS339" s="474" t="s">
        <v>22774</v>
      </c>
      <c r="DFT339" s="474"/>
      <c r="DFU339" s="474"/>
      <c r="DFV339" s="474"/>
      <c r="DFW339" s="474"/>
      <c r="DFX339" s="474"/>
      <c r="DFY339" s="223" t="s">
        <v>10863</v>
      </c>
      <c r="DFZ339" s="223" t="s">
        <v>22772</v>
      </c>
      <c r="DGA339" s="223" t="s">
        <v>6595</v>
      </c>
      <c r="DGB339" s="289">
        <v>1</v>
      </c>
      <c r="DGC339" s="289"/>
      <c r="DGD339" s="268">
        <v>79.59</v>
      </c>
      <c r="DGE339" s="268">
        <f>ROUND(DGD339*(1+$C$7),2)</f>
        <v>104.49</v>
      </c>
      <c r="DGF339" s="268">
        <f>DGB339*DGD339</f>
        <v>79.59</v>
      </c>
      <c r="DGG339" s="269">
        <f>DGE339*DGB339</f>
        <v>104.49</v>
      </c>
      <c r="DGH339" s="198" t="s">
        <v>22773</v>
      </c>
      <c r="DGI339" s="474" t="s">
        <v>22774</v>
      </c>
      <c r="DGJ339" s="474"/>
      <c r="DGK339" s="474"/>
      <c r="DGL339" s="474"/>
      <c r="DGM339" s="474"/>
      <c r="DGN339" s="474"/>
      <c r="DGO339" s="223" t="s">
        <v>10863</v>
      </c>
      <c r="DGP339" s="223" t="s">
        <v>22772</v>
      </c>
      <c r="DGQ339" s="223" t="s">
        <v>6595</v>
      </c>
      <c r="DGR339" s="289">
        <v>1</v>
      </c>
      <c r="DGS339" s="289"/>
      <c r="DGT339" s="268">
        <v>79.59</v>
      </c>
      <c r="DGU339" s="268">
        <f>ROUND(DGT339*(1+$C$7),2)</f>
        <v>104.49</v>
      </c>
      <c r="DGV339" s="268">
        <f>DGR339*DGT339</f>
        <v>79.59</v>
      </c>
      <c r="DGW339" s="269">
        <f>DGU339*DGR339</f>
        <v>104.49</v>
      </c>
      <c r="DGX339" s="198" t="s">
        <v>22773</v>
      </c>
      <c r="DGY339" s="474" t="s">
        <v>22774</v>
      </c>
      <c r="DGZ339" s="474"/>
      <c r="DHA339" s="474"/>
      <c r="DHB339" s="474"/>
      <c r="DHC339" s="474"/>
      <c r="DHD339" s="474"/>
      <c r="DHE339" s="223" t="s">
        <v>10863</v>
      </c>
      <c r="DHF339" s="223" t="s">
        <v>22772</v>
      </c>
      <c r="DHG339" s="223" t="s">
        <v>6595</v>
      </c>
      <c r="DHH339" s="289">
        <v>1</v>
      </c>
      <c r="DHI339" s="289"/>
      <c r="DHJ339" s="268">
        <v>79.59</v>
      </c>
      <c r="DHK339" s="268">
        <f>ROUND(DHJ339*(1+$C$7),2)</f>
        <v>104.49</v>
      </c>
      <c r="DHL339" s="268">
        <f>DHH339*DHJ339</f>
        <v>79.59</v>
      </c>
      <c r="DHM339" s="269">
        <f>DHK339*DHH339</f>
        <v>104.49</v>
      </c>
      <c r="DHN339" s="198" t="s">
        <v>22773</v>
      </c>
      <c r="DHO339" s="474" t="s">
        <v>22774</v>
      </c>
      <c r="DHP339" s="474"/>
      <c r="DHQ339" s="474"/>
      <c r="DHR339" s="474"/>
      <c r="DHS339" s="474"/>
      <c r="DHT339" s="474"/>
      <c r="DHU339" s="223" t="s">
        <v>10863</v>
      </c>
      <c r="DHV339" s="223" t="s">
        <v>22772</v>
      </c>
      <c r="DHW339" s="223" t="s">
        <v>6595</v>
      </c>
      <c r="DHX339" s="289">
        <v>1</v>
      </c>
      <c r="DHY339" s="289"/>
      <c r="DHZ339" s="268">
        <v>79.59</v>
      </c>
      <c r="DIA339" s="268">
        <f>ROUND(DHZ339*(1+$C$7),2)</f>
        <v>104.49</v>
      </c>
      <c r="DIB339" s="268">
        <f>DHX339*DHZ339</f>
        <v>79.59</v>
      </c>
      <c r="DIC339" s="269">
        <f>DIA339*DHX339</f>
        <v>104.49</v>
      </c>
      <c r="DID339" s="198" t="s">
        <v>22773</v>
      </c>
      <c r="DIE339" s="474" t="s">
        <v>22774</v>
      </c>
      <c r="DIF339" s="474"/>
      <c r="DIG339" s="474"/>
      <c r="DIH339" s="474"/>
      <c r="DII339" s="474"/>
      <c r="DIJ339" s="474"/>
      <c r="DIK339" s="223" t="s">
        <v>10863</v>
      </c>
      <c r="DIL339" s="223" t="s">
        <v>22772</v>
      </c>
      <c r="DIM339" s="223" t="s">
        <v>6595</v>
      </c>
      <c r="DIN339" s="289">
        <v>1</v>
      </c>
      <c r="DIO339" s="289"/>
      <c r="DIP339" s="268">
        <v>79.59</v>
      </c>
      <c r="DIQ339" s="268">
        <f>ROUND(DIP339*(1+$C$7),2)</f>
        <v>104.49</v>
      </c>
      <c r="DIR339" s="268">
        <f>DIN339*DIP339</f>
        <v>79.59</v>
      </c>
      <c r="DIS339" s="269">
        <f>DIQ339*DIN339</f>
        <v>104.49</v>
      </c>
      <c r="DIT339" s="198" t="s">
        <v>22773</v>
      </c>
      <c r="DIU339" s="474" t="s">
        <v>22774</v>
      </c>
      <c r="DIV339" s="474"/>
      <c r="DIW339" s="474"/>
      <c r="DIX339" s="474"/>
      <c r="DIY339" s="474"/>
      <c r="DIZ339" s="474"/>
      <c r="DJA339" s="223" t="s">
        <v>10863</v>
      </c>
      <c r="DJB339" s="223" t="s">
        <v>22772</v>
      </c>
      <c r="DJC339" s="223" t="s">
        <v>6595</v>
      </c>
      <c r="DJD339" s="289">
        <v>1</v>
      </c>
      <c r="DJE339" s="289"/>
      <c r="DJF339" s="268">
        <v>79.59</v>
      </c>
      <c r="DJG339" s="268">
        <f>ROUND(DJF339*(1+$C$7),2)</f>
        <v>104.49</v>
      </c>
      <c r="DJH339" s="268">
        <f>DJD339*DJF339</f>
        <v>79.59</v>
      </c>
      <c r="DJI339" s="269">
        <f>DJG339*DJD339</f>
        <v>104.49</v>
      </c>
      <c r="DJJ339" s="198" t="s">
        <v>22773</v>
      </c>
      <c r="DJK339" s="474" t="s">
        <v>22774</v>
      </c>
      <c r="DJL339" s="474"/>
      <c r="DJM339" s="474"/>
      <c r="DJN339" s="474"/>
      <c r="DJO339" s="474"/>
      <c r="DJP339" s="474"/>
      <c r="DJQ339" s="223" t="s">
        <v>10863</v>
      </c>
      <c r="DJR339" s="223" t="s">
        <v>22772</v>
      </c>
      <c r="DJS339" s="223" t="s">
        <v>6595</v>
      </c>
      <c r="DJT339" s="289">
        <v>1</v>
      </c>
      <c r="DJU339" s="289"/>
      <c r="DJV339" s="268">
        <v>79.59</v>
      </c>
      <c r="DJW339" s="268">
        <f>ROUND(DJV339*(1+$C$7),2)</f>
        <v>104.49</v>
      </c>
      <c r="DJX339" s="268">
        <f>DJT339*DJV339</f>
        <v>79.59</v>
      </c>
      <c r="DJY339" s="269">
        <f>DJW339*DJT339</f>
        <v>104.49</v>
      </c>
      <c r="DJZ339" s="198" t="s">
        <v>22773</v>
      </c>
      <c r="DKA339" s="474" t="s">
        <v>22774</v>
      </c>
      <c r="DKB339" s="474"/>
      <c r="DKC339" s="474"/>
      <c r="DKD339" s="474"/>
      <c r="DKE339" s="474"/>
      <c r="DKF339" s="474"/>
      <c r="DKG339" s="223" t="s">
        <v>10863</v>
      </c>
      <c r="DKH339" s="223" t="s">
        <v>22772</v>
      </c>
      <c r="DKI339" s="223" t="s">
        <v>6595</v>
      </c>
      <c r="DKJ339" s="289">
        <v>1</v>
      </c>
      <c r="DKK339" s="289"/>
      <c r="DKL339" s="268">
        <v>79.59</v>
      </c>
      <c r="DKM339" s="268">
        <f>ROUND(DKL339*(1+$C$7),2)</f>
        <v>104.49</v>
      </c>
      <c r="DKN339" s="268">
        <f>DKJ339*DKL339</f>
        <v>79.59</v>
      </c>
      <c r="DKO339" s="269">
        <f>DKM339*DKJ339</f>
        <v>104.49</v>
      </c>
      <c r="DKP339" s="198" t="s">
        <v>22773</v>
      </c>
      <c r="DKQ339" s="474" t="s">
        <v>22774</v>
      </c>
      <c r="DKR339" s="474"/>
      <c r="DKS339" s="474"/>
      <c r="DKT339" s="474"/>
      <c r="DKU339" s="474"/>
      <c r="DKV339" s="474"/>
      <c r="DKW339" s="223" t="s">
        <v>10863</v>
      </c>
      <c r="DKX339" s="223" t="s">
        <v>22772</v>
      </c>
      <c r="DKY339" s="223" t="s">
        <v>6595</v>
      </c>
      <c r="DKZ339" s="289">
        <v>1</v>
      </c>
      <c r="DLA339" s="289"/>
      <c r="DLB339" s="268">
        <v>79.59</v>
      </c>
      <c r="DLC339" s="268">
        <f>ROUND(DLB339*(1+$C$7),2)</f>
        <v>104.49</v>
      </c>
      <c r="DLD339" s="268">
        <f>DKZ339*DLB339</f>
        <v>79.59</v>
      </c>
      <c r="DLE339" s="269">
        <f>DLC339*DKZ339</f>
        <v>104.49</v>
      </c>
      <c r="DLF339" s="198" t="s">
        <v>22773</v>
      </c>
      <c r="DLG339" s="474" t="s">
        <v>22774</v>
      </c>
      <c r="DLH339" s="474"/>
      <c r="DLI339" s="474"/>
      <c r="DLJ339" s="474"/>
      <c r="DLK339" s="474"/>
      <c r="DLL339" s="474"/>
      <c r="DLM339" s="223" t="s">
        <v>10863</v>
      </c>
      <c r="DLN339" s="223" t="s">
        <v>22772</v>
      </c>
      <c r="DLO339" s="223" t="s">
        <v>6595</v>
      </c>
      <c r="DLP339" s="289">
        <v>1</v>
      </c>
      <c r="DLQ339" s="289"/>
      <c r="DLR339" s="268">
        <v>79.59</v>
      </c>
      <c r="DLS339" s="268">
        <f>ROUND(DLR339*(1+$C$7),2)</f>
        <v>104.49</v>
      </c>
      <c r="DLT339" s="268">
        <f>DLP339*DLR339</f>
        <v>79.59</v>
      </c>
      <c r="DLU339" s="269">
        <f>DLS339*DLP339</f>
        <v>104.49</v>
      </c>
      <c r="DLV339" s="198" t="s">
        <v>22773</v>
      </c>
      <c r="DLW339" s="474" t="s">
        <v>22774</v>
      </c>
      <c r="DLX339" s="474"/>
      <c r="DLY339" s="474"/>
      <c r="DLZ339" s="474"/>
      <c r="DMA339" s="474"/>
      <c r="DMB339" s="474"/>
      <c r="DMC339" s="223" t="s">
        <v>10863</v>
      </c>
      <c r="DMD339" s="223" t="s">
        <v>22772</v>
      </c>
      <c r="DME339" s="223" t="s">
        <v>6595</v>
      </c>
      <c r="DMF339" s="289">
        <v>1</v>
      </c>
      <c r="DMG339" s="289"/>
      <c r="DMH339" s="268">
        <v>79.59</v>
      </c>
      <c r="DMI339" s="268">
        <f>ROUND(DMH339*(1+$C$7),2)</f>
        <v>104.49</v>
      </c>
      <c r="DMJ339" s="268">
        <f>DMF339*DMH339</f>
        <v>79.59</v>
      </c>
      <c r="DMK339" s="269">
        <f>DMI339*DMF339</f>
        <v>104.49</v>
      </c>
      <c r="DML339" s="198" t="s">
        <v>22773</v>
      </c>
      <c r="DMM339" s="474" t="s">
        <v>22774</v>
      </c>
      <c r="DMN339" s="474"/>
      <c r="DMO339" s="474"/>
      <c r="DMP339" s="474"/>
      <c r="DMQ339" s="474"/>
      <c r="DMR339" s="474"/>
      <c r="DMS339" s="223" t="s">
        <v>10863</v>
      </c>
      <c r="DMT339" s="223" t="s">
        <v>22772</v>
      </c>
      <c r="DMU339" s="223" t="s">
        <v>6595</v>
      </c>
      <c r="DMV339" s="289">
        <v>1</v>
      </c>
      <c r="DMW339" s="289"/>
      <c r="DMX339" s="268">
        <v>79.59</v>
      </c>
      <c r="DMY339" s="268">
        <f>ROUND(DMX339*(1+$C$7),2)</f>
        <v>104.49</v>
      </c>
      <c r="DMZ339" s="268">
        <f>DMV339*DMX339</f>
        <v>79.59</v>
      </c>
      <c r="DNA339" s="269">
        <f>DMY339*DMV339</f>
        <v>104.49</v>
      </c>
      <c r="DNB339" s="198" t="s">
        <v>22773</v>
      </c>
      <c r="DNC339" s="474" t="s">
        <v>22774</v>
      </c>
      <c r="DND339" s="474"/>
      <c r="DNE339" s="474"/>
      <c r="DNF339" s="474"/>
      <c r="DNG339" s="474"/>
      <c r="DNH339" s="474"/>
      <c r="DNI339" s="223" t="s">
        <v>10863</v>
      </c>
      <c r="DNJ339" s="223" t="s">
        <v>22772</v>
      </c>
      <c r="DNK339" s="223" t="s">
        <v>6595</v>
      </c>
      <c r="DNL339" s="289">
        <v>1</v>
      </c>
      <c r="DNM339" s="289"/>
      <c r="DNN339" s="268">
        <v>79.59</v>
      </c>
      <c r="DNO339" s="268">
        <f>ROUND(DNN339*(1+$C$7),2)</f>
        <v>104.49</v>
      </c>
      <c r="DNP339" s="268">
        <f>DNL339*DNN339</f>
        <v>79.59</v>
      </c>
      <c r="DNQ339" s="269">
        <f>DNO339*DNL339</f>
        <v>104.49</v>
      </c>
      <c r="DNR339" s="198" t="s">
        <v>22773</v>
      </c>
      <c r="DNS339" s="474" t="s">
        <v>22774</v>
      </c>
      <c r="DNT339" s="474"/>
      <c r="DNU339" s="474"/>
      <c r="DNV339" s="474"/>
      <c r="DNW339" s="474"/>
      <c r="DNX339" s="474"/>
      <c r="DNY339" s="223" t="s">
        <v>10863</v>
      </c>
      <c r="DNZ339" s="223" t="s">
        <v>22772</v>
      </c>
      <c r="DOA339" s="223" t="s">
        <v>6595</v>
      </c>
      <c r="DOB339" s="289">
        <v>1</v>
      </c>
      <c r="DOC339" s="289"/>
      <c r="DOD339" s="268">
        <v>79.59</v>
      </c>
      <c r="DOE339" s="268">
        <f>ROUND(DOD339*(1+$C$7),2)</f>
        <v>104.49</v>
      </c>
      <c r="DOF339" s="268">
        <f>DOB339*DOD339</f>
        <v>79.59</v>
      </c>
      <c r="DOG339" s="269">
        <f>DOE339*DOB339</f>
        <v>104.49</v>
      </c>
      <c r="DOH339" s="198" t="s">
        <v>22773</v>
      </c>
      <c r="DOI339" s="474" t="s">
        <v>22774</v>
      </c>
      <c r="DOJ339" s="474"/>
      <c r="DOK339" s="474"/>
      <c r="DOL339" s="474"/>
      <c r="DOM339" s="474"/>
      <c r="DON339" s="474"/>
      <c r="DOO339" s="223" t="s">
        <v>10863</v>
      </c>
      <c r="DOP339" s="223" t="s">
        <v>22772</v>
      </c>
      <c r="DOQ339" s="223" t="s">
        <v>6595</v>
      </c>
      <c r="DOR339" s="289">
        <v>1</v>
      </c>
      <c r="DOS339" s="289"/>
      <c r="DOT339" s="268">
        <v>79.59</v>
      </c>
      <c r="DOU339" s="268">
        <f>ROUND(DOT339*(1+$C$7),2)</f>
        <v>104.49</v>
      </c>
      <c r="DOV339" s="268">
        <f>DOR339*DOT339</f>
        <v>79.59</v>
      </c>
      <c r="DOW339" s="269">
        <f>DOU339*DOR339</f>
        <v>104.49</v>
      </c>
      <c r="DOX339" s="198" t="s">
        <v>22773</v>
      </c>
      <c r="DOY339" s="474" t="s">
        <v>22774</v>
      </c>
      <c r="DOZ339" s="474"/>
      <c r="DPA339" s="474"/>
      <c r="DPB339" s="474"/>
      <c r="DPC339" s="474"/>
      <c r="DPD339" s="474"/>
      <c r="DPE339" s="223" t="s">
        <v>10863</v>
      </c>
      <c r="DPF339" s="223" t="s">
        <v>22772</v>
      </c>
      <c r="DPG339" s="223" t="s">
        <v>6595</v>
      </c>
      <c r="DPH339" s="289">
        <v>1</v>
      </c>
      <c r="DPI339" s="289"/>
      <c r="DPJ339" s="268">
        <v>79.59</v>
      </c>
      <c r="DPK339" s="268">
        <f>ROUND(DPJ339*(1+$C$7),2)</f>
        <v>104.49</v>
      </c>
      <c r="DPL339" s="268">
        <f>DPH339*DPJ339</f>
        <v>79.59</v>
      </c>
      <c r="DPM339" s="269">
        <f>DPK339*DPH339</f>
        <v>104.49</v>
      </c>
      <c r="DPN339" s="198" t="s">
        <v>22773</v>
      </c>
      <c r="DPO339" s="474" t="s">
        <v>22774</v>
      </c>
      <c r="DPP339" s="474"/>
      <c r="DPQ339" s="474"/>
      <c r="DPR339" s="474"/>
      <c r="DPS339" s="474"/>
      <c r="DPT339" s="474"/>
      <c r="DPU339" s="223" t="s">
        <v>10863</v>
      </c>
      <c r="DPV339" s="223" t="s">
        <v>22772</v>
      </c>
      <c r="DPW339" s="223" t="s">
        <v>6595</v>
      </c>
      <c r="DPX339" s="289">
        <v>1</v>
      </c>
      <c r="DPY339" s="289"/>
      <c r="DPZ339" s="268">
        <v>79.59</v>
      </c>
      <c r="DQA339" s="268">
        <f>ROUND(DPZ339*(1+$C$7),2)</f>
        <v>104.49</v>
      </c>
      <c r="DQB339" s="268">
        <f>DPX339*DPZ339</f>
        <v>79.59</v>
      </c>
      <c r="DQC339" s="269">
        <f>DQA339*DPX339</f>
        <v>104.49</v>
      </c>
      <c r="DQD339" s="198" t="s">
        <v>22773</v>
      </c>
      <c r="DQE339" s="474" t="s">
        <v>22774</v>
      </c>
      <c r="DQF339" s="474"/>
      <c r="DQG339" s="474"/>
      <c r="DQH339" s="474"/>
      <c r="DQI339" s="474"/>
      <c r="DQJ339" s="474"/>
      <c r="DQK339" s="223" t="s">
        <v>10863</v>
      </c>
      <c r="DQL339" s="223" t="s">
        <v>22772</v>
      </c>
      <c r="DQM339" s="223" t="s">
        <v>6595</v>
      </c>
      <c r="DQN339" s="289">
        <v>1</v>
      </c>
      <c r="DQO339" s="289"/>
      <c r="DQP339" s="268">
        <v>79.59</v>
      </c>
      <c r="DQQ339" s="268">
        <f>ROUND(DQP339*(1+$C$7),2)</f>
        <v>104.49</v>
      </c>
      <c r="DQR339" s="268">
        <f>DQN339*DQP339</f>
        <v>79.59</v>
      </c>
      <c r="DQS339" s="269">
        <f>DQQ339*DQN339</f>
        <v>104.49</v>
      </c>
      <c r="DQT339" s="198" t="s">
        <v>22773</v>
      </c>
      <c r="DQU339" s="474" t="s">
        <v>22774</v>
      </c>
      <c r="DQV339" s="474"/>
      <c r="DQW339" s="474"/>
      <c r="DQX339" s="474"/>
      <c r="DQY339" s="474"/>
      <c r="DQZ339" s="474"/>
      <c r="DRA339" s="223" t="s">
        <v>10863</v>
      </c>
      <c r="DRB339" s="223" t="s">
        <v>22772</v>
      </c>
      <c r="DRC339" s="223" t="s">
        <v>6595</v>
      </c>
      <c r="DRD339" s="289">
        <v>1</v>
      </c>
      <c r="DRE339" s="289"/>
      <c r="DRF339" s="268">
        <v>79.59</v>
      </c>
      <c r="DRG339" s="268">
        <f>ROUND(DRF339*(1+$C$7),2)</f>
        <v>104.49</v>
      </c>
      <c r="DRH339" s="268">
        <f>DRD339*DRF339</f>
        <v>79.59</v>
      </c>
      <c r="DRI339" s="269">
        <f>DRG339*DRD339</f>
        <v>104.49</v>
      </c>
      <c r="DRJ339" s="198" t="s">
        <v>22773</v>
      </c>
      <c r="DRK339" s="474" t="s">
        <v>22774</v>
      </c>
      <c r="DRL339" s="474"/>
      <c r="DRM339" s="474"/>
      <c r="DRN339" s="474"/>
      <c r="DRO339" s="474"/>
      <c r="DRP339" s="474"/>
      <c r="DRQ339" s="223" t="s">
        <v>10863</v>
      </c>
      <c r="DRR339" s="223" t="s">
        <v>22772</v>
      </c>
      <c r="DRS339" s="223" t="s">
        <v>6595</v>
      </c>
      <c r="DRT339" s="289">
        <v>1</v>
      </c>
      <c r="DRU339" s="289"/>
      <c r="DRV339" s="268">
        <v>79.59</v>
      </c>
      <c r="DRW339" s="268">
        <f>ROUND(DRV339*(1+$C$7),2)</f>
        <v>104.49</v>
      </c>
      <c r="DRX339" s="268">
        <f>DRT339*DRV339</f>
        <v>79.59</v>
      </c>
      <c r="DRY339" s="269">
        <f>DRW339*DRT339</f>
        <v>104.49</v>
      </c>
      <c r="DRZ339" s="198" t="s">
        <v>22773</v>
      </c>
      <c r="DSA339" s="474" t="s">
        <v>22774</v>
      </c>
      <c r="DSB339" s="474"/>
      <c r="DSC339" s="474"/>
      <c r="DSD339" s="474"/>
      <c r="DSE339" s="474"/>
      <c r="DSF339" s="474"/>
      <c r="DSG339" s="223" t="s">
        <v>10863</v>
      </c>
      <c r="DSH339" s="223" t="s">
        <v>22772</v>
      </c>
      <c r="DSI339" s="223" t="s">
        <v>6595</v>
      </c>
      <c r="DSJ339" s="289">
        <v>1</v>
      </c>
      <c r="DSK339" s="289"/>
      <c r="DSL339" s="268">
        <v>79.59</v>
      </c>
      <c r="DSM339" s="268">
        <f>ROUND(DSL339*(1+$C$7),2)</f>
        <v>104.49</v>
      </c>
      <c r="DSN339" s="268">
        <f>DSJ339*DSL339</f>
        <v>79.59</v>
      </c>
      <c r="DSO339" s="269">
        <f>DSM339*DSJ339</f>
        <v>104.49</v>
      </c>
      <c r="DSP339" s="198" t="s">
        <v>22773</v>
      </c>
      <c r="DSQ339" s="474" t="s">
        <v>22774</v>
      </c>
      <c r="DSR339" s="474"/>
      <c r="DSS339" s="474"/>
      <c r="DST339" s="474"/>
      <c r="DSU339" s="474"/>
      <c r="DSV339" s="474"/>
      <c r="DSW339" s="223" t="s">
        <v>10863</v>
      </c>
      <c r="DSX339" s="223" t="s">
        <v>22772</v>
      </c>
      <c r="DSY339" s="223" t="s">
        <v>6595</v>
      </c>
      <c r="DSZ339" s="289">
        <v>1</v>
      </c>
      <c r="DTA339" s="289"/>
      <c r="DTB339" s="268">
        <v>79.59</v>
      </c>
      <c r="DTC339" s="268">
        <f>ROUND(DTB339*(1+$C$7),2)</f>
        <v>104.49</v>
      </c>
      <c r="DTD339" s="268">
        <f>DSZ339*DTB339</f>
        <v>79.59</v>
      </c>
      <c r="DTE339" s="269">
        <f>DTC339*DSZ339</f>
        <v>104.49</v>
      </c>
      <c r="DTF339" s="198" t="s">
        <v>22773</v>
      </c>
      <c r="DTG339" s="474" t="s">
        <v>22774</v>
      </c>
      <c r="DTH339" s="474"/>
      <c r="DTI339" s="474"/>
      <c r="DTJ339" s="474"/>
      <c r="DTK339" s="474"/>
      <c r="DTL339" s="474"/>
      <c r="DTM339" s="223" t="s">
        <v>10863</v>
      </c>
      <c r="DTN339" s="223" t="s">
        <v>22772</v>
      </c>
      <c r="DTO339" s="223" t="s">
        <v>6595</v>
      </c>
      <c r="DTP339" s="289">
        <v>1</v>
      </c>
      <c r="DTQ339" s="289"/>
      <c r="DTR339" s="268">
        <v>79.59</v>
      </c>
      <c r="DTS339" s="268">
        <f>ROUND(DTR339*(1+$C$7),2)</f>
        <v>104.49</v>
      </c>
      <c r="DTT339" s="268">
        <f>DTP339*DTR339</f>
        <v>79.59</v>
      </c>
      <c r="DTU339" s="269">
        <f>DTS339*DTP339</f>
        <v>104.49</v>
      </c>
      <c r="DTV339" s="198" t="s">
        <v>22773</v>
      </c>
      <c r="DTW339" s="474" t="s">
        <v>22774</v>
      </c>
      <c r="DTX339" s="474"/>
      <c r="DTY339" s="474"/>
      <c r="DTZ339" s="474"/>
      <c r="DUA339" s="474"/>
      <c r="DUB339" s="474"/>
      <c r="DUC339" s="223" t="s">
        <v>10863</v>
      </c>
      <c r="DUD339" s="223" t="s">
        <v>22772</v>
      </c>
      <c r="DUE339" s="223" t="s">
        <v>6595</v>
      </c>
      <c r="DUF339" s="289">
        <v>1</v>
      </c>
      <c r="DUG339" s="289"/>
      <c r="DUH339" s="268">
        <v>79.59</v>
      </c>
      <c r="DUI339" s="268">
        <f>ROUND(DUH339*(1+$C$7),2)</f>
        <v>104.49</v>
      </c>
      <c r="DUJ339" s="268">
        <f>DUF339*DUH339</f>
        <v>79.59</v>
      </c>
      <c r="DUK339" s="269">
        <f>DUI339*DUF339</f>
        <v>104.49</v>
      </c>
      <c r="DUL339" s="198" t="s">
        <v>22773</v>
      </c>
      <c r="DUM339" s="474" t="s">
        <v>22774</v>
      </c>
      <c r="DUN339" s="474"/>
      <c r="DUO339" s="474"/>
      <c r="DUP339" s="474"/>
      <c r="DUQ339" s="474"/>
      <c r="DUR339" s="474"/>
      <c r="DUS339" s="223" t="s">
        <v>10863</v>
      </c>
      <c r="DUT339" s="223" t="s">
        <v>22772</v>
      </c>
      <c r="DUU339" s="223" t="s">
        <v>6595</v>
      </c>
      <c r="DUV339" s="289">
        <v>1</v>
      </c>
      <c r="DUW339" s="289"/>
      <c r="DUX339" s="268">
        <v>79.59</v>
      </c>
      <c r="DUY339" s="268">
        <f>ROUND(DUX339*(1+$C$7),2)</f>
        <v>104.49</v>
      </c>
      <c r="DUZ339" s="268">
        <f>DUV339*DUX339</f>
        <v>79.59</v>
      </c>
      <c r="DVA339" s="269">
        <f>DUY339*DUV339</f>
        <v>104.49</v>
      </c>
      <c r="DVB339" s="198" t="s">
        <v>22773</v>
      </c>
      <c r="DVC339" s="474" t="s">
        <v>22774</v>
      </c>
      <c r="DVD339" s="474"/>
      <c r="DVE339" s="474"/>
      <c r="DVF339" s="474"/>
      <c r="DVG339" s="474"/>
      <c r="DVH339" s="474"/>
      <c r="DVI339" s="223" t="s">
        <v>10863</v>
      </c>
      <c r="DVJ339" s="223" t="s">
        <v>22772</v>
      </c>
      <c r="DVK339" s="223" t="s">
        <v>6595</v>
      </c>
      <c r="DVL339" s="289">
        <v>1</v>
      </c>
      <c r="DVM339" s="289"/>
      <c r="DVN339" s="268">
        <v>79.59</v>
      </c>
      <c r="DVO339" s="268">
        <f>ROUND(DVN339*(1+$C$7),2)</f>
        <v>104.49</v>
      </c>
      <c r="DVP339" s="268">
        <f>DVL339*DVN339</f>
        <v>79.59</v>
      </c>
      <c r="DVQ339" s="269">
        <f>DVO339*DVL339</f>
        <v>104.49</v>
      </c>
      <c r="DVR339" s="198" t="s">
        <v>22773</v>
      </c>
      <c r="DVS339" s="474" t="s">
        <v>22774</v>
      </c>
      <c r="DVT339" s="474"/>
      <c r="DVU339" s="474"/>
      <c r="DVV339" s="474"/>
      <c r="DVW339" s="474"/>
      <c r="DVX339" s="474"/>
      <c r="DVY339" s="223" t="s">
        <v>10863</v>
      </c>
      <c r="DVZ339" s="223" t="s">
        <v>22772</v>
      </c>
      <c r="DWA339" s="223" t="s">
        <v>6595</v>
      </c>
      <c r="DWB339" s="289">
        <v>1</v>
      </c>
      <c r="DWC339" s="289"/>
      <c r="DWD339" s="268">
        <v>79.59</v>
      </c>
      <c r="DWE339" s="268">
        <f>ROUND(DWD339*(1+$C$7),2)</f>
        <v>104.49</v>
      </c>
      <c r="DWF339" s="268">
        <f>DWB339*DWD339</f>
        <v>79.59</v>
      </c>
      <c r="DWG339" s="269">
        <f>DWE339*DWB339</f>
        <v>104.49</v>
      </c>
      <c r="DWH339" s="198" t="s">
        <v>22773</v>
      </c>
      <c r="DWI339" s="474" t="s">
        <v>22774</v>
      </c>
      <c r="DWJ339" s="474"/>
      <c r="DWK339" s="474"/>
      <c r="DWL339" s="474"/>
      <c r="DWM339" s="474"/>
      <c r="DWN339" s="474"/>
      <c r="DWO339" s="223" t="s">
        <v>10863</v>
      </c>
      <c r="DWP339" s="223" t="s">
        <v>22772</v>
      </c>
      <c r="DWQ339" s="223" t="s">
        <v>6595</v>
      </c>
      <c r="DWR339" s="289">
        <v>1</v>
      </c>
      <c r="DWS339" s="289"/>
      <c r="DWT339" s="268">
        <v>79.59</v>
      </c>
      <c r="DWU339" s="268">
        <f>ROUND(DWT339*(1+$C$7),2)</f>
        <v>104.49</v>
      </c>
      <c r="DWV339" s="268">
        <f>DWR339*DWT339</f>
        <v>79.59</v>
      </c>
      <c r="DWW339" s="269">
        <f>DWU339*DWR339</f>
        <v>104.49</v>
      </c>
      <c r="DWX339" s="198" t="s">
        <v>22773</v>
      </c>
      <c r="DWY339" s="474" t="s">
        <v>22774</v>
      </c>
      <c r="DWZ339" s="474"/>
      <c r="DXA339" s="474"/>
      <c r="DXB339" s="474"/>
      <c r="DXC339" s="474"/>
      <c r="DXD339" s="474"/>
      <c r="DXE339" s="223" t="s">
        <v>10863</v>
      </c>
      <c r="DXF339" s="223" t="s">
        <v>22772</v>
      </c>
      <c r="DXG339" s="223" t="s">
        <v>6595</v>
      </c>
      <c r="DXH339" s="289">
        <v>1</v>
      </c>
      <c r="DXI339" s="289"/>
      <c r="DXJ339" s="268">
        <v>79.59</v>
      </c>
      <c r="DXK339" s="268">
        <f>ROUND(DXJ339*(1+$C$7),2)</f>
        <v>104.49</v>
      </c>
      <c r="DXL339" s="268">
        <f>DXH339*DXJ339</f>
        <v>79.59</v>
      </c>
      <c r="DXM339" s="269">
        <f>DXK339*DXH339</f>
        <v>104.49</v>
      </c>
      <c r="DXN339" s="198" t="s">
        <v>22773</v>
      </c>
      <c r="DXO339" s="474" t="s">
        <v>22774</v>
      </c>
      <c r="DXP339" s="474"/>
      <c r="DXQ339" s="474"/>
      <c r="DXR339" s="474"/>
      <c r="DXS339" s="474"/>
      <c r="DXT339" s="474"/>
      <c r="DXU339" s="223" t="s">
        <v>10863</v>
      </c>
      <c r="DXV339" s="223" t="s">
        <v>22772</v>
      </c>
      <c r="DXW339" s="223" t="s">
        <v>6595</v>
      </c>
      <c r="DXX339" s="289">
        <v>1</v>
      </c>
      <c r="DXY339" s="289"/>
      <c r="DXZ339" s="268">
        <v>79.59</v>
      </c>
      <c r="DYA339" s="268">
        <f>ROUND(DXZ339*(1+$C$7),2)</f>
        <v>104.49</v>
      </c>
      <c r="DYB339" s="268">
        <f>DXX339*DXZ339</f>
        <v>79.59</v>
      </c>
      <c r="DYC339" s="269">
        <f>DYA339*DXX339</f>
        <v>104.49</v>
      </c>
      <c r="DYD339" s="198" t="s">
        <v>22773</v>
      </c>
      <c r="DYE339" s="474" t="s">
        <v>22774</v>
      </c>
      <c r="DYF339" s="474"/>
      <c r="DYG339" s="474"/>
      <c r="DYH339" s="474"/>
      <c r="DYI339" s="474"/>
      <c r="DYJ339" s="474"/>
      <c r="DYK339" s="223" t="s">
        <v>10863</v>
      </c>
      <c r="DYL339" s="223" t="s">
        <v>22772</v>
      </c>
      <c r="DYM339" s="223" t="s">
        <v>6595</v>
      </c>
      <c r="DYN339" s="289">
        <v>1</v>
      </c>
      <c r="DYO339" s="289"/>
      <c r="DYP339" s="268">
        <v>79.59</v>
      </c>
      <c r="DYQ339" s="268">
        <f>ROUND(DYP339*(1+$C$7),2)</f>
        <v>104.49</v>
      </c>
      <c r="DYR339" s="268">
        <f>DYN339*DYP339</f>
        <v>79.59</v>
      </c>
      <c r="DYS339" s="269">
        <f>DYQ339*DYN339</f>
        <v>104.49</v>
      </c>
      <c r="DYT339" s="198" t="s">
        <v>22773</v>
      </c>
      <c r="DYU339" s="474" t="s">
        <v>22774</v>
      </c>
      <c r="DYV339" s="474"/>
      <c r="DYW339" s="474"/>
      <c r="DYX339" s="474"/>
      <c r="DYY339" s="474"/>
      <c r="DYZ339" s="474"/>
      <c r="DZA339" s="223" t="s">
        <v>10863</v>
      </c>
      <c r="DZB339" s="223" t="s">
        <v>22772</v>
      </c>
      <c r="DZC339" s="223" t="s">
        <v>6595</v>
      </c>
      <c r="DZD339" s="289">
        <v>1</v>
      </c>
      <c r="DZE339" s="289"/>
      <c r="DZF339" s="268">
        <v>79.59</v>
      </c>
      <c r="DZG339" s="268">
        <f>ROUND(DZF339*(1+$C$7),2)</f>
        <v>104.49</v>
      </c>
      <c r="DZH339" s="268">
        <f>DZD339*DZF339</f>
        <v>79.59</v>
      </c>
      <c r="DZI339" s="269">
        <f>DZG339*DZD339</f>
        <v>104.49</v>
      </c>
      <c r="DZJ339" s="198" t="s">
        <v>22773</v>
      </c>
      <c r="DZK339" s="474" t="s">
        <v>22774</v>
      </c>
      <c r="DZL339" s="474"/>
      <c r="DZM339" s="474"/>
      <c r="DZN339" s="474"/>
      <c r="DZO339" s="474"/>
      <c r="DZP339" s="474"/>
      <c r="DZQ339" s="223" t="s">
        <v>10863</v>
      </c>
      <c r="DZR339" s="223" t="s">
        <v>22772</v>
      </c>
      <c r="DZS339" s="223" t="s">
        <v>6595</v>
      </c>
      <c r="DZT339" s="289">
        <v>1</v>
      </c>
      <c r="DZU339" s="289"/>
      <c r="DZV339" s="268">
        <v>79.59</v>
      </c>
      <c r="DZW339" s="268">
        <f>ROUND(DZV339*(1+$C$7),2)</f>
        <v>104.49</v>
      </c>
      <c r="DZX339" s="268">
        <f>DZT339*DZV339</f>
        <v>79.59</v>
      </c>
      <c r="DZY339" s="269">
        <f>DZW339*DZT339</f>
        <v>104.49</v>
      </c>
      <c r="DZZ339" s="198" t="s">
        <v>22773</v>
      </c>
      <c r="EAA339" s="474" t="s">
        <v>22774</v>
      </c>
      <c r="EAB339" s="474"/>
      <c r="EAC339" s="474"/>
      <c r="EAD339" s="474"/>
      <c r="EAE339" s="474"/>
      <c r="EAF339" s="474"/>
      <c r="EAG339" s="223" t="s">
        <v>10863</v>
      </c>
      <c r="EAH339" s="223" t="s">
        <v>22772</v>
      </c>
      <c r="EAI339" s="223" t="s">
        <v>6595</v>
      </c>
      <c r="EAJ339" s="289">
        <v>1</v>
      </c>
      <c r="EAK339" s="289"/>
      <c r="EAL339" s="268">
        <v>79.59</v>
      </c>
      <c r="EAM339" s="268">
        <f>ROUND(EAL339*(1+$C$7),2)</f>
        <v>104.49</v>
      </c>
      <c r="EAN339" s="268">
        <f>EAJ339*EAL339</f>
        <v>79.59</v>
      </c>
      <c r="EAO339" s="269">
        <f>EAM339*EAJ339</f>
        <v>104.49</v>
      </c>
      <c r="EAP339" s="198" t="s">
        <v>22773</v>
      </c>
      <c r="EAQ339" s="474" t="s">
        <v>22774</v>
      </c>
      <c r="EAR339" s="474"/>
      <c r="EAS339" s="474"/>
      <c r="EAT339" s="474"/>
      <c r="EAU339" s="474"/>
      <c r="EAV339" s="474"/>
      <c r="EAW339" s="223" t="s">
        <v>10863</v>
      </c>
      <c r="EAX339" s="223" t="s">
        <v>22772</v>
      </c>
      <c r="EAY339" s="223" t="s">
        <v>6595</v>
      </c>
      <c r="EAZ339" s="289">
        <v>1</v>
      </c>
      <c r="EBA339" s="289"/>
      <c r="EBB339" s="268">
        <v>79.59</v>
      </c>
      <c r="EBC339" s="268">
        <f>ROUND(EBB339*(1+$C$7),2)</f>
        <v>104.49</v>
      </c>
      <c r="EBD339" s="268">
        <f>EAZ339*EBB339</f>
        <v>79.59</v>
      </c>
      <c r="EBE339" s="269">
        <f>EBC339*EAZ339</f>
        <v>104.49</v>
      </c>
      <c r="EBF339" s="198" t="s">
        <v>22773</v>
      </c>
      <c r="EBG339" s="474" t="s">
        <v>22774</v>
      </c>
      <c r="EBH339" s="474"/>
      <c r="EBI339" s="474"/>
      <c r="EBJ339" s="474"/>
      <c r="EBK339" s="474"/>
      <c r="EBL339" s="474"/>
      <c r="EBM339" s="223" t="s">
        <v>10863</v>
      </c>
      <c r="EBN339" s="223" t="s">
        <v>22772</v>
      </c>
      <c r="EBO339" s="223" t="s">
        <v>6595</v>
      </c>
      <c r="EBP339" s="289">
        <v>1</v>
      </c>
      <c r="EBQ339" s="289"/>
      <c r="EBR339" s="268">
        <v>79.59</v>
      </c>
      <c r="EBS339" s="268">
        <f>ROUND(EBR339*(1+$C$7),2)</f>
        <v>104.49</v>
      </c>
      <c r="EBT339" s="268">
        <f>EBP339*EBR339</f>
        <v>79.59</v>
      </c>
      <c r="EBU339" s="269">
        <f>EBS339*EBP339</f>
        <v>104.49</v>
      </c>
      <c r="EBV339" s="198" t="s">
        <v>22773</v>
      </c>
      <c r="EBW339" s="474" t="s">
        <v>22774</v>
      </c>
      <c r="EBX339" s="474"/>
      <c r="EBY339" s="474"/>
      <c r="EBZ339" s="474"/>
      <c r="ECA339" s="474"/>
      <c r="ECB339" s="474"/>
      <c r="ECC339" s="223" t="s">
        <v>10863</v>
      </c>
      <c r="ECD339" s="223" t="s">
        <v>22772</v>
      </c>
      <c r="ECE339" s="223" t="s">
        <v>6595</v>
      </c>
      <c r="ECF339" s="289">
        <v>1</v>
      </c>
      <c r="ECG339" s="289"/>
      <c r="ECH339" s="268">
        <v>79.59</v>
      </c>
      <c r="ECI339" s="268">
        <f>ROUND(ECH339*(1+$C$7),2)</f>
        <v>104.49</v>
      </c>
      <c r="ECJ339" s="268">
        <f>ECF339*ECH339</f>
        <v>79.59</v>
      </c>
      <c r="ECK339" s="269">
        <f>ECI339*ECF339</f>
        <v>104.49</v>
      </c>
      <c r="ECL339" s="198" t="s">
        <v>22773</v>
      </c>
      <c r="ECM339" s="474" t="s">
        <v>22774</v>
      </c>
      <c r="ECN339" s="474"/>
      <c r="ECO339" s="474"/>
      <c r="ECP339" s="474"/>
      <c r="ECQ339" s="474"/>
      <c r="ECR339" s="474"/>
      <c r="ECS339" s="223" t="s">
        <v>10863</v>
      </c>
      <c r="ECT339" s="223" t="s">
        <v>22772</v>
      </c>
      <c r="ECU339" s="223" t="s">
        <v>6595</v>
      </c>
      <c r="ECV339" s="289">
        <v>1</v>
      </c>
      <c r="ECW339" s="289"/>
      <c r="ECX339" s="268">
        <v>79.59</v>
      </c>
      <c r="ECY339" s="268">
        <f>ROUND(ECX339*(1+$C$7),2)</f>
        <v>104.49</v>
      </c>
      <c r="ECZ339" s="268">
        <f>ECV339*ECX339</f>
        <v>79.59</v>
      </c>
      <c r="EDA339" s="269">
        <f>ECY339*ECV339</f>
        <v>104.49</v>
      </c>
      <c r="EDB339" s="198" t="s">
        <v>22773</v>
      </c>
      <c r="EDC339" s="474" t="s">
        <v>22774</v>
      </c>
      <c r="EDD339" s="474"/>
      <c r="EDE339" s="474"/>
      <c r="EDF339" s="474"/>
      <c r="EDG339" s="474"/>
      <c r="EDH339" s="474"/>
      <c r="EDI339" s="223" t="s">
        <v>10863</v>
      </c>
      <c r="EDJ339" s="223" t="s">
        <v>22772</v>
      </c>
      <c r="EDK339" s="223" t="s">
        <v>6595</v>
      </c>
      <c r="EDL339" s="289">
        <v>1</v>
      </c>
      <c r="EDM339" s="289"/>
      <c r="EDN339" s="268">
        <v>79.59</v>
      </c>
      <c r="EDO339" s="268">
        <f>ROUND(EDN339*(1+$C$7),2)</f>
        <v>104.49</v>
      </c>
      <c r="EDP339" s="268">
        <f>EDL339*EDN339</f>
        <v>79.59</v>
      </c>
      <c r="EDQ339" s="269">
        <f>EDO339*EDL339</f>
        <v>104.49</v>
      </c>
      <c r="EDR339" s="198" t="s">
        <v>22773</v>
      </c>
      <c r="EDS339" s="474" t="s">
        <v>22774</v>
      </c>
      <c r="EDT339" s="474"/>
      <c r="EDU339" s="474"/>
      <c r="EDV339" s="474"/>
      <c r="EDW339" s="474"/>
      <c r="EDX339" s="474"/>
      <c r="EDY339" s="223" t="s">
        <v>10863</v>
      </c>
      <c r="EDZ339" s="223" t="s">
        <v>22772</v>
      </c>
      <c r="EEA339" s="223" t="s">
        <v>6595</v>
      </c>
      <c r="EEB339" s="289">
        <v>1</v>
      </c>
      <c r="EEC339" s="289"/>
      <c r="EED339" s="268">
        <v>79.59</v>
      </c>
      <c r="EEE339" s="268">
        <f>ROUND(EED339*(1+$C$7),2)</f>
        <v>104.49</v>
      </c>
      <c r="EEF339" s="268">
        <f>EEB339*EED339</f>
        <v>79.59</v>
      </c>
      <c r="EEG339" s="269">
        <f>EEE339*EEB339</f>
        <v>104.49</v>
      </c>
      <c r="EEH339" s="198" t="s">
        <v>22773</v>
      </c>
      <c r="EEI339" s="474" t="s">
        <v>22774</v>
      </c>
      <c r="EEJ339" s="474"/>
      <c r="EEK339" s="474"/>
      <c r="EEL339" s="474"/>
      <c r="EEM339" s="474"/>
      <c r="EEN339" s="474"/>
      <c r="EEO339" s="223" t="s">
        <v>10863</v>
      </c>
      <c r="EEP339" s="223" t="s">
        <v>22772</v>
      </c>
      <c r="EEQ339" s="223" t="s">
        <v>6595</v>
      </c>
      <c r="EER339" s="289">
        <v>1</v>
      </c>
      <c r="EES339" s="289"/>
      <c r="EET339" s="268">
        <v>79.59</v>
      </c>
      <c r="EEU339" s="268">
        <f>ROUND(EET339*(1+$C$7),2)</f>
        <v>104.49</v>
      </c>
      <c r="EEV339" s="268">
        <f>EER339*EET339</f>
        <v>79.59</v>
      </c>
      <c r="EEW339" s="269">
        <f>EEU339*EER339</f>
        <v>104.49</v>
      </c>
      <c r="EEX339" s="198" t="s">
        <v>22773</v>
      </c>
      <c r="EEY339" s="474" t="s">
        <v>22774</v>
      </c>
      <c r="EEZ339" s="474"/>
      <c r="EFA339" s="474"/>
      <c r="EFB339" s="474"/>
      <c r="EFC339" s="474"/>
      <c r="EFD339" s="474"/>
      <c r="EFE339" s="223" t="s">
        <v>10863</v>
      </c>
      <c r="EFF339" s="223" t="s">
        <v>22772</v>
      </c>
      <c r="EFG339" s="223" t="s">
        <v>6595</v>
      </c>
      <c r="EFH339" s="289">
        <v>1</v>
      </c>
      <c r="EFI339" s="289"/>
      <c r="EFJ339" s="268">
        <v>79.59</v>
      </c>
      <c r="EFK339" s="268">
        <f>ROUND(EFJ339*(1+$C$7),2)</f>
        <v>104.49</v>
      </c>
      <c r="EFL339" s="268">
        <f>EFH339*EFJ339</f>
        <v>79.59</v>
      </c>
      <c r="EFM339" s="269">
        <f>EFK339*EFH339</f>
        <v>104.49</v>
      </c>
      <c r="EFN339" s="198" t="s">
        <v>22773</v>
      </c>
      <c r="EFO339" s="474" t="s">
        <v>22774</v>
      </c>
      <c r="EFP339" s="474"/>
      <c r="EFQ339" s="474"/>
      <c r="EFR339" s="474"/>
      <c r="EFS339" s="474"/>
      <c r="EFT339" s="474"/>
      <c r="EFU339" s="223" t="s">
        <v>10863</v>
      </c>
      <c r="EFV339" s="223" t="s">
        <v>22772</v>
      </c>
      <c r="EFW339" s="223" t="s">
        <v>6595</v>
      </c>
      <c r="EFX339" s="289">
        <v>1</v>
      </c>
      <c r="EFY339" s="289"/>
      <c r="EFZ339" s="268">
        <v>79.59</v>
      </c>
      <c r="EGA339" s="268">
        <f>ROUND(EFZ339*(1+$C$7),2)</f>
        <v>104.49</v>
      </c>
      <c r="EGB339" s="268">
        <f>EFX339*EFZ339</f>
        <v>79.59</v>
      </c>
      <c r="EGC339" s="269">
        <f>EGA339*EFX339</f>
        <v>104.49</v>
      </c>
      <c r="EGD339" s="198" t="s">
        <v>22773</v>
      </c>
      <c r="EGE339" s="474" t="s">
        <v>22774</v>
      </c>
      <c r="EGF339" s="474"/>
      <c r="EGG339" s="474"/>
      <c r="EGH339" s="474"/>
      <c r="EGI339" s="474"/>
      <c r="EGJ339" s="474"/>
      <c r="EGK339" s="223" t="s">
        <v>10863</v>
      </c>
      <c r="EGL339" s="223" t="s">
        <v>22772</v>
      </c>
      <c r="EGM339" s="223" t="s">
        <v>6595</v>
      </c>
      <c r="EGN339" s="289">
        <v>1</v>
      </c>
      <c r="EGO339" s="289"/>
      <c r="EGP339" s="268">
        <v>79.59</v>
      </c>
      <c r="EGQ339" s="268">
        <f>ROUND(EGP339*(1+$C$7),2)</f>
        <v>104.49</v>
      </c>
      <c r="EGR339" s="268">
        <f>EGN339*EGP339</f>
        <v>79.59</v>
      </c>
      <c r="EGS339" s="269">
        <f>EGQ339*EGN339</f>
        <v>104.49</v>
      </c>
      <c r="EGT339" s="198" t="s">
        <v>22773</v>
      </c>
      <c r="EGU339" s="474" t="s">
        <v>22774</v>
      </c>
      <c r="EGV339" s="474"/>
      <c r="EGW339" s="474"/>
      <c r="EGX339" s="474"/>
      <c r="EGY339" s="474"/>
      <c r="EGZ339" s="474"/>
      <c r="EHA339" s="223" t="s">
        <v>10863</v>
      </c>
      <c r="EHB339" s="223" t="s">
        <v>22772</v>
      </c>
      <c r="EHC339" s="223" t="s">
        <v>6595</v>
      </c>
      <c r="EHD339" s="289">
        <v>1</v>
      </c>
      <c r="EHE339" s="289"/>
      <c r="EHF339" s="268">
        <v>79.59</v>
      </c>
      <c r="EHG339" s="268">
        <f>ROUND(EHF339*(1+$C$7),2)</f>
        <v>104.49</v>
      </c>
      <c r="EHH339" s="268">
        <f>EHD339*EHF339</f>
        <v>79.59</v>
      </c>
      <c r="EHI339" s="269">
        <f>EHG339*EHD339</f>
        <v>104.49</v>
      </c>
      <c r="EHJ339" s="198" t="s">
        <v>22773</v>
      </c>
      <c r="EHK339" s="474" t="s">
        <v>22774</v>
      </c>
      <c r="EHL339" s="474"/>
      <c r="EHM339" s="474"/>
      <c r="EHN339" s="474"/>
      <c r="EHO339" s="474"/>
      <c r="EHP339" s="474"/>
      <c r="EHQ339" s="223" t="s">
        <v>10863</v>
      </c>
      <c r="EHR339" s="223" t="s">
        <v>22772</v>
      </c>
      <c r="EHS339" s="223" t="s">
        <v>6595</v>
      </c>
      <c r="EHT339" s="289">
        <v>1</v>
      </c>
      <c r="EHU339" s="289"/>
      <c r="EHV339" s="268">
        <v>79.59</v>
      </c>
      <c r="EHW339" s="268">
        <f>ROUND(EHV339*(1+$C$7),2)</f>
        <v>104.49</v>
      </c>
      <c r="EHX339" s="268">
        <f>EHT339*EHV339</f>
        <v>79.59</v>
      </c>
      <c r="EHY339" s="269">
        <f>EHW339*EHT339</f>
        <v>104.49</v>
      </c>
      <c r="EHZ339" s="198" t="s">
        <v>22773</v>
      </c>
      <c r="EIA339" s="474" t="s">
        <v>22774</v>
      </c>
      <c r="EIB339" s="474"/>
      <c r="EIC339" s="474"/>
      <c r="EID339" s="474"/>
      <c r="EIE339" s="474"/>
      <c r="EIF339" s="474"/>
      <c r="EIG339" s="223" t="s">
        <v>10863</v>
      </c>
      <c r="EIH339" s="223" t="s">
        <v>22772</v>
      </c>
      <c r="EII339" s="223" t="s">
        <v>6595</v>
      </c>
      <c r="EIJ339" s="289">
        <v>1</v>
      </c>
      <c r="EIK339" s="289"/>
      <c r="EIL339" s="268">
        <v>79.59</v>
      </c>
      <c r="EIM339" s="268">
        <f>ROUND(EIL339*(1+$C$7),2)</f>
        <v>104.49</v>
      </c>
      <c r="EIN339" s="268">
        <f>EIJ339*EIL339</f>
        <v>79.59</v>
      </c>
      <c r="EIO339" s="269">
        <f>EIM339*EIJ339</f>
        <v>104.49</v>
      </c>
      <c r="EIP339" s="198" t="s">
        <v>22773</v>
      </c>
      <c r="EIQ339" s="474" t="s">
        <v>22774</v>
      </c>
      <c r="EIR339" s="474"/>
      <c r="EIS339" s="474"/>
      <c r="EIT339" s="474"/>
      <c r="EIU339" s="474"/>
      <c r="EIV339" s="474"/>
      <c r="EIW339" s="223" t="s">
        <v>10863</v>
      </c>
      <c r="EIX339" s="223" t="s">
        <v>22772</v>
      </c>
      <c r="EIY339" s="223" t="s">
        <v>6595</v>
      </c>
      <c r="EIZ339" s="289">
        <v>1</v>
      </c>
      <c r="EJA339" s="289"/>
      <c r="EJB339" s="268">
        <v>79.59</v>
      </c>
      <c r="EJC339" s="268">
        <f>ROUND(EJB339*(1+$C$7),2)</f>
        <v>104.49</v>
      </c>
      <c r="EJD339" s="268">
        <f>EIZ339*EJB339</f>
        <v>79.59</v>
      </c>
      <c r="EJE339" s="269">
        <f>EJC339*EIZ339</f>
        <v>104.49</v>
      </c>
      <c r="EJF339" s="198" t="s">
        <v>22773</v>
      </c>
      <c r="EJG339" s="474" t="s">
        <v>22774</v>
      </c>
      <c r="EJH339" s="474"/>
      <c r="EJI339" s="474"/>
      <c r="EJJ339" s="474"/>
      <c r="EJK339" s="474"/>
      <c r="EJL339" s="474"/>
      <c r="EJM339" s="223" t="s">
        <v>10863</v>
      </c>
      <c r="EJN339" s="223" t="s">
        <v>22772</v>
      </c>
      <c r="EJO339" s="223" t="s">
        <v>6595</v>
      </c>
      <c r="EJP339" s="289">
        <v>1</v>
      </c>
      <c r="EJQ339" s="289"/>
      <c r="EJR339" s="268">
        <v>79.59</v>
      </c>
      <c r="EJS339" s="268">
        <f>ROUND(EJR339*(1+$C$7),2)</f>
        <v>104.49</v>
      </c>
      <c r="EJT339" s="268">
        <f>EJP339*EJR339</f>
        <v>79.59</v>
      </c>
      <c r="EJU339" s="269">
        <f>EJS339*EJP339</f>
        <v>104.49</v>
      </c>
      <c r="EJV339" s="198" t="s">
        <v>22773</v>
      </c>
      <c r="EJW339" s="474" t="s">
        <v>22774</v>
      </c>
      <c r="EJX339" s="474"/>
      <c r="EJY339" s="474"/>
      <c r="EJZ339" s="474"/>
      <c r="EKA339" s="474"/>
      <c r="EKB339" s="474"/>
      <c r="EKC339" s="223" t="s">
        <v>10863</v>
      </c>
      <c r="EKD339" s="223" t="s">
        <v>22772</v>
      </c>
      <c r="EKE339" s="223" t="s">
        <v>6595</v>
      </c>
      <c r="EKF339" s="289">
        <v>1</v>
      </c>
      <c r="EKG339" s="289"/>
      <c r="EKH339" s="268">
        <v>79.59</v>
      </c>
      <c r="EKI339" s="268">
        <f>ROUND(EKH339*(1+$C$7),2)</f>
        <v>104.49</v>
      </c>
      <c r="EKJ339" s="268">
        <f>EKF339*EKH339</f>
        <v>79.59</v>
      </c>
      <c r="EKK339" s="269">
        <f>EKI339*EKF339</f>
        <v>104.49</v>
      </c>
      <c r="EKL339" s="198" t="s">
        <v>22773</v>
      </c>
      <c r="EKM339" s="474" t="s">
        <v>22774</v>
      </c>
      <c r="EKN339" s="474"/>
      <c r="EKO339" s="474"/>
      <c r="EKP339" s="474"/>
      <c r="EKQ339" s="474"/>
      <c r="EKR339" s="474"/>
      <c r="EKS339" s="223" t="s">
        <v>10863</v>
      </c>
      <c r="EKT339" s="223" t="s">
        <v>22772</v>
      </c>
      <c r="EKU339" s="223" t="s">
        <v>6595</v>
      </c>
      <c r="EKV339" s="289">
        <v>1</v>
      </c>
      <c r="EKW339" s="289"/>
      <c r="EKX339" s="268">
        <v>79.59</v>
      </c>
      <c r="EKY339" s="268">
        <f>ROUND(EKX339*(1+$C$7),2)</f>
        <v>104.49</v>
      </c>
      <c r="EKZ339" s="268">
        <f>EKV339*EKX339</f>
        <v>79.59</v>
      </c>
      <c r="ELA339" s="269">
        <f>EKY339*EKV339</f>
        <v>104.49</v>
      </c>
      <c r="ELB339" s="198" t="s">
        <v>22773</v>
      </c>
      <c r="ELC339" s="474" t="s">
        <v>22774</v>
      </c>
      <c r="ELD339" s="474"/>
      <c r="ELE339" s="474"/>
      <c r="ELF339" s="474"/>
      <c r="ELG339" s="474"/>
      <c r="ELH339" s="474"/>
      <c r="ELI339" s="223" t="s">
        <v>10863</v>
      </c>
      <c r="ELJ339" s="223" t="s">
        <v>22772</v>
      </c>
      <c r="ELK339" s="223" t="s">
        <v>6595</v>
      </c>
      <c r="ELL339" s="289">
        <v>1</v>
      </c>
      <c r="ELM339" s="289"/>
      <c r="ELN339" s="268">
        <v>79.59</v>
      </c>
      <c r="ELO339" s="268">
        <f>ROUND(ELN339*(1+$C$7),2)</f>
        <v>104.49</v>
      </c>
      <c r="ELP339" s="268">
        <f>ELL339*ELN339</f>
        <v>79.59</v>
      </c>
      <c r="ELQ339" s="269">
        <f>ELO339*ELL339</f>
        <v>104.49</v>
      </c>
      <c r="ELR339" s="198" t="s">
        <v>22773</v>
      </c>
      <c r="ELS339" s="474" t="s">
        <v>22774</v>
      </c>
      <c r="ELT339" s="474"/>
      <c r="ELU339" s="474"/>
      <c r="ELV339" s="474"/>
      <c r="ELW339" s="474"/>
      <c r="ELX339" s="474"/>
      <c r="ELY339" s="223" t="s">
        <v>10863</v>
      </c>
      <c r="ELZ339" s="223" t="s">
        <v>22772</v>
      </c>
      <c r="EMA339" s="223" t="s">
        <v>6595</v>
      </c>
      <c r="EMB339" s="289">
        <v>1</v>
      </c>
      <c r="EMC339" s="289"/>
      <c r="EMD339" s="268">
        <v>79.59</v>
      </c>
      <c r="EME339" s="268">
        <f>ROUND(EMD339*(1+$C$7),2)</f>
        <v>104.49</v>
      </c>
      <c r="EMF339" s="268">
        <f>EMB339*EMD339</f>
        <v>79.59</v>
      </c>
      <c r="EMG339" s="269">
        <f>EME339*EMB339</f>
        <v>104.49</v>
      </c>
      <c r="EMH339" s="198" t="s">
        <v>22773</v>
      </c>
      <c r="EMI339" s="474" t="s">
        <v>22774</v>
      </c>
      <c r="EMJ339" s="474"/>
      <c r="EMK339" s="474"/>
      <c r="EML339" s="474"/>
      <c r="EMM339" s="474"/>
      <c r="EMN339" s="474"/>
      <c r="EMO339" s="223" t="s">
        <v>10863</v>
      </c>
      <c r="EMP339" s="223" t="s">
        <v>22772</v>
      </c>
      <c r="EMQ339" s="223" t="s">
        <v>6595</v>
      </c>
      <c r="EMR339" s="289">
        <v>1</v>
      </c>
      <c r="EMS339" s="289"/>
      <c r="EMT339" s="268">
        <v>79.59</v>
      </c>
      <c r="EMU339" s="268">
        <f>ROUND(EMT339*(1+$C$7),2)</f>
        <v>104.49</v>
      </c>
      <c r="EMV339" s="268">
        <f>EMR339*EMT339</f>
        <v>79.59</v>
      </c>
      <c r="EMW339" s="269">
        <f>EMU339*EMR339</f>
        <v>104.49</v>
      </c>
      <c r="EMX339" s="198" t="s">
        <v>22773</v>
      </c>
      <c r="EMY339" s="474" t="s">
        <v>22774</v>
      </c>
      <c r="EMZ339" s="474"/>
      <c r="ENA339" s="474"/>
      <c r="ENB339" s="474"/>
      <c r="ENC339" s="474"/>
      <c r="END339" s="474"/>
      <c r="ENE339" s="223" t="s">
        <v>10863</v>
      </c>
      <c r="ENF339" s="223" t="s">
        <v>22772</v>
      </c>
      <c r="ENG339" s="223" t="s">
        <v>6595</v>
      </c>
      <c r="ENH339" s="289">
        <v>1</v>
      </c>
      <c r="ENI339" s="289"/>
      <c r="ENJ339" s="268">
        <v>79.59</v>
      </c>
      <c r="ENK339" s="268">
        <f>ROUND(ENJ339*(1+$C$7),2)</f>
        <v>104.49</v>
      </c>
      <c r="ENL339" s="268">
        <f>ENH339*ENJ339</f>
        <v>79.59</v>
      </c>
      <c r="ENM339" s="269">
        <f>ENK339*ENH339</f>
        <v>104.49</v>
      </c>
      <c r="ENN339" s="198" t="s">
        <v>22773</v>
      </c>
      <c r="ENO339" s="474" t="s">
        <v>22774</v>
      </c>
      <c r="ENP339" s="474"/>
      <c r="ENQ339" s="474"/>
      <c r="ENR339" s="474"/>
      <c r="ENS339" s="474"/>
      <c r="ENT339" s="474"/>
      <c r="ENU339" s="223" t="s">
        <v>10863</v>
      </c>
      <c r="ENV339" s="223" t="s">
        <v>22772</v>
      </c>
      <c r="ENW339" s="223" t="s">
        <v>6595</v>
      </c>
      <c r="ENX339" s="289">
        <v>1</v>
      </c>
      <c r="ENY339" s="289"/>
      <c r="ENZ339" s="268">
        <v>79.59</v>
      </c>
      <c r="EOA339" s="268">
        <f>ROUND(ENZ339*(1+$C$7),2)</f>
        <v>104.49</v>
      </c>
      <c r="EOB339" s="268">
        <f>ENX339*ENZ339</f>
        <v>79.59</v>
      </c>
      <c r="EOC339" s="269">
        <f>EOA339*ENX339</f>
        <v>104.49</v>
      </c>
      <c r="EOD339" s="198" t="s">
        <v>22773</v>
      </c>
      <c r="EOE339" s="474" t="s">
        <v>22774</v>
      </c>
      <c r="EOF339" s="474"/>
      <c r="EOG339" s="474"/>
      <c r="EOH339" s="474"/>
      <c r="EOI339" s="474"/>
      <c r="EOJ339" s="474"/>
      <c r="EOK339" s="223" t="s">
        <v>10863</v>
      </c>
      <c r="EOL339" s="223" t="s">
        <v>22772</v>
      </c>
      <c r="EOM339" s="223" t="s">
        <v>6595</v>
      </c>
      <c r="EON339" s="289">
        <v>1</v>
      </c>
      <c r="EOO339" s="289"/>
      <c r="EOP339" s="268">
        <v>79.59</v>
      </c>
      <c r="EOQ339" s="268">
        <f>ROUND(EOP339*(1+$C$7),2)</f>
        <v>104.49</v>
      </c>
      <c r="EOR339" s="268">
        <f>EON339*EOP339</f>
        <v>79.59</v>
      </c>
      <c r="EOS339" s="269">
        <f>EOQ339*EON339</f>
        <v>104.49</v>
      </c>
      <c r="EOT339" s="198" t="s">
        <v>22773</v>
      </c>
      <c r="EOU339" s="474" t="s">
        <v>22774</v>
      </c>
      <c r="EOV339" s="474"/>
      <c r="EOW339" s="474"/>
      <c r="EOX339" s="474"/>
      <c r="EOY339" s="474"/>
      <c r="EOZ339" s="474"/>
      <c r="EPA339" s="223" t="s">
        <v>10863</v>
      </c>
      <c r="EPB339" s="223" t="s">
        <v>22772</v>
      </c>
      <c r="EPC339" s="223" t="s">
        <v>6595</v>
      </c>
      <c r="EPD339" s="289">
        <v>1</v>
      </c>
      <c r="EPE339" s="289"/>
      <c r="EPF339" s="268">
        <v>79.59</v>
      </c>
      <c r="EPG339" s="268">
        <f>ROUND(EPF339*(1+$C$7),2)</f>
        <v>104.49</v>
      </c>
      <c r="EPH339" s="268">
        <f>EPD339*EPF339</f>
        <v>79.59</v>
      </c>
      <c r="EPI339" s="269">
        <f>EPG339*EPD339</f>
        <v>104.49</v>
      </c>
      <c r="EPJ339" s="198" t="s">
        <v>22773</v>
      </c>
      <c r="EPK339" s="474" t="s">
        <v>22774</v>
      </c>
      <c r="EPL339" s="474"/>
      <c r="EPM339" s="474"/>
      <c r="EPN339" s="474"/>
      <c r="EPO339" s="474"/>
      <c r="EPP339" s="474"/>
      <c r="EPQ339" s="223" t="s">
        <v>10863</v>
      </c>
      <c r="EPR339" s="223" t="s">
        <v>22772</v>
      </c>
      <c r="EPS339" s="223" t="s">
        <v>6595</v>
      </c>
      <c r="EPT339" s="289">
        <v>1</v>
      </c>
      <c r="EPU339" s="289"/>
      <c r="EPV339" s="268">
        <v>79.59</v>
      </c>
      <c r="EPW339" s="268">
        <f>ROUND(EPV339*(1+$C$7),2)</f>
        <v>104.49</v>
      </c>
      <c r="EPX339" s="268">
        <f>EPT339*EPV339</f>
        <v>79.59</v>
      </c>
      <c r="EPY339" s="269">
        <f>EPW339*EPT339</f>
        <v>104.49</v>
      </c>
      <c r="EPZ339" s="198" t="s">
        <v>22773</v>
      </c>
      <c r="EQA339" s="474" t="s">
        <v>22774</v>
      </c>
      <c r="EQB339" s="474"/>
      <c r="EQC339" s="474"/>
      <c r="EQD339" s="474"/>
      <c r="EQE339" s="474"/>
      <c r="EQF339" s="474"/>
      <c r="EQG339" s="223" t="s">
        <v>10863</v>
      </c>
      <c r="EQH339" s="223" t="s">
        <v>22772</v>
      </c>
      <c r="EQI339" s="223" t="s">
        <v>6595</v>
      </c>
      <c r="EQJ339" s="289">
        <v>1</v>
      </c>
      <c r="EQK339" s="289"/>
      <c r="EQL339" s="268">
        <v>79.59</v>
      </c>
      <c r="EQM339" s="268">
        <f>ROUND(EQL339*(1+$C$7),2)</f>
        <v>104.49</v>
      </c>
      <c r="EQN339" s="268">
        <f>EQJ339*EQL339</f>
        <v>79.59</v>
      </c>
      <c r="EQO339" s="269">
        <f>EQM339*EQJ339</f>
        <v>104.49</v>
      </c>
      <c r="EQP339" s="198" t="s">
        <v>22773</v>
      </c>
      <c r="EQQ339" s="474" t="s">
        <v>22774</v>
      </c>
      <c r="EQR339" s="474"/>
      <c r="EQS339" s="474"/>
      <c r="EQT339" s="474"/>
      <c r="EQU339" s="474"/>
      <c r="EQV339" s="474"/>
      <c r="EQW339" s="223" t="s">
        <v>10863</v>
      </c>
      <c r="EQX339" s="223" t="s">
        <v>22772</v>
      </c>
      <c r="EQY339" s="223" t="s">
        <v>6595</v>
      </c>
      <c r="EQZ339" s="289">
        <v>1</v>
      </c>
      <c r="ERA339" s="289"/>
      <c r="ERB339" s="268">
        <v>79.59</v>
      </c>
      <c r="ERC339" s="268">
        <f>ROUND(ERB339*(1+$C$7),2)</f>
        <v>104.49</v>
      </c>
      <c r="ERD339" s="268">
        <f>EQZ339*ERB339</f>
        <v>79.59</v>
      </c>
      <c r="ERE339" s="269">
        <f>ERC339*EQZ339</f>
        <v>104.49</v>
      </c>
      <c r="ERF339" s="198" t="s">
        <v>22773</v>
      </c>
      <c r="ERG339" s="474" t="s">
        <v>22774</v>
      </c>
      <c r="ERH339" s="474"/>
      <c r="ERI339" s="474"/>
      <c r="ERJ339" s="474"/>
      <c r="ERK339" s="474"/>
      <c r="ERL339" s="474"/>
      <c r="ERM339" s="223" t="s">
        <v>10863</v>
      </c>
      <c r="ERN339" s="223" t="s">
        <v>22772</v>
      </c>
      <c r="ERO339" s="223" t="s">
        <v>6595</v>
      </c>
      <c r="ERP339" s="289">
        <v>1</v>
      </c>
      <c r="ERQ339" s="289"/>
      <c r="ERR339" s="268">
        <v>79.59</v>
      </c>
      <c r="ERS339" s="268">
        <f>ROUND(ERR339*(1+$C$7),2)</f>
        <v>104.49</v>
      </c>
      <c r="ERT339" s="268">
        <f>ERP339*ERR339</f>
        <v>79.59</v>
      </c>
      <c r="ERU339" s="269">
        <f>ERS339*ERP339</f>
        <v>104.49</v>
      </c>
      <c r="ERV339" s="198" t="s">
        <v>22773</v>
      </c>
      <c r="ERW339" s="474" t="s">
        <v>22774</v>
      </c>
      <c r="ERX339" s="474"/>
      <c r="ERY339" s="474"/>
      <c r="ERZ339" s="474"/>
      <c r="ESA339" s="474"/>
      <c r="ESB339" s="474"/>
      <c r="ESC339" s="223" t="s">
        <v>10863</v>
      </c>
      <c r="ESD339" s="223" t="s">
        <v>22772</v>
      </c>
      <c r="ESE339" s="223" t="s">
        <v>6595</v>
      </c>
      <c r="ESF339" s="289">
        <v>1</v>
      </c>
      <c r="ESG339" s="289"/>
      <c r="ESH339" s="268">
        <v>79.59</v>
      </c>
      <c r="ESI339" s="268">
        <f>ROUND(ESH339*(1+$C$7),2)</f>
        <v>104.49</v>
      </c>
      <c r="ESJ339" s="268">
        <f>ESF339*ESH339</f>
        <v>79.59</v>
      </c>
      <c r="ESK339" s="269">
        <f>ESI339*ESF339</f>
        <v>104.49</v>
      </c>
      <c r="ESL339" s="198" t="s">
        <v>22773</v>
      </c>
      <c r="ESM339" s="474" t="s">
        <v>22774</v>
      </c>
      <c r="ESN339" s="474"/>
      <c r="ESO339" s="474"/>
      <c r="ESP339" s="474"/>
      <c r="ESQ339" s="474"/>
      <c r="ESR339" s="474"/>
      <c r="ESS339" s="223" t="s">
        <v>10863</v>
      </c>
      <c r="EST339" s="223" t="s">
        <v>22772</v>
      </c>
      <c r="ESU339" s="223" t="s">
        <v>6595</v>
      </c>
      <c r="ESV339" s="289">
        <v>1</v>
      </c>
      <c r="ESW339" s="289"/>
      <c r="ESX339" s="268">
        <v>79.59</v>
      </c>
      <c r="ESY339" s="268">
        <f>ROUND(ESX339*(1+$C$7),2)</f>
        <v>104.49</v>
      </c>
      <c r="ESZ339" s="268">
        <f>ESV339*ESX339</f>
        <v>79.59</v>
      </c>
      <c r="ETA339" s="269">
        <f>ESY339*ESV339</f>
        <v>104.49</v>
      </c>
      <c r="ETB339" s="198" t="s">
        <v>22773</v>
      </c>
      <c r="ETC339" s="474" t="s">
        <v>22774</v>
      </c>
      <c r="ETD339" s="474"/>
      <c r="ETE339" s="474"/>
      <c r="ETF339" s="474"/>
      <c r="ETG339" s="474"/>
      <c r="ETH339" s="474"/>
      <c r="ETI339" s="223" t="s">
        <v>10863</v>
      </c>
      <c r="ETJ339" s="223" t="s">
        <v>22772</v>
      </c>
      <c r="ETK339" s="223" t="s">
        <v>6595</v>
      </c>
      <c r="ETL339" s="289">
        <v>1</v>
      </c>
      <c r="ETM339" s="289"/>
      <c r="ETN339" s="268">
        <v>79.59</v>
      </c>
      <c r="ETO339" s="268">
        <f>ROUND(ETN339*(1+$C$7),2)</f>
        <v>104.49</v>
      </c>
      <c r="ETP339" s="268">
        <f>ETL339*ETN339</f>
        <v>79.59</v>
      </c>
      <c r="ETQ339" s="269">
        <f>ETO339*ETL339</f>
        <v>104.49</v>
      </c>
      <c r="ETR339" s="198" t="s">
        <v>22773</v>
      </c>
      <c r="ETS339" s="474" t="s">
        <v>22774</v>
      </c>
      <c r="ETT339" s="474"/>
      <c r="ETU339" s="474"/>
      <c r="ETV339" s="474"/>
      <c r="ETW339" s="474"/>
      <c r="ETX339" s="474"/>
      <c r="ETY339" s="223" t="s">
        <v>10863</v>
      </c>
      <c r="ETZ339" s="223" t="s">
        <v>22772</v>
      </c>
      <c r="EUA339" s="223" t="s">
        <v>6595</v>
      </c>
      <c r="EUB339" s="289">
        <v>1</v>
      </c>
      <c r="EUC339" s="289"/>
      <c r="EUD339" s="268">
        <v>79.59</v>
      </c>
      <c r="EUE339" s="268">
        <f>ROUND(EUD339*(1+$C$7),2)</f>
        <v>104.49</v>
      </c>
      <c r="EUF339" s="268">
        <f>EUB339*EUD339</f>
        <v>79.59</v>
      </c>
      <c r="EUG339" s="269">
        <f>EUE339*EUB339</f>
        <v>104.49</v>
      </c>
      <c r="EUH339" s="198" t="s">
        <v>22773</v>
      </c>
      <c r="EUI339" s="474" t="s">
        <v>22774</v>
      </c>
      <c r="EUJ339" s="474"/>
      <c r="EUK339" s="474"/>
      <c r="EUL339" s="474"/>
      <c r="EUM339" s="474"/>
      <c r="EUN339" s="474"/>
      <c r="EUO339" s="223" t="s">
        <v>10863</v>
      </c>
      <c r="EUP339" s="223" t="s">
        <v>22772</v>
      </c>
      <c r="EUQ339" s="223" t="s">
        <v>6595</v>
      </c>
      <c r="EUR339" s="289">
        <v>1</v>
      </c>
      <c r="EUS339" s="289"/>
      <c r="EUT339" s="268">
        <v>79.59</v>
      </c>
      <c r="EUU339" s="268">
        <f>ROUND(EUT339*(1+$C$7),2)</f>
        <v>104.49</v>
      </c>
      <c r="EUV339" s="268">
        <f>EUR339*EUT339</f>
        <v>79.59</v>
      </c>
      <c r="EUW339" s="269">
        <f>EUU339*EUR339</f>
        <v>104.49</v>
      </c>
      <c r="EUX339" s="198" t="s">
        <v>22773</v>
      </c>
      <c r="EUY339" s="474" t="s">
        <v>22774</v>
      </c>
      <c r="EUZ339" s="474"/>
      <c r="EVA339" s="474"/>
      <c r="EVB339" s="474"/>
      <c r="EVC339" s="474"/>
      <c r="EVD339" s="474"/>
      <c r="EVE339" s="223" t="s">
        <v>10863</v>
      </c>
      <c r="EVF339" s="223" t="s">
        <v>22772</v>
      </c>
      <c r="EVG339" s="223" t="s">
        <v>6595</v>
      </c>
      <c r="EVH339" s="289">
        <v>1</v>
      </c>
      <c r="EVI339" s="289"/>
      <c r="EVJ339" s="268">
        <v>79.59</v>
      </c>
      <c r="EVK339" s="268">
        <f>ROUND(EVJ339*(1+$C$7),2)</f>
        <v>104.49</v>
      </c>
      <c r="EVL339" s="268">
        <f>EVH339*EVJ339</f>
        <v>79.59</v>
      </c>
      <c r="EVM339" s="269">
        <f>EVK339*EVH339</f>
        <v>104.49</v>
      </c>
      <c r="EVN339" s="198" t="s">
        <v>22773</v>
      </c>
      <c r="EVO339" s="474" t="s">
        <v>22774</v>
      </c>
      <c r="EVP339" s="474"/>
      <c r="EVQ339" s="474"/>
      <c r="EVR339" s="474"/>
      <c r="EVS339" s="474"/>
      <c r="EVT339" s="474"/>
      <c r="EVU339" s="223" t="s">
        <v>10863</v>
      </c>
      <c r="EVV339" s="223" t="s">
        <v>22772</v>
      </c>
      <c r="EVW339" s="223" t="s">
        <v>6595</v>
      </c>
      <c r="EVX339" s="289">
        <v>1</v>
      </c>
      <c r="EVY339" s="289"/>
      <c r="EVZ339" s="268">
        <v>79.59</v>
      </c>
      <c r="EWA339" s="268">
        <f>ROUND(EVZ339*(1+$C$7),2)</f>
        <v>104.49</v>
      </c>
      <c r="EWB339" s="268">
        <f>EVX339*EVZ339</f>
        <v>79.59</v>
      </c>
      <c r="EWC339" s="269">
        <f>EWA339*EVX339</f>
        <v>104.49</v>
      </c>
      <c r="EWD339" s="198" t="s">
        <v>22773</v>
      </c>
      <c r="EWE339" s="474" t="s">
        <v>22774</v>
      </c>
      <c r="EWF339" s="474"/>
      <c r="EWG339" s="474"/>
      <c r="EWH339" s="474"/>
      <c r="EWI339" s="474"/>
      <c r="EWJ339" s="474"/>
      <c r="EWK339" s="223" t="s">
        <v>10863</v>
      </c>
      <c r="EWL339" s="223" t="s">
        <v>22772</v>
      </c>
      <c r="EWM339" s="223" t="s">
        <v>6595</v>
      </c>
      <c r="EWN339" s="289">
        <v>1</v>
      </c>
      <c r="EWO339" s="289"/>
      <c r="EWP339" s="268">
        <v>79.59</v>
      </c>
      <c r="EWQ339" s="268">
        <f>ROUND(EWP339*(1+$C$7),2)</f>
        <v>104.49</v>
      </c>
      <c r="EWR339" s="268">
        <f>EWN339*EWP339</f>
        <v>79.59</v>
      </c>
      <c r="EWS339" s="269">
        <f>EWQ339*EWN339</f>
        <v>104.49</v>
      </c>
      <c r="EWT339" s="198" t="s">
        <v>22773</v>
      </c>
      <c r="EWU339" s="474" t="s">
        <v>22774</v>
      </c>
      <c r="EWV339" s="474"/>
      <c r="EWW339" s="474"/>
      <c r="EWX339" s="474"/>
      <c r="EWY339" s="474"/>
      <c r="EWZ339" s="474"/>
      <c r="EXA339" s="223" t="s">
        <v>10863</v>
      </c>
      <c r="EXB339" s="223" t="s">
        <v>22772</v>
      </c>
      <c r="EXC339" s="223" t="s">
        <v>6595</v>
      </c>
      <c r="EXD339" s="289">
        <v>1</v>
      </c>
      <c r="EXE339" s="289"/>
      <c r="EXF339" s="268">
        <v>79.59</v>
      </c>
      <c r="EXG339" s="268">
        <f>ROUND(EXF339*(1+$C$7),2)</f>
        <v>104.49</v>
      </c>
      <c r="EXH339" s="268">
        <f>EXD339*EXF339</f>
        <v>79.59</v>
      </c>
      <c r="EXI339" s="269">
        <f>EXG339*EXD339</f>
        <v>104.49</v>
      </c>
      <c r="EXJ339" s="198" t="s">
        <v>22773</v>
      </c>
      <c r="EXK339" s="474" t="s">
        <v>22774</v>
      </c>
      <c r="EXL339" s="474"/>
      <c r="EXM339" s="474"/>
      <c r="EXN339" s="474"/>
      <c r="EXO339" s="474"/>
      <c r="EXP339" s="474"/>
      <c r="EXQ339" s="223" t="s">
        <v>10863</v>
      </c>
      <c r="EXR339" s="223" t="s">
        <v>22772</v>
      </c>
      <c r="EXS339" s="223" t="s">
        <v>6595</v>
      </c>
      <c r="EXT339" s="289">
        <v>1</v>
      </c>
      <c r="EXU339" s="289"/>
      <c r="EXV339" s="268">
        <v>79.59</v>
      </c>
      <c r="EXW339" s="268">
        <f>ROUND(EXV339*(1+$C$7),2)</f>
        <v>104.49</v>
      </c>
      <c r="EXX339" s="268">
        <f>EXT339*EXV339</f>
        <v>79.59</v>
      </c>
      <c r="EXY339" s="269">
        <f>EXW339*EXT339</f>
        <v>104.49</v>
      </c>
      <c r="EXZ339" s="198" t="s">
        <v>22773</v>
      </c>
      <c r="EYA339" s="474" t="s">
        <v>22774</v>
      </c>
      <c r="EYB339" s="474"/>
      <c r="EYC339" s="474"/>
      <c r="EYD339" s="474"/>
      <c r="EYE339" s="474"/>
      <c r="EYF339" s="474"/>
      <c r="EYG339" s="223" t="s">
        <v>10863</v>
      </c>
      <c r="EYH339" s="223" t="s">
        <v>22772</v>
      </c>
      <c r="EYI339" s="223" t="s">
        <v>6595</v>
      </c>
      <c r="EYJ339" s="289">
        <v>1</v>
      </c>
      <c r="EYK339" s="289"/>
      <c r="EYL339" s="268">
        <v>79.59</v>
      </c>
      <c r="EYM339" s="268">
        <f>ROUND(EYL339*(1+$C$7),2)</f>
        <v>104.49</v>
      </c>
      <c r="EYN339" s="268">
        <f>EYJ339*EYL339</f>
        <v>79.59</v>
      </c>
      <c r="EYO339" s="269">
        <f>EYM339*EYJ339</f>
        <v>104.49</v>
      </c>
      <c r="EYP339" s="198" t="s">
        <v>22773</v>
      </c>
      <c r="EYQ339" s="474" t="s">
        <v>22774</v>
      </c>
      <c r="EYR339" s="474"/>
      <c r="EYS339" s="474"/>
      <c r="EYT339" s="474"/>
      <c r="EYU339" s="474"/>
      <c r="EYV339" s="474"/>
      <c r="EYW339" s="223" t="s">
        <v>10863</v>
      </c>
      <c r="EYX339" s="223" t="s">
        <v>22772</v>
      </c>
      <c r="EYY339" s="223" t="s">
        <v>6595</v>
      </c>
      <c r="EYZ339" s="289">
        <v>1</v>
      </c>
      <c r="EZA339" s="289"/>
      <c r="EZB339" s="268">
        <v>79.59</v>
      </c>
      <c r="EZC339" s="268">
        <f>ROUND(EZB339*(1+$C$7),2)</f>
        <v>104.49</v>
      </c>
      <c r="EZD339" s="268">
        <f>EYZ339*EZB339</f>
        <v>79.59</v>
      </c>
      <c r="EZE339" s="269">
        <f>EZC339*EYZ339</f>
        <v>104.49</v>
      </c>
      <c r="EZF339" s="198" t="s">
        <v>22773</v>
      </c>
      <c r="EZG339" s="474" t="s">
        <v>22774</v>
      </c>
      <c r="EZH339" s="474"/>
      <c r="EZI339" s="474"/>
      <c r="EZJ339" s="474"/>
      <c r="EZK339" s="474"/>
      <c r="EZL339" s="474"/>
      <c r="EZM339" s="223" t="s">
        <v>10863</v>
      </c>
      <c r="EZN339" s="223" t="s">
        <v>22772</v>
      </c>
      <c r="EZO339" s="223" t="s">
        <v>6595</v>
      </c>
      <c r="EZP339" s="289">
        <v>1</v>
      </c>
      <c r="EZQ339" s="289"/>
      <c r="EZR339" s="268">
        <v>79.59</v>
      </c>
      <c r="EZS339" s="268">
        <f>ROUND(EZR339*(1+$C$7),2)</f>
        <v>104.49</v>
      </c>
      <c r="EZT339" s="268">
        <f>EZP339*EZR339</f>
        <v>79.59</v>
      </c>
      <c r="EZU339" s="269">
        <f>EZS339*EZP339</f>
        <v>104.49</v>
      </c>
      <c r="EZV339" s="198" t="s">
        <v>22773</v>
      </c>
      <c r="EZW339" s="474" t="s">
        <v>22774</v>
      </c>
      <c r="EZX339" s="474"/>
      <c r="EZY339" s="474"/>
      <c r="EZZ339" s="474"/>
      <c r="FAA339" s="474"/>
      <c r="FAB339" s="474"/>
      <c r="FAC339" s="223" t="s">
        <v>10863</v>
      </c>
      <c r="FAD339" s="223" t="s">
        <v>22772</v>
      </c>
      <c r="FAE339" s="223" t="s">
        <v>6595</v>
      </c>
      <c r="FAF339" s="289">
        <v>1</v>
      </c>
      <c r="FAG339" s="289"/>
      <c r="FAH339" s="268">
        <v>79.59</v>
      </c>
      <c r="FAI339" s="268">
        <f>ROUND(FAH339*(1+$C$7),2)</f>
        <v>104.49</v>
      </c>
      <c r="FAJ339" s="268">
        <f>FAF339*FAH339</f>
        <v>79.59</v>
      </c>
      <c r="FAK339" s="269">
        <f>FAI339*FAF339</f>
        <v>104.49</v>
      </c>
      <c r="FAL339" s="198" t="s">
        <v>22773</v>
      </c>
      <c r="FAM339" s="474" t="s">
        <v>22774</v>
      </c>
      <c r="FAN339" s="474"/>
      <c r="FAO339" s="474"/>
      <c r="FAP339" s="474"/>
      <c r="FAQ339" s="474"/>
      <c r="FAR339" s="474"/>
      <c r="FAS339" s="223" t="s">
        <v>10863</v>
      </c>
      <c r="FAT339" s="223" t="s">
        <v>22772</v>
      </c>
      <c r="FAU339" s="223" t="s">
        <v>6595</v>
      </c>
      <c r="FAV339" s="289">
        <v>1</v>
      </c>
      <c r="FAW339" s="289"/>
      <c r="FAX339" s="268">
        <v>79.59</v>
      </c>
      <c r="FAY339" s="268">
        <f>ROUND(FAX339*(1+$C$7),2)</f>
        <v>104.49</v>
      </c>
      <c r="FAZ339" s="268">
        <f>FAV339*FAX339</f>
        <v>79.59</v>
      </c>
      <c r="FBA339" s="269">
        <f>FAY339*FAV339</f>
        <v>104.49</v>
      </c>
      <c r="FBB339" s="198" t="s">
        <v>22773</v>
      </c>
      <c r="FBC339" s="474" t="s">
        <v>22774</v>
      </c>
      <c r="FBD339" s="474"/>
      <c r="FBE339" s="474"/>
      <c r="FBF339" s="474"/>
      <c r="FBG339" s="474"/>
      <c r="FBH339" s="474"/>
      <c r="FBI339" s="223" t="s">
        <v>10863</v>
      </c>
      <c r="FBJ339" s="223" t="s">
        <v>22772</v>
      </c>
      <c r="FBK339" s="223" t="s">
        <v>6595</v>
      </c>
      <c r="FBL339" s="289">
        <v>1</v>
      </c>
      <c r="FBM339" s="289"/>
      <c r="FBN339" s="268">
        <v>79.59</v>
      </c>
      <c r="FBO339" s="268">
        <f>ROUND(FBN339*(1+$C$7),2)</f>
        <v>104.49</v>
      </c>
      <c r="FBP339" s="268">
        <f>FBL339*FBN339</f>
        <v>79.59</v>
      </c>
      <c r="FBQ339" s="269">
        <f>FBO339*FBL339</f>
        <v>104.49</v>
      </c>
      <c r="FBR339" s="198" t="s">
        <v>22773</v>
      </c>
      <c r="FBS339" s="474" t="s">
        <v>22774</v>
      </c>
      <c r="FBT339" s="474"/>
      <c r="FBU339" s="474"/>
      <c r="FBV339" s="474"/>
      <c r="FBW339" s="474"/>
      <c r="FBX339" s="474"/>
      <c r="FBY339" s="223" t="s">
        <v>10863</v>
      </c>
      <c r="FBZ339" s="223" t="s">
        <v>22772</v>
      </c>
      <c r="FCA339" s="223" t="s">
        <v>6595</v>
      </c>
      <c r="FCB339" s="289">
        <v>1</v>
      </c>
      <c r="FCC339" s="289"/>
      <c r="FCD339" s="268">
        <v>79.59</v>
      </c>
      <c r="FCE339" s="268">
        <f>ROUND(FCD339*(1+$C$7),2)</f>
        <v>104.49</v>
      </c>
      <c r="FCF339" s="268">
        <f>FCB339*FCD339</f>
        <v>79.59</v>
      </c>
      <c r="FCG339" s="269">
        <f>FCE339*FCB339</f>
        <v>104.49</v>
      </c>
      <c r="FCH339" s="198" t="s">
        <v>22773</v>
      </c>
      <c r="FCI339" s="474" t="s">
        <v>22774</v>
      </c>
      <c r="FCJ339" s="474"/>
      <c r="FCK339" s="474"/>
      <c r="FCL339" s="474"/>
      <c r="FCM339" s="474"/>
      <c r="FCN339" s="474"/>
      <c r="FCO339" s="223" t="s">
        <v>10863</v>
      </c>
      <c r="FCP339" s="223" t="s">
        <v>22772</v>
      </c>
      <c r="FCQ339" s="223" t="s">
        <v>6595</v>
      </c>
      <c r="FCR339" s="289">
        <v>1</v>
      </c>
      <c r="FCS339" s="289"/>
      <c r="FCT339" s="268">
        <v>79.59</v>
      </c>
      <c r="FCU339" s="268">
        <f>ROUND(FCT339*(1+$C$7),2)</f>
        <v>104.49</v>
      </c>
      <c r="FCV339" s="268">
        <f>FCR339*FCT339</f>
        <v>79.59</v>
      </c>
      <c r="FCW339" s="269">
        <f>FCU339*FCR339</f>
        <v>104.49</v>
      </c>
      <c r="FCX339" s="198" t="s">
        <v>22773</v>
      </c>
      <c r="FCY339" s="474" t="s">
        <v>22774</v>
      </c>
      <c r="FCZ339" s="474"/>
      <c r="FDA339" s="474"/>
      <c r="FDB339" s="474"/>
      <c r="FDC339" s="474"/>
      <c r="FDD339" s="474"/>
      <c r="FDE339" s="223" t="s">
        <v>10863</v>
      </c>
      <c r="FDF339" s="223" t="s">
        <v>22772</v>
      </c>
      <c r="FDG339" s="223" t="s">
        <v>6595</v>
      </c>
      <c r="FDH339" s="289">
        <v>1</v>
      </c>
      <c r="FDI339" s="289"/>
      <c r="FDJ339" s="268">
        <v>79.59</v>
      </c>
      <c r="FDK339" s="268">
        <f>ROUND(FDJ339*(1+$C$7),2)</f>
        <v>104.49</v>
      </c>
      <c r="FDL339" s="268">
        <f>FDH339*FDJ339</f>
        <v>79.59</v>
      </c>
      <c r="FDM339" s="269">
        <f>FDK339*FDH339</f>
        <v>104.49</v>
      </c>
      <c r="FDN339" s="198" t="s">
        <v>22773</v>
      </c>
      <c r="FDO339" s="474" t="s">
        <v>22774</v>
      </c>
      <c r="FDP339" s="474"/>
      <c r="FDQ339" s="474"/>
      <c r="FDR339" s="474"/>
      <c r="FDS339" s="474"/>
      <c r="FDT339" s="474"/>
      <c r="FDU339" s="223" t="s">
        <v>10863</v>
      </c>
      <c r="FDV339" s="223" t="s">
        <v>22772</v>
      </c>
      <c r="FDW339" s="223" t="s">
        <v>6595</v>
      </c>
      <c r="FDX339" s="289">
        <v>1</v>
      </c>
      <c r="FDY339" s="289"/>
      <c r="FDZ339" s="268">
        <v>79.59</v>
      </c>
      <c r="FEA339" s="268">
        <f>ROUND(FDZ339*(1+$C$7),2)</f>
        <v>104.49</v>
      </c>
      <c r="FEB339" s="268">
        <f>FDX339*FDZ339</f>
        <v>79.59</v>
      </c>
      <c r="FEC339" s="269">
        <f>FEA339*FDX339</f>
        <v>104.49</v>
      </c>
      <c r="FED339" s="198" t="s">
        <v>22773</v>
      </c>
      <c r="FEE339" s="474" t="s">
        <v>22774</v>
      </c>
      <c r="FEF339" s="474"/>
      <c r="FEG339" s="474"/>
      <c r="FEH339" s="474"/>
      <c r="FEI339" s="474"/>
      <c r="FEJ339" s="474"/>
      <c r="FEK339" s="223" t="s">
        <v>10863</v>
      </c>
      <c r="FEL339" s="223" t="s">
        <v>22772</v>
      </c>
      <c r="FEM339" s="223" t="s">
        <v>6595</v>
      </c>
      <c r="FEN339" s="289">
        <v>1</v>
      </c>
      <c r="FEO339" s="289"/>
      <c r="FEP339" s="268">
        <v>79.59</v>
      </c>
      <c r="FEQ339" s="268">
        <f>ROUND(FEP339*(1+$C$7),2)</f>
        <v>104.49</v>
      </c>
      <c r="FER339" s="268">
        <f>FEN339*FEP339</f>
        <v>79.59</v>
      </c>
      <c r="FES339" s="269">
        <f>FEQ339*FEN339</f>
        <v>104.49</v>
      </c>
      <c r="FET339" s="198" t="s">
        <v>22773</v>
      </c>
      <c r="FEU339" s="474" t="s">
        <v>22774</v>
      </c>
      <c r="FEV339" s="474"/>
      <c r="FEW339" s="474"/>
      <c r="FEX339" s="474"/>
      <c r="FEY339" s="474"/>
      <c r="FEZ339" s="474"/>
      <c r="FFA339" s="223" t="s">
        <v>10863</v>
      </c>
      <c r="FFB339" s="223" t="s">
        <v>22772</v>
      </c>
      <c r="FFC339" s="223" t="s">
        <v>6595</v>
      </c>
      <c r="FFD339" s="289">
        <v>1</v>
      </c>
      <c r="FFE339" s="289"/>
      <c r="FFF339" s="268">
        <v>79.59</v>
      </c>
      <c r="FFG339" s="268">
        <f>ROUND(FFF339*(1+$C$7),2)</f>
        <v>104.49</v>
      </c>
      <c r="FFH339" s="268">
        <f>FFD339*FFF339</f>
        <v>79.59</v>
      </c>
      <c r="FFI339" s="269">
        <f>FFG339*FFD339</f>
        <v>104.49</v>
      </c>
      <c r="FFJ339" s="198" t="s">
        <v>22773</v>
      </c>
      <c r="FFK339" s="474" t="s">
        <v>22774</v>
      </c>
      <c r="FFL339" s="474"/>
      <c r="FFM339" s="474"/>
      <c r="FFN339" s="474"/>
      <c r="FFO339" s="474"/>
      <c r="FFP339" s="474"/>
      <c r="FFQ339" s="223" t="s">
        <v>10863</v>
      </c>
      <c r="FFR339" s="223" t="s">
        <v>22772</v>
      </c>
      <c r="FFS339" s="223" t="s">
        <v>6595</v>
      </c>
      <c r="FFT339" s="289">
        <v>1</v>
      </c>
      <c r="FFU339" s="289"/>
      <c r="FFV339" s="268">
        <v>79.59</v>
      </c>
      <c r="FFW339" s="268">
        <f>ROUND(FFV339*(1+$C$7),2)</f>
        <v>104.49</v>
      </c>
      <c r="FFX339" s="268">
        <f>FFT339*FFV339</f>
        <v>79.59</v>
      </c>
      <c r="FFY339" s="269">
        <f>FFW339*FFT339</f>
        <v>104.49</v>
      </c>
      <c r="FFZ339" s="198" t="s">
        <v>22773</v>
      </c>
      <c r="FGA339" s="474" t="s">
        <v>22774</v>
      </c>
      <c r="FGB339" s="474"/>
      <c r="FGC339" s="474"/>
      <c r="FGD339" s="474"/>
      <c r="FGE339" s="474"/>
      <c r="FGF339" s="474"/>
      <c r="FGG339" s="223" t="s">
        <v>10863</v>
      </c>
      <c r="FGH339" s="223" t="s">
        <v>22772</v>
      </c>
      <c r="FGI339" s="223" t="s">
        <v>6595</v>
      </c>
      <c r="FGJ339" s="289">
        <v>1</v>
      </c>
      <c r="FGK339" s="289"/>
      <c r="FGL339" s="268">
        <v>79.59</v>
      </c>
      <c r="FGM339" s="268">
        <f>ROUND(FGL339*(1+$C$7),2)</f>
        <v>104.49</v>
      </c>
      <c r="FGN339" s="268">
        <f>FGJ339*FGL339</f>
        <v>79.59</v>
      </c>
      <c r="FGO339" s="269">
        <f>FGM339*FGJ339</f>
        <v>104.49</v>
      </c>
      <c r="FGP339" s="198" t="s">
        <v>22773</v>
      </c>
      <c r="FGQ339" s="474" t="s">
        <v>22774</v>
      </c>
      <c r="FGR339" s="474"/>
      <c r="FGS339" s="474"/>
      <c r="FGT339" s="474"/>
      <c r="FGU339" s="474"/>
      <c r="FGV339" s="474"/>
      <c r="FGW339" s="223" t="s">
        <v>10863</v>
      </c>
      <c r="FGX339" s="223" t="s">
        <v>22772</v>
      </c>
      <c r="FGY339" s="223" t="s">
        <v>6595</v>
      </c>
      <c r="FGZ339" s="289">
        <v>1</v>
      </c>
      <c r="FHA339" s="289"/>
      <c r="FHB339" s="268">
        <v>79.59</v>
      </c>
      <c r="FHC339" s="268">
        <f>ROUND(FHB339*(1+$C$7),2)</f>
        <v>104.49</v>
      </c>
      <c r="FHD339" s="268">
        <f>FGZ339*FHB339</f>
        <v>79.59</v>
      </c>
      <c r="FHE339" s="269">
        <f>FHC339*FGZ339</f>
        <v>104.49</v>
      </c>
      <c r="FHF339" s="198" t="s">
        <v>22773</v>
      </c>
      <c r="FHG339" s="474" t="s">
        <v>22774</v>
      </c>
      <c r="FHH339" s="474"/>
      <c r="FHI339" s="474"/>
      <c r="FHJ339" s="474"/>
      <c r="FHK339" s="474"/>
      <c r="FHL339" s="474"/>
      <c r="FHM339" s="223" t="s">
        <v>10863</v>
      </c>
      <c r="FHN339" s="223" t="s">
        <v>22772</v>
      </c>
      <c r="FHO339" s="223" t="s">
        <v>6595</v>
      </c>
      <c r="FHP339" s="289">
        <v>1</v>
      </c>
      <c r="FHQ339" s="289"/>
      <c r="FHR339" s="268">
        <v>79.59</v>
      </c>
      <c r="FHS339" s="268">
        <f>ROUND(FHR339*(1+$C$7),2)</f>
        <v>104.49</v>
      </c>
      <c r="FHT339" s="268">
        <f>FHP339*FHR339</f>
        <v>79.59</v>
      </c>
      <c r="FHU339" s="269">
        <f>FHS339*FHP339</f>
        <v>104.49</v>
      </c>
      <c r="FHV339" s="198" t="s">
        <v>22773</v>
      </c>
      <c r="FHW339" s="474" t="s">
        <v>22774</v>
      </c>
      <c r="FHX339" s="474"/>
      <c r="FHY339" s="474"/>
      <c r="FHZ339" s="474"/>
      <c r="FIA339" s="474"/>
      <c r="FIB339" s="474"/>
      <c r="FIC339" s="223" t="s">
        <v>10863</v>
      </c>
      <c r="FID339" s="223" t="s">
        <v>22772</v>
      </c>
      <c r="FIE339" s="223" t="s">
        <v>6595</v>
      </c>
      <c r="FIF339" s="289">
        <v>1</v>
      </c>
      <c r="FIG339" s="289"/>
      <c r="FIH339" s="268">
        <v>79.59</v>
      </c>
      <c r="FII339" s="268">
        <f>ROUND(FIH339*(1+$C$7),2)</f>
        <v>104.49</v>
      </c>
      <c r="FIJ339" s="268">
        <f>FIF339*FIH339</f>
        <v>79.59</v>
      </c>
      <c r="FIK339" s="269">
        <f>FII339*FIF339</f>
        <v>104.49</v>
      </c>
      <c r="FIL339" s="198" t="s">
        <v>22773</v>
      </c>
      <c r="FIM339" s="474" t="s">
        <v>22774</v>
      </c>
      <c r="FIN339" s="474"/>
      <c r="FIO339" s="474"/>
      <c r="FIP339" s="474"/>
      <c r="FIQ339" s="474"/>
      <c r="FIR339" s="474"/>
      <c r="FIS339" s="223" t="s">
        <v>10863</v>
      </c>
      <c r="FIT339" s="223" t="s">
        <v>22772</v>
      </c>
      <c r="FIU339" s="223" t="s">
        <v>6595</v>
      </c>
      <c r="FIV339" s="289">
        <v>1</v>
      </c>
      <c r="FIW339" s="289"/>
      <c r="FIX339" s="268">
        <v>79.59</v>
      </c>
      <c r="FIY339" s="268">
        <f>ROUND(FIX339*(1+$C$7),2)</f>
        <v>104.49</v>
      </c>
      <c r="FIZ339" s="268">
        <f>FIV339*FIX339</f>
        <v>79.59</v>
      </c>
      <c r="FJA339" s="269">
        <f>FIY339*FIV339</f>
        <v>104.49</v>
      </c>
      <c r="FJB339" s="198" t="s">
        <v>22773</v>
      </c>
      <c r="FJC339" s="474" t="s">
        <v>22774</v>
      </c>
      <c r="FJD339" s="474"/>
      <c r="FJE339" s="474"/>
      <c r="FJF339" s="474"/>
      <c r="FJG339" s="474"/>
      <c r="FJH339" s="474"/>
      <c r="FJI339" s="223" t="s">
        <v>10863</v>
      </c>
      <c r="FJJ339" s="223" t="s">
        <v>22772</v>
      </c>
      <c r="FJK339" s="223" t="s">
        <v>6595</v>
      </c>
      <c r="FJL339" s="289">
        <v>1</v>
      </c>
      <c r="FJM339" s="289"/>
      <c r="FJN339" s="268">
        <v>79.59</v>
      </c>
      <c r="FJO339" s="268">
        <f>ROUND(FJN339*(1+$C$7),2)</f>
        <v>104.49</v>
      </c>
      <c r="FJP339" s="268">
        <f>FJL339*FJN339</f>
        <v>79.59</v>
      </c>
      <c r="FJQ339" s="269">
        <f>FJO339*FJL339</f>
        <v>104.49</v>
      </c>
      <c r="FJR339" s="198" t="s">
        <v>22773</v>
      </c>
      <c r="FJS339" s="474" t="s">
        <v>22774</v>
      </c>
      <c r="FJT339" s="474"/>
      <c r="FJU339" s="474"/>
      <c r="FJV339" s="474"/>
      <c r="FJW339" s="474"/>
      <c r="FJX339" s="474"/>
      <c r="FJY339" s="223" t="s">
        <v>10863</v>
      </c>
      <c r="FJZ339" s="223" t="s">
        <v>22772</v>
      </c>
      <c r="FKA339" s="223" t="s">
        <v>6595</v>
      </c>
      <c r="FKB339" s="289">
        <v>1</v>
      </c>
      <c r="FKC339" s="289"/>
      <c r="FKD339" s="268">
        <v>79.59</v>
      </c>
      <c r="FKE339" s="268">
        <f>ROUND(FKD339*(1+$C$7),2)</f>
        <v>104.49</v>
      </c>
      <c r="FKF339" s="268">
        <f>FKB339*FKD339</f>
        <v>79.59</v>
      </c>
      <c r="FKG339" s="269">
        <f>FKE339*FKB339</f>
        <v>104.49</v>
      </c>
      <c r="FKH339" s="198" t="s">
        <v>22773</v>
      </c>
      <c r="FKI339" s="474" t="s">
        <v>22774</v>
      </c>
      <c r="FKJ339" s="474"/>
      <c r="FKK339" s="474"/>
      <c r="FKL339" s="474"/>
      <c r="FKM339" s="474"/>
      <c r="FKN339" s="474"/>
      <c r="FKO339" s="223" t="s">
        <v>10863</v>
      </c>
      <c r="FKP339" s="223" t="s">
        <v>22772</v>
      </c>
      <c r="FKQ339" s="223" t="s">
        <v>6595</v>
      </c>
      <c r="FKR339" s="289">
        <v>1</v>
      </c>
      <c r="FKS339" s="289"/>
      <c r="FKT339" s="268">
        <v>79.59</v>
      </c>
      <c r="FKU339" s="268">
        <f>ROUND(FKT339*(1+$C$7),2)</f>
        <v>104.49</v>
      </c>
      <c r="FKV339" s="268">
        <f>FKR339*FKT339</f>
        <v>79.59</v>
      </c>
      <c r="FKW339" s="269">
        <f>FKU339*FKR339</f>
        <v>104.49</v>
      </c>
      <c r="FKX339" s="198" t="s">
        <v>22773</v>
      </c>
      <c r="FKY339" s="474" t="s">
        <v>22774</v>
      </c>
      <c r="FKZ339" s="474"/>
      <c r="FLA339" s="474"/>
      <c r="FLB339" s="474"/>
      <c r="FLC339" s="474"/>
      <c r="FLD339" s="474"/>
      <c r="FLE339" s="223" t="s">
        <v>10863</v>
      </c>
      <c r="FLF339" s="223" t="s">
        <v>22772</v>
      </c>
      <c r="FLG339" s="223" t="s">
        <v>6595</v>
      </c>
      <c r="FLH339" s="289">
        <v>1</v>
      </c>
      <c r="FLI339" s="289"/>
      <c r="FLJ339" s="268">
        <v>79.59</v>
      </c>
      <c r="FLK339" s="268">
        <f>ROUND(FLJ339*(1+$C$7),2)</f>
        <v>104.49</v>
      </c>
      <c r="FLL339" s="268">
        <f>FLH339*FLJ339</f>
        <v>79.59</v>
      </c>
      <c r="FLM339" s="269">
        <f>FLK339*FLH339</f>
        <v>104.49</v>
      </c>
      <c r="FLN339" s="198" t="s">
        <v>22773</v>
      </c>
      <c r="FLO339" s="474" t="s">
        <v>22774</v>
      </c>
      <c r="FLP339" s="474"/>
      <c r="FLQ339" s="474"/>
      <c r="FLR339" s="474"/>
      <c r="FLS339" s="474"/>
      <c r="FLT339" s="474"/>
      <c r="FLU339" s="223" t="s">
        <v>10863</v>
      </c>
      <c r="FLV339" s="223" t="s">
        <v>22772</v>
      </c>
      <c r="FLW339" s="223" t="s">
        <v>6595</v>
      </c>
      <c r="FLX339" s="289">
        <v>1</v>
      </c>
      <c r="FLY339" s="289"/>
      <c r="FLZ339" s="268">
        <v>79.59</v>
      </c>
      <c r="FMA339" s="268">
        <f>ROUND(FLZ339*(1+$C$7),2)</f>
        <v>104.49</v>
      </c>
      <c r="FMB339" s="268">
        <f>FLX339*FLZ339</f>
        <v>79.59</v>
      </c>
      <c r="FMC339" s="269">
        <f>FMA339*FLX339</f>
        <v>104.49</v>
      </c>
      <c r="FMD339" s="198" t="s">
        <v>22773</v>
      </c>
      <c r="FME339" s="474" t="s">
        <v>22774</v>
      </c>
      <c r="FMF339" s="474"/>
      <c r="FMG339" s="474"/>
      <c r="FMH339" s="474"/>
      <c r="FMI339" s="474"/>
      <c r="FMJ339" s="474"/>
      <c r="FMK339" s="223" t="s">
        <v>10863</v>
      </c>
      <c r="FML339" s="223" t="s">
        <v>22772</v>
      </c>
      <c r="FMM339" s="223" t="s">
        <v>6595</v>
      </c>
      <c r="FMN339" s="289">
        <v>1</v>
      </c>
      <c r="FMO339" s="289"/>
      <c r="FMP339" s="268">
        <v>79.59</v>
      </c>
      <c r="FMQ339" s="268">
        <f>ROUND(FMP339*(1+$C$7),2)</f>
        <v>104.49</v>
      </c>
      <c r="FMR339" s="268">
        <f>FMN339*FMP339</f>
        <v>79.59</v>
      </c>
      <c r="FMS339" s="269">
        <f>FMQ339*FMN339</f>
        <v>104.49</v>
      </c>
      <c r="FMT339" s="198" t="s">
        <v>22773</v>
      </c>
      <c r="FMU339" s="474" t="s">
        <v>22774</v>
      </c>
      <c r="FMV339" s="474"/>
      <c r="FMW339" s="474"/>
      <c r="FMX339" s="474"/>
      <c r="FMY339" s="474"/>
      <c r="FMZ339" s="474"/>
      <c r="FNA339" s="223" t="s">
        <v>10863</v>
      </c>
      <c r="FNB339" s="223" t="s">
        <v>22772</v>
      </c>
      <c r="FNC339" s="223" t="s">
        <v>6595</v>
      </c>
      <c r="FND339" s="289">
        <v>1</v>
      </c>
      <c r="FNE339" s="289"/>
      <c r="FNF339" s="268">
        <v>79.59</v>
      </c>
      <c r="FNG339" s="268">
        <f>ROUND(FNF339*(1+$C$7),2)</f>
        <v>104.49</v>
      </c>
      <c r="FNH339" s="268">
        <f>FND339*FNF339</f>
        <v>79.59</v>
      </c>
      <c r="FNI339" s="269">
        <f>FNG339*FND339</f>
        <v>104.49</v>
      </c>
      <c r="FNJ339" s="198" t="s">
        <v>22773</v>
      </c>
      <c r="FNK339" s="474" t="s">
        <v>22774</v>
      </c>
      <c r="FNL339" s="474"/>
      <c r="FNM339" s="474"/>
      <c r="FNN339" s="474"/>
      <c r="FNO339" s="474"/>
      <c r="FNP339" s="474"/>
      <c r="FNQ339" s="223" t="s">
        <v>10863</v>
      </c>
      <c r="FNR339" s="223" t="s">
        <v>22772</v>
      </c>
      <c r="FNS339" s="223" t="s">
        <v>6595</v>
      </c>
      <c r="FNT339" s="289">
        <v>1</v>
      </c>
      <c r="FNU339" s="289"/>
      <c r="FNV339" s="268">
        <v>79.59</v>
      </c>
      <c r="FNW339" s="268">
        <f>ROUND(FNV339*(1+$C$7),2)</f>
        <v>104.49</v>
      </c>
      <c r="FNX339" s="268">
        <f>FNT339*FNV339</f>
        <v>79.59</v>
      </c>
      <c r="FNY339" s="269">
        <f>FNW339*FNT339</f>
        <v>104.49</v>
      </c>
      <c r="FNZ339" s="198" t="s">
        <v>22773</v>
      </c>
      <c r="FOA339" s="474" t="s">
        <v>22774</v>
      </c>
      <c r="FOB339" s="474"/>
      <c r="FOC339" s="474"/>
      <c r="FOD339" s="474"/>
      <c r="FOE339" s="474"/>
      <c r="FOF339" s="474"/>
      <c r="FOG339" s="223" t="s">
        <v>10863</v>
      </c>
      <c r="FOH339" s="223" t="s">
        <v>22772</v>
      </c>
      <c r="FOI339" s="223" t="s">
        <v>6595</v>
      </c>
      <c r="FOJ339" s="289">
        <v>1</v>
      </c>
      <c r="FOK339" s="289"/>
      <c r="FOL339" s="268">
        <v>79.59</v>
      </c>
      <c r="FOM339" s="268">
        <f>ROUND(FOL339*(1+$C$7),2)</f>
        <v>104.49</v>
      </c>
      <c r="FON339" s="268">
        <f>FOJ339*FOL339</f>
        <v>79.59</v>
      </c>
      <c r="FOO339" s="269">
        <f>FOM339*FOJ339</f>
        <v>104.49</v>
      </c>
      <c r="FOP339" s="198" t="s">
        <v>22773</v>
      </c>
      <c r="FOQ339" s="474" t="s">
        <v>22774</v>
      </c>
      <c r="FOR339" s="474"/>
      <c r="FOS339" s="474"/>
      <c r="FOT339" s="474"/>
      <c r="FOU339" s="474"/>
      <c r="FOV339" s="474"/>
      <c r="FOW339" s="223" t="s">
        <v>10863</v>
      </c>
      <c r="FOX339" s="223" t="s">
        <v>22772</v>
      </c>
      <c r="FOY339" s="223" t="s">
        <v>6595</v>
      </c>
      <c r="FOZ339" s="289">
        <v>1</v>
      </c>
      <c r="FPA339" s="289"/>
      <c r="FPB339" s="268">
        <v>79.59</v>
      </c>
      <c r="FPC339" s="268">
        <f>ROUND(FPB339*(1+$C$7),2)</f>
        <v>104.49</v>
      </c>
      <c r="FPD339" s="268">
        <f>FOZ339*FPB339</f>
        <v>79.59</v>
      </c>
      <c r="FPE339" s="269">
        <f>FPC339*FOZ339</f>
        <v>104.49</v>
      </c>
      <c r="FPF339" s="198" t="s">
        <v>22773</v>
      </c>
      <c r="FPG339" s="474" t="s">
        <v>22774</v>
      </c>
      <c r="FPH339" s="474"/>
      <c r="FPI339" s="474"/>
      <c r="FPJ339" s="474"/>
      <c r="FPK339" s="474"/>
      <c r="FPL339" s="474"/>
      <c r="FPM339" s="223" t="s">
        <v>10863</v>
      </c>
      <c r="FPN339" s="223" t="s">
        <v>22772</v>
      </c>
      <c r="FPO339" s="223" t="s">
        <v>6595</v>
      </c>
      <c r="FPP339" s="289">
        <v>1</v>
      </c>
      <c r="FPQ339" s="289"/>
      <c r="FPR339" s="268">
        <v>79.59</v>
      </c>
      <c r="FPS339" s="268">
        <f>ROUND(FPR339*(1+$C$7),2)</f>
        <v>104.49</v>
      </c>
      <c r="FPT339" s="268">
        <f>FPP339*FPR339</f>
        <v>79.59</v>
      </c>
      <c r="FPU339" s="269">
        <f>FPS339*FPP339</f>
        <v>104.49</v>
      </c>
      <c r="FPV339" s="198" t="s">
        <v>22773</v>
      </c>
      <c r="FPW339" s="474" t="s">
        <v>22774</v>
      </c>
      <c r="FPX339" s="474"/>
      <c r="FPY339" s="474"/>
      <c r="FPZ339" s="474"/>
      <c r="FQA339" s="474"/>
      <c r="FQB339" s="474"/>
      <c r="FQC339" s="223" t="s">
        <v>10863</v>
      </c>
      <c r="FQD339" s="223" t="s">
        <v>22772</v>
      </c>
      <c r="FQE339" s="223" t="s">
        <v>6595</v>
      </c>
      <c r="FQF339" s="289">
        <v>1</v>
      </c>
      <c r="FQG339" s="289"/>
      <c r="FQH339" s="268">
        <v>79.59</v>
      </c>
      <c r="FQI339" s="268">
        <f>ROUND(FQH339*(1+$C$7),2)</f>
        <v>104.49</v>
      </c>
      <c r="FQJ339" s="268">
        <f>FQF339*FQH339</f>
        <v>79.59</v>
      </c>
      <c r="FQK339" s="269">
        <f>FQI339*FQF339</f>
        <v>104.49</v>
      </c>
      <c r="FQL339" s="198" t="s">
        <v>22773</v>
      </c>
      <c r="FQM339" s="474" t="s">
        <v>22774</v>
      </c>
      <c r="FQN339" s="474"/>
      <c r="FQO339" s="474"/>
      <c r="FQP339" s="474"/>
      <c r="FQQ339" s="474"/>
      <c r="FQR339" s="474"/>
      <c r="FQS339" s="223" t="s">
        <v>10863</v>
      </c>
      <c r="FQT339" s="223" t="s">
        <v>22772</v>
      </c>
      <c r="FQU339" s="223" t="s">
        <v>6595</v>
      </c>
      <c r="FQV339" s="289">
        <v>1</v>
      </c>
      <c r="FQW339" s="289"/>
      <c r="FQX339" s="268">
        <v>79.59</v>
      </c>
      <c r="FQY339" s="268">
        <f>ROUND(FQX339*(1+$C$7),2)</f>
        <v>104.49</v>
      </c>
      <c r="FQZ339" s="268">
        <f>FQV339*FQX339</f>
        <v>79.59</v>
      </c>
      <c r="FRA339" s="269">
        <f>FQY339*FQV339</f>
        <v>104.49</v>
      </c>
      <c r="FRB339" s="198" t="s">
        <v>22773</v>
      </c>
      <c r="FRC339" s="474" t="s">
        <v>22774</v>
      </c>
      <c r="FRD339" s="474"/>
      <c r="FRE339" s="474"/>
      <c r="FRF339" s="474"/>
      <c r="FRG339" s="474"/>
      <c r="FRH339" s="474"/>
      <c r="FRI339" s="223" t="s">
        <v>10863</v>
      </c>
      <c r="FRJ339" s="223" t="s">
        <v>22772</v>
      </c>
      <c r="FRK339" s="223" t="s">
        <v>6595</v>
      </c>
      <c r="FRL339" s="289">
        <v>1</v>
      </c>
      <c r="FRM339" s="289"/>
      <c r="FRN339" s="268">
        <v>79.59</v>
      </c>
      <c r="FRO339" s="268">
        <f>ROUND(FRN339*(1+$C$7),2)</f>
        <v>104.49</v>
      </c>
      <c r="FRP339" s="268">
        <f>FRL339*FRN339</f>
        <v>79.59</v>
      </c>
      <c r="FRQ339" s="269">
        <f>FRO339*FRL339</f>
        <v>104.49</v>
      </c>
      <c r="FRR339" s="198" t="s">
        <v>22773</v>
      </c>
      <c r="FRS339" s="474" t="s">
        <v>22774</v>
      </c>
      <c r="FRT339" s="474"/>
      <c r="FRU339" s="474"/>
      <c r="FRV339" s="474"/>
      <c r="FRW339" s="474"/>
      <c r="FRX339" s="474"/>
      <c r="FRY339" s="223" t="s">
        <v>10863</v>
      </c>
      <c r="FRZ339" s="223" t="s">
        <v>22772</v>
      </c>
      <c r="FSA339" s="223" t="s">
        <v>6595</v>
      </c>
      <c r="FSB339" s="289">
        <v>1</v>
      </c>
      <c r="FSC339" s="289"/>
      <c r="FSD339" s="268">
        <v>79.59</v>
      </c>
      <c r="FSE339" s="268">
        <f>ROUND(FSD339*(1+$C$7),2)</f>
        <v>104.49</v>
      </c>
      <c r="FSF339" s="268">
        <f>FSB339*FSD339</f>
        <v>79.59</v>
      </c>
      <c r="FSG339" s="269">
        <f>FSE339*FSB339</f>
        <v>104.49</v>
      </c>
      <c r="FSH339" s="198" t="s">
        <v>22773</v>
      </c>
      <c r="FSI339" s="474" t="s">
        <v>22774</v>
      </c>
      <c r="FSJ339" s="474"/>
      <c r="FSK339" s="474"/>
      <c r="FSL339" s="474"/>
      <c r="FSM339" s="474"/>
      <c r="FSN339" s="474"/>
      <c r="FSO339" s="223" t="s">
        <v>10863</v>
      </c>
      <c r="FSP339" s="223" t="s">
        <v>22772</v>
      </c>
      <c r="FSQ339" s="223" t="s">
        <v>6595</v>
      </c>
      <c r="FSR339" s="289">
        <v>1</v>
      </c>
      <c r="FSS339" s="289"/>
      <c r="FST339" s="268">
        <v>79.59</v>
      </c>
      <c r="FSU339" s="268">
        <f>ROUND(FST339*(1+$C$7),2)</f>
        <v>104.49</v>
      </c>
      <c r="FSV339" s="268">
        <f>FSR339*FST339</f>
        <v>79.59</v>
      </c>
      <c r="FSW339" s="269">
        <f>FSU339*FSR339</f>
        <v>104.49</v>
      </c>
      <c r="FSX339" s="198" t="s">
        <v>22773</v>
      </c>
      <c r="FSY339" s="474" t="s">
        <v>22774</v>
      </c>
      <c r="FSZ339" s="474"/>
      <c r="FTA339" s="474"/>
      <c r="FTB339" s="474"/>
      <c r="FTC339" s="474"/>
      <c r="FTD339" s="474"/>
      <c r="FTE339" s="223" t="s">
        <v>10863</v>
      </c>
      <c r="FTF339" s="223" t="s">
        <v>22772</v>
      </c>
      <c r="FTG339" s="223" t="s">
        <v>6595</v>
      </c>
      <c r="FTH339" s="289">
        <v>1</v>
      </c>
      <c r="FTI339" s="289"/>
      <c r="FTJ339" s="268">
        <v>79.59</v>
      </c>
      <c r="FTK339" s="268">
        <f>ROUND(FTJ339*(1+$C$7),2)</f>
        <v>104.49</v>
      </c>
      <c r="FTL339" s="268">
        <f>FTH339*FTJ339</f>
        <v>79.59</v>
      </c>
      <c r="FTM339" s="269">
        <f>FTK339*FTH339</f>
        <v>104.49</v>
      </c>
      <c r="FTN339" s="198" t="s">
        <v>22773</v>
      </c>
      <c r="FTO339" s="474" t="s">
        <v>22774</v>
      </c>
      <c r="FTP339" s="474"/>
      <c r="FTQ339" s="474"/>
      <c r="FTR339" s="474"/>
      <c r="FTS339" s="474"/>
      <c r="FTT339" s="474"/>
      <c r="FTU339" s="223" t="s">
        <v>10863</v>
      </c>
      <c r="FTV339" s="223" t="s">
        <v>22772</v>
      </c>
      <c r="FTW339" s="223" t="s">
        <v>6595</v>
      </c>
      <c r="FTX339" s="289">
        <v>1</v>
      </c>
      <c r="FTY339" s="289"/>
      <c r="FTZ339" s="268">
        <v>79.59</v>
      </c>
      <c r="FUA339" s="268">
        <f>ROUND(FTZ339*(1+$C$7),2)</f>
        <v>104.49</v>
      </c>
      <c r="FUB339" s="268">
        <f>FTX339*FTZ339</f>
        <v>79.59</v>
      </c>
      <c r="FUC339" s="269">
        <f>FUA339*FTX339</f>
        <v>104.49</v>
      </c>
      <c r="FUD339" s="198" t="s">
        <v>22773</v>
      </c>
      <c r="FUE339" s="474" t="s">
        <v>22774</v>
      </c>
      <c r="FUF339" s="474"/>
      <c r="FUG339" s="474"/>
      <c r="FUH339" s="474"/>
      <c r="FUI339" s="474"/>
      <c r="FUJ339" s="474"/>
      <c r="FUK339" s="223" t="s">
        <v>10863</v>
      </c>
      <c r="FUL339" s="223" t="s">
        <v>22772</v>
      </c>
      <c r="FUM339" s="223" t="s">
        <v>6595</v>
      </c>
      <c r="FUN339" s="289">
        <v>1</v>
      </c>
      <c r="FUO339" s="289"/>
      <c r="FUP339" s="268">
        <v>79.59</v>
      </c>
      <c r="FUQ339" s="268">
        <f>ROUND(FUP339*(1+$C$7),2)</f>
        <v>104.49</v>
      </c>
      <c r="FUR339" s="268">
        <f>FUN339*FUP339</f>
        <v>79.59</v>
      </c>
      <c r="FUS339" s="269">
        <f>FUQ339*FUN339</f>
        <v>104.49</v>
      </c>
      <c r="FUT339" s="198" t="s">
        <v>22773</v>
      </c>
      <c r="FUU339" s="474" t="s">
        <v>22774</v>
      </c>
      <c r="FUV339" s="474"/>
      <c r="FUW339" s="474"/>
      <c r="FUX339" s="474"/>
      <c r="FUY339" s="474"/>
      <c r="FUZ339" s="474"/>
      <c r="FVA339" s="223" t="s">
        <v>10863</v>
      </c>
      <c r="FVB339" s="223" t="s">
        <v>22772</v>
      </c>
      <c r="FVC339" s="223" t="s">
        <v>6595</v>
      </c>
      <c r="FVD339" s="289">
        <v>1</v>
      </c>
      <c r="FVE339" s="289"/>
      <c r="FVF339" s="268">
        <v>79.59</v>
      </c>
      <c r="FVG339" s="268">
        <f>ROUND(FVF339*(1+$C$7),2)</f>
        <v>104.49</v>
      </c>
      <c r="FVH339" s="268">
        <f>FVD339*FVF339</f>
        <v>79.59</v>
      </c>
      <c r="FVI339" s="269">
        <f>FVG339*FVD339</f>
        <v>104.49</v>
      </c>
      <c r="FVJ339" s="198" t="s">
        <v>22773</v>
      </c>
      <c r="FVK339" s="474" t="s">
        <v>22774</v>
      </c>
      <c r="FVL339" s="474"/>
      <c r="FVM339" s="474"/>
      <c r="FVN339" s="474"/>
      <c r="FVO339" s="474"/>
      <c r="FVP339" s="474"/>
      <c r="FVQ339" s="223" t="s">
        <v>10863</v>
      </c>
      <c r="FVR339" s="223" t="s">
        <v>22772</v>
      </c>
      <c r="FVS339" s="223" t="s">
        <v>6595</v>
      </c>
      <c r="FVT339" s="289">
        <v>1</v>
      </c>
      <c r="FVU339" s="289"/>
      <c r="FVV339" s="268">
        <v>79.59</v>
      </c>
      <c r="FVW339" s="268">
        <f>ROUND(FVV339*(1+$C$7),2)</f>
        <v>104.49</v>
      </c>
      <c r="FVX339" s="268">
        <f>FVT339*FVV339</f>
        <v>79.59</v>
      </c>
      <c r="FVY339" s="269">
        <f>FVW339*FVT339</f>
        <v>104.49</v>
      </c>
      <c r="FVZ339" s="198" t="s">
        <v>22773</v>
      </c>
      <c r="FWA339" s="474" t="s">
        <v>22774</v>
      </c>
      <c r="FWB339" s="474"/>
      <c r="FWC339" s="474"/>
      <c r="FWD339" s="474"/>
      <c r="FWE339" s="474"/>
      <c r="FWF339" s="474"/>
      <c r="FWG339" s="223" t="s">
        <v>10863</v>
      </c>
      <c r="FWH339" s="223" t="s">
        <v>22772</v>
      </c>
      <c r="FWI339" s="223" t="s">
        <v>6595</v>
      </c>
      <c r="FWJ339" s="289">
        <v>1</v>
      </c>
      <c r="FWK339" s="289"/>
      <c r="FWL339" s="268">
        <v>79.59</v>
      </c>
      <c r="FWM339" s="268">
        <f>ROUND(FWL339*(1+$C$7),2)</f>
        <v>104.49</v>
      </c>
      <c r="FWN339" s="268">
        <f>FWJ339*FWL339</f>
        <v>79.59</v>
      </c>
      <c r="FWO339" s="269">
        <f>FWM339*FWJ339</f>
        <v>104.49</v>
      </c>
      <c r="FWP339" s="198" t="s">
        <v>22773</v>
      </c>
      <c r="FWQ339" s="474" t="s">
        <v>22774</v>
      </c>
      <c r="FWR339" s="474"/>
      <c r="FWS339" s="474"/>
      <c r="FWT339" s="474"/>
      <c r="FWU339" s="474"/>
      <c r="FWV339" s="474"/>
      <c r="FWW339" s="223" t="s">
        <v>10863</v>
      </c>
      <c r="FWX339" s="223" t="s">
        <v>22772</v>
      </c>
      <c r="FWY339" s="223" t="s">
        <v>6595</v>
      </c>
      <c r="FWZ339" s="289">
        <v>1</v>
      </c>
      <c r="FXA339" s="289"/>
      <c r="FXB339" s="268">
        <v>79.59</v>
      </c>
      <c r="FXC339" s="268">
        <f>ROUND(FXB339*(1+$C$7),2)</f>
        <v>104.49</v>
      </c>
      <c r="FXD339" s="268">
        <f>FWZ339*FXB339</f>
        <v>79.59</v>
      </c>
      <c r="FXE339" s="269">
        <f>FXC339*FWZ339</f>
        <v>104.49</v>
      </c>
      <c r="FXF339" s="198" t="s">
        <v>22773</v>
      </c>
      <c r="FXG339" s="474" t="s">
        <v>22774</v>
      </c>
      <c r="FXH339" s="474"/>
      <c r="FXI339" s="474"/>
      <c r="FXJ339" s="474"/>
      <c r="FXK339" s="474"/>
      <c r="FXL339" s="474"/>
      <c r="FXM339" s="223" t="s">
        <v>10863</v>
      </c>
      <c r="FXN339" s="223" t="s">
        <v>22772</v>
      </c>
      <c r="FXO339" s="223" t="s">
        <v>6595</v>
      </c>
      <c r="FXP339" s="289">
        <v>1</v>
      </c>
      <c r="FXQ339" s="289"/>
      <c r="FXR339" s="268">
        <v>79.59</v>
      </c>
      <c r="FXS339" s="268">
        <f>ROUND(FXR339*(1+$C$7),2)</f>
        <v>104.49</v>
      </c>
      <c r="FXT339" s="268">
        <f>FXP339*FXR339</f>
        <v>79.59</v>
      </c>
      <c r="FXU339" s="269">
        <f>FXS339*FXP339</f>
        <v>104.49</v>
      </c>
      <c r="FXV339" s="198" t="s">
        <v>22773</v>
      </c>
      <c r="FXW339" s="474" t="s">
        <v>22774</v>
      </c>
      <c r="FXX339" s="474"/>
      <c r="FXY339" s="474"/>
      <c r="FXZ339" s="474"/>
      <c r="FYA339" s="474"/>
      <c r="FYB339" s="474"/>
      <c r="FYC339" s="223" t="s">
        <v>10863</v>
      </c>
      <c r="FYD339" s="223" t="s">
        <v>22772</v>
      </c>
      <c r="FYE339" s="223" t="s">
        <v>6595</v>
      </c>
      <c r="FYF339" s="289">
        <v>1</v>
      </c>
      <c r="FYG339" s="289"/>
      <c r="FYH339" s="268">
        <v>79.59</v>
      </c>
      <c r="FYI339" s="268">
        <f>ROUND(FYH339*(1+$C$7),2)</f>
        <v>104.49</v>
      </c>
      <c r="FYJ339" s="268">
        <f>FYF339*FYH339</f>
        <v>79.59</v>
      </c>
      <c r="FYK339" s="269">
        <f>FYI339*FYF339</f>
        <v>104.49</v>
      </c>
      <c r="FYL339" s="198" t="s">
        <v>22773</v>
      </c>
      <c r="FYM339" s="474" t="s">
        <v>22774</v>
      </c>
      <c r="FYN339" s="474"/>
      <c r="FYO339" s="474"/>
      <c r="FYP339" s="474"/>
      <c r="FYQ339" s="474"/>
      <c r="FYR339" s="474"/>
      <c r="FYS339" s="223" t="s">
        <v>10863</v>
      </c>
      <c r="FYT339" s="223" t="s">
        <v>22772</v>
      </c>
      <c r="FYU339" s="223" t="s">
        <v>6595</v>
      </c>
      <c r="FYV339" s="289">
        <v>1</v>
      </c>
      <c r="FYW339" s="289"/>
      <c r="FYX339" s="268">
        <v>79.59</v>
      </c>
      <c r="FYY339" s="268">
        <f>ROUND(FYX339*(1+$C$7),2)</f>
        <v>104.49</v>
      </c>
      <c r="FYZ339" s="268">
        <f>FYV339*FYX339</f>
        <v>79.59</v>
      </c>
      <c r="FZA339" s="269">
        <f>FYY339*FYV339</f>
        <v>104.49</v>
      </c>
      <c r="FZB339" s="198" t="s">
        <v>22773</v>
      </c>
      <c r="FZC339" s="474" t="s">
        <v>22774</v>
      </c>
      <c r="FZD339" s="474"/>
      <c r="FZE339" s="474"/>
      <c r="FZF339" s="474"/>
      <c r="FZG339" s="474"/>
      <c r="FZH339" s="474"/>
      <c r="FZI339" s="223" t="s">
        <v>10863</v>
      </c>
      <c r="FZJ339" s="223" t="s">
        <v>22772</v>
      </c>
      <c r="FZK339" s="223" t="s">
        <v>6595</v>
      </c>
      <c r="FZL339" s="289">
        <v>1</v>
      </c>
      <c r="FZM339" s="289"/>
      <c r="FZN339" s="268">
        <v>79.59</v>
      </c>
      <c r="FZO339" s="268">
        <f>ROUND(FZN339*(1+$C$7),2)</f>
        <v>104.49</v>
      </c>
      <c r="FZP339" s="268">
        <f>FZL339*FZN339</f>
        <v>79.59</v>
      </c>
      <c r="FZQ339" s="269">
        <f>FZO339*FZL339</f>
        <v>104.49</v>
      </c>
      <c r="FZR339" s="198" t="s">
        <v>22773</v>
      </c>
      <c r="FZS339" s="474" t="s">
        <v>22774</v>
      </c>
      <c r="FZT339" s="474"/>
      <c r="FZU339" s="474"/>
      <c r="FZV339" s="474"/>
      <c r="FZW339" s="474"/>
      <c r="FZX339" s="474"/>
      <c r="FZY339" s="223" t="s">
        <v>10863</v>
      </c>
      <c r="FZZ339" s="223" t="s">
        <v>22772</v>
      </c>
      <c r="GAA339" s="223" t="s">
        <v>6595</v>
      </c>
      <c r="GAB339" s="289">
        <v>1</v>
      </c>
      <c r="GAC339" s="289"/>
      <c r="GAD339" s="268">
        <v>79.59</v>
      </c>
      <c r="GAE339" s="268">
        <f>ROUND(GAD339*(1+$C$7),2)</f>
        <v>104.49</v>
      </c>
      <c r="GAF339" s="268">
        <f>GAB339*GAD339</f>
        <v>79.59</v>
      </c>
      <c r="GAG339" s="269">
        <f>GAE339*GAB339</f>
        <v>104.49</v>
      </c>
      <c r="GAH339" s="198" t="s">
        <v>22773</v>
      </c>
      <c r="GAI339" s="474" t="s">
        <v>22774</v>
      </c>
      <c r="GAJ339" s="474"/>
      <c r="GAK339" s="474"/>
      <c r="GAL339" s="474"/>
      <c r="GAM339" s="474"/>
      <c r="GAN339" s="474"/>
      <c r="GAO339" s="223" t="s">
        <v>10863</v>
      </c>
      <c r="GAP339" s="223" t="s">
        <v>22772</v>
      </c>
      <c r="GAQ339" s="223" t="s">
        <v>6595</v>
      </c>
      <c r="GAR339" s="289">
        <v>1</v>
      </c>
      <c r="GAS339" s="289"/>
      <c r="GAT339" s="268">
        <v>79.59</v>
      </c>
      <c r="GAU339" s="268">
        <f>ROUND(GAT339*(1+$C$7),2)</f>
        <v>104.49</v>
      </c>
      <c r="GAV339" s="268">
        <f>GAR339*GAT339</f>
        <v>79.59</v>
      </c>
      <c r="GAW339" s="269">
        <f>GAU339*GAR339</f>
        <v>104.49</v>
      </c>
      <c r="GAX339" s="198" t="s">
        <v>22773</v>
      </c>
      <c r="GAY339" s="474" t="s">
        <v>22774</v>
      </c>
      <c r="GAZ339" s="474"/>
      <c r="GBA339" s="474"/>
      <c r="GBB339" s="474"/>
      <c r="GBC339" s="474"/>
      <c r="GBD339" s="474"/>
      <c r="GBE339" s="223" t="s">
        <v>10863</v>
      </c>
      <c r="GBF339" s="223" t="s">
        <v>22772</v>
      </c>
      <c r="GBG339" s="223" t="s">
        <v>6595</v>
      </c>
      <c r="GBH339" s="289">
        <v>1</v>
      </c>
      <c r="GBI339" s="289"/>
      <c r="GBJ339" s="268">
        <v>79.59</v>
      </c>
      <c r="GBK339" s="268">
        <f>ROUND(GBJ339*(1+$C$7),2)</f>
        <v>104.49</v>
      </c>
      <c r="GBL339" s="268">
        <f>GBH339*GBJ339</f>
        <v>79.59</v>
      </c>
      <c r="GBM339" s="269">
        <f>GBK339*GBH339</f>
        <v>104.49</v>
      </c>
      <c r="GBN339" s="198" t="s">
        <v>22773</v>
      </c>
      <c r="GBO339" s="474" t="s">
        <v>22774</v>
      </c>
      <c r="GBP339" s="474"/>
      <c r="GBQ339" s="474"/>
      <c r="GBR339" s="474"/>
      <c r="GBS339" s="474"/>
      <c r="GBT339" s="474"/>
      <c r="GBU339" s="223" t="s">
        <v>10863</v>
      </c>
      <c r="GBV339" s="223" t="s">
        <v>22772</v>
      </c>
      <c r="GBW339" s="223" t="s">
        <v>6595</v>
      </c>
      <c r="GBX339" s="289">
        <v>1</v>
      </c>
      <c r="GBY339" s="289"/>
      <c r="GBZ339" s="268">
        <v>79.59</v>
      </c>
      <c r="GCA339" s="268">
        <f>ROUND(GBZ339*(1+$C$7),2)</f>
        <v>104.49</v>
      </c>
      <c r="GCB339" s="268">
        <f>GBX339*GBZ339</f>
        <v>79.59</v>
      </c>
      <c r="GCC339" s="269">
        <f>GCA339*GBX339</f>
        <v>104.49</v>
      </c>
      <c r="GCD339" s="198" t="s">
        <v>22773</v>
      </c>
      <c r="GCE339" s="474" t="s">
        <v>22774</v>
      </c>
      <c r="GCF339" s="474"/>
      <c r="GCG339" s="474"/>
      <c r="GCH339" s="474"/>
      <c r="GCI339" s="474"/>
      <c r="GCJ339" s="474"/>
      <c r="GCK339" s="223" t="s">
        <v>10863</v>
      </c>
      <c r="GCL339" s="223" t="s">
        <v>22772</v>
      </c>
      <c r="GCM339" s="223" t="s">
        <v>6595</v>
      </c>
      <c r="GCN339" s="289">
        <v>1</v>
      </c>
      <c r="GCO339" s="289"/>
      <c r="GCP339" s="268">
        <v>79.59</v>
      </c>
      <c r="GCQ339" s="268">
        <f>ROUND(GCP339*(1+$C$7),2)</f>
        <v>104.49</v>
      </c>
      <c r="GCR339" s="268">
        <f>GCN339*GCP339</f>
        <v>79.59</v>
      </c>
      <c r="GCS339" s="269">
        <f>GCQ339*GCN339</f>
        <v>104.49</v>
      </c>
      <c r="GCT339" s="198" t="s">
        <v>22773</v>
      </c>
      <c r="GCU339" s="474" t="s">
        <v>22774</v>
      </c>
      <c r="GCV339" s="474"/>
      <c r="GCW339" s="474"/>
      <c r="GCX339" s="474"/>
      <c r="GCY339" s="474"/>
      <c r="GCZ339" s="474"/>
      <c r="GDA339" s="223" t="s">
        <v>10863</v>
      </c>
      <c r="GDB339" s="223" t="s">
        <v>22772</v>
      </c>
      <c r="GDC339" s="223" t="s">
        <v>6595</v>
      </c>
      <c r="GDD339" s="289">
        <v>1</v>
      </c>
      <c r="GDE339" s="289"/>
      <c r="GDF339" s="268">
        <v>79.59</v>
      </c>
      <c r="GDG339" s="268">
        <f>ROUND(GDF339*(1+$C$7),2)</f>
        <v>104.49</v>
      </c>
      <c r="GDH339" s="268">
        <f>GDD339*GDF339</f>
        <v>79.59</v>
      </c>
      <c r="GDI339" s="269">
        <f>GDG339*GDD339</f>
        <v>104.49</v>
      </c>
      <c r="GDJ339" s="198" t="s">
        <v>22773</v>
      </c>
      <c r="GDK339" s="474" t="s">
        <v>22774</v>
      </c>
      <c r="GDL339" s="474"/>
      <c r="GDM339" s="474"/>
      <c r="GDN339" s="474"/>
      <c r="GDO339" s="474"/>
      <c r="GDP339" s="474"/>
      <c r="GDQ339" s="223" t="s">
        <v>10863</v>
      </c>
      <c r="GDR339" s="223" t="s">
        <v>22772</v>
      </c>
      <c r="GDS339" s="223" t="s">
        <v>6595</v>
      </c>
      <c r="GDT339" s="289">
        <v>1</v>
      </c>
      <c r="GDU339" s="289"/>
      <c r="GDV339" s="268">
        <v>79.59</v>
      </c>
      <c r="GDW339" s="268">
        <f>ROUND(GDV339*(1+$C$7),2)</f>
        <v>104.49</v>
      </c>
      <c r="GDX339" s="268">
        <f>GDT339*GDV339</f>
        <v>79.59</v>
      </c>
      <c r="GDY339" s="269">
        <f>GDW339*GDT339</f>
        <v>104.49</v>
      </c>
      <c r="GDZ339" s="198" t="s">
        <v>22773</v>
      </c>
      <c r="GEA339" s="474" t="s">
        <v>22774</v>
      </c>
      <c r="GEB339" s="474"/>
      <c r="GEC339" s="474"/>
      <c r="GED339" s="474"/>
      <c r="GEE339" s="474"/>
      <c r="GEF339" s="474"/>
      <c r="GEG339" s="223" t="s">
        <v>10863</v>
      </c>
      <c r="GEH339" s="223" t="s">
        <v>22772</v>
      </c>
      <c r="GEI339" s="223" t="s">
        <v>6595</v>
      </c>
      <c r="GEJ339" s="289">
        <v>1</v>
      </c>
      <c r="GEK339" s="289"/>
      <c r="GEL339" s="268">
        <v>79.59</v>
      </c>
      <c r="GEM339" s="268">
        <f>ROUND(GEL339*(1+$C$7),2)</f>
        <v>104.49</v>
      </c>
      <c r="GEN339" s="268">
        <f>GEJ339*GEL339</f>
        <v>79.59</v>
      </c>
      <c r="GEO339" s="269">
        <f>GEM339*GEJ339</f>
        <v>104.49</v>
      </c>
      <c r="GEP339" s="198" t="s">
        <v>22773</v>
      </c>
      <c r="GEQ339" s="474" t="s">
        <v>22774</v>
      </c>
      <c r="GER339" s="474"/>
      <c r="GES339" s="474"/>
      <c r="GET339" s="474"/>
      <c r="GEU339" s="474"/>
      <c r="GEV339" s="474"/>
      <c r="GEW339" s="223" t="s">
        <v>10863</v>
      </c>
      <c r="GEX339" s="223" t="s">
        <v>22772</v>
      </c>
      <c r="GEY339" s="223" t="s">
        <v>6595</v>
      </c>
      <c r="GEZ339" s="289">
        <v>1</v>
      </c>
      <c r="GFA339" s="289"/>
      <c r="GFB339" s="268">
        <v>79.59</v>
      </c>
      <c r="GFC339" s="268">
        <f>ROUND(GFB339*(1+$C$7),2)</f>
        <v>104.49</v>
      </c>
      <c r="GFD339" s="268">
        <f>GEZ339*GFB339</f>
        <v>79.59</v>
      </c>
      <c r="GFE339" s="269">
        <f>GFC339*GEZ339</f>
        <v>104.49</v>
      </c>
      <c r="GFF339" s="198" t="s">
        <v>22773</v>
      </c>
      <c r="GFG339" s="474" t="s">
        <v>22774</v>
      </c>
      <c r="GFH339" s="474"/>
      <c r="GFI339" s="474"/>
      <c r="GFJ339" s="474"/>
      <c r="GFK339" s="474"/>
      <c r="GFL339" s="474"/>
      <c r="GFM339" s="223" t="s">
        <v>10863</v>
      </c>
      <c r="GFN339" s="223" t="s">
        <v>22772</v>
      </c>
      <c r="GFO339" s="223" t="s">
        <v>6595</v>
      </c>
      <c r="GFP339" s="289">
        <v>1</v>
      </c>
      <c r="GFQ339" s="289"/>
      <c r="GFR339" s="268">
        <v>79.59</v>
      </c>
      <c r="GFS339" s="268">
        <f>ROUND(GFR339*(1+$C$7),2)</f>
        <v>104.49</v>
      </c>
      <c r="GFT339" s="268">
        <f>GFP339*GFR339</f>
        <v>79.59</v>
      </c>
      <c r="GFU339" s="269">
        <f>GFS339*GFP339</f>
        <v>104.49</v>
      </c>
      <c r="GFV339" s="198" t="s">
        <v>22773</v>
      </c>
      <c r="GFW339" s="474" t="s">
        <v>22774</v>
      </c>
      <c r="GFX339" s="474"/>
      <c r="GFY339" s="474"/>
      <c r="GFZ339" s="474"/>
      <c r="GGA339" s="474"/>
      <c r="GGB339" s="474"/>
      <c r="GGC339" s="223" t="s">
        <v>10863</v>
      </c>
      <c r="GGD339" s="223" t="s">
        <v>22772</v>
      </c>
      <c r="GGE339" s="223" t="s">
        <v>6595</v>
      </c>
      <c r="GGF339" s="289">
        <v>1</v>
      </c>
      <c r="GGG339" s="289"/>
      <c r="GGH339" s="268">
        <v>79.59</v>
      </c>
      <c r="GGI339" s="268">
        <f>ROUND(GGH339*(1+$C$7),2)</f>
        <v>104.49</v>
      </c>
      <c r="GGJ339" s="268">
        <f>GGF339*GGH339</f>
        <v>79.59</v>
      </c>
      <c r="GGK339" s="269">
        <f>GGI339*GGF339</f>
        <v>104.49</v>
      </c>
      <c r="GGL339" s="198" t="s">
        <v>22773</v>
      </c>
      <c r="GGM339" s="474" t="s">
        <v>22774</v>
      </c>
      <c r="GGN339" s="474"/>
      <c r="GGO339" s="474"/>
      <c r="GGP339" s="474"/>
      <c r="GGQ339" s="474"/>
      <c r="GGR339" s="474"/>
      <c r="GGS339" s="223" t="s">
        <v>10863</v>
      </c>
      <c r="GGT339" s="223" t="s">
        <v>22772</v>
      </c>
      <c r="GGU339" s="223" t="s">
        <v>6595</v>
      </c>
      <c r="GGV339" s="289">
        <v>1</v>
      </c>
      <c r="GGW339" s="289"/>
      <c r="GGX339" s="268">
        <v>79.59</v>
      </c>
      <c r="GGY339" s="268">
        <f>ROUND(GGX339*(1+$C$7),2)</f>
        <v>104.49</v>
      </c>
      <c r="GGZ339" s="268">
        <f>GGV339*GGX339</f>
        <v>79.59</v>
      </c>
      <c r="GHA339" s="269">
        <f>GGY339*GGV339</f>
        <v>104.49</v>
      </c>
      <c r="GHB339" s="198" t="s">
        <v>22773</v>
      </c>
      <c r="GHC339" s="474" t="s">
        <v>22774</v>
      </c>
      <c r="GHD339" s="474"/>
      <c r="GHE339" s="474"/>
      <c r="GHF339" s="474"/>
      <c r="GHG339" s="474"/>
      <c r="GHH339" s="474"/>
      <c r="GHI339" s="223" t="s">
        <v>10863</v>
      </c>
      <c r="GHJ339" s="223" t="s">
        <v>22772</v>
      </c>
      <c r="GHK339" s="223" t="s">
        <v>6595</v>
      </c>
      <c r="GHL339" s="289">
        <v>1</v>
      </c>
      <c r="GHM339" s="289"/>
      <c r="GHN339" s="268">
        <v>79.59</v>
      </c>
      <c r="GHO339" s="268">
        <f>ROUND(GHN339*(1+$C$7),2)</f>
        <v>104.49</v>
      </c>
      <c r="GHP339" s="268">
        <f>GHL339*GHN339</f>
        <v>79.59</v>
      </c>
      <c r="GHQ339" s="269">
        <f>GHO339*GHL339</f>
        <v>104.49</v>
      </c>
      <c r="GHR339" s="198" t="s">
        <v>22773</v>
      </c>
      <c r="GHS339" s="474" t="s">
        <v>22774</v>
      </c>
      <c r="GHT339" s="474"/>
      <c r="GHU339" s="474"/>
      <c r="GHV339" s="474"/>
      <c r="GHW339" s="474"/>
      <c r="GHX339" s="474"/>
      <c r="GHY339" s="223" t="s">
        <v>10863</v>
      </c>
      <c r="GHZ339" s="223" t="s">
        <v>22772</v>
      </c>
      <c r="GIA339" s="223" t="s">
        <v>6595</v>
      </c>
      <c r="GIB339" s="289">
        <v>1</v>
      </c>
      <c r="GIC339" s="289"/>
      <c r="GID339" s="268">
        <v>79.59</v>
      </c>
      <c r="GIE339" s="268">
        <f>ROUND(GID339*(1+$C$7),2)</f>
        <v>104.49</v>
      </c>
      <c r="GIF339" s="268">
        <f>GIB339*GID339</f>
        <v>79.59</v>
      </c>
      <c r="GIG339" s="269">
        <f>GIE339*GIB339</f>
        <v>104.49</v>
      </c>
      <c r="GIH339" s="198" t="s">
        <v>22773</v>
      </c>
      <c r="GII339" s="474" t="s">
        <v>22774</v>
      </c>
      <c r="GIJ339" s="474"/>
      <c r="GIK339" s="474"/>
      <c r="GIL339" s="474"/>
      <c r="GIM339" s="474"/>
      <c r="GIN339" s="474"/>
      <c r="GIO339" s="223" t="s">
        <v>10863</v>
      </c>
      <c r="GIP339" s="223" t="s">
        <v>22772</v>
      </c>
      <c r="GIQ339" s="223" t="s">
        <v>6595</v>
      </c>
      <c r="GIR339" s="289">
        <v>1</v>
      </c>
      <c r="GIS339" s="289"/>
      <c r="GIT339" s="268">
        <v>79.59</v>
      </c>
      <c r="GIU339" s="268">
        <f>ROUND(GIT339*(1+$C$7),2)</f>
        <v>104.49</v>
      </c>
      <c r="GIV339" s="268">
        <f>GIR339*GIT339</f>
        <v>79.59</v>
      </c>
      <c r="GIW339" s="269">
        <f>GIU339*GIR339</f>
        <v>104.49</v>
      </c>
      <c r="GIX339" s="198" t="s">
        <v>22773</v>
      </c>
      <c r="GIY339" s="474" t="s">
        <v>22774</v>
      </c>
      <c r="GIZ339" s="474"/>
      <c r="GJA339" s="474"/>
      <c r="GJB339" s="474"/>
      <c r="GJC339" s="474"/>
      <c r="GJD339" s="474"/>
      <c r="GJE339" s="223" t="s">
        <v>10863</v>
      </c>
      <c r="GJF339" s="223" t="s">
        <v>22772</v>
      </c>
      <c r="GJG339" s="223" t="s">
        <v>6595</v>
      </c>
      <c r="GJH339" s="289">
        <v>1</v>
      </c>
      <c r="GJI339" s="289"/>
      <c r="GJJ339" s="268">
        <v>79.59</v>
      </c>
      <c r="GJK339" s="268">
        <f>ROUND(GJJ339*(1+$C$7),2)</f>
        <v>104.49</v>
      </c>
      <c r="GJL339" s="268">
        <f>GJH339*GJJ339</f>
        <v>79.59</v>
      </c>
      <c r="GJM339" s="269">
        <f>GJK339*GJH339</f>
        <v>104.49</v>
      </c>
      <c r="GJN339" s="198" t="s">
        <v>22773</v>
      </c>
      <c r="GJO339" s="474" t="s">
        <v>22774</v>
      </c>
      <c r="GJP339" s="474"/>
      <c r="GJQ339" s="474"/>
      <c r="GJR339" s="474"/>
      <c r="GJS339" s="474"/>
      <c r="GJT339" s="474"/>
      <c r="GJU339" s="223" t="s">
        <v>10863</v>
      </c>
      <c r="GJV339" s="223" t="s">
        <v>22772</v>
      </c>
      <c r="GJW339" s="223" t="s">
        <v>6595</v>
      </c>
      <c r="GJX339" s="289">
        <v>1</v>
      </c>
      <c r="GJY339" s="289"/>
      <c r="GJZ339" s="268">
        <v>79.59</v>
      </c>
      <c r="GKA339" s="268">
        <f>ROUND(GJZ339*(1+$C$7),2)</f>
        <v>104.49</v>
      </c>
      <c r="GKB339" s="268">
        <f>GJX339*GJZ339</f>
        <v>79.59</v>
      </c>
      <c r="GKC339" s="269">
        <f>GKA339*GJX339</f>
        <v>104.49</v>
      </c>
      <c r="GKD339" s="198" t="s">
        <v>22773</v>
      </c>
      <c r="GKE339" s="474" t="s">
        <v>22774</v>
      </c>
      <c r="GKF339" s="474"/>
      <c r="GKG339" s="474"/>
      <c r="GKH339" s="474"/>
      <c r="GKI339" s="474"/>
      <c r="GKJ339" s="474"/>
      <c r="GKK339" s="223" t="s">
        <v>10863</v>
      </c>
      <c r="GKL339" s="223" t="s">
        <v>22772</v>
      </c>
      <c r="GKM339" s="223" t="s">
        <v>6595</v>
      </c>
      <c r="GKN339" s="289">
        <v>1</v>
      </c>
      <c r="GKO339" s="289"/>
      <c r="GKP339" s="268">
        <v>79.59</v>
      </c>
      <c r="GKQ339" s="268">
        <f>ROUND(GKP339*(1+$C$7),2)</f>
        <v>104.49</v>
      </c>
      <c r="GKR339" s="268">
        <f>GKN339*GKP339</f>
        <v>79.59</v>
      </c>
      <c r="GKS339" s="269">
        <f>GKQ339*GKN339</f>
        <v>104.49</v>
      </c>
      <c r="GKT339" s="198" t="s">
        <v>22773</v>
      </c>
      <c r="GKU339" s="474" t="s">
        <v>22774</v>
      </c>
      <c r="GKV339" s="474"/>
      <c r="GKW339" s="474"/>
      <c r="GKX339" s="474"/>
      <c r="GKY339" s="474"/>
      <c r="GKZ339" s="474"/>
      <c r="GLA339" s="223" t="s">
        <v>10863</v>
      </c>
      <c r="GLB339" s="223" t="s">
        <v>22772</v>
      </c>
      <c r="GLC339" s="223" t="s">
        <v>6595</v>
      </c>
      <c r="GLD339" s="289">
        <v>1</v>
      </c>
      <c r="GLE339" s="289"/>
      <c r="GLF339" s="268">
        <v>79.59</v>
      </c>
      <c r="GLG339" s="268">
        <f>ROUND(GLF339*(1+$C$7),2)</f>
        <v>104.49</v>
      </c>
      <c r="GLH339" s="268">
        <f>GLD339*GLF339</f>
        <v>79.59</v>
      </c>
      <c r="GLI339" s="269">
        <f>GLG339*GLD339</f>
        <v>104.49</v>
      </c>
      <c r="GLJ339" s="198" t="s">
        <v>22773</v>
      </c>
      <c r="GLK339" s="474" t="s">
        <v>22774</v>
      </c>
      <c r="GLL339" s="474"/>
      <c r="GLM339" s="474"/>
      <c r="GLN339" s="474"/>
      <c r="GLO339" s="474"/>
      <c r="GLP339" s="474"/>
      <c r="GLQ339" s="223" t="s">
        <v>10863</v>
      </c>
      <c r="GLR339" s="223" t="s">
        <v>22772</v>
      </c>
      <c r="GLS339" s="223" t="s">
        <v>6595</v>
      </c>
      <c r="GLT339" s="289">
        <v>1</v>
      </c>
      <c r="GLU339" s="289"/>
      <c r="GLV339" s="268">
        <v>79.59</v>
      </c>
      <c r="GLW339" s="268">
        <f>ROUND(GLV339*(1+$C$7),2)</f>
        <v>104.49</v>
      </c>
      <c r="GLX339" s="268">
        <f>GLT339*GLV339</f>
        <v>79.59</v>
      </c>
      <c r="GLY339" s="269">
        <f>GLW339*GLT339</f>
        <v>104.49</v>
      </c>
      <c r="GLZ339" s="198" t="s">
        <v>22773</v>
      </c>
      <c r="GMA339" s="474" t="s">
        <v>22774</v>
      </c>
      <c r="GMB339" s="474"/>
      <c r="GMC339" s="474"/>
      <c r="GMD339" s="474"/>
      <c r="GME339" s="474"/>
      <c r="GMF339" s="474"/>
      <c r="GMG339" s="223" t="s">
        <v>10863</v>
      </c>
      <c r="GMH339" s="223" t="s">
        <v>22772</v>
      </c>
      <c r="GMI339" s="223" t="s">
        <v>6595</v>
      </c>
      <c r="GMJ339" s="289">
        <v>1</v>
      </c>
      <c r="GMK339" s="289"/>
      <c r="GML339" s="268">
        <v>79.59</v>
      </c>
      <c r="GMM339" s="268">
        <f>ROUND(GML339*(1+$C$7),2)</f>
        <v>104.49</v>
      </c>
      <c r="GMN339" s="268">
        <f>GMJ339*GML339</f>
        <v>79.59</v>
      </c>
      <c r="GMO339" s="269">
        <f>GMM339*GMJ339</f>
        <v>104.49</v>
      </c>
      <c r="GMP339" s="198" t="s">
        <v>22773</v>
      </c>
      <c r="GMQ339" s="474" t="s">
        <v>22774</v>
      </c>
      <c r="GMR339" s="474"/>
      <c r="GMS339" s="474"/>
      <c r="GMT339" s="474"/>
      <c r="GMU339" s="474"/>
      <c r="GMV339" s="474"/>
      <c r="GMW339" s="223" t="s">
        <v>10863</v>
      </c>
      <c r="GMX339" s="223" t="s">
        <v>22772</v>
      </c>
      <c r="GMY339" s="223" t="s">
        <v>6595</v>
      </c>
      <c r="GMZ339" s="289">
        <v>1</v>
      </c>
      <c r="GNA339" s="289"/>
      <c r="GNB339" s="268">
        <v>79.59</v>
      </c>
      <c r="GNC339" s="268">
        <f>ROUND(GNB339*(1+$C$7),2)</f>
        <v>104.49</v>
      </c>
      <c r="GND339" s="268">
        <f>GMZ339*GNB339</f>
        <v>79.59</v>
      </c>
      <c r="GNE339" s="269">
        <f>GNC339*GMZ339</f>
        <v>104.49</v>
      </c>
      <c r="GNF339" s="198" t="s">
        <v>22773</v>
      </c>
      <c r="GNG339" s="474" t="s">
        <v>22774</v>
      </c>
      <c r="GNH339" s="474"/>
      <c r="GNI339" s="474"/>
      <c r="GNJ339" s="474"/>
      <c r="GNK339" s="474"/>
      <c r="GNL339" s="474"/>
      <c r="GNM339" s="223" t="s">
        <v>10863</v>
      </c>
      <c r="GNN339" s="223" t="s">
        <v>22772</v>
      </c>
      <c r="GNO339" s="223" t="s">
        <v>6595</v>
      </c>
      <c r="GNP339" s="289">
        <v>1</v>
      </c>
      <c r="GNQ339" s="289"/>
      <c r="GNR339" s="268">
        <v>79.59</v>
      </c>
      <c r="GNS339" s="268">
        <f>ROUND(GNR339*(1+$C$7),2)</f>
        <v>104.49</v>
      </c>
      <c r="GNT339" s="268">
        <f>GNP339*GNR339</f>
        <v>79.59</v>
      </c>
      <c r="GNU339" s="269">
        <f>GNS339*GNP339</f>
        <v>104.49</v>
      </c>
      <c r="GNV339" s="198" t="s">
        <v>22773</v>
      </c>
      <c r="GNW339" s="474" t="s">
        <v>22774</v>
      </c>
      <c r="GNX339" s="474"/>
      <c r="GNY339" s="474"/>
      <c r="GNZ339" s="474"/>
      <c r="GOA339" s="474"/>
      <c r="GOB339" s="474"/>
      <c r="GOC339" s="223" t="s">
        <v>10863</v>
      </c>
      <c r="GOD339" s="223" t="s">
        <v>22772</v>
      </c>
      <c r="GOE339" s="223" t="s">
        <v>6595</v>
      </c>
      <c r="GOF339" s="289">
        <v>1</v>
      </c>
      <c r="GOG339" s="289"/>
      <c r="GOH339" s="268">
        <v>79.59</v>
      </c>
      <c r="GOI339" s="268">
        <f>ROUND(GOH339*(1+$C$7),2)</f>
        <v>104.49</v>
      </c>
      <c r="GOJ339" s="268">
        <f>GOF339*GOH339</f>
        <v>79.59</v>
      </c>
      <c r="GOK339" s="269">
        <f>GOI339*GOF339</f>
        <v>104.49</v>
      </c>
      <c r="GOL339" s="198" t="s">
        <v>22773</v>
      </c>
      <c r="GOM339" s="474" t="s">
        <v>22774</v>
      </c>
      <c r="GON339" s="474"/>
      <c r="GOO339" s="474"/>
      <c r="GOP339" s="474"/>
      <c r="GOQ339" s="474"/>
      <c r="GOR339" s="474"/>
      <c r="GOS339" s="223" t="s">
        <v>10863</v>
      </c>
      <c r="GOT339" s="223" t="s">
        <v>22772</v>
      </c>
      <c r="GOU339" s="223" t="s">
        <v>6595</v>
      </c>
      <c r="GOV339" s="289">
        <v>1</v>
      </c>
      <c r="GOW339" s="289"/>
      <c r="GOX339" s="268">
        <v>79.59</v>
      </c>
      <c r="GOY339" s="268">
        <f>ROUND(GOX339*(1+$C$7),2)</f>
        <v>104.49</v>
      </c>
      <c r="GOZ339" s="268">
        <f>GOV339*GOX339</f>
        <v>79.59</v>
      </c>
      <c r="GPA339" s="269">
        <f>GOY339*GOV339</f>
        <v>104.49</v>
      </c>
      <c r="GPB339" s="198" t="s">
        <v>22773</v>
      </c>
      <c r="GPC339" s="474" t="s">
        <v>22774</v>
      </c>
      <c r="GPD339" s="474"/>
      <c r="GPE339" s="474"/>
      <c r="GPF339" s="474"/>
      <c r="GPG339" s="474"/>
      <c r="GPH339" s="474"/>
      <c r="GPI339" s="223" t="s">
        <v>10863</v>
      </c>
      <c r="GPJ339" s="223" t="s">
        <v>22772</v>
      </c>
      <c r="GPK339" s="223" t="s">
        <v>6595</v>
      </c>
      <c r="GPL339" s="289">
        <v>1</v>
      </c>
      <c r="GPM339" s="289"/>
      <c r="GPN339" s="268">
        <v>79.59</v>
      </c>
      <c r="GPO339" s="268">
        <f>ROUND(GPN339*(1+$C$7),2)</f>
        <v>104.49</v>
      </c>
      <c r="GPP339" s="268">
        <f>GPL339*GPN339</f>
        <v>79.59</v>
      </c>
      <c r="GPQ339" s="269">
        <f>GPO339*GPL339</f>
        <v>104.49</v>
      </c>
      <c r="GPR339" s="198" t="s">
        <v>22773</v>
      </c>
      <c r="GPS339" s="474" t="s">
        <v>22774</v>
      </c>
      <c r="GPT339" s="474"/>
      <c r="GPU339" s="474"/>
      <c r="GPV339" s="474"/>
      <c r="GPW339" s="474"/>
      <c r="GPX339" s="474"/>
      <c r="GPY339" s="223" t="s">
        <v>10863</v>
      </c>
      <c r="GPZ339" s="223" t="s">
        <v>22772</v>
      </c>
      <c r="GQA339" s="223" t="s">
        <v>6595</v>
      </c>
      <c r="GQB339" s="289">
        <v>1</v>
      </c>
      <c r="GQC339" s="289"/>
      <c r="GQD339" s="268">
        <v>79.59</v>
      </c>
      <c r="GQE339" s="268">
        <f>ROUND(GQD339*(1+$C$7),2)</f>
        <v>104.49</v>
      </c>
      <c r="GQF339" s="268">
        <f>GQB339*GQD339</f>
        <v>79.59</v>
      </c>
      <c r="GQG339" s="269">
        <f>GQE339*GQB339</f>
        <v>104.49</v>
      </c>
      <c r="GQH339" s="198" t="s">
        <v>22773</v>
      </c>
      <c r="GQI339" s="474" t="s">
        <v>22774</v>
      </c>
      <c r="GQJ339" s="474"/>
      <c r="GQK339" s="474"/>
      <c r="GQL339" s="474"/>
      <c r="GQM339" s="474"/>
      <c r="GQN339" s="474"/>
      <c r="GQO339" s="223" t="s">
        <v>10863</v>
      </c>
      <c r="GQP339" s="223" t="s">
        <v>22772</v>
      </c>
      <c r="GQQ339" s="223" t="s">
        <v>6595</v>
      </c>
      <c r="GQR339" s="289">
        <v>1</v>
      </c>
      <c r="GQS339" s="289"/>
      <c r="GQT339" s="268">
        <v>79.59</v>
      </c>
      <c r="GQU339" s="268">
        <f>ROUND(GQT339*(1+$C$7),2)</f>
        <v>104.49</v>
      </c>
      <c r="GQV339" s="268">
        <f>GQR339*GQT339</f>
        <v>79.59</v>
      </c>
      <c r="GQW339" s="269">
        <f>GQU339*GQR339</f>
        <v>104.49</v>
      </c>
      <c r="GQX339" s="198" t="s">
        <v>22773</v>
      </c>
      <c r="GQY339" s="474" t="s">
        <v>22774</v>
      </c>
      <c r="GQZ339" s="474"/>
      <c r="GRA339" s="474"/>
      <c r="GRB339" s="474"/>
      <c r="GRC339" s="474"/>
      <c r="GRD339" s="474"/>
      <c r="GRE339" s="223" t="s">
        <v>10863</v>
      </c>
      <c r="GRF339" s="223" t="s">
        <v>22772</v>
      </c>
      <c r="GRG339" s="223" t="s">
        <v>6595</v>
      </c>
      <c r="GRH339" s="289">
        <v>1</v>
      </c>
      <c r="GRI339" s="289"/>
      <c r="GRJ339" s="268">
        <v>79.59</v>
      </c>
      <c r="GRK339" s="268">
        <f>ROUND(GRJ339*(1+$C$7),2)</f>
        <v>104.49</v>
      </c>
      <c r="GRL339" s="268">
        <f>GRH339*GRJ339</f>
        <v>79.59</v>
      </c>
      <c r="GRM339" s="269">
        <f>GRK339*GRH339</f>
        <v>104.49</v>
      </c>
      <c r="GRN339" s="198" t="s">
        <v>22773</v>
      </c>
      <c r="GRO339" s="474" t="s">
        <v>22774</v>
      </c>
      <c r="GRP339" s="474"/>
      <c r="GRQ339" s="474"/>
      <c r="GRR339" s="474"/>
      <c r="GRS339" s="474"/>
      <c r="GRT339" s="474"/>
      <c r="GRU339" s="223" t="s">
        <v>10863</v>
      </c>
      <c r="GRV339" s="223" t="s">
        <v>22772</v>
      </c>
      <c r="GRW339" s="223" t="s">
        <v>6595</v>
      </c>
      <c r="GRX339" s="289">
        <v>1</v>
      </c>
      <c r="GRY339" s="289"/>
      <c r="GRZ339" s="268">
        <v>79.59</v>
      </c>
      <c r="GSA339" s="268">
        <f>ROUND(GRZ339*(1+$C$7),2)</f>
        <v>104.49</v>
      </c>
      <c r="GSB339" s="268">
        <f>GRX339*GRZ339</f>
        <v>79.59</v>
      </c>
      <c r="GSC339" s="269">
        <f>GSA339*GRX339</f>
        <v>104.49</v>
      </c>
      <c r="GSD339" s="198" t="s">
        <v>22773</v>
      </c>
      <c r="GSE339" s="474" t="s">
        <v>22774</v>
      </c>
      <c r="GSF339" s="474"/>
      <c r="GSG339" s="474"/>
      <c r="GSH339" s="474"/>
      <c r="GSI339" s="474"/>
      <c r="GSJ339" s="474"/>
      <c r="GSK339" s="223" t="s">
        <v>10863</v>
      </c>
      <c r="GSL339" s="223" t="s">
        <v>22772</v>
      </c>
      <c r="GSM339" s="223" t="s">
        <v>6595</v>
      </c>
      <c r="GSN339" s="289">
        <v>1</v>
      </c>
      <c r="GSO339" s="289"/>
      <c r="GSP339" s="268">
        <v>79.59</v>
      </c>
      <c r="GSQ339" s="268">
        <f>ROUND(GSP339*(1+$C$7),2)</f>
        <v>104.49</v>
      </c>
      <c r="GSR339" s="268">
        <f>GSN339*GSP339</f>
        <v>79.59</v>
      </c>
      <c r="GSS339" s="269">
        <f>GSQ339*GSN339</f>
        <v>104.49</v>
      </c>
      <c r="GST339" s="198" t="s">
        <v>22773</v>
      </c>
      <c r="GSU339" s="474" t="s">
        <v>22774</v>
      </c>
      <c r="GSV339" s="474"/>
      <c r="GSW339" s="474"/>
      <c r="GSX339" s="474"/>
      <c r="GSY339" s="474"/>
      <c r="GSZ339" s="474"/>
      <c r="GTA339" s="223" t="s">
        <v>10863</v>
      </c>
      <c r="GTB339" s="223" t="s">
        <v>22772</v>
      </c>
      <c r="GTC339" s="223" t="s">
        <v>6595</v>
      </c>
      <c r="GTD339" s="289">
        <v>1</v>
      </c>
      <c r="GTE339" s="289"/>
      <c r="GTF339" s="268">
        <v>79.59</v>
      </c>
      <c r="GTG339" s="268">
        <f>ROUND(GTF339*(1+$C$7),2)</f>
        <v>104.49</v>
      </c>
      <c r="GTH339" s="268">
        <f>GTD339*GTF339</f>
        <v>79.59</v>
      </c>
      <c r="GTI339" s="269">
        <f>GTG339*GTD339</f>
        <v>104.49</v>
      </c>
      <c r="GTJ339" s="198" t="s">
        <v>22773</v>
      </c>
      <c r="GTK339" s="474" t="s">
        <v>22774</v>
      </c>
      <c r="GTL339" s="474"/>
      <c r="GTM339" s="474"/>
      <c r="GTN339" s="474"/>
      <c r="GTO339" s="474"/>
      <c r="GTP339" s="474"/>
      <c r="GTQ339" s="223" t="s">
        <v>10863</v>
      </c>
      <c r="GTR339" s="223" t="s">
        <v>22772</v>
      </c>
      <c r="GTS339" s="223" t="s">
        <v>6595</v>
      </c>
      <c r="GTT339" s="289">
        <v>1</v>
      </c>
      <c r="GTU339" s="289"/>
      <c r="GTV339" s="268">
        <v>79.59</v>
      </c>
      <c r="GTW339" s="268">
        <f>ROUND(GTV339*(1+$C$7),2)</f>
        <v>104.49</v>
      </c>
      <c r="GTX339" s="268">
        <f>GTT339*GTV339</f>
        <v>79.59</v>
      </c>
      <c r="GTY339" s="269">
        <f>GTW339*GTT339</f>
        <v>104.49</v>
      </c>
      <c r="GTZ339" s="198" t="s">
        <v>22773</v>
      </c>
      <c r="GUA339" s="474" t="s">
        <v>22774</v>
      </c>
      <c r="GUB339" s="474"/>
      <c r="GUC339" s="474"/>
      <c r="GUD339" s="474"/>
      <c r="GUE339" s="474"/>
      <c r="GUF339" s="474"/>
      <c r="GUG339" s="223" t="s">
        <v>10863</v>
      </c>
      <c r="GUH339" s="223" t="s">
        <v>22772</v>
      </c>
      <c r="GUI339" s="223" t="s">
        <v>6595</v>
      </c>
      <c r="GUJ339" s="289">
        <v>1</v>
      </c>
      <c r="GUK339" s="289"/>
      <c r="GUL339" s="268">
        <v>79.59</v>
      </c>
      <c r="GUM339" s="268">
        <f>ROUND(GUL339*(1+$C$7),2)</f>
        <v>104.49</v>
      </c>
      <c r="GUN339" s="268">
        <f>GUJ339*GUL339</f>
        <v>79.59</v>
      </c>
      <c r="GUO339" s="269">
        <f>GUM339*GUJ339</f>
        <v>104.49</v>
      </c>
      <c r="GUP339" s="198" t="s">
        <v>22773</v>
      </c>
      <c r="GUQ339" s="474" t="s">
        <v>22774</v>
      </c>
      <c r="GUR339" s="474"/>
      <c r="GUS339" s="474"/>
      <c r="GUT339" s="474"/>
      <c r="GUU339" s="474"/>
      <c r="GUV339" s="474"/>
      <c r="GUW339" s="223" t="s">
        <v>10863</v>
      </c>
      <c r="GUX339" s="223" t="s">
        <v>22772</v>
      </c>
      <c r="GUY339" s="223" t="s">
        <v>6595</v>
      </c>
      <c r="GUZ339" s="289">
        <v>1</v>
      </c>
      <c r="GVA339" s="289"/>
      <c r="GVB339" s="268">
        <v>79.59</v>
      </c>
      <c r="GVC339" s="268">
        <f>ROUND(GVB339*(1+$C$7),2)</f>
        <v>104.49</v>
      </c>
      <c r="GVD339" s="268">
        <f>GUZ339*GVB339</f>
        <v>79.59</v>
      </c>
      <c r="GVE339" s="269">
        <f>GVC339*GUZ339</f>
        <v>104.49</v>
      </c>
      <c r="GVF339" s="198" t="s">
        <v>22773</v>
      </c>
      <c r="GVG339" s="474" t="s">
        <v>22774</v>
      </c>
      <c r="GVH339" s="474"/>
      <c r="GVI339" s="474"/>
      <c r="GVJ339" s="474"/>
      <c r="GVK339" s="474"/>
      <c r="GVL339" s="474"/>
      <c r="GVM339" s="223" t="s">
        <v>10863</v>
      </c>
      <c r="GVN339" s="223" t="s">
        <v>22772</v>
      </c>
      <c r="GVO339" s="223" t="s">
        <v>6595</v>
      </c>
      <c r="GVP339" s="289">
        <v>1</v>
      </c>
      <c r="GVQ339" s="289"/>
      <c r="GVR339" s="268">
        <v>79.59</v>
      </c>
      <c r="GVS339" s="268">
        <f>ROUND(GVR339*(1+$C$7),2)</f>
        <v>104.49</v>
      </c>
      <c r="GVT339" s="268">
        <f>GVP339*GVR339</f>
        <v>79.59</v>
      </c>
      <c r="GVU339" s="269">
        <f>GVS339*GVP339</f>
        <v>104.49</v>
      </c>
      <c r="GVV339" s="198" t="s">
        <v>22773</v>
      </c>
      <c r="GVW339" s="474" t="s">
        <v>22774</v>
      </c>
      <c r="GVX339" s="474"/>
      <c r="GVY339" s="474"/>
      <c r="GVZ339" s="474"/>
      <c r="GWA339" s="474"/>
      <c r="GWB339" s="474"/>
      <c r="GWC339" s="223" t="s">
        <v>10863</v>
      </c>
      <c r="GWD339" s="223" t="s">
        <v>22772</v>
      </c>
      <c r="GWE339" s="223" t="s">
        <v>6595</v>
      </c>
      <c r="GWF339" s="289">
        <v>1</v>
      </c>
      <c r="GWG339" s="289"/>
      <c r="GWH339" s="268">
        <v>79.59</v>
      </c>
      <c r="GWI339" s="268">
        <f>ROUND(GWH339*(1+$C$7),2)</f>
        <v>104.49</v>
      </c>
      <c r="GWJ339" s="268">
        <f>GWF339*GWH339</f>
        <v>79.59</v>
      </c>
      <c r="GWK339" s="269">
        <f>GWI339*GWF339</f>
        <v>104.49</v>
      </c>
      <c r="GWL339" s="198" t="s">
        <v>22773</v>
      </c>
      <c r="GWM339" s="474" t="s">
        <v>22774</v>
      </c>
      <c r="GWN339" s="474"/>
      <c r="GWO339" s="474"/>
      <c r="GWP339" s="474"/>
      <c r="GWQ339" s="474"/>
      <c r="GWR339" s="474"/>
      <c r="GWS339" s="223" t="s">
        <v>10863</v>
      </c>
      <c r="GWT339" s="223" t="s">
        <v>22772</v>
      </c>
      <c r="GWU339" s="223" t="s">
        <v>6595</v>
      </c>
      <c r="GWV339" s="289">
        <v>1</v>
      </c>
      <c r="GWW339" s="289"/>
      <c r="GWX339" s="268">
        <v>79.59</v>
      </c>
      <c r="GWY339" s="268">
        <f>ROUND(GWX339*(1+$C$7),2)</f>
        <v>104.49</v>
      </c>
      <c r="GWZ339" s="268">
        <f>GWV339*GWX339</f>
        <v>79.59</v>
      </c>
      <c r="GXA339" s="269">
        <f>GWY339*GWV339</f>
        <v>104.49</v>
      </c>
      <c r="GXB339" s="198" t="s">
        <v>22773</v>
      </c>
      <c r="GXC339" s="474" t="s">
        <v>22774</v>
      </c>
      <c r="GXD339" s="474"/>
      <c r="GXE339" s="474"/>
      <c r="GXF339" s="474"/>
      <c r="GXG339" s="474"/>
      <c r="GXH339" s="474"/>
      <c r="GXI339" s="223" t="s">
        <v>10863</v>
      </c>
      <c r="GXJ339" s="223" t="s">
        <v>22772</v>
      </c>
      <c r="GXK339" s="223" t="s">
        <v>6595</v>
      </c>
      <c r="GXL339" s="289">
        <v>1</v>
      </c>
      <c r="GXM339" s="289"/>
      <c r="GXN339" s="268">
        <v>79.59</v>
      </c>
      <c r="GXO339" s="268">
        <f>ROUND(GXN339*(1+$C$7),2)</f>
        <v>104.49</v>
      </c>
      <c r="GXP339" s="268">
        <f>GXL339*GXN339</f>
        <v>79.59</v>
      </c>
      <c r="GXQ339" s="269">
        <f>GXO339*GXL339</f>
        <v>104.49</v>
      </c>
      <c r="GXR339" s="198" t="s">
        <v>22773</v>
      </c>
      <c r="GXS339" s="474" t="s">
        <v>22774</v>
      </c>
      <c r="GXT339" s="474"/>
      <c r="GXU339" s="474"/>
      <c r="GXV339" s="474"/>
      <c r="GXW339" s="474"/>
      <c r="GXX339" s="474"/>
      <c r="GXY339" s="223" t="s">
        <v>10863</v>
      </c>
      <c r="GXZ339" s="223" t="s">
        <v>22772</v>
      </c>
      <c r="GYA339" s="223" t="s">
        <v>6595</v>
      </c>
      <c r="GYB339" s="289">
        <v>1</v>
      </c>
      <c r="GYC339" s="289"/>
      <c r="GYD339" s="268">
        <v>79.59</v>
      </c>
      <c r="GYE339" s="268">
        <f>ROUND(GYD339*(1+$C$7),2)</f>
        <v>104.49</v>
      </c>
      <c r="GYF339" s="268">
        <f>GYB339*GYD339</f>
        <v>79.59</v>
      </c>
      <c r="GYG339" s="269">
        <f>GYE339*GYB339</f>
        <v>104.49</v>
      </c>
      <c r="GYH339" s="198" t="s">
        <v>22773</v>
      </c>
      <c r="GYI339" s="474" t="s">
        <v>22774</v>
      </c>
      <c r="GYJ339" s="474"/>
      <c r="GYK339" s="474"/>
      <c r="GYL339" s="474"/>
      <c r="GYM339" s="474"/>
      <c r="GYN339" s="474"/>
      <c r="GYO339" s="223" t="s">
        <v>10863</v>
      </c>
      <c r="GYP339" s="223" t="s">
        <v>22772</v>
      </c>
      <c r="GYQ339" s="223" t="s">
        <v>6595</v>
      </c>
      <c r="GYR339" s="289">
        <v>1</v>
      </c>
      <c r="GYS339" s="289"/>
      <c r="GYT339" s="268">
        <v>79.59</v>
      </c>
      <c r="GYU339" s="268">
        <f>ROUND(GYT339*(1+$C$7),2)</f>
        <v>104.49</v>
      </c>
      <c r="GYV339" s="268">
        <f>GYR339*GYT339</f>
        <v>79.59</v>
      </c>
      <c r="GYW339" s="269">
        <f>GYU339*GYR339</f>
        <v>104.49</v>
      </c>
      <c r="GYX339" s="198" t="s">
        <v>22773</v>
      </c>
      <c r="GYY339" s="474" t="s">
        <v>22774</v>
      </c>
      <c r="GYZ339" s="474"/>
      <c r="GZA339" s="474"/>
      <c r="GZB339" s="474"/>
      <c r="GZC339" s="474"/>
      <c r="GZD339" s="474"/>
      <c r="GZE339" s="223" t="s">
        <v>10863</v>
      </c>
      <c r="GZF339" s="223" t="s">
        <v>22772</v>
      </c>
      <c r="GZG339" s="223" t="s">
        <v>6595</v>
      </c>
      <c r="GZH339" s="289">
        <v>1</v>
      </c>
      <c r="GZI339" s="289"/>
      <c r="GZJ339" s="268">
        <v>79.59</v>
      </c>
      <c r="GZK339" s="268">
        <f>ROUND(GZJ339*(1+$C$7),2)</f>
        <v>104.49</v>
      </c>
      <c r="GZL339" s="268">
        <f>GZH339*GZJ339</f>
        <v>79.59</v>
      </c>
      <c r="GZM339" s="269">
        <f>GZK339*GZH339</f>
        <v>104.49</v>
      </c>
      <c r="GZN339" s="198" t="s">
        <v>22773</v>
      </c>
      <c r="GZO339" s="474" t="s">
        <v>22774</v>
      </c>
      <c r="GZP339" s="474"/>
      <c r="GZQ339" s="474"/>
      <c r="GZR339" s="474"/>
      <c r="GZS339" s="474"/>
      <c r="GZT339" s="474"/>
      <c r="GZU339" s="223" t="s">
        <v>10863</v>
      </c>
      <c r="GZV339" s="223" t="s">
        <v>22772</v>
      </c>
      <c r="GZW339" s="223" t="s">
        <v>6595</v>
      </c>
      <c r="GZX339" s="289">
        <v>1</v>
      </c>
      <c r="GZY339" s="289"/>
      <c r="GZZ339" s="268">
        <v>79.59</v>
      </c>
      <c r="HAA339" s="268">
        <f>ROUND(GZZ339*(1+$C$7),2)</f>
        <v>104.49</v>
      </c>
      <c r="HAB339" s="268">
        <f>GZX339*GZZ339</f>
        <v>79.59</v>
      </c>
      <c r="HAC339" s="269">
        <f>HAA339*GZX339</f>
        <v>104.49</v>
      </c>
      <c r="HAD339" s="198" t="s">
        <v>22773</v>
      </c>
      <c r="HAE339" s="474" t="s">
        <v>22774</v>
      </c>
      <c r="HAF339" s="474"/>
      <c r="HAG339" s="474"/>
      <c r="HAH339" s="474"/>
      <c r="HAI339" s="474"/>
      <c r="HAJ339" s="474"/>
      <c r="HAK339" s="223" t="s">
        <v>10863</v>
      </c>
      <c r="HAL339" s="223" t="s">
        <v>22772</v>
      </c>
      <c r="HAM339" s="223" t="s">
        <v>6595</v>
      </c>
      <c r="HAN339" s="289">
        <v>1</v>
      </c>
      <c r="HAO339" s="289"/>
      <c r="HAP339" s="268">
        <v>79.59</v>
      </c>
      <c r="HAQ339" s="268">
        <f>ROUND(HAP339*(1+$C$7),2)</f>
        <v>104.49</v>
      </c>
      <c r="HAR339" s="268">
        <f>HAN339*HAP339</f>
        <v>79.59</v>
      </c>
      <c r="HAS339" s="269">
        <f>HAQ339*HAN339</f>
        <v>104.49</v>
      </c>
      <c r="HAT339" s="198" t="s">
        <v>22773</v>
      </c>
      <c r="HAU339" s="474" t="s">
        <v>22774</v>
      </c>
      <c r="HAV339" s="474"/>
      <c r="HAW339" s="474"/>
      <c r="HAX339" s="474"/>
      <c r="HAY339" s="474"/>
      <c r="HAZ339" s="474"/>
      <c r="HBA339" s="223" t="s">
        <v>10863</v>
      </c>
      <c r="HBB339" s="223" t="s">
        <v>22772</v>
      </c>
      <c r="HBC339" s="223" t="s">
        <v>6595</v>
      </c>
      <c r="HBD339" s="289">
        <v>1</v>
      </c>
      <c r="HBE339" s="289"/>
      <c r="HBF339" s="268">
        <v>79.59</v>
      </c>
      <c r="HBG339" s="268">
        <f>ROUND(HBF339*(1+$C$7),2)</f>
        <v>104.49</v>
      </c>
      <c r="HBH339" s="268">
        <f>HBD339*HBF339</f>
        <v>79.59</v>
      </c>
      <c r="HBI339" s="269">
        <f>HBG339*HBD339</f>
        <v>104.49</v>
      </c>
      <c r="HBJ339" s="198" t="s">
        <v>22773</v>
      </c>
      <c r="HBK339" s="474" t="s">
        <v>22774</v>
      </c>
      <c r="HBL339" s="474"/>
      <c r="HBM339" s="474"/>
      <c r="HBN339" s="474"/>
      <c r="HBO339" s="474"/>
      <c r="HBP339" s="474"/>
      <c r="HBQ339" s="223" t="s">
        <v>10863</v>
      </c>
      <c r="HBR339" s="223" t="s">
        <v>22772</v>
      </c>
      <c r="HBS339" s="223" t="s">
        <v>6595</v>
      </c>
      <c r="HBT339" s="289">
        <v>1</v>
      </c>
      <c r="HBU339" s="289"/>
      <c r="HBV339" s="268">
        <v>79.59</v>
      </c>
      <c r="HBW339" s="268">
        <f>ROUND(HBV339*(1+$C$7),2)</f>
        <v>104.49</v>
      </c>
      <c r="HBX339" s="268">
        <f>HBT339*HBV339</f>
        <v>79.59</v>
      </c>
      <c r="HBY339" s="269">
        <f>HBW339*HBT339</f>
        <v>104.49</v>
      </c>
      <c r="HBZ339" s="198" t="s">
        <v>22773</v>
      </c>
      <c r="HCA339" s="474" t="s">
        <v>22774</v>
      </c>
      <c r="HCB339" s="474"/>
      <c r="HCC339" s="474"/>
      <c r="HCD339" s="474"/>
      <c r="HCE339" s="474"/>
      <c r="HCF339" s="474"/>
      <c r="HCG339" s="223" t="s">
        <v>10863</v>
      </c>
      <c r="HCH339" s="223" t="s">
        <v>22772</v>
      </c>
      <c r="HCI339" s="223" t="s">
        <v>6595</v>
      </c>
      <c r="HCJ339" s="289">
        <v>1</v>
      </c>
      <c r="HCK339" s="289"/>
      <c r="HCL339" s="268">
        <v>79.59</v>
      </c>
      <c r="HCM339" s="268">
        <f>ROUND(HCL339*(1+$C$7),2)</f>
        <v>104.49</v>
      </c>
      <c r="HCN339" s="268">
        <f>HCJ339*HCL339</f>
        <v>79.59</v>
      </c>
      <c r="HCO339" s="269">
        <f>HCM339*HCJ339</f>
        <v>104.49</v>
      </c>
      <c r="HCP339" s="198" t="s">
        <v>22773</v>
      </c>
      <c r="HCQ339" s="474" t="s">
        <v>22774</v>
      </c>
      <c r="HCR339" s="474"/>
      <c r="HCS339" s="474"/>
      <c r="HCT339" s="474"/>
      <c r="HCU339" s="474"/>
      <c r="HCV339" s="474"/>
      <c r="HCW339" s="223" t="s">
        <v>10863</v>
      </c>
      <c r="HCX339" s="223" t="s">
        <v>22772</v>
      </c>
      <c r="HCY339" s="223" t="s">
        <v>6595</v>
      </c>
      <c r="HCZ339" s="289">
        <v>1</v>
      </c>
      <c r="HDA339" s="289"/>
      <c r="HDB339" s="268">
        <v>79.59</v>
      </c>
      <c r="HDC339" s="268">
        <f>ROUND(HDB339*(1+$C$7),2)</f>
        <v>104.49</v>
      </c>
      <c r="HDD339" s="268">
        <f>HCZ339*HDB339</f>
        <v>79.59</v>
      </c>
      <c r="HDE339" s="269">
        <f>HDC339*HCZ339</f>
        <v>104.49</v>
      </c>
      <c r="HDF339" s="198" t="s">
        <v>22773</v>
      </c>
      <c r="HDG339" s="474" t="s">
        <v>22774</v>
      </c>
      <c r="HDH339" s="474"/>
      <c r="HDI339" s="474"/>
      <c r="HDJ339" s="474"/>
      <c r="HDK339" s="474"/>
      <c r="HDL339" s="474"/>
      <c r="HDM339" s="223" t="s">
        <v>10863</v>
      </c>
      <c r="HDN339" s="223" t="s">
        <v>22772</v>
      </c>
      <c r="HDO339" s="223" t="s">
        <v>6595</v>
      </c>
      <c r="HDP339" s="289">
        <v>1</v>
      </c>
      <c r="HDQ339" s="289"/>
      <c r="HDR339" s="268">
        <v>79.59</v>
      </c>
      <c r="HDS339" s="268">
        <f>ROUND(HDR339*(1+$C$7),2)</f>
        <v>104.49</v>
      </c>
      <c r="HDT339" s="268">
        <f>HDP339*HDR339</f>
        <v>79.59</v>
      </c>
      <c r="HDU339" s="269">
        <f>HDS339*HDP339</f>
        <v>104.49</v>
      </c>
      <c r="HDV339" s="198" t="s">
        <v>22773</v>
      </c>
      <c r="HDW339" s="474" t="s">
        <v>22774</v>
      </c>
      <c r="HDX339" s="474"/>
      <c r="HDY339" s="474"/>
      <c r="HDZ339" s="474"/>
      <c r="HEA339" s="474"/>
      <c r="HEB339" s="474"/>
      <c r="HEC339" s="223" t="s">
        <v>10863</v>
      </c>
      <c r="HED339" s="223" t="s">
        <v>22772</v>
      </c>
      <c r="HEE339" s="223" t="s">
        <v>6595</v>
      </c>
      <c r="HEF339" s="289">
        <v>1</v>
      </c>
      <c r="HEG339" s="289"/>
      <c r="HEH339" s="268">
        <v>79.59</v>
      </c>
      <c r="HEI339" s="268">
        <f>ROUND(HEH339*(1+$C$7),2)</f>
        <v>104.49</v>
      </c>
      <c r="HEJ339" s="268">
        <f>HEF339*HEH339</f>
        <v>79.59</v>
      </c>
      <c r="HEK339" s="269">
        <f>HEI339*HEF339</f>
        <v>104.49</v>
      </c>
      <c r="HEL339" s="198" t="s">
        <v>22773</v>
      </c>
      <c r="HEM339" s="474" t="s">
        <v>22774</v>
      </c>
      <c r="HEN339" s="474"/>
      <c r="HEO339" s="474"/>
      <c r="HEP339" s="474"/>
      <c r="HEQ339" s="474"/>
      <c r="HER339" s="474"/>
      <c r="HES339" s="223" t="s">
        <v>10863</v>
      </c>
      <c r="HET339" s="223" t="s">
        <v>22772</v>
      </c>
      <c r="HEU339" s="223" t="s">
        <v>6595</v>
      </c>
      <c r="HEV339" s="289">
        <v>1</v>
      </c>
      <c r="HEW339" s="289"/>
      <c r="HEX339" s="268">
        <v>79.59</v>
      </c>
      <c r="HEY339" s="268">
        <f>ROUND(HEX339*(1+$C$7),2)</f>
        <v>104.49</v>
      </c>
      <c r="HEZ339" s="268">
        <f>HEV339*HEX339</f>
        <v>79.59</v>
      </c>
      <c r="HFA339" s="269">
        <f>HEY339*HEV339</f>
        <v>104.49</v>
      </c>
      <c r="HFB339" s="198" t="s">
        <v>22773</v>
      </c>
      <c r="HFC339" s="474" t="s">
        <v>22774</v>
      </c>
      <c r="HFD339" s="474"/>
      <c r="HFE339" s="474"/>
      <c r="HFF339" s="474"/>
      <c r="HFG339" s="474"/>
      <c r="HFH339" s="474"/>
      <c r="HFI339" s="223" t="s">
        <v>10863</v>
      </c>
      <c r="HFJ339" s="223" t="s">
        <v>22772</v>
      </c>
      <c r="HFK339" s="223" t="s">
        <v>6595</v>
      </c>
      <c r="HFL339" s="289">
        <v>1</v>
      </c>
      <c r="HFM339" s="289"/>
      <c r="HFN339" s="268">
        <v>79.59</v>
      </c>
      <c r="HFO339" s="268">
        <f>ROUND(HFN339*(1+$C$7),2)</f>
        <v>104.49</v>
      </c>
      <c r="HFP339" s="268">
        <f>HFL339*HFN339</f>
        <v>79.59</v>
      </c>
      <c r="HFQ339" s="269">
        <f>HFO339*HFL339</f>
        <v>104.49</v>
      </c>
      <c r="HFR339" s="198" t="s">
        <v>22773</v>
      </c>
      <c r="HFS339" s="474" t="s">
        <v>22774</v>
      </c>
      <c r="HFT339" s="474"/>
      <c r="HFU339" s="474"/>
      <c r="HFV339" s="474"/>
      <c r="HFW339" s="474"/>
      <c r="HFX339" s="474"/>
      <c r="HFY339" s="223" t="s">
        <v>10863</v>
      </c>
      <c r="HFZ339" s="223" t="s">
        <v>22772</v>
      </c>
      <c r="HGA339" s="223" t="s">
        <v>6595</v>
      </c>
      <c r="HGB339" s="289">
        <v>1</v>
      </c>
      <c r="HGC339" s="289"/>
      <c r="HGD339" s="268">
        <v>79.59</v>
      </c>
      <c r="HGE339" s="268">
        <f>ROUND(HGD339*(1+$C$7),2)</f>
        <v>104.49</v>
      </c>
      <c r="HGF339" s="268">
        <f>HGB339*HGD339</f>
        <v>79.59</v>
      </c>
      <c r="HGG339" s="269">
        <f>HGE339*HGB339</f>
        <v>104.49</v>
      </c>
      <c r="HGH339" s="198" t="s">
        <v>22773</v>
      </c>
      <c r="HGI339" s="474" t="s">
        <v>22774</v>
      </c>
      <c r="HGJ339" s="474"/>
      <c r="HGK339" s="474"/>
      <c r="HGL339" s="474"/>
      <c r="HGM339" s="474"/>
      <c r="HGN339" s="474"/>
      <c r="HGO339" s="223" t="s">
        <v>10863</v>
      </c>
      <c r="HGP339" s="223" t="s">
        <v>22772</v>
      </c>
      <c r="HGQ339" s="223" t="s">
        <v>6595</v>
      </c>
      <c r="HGR339" s="289">
        <v>1</v>
      </c>
      <c r="HGS339" s="289"/>
      <c r="HGT339" s="268">
        <v>79.59</v>
      </c>
      <c r="HGU339" s="268">
        <f>ROUND(HGT339*(1+$C$7),2)</f>
        <v>104.49</v>
      </c>
      <c r="HGV339" s="268">
        <f>HGR339*HGT339</f>
        <v>79.59</v>
      </c>
      <c r="HGW339" s="269">
        <f>HGU339*HGR339</f>
        <v>104.49</v>
      </c>
      <c r="HGX339" s="198" t="s">
        <v>22773</v>
      </c>
      <c r="HGY339" s="474" t="s">
        <v>22774</v>
      </c>
      <c r="HGZ339" s="474"/>
      <c r="HHA339" s="474"/>
      <c r="HHB339" s="474"/>
      <c r="HHC339" s="474"/>
      <c r="HHD339" s="474"/>
      <c r="HHE339" s="223" t="s">
        <v>10863</v>
      </c>
      <c r="HHF339" s="223" t="s">
        <v>22772</v>
      </c>
      <c r="HHG339" s="223" t="s">
        <v>6595</v>
      </c>
      <c r="HHH339" s="289">
        <v>1</v>
      </c>
      <c r="HHI339" s="289"/>
      <c r="HHJ339" s="268">
        <v>79.59</v>
      </c>
      <c r="HHK339" s="268">
        <f>ROUND(HHJ339*(1+$C$7),2)</f>
        <v>104.49</v>
      </c>
      <c r="HHL339" s="268">
        <f>HHH339*HHJ339</f>
        <v>79.59</v>
      </c>
      <c r="HHM339" s="269">
        <f>HHK339*HHH339</f>
        <v>104.49</v>
      </c>
      <c r="HHN339" s="198" t="s">
        <v>22773</v>
      </c>
      <c r="HHO339" s="474" t="s">
        <v>22774</v>
      </c>
      <c r="HHP339" s="474"/>
      <c r="HHQ339" s="474"/>
      <c r="HHR339" s="474"/>
      <c r="HHS339" s="474"/>
      <c r="HHT339" s="474"/>
      <c r="HHU339" s="223" t="s">
        <v>10863</v>
      </c>
      <c r="HHV339" s="223" t="s">
        <v>22772</v>
      </c>
      <c r="HHW339" s="223" t="s">
        <v>6595</v>
      </c>
      <c r="HHX339" s="289">
        <v>1</v>
      </c>
      <c r="HHY339" s="289"/>
      <c r="HHZ339" s="268">
        <v>79.59</v>
      </c>
      <c r="HIA339" s="268">
        <f>ROUND(HHZ339*(1+$C$7),2)</f>
        <v>104.49</v>
      </c>
      <c r="HIB339" s="268">
        <f>HHX339*HHZ339</f>
        <v>79.59</v>
      </c>
      <c r="HIC339" s="269">
        <f>HIA339*HHX339</f>
        <v>104.49</v>
      </c>
      <c r="HID339" s="198" t="s">
        <v>22773</v>
      </c>
      <c r="HIE339" s="474" t="s">
        <v>22774</v>
      </c>
      <c r="HIF339" s="474"/>
      <c r="HIG339" s="474"/>
      <c r="HIH339" s="474"/>
      <c r="HII339" s="474"/>
      <c r="HIJ339" s="474"/>
      <c r="HIK339" s="223" t="s">
        <v>10863</v>
      </c>
      <c r="HIL339" s="223" t="s">
        <v>22772</v>
      </c>
      <c r="HIM339" s="223" t="s">
        <v>6595</v>
      </c>
      <c r="HIN339" s="289">
        <v>1</v>
      </c>
      <c r="HIO339" s="289"/>
      <c r="HIP339" s="268">
        <v>79.59</v>
      </c>
      <c r="HIQ339" s="268">
        <f>ROUND(HIP339*(1+$C$7),2)</f>
        <v>104.49</v>
      </c>
      <c r="HIR339" s="268">
        <f>HIN339*HIP339</f>
        <v>79.59</v>
      </c>
      <c r="HIS339" s="269">
        <f>HIQ339*HIN339</f>
        <v>104.49</v>
      </c>
      <c r="HIT339" s="198" t="s">
        <v>22773</v>
      </c>
      <c r="HIU339" s="474" t="s">
        <v>22774</v>
      </c>
      <c r="HIV339" s="474"/>
      <c r="HIW339" s="474"/>
      <c r="HIX339" s="474"/>
      <c r="HIY339" s="474"/>
      <c r="HIZ339" s="474"/>
      <c r="HJA339" s="223" t="s">
        <v>10863</v>
      </c>
      <c r="HJB339" s="223" t="s">
        <v>22772</v>
      </c>
      <c r="HJC339" s="223" t="s">
        <v>6595</v>
      </c>
      <c r="HJD339" s="289">
        <v>1</v>
      </c>
      <c r="HJE339" s="289"/>
      <c r="HJF339" s="268">
        <v>79.59</v>
      </c>
      <c r="HJG339" s="268">
        <f>ROUND(HJF339*(1+$C$7),2)</f>
        <v>104.49</v>
      </c>
      <c r="HJH339" s="268">
        <f>HJD339*HJF339</f>
        <v>79.59</v>
      </c>
      <c r="HJI339" s="269">
        <f>HJG339*HJD339</f>
        <v>104.49</v>
      </c>
      <c r="HJJ339" s="198" t="s">
        <v>22773</v>
      </c>
      <c r="HJK339" s="474" t="s">
        <v>22774</v>
      </c>
      <c r="HJL339" s="474"/>
      <c r="HJM339" s="474"/>
      <c r="HJN339" s="474"/>
      <c r="HJO339" s="474"/>
      <c r="HJP339" s="474"/>
      <c r="HJQ339" s="223" t="s">
        <v>10863</v>
      </c>
      <c r="HJR339" s="223" t="s">
        <v>22772</v>
      </c>
      <c r="HJS339" s="223" t="s">
        <v>6595</v>
      </c>
      <c r="HJT339" s="289">
        <v>1</v>
      </c>
      <c r="HJU339" s="289"/>
      <c r="HJV339" s="268">
        <v>79.59</v>
      </c>
      <c r="HJW339" s="268">
        <f>ROUND(HJV339*(1+$C$7),2)</f>
        <v>104.49</v>
      </c>
      <c r="HJX339" s="268">
        <f>HJT339*HJV339</f>
        <v>79.59</v>
      </c>
      <c r="HJY339" s="269">
        <f>HJW339*HJT339</f>
        <v>104.49</v>
      </c>
      <c r="HJZ339" s="198" t="s">
        <v>22773</v>
      </c>
      <c r="HKA339" s="474" t="s">
        <v>22774</v>
      </c>
      <c r="HKB339" s="474"/>
      <c r="HKC339" s="474"/>
      <c r="HKD339" s="474"/>
      <c r="HKE339" s="474"/>
      <c r="HKF339" s="474"/>
      <c r="HKG339" s="223" t="s">
        <v>10863</v>
      </c>
      <c r="HKH339" s="223" t="s">
        <v>22772</v>
      </c>
      <c r="HKI339" s="223" t="s">
        <v>6595</v>
      </c>
      <c r="HKJ339" s="289">
        <v>1</v>
      </c>
      <c r="HKK339" s="289"/>
      <c r="HKL339" s="268">
        <v>79.59</v>
      </c>
      <c r="HKM339" s="268">
        <f>ROUND(HKL339*(1+$C$7),2)</f>
        <v>104.49</v>
      </c>
      <c r="HKN339" s="268">
        <f>HKJ339*HKL339</f>
        <v>79.59</v>
      </c>
      <c r="HKO339" s="269">
        <f>HKM339*HKJ339</f>
        <v>104.49</v>
      </c>
      <c r="HKP339" s="198" t="s">
        <v>22773</v>
      </c>
      <c r="HKQ339" s="474" t="s">
        <v>22774</v>
      </c>
      <c r="HKR339" s="474"/>
      <c r="HKS339" s="474"/>
      <c r="HKT339" s="474"/>
      <c r="HKU339" s="474"/>
      <c r="HKV339" s="474"/>
      <c r="HKW339" s="223" t="s">
        <v>10863</v>
      </c>
      <c r="HKX339" s="223" t="s">
        <v>22772</v>
      </c>
      <c r="HKY339" s="223" t="s">
        <v>6595</v>
      </c>
      <c r="HKZ339" s="289">
        <v>1</v>
      </c>
      <c r="HLA339" s="289"/>
      <c r="HLB339" s="268">
        <v>79.59</v>
      </c>
      <c r="HLC339" s="268">
        <f>ROUND(HLB339*(1+$C$7),2)</f>
        <v>104.49</v>
      </c>
      <c r="HLD339" s="268">
        <f>HKZ339*HLB339</f>
        <v>79.59</v>
      </c>
      <c r="HLE339" s="269">
        <f>HLC339*HKZ339</f>
        <v>104.49</v>
      </c>
      <c r="HLF339" s="198" t="s">
        <v>22773</v>
      </c>
      <c r="HLG339" s="474" t="s">
        <v>22774</v>
      </c>
      <c r="HLH339" s="474"/>
      <c r="HLI339" s="474"/>
      <c r="HLJ339" s="474"/>
      <c r="HLK339" s="474"/>
      <c r="HLL339" s="474"/>
      <c r="HLM339" s="223" t="s">
        <v>10863</v>
      </c>
      <c r="HLN339" s="223" t="s">
        <v>22772</v>
      </c>
      <c r="HLO339" s="223" t="s">
        <v>6595</v>
      </c>
      <c r="HLP339" s="289">
        <v>1</v>
      </c>
      <c r="HLQ339" s="289"/>
      <c r="HLR339" s="268">
        <v>79.59</v>
      </c>
      <c r="HLS339" s="268">
        <f>ROUND(HLR339*(1+$C$7),2)</f>
        <v>104.49</v>
      </c>
      <c r="HLT339" s="268">
        <f>HLP339*HLR339</f>
        <v>79.59</v>
      </c>
      <c r="HLU339" s="269">
        <f>HLS339*HLP339</f>
        <v>104.49</v>
      </c>
      <c r="HLV339" s="198" t="s">
        <v>22773</v>
      </c>
      <c r="HLW339" s="474" t="s">
        <v>22774</v>
      </c>
      <c r="HLX339" s="474"/>
      <c r="HLY339" s="474"/>
      <c r="HLZ339" s="474"/>
      <c r="HMA339" s="474"/>
      <c r="HMB339" s="474"/>
      <c r="HMC339" s="223" t="s">
        <v>10863</v>
      </c>
      <c r="HMD339" s="223" t="s">
        <v>22772</v>
      </c>
      <c r="HME339" s="223" t="s">
        <v>6595</v>
      </c>
      <c r="HMF339" s="289">
        <v>1</v>
      </c>
      <c r="HMG339" s="289"/>
      <c r="HMH339" s="268">
        <v>79.59</v>
      </c>
      <c r="HMI339" s="268">
        <f>ROUND(HMH339*(1+$C$7),2)</f>
        <v>104.49</v>
      </c>
      <c r="HMJ339" s="268">
        <f>HMF339*HMH339</f>
        <v>79.59</v>
      </c>
      <c r="HMK339" s="269">
        <f>HMI339*HMF339</f>
        <v>104.49</v>
      </c>
      <c r="HML339" s="198" t="s">
        <v>22773</v>
      </c>
      <c r="HMM339" s="474" t="s">
        <v>22774</v>
      </c>
      <c r="HMN339" s="474"/>
      <c r="HMO339" s="474"/>
      <c r="HMP339" s="474"/>
      <c r="HMQ339" s="474"/>
      <c r="HMR339" s="474"/>
      <c r="HMS339" s="223" t="s">
        <v>10863</v>
      </c>
      <c r="HMT339" s="223" t="s">
        <v>22772</v>
      </c>
      <c r="HMU339" s="223" t="s">
        <v>6595</v>
      </c>
      <c r="HMV339" s="289">
        <v>1</v>
      </c>
      <c r="HMW339" s="289"/>
      <c r="HMX339" s="268">
        <v>79.59</v>
      </c>
      <c r="HMY339" s="268">
        <f>ROUND(HMX339*(1+$C$7),2)</f>
        <v>104.49</v>
      </c>
      <c r="HMZ339" s="268">
        <f>HMV339*HMX339</f>
        <v>79.59</v>
      </c>
      <c r="HNA339" s="269">
        <f>HMY339*HMV339</f>
        <v>104.49</v>
      </c>
      <c r="HNB339" s="198" t="s">
        <v>22773</v>
      </c>
      <c r="HNC339" s="474" t="s">
        <v>22774</v>
      </c>
      <c r="HND339" s="474"/>
      <c r="HNE339" s="474"/>
      <c r="HNF339" s="474"/>
      <c r="HNG339" s="474"/>
      <c r="HNH339" s="474"/>
      <c r="HNI339" s="223" t="s">
        <v>10863</v>
      </c>
      <c r="HNJ339" s="223" t="s">
        <v>22772</v>
      </c>
      <c r="HNK339" s="223" t="s">
        <v>6595</v>
      </c>
      <c r="HNL339" s="289">
        <v>1</v>
      </c>
      <c r="HNM339" s="289"/>
      <c r="HNN339" s="268">
        <v>79.59</v>
      </c>
      <c r="HNO339" s="268">
        <f>ROUND(HNN339*(1+$C$7),2)</f>
        <v>104.49</v>
      </c>
      <c r="HNP339" s="268">
        <f>HNL339*HNN339</f>
        <v>79.59</v>
      </c>
      <c r="HNQ339" s="269">
        <f>HNO339*HNL339</f>
        <v>104.49</v>
      </c>
      <c r="HNR339" s="198" t="s">
        <v>22773</v>
      </c>
      <c r="HNS339" s="474" t="s">
        <v>22774</v>
      </c>
      <c r="HNT339" s="474"/>
      <c r="HNU339" s="474"/>
      <c r="HNV339" s="474"/>
      <c r="HNW339" s="474"/>
      <c r="HNX339" s="474"/>
      <c r="HNY339" s="223" t="s">
        <v>10863</v>
      </c>
      <c r="HNZ339" s="223" t="s">
        <v>22772</v>
      </c>
      <c r="HOA339" s="223" t="s">
        <v>6595</v>
      </c>
      <c r="HOB339" s="289">
        <v>1</v>
      </c>
      <c r="HOC339" s="289"/>
      <c r="HOD339" s="268">
        <v>79.59</v>
      </c>
      <c r="HOE339" s="268">
        <f>ROUND(HOD339*(1+$C$7),2)</f>
        <v>104.49</v>
      </c>
      <c r="HOF339" s="268">
        <f>HOB339*HOD339</f>
        <v>79.59</v>
      </c>
      <c r="HOG339" s="269">
        <f>HOE339*HOB339</f>
        <v>104.49</v>
      </c>
      <c r="HOH339" s="198" t="s">
        <v>22773</v>
      </c>
      <c r="HOI339" s="474" t="s">
        <v>22774</v>
      </c>
      <c r="HOJ339" s="474"/>
      <c r="HOK339" s="474"/>
      <c r="HOL339" s="474"/>
      <c r="HOM339" s="474"/>
      <c r="HON339" s="474"/>
      <c r="HOO339" s="223" t="s">
        <v>10863</v>
      </c>
      <c r="HOP339" s="223" t="s">
        <v>22772</v>
      </c>
      <c r="HOQ339" s="223" t="s">
        <v>6595</v>
      </c>
      <c r="HOR339" s="289">
        <v>1</v>
      </c>
      <c r="HOS339" s="289"/>
      <c r="HOT339" s="268">
        <v>79.59</v>
      </c>
      <c r="HOU339" s="268">
        <f>ROUND(HOT339*(1+$C$7),2)</f>
        <v>104.49</v>
      </c>
      <c r="HOV339" s="268">
        <f>HOR339*HOT339</f>
        <v>79.59</v>
      </c>
      <c r="HOW339" s="269">
        <f>HOU339*HOR339</f>
        <v>104.49</v>
      </c>
      <c r="HOX339" s="198" t="s">
        <v>22773</v>
      </c>
      <c r="HOY339" s="474" t="s">
        <v>22774</v>
      </c>
      <c r="HOZ339" s="474"/>
      <c r="HPA339" s="474"/>
      <c r="HPB339" s="474"/>
      <c r="HPC339" s="474"/>
      <c r="HPD339" s="474"/>
      <c r="HPE339" s="223" t="s">
        <v>10863</v>
      </c>
      <c r="HPF339" s="223" t="s">
        <v>22772</v>
      </c>
      <c r="HPG339" s="223" t="s">
        <v>6595</v>
      </c>
      <c r="HPH339" s="289">
        <v>1</v>
      </c>
      <c r="HPI339" s="289"/>
      <c r="HPJ339" s="268">
        <v>79.59</v>
      </c>
      <c r="HPK339" s="268">
        <f>ROUND(HPJ339*(1+$C$7),2)</f>
        <v>104.49</v>
      </c>
      <c r="HPL339" s="268">
        <f>HPH339*HPJ339</f>
        <v>79.59</v>
      </c>
      <c r="HPM339" s="269">
        <f>HPK339*HPH339</f>
        <v>104.49</v>
      </c>
      <c r="HPN339" s="198" t="s">
        <v>22773</v>
      </c>
      <c r="HPO339" s="474" t="s">
        <v>22774</v>
      </c>
      <c r="HPP339" s="474"/>
      <c r="HPQ339" s="474"/>
      <c r="HPR339" s="474"/>
      <c r="HPS339" s="474"/>
      <c r="HPT339" s="474"/>
      <c r="HPU339" s="223" t="s">
        <v>10863</v>
      </c>
      <c r="HPV339" s="223" t="s">
        <v>22772</v>
      </c>
      <c r="HPW339" s="223" t="s">
        <v>6595</v>
      </c>
      <c r="HPX339" s="289">
        <v>1</v>
      </c>
      <c r="HPY339" s="289"/>
      <c r="HPZ339" s="268">
        <v>79.59</v>
      </c>
      <c r="HQA339" s="268">
        <f>ROUND(HPZ339*(1+$C$7),2)</f>
        <v>104.49</v>
      </c>
      <c r="HQB339" s="268">
        <f>HPX339*HPZ339</f>
        <v>79.59</v>
      </c>
      <c r="HQC339" s="269">
        <f>HQA339*HPX339</f>
        <v>104.49</v>
      </c>
      <c r="HQD339" s="198" t="s">
        <v>22773</v>
      </c>
      <c r="HQE339" s="474" t="s">
        <v>22774</v>
      </c>
      <c r="HQF339" s="474"/>
      <c r="HQG339" s="474"/>
      <c r="HQH339" s="474"/>
      <c r="HQI339" s="474"/>
      <c r="HQJ339" s="474"/>
      <c r="HQK339" s="223" t="s">
        <v>10863</v>
      </c>
      <c r="HQL339" s="223" t="s">
        <v>22772</v>
      </c>
      <c r="HQM339" s="223" t="s">
        <v>6595</v>
      </c>
      <c r="HQN339" s="289">
        <v>1</v>
      </c>
      <c r="HQO339" s="289"/>
      <c r="HQP339" s="268">
        <v>79.59</v>
      </c>
      <c r="HQQ339" s="268">
        <f>ROUND(HQP339*(1+$C$7),2)</f>
        <v>104.49</v>
      </c>
      <c r="HQR339" s="268">
        <f>HQN339*HQP339</f>
        <v>79.59</v>
      </c>
      <c r="HQS339" s="269">
        <f>HQQ339*HQN339</f>
        <v>104.49</v>
      </c>
      <c r="HQT339" s="198" t="s">
        <v>22773</v>
      </c>
      <c r="HQU339" s="474" t="s">
        <v>22774</v>
      </c>
      <c r="HQV339" s="474"/>
      <c r="HQW339" s="474"/>
      <c r="HQX339" s="474"/>
      <c r="HQY339" s="474"/>
      <c r="HQZ339" s="474"/>
      <c r="HRA339" s="223" t="s">
        <v>10863</v>
      </c>
      <c r="HRB339" s="223" t="s">
        <v>22772</v>
      </c>
      <c r="HRC339" s="223" t="s">
        <v>6595</v>
      </c>
      <c r="HRD339" s="289">
        <v>1</v>
      </c>
      <c r="HRE339" s="289"/>
      <c r="HRF339" s="268">
        <v>79.59</v>
      </c>
      <c r="HRG339" s="268">
        <f>ROUND(HRF339*(1+$C$7),2)</f>
        <v>104.49</v>
      </c>
      <c r="HRH339" s="268">
        <f>HRD339*HRF339</f>
        <v>79.59</v>
      </c>
      <c r="HRI339" s="269">
        <f>HRG339*HRD339</f>
        <v>104.49</v>
      </c>
      <c r="HRJ339" s="198" t="s">
        <v>22773</v>
      </c>
      <c r="HRK339" s="474" t="s">
        <v>22774</v>
      </c>
      <c r="HRL339" s="474"/>
      <c r="HRM339" s="474"/>
      <c r="HRN339" s="474"/>
      <c r="HRO339" s="474"/>
      <c r="HRP339" s="474"/>
      <c r="HRQ339" s="223" t="s">
        <v>10863</v>
      </c>
      <c r="HRR339" s="223" t="s">
        <v>22772</v>
      </c>
      <c r="HRS339" s="223" t="s">
        <v>6595</v>
      </c>
      <c r="HRT339" s="289">
        <v>1</v>
      </c>
      <c r="HRU339" s="289"/>
      <c r="HRV339" s="268">
        <v>79.59</v>
      </c>
      <c r="HRW339" s="268">
        <f>ROUND(HRV339*(1+$C$7),2)</f>
        <v>104.49</v>
      </c>
      <c r="HRX339" s="268">
        <f>HRT339*HRV339</f>
        <v>79.59</v>
      </c>
      <c r="HRY339" s="269">
        <f>HRW339*HRT339</f>
        <v>104.49</v>
      </c>
      <c r="HRZ339" s="198" t="s">
        <v>22773</v>
      </c>
      <c r="HSA339" s="474" t="s">
        <v>22774</v>
      </c>
      <c r="HSB339" s="474"/>
      <c r="HSC339" s="474"/>
      <c r="HSD339" s="474"/>
      <c r="HSE339" s="474"/>
      <c r="HSF339" s="474"/>
      <c r="HSG339" s="223" t="s">
        <v>10863</v>
      </c>
      <c r="HSH339" s="223" t="s">
        <v>22772</v>
      </c>
      <c r="HSI339" s="223" t="s">
        <v>6595</v>
      </c>
      <c r="HSJ339" s="289">
        <v>1</v>
      </c>
      <c r="HSK339" s="289"/>
      <c r="HSL339" s="268">
        <v>79.59</v>
      </c>
      <c r="HSM339" s="268">
        <f>ROUND(HSL339*(1+$C$7),2)</f>
        <v>104.49</v>
      </c>
      <c r="HSN339" s="268">
        <f>HSJ339*HSL339</f>
        <v>79.59</v>
      </c>
      <c r="HSO339" s="269">
        <f>HSM339*HSJ339</f>
        <v>104.49</v>
      </c>
      <c r="HSP339" s="198" t="s">
        <v>22773</v>
      </c>
      <c r="HSQ339" s="474" t="s">
        <v>22774</v>
      </c>
      <c r="HSR339" s="474"/>
      <c r="HSS339" s="474"/>
      <c r="HST339" s="474"/>
      <c r="HSU339" s="474"/>
      <c r="HSV339" s="474"/>
      <c r="HSW339" s="223" t="s">
        <v>10863</v>
      </c>
      <c r="HSX339" s="223" t="s">
        <v>22772</v>
      </c>
      <c r="HSY339" s="223" t="s">
        <v>6595</v>
      </c>
      <c r="HSZ339" s="289">
        <v>1</v>
      </c>
      <c r="HTA339" s="289"/>
      <c r="HTB339" s="268">
        <v>79.59</v>
      </c>
      <c r="HTC339" s="268">
        <f>ROUND(HTB339*(1+$C$7),2)</f>
        <v>104.49</v>
      </c>
      <c r="HTD339" s="268">
        <f>HSZ339*HTB339</f>
        <v>79.59</v>
      </c>
      <c r="HTE339" s="269">
        <f>HTC339*HSZ339</f>
        <v>104.49</v>
      </c>
      <c r="HTF339" s="198" t="s">
        <v>22773</v>
      </c>
      <c r="HTG339" s="474" t="s">
        <v>22774</v>
      </c>
      <c r="HTH339" s="474"/>
      <c r="HTI339" s="474"/>
      <c r="HTJ339" s="474"/>
      <c r="HTK339" s="474"/>
      <c r="HTL339" s="474"/>
      <c r="HTM339" s="223" t="s">
        <v>10863</v>
      </c>
      <c r="HTN339" s="223" t="s">
        <v>22772</v>
      </c>
      <c r="HTO339" s="223" t="s">
        <v>6595</v>
      </c>
      <c r="HTP339" s="289">
        <v>1</v>
      </c>
      <c r="HTQ339" s="289"/>
      <c r="HTR339" s="268">
        <v>79.59</v>
      </c>
      <c r="HTS339" s="268">
        <f>ROUND(HTR339*(1+$C$7),2)</f>
        <v>104.49</v>
      </c>
      <c r="HTT339" s="268">
        <f>HTP339*HTR339</f>
        <v>79.59</v>
      </c>
      <c r="HTU339" s="269">
        <f>HTS339*HTP339</f>
        <v>104.49</v>
      </c>
      <c r="HTV339" s="198" t="s">
        <v>22773</v>
      </c>
      <c r="HTW339" s="474" t="s">
        <v>22774</v>
      </c>
      <c r="HTX339" s="474"/>
      <c r="HTY339" s="474"/>
      <c r="HTZ339" s="474"/>
      <c r="HUA339" s="474"/>
      <c r="HUB339" s="474"/>
      <c r="HUC339" s="223" t="s">
        <v>10863</v>
      </c>
      <c r="HUD339" s="223" t="s">
        <v>22772</v>
      </c>
      <c r="HUE339" s="223" t="s">
        <v>6595</v>
      </c>
      <c r="HUF339" s="289">
        <v>1</v>
      </c>
      <c r="HUG339" s="289"/>
      <c r="HUH339" s="268">
        <v>79.59</v>
      </c>
      <c r="HUI339" s="268">
        <f>ROUND(HUH339*(1+$C$7),2)</f>
        <v>104.49</v>
      </c>
      <c r="HUJ339" s="268">
        <f>HUF339*HUH339</f>
        <v>79.59</v>
      </c>
      <c r="HUK339" s="269">
        <f>HUI339*HUF339</f>
        <v>104.49</v>
      </c>
      <c r="HUL339" s="198" t="s">
        <v>22773</v>
      </c>
      <c r="HUM339" s="474" t="s">
        <v>22774</v>
      </c>
      <c r="HUN339" s="474"/>
      <c r="HUO339" s="474"/>
      <c r="HUP339" s="474"/>
      <c r="HUQ339" s="474"/>
      <c r="HUR339" s="474"/>
      <c r="HUS339" s="223" t="s">
        <v>10863</v>
      </c>
      <c r="HUT339" s="223" t="s">
        <v>22772</v>
      </c>
      <c r="HUU339" s="223" t="s">
        <v>6595</v>
      </c>
      <c r="HUV339" s="289">
        <v>1</v>
      </c>
      <c r="HUW339" s="289"/>
      <c r="HUX339" s="268">
        <v>79.59</v>
      </c>
      <c r="HUY339" s="268">
        <f>ROUND(HUX339*(1+$C$7),2)</f>
        <v>104.49</v>
      </c>
      <c r="HUZ339" s="268">
        <f>HUV339*HUX339</f>
        <v>79.59</v>
      </c>
      <c r="HVA339" s="269">
        <f>HUY339*HUV339</f>
        <v>104.49</v>
      </c>
      <c r="HVB339" s="198" t="s">
        <v>22773</v>
      </c>
      <c r="HVC339" s="474" t="s">
        <v>22774</v>
      </c>
      <c r="HVD339" s="474"/>
      <c r="HVE339" s="474"/>
      <c r="HVF339" s="474"/>
      <c r="HVG339" s="474"/>
      <c r="HVH339" s="474"/>
      <c r="HVI339" s="223" t="s">
        <v>10863</v>
      </c>
      <c r="HVJ339" s="223" t="s">
        <v>22772</v>
      </c>
      <c r="HVK339" s="223" t="s">
        <v>6595</v>
      </c>
      <c r="HVL339" s="289">
        <v>1</v>
      </c>
      <c r="HVM339" s="289"/>
      <c r="HVN339" s="268">
        <v>79.59</v>
      </c>
      <c r="HVO339" s="268">
        <f>ROUND(HVN339*(1+$C$7),2)</f>
        <v>104.49</v>
      </c>
      <c r="HVP339" s="268">
        <f>HVL339*HVN339</f>
        <v>79.59</v>
      </c>
      <c r="HVQ339" s="269">
        <f>HVO339*HVL339</f>
        <v>104.49</v>
      </c>
      <c r="HVR339" s="198" t="s">
        <v>22773</v>
      </c>
      <c r="HVS339" s="474" t="s">
        <v>22774</v>
      </c>
      <c r="HVT339" s="474"/>
      <c r="HVU339" s="474"/>
      <c r="HVV339" s="474"/>
      <c r="HVW339" s="474"/>
      <c r="HVX339" s="474"/>
      <c r="HVY339" s="223" t="s">
        <v>10863</v>
      </c>
      <c r="HVZ339" s="223" t="s">
        <v>22772</v>
      </c>
      <c r="HWA339" s="223" t="s">
        <v>6595</v>
      </c>
      <c r="HWB339" s="289">
        <v>1</v>
      </c>
      <c r="HWC339" s="289"/>
      <c r="HWD339" s="268">
        <v>79.59</v>
      </c>
      <c r="HWE339" s="268">
        <f>ROUND(HWD339*(1+$C$7),2)</f>
        <v>104.49</v>
      </c>
      <c r="HWF339" s="268">
        <f>HWB339*HWD339</f>
        <v>79.59</v>
      </c>
      <c r="HWG339" s="269">
        <f>HWE339*HWB339</f>
        <v>104.49</v>
      </c>
      <c r="HWH339" s="198" t="s">
        <v>22773</v>
      </c>
      <c r="HWI339" s="474" t="s">
        <v>22774</v>
      </c>
      <c r="HWJ339" s="474"/>
      <c r="HWK339" s="474"/>
      <c r="HWL339" s="474"/>
      <c r="HWM339" s="474"/>
      <c r="HWN339" s="474"/>
      <c r="HWO339" s="223" t="s">
        <v>10863</v>
      </c>
      <c r="HWP339" s="223" t="s">
        <v>22772</v>
      </c>
      <c r="HWQ339" s="223" t="s">
        <v>6595</v>
      </c>
      <c r="HWR339" s="289">
        <v>1</v>
      </c>
      <c r="HWS339" s="289"/>
      <c r="HWT339" s="268">
        <v>79.59</v>
      </c>
      <c r="HWU339" s="268">
        <f>ROUND(HWT339*(1+$C$7),2)</f>
        <v>104.49</v>
      </c>
      <c r="HWV339" s="268">
        <f>HWR339*HWT339</f>
        <v>79.59</v>
      </c>
      <c r="HWW339" s="269">
        <f>HWU339*HWR339</f>
        <v>104.49</v>
      </c>
      <c r="HWX339" s="198" t="s">
        <v>22773</v>
      </c>
      <c r="HWY339" s="474" t="s">
        <v>22774</v>
      </c>
      <c r="HWZ339" s="474"/>
      <c r="HXA339" s="474"/>
      <c r="HXB339" s="474"/>
      <c r="HXC339" s="474"/>
      <c r="HXD339" s="474"/>
      <c r="HXE339" s="223" t="s">
        <v>10863</v>
      </c>
      <c r="HXF339" s="223" t="s">
        <v>22772</v>
      </c>
      <c r="HXG339" s="223" t="s">
        <v>6595</v>
      </c>
      <c r="HXH339" s="289">
        <v>1</v>
      </c>
      <c r="HXI339" s="289"/>
      <c r="HXJ339" s="268">
        <v>79.59</v>
      </c>
      <c r="HXK339" s="268">
        <f>ROUND(HXJ339*(1+$C$7),2)</f>
        <v>104.49</v>
      </c>
      <c r="HXL339" s="268">
        <f>HXH339*HXJ339</f>
        <v>79.59</v>
      </c>
      <c r="HXM339" s="269">
        <f>HXK339*HXH339</f>
        <v>104.49</v>
      </c>
      <c r="HXN339" s="198" t="s">
        <v>22773</v>
      </c>
      <c r="HXO339" s="474" t="s">
        <v>22774</v>
      </c>
      <c r="HXP339" s="474"/>
      <c r="HXQ339" s="474"/>
      <c r="HXR339" s="474"/>
      <c r="HXS339" s="474"/>
      <c r="HXT339" s="474"/>
      <c r="HXU339" s="223" t="s">
        <v>10863</v>
      </c>
      <c r="HXV339" s="223" t="s">
        <v>22772</v>
      </c>
      <c r="HXW339" s="223" t="s">
        <v>6595</v>
      </c>
      <c r="HXX339" s="289">
        <v>1</v>
      </c>
      <c r="HXY339" s="289"/>
      <c r="HXZ339" s="268">
        <v>79.59</v>
      </c>
      <c r="HYA339" s="268">
        <f>ROUND(HXZ339*(1+$C$7),2)</f>
        <v>104.49</v>
      </c>
      <c r="HYB339" s="268">
        <f>HXX339*HXZ339</f>
        <v>79.59</v>
      </c>
      <c r="HYC339" s="269">
        <f>HYA339*HXX339</f>
        <v>104.49</v>
      </c>
      <c r="HYD339" s="198" t="s">
        <v>22773</v>
      </c>
      <c r="HYE339" s="474" t="s">
        <v>22774</v>
      </c>
      <c r="HYF339" s="474"/>
      <c r="HYG339" s="474"/>
      <c r="HYH339" s="474"/>
      <c r="HYI339" s="474"/>
      <c r="HYJ339" s="474"/>
      <c r="HYK339" s="223" t="s">
        <v>10863</v>
      </c>
      <c r="HYL339" s="223" t="s">
        <v>22772</v>
      </c>
      <c r="HYM339" s="223" t="s">
        <v>6595</v>
      </c>
      <c r="HYN339" s="289">
        <v>1</v>
      </c>
      <c r="HYO339" s="289"/>
      <c r="HYP339" s="268">
        <v>79.59</v>
      </c>
      <c r="HYQ339" s="268">
        <f>ROUND(HYP339*(1+$C$7),2)</f>
        <v>104.49</v>
      </c>
      <c r="HYR339" s="268">
        <f>HYN339*HYP339</f>
        <v>79.59</v>
      </c>
      <c r="HYS339" s="269">
        <f>HYQ339*HYN339</f>
        <v>104.49</v>
      </c>
      <c r="HYT339" s="198" t="s">
        <v>22773</v>
      </c>
      <c r="HYU339" s="474" t="s">
        <v>22774</v>
      </c>
      <c r="HYV339" s="474"/>
      <c r="HYW339" s="474"/>
      <c r="HYX339" s="474"/>
      <c r="HYY339" s="474"/>
      <c r="HYZ339" s="474"/>
      <c r="HZA339" s="223" t="s">
        <v>10863</v>
      </c>
      <c r="HZB339" s="223" t="s">
        <v>22772</v>
      </c>
      <c r="HZC339" s="223" t="s">
        <v>6595</v>
      </c>
      <c r="HZD339" s="289">
        <v>1</v>
      </c>
      <c r="HZE339" s="289"/>
      <c r="HZF339" s="268">
        <v>79.59</v>
      </c>
      <c r="HZG339" s="268">
        <f>ROUND(HZF339*(1+$C$7),2)</f>
        <v>104.49</v>
      </c>
      <c r="HZH339" s="268">
        <f>HZD339*HZF339</f>
        <v>79.59</v>
      </c>
      <c r="HZI339" s="269">
        <f>HZG339*HZD339</f>
        <v>104.49</v>
      </c>
      <c r="HZJ339" s="198" t="s">
        <v>22773</v>
      </c>
      <c r="HZK339" s="474" t="s">
        <v>22774</v>
      </c>
      <c r="HZL339" s="474"/>
      <c r="HZM339" s="474"/>
      <c r="HZN339" s="474"/>
      <c r="HZO339" s="474"/>
      <c r="HZP339" s="474"/>
      <c r="HZQ339" s="223" t="s">
        <v>10863</v>
      </c>
      <c r="HZR339" s="223" t="s">
        <v>22772</v>
      </c>
      <c r="HZS339" s="223" t="s">
        <v>6595</v>
      </c>
      <c r="HZT339" s="289">
        <v>1</v>
      </c>
      <c r="HZU339" s="289"/>
      <c r="HZV339" s="268">
        <v>79.59</v>
      </c>
      <c r="HZW339" s="268">
        <f>ROUND(HZV339*(1+$C$7),2)</f>
        <v>104.49</v>
      </c>
      <c r="HZX339" s="268">
        <f>HZT339*HZV339</f>
        <v>79.59</v>
      </c>
      <c r="HZY339" s="269">
        <f>HZW339*HZT339</f>
        <v>104.49</v>
      </c>
      <c r="HZZ339" s="198" t="s">
        <v>22773</v>
      </c>
      <c r="IAA339" s="474" t="s">
        <v>22774</v>
      </c>
      <c r="IAB339" s="474"/>
      <c r="IAC339" s="474"/>
      <c r="IAD339" s="474"/>
      <c r="IAE339" s="474"/>
      <c r="IAF339" s="474"/>
      <c r="IAG339" s="223" t="s">
        <v>10863</v>
      </c>
      <c r="IAH339" s="223" t="s">
        <v>22772</v>
      </c>
      <c r="IAI339" s="223" t="s">
        <v>6595</v>
      </c>
      <c r="IAJ339" s="289">
        <v>1</v>
      </c>
      <c r="IAK339" s="289"/>
      <c r="IAL339" s="268">
        <v>79.59</v>
      </c>
      <c r="IAM339" s="268">
        <f>ROUND(IAL339*(1+$C$7),2)</f>
        <v>104.49</v>
      </c>
      <c r="IAN339" s="268">
        <f>IAJ339*IAL339</f>
        <v>79.59</v>
      </c>
      <c r="IAO339" s="269">
        <f>IAM339*IAJ339</f>
        <v>104.49</v>
      </c>
      <c r="IAP339" s="198" t="s">
        <v>22773</v>
      </c>
      <c r="IAQ339" s="474" t="s">
        <v>22774</v>
      </c>
      <c r="IAR339" s="474"/>
      <c r="IAS339" s="474"/>
      <c r="IAT339" s="474"/>
      <c r="IAU339" s="474"/>
      <c r="IAV339" s="474"/>
      <c r="IAW339" s="223" t="s">
        <v>10863</v>
      </c>
      <c r="IAX339" s="223" t="s">
        <v>22772</v>
      </c>
      <c r="IAY339" s="223" t="s">
        <v>6595</v>
      </c>
      <c r="IAZ339" s="289">
        <v>1</v>
      </c>
      <c r="IBA339" s="289"/>
      <c r="IBB339" s="268">
        <v>79.59</v>
      </c>
      <c r="IBC339" s="268">
        <f>ROUND(IBB339*(1+$C$7),2)</f>
        <v>104.49</v>
      </c>
      <c r="IBD339" s="268">
        <f>IAZ339*IBB339</f>
        <v>79.59</v>
      </c>
      <c r="IBE339" s="269">
        <f>IBC339*IAZ339</f>
        <v>104.49</v>
      </c>
      <c r="IBF339" s="198" t="s">
        <v>22773</v>
      </c>
      <c r="IBG339" s="474" t="s">
        <v>22774</v>
      </c>
      <c r="IBH339" s="474"/>
      <c r="IBI339" s="474"/>
      <c r="IBJ339" s="474"/>
      <c r="IBK339" s="474"/>
      <c r="IBL339" s="474"/>
      <c r="IBM339" s="223" t="s">
        <v>10863</v>
      </c>
      <c r="IBN339" s="223" t="s">
        <v>22772</v>
      </c>
      <c r="IBO339" s="223" t="s">
        <v>6595</v>
      </c>
      <c r="IBP339" s="289">
        <v>1</v>
      </c>
      <c r="IBQ339" s="289"/>
      <c r="IBR339" s="268">
        <v>79.59</v>
      </c>
      <c r="IBS339" s="268">
        <f>ROUND(IBR339*(1+$C$7),2)</f>
        <v>104.49</v>
      </c>
      <c r="IBT339" s="268">
        <f>IBP339*IBR339</f>
        <v>79.59</v>
      </c>
      <c r="IBU339" s="269">
        <f>IBS339*IBP339</f>
        <v>104.49</v>
      </c>
      <c r="IBV339" s="198" t="s">
        <v>22773</v>
      </c>
      <c r="IBW339" s="474" t="s">
        <v>22774</v>
      </c>
      <c r="IBX339" s="474"/>
      <c r="IBY339" s="474"/>
      <c r="IBZ339" s="474"/>
      <c r="ICA339" s="474"/>
      <c r="ICB339" s="474"/>
      <c r="ICC339" s="223" t="s">
        <v>10863</v>
      </c>
      <c r="ICD339" s="223" t="s">
        <v>22772</v>
      </c>
      <c r="ICE339" s="223" t="s">
        <v>6595</v>
      </c>
      <c r="ICF339" s="289">
        <v>1</v>
      </c>
      <c r="ICG339" s="289"/>
      <c r="ICH339" s="268">
        <v>79.59</v>
      </c>
      <c r="ICI339" s="268">
        <f>ROUND(ICH339*(1+$C$7),2)</f>
        <v>104.49</v>
      </c>
      <c r="ICJ339" s="268">
        <f>ICF339*ICH339</f>
        <v>79.59</v>
      </c>
      <c r="ICK339" s="269">
        <f>ICI339*ICF339</f>
        <v>104.49</v>
      </c>
      <c r="ICL339" s="198" t="s">
        <v>22773</v>
      </c>
      <c r="ICM339" s="474" t="s">
        <v>22774</v>
      </c>
      <c r="ICN339" s="474"/>
      <c r="ICO339" s="474"/>
      <c r="ICP339" s="474"/>
      <c r="ICQ339" s="474"/>
      <c r="ICR339" s="474"/>
      <c r="ICS339" s="223" t="s">
        <v>10863</v>
      </c>
      <c r="ICT339" s="223" t="s">
        <v>22772</v>
      </c>
      <c r="ICU339" s="223" t="s">
        <v>6595</v>
      </c>
      <c r="ICV339" s="289">
        <v>1</v>
      </c>
      <c r="ICW339" s="289"/>
      <c r="ICX339" s="268">
        <v>79.59</v>
      </c>
      <c r="ICY339" s="268">
        <f>ROUND(ICX339*(1+$C$7),2)</f>
        <v>104.49</v>
      </c>
      <c r="ICZ339" s="268">
        <f>ICV339*ICX339</f>
        <v>79.59</v>
      </c>
      <c r="IDA339" s="269">
        <f>ICY339*ICV339</f>
        <v>104.49</v>
      </c>
      <c r="IDB339" s="198" t="s">
        <v>22773</v>
      </c>
      <c r="IDC339" s="474" t="s">
        <v>22774</v>
      </c>
      <c r="IDD339" s="474"/>
      <c r="IDE339" s="474"/>
      <c r="IDF339" s="474"/>
      <c r="IDG339" s="474"/>
      <c r="IDH339" s="474"/>
      <c r="IDI339" s="223" t="s">
        <v>10863</v>
      </c>
      <c r="IDJ339" s="223" t="s">
        <v>22772</v>
      </c>
      <c r="IDK339" s="223" t="s">
        <v>6595</v>
      </c>
      <c r="IDL339" s="289">
        <v>1</v>
      </c>
      <c r="IDM339" s="289"/>
      <c r="IDN339" s="268">
        <v>79.59</v>
      </c>
      <c r="IDO339" s="268">
        <f>ROUND(IDN339*(1+$C$7),2)</f>
        <v>104.49</v>
      </c>
      <c r="IDP339" s="268">
        <f>IDL339*IDN339</f>
        <v>79.59</v>
      </c>
      <c r="IDQ339" s="269">
        <f>IDO339*IDL339</f>
        <v>104.49</v>
      </c>
      <c r="IDR339" s="198" t="s">
        <v>22773</v>
      </c>
      <c r="IDS339" s="474" t="s">
        <v>22774</v>
      </c>
      <c r="IDT339" s="474"/>
      <c r="IDU339" s="474"/>
      <c r="IDV339" s="474"/>
      <c r="IDW339" s="474"/>
      <c r="IDX339" s="474"/>
      <c r="IDY339" s="223" t="s">
        <v>10863</v>
      </c>
      <c r="IDZ339" s="223" t="s">
        <v>22772</v>
      </c>
      <c r="IEA339" s="223" t="s">
        <v>6595</v>
      </c>
      <c r="IEB339" s="289">
        <v>1</v>
      </c>
      <c r="IEC339" s="289"/>
      <c r="IED339" s="268">
        <v>79.59</v>
      </c>
      <c r="IEE339" s="268">
        <f>ROUND(IED339*(1+$C$7),2)</f>
        <v>104.49</v>
      </c>
      <c r="IEF339" s="268">
        <f>IEB339*IED339</f>
        <v>79.59</v>
      </c>
      <c r="IEG339" s="269">
        <f>IEE339*IEB339</f>
        <v>104.49</v>
      </c>
      <c r="IEH339" s="198" t="s">
        <v>22773</v>
      </c>
      <c r="IEI339" s="474" t="s">
        <v>22774</v>
      </c>
      <c r="IEJ339" s="474"/>
      <c r="IEK339" s="474"/>
      <c r="IEL339" s="474"/>
      <c r="IEM339" s="474"/>
      <c r="IEN339" s="474"/>
      <c r="IEO339" s="223" t="s">
        <v>10863</v>
      </c>
      <c r="IEP339" s="223" t="s">
        <v>22772</v>
      </c>
      <c r="IEQ339" s="223" t="s">
        <v>6595</v>
      </c>
      <c r="IER339" s="289">
        <v>1</v>
      </c>
      <c r="IES339" s="289"/>
      <c r="IET339" s="268">
        <v>79.59</v>
      </c>
      <c r="IEU339" s="268">
        <f>ROUND(IET339*(1+$C$7),2)</f>
        <v>104.49</v>
      </c>
      <c r="IEV339" s="268">
        <f>IER339*IET339</f>
        <v>79.59</v>
      </c>
      <c r="IEW339" s="269">
        <f>IEU339*IER339</f>
        <v>104.49</v>
      </c>
      <c r="IEX339" s="198" t="s">
        <v>22773</v>
      </c>
      <c r="IEY339" s="474" t="s">
        <v>22774</v>
      </c>
      <c r="IEZ339" s="474"/>
      <c r="IFA339" s="474"/>
      <c r="IFB339" s="474"/>
      <c r="IFC339" s="474"/>
      <c r="IFD339" s="474"/>
      <c r="IFE339" s="223" t="s">
        <v>10863</v>
      </c>
      <c r="IFF339" s="223" t="s">
        <v>22772</v>
      </c>
      <c r="IFG339" s="223" t="s">
        <v>6595</v>
      </c>
      <c r="IFH339" s="289">
        <v>1</v>
      </c>
      <c r="IFI339" s="289"/>
      <c r="IFJ339" s="268">
        <v>79.59</v>
      </c>
      <c r="IFK339" s="268">
        <f>ROUND(IFJ339*(1+$C$7),2)</f>
        <v>104.49</v>
      </c>
      <c r="IFL339" s="268">
        <f>IFH339*IFJ339</f>
        <v>79.59</v>
      </c>
      <c r="IFM339" s="269">
        <f>IFK339*IFH339</f>
        <v>104.49</v>
      </c>
      <c r="IFN339" s="198" t="s">
        <v>22773</v>
      </c>
      <c r="IFO339" s="474" t="s">
        <v>22774</v>
      </c>
      <c r="IFP339" s="474"/>
      <c r="IFQ339" s="474"/>
      <c r="IFR339" s="474"/>
      <c r="IFS339" s="474"/>
      <c r="IFT339" s="474"/>
      <c r="IFU339" s="223" t="s">
        <v>10863</v>
      </c>
      <c r="IFV339" s="223" t="s">
        <v>22772</v>
      </c>
      <c r="IFW339" s="223" t="s">
        <v>6595</v>
      </c>
      <c r="IFX339" s="289">
        <v>1</v>
      </c>
      <c r="IFY339" s="289"/>
      <c r="IFZ339" s="268">
        <v>79.59</v>
      </c>
      <c r="IGA339" s="268">
        <f>ROUND(IFZ339*(1+$C$7),2)</f>
        <v>104.49</v>
      </c>
      <c r="IGB339" s="268">
        <f>IFX339*IFZ339</f>
        <v>79.59</v>
      </c>
      <c r="IGC339" s="269">
        <f>IGA339*IFX339</f>
        <v>104.49</v>
      </c>
      <c r="IGD339" s="198" t="s">
        <v>22773</v>
      </c>
      <c r="IGE339" s="474" t="s">
        <v>22774</v>
      </c>
      <c r="IGF339" s="474"/>
      <c r="IGG339" s="474"/>
      <c r="IGH339" s="474"/>
      <c r="IGI339" s="474"/>
      <c r="IGJ339" s="474"/>
      <c r="IGK339" s="223" t="s">
        <v>10863</v>
      </c>
      <c r="IGL339" s="223" t="s">
        <v>22772</v>
      </c>
      <c r="IGM339" s="223" t="s">
        <v>6595</v>
      </c>
      <c r="IGN339" s="289">
        <v>1</v>
      </c>
      <c r="IGO339" s="289"/>
      <c r="IGP339" s="268">
        <v>79.59</v>
      </c>
      <c r="IGQ339" s="268">
        <f>ROUND(IGP339*(1+$C$7),2)</f>
        <v>104.49</v>
      </c>
      <c r="IGR339" s="268">
        <f>IGN339*IGP339</f>
        <v>79.59</v>
      </c>
      <c r="IGS339" s="269">
        <f>IGQ339*IGN339</f>
        <v>104.49</v>
      </c>
      <c r="IGT339" s="198" t="s">
        <v>22773</v>
      </c>
      <c r="IGU339" s="474" t="s">
        <v>22774</v>
      </c>
      <c r="IGV339" s="474"/>
      <c r="IGW339" s="474"/>
      <c r="IGX339" s="474"/>
      <c r="IGY339" s="474"/>
      <c r="IGZ339" s="474"/>
      <c r="IHA339" s="223" t="s">
        <v>10863</v>
      </c>
      <c r="IHB339" s="223" t="s">
        <v>22772</v>
      </c>
      <c r="IHC339" s="223" t="s">
        <v>6595</v>
      </c>
      <c r="IHD339" s="289">
        <v>1</v>
      </c>
      <c r="IHE339" s="289"/>
      <c r="IHF339" s="268">
        <v>79.59</v>
      </c>
      <c r="IHG339" s="268">
        <f>ROUND(IHF339*(1+$C$7),2)</f>
        <v>104.49</v>
      </c>
      <c r="IHH339" s="268">
        <f>IHD339*IHF339</f>
        <v>79.59</v>
      </c>
      <c r="IHI339" s="269">
        <f>IHG339*IHD339</f>
        <v>104.49</v>
      </c>
      <c r="IHJ339" s="198" t="s">
        <v>22773</v>
      </c>
      <c r="IHK339" s="474" t="s">
        <v>22774</v>
      </c>
      <c r="IHL339" s="474"/>
      <c r="IHM339" s="474"/>
      <c r="IHN339" s="474"/>
      <c r="IHO339" s="474"/>
      <c r="IHP339" s="474"/>
      <c r="IHQ339" s="223" t="s">
        <v>10863</v>
      </c>
      <c r="IHR339" s="223" t="s">
        <v>22772</v>
      </c>
      <c r="IHS339" s="223" t="s">
        <v>6595</v>
      </c>
      <c r="IHT339" s="289">
        <v>1</v>
      </c>
      <c r="IHU339" s="289"/>
      <c r="IHV339" s="268">
        <v>79.59</v>
      </c>
      <c r="IHW339" s="268">
        <f>ROUND(IHV339*(1+$C$7),2)</f>
        <v>104.49</v>
      </c>
      <c r="IHX339" s="268">
        <f>IHT339*IHV339</f>
        <v>79.59</v>
      </c>
      <c r="IHY339" s="269">
        <f>IHW339*IHT339</f>
        <v>104.49</v>
      </c>
      <c r="IHZ339" s="198" t="s">
        <v>22773</v>
      </c>
      <c r="IIA339" s="474" t="s">
        <v>22774</v>
      </c>
      <c r="IIB339" s="474"/>
      <c r="IIC339" s="474"/>
      <c r="IID339" s="474"/>
      <c r="IIE339" s="474"/>
      <c r="IIF339" s="474"/>
      <c r="IIG339" s="223" t="s">
        <v>10863</v>
      </c>
      <c r="IIH339" s="223" t="s">
        <v>22772</v>
      </c>
      <c r="III339" s="223" t="s">
        <v>6595</v>
      </c>
      <c r="IIJ339" s="289">
        <v>1</v>
      </c>
      <c r="IIK339" s="289"/>
      <c r="IIL339" s="268">
        <v>79.59</v>
      </c>
      <c r="IIM339" s="268">
        <f>ROUND(IIL339*(1+$C$7),2)</f>
        <v>104.49</v>
      </c>
      <c r="IIN339" s="268">
        <f>IIJ339*IIL339</f>
        <v>79.59</v>
      </c>
      <c r="IIO339" s="269">
        <f>IIM339*IIJ339</f>
        <v>104.49</v>
      </c>
      <c r="IIP339" s="198" t="s">
        <v>22773</v>
      </c>
      <c r="IIQ339" s="474" t="s">
        <v>22774</v>
      </c>
      <c r="IIR339" s="474"/>
      <c r="IIS339" s="474"/>
      <c r="IIT339" s="474"/>
      <c r="IIU339" s="474"/>
      <c r="IIV339" s="474"/>
      <c r="IIW339" s="223" t="s">
        <v>10863</v>
      </c>
      <c r="IIX339" s="223" t="s">
        <v>22772</v>
      </c>
      <c r="IIY339" s="223" t="s">
        <v>6595</v>
      </c>
      <c r="IIZ339" s="289">
        <v>1</v>
      </c>
      <c r="IJA339" s="289"/>
      <c r="IJB339" s="268">
        <v>79.59</v>
      </c>
      <c r="IJC339" s="268">
        <f>ROUND(IJB339*(1+$C$7),2)</f>
        <v>104.49</v>
      </c>
      <c r="IJD339" s="268">
        <f>IIZ339*IJB339</f>
        <v>79.59</v>
      </c>
      <c r="IJE339" s="269">
        <f>IJC339*IIZ339</f>
        <v>104.49</v>
      </c>
      <c r="IJF339" s="198" t="s">
        <v>22773</v>
      </c>
      <c r="IJG339" s="474" t="s">
        <v>22774</v>
      </c>
      <c r="IJH339" s="474"/>
      <c r="IJI339" s="474"/>
      <c r="IJJ339" s="474"/>
      <c r="IJK339" s="474"/>
      <c r="IJL339" s="474"/>
      <c r="IJM339" s="223" t="s">
        <v>10863</v>
      </c>
      <c r="IJN339" s="223" t="s">
        <v>22772</v>
      </c>
      <c r="IJO339" s="223" t="s">
        <v>6595</v>
      </c>
      <c r="IJP339" s="289">
        <v>1</v>
      </c>
      <c r="IJQ339" s="289"/>
      <c r="IJR339" s="268">
        <v>79.59</v>
      </c>
      <c r="IJS339" s="268">
        <f>ROUND(IJR339*(1+$C$7),2)</f>
        <v>104.49</v>
      </c>
      <c r="IJT339" s="268">
        <f>IJP339*IJR339</f>
        <v>79.59</v>
      </c>
      <c r="IJU339" s="269">
        <f>IJS339*IJP339</f>
        <v>104.49</v>
      </c>
      <c r="IJV339" s="198" t="s">
        <v>22773</v>
      </c>
      <c r="IJW339" s="474" t="s">
        <v>22774</v>
      </c>
      <c r="IJX339" s="474"/>
      <c r="IJY339" s="474"/>
      <c r="IJZ339" s="474"/>
      <c r="IKA339" s="474"/>
      <c r="IKB339" s="474"/>
      <c r="IKC339" s="223" t="s">
        <v>10863</v>
      </c>
      <c r="IKD339" s="223" t="s">
        <v>22772</v>
      </c>
      <c r="IKE339" s="223" t="s">
        <v>6595</v>
      </c>
      <c r="IKF339" s="289">
        <v>1</v>
      </c>
      <c r="IKG339" s="289"/>
      <c r="IKH339" s="268">
        <v>79.59</v>
      </c>
      <c r="IKI339" s="268">
        <f>ROUND(IKH339*(1+$C$7),2)</f>
        <v>104.49</v>
      </c>
      <c r="IKJ339" s="268">
        <f>IKF339*IKH339</f>
        <v>79.59</v>
      </c>
      <c r="IKK339" s="269">
        <f>IKI339*IKF339</f>
        <v>104.49</v>
      </c>
      <c r="IKL339" s="198" t="s">
        <v>22773</v>
      </c>
      <c r="IKM339" s="474" t="s">
        <v>22774</v>
      </c>
      <c r="IKN339" s="474"/>
      <c r="IKO339" s="474"/>
      <c r="IKP339" s="474"/>
      <c r="IKQ339" s="474"/>
      <c r="IKR339" s="474"/>
      <c r="IKS339" s="223" t="s">
        <v>10863</v>
      </c>
      <c r="IKT339" s="223" t="s">
        <v>22772</v>
      </c>
      <c r="IKU339" s="223" t="s">
        <v>6595</v>
      </c>
      <c r="IKV339" s="289">
        <v>1</v>
      </c>
      <c r="IKW339" s="289"/>
      <c r="IKX339" s="268">
        <v>79.59</v>
      </c>
      <c r="IKY339" s="268">
        <f>ROUND(IKX339*(1+$C$7),2)</f>
        <v>104.49</v>
      </c>
      <c r="IKZ339" s="268">
        <f>IKV339*IKX339</f>
        <v>79.59</v>
      </c>
      <c r="ILA339" s="269">
        <f>IKY339*IKV339</f>
        <v>104.49</v>
      </c>
      <c r="ILB339" s="198" t="s">
        <v>22773</v>
      </c>
      <c r="ILC339" s="474" t="s">
        <v>22774</v>
      </c>
      <c r="ILD339" s="474"/>
      <c r="ILE339" s="474"/>
      <c r="ILF339" s="474"/>
      <c r="ILG339" s="474"/>
      <c r="ILH339" s="474"/>
      <c r="ILI339" s="223" t="s">
        <v>10863</v>
      </c>
      <c r="ILJ339" s="223" t="s">
        <v>22772</v>
      </c>
      <c r="ILK339" s="223" t="s">
        <v>6595</v>
      </c>
      <c r="ILL339" s="289">
        <v>1</v>
      </c>
      <c r="ILM339" s="289"/>
      <c r="ILN339" s="268">
        <v>79.59</v>
      </c>
      <c r="ILO339" s="268">
        <f>ROUND(ILN339*(1+$C$7),2)</f>
        <v>104.49</v>
      </c>
      <c r="ILP339" s="268">
        <f>ILL339*ILN339</f>
        <v>79.59</v>
      </c>
      <c r="ILQ339" s="269">
        <f>ILO339*ILL339</f>
        <v>104.49</v>
      </c>
      <c r="ILR339" s="198" t="s">
        <v>22773</v>
      </c>
      <c r="ILS339" s="474" t="s">
        <v>22774</v>
      </c>
      <c r="ILT339" s="474"/>
      <c r="ILU339" s="474"/>
      <c r="ILV339" s="474"/>
      <c r="ILW339" s="474"/>
      <c r="ILX339" s="474"/>
      <c r="ILY339" s="223" t="s">
        <v>10863</v>
      </c>
      <c r="ILZ339" s="223" t="s">
        <v>22772</v>
      </c>
      <c r="IMA339" s="223" t="s">
        <v>6595</v>
      </c>
      <c r="IMB339" s="289">
        <v>1</v>
      </c>
      <c r="IMC339" s="289"/>
      <c r="IMD339" s="268">
        <v>79.59</v>
      </c>
      <c r="IME339" s="268">
        <f>ROUND(IMD339*(1+$C$7),2)</f>
        <v>104.49</v>
      </c>
      <c r="IMF339" s="268">
        <f>IMB339*IMD339</f>
        <v>79.59</v>
      </c>
      <c r="IMG339" s="269">
        <f>IME339*IMB339</f>
        <v>104.49</v>
      </c>
      <c r="IMH339" s="198" t="s">
        <v>22773</v>
      </c>
      <c r="IMI339" s="474" t="s">
        <v>22774</v>
      </c>
      <c r="IMJ339" s="474"/>
      <c r="IMK339" s="474"/>
      <c r="IML339" s="474"/>
      <c r="IMM339" s="474"/>
      <c r="IMN339" s="474"/>
      <c r="IMO339" s="223" t="s">
        <v>10863</v>
      </c>
      <c r="IMP339" s="223" t="s">
        <v>22772</v>
      </c>
      <c r="IMQ339" s="223" t="s">
        <v>6595</v>
      </c>
      <c r="IMR339" s="289">
        <v>1</v>
      </c>
      <c r="IMS339" s="289"/>
      <c r="IMT339" s="268">
        <v>79.59</v>
      </c>
      <c r="IMU339" s="268">
        <f>ROUND(IMT339*(1+$C$7),2)</f>
        <v>104.49</v>
      </c>
      <c r="IMV339" s="268">
        <f>IMR339*IMT339</f>
        <v>79.59</v>
      </c>
      <c r="IMW339" s="269">
        <f>IMU339*IMR339</f>
        <v>104.49</v>
      </c>
      <c r="IMX339" s="198" t="s">
        <v>22773</v>
      </c>
      <c r="IMY339" s="474" t="s">
        <v>22774</v>
      </c>
      <c r="IMZ339" s="474"/>
      <c r="INA339" s="474"/>
      <c r="INB339" s="474"/>
      <c r="INC339" s="474"/>
      <c r="IND339" s="474"/>
      <c r="INE339" s="223" t="s">
        <v>10863</v>
      </c>
      <c r="INF339" s="223" t="s">
        <v>22772</v>
      </c>
      <c r="ING339" s="223" t="s">
        <v>6595</v>
      </c>
      <c r="INH339" s="289">
        <v>1</v>
      </c>
      <c r="INI339" s="289"/>
      <c r="INJ339" s="268">
        <v>79.59</v>
      </c>
      <c r="INK339" s="268">
        <f>ROUND(INJ339*(1+$C$7),2)</f>
        <v>104.49</v>
      </c>
      <c r="INL339" s="268">
        <f>INH339*INJ339</f>
        <v>79.59</v>
      </c>
      <c r="INM339" s="269">
        <f>INK339*INH339</f>
        <v>104.49</v>
      </c>
      <c r="INN339" s="198" t="s">
        <v>22773</v>
      </c>
      <c r="INO339" s="474" t="s">
        <v>22774</v>
      </c>
      <c r="INP339" s="474"/>
      <c r="INQ339" s="474"/>
      <c r="INR339" s="474"/>
      <c r="INS339" s="474"/>
      <c r="INT339" s="474"/>
      <c r="INU339" s="223" t="s">
        <v>10863</v>
      </c>
      <c r="INV339" s="223" t="s">
        <v>22772</v>
      </c>
      <c r="INW339" s="223" t="s">
        <v>6595</v>
      </c>
      <c r="INX339" s="289">
        <v>1</v>
      </c>
      <c r="INY339" s="289"/>
      <c r="INZ339" s="268">
        <v>79.59</v>
      </c>
      <c r="IOA339" s="268">
        <f>ROUND(INZ339*(1+$C$7),2)</f>
        <v>104.49</v>
      </c>
      <c r="IOB339" s="268">
        <f>INX339*INZ339</f>
        <v>79.59</v>
      </c>
      <c r="IOC339" s="269">
        <f>IOA339*INX339</f>
        <v>104.49</v>
      </c>
      <c r="IOD339" s="198" t="s">
        <v>22773</v>
      </c>
      <c r="IOE339" s="474" t="s">
        <v>22774</v>
      </c>
      <c r="IOF339" s="474"/>
      <c r="IOG339" s="474"/>
      <c r="IOH339" s="474"/>
      <c r="IOI339" s="474"/>
      <c r="IOJ339" s="474"/>
      <c r="IOK339" s="223" t="s">
        <v>10863</v>
      </c>
      <c r="IOL339" s="223" t="s">
        <v>22772</v>
      </c>
      <c r="IOM339" s="223" t="s">
        <v>6595</v>
      </c>
      <c r="ION339" s="289">
        <v>1</v>
      </c>
      <c r="IOO339" s="289"/>
      <c r="IOP339" s="268">
        <v>79.59</v>
      </c>
      <c r="IOQ339" s="268">
        <f>ROUND(IOP339*(1+$C$7),2)</f>
        <v>104.49</v>
      </c>
      <c r="IOR339" s="268">
        <f>ION339*IOP339</f>
        <v>79.59</v>
      </c>
      <c r="IOS339" s="269">
        <f>IOQ339*ION339</f>
        <v>104.49</v>
      </c>
      <c r="IOT339" s="198" t="s">
        <v>22773</v>
      </c>
      <c r="IOU339" s="474" t="s">
        <v>22774</v>
      </c>
      <c r="IOV339" s="474"/>
      <c r="IOW339" s="474"/>
      <c r="IOX339" s="474"/>
      <c r="IOY339" s="474"/>
      <c r="IOZ339" s="474"/>
      <c r="IPA339" s="223" t="s">
        <v>10863</v>
      </c>
      <c r="IPB339" s="223" t="s">
        <v>22772</v>
      </c>
      <c r="IPC339" s="223" t="s">
        <v>6595</v>
      </c>
      <c r="IPD339" s="289">
        <v>1</v>
      </c>
      <c r="IPE339" s="289"/>
      <c r="IPF339" s="268">
        <v>79.59</v>
      </c>
      <c r="IPG339" s="268">
        <f>ROUND(IPF339*(1+$C$7),2)</f>
        <v>104.49</v>
      </c>
      <c r="IPH339" s="268">
        <f>IPD339*IPF339</f>
        <v>79.59</v>
      </c>
      <c r="IPI339" s="269">
        <f>IPG339*IPD339</f>
        <v>104.49</v>
      </c>
      <c r="IPJ339" s="198" t="s">
        <v>22773</v>
      </c>
      <c r="IPK339" s="474" t="s">
        <v>22774</v>
      </c>
      <c r="IPL339" s="474"/>
      <c r="IPM339" s="474"/>
      <c r="IPN339" s="474"/>
      <c r="IPO339" s="474"/>
      <c r="IPP339" s="474"/>
      <c r="IPQ339" s="223" t="s">
        <v>10863</v>
      </c>
      <c r="IPR339" s="223" t="s">
        <v>22772</v>
      </c>
      <c r="IPS339" s="223" t="s">
        <v>6595</v>
      </c>
      <c r="IPT339" s="289">
        <v>1</v>
      </c>
      <c r="IPU339" s="289"/>
      <c r="IPV339" s="268">
        <v>79.59</v>
      </c>
      <c r="IPW339" s="268">
        <f>ROUND(IPV339*(1+$C$7),2)</f>
        <v>104.49</v>
      </c>
      <c r="IPX339" s="268">
        <f>IPT339*IPV339</f>
        <v>79.59</v>
      </c>
      <c r="IPY339" s="269">
        <f>IPW339*IPT339</f>
        <v>104.49</v>
      </c>
      <c r="IPZ339" s="198" t="s">
        <v>22773</v>
      </c>
      <c r="IQA339" s="474" t="s">
        <v>22774</v>
      </c>
      <c r="IQB339" s="474"/>
      <c r="IQC339" s="474"/>
      <c r="IQD339" s="474"/>
      <c r="IQE339" s="474"/>
      <c r="IQF339" s="474"/>
      <c r="IQG339" s="223" t="s">
        <v>10863</v>
      </c>
      <c r="IQH339" s="223" t="s">
        <v>22772</v>
      </c>
      <c r="IQI339" s="223" t="s">
        <v>6595</v>
      </c>
      <c r="IQJ339" s="289">
        <v>1</v>
      </c>
      <c r="IQK339" s="289"/>
      <c r="IQL339" s="268">
        <v>79.59</v>
      </c>
      <c r="IQM339" s="268">
        <f>ROUND(IQL339*(1+$C$7),2)</f>
        <v>104.49</v>
      </c>
      <c r="IQN339" s="268">
        <f>IQJ339*IQL339</f>
        <v>79.59</v>
      </c>
      <c r="IQO339" s="269">
        <f>IQM339*IQJ339</f>
        <v>104.49</v>
      </c>
      <c r="IQP339" s="198" t="s">
        <v>22773</v>
      </c>
      <c r="IQQ339" s="474" t="s">
        <v>22774</v>
      </c>
      <c r="IQR339" s="474"/>
      <c r="IQS339" s="474"/>
      <c r="IQT339" s="474"/>
      <c r="IQU339" s="474"/>
      <c r="IQV339" s="474"/>
      <c r="IQW339" s="223" t="s">
        <v>10863</v>
      </c>
      <c r="IQX339" s="223" t="s">
        <v>22772</v>
      </c>
      <c r="IQY339" s="223" t="s">
        <v>6595</v>
      </c>
      <c r="IQZ339" s="289">
        <v>1</v>
      </c>
      <c r="IRA339" s="289"/>
      <c r="IRB339" s="268">
        <v>79.59</v>
      </c>
      <c r="IRC339" s="268">
        <f>ROUND(IRB339*(1+$C$7),2)</f>
        <v>104.49</v>
      </c>
      <c r="IRD339" s="268">
        <f>IQZ339*IRB339</f>
        <v>79.59</v>
      </c>
      <c r="IRE339" s="269">
        <f>IRC339*IQZ339</f>
        <v>104.49</v>
      </c>
      <c r="IRF339" s="198" t="s">
        <v>22773</v>
      </c>
      <c r="IRG339" s="474" t="s">
        <v>22774</v>
      </c>
      <c r="IRH339" s="474"/>
      <c r="IRI339" s="474"/>
      <c r="IRJ339" s="474"/>
      <c r="IRK339" s="474"/>
      <c r="IRL339" s="474"/>
      <c r="IRM339" s="223" t="s">
        <v>10863</v>
      </c>
      <c r="IRN339" s="223" t="s">
        <v>22772</v>
      </c>
      <c r="IRO339" s="223" t="s">
        <v>6595</v>
      </c>
      <c r="IRP339" s="289">
        <v>1</v>
      </c>
      <c r="IRQ339" s="289"/>
      <c r="IRR339" s="268">
        <v>79.59</v>
      </c>
      <c r="IRS339" s="268">
        <f>ROUND(IRR339*(1+$C$7),2)</f>
        <v>104.49</v>
      </c>
      <c r="IRT339" s="268">
        <f>IRP339*IRR339</f>
        <v>79.59</v>
      </c>
      <c r="IRU339" s="269">
        <f>IRS339*IRP339</f>
        <v>104.49</v>
      </c>
      <c r="IRV339" s="198" t="s">
        <v>22773</v>
      </c>
      <c r="IRW339" s="474" t="s">
        <v>22774</v>
      </c>
      <c r="IRX339" s="474"/>
      <c r="IRY339" s="474"/>
      <c r="IRZ339" s="474"/>
      <c r="ISA339" s="474"/>
      <c r="ISB339" s="474"/>
      <c r="ISC339" s="223" t="s">
        <v>10863</v>
      </c>
      <c r="ISD339" s="223" t="s">
        <v>22772</v>
      </c>
      <c r="ISE339" s="223" t="s">
        <v>6595</v>
      </c>
      <c r="ISF339" s="289">
        <v>1</v>
      </c>
      <c r="ISG339" s="289"/>
      <c r="ISH339" s="268">
        <v>79.59</v>
      </c>
      <c r="ISI339" s="268">
        <f>ROUND(ISH339*(1+$C$7),2)</f>
        <v>104.49</v>
      </c>
      <c r="ISJ339" s="268">
        <f>ISF339*ISH339</f>
        <v>79.59</v>
      </c>
      <c r="ISK339" s="269">
        <f>ISI339*ISF339</f>
        <v>104.49</v>
      </c>
      <c r="ISL339" s="198" t="s">
        <v>22773</v>
      </c>
      <c r="ISM339" s="474" t="s">
        <v>22774</v>
      </c>
      <c r="ISN339" s="474"/>
      <c r="ISO339" s="474"/>
      <c r="ISP339" s="474"/>
      <c r="ISQ339" s="474"/>
      <c r="ISR339" s="474"/>
      <c r="ISS339" s="223" t="s">
        <v>10863</v>
      </c>
      <c r="IST339" s="223" t="s">
        <v>22772</v>
      </c>
      <c r="ISU339" s="223" t="s">
        <v>6595</v>
      </c>
      <c r="ISV339" s="289">
        <v>1</v>
      </c>
      <c r="ISW339" s="289"/>
      <c r="ISX339" s="268">
        <v>79.59</v>
      </c>
      <c r="ISY339" s="268">
        <f>ROUND(ISX339*(1+$C$7),2)</f>
        <v>104.49</v>
      </c>
      <c r="ISZ339" s="268">
        <f>ISV339*ISX339</f>
        <v>79.59</v>
      </c>
      <c r="ITA339" s="269">
        <f>ISY339*ISV339</f>
        <v>104.49</v>
      </c>
      <c r="ITB339" s="198" t="s">
        <v>22773</v>
      </c>
      <c r="ITC339" s="474" t="s">
        <v>22774</v>
      </c>
      <c r="ITD339" s="474"/>
      <c r="ITE339" s="474"/>
      <c r="ITF339" s="474"/>
      <c r="ITG339" s="474"/>
      <c r="ITH339" s="474"/>
      <c r="ITI339" s="223" t="s">
        <v>10863</v>
      </c>
      <c r="ITJ339" s="223" t="s">
        <v>22772</v>
      </c>
      <c r="ITK339" s="223" t="s">
        <v>6595</v>
      </c>
      <c r="ITL339" s="289">
        <v>1</v>
      </c>
      <c r="ITM339" s="289"/>
      <c r="ITN339" s="268">
        <v>79.59</v>
      </c>
      <c r="ITO339" s="268">
        <f>ROUND(ITN339*(1+$C$7),2)</f>
        <v>104.49</v>
      </c>
      <c r="ITP339" s="268">
        <f>ITL339*ITN339</f>
        <v>79.59</v>
      </c>
      <c r="ITQ339" s="269">
        <f>ITO339*ITL339</f>
        <v>104.49</v>
      </c>
      <c r="ITR339" s="198" t="s">
        <v>22773</v>
      </c>
      <c r="ITS339" s="474" t="s">
        <v>22774</v>
      </c>
      <c r="ITT339" s="474"/>
      <c r="ITU339" s="474"/>
      <c r="ITV339" s="474"/>
      <c r="ITW339" s="474"/>
      <c r="ITX339" s="474"/>
      <c r="ITY339" s="223" t="s">
        <v>10863</v>
      </c>
      <c r="ITZ339" s="223" t="s">
        <v>22772</v>
      </c>
      <c r="IUA339" s="223" t="s">
        <v>6595</v>
      </c>
      <c r="IUB339" s="289">
        <v>1</v>
      </c>
      <c r="IUC339" s="289"/>
      <c r="IUD339" s="268">
        <v>79.59</v>
      </c>
      <c r="IUE339" s="268">
        <f>ROUND(IUD339*(1+$C$7),2)</f>
        <v>104.49</v>
      </c>
      <c r="IUF339" s="268">
        <f>IUB339*IUD339</f>
        <v>79.59</v>
      </c>
      <c r="IUG339" s="269">
        <f>IUE339*IUB339</f>
        <v>104.49</v>
      </c>
      <c r="IUH339" s="198" t="s">
        <v>22773</v>
      </c>
      <c r="IUI339" s="474" t="s">
        <v>22774</v>
      </c>
      <c r="IUJ339" s="474"/>
      <c r="IUK339" s="474"/>
      <c r="IUL339" s="474"/>
      <c r="IUM339" s="474"/>
      <c r="IUN339" s="474"/>
      <c r="IUO339" s="223" t="s">
        <v>10863</v>
      </c>
      <c r="IUP339" s="223" t="s">
        <v>22772</v>
      </c>
      <c r="IUQ339" s="223" t="s">
        <v>6595</v>
      </c>
      <c r="IUR339" s="289">
        <v>1</v>
      </c>
      <c r="IUS339" s="289"/>
      <c r="IUT339" s="268">
        <v>79.59</v>
      </c>
      <c r="IUU339" s="268">
        <f>ROUND(IUT339*(1+$C$7),2)</f>
        <v>104.49</v>
      </c>
      <c r="IUV339" s="268">
        <f>IUR339*IUT339</f>
        <v>79.59</v>
      </c>
      <c r="IUW339" s="269">
        <f>IUU339*IUR339</f>
        <v>104.49</v>
      </c>
      <c r="IUX339" s="198" t="s">
        <v>22773</v>
      </c>
      <c r="IUY339" s="474" t="s">
        <v>22774</v>
      </c>
      <c r="IUZ339" s="474"/>
      <c r="IVA339" s="474"/>
      <c r="IVB339" s="474"/>
      <c r="IVC339" s="474"/>
      <c r="IVD339" s="474"/>
      <c r="IVE339" s="223" t="s">
        <v>10863</v>
      </c>
      <c r="IVF339" s="223" t="s">
        <v>22772</v>
      </c>
      <c r="IVG339" s="223" t="s">
        <v>6595</v>
      </c>
      <c r="IVH339" s="289">
        <v>1</v>
      </c>
      <c r="IVI339" s="289"/>
      <c r="IVJ339" s="268">
        <v>79.59</v>
      </c>
      <c r="IVK339" s="268">
        <f>ROUND(IVJ339*(1+$C$7),2)</f>
        <v>104.49</v>
      </c>
      <c r="IVL339" s="268">
        <f>IVH339*IVJ339</f>
        <v>79.59</v>
      </c>
      <c r="IVM339" s="269">
        <f>IVK339*IVH339</f>
        <v>104.49</v>
      </c>
      <c r="IVN339" s="198" t="s">
        <v>22773</v>
      </c>
      <c r="IVO339" s="474" t="s">
        <v>22774</v>
      </c>
      <c r="IVP339" s="474"/>
      <c r="IVQ339" s="474"/>
      <c r="IVR339" s="474"/>
      <c r="IVS339" s="474"/>
      <c r="IVT339" s="474"/>
      <c r="IVU339" s="223" t="s">
        <v>10863</v>
      </c>
      <c r="IVV339" s="223" t="s">
        <v>22772</v>
      </c>
      <c r="IVW339" s="223" t="s">
        <v>6595</v>
      </c>
      <c r="IVX339" s="289">
        <v>1</v>
      </c>
      <c r="IVY339" s="289"/>
      <c r="IVZ339" s="268">
        <v>79.59</v>
      </c>
      <c r="IWA339" s="268">
        <f>ROUND(IVZ339*(1+$C$7),2)</f>
        <v>104.49</v>
      </c>
      <c r="IWB339" s="268">
        <f>IVX339*IVZ339</f>
        <v>79.59</v>
      </c>
      <c r="IWC339" s="269">
        <f>IWA339*IVX339</f>
        <v>104.49</v>
      </c>
      <c r="IWD339" s="198" t="s">
        <v>22773</v>
      </c>
      <c r="IWE339" s="474" t="s">
        <v>22774</v>
      </c>
      <c r="IWF339" s="474"/>
      <c r="IWG339" s="474"/>
      <c r="IWH339" s="474"/>
      <c r="IWI339" s="474"/>
      <c r="IWJ339" s="474"/>
      <c r="IWK339" s="223" t="s">
        <v>10863</v>
      </c>
      <c r="IWL339" s="223" t="s">
        <v>22772</v>
      </c>
      <c r="IWM339" s="223" t="s">
        <v>6595</v>
      </c>
      <c r="IWN339" s="289">
        <v>1</v>
      </c>
      <c r="IWO339" s="289"/>
      <c r="IWP339" s="268">
        <v>79.59</v>
      </c>
      <c r="IWQ339" s="268">
        <f>ROUND(IWP339*(1+$C$7),2)</f>
        <v>104.49</v>
      </c>
      <c r="IWR339" s="268">
        <f>IWN339*IWP339</f>
        <v>79.59</v>
      </c>
      <c r="IWS339" s="269">
        <f>IWQ339*IWN339</f>
        <v>104.49</v>
      </c>
      <c r="IWT339" s="198" t="s">
        <v>22773</v>
      </c>
      <c r="IWU339" s="474" t="s">
        <v>22774</v>
      </c>
      <c r="IWV339" s="474"/>
      <c r="IWW339" s="474"/>
      <c r="IWX339" s="474"/>
      <c r="IWY339" s="474"/>
      <c r="IWZ339" s="474"/>
      <c r="IXA339" s="223" t="s">
        <v>10863</v>
      </c>
      <c r="IXB339" s="223" t="s">
        <v>22772</v>
      </c>
      <c r="IXC339" s="223" t="s">
        <v>6595</v>
      </c>
      <c r="IXD339" s="289">
        <v>1</v>
      </c>
      <c r="IXE339" s="289"/>
      <c r="IXF339" s="268">
        <v>79.59</v>
      </c>
      <c r="IXG339" s="268">
        <f>ROUND(IXF339*(1+$C$7),2)</f>
        <v>104.49</v>
      </c>
      <c r="IXH339" s="268">
        <f>IXD339*IXF339</f>
        <v>79.59</v>
      </c>
      <c r="IXI339" s="269">
        <f>IXG339*IXD339</f>
        <v>104.49</v>
      </c>
      <c r="IXJ339" s="198" t="s">
        <v>22773</v>
      </c>
      <c r="IXK339" s="474" t="s">
        <v>22774</v>
      </c>
      <c r="IXL339" s="474"/>
      <c r="IXM339" s="474"/>
      <c r="IXN339" s="474"/>
      <c r="IXO339" s="474"/>
      <c r="IXP339" s="474"/>
      <c r="IXQ339" s="223" t="s">
        <v>10863</v>
      </c>
      <c r="IXR339" s="223" t="s">
        <v>22772</v>
      </c>
      <c r="IXS339" s="223" t="s">
        <v>6595</v>
      </c>
      <c r="IXT339" s="289">
        <v>1</v>
      </c>
      <c r="IXU339" s="289"/>
      <c r="IXV339" s="268">
        <v>79.59</v>
      </c>
      <c r="IXW339" s="268">
        <f>ROUND(IXV339*(1+$C$7),2)</f>
        <v>104.49</v>
      </c>
      <c r="IXX339" s="268">
        <f>IXT339*IXV339</f>
        <v>79.59</v>
      </c>
      <c r="IXY339" s="269">
        <f>IXW339*IXT339</f>
        <v>104.49</v>
      </c>
      <c r="IXZ339" s="198" t="s">
        <v>22773</v>
      </c>
      <c r="IYA339" s="474" t="s">
        <v>22774</v>
      </c>
      <c r="IYB339" s="474"/>
      <c r="IYC339" s="474"/>
      <c r="IYD339" s="474"/>
      <c r="IYE339" s="474"/>
      <c r="IYF339" s="474"/>
      <c r="IYG339" s="223" t="s">
        <v>10863</v>
      </c>
      <c r="IYH339" s="223" t="s">
        <v>22772</v>
      </c>
      <c r="IYI339" s="223" t="s">
        <v>6595</v>
      </c>
      <c r="IYJ339" s="289">
        <v>1</v>
      </c>
      <c r="IYK339" s="289"/>
      <c r="IYL339" s="268">
        <v>79.59</v>
      </c>
      <c r="IYM339" s="268">
        <f>ROUND(IYL339*(1+$C$7),2)</f>
        <v>104.49</v>
      </c>
      <c r="IYN339" s="268">
        <f>IYJ339*IYL339</f>
        <v>79.59</v>
      </c>
      <c r="IYO339" s="269">
        <f>IYM339*IYJ339</f>
        <v>104.49</v>
      </c>
      <c r="IYP339" s="198" t="s">
        <v>22773</v>
      </c>
      <c r="IYQ339" s="474" t="s">
        <v>22774</v>
      </c>
      <c r="IYR339" s="474"/>
      <c r="IYS339" s="474"/>
      <c r="IYT339" s="474"/>
      <c r="IYU339" s="474"/>
      <c r="IYV339" s="474"/>
      <c r="IYW339" s="223" t="s">
        <v>10863</v>
      </c>
      <c r="IYX339" s="223" t="s">
        <v>22772</v>
      </c>
      <c r="IYY339" s="223" t="s">
        <v>6595</v>
      </c>
      <c r="IYZ339" s="289">
        <v>1</v>
      </c>
      <c r="IZA339" s="289"/>
      <c r="IZB339" s="268">
        <v>79.59</v>
      </c>
      <c r="IZC339" s="268">
        <f>ROUND(IZB339*(1+$C$7),2)</f>
        <v>104.49</v>
      </c>
      <c r="IZD339" s="268">
        <f>IYZ339*IZB339</f>
        <v>79.59</v>
      </c>
      <c r="IZE339" s="269">
        <f>IZC339*IYZ339</f>
        <v>104.49</v>
      </c>
      <c r="IZF339" s="198" t="s">
        <v>22773</v>
      </c>
      <c r="IZG339" s="474" t="s">
        <v>22774</v>
      </c>
      <c r="IZH339" s="474"/>
      <c r="IZI339" s="474"/>
      <c r="IZJ339" s="474"/>
      <c r="IZK339" s="474"/>
      <c r="IZL339" s="474"/>
      <c r="IZM339" s="223" t="s">
        <v>10863</v>
      </c>
      <c r="IZN339" s="223" t="s">
        <v>22772</v>
      </c>
      <c r="IZO339" s="223" t="s">
        <v>6595</v>
      </c>
      <c r="IZP339" s="289">
        <v>1</v>
      </c>
      <c r="IZQ339" s="289"/>
      <c r="IZR339" s="268">
        <v>79.59</v>
      </c>
      <c r="IZS339" s="268">
        <f>ROUND(IZR339*(1+$C$7),2)</f>
        <v>104.49</v>
      </c>
      <c r="IZT339" s="268">
        <f>IZP339*IZR339</f>
        <v>79.59</v>
      </c>
      <c r="IZU339" s="269">
        <f>IZS339*IZP339</f>
        <v>104.49</v>
      </c>
      <c r="IZV339" s="198" t="s">
        <v>22773</v>
      </c>
      <c r="IZW339" s="474" t="s">
        <v>22774</v>
      </c>
      <c r="IZX339" s="474"/>
      <c r="IZY339" s="474"/>
      <c r="IZZ339" s="474"/>
      <c r="JAA339" s="474"/>
      <c r="JAB339" s="474"/>
      <c r="JAC339" s="223" t="s">
        <v>10863</v>
      </c>
      <c r="JAD339" s="223" t="s">
        <v>22772</v>
      </c>
      <c r="JAE339" s="223" t="s">
        <v>6595</v>
      </c>
      <c r="JAF339" s="289">
        <v>1</v>
      </c>
      <c r="JAG339" s="289"/>
      <c r="JAH339" s="268">
        <v>79.59</v>
      </c>
      <c r="JAI339" s="268">
        <f>ROUND(JAH339*(1+$C$7),2)</f>
        <v>104.49</v>
      </c>
      <c r="JAJ339" s="268">
        <f>JAF339*JAH339</f>
        <v>79.59</v>
      </c>
      <c r="JAK339" s="269">
        <f>JAI339*JAF339</f>
        <v>104.49</v>
      </c>
      <c r="JAL339" s="198" t="s">
        <v>22773</v>
      </c>
      <c r="JAM339" s="474" t="s">
        <v>22774</v>
      </c>
      <c r="JAN339" s="474"/>
      <c r="JAO339" s="474"/>
      <c r="JAP339" s="474"/>
      <c r="JAQ339" s="474"/>
      <c r="JAR339" s="474"/>
      <c r="JAS339" s="223" t="s">
        <v>10863</v>
      </c>
      <c r="JAT339" s="223" t="s">
        <v>22772</v>
      </c>
      <c r="JAU339" s="223" t="s">
        <v>6595</v>
      </c>
      <c r="JAV339" s="289">
        <v>1</v>
      </c>
      <c r="JAW339" s="289"/>
      <c r="JAX339" s="268">
        <v>79.59</v>
      </c>
      <c r="JAY339" s="268">
        <f>ROUND(JAX339*(1+$C$7),2)</f>
        <v>104.49</v>
      </c>
      <c r="JAZ339" s="268">
        <f>JAV339*JAX339</f>
        <v>79.59</v>
      </c>
      <c r="JBA339" s="269">
        <f>JAY339*JAV339</f>
        <v>104.49</v>
      </c>
      <c r="JBB339" s="198" t="s">
        <v>22773</v>
      </c>
      <c r="JBC339" s="474" t="s">
        <v>22774</v>
      </c>
      <c r="JBD339" s="474"/>
      <c r="JBE339" s="474"/>
      <c r="JBF339" s="474"/>
      <c r="JBG339" s="474"/>
      <c r="JBH339" s="474"/>
      <c r="JBI339" s="223" t="s">
        <v>10863</v>
      </c>
      <c r="JBJ339" s="223" t="s">
        <v>22772</v>
      </c>
      <c r="JBK339" s="223" t="s">
        <v>6595</v>
      </c>
      <c r="JBL339" s="289">
        <v>1</v>
      </c>
      <c r="JBM339" s="289"/>
      <c r="JBN339" s="268">
        <v>79.59</v>
      </c>
      <c r="JBO339" s="268">
        <f>ROUND(JBN339*(1+$C$7),2)</f>
        <v>104.49</v>
      </c>
      <c r="JBP339" s="268">
        <f>JBL339*JBN339</f>
        <v>79.59</v>
      </c>
      <c r="JBQ339" s="269">
        <f>JBO339*JBL339</f>
        <v>104.49</v>
      </c>
      <c r="JBR339" s="198" t="s">
        <v>22773</v>
      </c>
      <c r="JBS339" s="474" t="s">
        <v>22774</v>
      </c>
      <c r="JBT339" s="474"/>
      <c r="JBU339" s="474"/>
      <c r="JBV339" s="474"/>
      <c r="JBW339" s="474"/>
      <c r="JBX339" s="474"/>
      <c r="JBY339" s="223" t="s">
        <v>10863</v>
      </c>
      <c r="JBZ339" s="223" t="s">
        <v>22772</v>
      </c>
      <c r="JCA339" s="223" t="s">
        <v>6595</v>
      </c>
      <c r="JCB339" s="289">
        <v>1</v>
      </c>
      <c r="JCC339" s="289"/>
      <c r="JCD339" s="268">
        <v>79.59</v>
      </c>
      <c r="JCE339" s="268">
        <f>ROUND(JCD339*(1+$C$7),2)</f>
        <v>104.49</v>
      </c>
      <c r="JCF339" s="268">
        <f>JCB339*JCD339</f>
        <v>79.59</v>
      </c>
      <c r="JCG339" s="269">
        <f>JCE339*JCB339</f>
        <v>104.49</v>
      </c>
      <c r="JCH339" s="198" t="s">
        <v>22773</v>
      </c>
      <c r="JCI339" s="474" t="s">
        <v>22774</v>
      </c>
      <c r="JCJ339" s="474"/>
      <c r="JCK339" s="474"/>
      <c r="JCL339" s="474"/>
      <c r="JCM339" s="474"/>
      <c r="JCN339" s="474"/>
      <c r="JCO339" s="223" t="s">
        <v>10863</v>
      </c>
      <c r="JCP339" s="223" t="s">
        <v>22772</v>
      </c>
      <c r="JCQ339" s="223" t="s">
        <v>6595</v>
      </c>
      <c r="JCR339" s="289">
        <v>1</v>
      </c>
      <c r="JCS339" s="289"/>
      <c r="JCT339" s="268">
        <v>79.59</v>
      </c>
      <c r="JCU339" s="268">
        <f>ROUND(JCT339*(1+$C$7),2)</f>
        <v>104.49</v>
      </c>
      <c r="JCV339" s="268">
        <f>JCR339*JCT339</f>
        <v>79.59</v>
      </c>
      <c r="JCW339" s="269">
        <f>JCU339*JCR339</f>
        <v>104.49</v>
      </c>
      <c r="JCX339" s="198" t="s">
        <v>22773</v>
      </c>
      <c r="JCY339" s="474" t="s">
        <v>22774</v>
      </c>
      <c r="JCZ339" s="474"/>
      <c r="JDA339" s="474"/>
      <c r="JDB339" s="474"/>
      <c r="JDC339" s="474"/>
      <c r="JDD339" s="474"/>
      <c r="JDE339" s="223" t="s">
        <v>10863</v>
      </c>
      <c r="JDF339" s="223" t="s">
        <v>22772</v>
      </c>
      <c r="JDG339" s="223" t="s">
        <v>6595</v>
      </c>
      <c r="JDH339" s="289">
        <v>1</v>
      </c>
      <c r="JDI339" s="289"/>
      <c r="JDJ339" s="268">
        <v>79.59</v>
      </c>
      <c r="JDK339" s="268">
        <f>ROUND(JDJ339*(1+$C$7),2)</f>
        <v>104.49</v>
      </c>
      <c r="JDL339" s="268">
        <f>JDH339*JDJ339</f>
        <v>79.59</v>
      </c>
      <c r="JDM339" s="269">
        <f>JDK339*JDH339</f>
        <v>104.49</v>
      </c>
      <c r="JDN339" s="198" t="s">
        <v>22773</v>
      </c>
      <c r="JDO339" s="474" t="s">
        <v>22774</v>
      </c>
      <c r="JDP339" s="474"/>
      <c r="JDQ339" s="474"/>
      <c r="JDR339" s="474"/>
      <c r="JDS339" s="474"/>
      <c r="JDT339" s="474"/>
      <c r="JDU339" s="223" t="s">
        <v>10863</v>
      </c>
      <c r="JDV339" s="223" t="s">
        <v>22772</v>
      </c>
      <c r="JDW339" s="223" t="s">
        <v>6595</v>
      </c>
      <c r="JDX339" s="289">
        <v>1</v>
      </c>
      <c r="JDY339" s="289"/>
      <c r="JDZ339" s="268">
        <v>79.59</v>
      </c>
      <c r="JEA339" s="268">
        <f>ROUND(JDZ339*(1+$C$7),2)</f>
        <v>104.49</v>
      </c>
      <c r="JEB339" s="268">
        <f>JDX339*JDZ339</f>
        <v>79.59</v>
      </c>
      <c r="JEC339" s="269">
        <f>JEA339*JDX339</f>
        <v>104.49</v>
      </c>
      <c r="JED339" s="198" t="s">
        <v>22773</v>
      </c>
      <c r="JEE339" s="474" t="s">
        <v>22774</v>
      </c>
      <c r="JEF339" s="474"/>
      <c r="JEG339" s="474"/>
      <c r="JEH339" s="474"/>
      <c r="JEI339" s="474"/>
      <c r="JEJ339" s="474"/>
      <c r="JEK339" s="223" t="s">
        <v>10863</v>
      </c>
      <c r="JEL339" s="223" t="s">
        <v>22772</v>
      </c>
      <c r="JEM339" s="223" t="s">
        <v>6595</v>
      </c>
      <c r="JEN339" s="289">
        <v>1</v>
      </c>
      <c r="JEO339" s="289"/>
      <c r="JEP339" s="268">
        <v>79.59</v>
      </c>
      <c r="JEQ339" s="268">
        <f>ROUND(JEP339*(1+$C$7),2)</f>
        <v>104.49</v>
      </c>
      <c r="JER339" s="268">
        <f>JEN339*JEP339</f>
        <v>79.59</v>
      </c>
      <c r="JES339" s="269">
        <f>JEQ339*JEN339</f>
        <v>104.49</v>
      </c>
      <c r="JET339" s="198" t="s">
        <v>22773</v>
      </c>
      <c r="JEU339" s="474" t="s">
        <v>22774</v>
      </c>
      <c r="JEV339" s="474"/>
      <c r="JEW339" s="474"/>
      <c r="JEX339" s="474"/>
      <c r="JEY339" s="474"/>
      <c r="JEZ339" s="474"/>
      <c r="JFA339" s="223" t="s">
        <v>10863</v>
      </c>
      <c r="JFB339" s="223" t="s">
        <v>22772</v>
      </c>
      <c r="JFC339" s="223" t="s">
        <v>6595</v>
      </c>
      <c r="JFD339" s="289">
        <v>1</v>
      </c>
      <c r="JFE339" s="289"/>
      <c r="JFF339" s="268">
        <v>79.59</v>
      </c>
      <c r="JFG339" s="268">
        <f>ROUND(JFF339*(1+$C$7),2)</f>
        <v>104.49</v>
      </c>
      <c r="JFH339" s="268">
        <f>JFD339*JFF339</f>
        <v>79.59</v>
      </c>
      <c r="JFI339" s="269">
        <f>JFG339*JFD339</f>
        <v>104.49</v>
      </c>
      <c r="JFJ339" s="198" t="s">
        <v>22773</v>
      </c>
      <c r="JFK339" s="474" t="s">
        <v>22774</v>
      </c>
      <c r="JFL339" s="474"/>
      <c r="JFM339" s="474"/>
      <c r="JFN339" s="474"/>
      <c r="JFO339" s="474"/>
      <c r="JFP339" s="474"/>
      <c r="JFQ339" s="223" t="s">
        <v>10863</v>
      </c>
      <c r="JFR339" s="223" t="s">
        <v>22772</v>
      </c>
      <c r="JFS339" s="223" t="s">
        <v>6595</v>
      </c>
      <c r="JFT339" s="289">
        <v>1</v>
      </c>
      <c r="JFU339" s="289"/>
      <c r="JFV339" s="268">
        <v>79.59</v>
      </c>
      <c r="JFW339" s="268">
        <f>ROUND(JFV339*(1+$C$7),2)</f>
        <v>104.49</v>
      </c>
      <c r="JFX339" s="268">
        <f>JFT339*JFV339</f>
        <v>79.59</v>
      </c>
      <c r="JFY339" s="269">
        <f>JFW339*JFT339</f>
        <v>104.49</v>
      </c>
      <c r="JFZ339" s="198" t="s">
        <v>22773</v>
      </c>
      <c r="JGA339" s="474" t="s">
        <v>22774</v>
      </c>
      <c r="JGB339" s="474"/>
      <c r="JGC339" s="474"/>
      <c r="JGD339" s="474"/>
      <c r="JGE339" s="474"/>
      <c r="JGF339" s="474"/>
      <c r="JGG339" s="223" t="s">
        <v>10863</v>
      </c>
      <c r="JGH339" s="223" t="s">
        <v>22772</v>
      </c>
      <c r="JGI339" s="223" t="s">
        <v>6595</v>
      </c>
      <c r="JGJ339" s="289">
        <v>1</v>
      </c>
      <c r="JGK339" s="289"/>
      <c r="JGL339" s="268">
        <v>79.59</v>
      </c>
      <c r="JGM339" s="268">
        <f>ROUND(JGL339*(1+$C$7),2)</f>
        <v>104.49</v>
      </c>
      <c r="JGN339" s="268">
        <f>JGJ339*JGL339</f>
        <v>79.59</v>
      </c>
      <c r="JGO339" s="269">
        <f>JGM339*JGJ339</f>
        <v>104.49</v>
      </c>
      <c r="JGP339" s="198" t="s">
        <v>22773</v>
      </c>
      <c r="JGQ339" s="474" t="s">
        <v>22774</v>
      </c>
      <c r="JGR339" s="474"/>
      <c r="JGS339" s="474"/>
      <c r="JGT339" s="474"/>
      <c r="JGU339" s="474"/>
      <c r="JGV339" s="474"/>
      <c r="JGW339" s="223" t="s">
        <v>10863</v>
      </c>
      <c r="JGX339" s="223" t="s">
        <v>22772</v>
      </c>
      <c r="JGY339" s="223" t="s">
        <v>6595</v>
      </c>
      <c r="JGZ339" s="289">
        <v>1</v>
      </c>
      <c r="JHA339" s="289"/>
      <c r="JHB339" s="268">
        <v>79.59</v>
      </c>
      <c r="JHC339" s="268">
        <f>ROUND(JHB339*(1+$C$7),2)</f>
        <v>104.49</v>
      </c>
      <c r="JHD339" s="268">
        <f>JGZ339*JHB339</f>
        <v>79.59</v>
      </c>
      <c r="JHE339" s="269">
        <f>JHC339*JGZ339</f>
        <v>104.49</v>
      </c>
      <c r="JHF339" s="198" t="s">
        <v>22773</v>
      </c>
      <c r="JHG339" s="474" t="s">
        <v>22774</v>
      </c>
      <c r="JHH339" s="474"/>
      <c r="JHI339" s="474"/>
      <c r="JHJ339" s="474"/>
      <c r="JHK339" s="474"/>
      <c r="JHL339" s="474"/>
      <c r="JHM339" s="223" t="s">
        <v>10863</v>
      </c>
      <c r="JHN339" s="223" t="s">
        <v>22772</v>
      </c>
      <c r="JHO339" s="223" t="s">
        <v>6595</v>
      </c>
      <c r="JHP339" s="289">
        <v>1</v>
      </c>
      <c r="JHQ339" s="289"/>
      <c r="JHR339" s="268">
        <v>79.59</v>
      </c>
      <c r="JHS339" s="268">
        <f>ROUND(JHR339*(1+$C$7),2)</f>
        <v>104.49</v>
      </c>
      <c r="JHT339" s="268">
        <f>JHP339*JHR339</f>
        <v>79.59</v>
      </c>
      <c r="JHU339" s="269">
        <f>JHS339*JHP339</f>
        <v>104.49</v>
      </c>
      <c r="JHV339" s="198" t="s">
        <v>22773</v>
      </c>
      <c r="JHW339" s="474" t="s">
        <v>22774</v>
      </c>
      <c r="JHX339" s="474"/>
      <c r="JHY339" s="474"/>
      <c r="JHZ339" s="474"/>
      <c r="JIA339" s="474"/>
      <c r="JIB339" s="474"/>
      <c r="JIC339" s="223" t="s">
        <v>10863</v>
      </c>
      <c r="JID339" s="223" t="s">
        <v>22772</v>
      </c>
      <c r="JIE339" s="223" t="s">
        <v>6595</v>
      </c>
      <c r="JIF339" s="289">
        <v>1</v>
      </c>
      <c r="JIG339" s="289"/>
      <c r="JIH339" s="268">
        <v>79.59</v>
      </c>
      <c r="JII339" s="268">
        <f>ROUND(JIH339*(1+$C$7),2)</f>
        <v>104.49</v>
      </c>
      <c r="JIJ339" s="268">
        <f>JIF339*JIH339</f>
        <v>79.59</v>
      </c>
      <c r="JIK339" s="269">
        <f>JII339*JIF339</f>
        <v>104.49</v>
      </c>
      <c r="JIL339" s="198" t="s">
        <v>22773</v>
      </c>
      <c r="JIM339" s="474" t="s">
        <v>22774</v>
      </c>
      <c r="JIN339" s="474"/>
      <c r="JIO339" s="474"/>
      <c r="JIP339" s="474"/>
      <c r="JIQ339" s="474"/>
      <c r="JIR339" s="474"/>
      <c r="JIS339" s="223" t="s">
        <v>10863</v>
      </c>
      <c r="JIT339" s="223" t="s">
        <v>22772</v>
      </c>
      <c r="JIU339" s="223" t="s">
        <v>6595</v>
      </c>
      <c r="JIV339" s="289">
        <v>1</v>
      </c>
      <c r="JIW339" s="289"/>
      <c r="JIX339" s="268">
        <v>79.59</v>
      </c>
      <c r="JIY339" s="268">
        <f>ROUND(JIX339*(1+$C$7),2)</f>
        <v>104.49</v>
      </c>
      <c r="JIZ339" s="268">
        <f>JIV339*JIX339</f>
        <v>79.59</v>
      </c>
      <c r="JJA339" s="269">
        <f>JIY339*JIV339</f>
        <v>104.49</v>
      </c>
      <c r="JJB339" s="198" t="s">
        <v>22773</v>
      </c>
      <c r="JJC339" s="474" t="s">
        <v>22774</v>
      </c>
      <c r="JJD339" s="474"/>
      <c r="JJE339" s="474"/>
      <c r="JJF339" s="474"/>
      <c r="JJG339" s="474"/>
      <c r="JJH339" s="474"/>
      <c r="JJI339" s="223" t="s">
        <v>10863</v>
      </c>
      <c r="JJJ339" s="223" t="s">
        <v>22772</v>
      </c>
      <c r="JJK339" s="223" t="s">
        <v>6595</v>
      </c>
      <c r="JJL339" s="289">
        <v>1</v>
      </c>
      <c r="JJM339" s="289"/>
      <c r="JJN339" s="268">
        <v>79.59</v>
      </c>
      <c r="JJO339" s="268">
        <f>ROUND(JJN339*(1+$C$7),2)</f>
        <v>104.49</v>
      </c>
      <c r="JJP339" s="268">
        <f>JJL339*JJN339</f>
        <v>79.59</v>
      </c>
      <c r="JJQ339" s="269">
        <f>JJO339*JJL339</f>
        <v>104.49</v>
      </c>
      <c r="JJR339" s="198" t="s">
        <v>22773</v>
      </c>
      <c r="JJS339" s="474" t="s">
        <v>22774</v>
      </c>
      <c r="JJT339" s="474"/>
      <c r="JJU339" s="474"/>
      <c r="JJV339" s="474"/>
      <c r="JJW339" s="474"/>
      <c r="JJX339" s="474"/>
      <c r="JJY339" s="223" t="s">
        <v>10863</v>
      </c>
      <c r="JJZ339" s="223" t="s">
        <v>22772</v>
      </c>
      <c r="JKA339" s="223" t="s">
        <v>6595</v>
      </c>
      <c r="JKB339" s="289">
        <v>1</v>
      </c>
      <c r="JKC339" s="289"/>
      <c r="JKD339" s="268">
        <v>79.59</v>
      </c>
      <c r="JKE339" s="268">
        <f>ROUND(JKD339*(1+$C$7),2)</f>
        <v>104.49</v>
      </c>
      <c r="JKF339" s="268">
        <f>JKB339*JKD339</f>
        <v>79.59</v>
      </c>
      <c r="JKG339" s="269">
        <f>JKE339*JKB339</f>
        <v>104.49</v>
      </c>
      <c r="JKH339" s="198" t="s">
        <v>22773</v>
      </c>
      <c r="JKI339" s="474" t="s">
        <v>22774</v>
      </c>
      <c r="JKJ339" s="474"/>
      <c r="JKK339" s="474"/>
      <c r="JKL339" s="474"/>
      <c r="JKM339" s="474"/>
      <c r="JKN339" s="474"/>
      <c r="JKO339" s="223" t="s">
        <v>10863</v>
      </c>
      <c r="JKP339" s="223" t="s">
        <v>22772</v>
      </c>
      <c r="JKQ339" s="223" t="s">
        <v>6595</v>
      </c>
      <c r="JKR339" s="289">
        <v>1</v>
      </c>
      <c r="JKS339" s="289"/>
      <c r="JKT339" s="268">
        <v>79.59</v>
      </c>
      <c r="JKU339" s="268">
        <f>ROUND(JKT339*(1+$C$7),2)</f>
        <v>104.49</v>
      </c>
      <c r="JKV339" s="268">
        <f>JKR339*JKT339</f>
        <v>79.59</v>
      </c>
      <c r="JKW339" s="269">
        <f>JKU339*JKR339</f>
        <v>104.49</v>
      </c>
      <c r="JKX339" s="198" t="s">
        <v>22773</v>
      </c>
      <c r="JKY339" s="474" t="s">
        <v>22774</v>
      </c>
      <c r="JKZ339" s="474"/>
      <c r="JLA339" s="474"/>
      <c r="JLB339" s="474"/>
      <c r="JLC339" s="474"/>
      <c r="JLD339" s="474"/>
      <c r="JLE339" s="223" t="s">
        <v>10863</v>
      </c>
      <c r="JLF339" s="223" t="s">
        <v>22772</v>
      </c>
      <c r="JLG339" s="223" t="s">
        <v>6595</v>
      </c>
      <c r="JLH339" s="289">
        <v>1</v>
      </c>
      <c r="JLI339" s="289"/>
      <c r="JLJ339" s="268">
        <v>79.59</v>
      </c>
      <c r="JLK339" s="268">
        <f>ROUND(JLJ339*(1+$C$7),2)</f>
        <v>104.49</v>
      </c>
      <c r="JLL339" s="268">
        <f>JLH339*JLJ339</f>
        <v>79.59</v>
      </c>
      <c r="JLM339" s="269">
        <f>JLK339*JLH339</f>
        <v>104.49</v>
      </c>
      <c r="JLN339" s="198" t="s">
        <v>22773</v>
      </c>
      <c r="JLO339" s="474" t="s">
        <v>22774</v>
      </c>
      <c r="JLP339" s="474"/>
      <c r="JLQ339" s="474"/>
      <c r="JLR339" s="474"/>
      <c r="JLS339" s="474"/>
      <c r="JLT339" s="474"/>
      <c r="JLU339" s="223" t="s">
        <v>10863</v>
      </c>
      <c r="JLV339" s="223" t="s">
        <v>22772</v>
      </c>
      <c r="JLW339" s="223" t="s">
        <v>6595</v>
      </c>
      <c r="JLX339" s="289">
        <v>1</v>
      </c>
      <c r="JLY339" s="289"/>
      <c r="JLZ339" s="268">
        <v>79.59</v>
      </c>
      <c r="JMA339" s="268">
        <f>ROUND(JLZ339*(1+$C$7),2)</f>
        <v>104.49</v>
      </c>
      <c r="JMB339" s="268">
        <f>JLX339*JLZ339</f>
        <v>79.59</v>
      </c>
      <c r="JMC339" s="269">
        <f>JMA339*JLX339</f>
        <v>104.49</v>
      </c>
      <c r="JMD339" s="198" t="s">
        <v>22773</v>
      </c>
      <c r="JME339" s="474" t="s">
        <v>22774</v>
      </c>
      <c r="JMF339" s="474"/>
      <c r="JMG339" s="474"/>
      <c r="JMH339" s="474"/>
      <c r="JMI339" s="474"/>
      <c r="JMJ339" s="474"/>
      <c r="JMK339" s="223" t="s">
        <v>10863</v>
      </c>
      <c r="JML339" s="223" t="s">
        <v>22772</v>
      </c>
      <c r="JMM339" s="223" t="s">
        <v>6595</v>
      </c>
      <c r="JMN339" s="289">
        <v>1</v>
      </c>
      <c r="JMO339" s="289"/>
      <c r="JMP339" s="268">
        <v>79.59</v>
      </c>
      <c r="JMQ339" s="268">
        <f>ROUND(JMP339*(1+$C$7),2)</f>
        <v>104.49</v>
      </c>
      <c r="JMR339" s="268">
        <f>JMN339*JMP339</f>
        <v>79.59</v>
      </c>
      <c r="JMS339" s="269">
        <f>JMQ339*JMN339</f>
        <v>104.49</v>
      </c>
      <c r="JMT339" s="198" t="s">
        <v>22773</v>
      </c>
      <c r="JMU339" s="474" t="s">
        <v>22774</v>
      </c>
      <c r="JMV339" s="474"/>
      <c r="JMW339" s="474"/>
      <c r="JMX339" s="474"/>
      <c r="JMY339" s="474"/>
      <c r="JMZ339" s="474"/>
      <c r="JNA339" s="223" t="s">
        <v>10863</v>
      </c>
      <c r="JNB339" s="223" t="s">
        <v>22772</v>
      </c>
      <c r="JNC339" s="223" t="s">
        <v>6595</v>
      </c>
      <c r="JND339" s="289">
        <v>1</v>
      </c>
      <c r="JNE339" s="289"/>
      <c r="JNF339" s="268">
        <v>79.59</v>
      </c>
      <c r="JNG339" s="268">
        <f>ROUND(JNF339*(1+$C$7),2)</f>
        <v>104.49</v>
      </c>
      <c r="JNH339" s="268">
        <f>JND339*JNF339</f>
        <v>79.59</v>
      </c>
      <c r="JNI339" s="269">
        <f>JNG339*JND339</f>
        <v>104.49</v>
      </c>
      <c r="JNJ339" s="198" t="s">
        <v>22773</v>
      </c>
      <c r="JNK339" s="474" t="s">
        <v>22774</v>
      </c>
      <c r="JNL339" s="474"/>
      <c r="JNM339" s="474"/>
      <c r="JNN339" s="474"/>
      <c r="JNO339" s="474"/>
      <c r="JNP339" s="474"/>
      <c r="JNQ339" s="223" t="s">
        <v>10863</v>
      </c>
      <c r="JNR339" s="223" t="s">
        <v>22772</v>
      </c>
      <c r="JNS339" s="223" t="s">
        <v>6595</v>
      </c>
      <c r="JNT339" s="289">
        <v>1</v>
      </c>
      <c r="JNU339" s="289"/>
      <c r="JNV339" s="268">
        <v>79.59</v>
      </c>
      <c r="JNW339" s="268">
        <f>ROUND(JNV339*(1+$C$7),2)</f>
        <v>104.49</v>
      </c>
      <c r="JNX339" s="268">
        <f>JNT339*JNV339</f>
        <v>79.59</v>
      </c>
      <c r="JNY339" s="269">
        <f>JNW339*JNT339</f>
        <v>104.49</v>
      </c>
      <c r="JNZ339" s="198" t="s">
        <v>22773</v>
      </c>
      <c r="JOA339" s="474" t="s">
        <v>22774</v>
      </c>
      <c r="JOB339" s="474"/>
      <c r="JOC339" s="474"/>
      <c r="JOD339" s="474"/>
      <c r="JOE339" s="474"/>
      <c r="JOF339" s="474"/>
      <c r="JOG339" s="223" t="s">
        <v>10863</v>
      </c>
      <c r="JOH339" s="223" t="s">
        <v>22772</v>
      </c>
      <c r="JOI339" s="223" t="s">
        <v>6595</v>
      </c>
      <c r="JOJ339" s="289">
        <v>1</v>
      </c>
      <c r="JOK339" s="289"/>
      <c r="JOL339" s="268">
        <v>79.59</v>
      </c>
      <c r="JOM339" s="268">
        <f>ROUND(JOL339*(1+$C$7),2)</f>
        <v>104.49</v>
      </c>
      <c r="JON339" s="268">
        <f>JOJ339*JOL339</f>
        <v>79.59</v>
      </c>
      <c r="JOO339" s="269">
        <f>JOM339*JOJ339</f>
        <v>104.49</v>
      </c>
      <c r="JOP339" s="198" t="s">
        <v>22773</v>
      </c>
      <c r="JOQ339" s="474" t="s">
        <v>22774</v>
      </c>
      <c r="JOR339" s="474"/>
      <c r="JOS339" s="474"/>
      <c r="JOT339" s="474"/>
      <c r="JOU339" s="474"/>
      <c r="JOV339" s="474"/>
      <c r="JOW339" s="223" t="s">
        <v>10863</v>
      </c>
      <c r="JOX339" s="223" t="s">
        <v>22772</v>
      </c>
      <c r="JOY339" s="223" t="s">
        <v>6595</v>
      </c>
      <c r="JOZ339" s="289">
        <v>1</v>
      </c>
      <c r="JPA339" s="289"/>
      <c r="JPB339" s="268">
        <v>79.59</v>
      </c>
      <c r="JPC339" s="268">
        <f>ROUND(JPB339*(1+$C$7),2)</f>
        <v>104.49</v>
      </c>
      <c r="JPD339" s="268">
        <f>JOZ339*JPB339</f>
        <v>79.59</v>
      </c>
      <c r="JPE339" s="269">
        <f>JPC339*JOZ339</f>
        <v>104.49</v>
      </c>
      <c r="JPF339" s="198" t="s">
        <v>22773</v>
      </c>
      <c r="JPG339" s="474" t="s">
        <v>22774</v>
      </c>
      <c r="JPH339" s="474"/>
      <c r="JPI339" s="474"/>
      <c r="JPJ339" s="474"/>
      <c r="JPK339" s="474"/>
      <c r="JPL339" s="474"/>
      <c r="JPM339" s="223" t="s">
        <v>10863</v>
      </c>
      <c r="JPN339" s="223" t="s">
        <v>22772</v>
      </c>
      <c r="JPO339" s="223" t="s">
        <v>6595</v>
      </c>
      <c r="JPP339" s="289">
        <v>1</v>
      </c>
      <c r="JPQ339" s="289"/>
      <c r="JPR339" s="268">
        <v>79.59</v>
      </c>
      <c r="JPS339" s="268">
        <f>ROUND(JPR339*(1+$C$7),2)</f>
        <v>104.49</v>
      </c>
      <c r="JPT339" s="268">
        <f>JPP339*JPR339</f>
        <v>79.59</v>
      </c>
      <c r="JPU339" s="269">
        <f>JPS339*JPP339</f>
        <v>104.49</v>
      </c>
      <c r="JPV339" s="198" t="s">
        <v>22773</v>
      </c>
      <c r="JPW339" s="474" t="s">
        <v>22774</v>
      </c>
      <c r="JPX339" s="474"/>
      <c r="JPY339" s="474"/>
      <c r="JPZ339" s="474"/>
      <c r="JQA339" s="474"/>
      <c r="JQB339" s="474"/>
      <c r="JQC339" s="223" t="s">
        <v>10863</v>
      </c>
      <c r="JQD339" s="223" t="s">
        <v>22772</v>
      </c>
      <c r="JQE339" s="223" t="s">
        <v>6595</v>
      </c>
      <c r="JQF339" s="289">
        <v>1</v>
      </c>
      <c r="JQG339" s="289"/>
      <c r="JQH339" s="268">
        <v>79.59</v>
      </c>
      <c r="JQI339" s="268">
        <f>ROUND(JQH339*(1+$C$7),2)</f>
        <v>104.49</v>
      </c>
      <c r="JQJ339" s="268">
        <f>JQF339*JQH339</f>
        <v>79.59</v>
      </c>
      <c r="JQK339" s="269">
        <f>JQI339*JQF339</f>
        <v>104.49</v>
      </c>
      <c r="JQL339" s="198" t="s">
        <v>22773</v>
      </c>
      <c r="JQM339" s="474" t="s">
        <v>22774</v>
      </c>
      <c r="JQN339" s="474"/>
      <c r="JQO339" s="474"/>
      <c r="JQP339" s="474"/>
      <c r="JQQ339" s="474"/>
      <c r="JQR339" s="474"/>
      <c r="JQS339" s="223" t="s">
        <v>10863</v>
      </c>
      <c r="JQT339" s="223" t="s">
        <v>22772</v>
      </c>
      <c r="JQU339" s="223" t="s">
        <v>6595</v>
      </c>
      <c r="JQV339" s="289">
        <v>1</v>
      </c>
      <c r="JQW339" s="289"/>
      <c r="JQX339" s="268">
        <v>79.59</v>
      </c>
      <c r="JQY339" s="268">
        <f>ROUND(JQX339*(1+$C$7),2)</f>
        <v>104.49</v>
      </c>
      <c r="JQZ339" s="268">
        <f>JQV339*JQX339</f>
        <v>79.59</v>
      </c>
      <c r="JRA339" s="269">
        <f>JQY339*JQV339</f>
        <v>104.49</v>
      </c>
      <c r="JRB339" s="198" t="s">
        <v>22773</v>
      </c>
      <c r="JRC339" s="474" t="s">
        <v>22774</v>
      </c>
      <c r="JRD339" s="474"/>
      <c r="JRE339" s="474"/>
      <c r="JRF339" s="474"/>
      <c r="JRG339" s="474"/>
      <c r="JRH339" s="474"/>
      <c r="JRI339" s="223" t="s">
        <v>10863</v>
      </c>
      <c r="JRJ339" s="223" t="s">
        <v>22772</v>
      </c>
      <c r="JRK339" s="223" t="s">
        <v>6595</v>
      </c>
      <c r="JRL339" s="289">
        <v>1</v>
      </c>
      <c r="JRM339" s="289"/>
      <c r="JRN339" s="268">
        <v>79.59</v>
      </c>
      <c r="JRO339" s="268">
        <f>ROUND(JRN339*(1+$C$7),2)</f>
        <v>104.49</v>
      </c>
      <c r="JRP339" s="268">
        <f>JRL339*JRN339</f>
        <v>79.59</v>
      </c>
      <c r="JRQ339" s="269">
        <f>JRO339*JRL339</f>
        <v>104.49</v>
      </c>
      <c r="JRR339" s="198" t="s">
        <v>22773</v>
      </c>
      <c r="JRS339" s="474" t="s">
        <v>22774</v>
      </c>
      <c r="JRT339" s="474"/>
      <c r="JRU339" s="474"/>
      <c r="JRV339" s="474"/>
      <c r="JRW339" s="474"/>
      <c r="JRX339" s="474"/>
      <c r="JRY339" s="223" t="s">
        <v>10863</v>
      </c>
      <c r="JRZ339" s="223" t="s">
        <v>22772</v>
      </c>
      <c r="JSA339" s="223" t="s">
        <v>6595</v>
      </c>
      <c r="JSB339" s="289">
        <v>1</v>
      </c>
      <c r="JSC339" s="289"/>
      <c r="JSD339" s="268">
        <v>79.59</v>
      </c>
      <c r="JSE339" s="268">
        <f>ROUND(JSD339*(1+$C$7),2)</f>
        <v>104.49</v>
      </c>
      <c r="JSF339" s="268">
        <f>JSB339*JSD339</f>
        <v>79.59</v>
      </c>
      <c r="JSG339" s="269">
        <f>JSE339*JSB339</f>
        <v>104.49</v>
      </c>
      <c r="JSH339" s="198" t="s">
        <v>22773</v>
      </c>
      <c r="JSI339" s="474" t="s">
        <v>22774</v>
      </c>
      <c r="JSJ339" s="474"/>
      <c r="JSK339" s="474"/>
      <c r="JSL339" s="474"/>
      <c r="JSM339" s="474"/>
      <c r="JSN339" s="474"/>
      <c r="JSO339" s="223" t="s">
        <v>10863</v>
      </c>
      <c r="JSP339" s="223" t="s">
        <v>22772</v>
      </c>
      <c r="JSQ339" s="223" t="s">
        <v>6595</v>
      </c>
      <c r="JSR339" s="289">
        <v>1</v>
      </c>
      <c r="JSS339" s="289"/>
      <c r="JST339" s="268">
        <v>79.59</v>
      </c>
      <c r="JSU339" s="268">
        <f>ROUND(JST339*(1+$C$7),2)</f>
        <v>104.49</v>
      </c>
      <c r="JSV339" s="268">
        <f>JSR339*JST339</f>
        <v>79.59</v>
      </c>
      <c r="JSW339" s="269">
        <f>JSU339*JSR339</f>
        <v>104.49</v>
      </c>
      <c r="JSX339" s="198" t="s">
        <v>22773</v>
      </c>
      <c r="JSY339" s="474" t="s">
        <v>22774</v>
      </c>
      <c r="JSZ339" s="474"/>
      <c r="JTA339" s="474"/>
      <c r="JTB339" s="474"/>
      <c r="JTC339" s="474"/>
      <c r="JTD339" s="474"/>
      <c r="JTE339" s="223" t="s">
        <v>10863</v>
      </c>
      <c r="JTF339" s="223" t="s">
        <v>22772</v>
      </c>
      <c r="JTG339" s="223" t="s">
        <v>6595</v>
      </c>
      <c r="JTH339" s="289">
        <v>1</v>
      </c>
      <c r="JTI339" s="289"/>
      <c r="JTJ339" s="268">
        <v>79.59</v>
      </c>
      <c r="JTK339" s="268">
        <f>ROUND(JTJ339*(1+$C$7),2)</f>
        <v>104.49</v>
      </c>
      <c r="JTL339" s="268">
        <f>JTH339*JTJ339</f>
        <v>79.59</v>
      </c>
      <c r="JTM339" s="269">
        <f>JTK339*JTH339</f>
        <v>104.49</v>
      </c>
      <c r="JTN339" s="198" t="s">
        <v>22773</v>
      </c>
      <c r="JTO339" s="474" t="s">
        <v>22774</v>
      </c>
      <c r="JTP339" s="474"/>
      <c r="JTQ339" s="474"/>
      <c r="JTR339" s="474"/>
      <c r="JTS339" s="474"/>
      <c r="JTT339" s="474"/>
      <c r="JTU339" s="223" t="s">
        <v>10863</v>
      </c>
      <c r="JTV339" s="223" t="s">
        <v>22772</v>
      </c>
      <c r="JTW339" s="223" t="s">
        <v>6595</v>
      </c>
      <c r="JTX339" s="289">
        <v>1</v>
      </c>
      <c r="JTY339" s="289"/>
      <c r="JTZ339" s="268">
        <v>79.59</v>
      </c>
      <c r="JUA339" s="268">
        <f>ROUND(JTZ339*(1+$C$7),2)</f>
        <v>104.49</v>
      </c>
      <c r="JUB339" s="268">
        <f>JTX339*JTZ339</f>
        <v>79.59</v>
      </c>
      <c r="JUC339" s="269">
        <f>JUA339*JTX339</f>
        <v>104.49</v>
      </c>
      <c r="JUD339" s="198" t="s">
        <v>22773</v>
      </c>
      <c r="JUE339" s="474" t="s">
        <v>22774</v>
      </c>
      <c r="JUF339" s="474"/>
      <c r="JUG339" s="474"/>
      <c r="JUH339" s="474"/>
      <c r="JUI339" s="474"/>
      <c r="JUJ339" s="474"/>
      <c r="JUK339" s="223" t="s">
        <v>10863</v>
      </c>
      <c r="JUL339" s="223" t="s">
        <v>22772</v>
      </c>
      <c r="JUM339" s="223" t="s">
        <v>6595</v>
      </c>
      <c r="JUN339" s="289">
        <v>1</v>
      </c>
      <c r="JUO339" s="289"/>
      <c r="JUP339" s="268">
        <v>79.59</v>
      </c>
      <c r="JUQ339" s="268">
        <f>ROUND(JUP339*(1+$C$7),2)</f>
        <v>104.49</v>
      </c>
      <c r="JUR339" s="268">
        <f>JUN339*JUP339</f>
        <v>79.59</v>
      </c>
      <c r="JUS339" s="269">
        <f>JUQ339*JUN339</f>
        <v>104.49</v>
      </c>
      <c r="JUT339" s="198" t="s">
        <v>22773</v>
      </c>
      <c r="JUU339" s="474" t="s">
        <v>22774</v>
      </c>
      <c r="JUV339" s="474"/>
      <c r="JUW339" s="474"/>
      <c r="JUX339" s="474"/>
      <c r="JUY339" s="474"/>
      <c r="JUZ339" s="474"/>
      <c r="JVA339" s="223" t="s">
        <v>10863</v>
      </c>
      <c r="JVB339" s="223" t="s">
        <v>22772</v>
      </c>
      <c r="JVC339" s="223" t="s">
        <v>6595</v>
      </c>
      <c r="JVD339" s="289">
        <v>1</v>
      </c>
      <c r="JVE339" s="289"/>
      <c r="JVF339" s="268">
        <v>79.59</v>
      </c>
      <c r="JVG339" s="268">
        <f>ROUND(JVF339*(1+$C$7),2)</f>
        <v>104.49</v>
      </c>
      <c r="JVH339" s="268">
        <f>JVD339*JVF339</f>
        <v>79.59</v>
      </c>
      <c r="JVI339" s="269">
        <f>JVG339*JVD339</f>
        <v>104.49</v>
      </c>
      <c r="JVJ339" s="198" t="s">
        <v>22773</v>
      </c>
      <c r="JVK339" s="474" t="s">
        <v>22774</v>
      </c>
      <c r="JVL339" s="474"/>
      <c r="JVM339" s="474"/>
      <c r="JVN339" s="474"/>
      <c r="JVO339" s="474"/>
      <c r="JVP339" s="474"/>
      <c r="JVQ339" s="223" t="s">
        <v>10863</v>
      </c>
      <c r="JVR339" s="223" t="s">
        <v>22772</v>
      </c>
      <c r="JVS339" s="223" t="s">
        <v>6595</v>
      </c>
      <c r="JVT339" s="289">
        <v>1</v>
      </c>
      <c r="JVU339" s="289"/>
      <c r="JVV339" s="268">
        <v>79.59</v>
      </c>
      <c r="JVW339" s="268">
        <f>ROUND(JVV339*(1+$C$7),2)</f>
        <v>104.49</v>
      </c>
      <c r="JVX339" s="268">
        <f>JVT339*JVV339</f>
        <v>79.59</v>
      </c>
      <c r="JVY339" s="269">
        <f>JVW339*JVT339</f>
        <v>104.49</v>
      </c>
      <c r="JVZ339" s="198" t="s">
        <v>22773</v>
      </c>
      <c r="JWA339" s="474" t="s">
        <v>22774</v>
      </c>
      <c r="JWB339" s="474"/>
      <c r="JWC339" s="474"/>
      <c r="JWD339" s="474"/>
      <c r="JWE339" s="474"/>
      <c r="JWF339" s="474"/>
      <c r="JWG339" s="223" t="s">
        <v>10863</v>
      </c>
      <c r="JWH339" s="223" t="s">
        <v>22772</v>
      </c>
      <c r="JWI339" s="223" t="s">
        <v>6595</v>
      </c>
      <c r="JWJ339" s="289">
        <v>1</v>
      </c>
      <c r="JWK339" s="289"/>
      <c r="JWL339" s="268">
        <v>79.59</v>
      </c>
      <c r="JWM339" s="268">
        <f>ROUND(JWL339*(1+$C$7),2)</f>
        <v>104.49</v>
      </c>
      <c r="JWN339" s="268">
        <f>JWJ339*JWL339</f>
        <v>79.59</v>
      </c>
      <c r="JWO339" s="269">
        <f>JWM339*JWJ339</f>
        <v>104.49</v>
      </c>
      <c r="JWP339" s="198" t="s">
        <v>22773</v>
      </c>
      <c r="JWQ339" s="474" t="s">
        <v>22774</v>
      </c>
      <c r="JWR339" s="474"/>
      <c r="JWS339" s="474"/>
      <c r="JWT339" s="474"/>
      <c r="JWU339" s="474"/>
      <c r="JWV339" s="474"/>
      <c r="JWW339" s="223" t="s">
        <v>10863</v>
      </c>
      <c r="JWX339" s="223" t="s">
        <v>22772</v>
      </c>
      <c r="JWY339" s="223" t="s">
        <v>6595</v>
      </c>
      <c r="JWZ339" s="289">
        <v>1</v>
      </c>
      <c r="JXA339" s="289"/>
      <c r="JXB339" s="268">
        <v>79.59</v>
      </c>
      <c r="JXC339" s="268">
        <f>ROUND(JXB339*(1+$C$7),2)</f>
        <v>104.49</v>
      </c>
      <c r="JXD339" s="268">
        <f>JWZ339*JXB339</f>
        <v>79.59</v>
      </c>
      <c r="JXE339" s="269">
        <f>JXC339*JWZ339</f>
        <v>104.49</v>
      </c>
      <c r="JXF339" s="198" t="s">
        <v>22773</v>
      </c>
      <c r="JXG339" s="474" t="s">
        <v>22774</v>
      </c>
      <c r="JXH339" s="474"/>
      <c r="JXI339" s="474"/>
      <c r="JXJ339" s="474"/>
      <c r="JXK339" s="474"/>
      <c r="JXL339" s="474"/>
      <c r="JXM339" s="223" t="s">
        <v>10863</v>
      </c>
      <c r="JXN339" s="223" t="s">
        <v>22772</v>
      </c>
      <c r="JXO339" s="223" t="s">
        <v>6595</v>
      </c>
      <c r="JXP339" s="289">
        <v>1</v>
      </c>
      <c r="JXQ339" s="289"/>
      <c r="JXR339" s="268">
        <v>79.59</v>
      </c>
      <c r="JXS339" s="268">
        <f>ROUND(JXR339*(1+$C$7),2)</f>
        <v>104.49</v>
      </c>
      <c r="JXT339" s="268">
        <f>JXP339*JXR339</f>
        <v>79.59</v>
      </c>
      <c r="JXU339" s="269">
        <f>JXS339*JXP339</f>
        <v>104.49</v>
      </c>
      <c r="JXV339" s="198" t="s">
        <v>22773</v>
      </c>
      <c r="JXW339" s="474" t="s">
        <v>22774</v>
      </c>
      <c r="JXX339" s="474"/>
      <c r="JXY339" s="474"/>
      <c r="JXZ339" s="474"/>
      <c r="JYA339" s="474"/>
      <c r="JYB339" s="474"/>
      <c r="JYC339" s="223" t="s">
        <v>10863</v>
      </c>
      <c r="JYD339" s="223" t="s">
        <v>22772</v>
      </c>
      <c r="JYE339" s="223" t="s">
        <v>6595</v>
      </c>
      <c r="JYF339" s="289">
        <v>1</v>
      </c>
      <c r="JYG339" s="289"/>
      <c r="JYH339" s="268">
        <v>79.59</v>
      </c>
      <c r="JYI339" s="268">
        <f>ROUND(JYH339*(1+$C$7),2)</f>
        <v>104.49</v>
      </c>
      <c r="JYJ339" s="268">
        <f>JYF339*JYH339</f>
        <v>79.59</v>
      </c>
      <c r="JYK339" s="269">
        <f>JYI339*JYF339</f>
        <v>104.49</v>
      </c>
      <c r="JYL339" s="198" t="s">
        <v>22773</v>
      </c>
      <c r="JYM339" s="474" t="s">
        <v>22774</v>
      </c>
      <c r="JYN339" s="474"/>
      <c r="JYO339" s="474"/>
      <c r="JYP339" s="474"/>
      <c r="JYQ339" s="474"/>
      <c r="JYR339" s="474"/>
      <c r="JYS339" s="223" t="s">
        <v>10863</v>
      </c>
      <c r="JYT339" s="223" t="s">
        <v>22772</v>
      </c>
      <c r="JYU339" s="223" t="s">
        <v>6595</v>
      </c>
      <c r="JYV339" s="289">
        <v>1</v>
      </c>
      <c r="JYW339" s="289"/>
      <c r="JYX339" s="268">
        <v>79.59</v>
      </c>
      <c r="JYY339" s="268">
        <f>ROUND(JYX339*(1+$C$7),2)</f>
        <v>104.49</v>
      </c>
      <c r="JYZ339" s="268">
        <f>JYV339*JYX339</f>
        <v>79.59</v>
      </c>
      <c r="JZA339" s="269">
        <f>JYY339*JYV339</f>
        <v>104.49</v>
      </c>
      <c r="JZB339" s="198" t="s">
        <v>22773</v>
      </c>
      <c r="JZC339" s="474" t="s">
        <v>22774</v>
      </c>
      <c r="JZD339" s="474"/>
      <c r="JZE339" s="474"/>
      <c r="JZF339" s="474"/>
      <c r="JZG339" s="474"/>
      <c r="JZH339" s="474"/>
      <c r="JZI339" s="223" t="s">
        <v>10863</v>
      </c>
      <c r="JZJ339" s="223" t="s">
        <v>22772</v>
      </c>
      <c r="JZK339" s="223" t="s">
        <v>6595</v>
      </c>
      <c r="JZL339" s="289">
        <v>1</v>
      </c>
      <c r="JZM339" s="289"/>
      <c r="JZN339" s="268">
        <v>79.59</v>
      </c>
      <c r="JZO339" s="268">
        <f>ROUND(JZN339*(1+$C$7),2)</f>
        <v>104.49</v>
      </c>
      <c r="JZP339" s="268">
        <f>JZL339*JZN339</f>
        <v>79.59</v>
      </c>
      <c r="JZQ339" s="269">
        <f>JZO339*JZL339</f>
        <v>104.49</v>
      </c>
      <c r="JZR339" s="198" t="s">
        <v>22773</v>
      </c>
      <c r="JZS339" s="474" t="s">
        <v>22774</v>
      </c>
      <c r="JZT339" s="474"/>
      <c r="JZU339" s="474"/>
      <c r="JZV339" s="474"/>
      <c r="JZW339" s="474"/>
      <c r="JZX339" s="474"/>
      <c r="JZY339" s="223" t="s">
        <v>10863</v>
      </c>
      <c r="JZZ339" s="223" t="s">
        <v>22772</v>
      </c>
      <c r="KAA339" s="223" t="s">
        <v>6595</v>
      </c>
      <c r="KAB339" s="289">
        <v>1</v>
      </c>
      <c r="KAC339" s="289"/>
      <c r="KAD339" s="268">
        <v>79.59</v>
      </c>
      <c r="KAE339" s="268">
        <f>ROUND(KAD339*(1+$C$7),2)</f>
        <v>104.49</v>
      </c>
      <c r="KAF339" s="268">
        <f>KAB339*KAD339</f>
        <v>79.59</v>
      </c>
      <c r="KAG339" s="269">
        <f>KAE339*KAB339</f>
        <v>104.49</v>
      </c>
      <c r="KAH339" s="198" t="s">
        <v>22773</v>
      </c>
      <c r="KAI339" s="474" t="s">
        <v>22774</v>
      </c>
      <c r="KAJ339" s="474"/>
      <c r="KAK339" s="474"/>
      <c r="KAL339" s="474"/>
      <c r="KAM339" s="474"/>
      <c r="KAN339" s="474"/>
      <c r="KAO339" s="223" t="s">
        <v>10863</v>
      </c>
      <c r="KAP339" s="223" t="s">
        <v>22772</v>
      </c>
      <c r="KAQ339" s="223" t="s">
        <v>6595</v>
      </c>
      <c r="KAR339" s="289">
        <v>1</v>
      </c>
      <c r="KAS339" s="289"/>
      <c r="KAT339" s="268">
        <v>79.59</v>
      </c>
      <c r="KAU339" s="268">
        <f>ROUND(KAT339*(1+$C$7),2)</f>
        <v>104.49</v>
      </c>
      <c r="KAV339" s="268">
        <f>KAR339*KAT339</f>
        <v>79.59</v>
      </c>
      <c r="KAW339" s="269">
        <f>KAU339*KAR339</f>
        <v>104.49</v>
      </c>
      <c r="KAX339" s="198" t="s">
        <v>22773</v>
      </c>
      <c r="KAY339" s="474" t="s">
        <v>22774</v>
      </c>
      <c r="KAZ339" s="474"/>
      <c r="KBA339" s="474"/>
      <c r="KBB339" s="474"/>
      <c r="KBC339" s="474"/>
      <c r="KBD339" s="474"/>
      <c r="KBE339" s="223" t="s">
        <v>10863</v>
      </c>
      <c r="KBF339" s="223" t="s">
        <v>22772</v>
      </c>
      <c r="KBG339" s="223" t="s">
        <v>6595</v>
      </c>
      <c r="KBH339" s="289">
        <v>1</v>
      </c>
      <c r="KBI339" s="289"/>
      <c r="KBJ339" s="268">
        <v>79.59</v>
      </c>
      <c r="KBK339" s="268">
        <f>ROUND(KBJ339*(1+$C$7),2)</f>
        <v>104.49</v>
      </c>
      <c r="KBL339" s="268">
        <f>KBH339*KBJ339</f>
        <v>79.59</v>
      </c>
      <c r="KBM339" s="269">
        <f>KBK339*KBH339</f>
        <v>104.49</v>
      </c>
      <c r="KBN339" s="198" t="s">
        <v>22773</v>
      </c>
      <c r="KBO339" s="474" t="s">
        <v>22774</v>
      </c>
      <c r="KBP339" s="474"/>
      <c r="KBQ339" s="474"/>
      <c r="KBR339" s="474"/>
      <c r="KBS339" s="474"/>
      <c r="KBT339" s="474"/>
      <c r="KBU339" s="223" t="s">
        <v>10863</v>
      </c>
      <c r="KBV339" s="223" t="s">
        <v>22772</v>
      </c>
      <c r="KBW339" s="223" t="s">
        <v>6595</v>
      </c>
      <c r="KBX339" s="289">
        <v>1</v>
      </c>
      <c r="KBY339" s="289"/>
      <c r="KBZ339" s="268">
        <v>79.59</v>
      </c>
      <c r="KCA339" s="268">
        <f>ROUND(KBZ339*(1+$C$7),2)</f>
        <v>104.49</v>
      </c>
      <c r="KCB339" s="268">
        <f>KBX339*KBZ339</f>
        <v>79.59</v>
      </c>
      <c r="KCC339" s="269">
        <f>KCA339*KBX339</f>
        <v>104.49</v>
      </c>
      <c r="KCD339" s="198" t="s">
        <v>22773</v>
      </c>
      <c r="KCE339" s="474" t="s">
        <v>22774</v>
      </c>
      <c r="KCF339" s="474"/>
      <c r="KCG339" s="474"/>
      <c r="KCH339" s="474"/>
      <c r="KCI339" s="474"/>
      <c r="KCJ339" s="474"/>
      <c r="KCK339" s="223" t="s">
        <v>10863</v>
      </c>
      <c r="KCL339" s="223" t="s">
        <v>22772</v>
      </c>
      <c r="KCM339" s="223" t="s">
        <v>6595</v>
      </c>
      <c r="KCN339" s="289">
        <v>1</v>
      </c>
      <c r="KCO339" s="289"/>
      <c r="KCP339" s="268">
        <v>79.59</v>
      </c>
      <c r="KCQ339" s="268">
        <f>ROUND(KCP339*(1+$C$7),2)</f>
        <v>104.49</v>
      </c>
      <c r="KCR339" s="268">
        <f>KCN339*KCP339</f>
        <v>79.59</v>
      </c>
      <c r="KCS339" s="269">
        <f>KCQ339*KCN339</f>
        <v>104.49</v>
      </c>
      <c r="KCT339" s="198" t="s">
        <v>22773</v>
      </c>
      <c r="KCU339" s="474" t="s">
        <v>22774</v>
      </c>
      <c r="KCV339" s="474"/>
      <c r="KCW339" s="474"/>
      <c r="KCX339" s="474"/>
      <c r="KCY339" s="474"/>
      <c r="KCZ339" s="474"/>
      <c r="KDA339" s="223" t="s">
        <v>10863</v>
      </c>
      <c r="KDB339" s="223" t="s">
        <v>22772</v>
      </c>
      <c r="KDC339" s="223" t="s">
        <v>6595</v>
      </c>
      <c r="KDD339" s="289">
        <v>1</v>
      </c>
      <c r="KDE339" s="289"/>
      <c r="KDF339" s="268">
        <v>79.59</v>
      </c>
      <c r="KDG339" s="268">
        <f>ROUND(KDF339*(1+$C$7),2)</f>
        <v>104.49</v>
      </c>
      <c r="KDH339" s="268">
        <f>KDD339*KDF339</f>
        <v>79.59</v>
      </c>
      <c r="KDI339" s="269">
        <f>KDG339*KDD339</f>
        <v>104.49</v>
      </c>
      <c r="KDJ339" s="198" t="s">
        <v>22773</v>
      </c>
      <c r="KDK339" s="474" t="s">
        <v>22774</v>
      </c>
      <c r="KDL339" s="474"/>
      <c r="KDM339" s="474"/>
      <c r="KDN339" s="474"/>
      <c r="KDO339" s="474"/>
      <c r="KDP339" s="474"/>
      <c r="KDQ339" s="223" t="s">
        <v>10863</v>
      </c>
      <c r="KDR339" s="223" t="s">
        <v>22772</v>
      </c>
      <c r="KDS339" s="223" t="s">
        <v>6595</v>
      </c>
      <c r="KDT339" s="289">
        <v>1</v>
      </c>
      <c r="KDU339" s="289"/>
      <c r="KDV339" s="268">
        <v>79.59</v>
      </c>
      <c r="KDW339" s="268">
        <f>ROUND(KDV339*(1+$C$7),2)</f>
        <v>104.49</v>
      </c>
      <c r="KDX339" s="268">
        <f>KDT339*KDV339</f>
        <v>79.59</v>
      </c>
      <c r="KDY339" s="269">
        <f>KDW339*KDT339</f>
        <v>104.49</v>
      </c>
      <c r="KDZ339" s="198" t="s">
        <v>22773</v>
      </c>
      <c r="KEA339" s="474" t="s">
        <v>22774</v>
      </c>
      <c r="KEB339" s="474"/>
      <c r="KEC339" s="474"/>
      <c r="KED339" s="474"/>
      <c r="KEE339" s="474"/>
      <c r="KEF339" s="474"/>
      <c r="KEG339" s="223" t="s">
        <v>10863</v>
      </c>
      <c r="KEH339" s="223" t="s">
        <v>22772</v>
      </c>
      <c r="KEI339" s="223" t="s">
        <v>6595</v>
      </c>
      <c r="KEJ339" s="289">
        <v>1</v>
      </c>
      <c r="KEK339" s="289"/>
      <c r="KEL339" s="268">
        <v>79.59</v>
      </c>
      <c r="KEM339" s="268">
        <f>ROUND(KEL339*(1+$C$7),2)</f>
        <v>104.49</v>
      </c>
      <c r="KEN339" s="268">
        <f>KEJ339*KEL339</f>
        <v>79.59</v>
      </c>
      <c r="KEO339" s="269">
        <f>KEM339*KEJ339</f>
        <v>104.49</v>
      </c>
      <c r="KEP339" s="198" t="s">
        <v>22773</v>
      </c>
      <c r="KEQ339" s="474" t="s">
        <v>22774</v>
      </c>
      <c r="KER339" s="474"/>
      <c r="KES339" s="474"/>
      <c r="KET339" s="474"/>
      <c r="KEU339" s="474"/>
      <c r="KEV339" s="474"/>
      <c r="KEW339" s="223" t="s">
        <v>10863</v>
      </c>
      <c r="KEX339" s="223" t="s">
        <v>22772</v>
      </c>
      <c r="KEY339" s="223" t="s">
        <v>6595</v>
      </c>
      <c r="KEZ339" s="289">
        <v>1</v>
      </c>
      <c r="KFA339" s="289"/>
      <c r="KFB339" s="268">
        <v>79.59</v>
      </c>
      <c r="KFC339" s="268">
        <f>ROUND(KFB339*(1+$C$7),2)</f>
        <v>104.49</v>
      </c>
      <c r="KFD339" s="268">
        <f>KEZ339*KFB339</f>
        <v>79.59</v>
      </c>
      <c r="KFE339" s="269">
        <f>KFC339*KEZ339</f>
        <v>104.49</v>
      </c>
      <c r="KFF339" s="198" t="s">
        <v>22773</v>
      </c>
      <c r="KFG339" s="474" t="s">
        <v>22774</v>
      </c>
      <c r="KFH339" s="474"/>
      <c r="KFI339" s="474"/>
      <c r="KFJ339" s="474"/>
      <c r="KFK339" s="474"/>
      <c r="KFL339" s="474"/>
      <c r="KFM339" s="223" t="s">
        <v>10863</v>
      </c>
      <c r="KFN339" s="223" t="s">
        <v>22772</v>
      </c>
      <c r="KFO339" s="223" t="s">
        <v>6595</v>
      </c>
      <c r="KFP339" s="289">
        <v>1</v>
      </c>
      <c r="KFQ339" s="289"/>
      <c r="KFR339" s="268">
        <v>79.59</v>
      </c>
      <c r="KFS339" s="268">
        <f>ROUND(KFR339*(1+$C$7),2)</f>
        <v>104.49</v>
      </c>
      <c r="KFT339" s="268">
        <f>KFP339*KFR339</f>
        <v>79.59</v>
      </c>
      <c r="KFU339" s="269">
        <f>KFS339*KFP339</f>
        <v>104.49</v>
      </c>
      <c r="KFV339" s="198" t="s">
        <v>22773</v>
      </c>
      <c r="KFW339" s="474" t="s">
        <v>22774</v>
      </c>
      <c r="KFX339" s="474"/>
      <c r="KFY339" s="474"/>
      <c r="KFZ339" s="474"/>
      <c r="KGA339" s="474"/>
      <c r="KGB339" s="474"/>
      <c r="KGC339" s="223" t="s">
        <v>10863</v>
      </c>
      <c r="KGD339" s="223" t="s">
        <v>22772</v>
      </c>
      <c r="KGE339" s="223" t="s">
        <v>6595</v>
      </c>
      <c r="KGF339" s="289">
        <v>1</v>
      </c>
      <c r="KGG339" s="289"/>
      <c r="KGH339" s="268">
        <v>79.59</v>
      </c>
      <c r="KGI339" s="268">
        <f>ROUND(KGH339*(1+$C$7),2)</f>
        <v>104.49</v>
      </c>
      <c r="KGJ339" s="268">
        <f>KGF339*KGH339</f>
        <v>79.59</v>
      </c>
      <c r="KGK339" s="269">
        <f>KGI339*KGF339</f>
        <v>104.49</v>
      </c>
      <c r="KGL339" s="198" t="s">
        <v>22773</v>
      </c>
      <c r="KGM339" s="474" t="s">
        <v>22774</v>
      </c>
      <c r="KGN339" s="474"/>
      <c r="KGO339" s="474"/>
      <c r="KGP339" s="474"/>
      <c r="KGQ339" s="474"/>
      <c r="KGR339" s="474"/>
      <c r="KGS339" s="223" t="s">
        <v>10863</v>
      </c>
      <c r="KGT339" s="223" t="s">
        <v>22772</v>
      </c>
      <c r="KGU339" s="223" t="s">
        <v>6595</v>
      </c>
      <c r="KGV339" s="289">
        <v>1</v>
      </c>
      <c r="KGW339" s="289"/>
      <c r="KGX339" s="268">
        <v>79.59</v>
      </c>
      <c r="KGY339" s="268">
        <f>ROUND(KGX339*(1+$C$7),2)</f>
        <v>104.49</v>
      </c>
      <c r="KGZ339" s="268">
        <f>KGV339*KGX339</f>
        <v>79.59</v>
      </c>
      <c r="KHA339" s="269">
        <f>KGY339*KGV339</f>
        <v>104.49</v>
      </c>
      <c r="KHB339" s="198" t="s">
        <v>22773</v>
      </c>
      <c r="KHC339" s="474" t="s">
        <v>22774</v>
      </c>
      <c r="KHD339" s="474"/>
      <c r="KHE339" s="474"/>
      <c r="KHF339" s="474"/>
      <c r="KHG339" s="474"/>
      <c r="KHH339" s="474"/>
      <c r="KHI339" s="223" t="s">
        <v>10863</v>
      </c>
      <c r="KHJ339" s="223" t="s">
        <v>22772</v>
      </c>
      <c r="KHK339" s="223" t="s">
        <v>6595</v>
      </c>
      <c r="KHL339" s="289">
        <v>1</v>
      </c>
      <c r="KHM339" s="289"/>
      <c r="KHN339" s="268">
        <v>79.59</v>
      </c>
      <c r="KHO339" s="268">
        <f>ROUND(KHN339*(1+$C$7),2)</f>
        <v>104.49</v>
      </c>
      <c r="KHP339" s="268">
        <f>KHL339*KHN339</f>
        <v>79.59</v>
      </c>
      <c r="KHQ339" s="269">
        <f>KHO339*KHL339</f>
        <v>104.49</v>
      </c>
      <c r="KHR339" s="198" t="s">
        <v>22773</v>
      </c>
      <c r="KHS339" s="474" t="s">
        <v>22774</v>
      </c>
      <c r="KHT339" s="474"/>
      <c r="KHU339" s="474"/>
      <c r="KHV339" s="474"/>
      <c r="KHW339" s="474"/>
      <c r="KHX339" s="474"/>
      <c r="KHY339" s="223" t="s">
        <v>10863</v>
      </c>
      <c r="KHZ339" s="223" t="s">
        <v>22772</v>
      </c>
      <c r="KIA339" s="223" t="s">
        <v>6595</v>
      </c>
      <c r="KIB339" s="289">
        <v>1</v>
      </c>
      <c r="KIC339" s="289"/>
      <c r="KID339" s="268">
        <v>79.59</v>
      </c>
      <c r="KIE339" s="268">
        <f>ROUND(KID339*(1+$C$7),2)</f>
        <v>104.49</v>
      </c>
      <c r="KIF339" s="268">
        <f>KIB339*KID339</f>
        <v>79.59</v>
      </c>
      <c r="KIG339" s="269">
        <f>KIE339*KIB339</f>
        <v>104.49</v>
      </c>
      <c r="KIH339" s="198" t="s">
        <v>22773</v>
      </c>
      <c r="KII339" s="474" t="s">
        <v>22774</v>
      </c>
      <c r="KIJ339" s="474"/>
      <c r="KIK339" s="474"/>
      <c r="KIL339" s="474"/>
      <c r="KIM339" s="474"/>
      <c r="KIN339" s="474"/>
      <c r="KIO339" s="223" t="s">
        <v>10863</v>
      </c>
      <c r="KIP339" s="223" t="s">
        <v>22772</v>
      </c>
      <c r="KIQ339" s="223" t="s">
        <v>6595</v>
      </c>
      <c r="KIR339" s="289">
        <v>1</v>
      </c>
      <c r="KIS339" s="289"/>
      <c r="KIT339" s="268">
        <v>79.59</v>
      </c>
      <c r="KIU339" s="268">
        <f>ROUND(KIT339*(1+$C$7),2)</f>
        <v>104.49</v>
      </c>
      <c r="KIV339" s="268">
        <f>KIR339*KIT339</f>
        <v>79.59</v>
      </c>
      <c r="KIW339" s="269">
        <f>KIU339*KIR339</f>
        <v>104.49</v>
      </c>
      <c r="KIX339" s="198" t="s">
        <v>22773</v>
      </c>
      <c r="KIY339" s="474" t="s">
        <v>22774</v>
      </c>
      <c r="KIZ339" s="474"/>
      <c r="KJA339" s="474"/>
      <c r="KJB339" s="474"/>
      <c r="KJC339" s="474"/>
      <c r="KJD339" s="474"/>
      <c r="KJE339" s="223" t="s">
        <v>10863</v>
      </c>
      <c r="KJF339" s="223" t="s">
        <v>22772</v>
      </c>
      <c r="KJG339" s="223" t="s">
        <v>6595</v>
      </c>
      <c r="KJH339" s="289">
        <v>1</v>
      </c>
      <c r="KJI339" s="289"/>
      <c r="KJJ339" s="268">
        <v>79.59</v>
      </c>
      <c r="KJK339" s="268">
        <f>ROUND(KJJ339*(1+$C$7),2)</f>
        <v>104.49</v>
      </c>
      <c r="KJL339" s="268">
        <f>KJH339*KJJ339</f>
        <v>79.59</v>
      </c>
      <c r="KJM339" s="269">
        <f>KJK339*KJH339</f>
        <v>104.49</v>
      </c>
      <c r="KJN339" s="198" t="s">
        <v>22773</v>
      </c>
      <c r="KJO339" s="474" t="s">
        <v>22774</v>
      </c>
      <c r="KJP339" s="474"/>
      <c r="KJQ339" s="474"/>
      <c r="KJR339" s="474"/>
      <c r="KJS339" s="474"/>
      <c r="KJT339" s="474"/>
      <c r="KJU339" s="223" t="s">
        <v>10863</v>
      </c>
      <c r="KJV339" s="223" t="s">
        <v>22772</v>
      </c>
      <c r="KJW339" s="223" t="s">
        <v>6595</v>
      </c>
      <c r="KJX339" s="289">
        <v>1</v>
      </c>
      <c r="KJY339" s="289"/>
      <c r="KJZ339" s="268">
        <v>79.59</v>
      </c>
      <c r="KKA339" s="268">
        <f>ROUND(KJZ339*(1+$C$7),2)</f>
        <v>104.49</v>
      </c>
      <c r="KKB339" s="268">
        <f>KJX339*KJZ339</f>
        <v>79.59</v>
      </c>
      <c r="KKC339" s="269">
        <f>KKA339*KJX339</f>
        <v>104.49</v>
      </c>
      <c r="KKD339" s="198" t="s">
        <v>22773</v>
      </c>
      <c r="KKE339" s="474" t="s">
        <v>22774</v>
      </c>
      <c r="KKF339" s="474"/>
      <c r="KKG339" s="474"/>
      <c r="KKH339" s="474"/>
      <c r="KKI339" s="474"/>
      <c r="KKJ339" s="474"/>
      <c r="KKK339" s="223" t="s">
        <v>10863</v>
      </c>
      <c r="KKL339" s="223" t="s">
        <v>22772</v>
      </c>
      <c r="KKM339" s="223" t="s">
        <v>6595</v>
      </c>
      <c r="KKN339" s="289">
        <v>1</v>
      </c>
      <c r="KKO339" s="289"/>
      <c r="KKP339" s="268">
        <v>79.59</v>
      </c>
      <c r="KKQ339" s="268">
        <f>ROUND(KKP339*(1+$C$7),2)</f>
        <v>104.49</v>
      </c>
      <c r="KKR339" s="268">
        <f>KKN339*KKP339</f>
        <v>79.59</v>
      </c>
      <c r="KKS339" s="269">
        <f>KKQ339*KKN339</f>
        <v>104.49</v>
      </c>
      <c r="KKT339" s="198" t="s">
        <v>22773</v>
      </c>
      <c r="KKU339" s="474" t="s">
        <v>22774</v>
      </c>
      <c r="KKV339" s="474"/>
      <c r="KKW339" s="474"/>
      <c r="KKX339" s="474"/>
      <c r="KKY339" s="474"/>
      <c r="KKZ339" s="474"/>
      <c r="KLA339" s="223" t="s">
        <v>10863</v>
      </c>
      <c r="KLB339" s="223" t="s">
        <v>22772</v>
      </c>
      <c r="KLC339" s="223" t="s">
        <v>6595</v>
      </c>
      <c r="KLD339" s="289">
        <v>1</v>
      </c>
      <c r="KLE339" s="289"/>
      <c r="KLF339" s="268">
        <v>79.59</v>
      </c>
      <c r="KLG339" s="268">
        <f>ROUND(KLF339*(1+$C$7),2)</f>
        <v>104.49</v>
      </c>
      <c r="KLH339" s="268">
        <f>KLD339*KLF339</f>
        <v>79.59</v>
      </c>
      <c r="KLI339" s="269">
        <f>KLG339*KLD339</f>
        <v>104.49</v>
      </c>
      <c r="KLJ339" s="198" t="s">
        <v>22773</v>
      </c>
      <c r="KLK339" s="474" t="s">
        <v>22774</v>
      </c>
      <c r="KLL339" s="474"/>
      <c r="KLM339" s="474"/>
      <c r="KLN339" s="474"/>
      <c r="KLO339" s="474"/>
      <c r="KLP339" s="474"/>
      <c r="KLQ339" s="223" t="s">
        <v>10863</v>
      </c>
      <c r="KLR339" s="223" t="s">
        <v>22772</v>
      </c>
      <c r="KLS339" s="223" t="s">
        <v>6595</v>
      </c>
      <c r="KLT339" s="289">
        <v>1</v>
      </c>
      <c r="KLU339" s="289"/>
      <c r="KLV339" s="268">
        <v>79.59</v>
      </c>
      <c r="KLW339" s="268">
        <f>ROUND(KLV339*(1+$C$7),2)</f>
        <v>104.49</v>
      </c>
      <c r="KLX339" s="268">
        <f>KLT339*KLV339</f>
        <v>79.59</v>
      </c>
      <c r="KLY339" s="269">
        <f>KLW339*KLT339</f>
        <v>104.49</v>
      </c>
      <c r="KLZ339" s="198" t="s">
        <v>22773</v>
      </c>
      <c r="KMA339" s="474" t="s">
        <v>22774</v>
      </c>
      <c r="KMB339" s="474"/>
      <c r="KMC339" s="474"/>
      <c r="KMD339" s="474"/>
      <c r="KME339" s="474"/>
      <c r="KMF339" s="474"/>
      <c r="KMG339" s="223" t="s">
        <v>10863</v>
      </c>
      <c r="KMH339" s="223" t="s">
        <v>22772</v>
      </c>
      <c r="KMI339" s="223" t="s">
        <v>6595</v>
      </c>
      <c r="KMJ339" s="289">
        <v>1</v>
      </c>
      <c r="KMK339" s="289"/>
      <c r="KML339" s="268">
        <v>79.59</v>
      </c>
      <c r="KMM339" s="268">
        <f>ROUND(KML339*(1+$C$7),2)</f>
        <v>104.49</v>
      </c>
      <c r="KMN339" s="268">
        <f>KMJ339*KML339</f>
        <v>79.59</v>
      </c>
      <c r="KMO339" s="269">
        <f>KMM339*KMJ339</f>
        <v>104.49</v>
      </c>
      <c r="KMP339" s="198" t="s">
        <v>22773</v>
      </c>
      <c r="KMQ339" s="474" t="s">
        <v>22774</v>
      </c>
      <c r="KMR339" s="474"/>
      <c r="KMS339" s="474"/>
      <c r="KMT339" s="474"/>
      <c r="KMU339" s="474"/>
      <c r="KMV339" s="474"/>
      <c r="KMW339" s="223" t="s">
        <v>10863</v>
      </c>
      <c r="KMX339" s="223" t="s">
        <v>22772</v>
      </c>
      <c r="KMY339" s="223" t="s">
        <v>6595</v>
      </c>
      <c r="KMZ339" s="289">
        <v>1</v>
      </c>
      <c r="KNA339" s="289"/>
      <c r="KNB339" s="268">
        <v>79.59</v>
      </c>
      <c r="KNC339" s="268">
        <f>ROUND(KNB339*(1+$C$7),2)</f>
        <v>104.49</v>
      </c>
      <c r="KND339" s="268">
        <f>KMZ339*KNB339</f>
        <v>79.59</v>
      </c>
      <c r="KNE339" s="269">
        <f>KNC339*KMZ339</f>
        <v>104.49</v>
      </c>
      <c r="KNF339" s="198" t="s">
        <v>22773</v>
      </c>
      <c r="KNG339" s="474" t="s">
        <v>22774</v>
      </c>
      <c r="KNH339" s="474"/>
      <c r="KNI339" s="474"/>
      <c r="KNJ339" s="474"/>
      <c r="KNK339" s="474"/>
      <c r="KNL339" s="474"/>
      <c r="KNM339" s="223" t="s">
        <v>10863</v>
      </c>
      <c r="KNN339" s="223" t="s">
        <v>22772</v>
      </c>
      <c r="KNO339" s="223" t="s">
        <v>6595</v>
      </c>
      <c r="KNP339" s="289">
        <v>1</v>
      </c>
      <c r="KNQ339" s="289"/>
      <c r="KNR339" s="268">
        <v>79.59</v>
      </c>
      <c r="KNS339" s="268">
        <f>ROUND(KNR339*(1+$C$7),2)</f>
        <v>104.49</v>
      </c>
      <c r="KNT339" s="268">
        <f>KNP339*KNR339</f>
        <v>79.59</v>
      </c>
      <c r="KNU339" s="269">
        <f>KNS339*KNP339</f>
        <v>104.49</v>
      </c>
      <c r="KNV339" s="198" t="s">
        <v>22773</v>
      </c>
      <c r="KNW339" s="474" t="s">
        <v>22774</v>
      </c>
      <c r="KNX339" s="474"/>
      <c r="KNY339" s="474"/>
      <c r="KNZ339" s="474"/>
      <c r="KOA339" s="474"/>
      <c r="KOB339" s="474"/>
      <c r="KOC339" s="223" t="s">
        <v>10863</v>
      </c>
      <c r="KOD339" s="223" t="s">
        <v>22772</v>
      </c>
      <c r="KOE339" s="223" t="s">
        <v>6595</v>
      </c>
      <c r="KOF339" s="289">
        <v>1</v>
      </c>
      <c r="KOG339" s="289"/>
      <c r="KOH339" s="268">
        <v>79.59</v>
      </c>
      <c r="KOI339" s="268">
        <f>ROUND(KOH339*(1+$C$7),2)</f>
        <v>104.49</v>
      </c>
      <c r="KOJ339" s="268">
        <f>KOF339*KOH339</f>
        <v>79.59</v>
      </c>
      <c r="KOK339" s="269">
        <f>KOI339*KOF339</f>
        <v>104.49</v>
      </c>
      <c r="KOL339" s="198" t="s">
        <v>22773</v>
      </c>
      <c r="KOM339" s="474" t="s">
        <v>22774</v>
      </c>
      <c r="KON339" s="474"/>
      <c r="KOO339" s="474"/>
      <c r="KOP339" s="474"/>
      <c r="KOQ339" s="474"/>
      <c r="KOR339" s="474"/>
      <c r="KOS339" s="223" t="s">
        <v>10863</v>
      </c>
      <c r="KOT339" s="223" t="s">
        <v>22772</v>
      </c>
      <c r="KOU339" s="223" t="s">
        <v>6595</v>
      </c>
      <c r="KOV339" s="289">
        <v>1</v>
      </c>
      <c r="KOW339" s="289"/>
      <c r="KOX339" s="268">
        <v>79.59</v>
      </c>
      <c r="KOY339" s="268">
        <f>ROUND(KOX339*(1+$C$7),2)</f>
        <v>104.49</v>
      </c>
      <c r="KOZ339" s="268">
        <f>KOV339*KOX339</f>
        <v>79.59</v>
      </c>
      <c r="KPA339" s="269">
        <f>KOY339*KOV339</f>
        <v>104.49</v>
      </c>
      <c r="KPB339" s="198" t="s">
        <v>22773</v>
      </c>
      <c r="KPC339" s="474" t="s">
        <v>22774</v>
      </c>
      <c r="KPD339" s="474"/>
      <c r="KPE339" s="474"/>
      <c r="KPF339" s="474"/>
      <c r="KPG339" s="474"/>
      <c r="KPH339" s="474"/>
      <c r="KPI339" s="223" t="s">
        <v>10863</v>
      </c>
      <c r="KPJ339" s="223" t="s">
        <v>22772</v>
      </c>
      <c r="KPK339" s="223" t="s">
        <v>6595</v>
      </c>
      <c r="KPL339" s="289">
        <v>1</v>
      </c>
      <c r="KPM339" s="289"/>
      <c r="KPN339" s="268">
        <v>79.59</v>
      </c>
      <c r="KPO339" s="268">
        <f>ROUND(KPN339*(1+$C$7),2)</f>
        <v>104.49</v>
      </c>
      <c r="KPP339" s="268">
        <f>KPL339*KPN339</f>
        <v>79.59</v>
      </c>
      <c r="KPQ339" s="269">
        <f>KPO339*KPL339</f>
        <v>104.49</v>
      </c>
      <c r="KPR339" s="198" t="s">
        <v>22773</v>
      </c>
      <c r="KPS339" s="474" t="s">
        <v>22774</v>
      </c>
      <c r="KPT339" s="474"/>
      <c r="KPU339" s="474"/>
      <c r="KPV339" s="474"/>
      <c r="KPW339" s="474"/>
      <c r="KPX339" s="474"/>
      <c r="KPY339" s="223" t="s">
        <v>10863</v>
      </c>
      <c r="KPZ339" s="223" t="s">
        <v>22772</v>
      </c>
      <c r="KQA339" s="223" t="s">
        <v>6595</v>
      </c>
      <c r="KQB339" s="289">
        <v>1</v>
      </c>
      <c r="KQC339" s="289"/>
      <c r="KQD339" s="268">
        <v>79.59</v>
      </c>
      <c r="KQE339" s="268">
        <f>ROUND(KQD339*(1+$C$7),2)</f>
        <v>104.49</v>
      </c>
      <c r="KQF339" s="268">
        <f>KQB339*KQD339</f>
        <v>79.59</v>
      </c>
      <c r="KQG339" s="269">
        <f>KQE339*KQB339</f>
        <v>104.49</v>
      </c>
      <c r="KQH339" s="198" t="s">
        <v>22773</v>
      </c>
      <c r="KQI339" s="474" t="s">
        <v>22774</v>
      </c>
      <c r="KQJ339" s="474"/>
      <c r="KQK339" s="474"/>
      <c r="KQL339" s="474"/>
      <c r="KQM339" s="474"/>
      <c r="KQN339" s="474"/>
      <c r="KQO339" s="223" t="s">
        <v>10863</v>
      </c>
      <c r="KQP339" s="223" t="s">
        <v>22772</v>
      </c>
      <c r="KQQ339" s="223" t="s">
        <v>6595</v>
      </c>
      <c r="KQR339" s="289">
        <v>1</v>
      </c>
      <c r="KQS339" s="289"/>
      <c r="KQT339" s="268">
        <v>79.59</v>
      </c>
      <c r="KQU339" s="268">
        <f>ROUND(KQT339*(1+$C$7),2)</f>
        <v>104.49</v>
      </c>
      <c r="KQV339" s="268">
        <f>KQR339*KQT339</f>
        <v>79.59</v>
      </c>
      <c r="KQW339" s="269">
        <f>KQU339*KQR339</f>
        <v>104.49</v>
      </c>
      <c r="KQX339" s="198" t="s">
        <v>22773</v>
      </c>
      <c r="KQY339" s="474" t="s">
        <v>22774</v>
      </c>
      <c r="KQZ339" s="474"/>
      <c r="KRA339" s="474"/>
      <c r="KRB339" s="474"/>
      <c r="KRC339" s="474"/>
      <c r="KRD339" s="474"/>
      <c r="KRE339" s="223" t="s">
        <v>10863</v>
      </c>
      <c r="KRF339" s="223" t="s">
        <v>22772</v>
      </c>
      <c r="KRG339" s="223" t="s">
        <v>6595</v>
      </c>
      <c r="KRH339" s="289">
        <v>1</v>
      </c>
      <c r="KRI339" s="289"/>
      <c r="KRJ339" s="268">
        <v>79.59</v>
      </c>
      <c r="KRK339" s="268">
        <f>ROUND(KRJ339*(1+$C$7),2)</f>
        <v>104.49</v>
      </c>
      <c r="KRL339" s="268">
        <f>KRH339*KRJ339</f>
        <v>79.59</v>
      </c>
      <c r="KRM339" s="269">
        <f>KRK339*KRH339</f>
        <v>104.49</v>
      </c>
      <c r="KRN339" s="198" t="s">
        <v>22773</v>
      </c>
      <c r="KRO339" s="474" t="s">
        <v>22774</v>
      </c>
      <c r="KRP339" s="474"/>
      <c r="KRQ339" s="474"/>
      <c r="KRR339" s="474"/>
      <c r="KRS339" s="474"/>
      <c r="KRT339" s="474"/>
      <c r="KRU339" s="223" t="s">
        <v>10863</v>
      </c>
      <c r="KRV339" s="223" t="s">
        <v>22772</v>
      </c>
      <c r="KRW339" s="223" t="s">
        <v>6595</v>
      </c>
      <c r="KRX339" s="289">
        <v>1</v>
      </c>
      <c r="KRY339" s="289"/>
      <c r="KRZ339" s="268">
        <v>79.59</v>
      </c>
      <c r="KSA339" s="268">
        <f>ROUND(KRZ339*(1+$C$7),2)</f>
        <v>104.49</v>
      </c>
      <c r="KSB339" s="268">
        <f>KRX339*KRZ339</f>
        <v>79.59</v>
      </c>
      <c r="KSC339" s="269">
        <f>KSA339*KRX339</f>
        <v>104.49</v>
      </c>
      <c r="KSD339" s="198" t="s">
        <v>22773</v>
      </c>
      <c r="KSE339" s="474" t="s">
        <v>22774</v>
      </c>
      <c r="KSF339" s="474"/>
      <c r="KSG339" s="474"/>
      <c r="KSH339" s="474"/>
      <c r="KSI339" s="474"/>
      <c r="KSJ339" s="474"/>
      <c r="KSK339" s="223" t="s">
        <v>10863</v>
      </c>
      <c r="KSL339" s="223" t="s">
        <v>22772</v>
      </c>
      <c r="KSM339" s="223" t="s">
        <v>6595</v>
      </c>
      <c r="KSN339" s="289">
        <v>1</v>
      </c>
      <c r="KSO339" s="289"/>
      <c r="KSP339" s="268">
        <v>79.59</v>
      </c>
      <c r="KSQ339" s="268">
        <f>ROUND(KSP339*(1+$C$7),2)</f>
        <v>104.49</v>
      </c>
      <c r="KSR339" s="268">
        <f>KSN339*KSP339</f>
        <v>79.59</v>
      </c>
      <c r="KSS339" s="269">
        <f>KSQ339*KSN339</f>
        <v>104.49</v>
      </c>
      <c r="KST339" s="198" t="s">
        <v>22773</v>
      </c>
      <c r="KSU339" s="474" t="s">
        <v>22774</v>
      </c>
      <c r="KSV339" s="474"/>
      <c r="KSW339" s="474"/>
      <c r="KSX339" s="474"/>
      <c r="KSY339" s="474"/>
      <c r="KSZ339" s="474"/>
      <c r="KTA339" s="223" t="s">
        <v>10863</v>
      </c>
      <c r="KTB339" s="223" t="s">
        <v>22772</v>
      </c>
      <c r="KTC339" s="223" t="s">
        <v>6595</v>
      </c>
      <c r="KTD339" s="289">
        <v>1</v>
      </c>
      <c r="KTE339" s="289"/>
      <c r="KTF339" s="268">
        <v>79.59</v>
      </c>
      <c r="KTG339" s="268">
        <f>ROUND(KTF339*(1+$C$7),2)</f>
        <v>104.49</v>
      </c>
      <c r="KTH339" s="268">
        <f>KTD339*KTF339</f>
        <v>79.59</v>
      </c>
      <c r="KTI339" s="269">
        <f>KTG339*KTD339</f>
        <v>104.49</v>
      </c>
      <c r="KTJ339" s="198" t="s">
        <v>22773</v>
      </c>
      <c r="KTK339" s="474" t="s">
        <v>22774</v>
      </c>
      <c r="KTL339" s="474"/>
      <c r="KTM339" s="474"/>
      <c r="KTN339" s="474"/>
      <c r="KTO339" s="474"/>
      <c r="KTP339" s="474"/>
      <c r="KTQ339" s="223" t="s">
        <v>10863</v>
      </c>
      <c r="KTR339" s="223" t="s">
        <v>22772</v>
      </c>
      <c r="KTS339" s="223" t="s">
        <v>6595</v>
      </c>
      <c r="KTT339" s="289">
        <v>1</v>
      </c>
      <c r="KTU339" s="289"/>
      <c r="KTV339" s="268">
        <v>79.59</v>
      </c>
      <c r="KTW339" s="268">
        <f>ROUND(KTV339*(1+$C$7),2)</f>
        <v>104.49</v>
      </c>
      <c r="KTX339" s="268">
        <f>KTT339*KTV339</f>
        <v>79.59</v>
      </c>
      <c r="KTY339" s="269">
        <f>KTW339*KTT339</f>
        <v>104.49</v>
      </c>
      <c r="KTZ339" s="198" t="s">
        <v>22773</v>
      </c>
      <c r="KUA339" s="474" t="s">
        <v>22774</v>
      </c>
      <c r="KUB339" s="474"/>
      <c r="KUC339" s="474"/>
      <c r="KUD339" s="474"/>
      <c r="KUE339" s="474"/>
      <c r="KUF339" s="474"/>
      <c r="KUG339" s="223" t="s">
        <v>10863</v>
      </c>
      <c r="KUH339" s="223" t="s">
        <v>22772</v>
      </c>
      <c r="KUI339" s="223" t="s">
        <v>6595</v>
      </c>
      <c r="KUJ339" s="289">
        <v>1</v>
      </c>
      <c r="KUK339" s="289"/>
      <c r="KUL339" s="268">
        <v>79.59</v>
      </c>
      <c r="KUM339" s="268">
        <f>ROUND(KUL339*(1+$C$7),2)</f>
        <v>104.49</v>
      </c>
      <c r="KUN339" s="268">
        <f>KUJ339*KUL339</f>
        <v>79.59</v>
      </c>
      <c r="KUO339" s="269">
        <f>KUM339*KUJ339</f>
        <v>104.49</v>
      </c>
      <c r="KUP339" s="198" t="s">
        <v>22773</v>
      </c>
      <c r="KUQ339" s="474" t="s">
        <v>22774</v>
      </c>
      <c r="KUR339" s="474"/>
      <c r="KUS339" s="474"/>
      <c r="KUT339" s="474"/>
      <c r="KUU339" s="474"/>
      <c r="KUV339" s="474"/>
      <c r="KUW339" s="223" t="s">
        <v>10863</v>
      </c>
      <c r="KUX339" s="223" t="s">
        <v>22772</v>
      </c>
      <c r="KUY339" s="223" t="s">
        <v>6595</v>
      </c>
      <c r="KUZ339" s="289">
        <v>1</v>
      </c>
      <c r="KVA339" s="289"/>
      <c r="KVB339" s="268">
        <v>79.59</v>
      </c>
      <c r="KVC339" s="268">
        <f>ROUND(KVB339*(1+$C$7),2)</f>
        <v>104.49</v>
      </c>
      <c r="KVD339" s="268">
        <f>KUZ339*KVB339</f>
        <v>79.59</v>
      </c>
      <c r="KVE339" s="269">
        <f>KVC339*KUZ339</f>
        <v>104.49</v>
      </c>
      <c r="KVF339" s="198" t="s">
        <v>22773</v>
      </c>
      <c r="KVG339" s="474" t="s">
        <v>22774</v>
      </c>
      <c r="KVH339" s="474"/>
      <c r="KVI339" s="474"/>
      <c r="KVJ339" s="474"/>
      <c r="KVK339" s="474"/>
      <c r="KVL339" s="474"/>
      <c r="KVM339" s="223" t="s">
        <v>10863</v>
      </c>
      <c r="KVN339" s="223" t="s">
        <v>22772</v>
      </c>
      <c r="KVO339" s="223" t="s">
        <v>6595</v>
      </c>
      <c r="KVP339" s="289">
        <v>1</v>
      </c>
      <c r="KVQ339" s="289"/>
      <c r="KVR339" s="268">
        <v>79.59</v>
      </c>
      <c r="KVS339" s="268">
        <f>ROUND(KVR339*(1+$C$7),2)</f>
        <v>104.49</v>
      </c>
      <c r="KVT339" s="268">
        <f>KVP339*KVR339</f>
        <v>79.59</v>
      </c>
      <c r="KVU339" s="269">
        <f>KVS339*KVP339</f>
        <v>104.49</v>
      </c>
      <c r="KVV339" s="198" t="s">
        <v>22773</v>
      </c>
      <c r="KVW339" s="474" t="s">
        <v>22774</v>
      </c>
      <c r="KVX339" s="474"/>
      <c r="KVY339" s="474"/>
      <c r="KVZ339" s="474"/>
      <c r="KWA339" s="474"/>
      <c r="KWB339" s="474"/>
      <c r="KWC339" s="223" t="s">
        <v>10863</v>
      </c>
      <c r="KWD339" s="223" t="s">
        <v>22772</v>
      </c>
      <c r="KWE339" s="223" t="s">
        <v>6595</v>
      </c>
      <c r="KWF339" s="289">
        <v>1</v>
      </c>
      <c r="KWG339" s="289"/>
      <c r="KWH339" s="268">
        <v>79.59</v>
      </c>
      <c r="KWI339" s="268">
        <f>ROUND(KWH339*(1+$C$7),2)</f>
        <v>104.49</v>
      </c>
      <c r="KWJ339" s="268">
        <f>KWF339*KWH339</f>
        <v>79.59</v>
      </c>
      <c r="KWK339" s="269">
        <f>KWI339*KWF339</f>
        <v>104.49</v>
      </c>
      <c r="KWL339" s="198" t="s">
        <v>22773</v>
      </c>
      <c r="KWM339" s="474" t="s">
        <v>22774</v>
      </c>
      <c r="KWN339" s="474"/>
      <c r="KWO339" s="474"/>
      <c r="KWP339" s="474"/>
      <c r="KWQ339" s="474"/>
      <c r="KWR339" s="474"/>
      <c r="KWS339" s="223" t="s">
        <v>10863</v>
      </c>
      <c r="KWT339" s="223" t="s">
        <v>22772</v>
      </c>
      <c r="KWU339" s="223" t="s">
        <v>6595</v>
      </c>
      <c r="KWV339" s="289">
        <v>1</v>
      </c>
      <c r="KWW339" s="289"/>
      <c r="KWX339" s="268">
        <v>79.59</v>
      </c>
      <c r="KWY339" s="268">
        <f>ROUND(KWX339*(1+$C$7),2)</f>
        <v>104.49</v>
      </c>
      <c r="KWZ339" s="268">
        <f>KWV339*KWX339</f>
        <v>79.59</v>
      </c>
      <c r="KXA339" s="269">
        <f>KWY339*KWV339</f>
        <v>104.49</v>
      </c>
      <c r="KXB339" s="198" t="s">
        <v>22773</v>
      </c>
      <c r="KXC339" s="474" t="s">
        <v>22774</v>
      </c>
      <c r="KXD339" s="474"/>
      <c r="KXE339" s="474"/>
      <c r="KXF339" s="474"/>
      <c r="KXG339" s="474"/>
      <c r="KXH339" s="474"/>
      <c r="KXI339" s="223" t="s">
        <v>10863</v>
      </c>
      <c r="KXJ339" s="223" t="s">
        <v>22772</v>
      </c>
      <c r="KXK339" s="223" t="s">
        <v>6595</v>
      </c>
      <c r="KXL339" s="289">
        <v>1</v>
      </c>
      <c r="KXM339" s="289"/>
      <c r="KXN339" s="268">
        <v>79.59</v>
      </c>
      <c r="KXO339" s="268">
        <f>ROUND(KXN339*(1+$C$7),2)</f>
        <v>104.49</v>
      </c>
      <c r="KXP339" s="268">
        <f>KXL339*KXN339</f>
        <v>79.59</v>
      </c>
      <c r="KXQ339" s="269">
        <f>KXO339*KXL339</f>
        <v>104.49</v>
      </c>
      <c r="KXR339" s="198" t="s">
        <v>22773</v>
      </c>
      <c r="KXS339" s="474" t="s">
        <v>22774</v>
      </c>
      <c r="KXT339" s="474"/>
      <c r="KXU339" s="474"/>
      <c r="KXV339" s="474"/>
      <c r="KXW339" s="474"/>
      <c r="KXX339" s="474"/>
      <c r="KXY339" s="223" t="s">
        <v>10863</v>
      </c>
      <c r="KXZ339" s="223" t="s">
        <v>22772</v>
      </c>
      <c r="KYA339" s="223" t="s">
        <v>6595</v>
      </c>
      <c r="KYB339" s="289">
        <v>1</v>
      </c>
      <c r="KYC339" s="289"/>
      <c r="KYD339" s="268">
        <v>79.59</v>
      </c>
      <c r="KYE339" s="268">
        <f>ROUND(KYD339*(1+$C$7),2)</f>
        <v>104.49</v>
      </c>
      <c r="KYF339" s="268">
        <f>KYB339*KYD339</f>
        <v>79.59</v>
      </c>
      <c r="KYG339" s="269">
        <f>KYE339*KYB339</f>
        <v>104.49</v>
      </c>
      <c r="KYH339" s="198" t="s">
        <v>22773</v>
      </c>
      <c r="KYI339" s="474" t="s">
        <v>22774</v>
      </c>
      <c r="KYJ339" s="474"/>
      <c r="KYK339" s="474"/>
      <c r="KYL339" s="474"/>
      <c r="KYM339" s="474"/>
      <c r="KYN339" s="474"/>
      <c r="KYO339" s="223" t="s">
        <v>10863</v>
      </c>
      <c r="KYP339" s="223" t="s">
        <v>22772</v>
      </c>
      <c r="KYQ339" s="223" t="s">
        <v>6595</v>
      </c>
      <c r="KYR339" s="289">
        <v>1</v>
      </c>
      <c r="KYS339" s="289"/>
      <c r="KYT339" s="268">
        <v>79.59</v>
      </c>
      <c r="KYU339" s="268">
        <f>ROUND(KYT339*(1+$C$7),2)</f>
        <v>104.49</v>
      </c>
      <c r="KYV339" s="268">
        <f>KYR339*KYT339</f>
        <v>79.59</v>
      </c>
      <c r="KYW339" s="269">
        <f>KYU339*KYR339</f>
        <v>104.49</v>
      </c>
      <c r="KYX339" s="198" t="s">
        <v>22773</v>
      </c>
      <c r="KYY339" s="474" t="s">
        <v>22774</v>
      </c>
      <c r="KYZ339" s="474"/>
      <c r="KZA339" s="474"/>
      <c r="KZB339" s="474"/>
      <c r="KZC339" s="474"/>
      <c r="KZD339" s="474"/>
      <c r="KZE339" s="223" t="s">
        <v>10863</v>
      </c>
      <c r="KZF339" s="223" t="s">
        <v>22772</v>
      </c>
      <c r="KZG339" s="223" t="s">
        <v>6595</v>
      </c>
      <c r="KZH339" s="289">
        <v>1</v>
      </c>
      <c r="KZI339" s="289"/>
      <c r="KZJ339" s="268">
        <v>79.59</v>
      </c>
      <c r="KZK339" s="268">
        <f>ROUND(KZJ339*(1+$C$7),2)</f>
        <v>104.49</v>
      </c>
      <c r="KZL339" s="268">
        <f>KZH339*KZJ339</f>
        <v>79.59</v>
      </c>
      <c r="KZM339" s="269">
        <f>KZK339*KZH339</f>
        <v>104.49</v>
      </c>
      <c r="KZN339" s="198" t="s">
        <v>22773</v>
      </c>
      <c r="KZO339" s="474" t="s">
        <v>22774</v>
      </c>
      <c r="KZP339" s="474"/>
      <c r="KZQ339" s="474"/>
      <c r="KZR339" s="474"/>
      <c r="KZS339" s="474"/>
      <c r="KZT339" s="474"/>
      <c r="KZU339" s="223" t="s">
        <v>10863</v>
      </c>
      <c r="KZV339" s="223" t="s">
        <v>22772</v>
      </c>
      <c r="KZW339" s="223" t="s">
        <v>6595</v>
      </c>
      <c r="KZX339" s="289">
        <v>1</v>
      </c>
      <c r="KZY339" s="289"/>
      <c r="KZZ339" s="268">
        <v>79.59</v>
      </c>
      <c r="LAA339" s="268">
        <f>ROUND(KZZ339*(1+$C$7),2)</f>
        <v>104.49</v>
      </c>
      <c r="LAB339" s="268">
        <f>KZX339*KZZ339</f>
        <v>79.59</v>
      </c>
      <c r="LAC339" s="269">
        <f>LAA339*KZX339</f>
        <v>104.49</v>
      </c>
      <c r="LAD339" s="198" t="s">
        <v>22773</v>
      </c>
      <c r="LAE339" s="474" t="s">
        <v>22774</v>
      </c>
      <c r="LAF339" s="474"/>
      <c r="LAG339" s="474"/>
      <c r="LAH339" s="474"/>
      <c r="LAI339" s="474"/>
      <c r="LAJ339" s="474"/>
      <c r="LAK339" s="223" t="s">
        <v>10863</v>
      </c>
      <c r="LAL339" s="223" t="s">
        <v>22772</v>
      </c>
      <c r="LAM339" s="223" t="s">
        <v>6595</v>
      </c>
      <c r="LAN339" s="289">
        <v>1</v>
      </c>
      <c r="LAO339" s="289"/>
      <c r="LAP339" s="268">
        <v>79.59</v>
      </c>
      <c r="LAQ339" s="268">
        <f>ROUND(LAP339*(1+$C$7),2)</f>
        <v>104.49</v>
      </c>
      <c r="LAR339" s="268">
        <f>LAN339*LAP339</f>
        <v>79.59</v>
      </c>
      <c r="LAS339" s="269">
        <f>LAQ339*LAN339</f>
        <v>104.49</v>
      </c>
      <c r="LAT339" s="198" t="s">
        <v>22773</v>
      </c>
      <c r="LAU339" s="474" t="s">
        <v>22774</v>
      </c>
      <c r="LAV339" s="474"/>
      <c r="LAW339" s="474"/>
      <c r="LAX339" s="474"/>
      <c r="LAY339" s="474"/>
      <c r="LAZ339" s="474"/>
      <c r="LBA339" s="223" t="s">
        <v>10863</v>
      </c>
      <c r="LBB339" s="223" t="s">
        <v>22772</v>
      </c>
      <c r="LBC339" s="223" t="s">
        <v>6595</v>
      </c>
      <c r="LBD339" s="289">
        <v>1</v>
      </c>
      <c r="LBE339" s="289"/>
      <c r="LBF339" s="268">
        <v>79.59</v>
      </c>
      <c r="LBG339" s="268">
        <f>ROUND(LBF339*(1+$C$7),2)</f>
        <v>104.49</v>
      </c>
      <c r="LBH339" s="268">
        <f>LBD339*LBF339</f>
        <v>79.59</v>
      </c>
      <c r="LBI339" s="269">
        <f>LBG339*LBD339</f>
        <v>104.49</v>
      </c>
      <c r="LBJ339" s="198" t="s">
        <v>22773</v>
      </c>
      <c r="LBK339" s="474" t="s">
        <v>22774</v>
      </c>
      <c r="LBL339" s="474"/>
      <c r="LBM339" s="474"/>
      <c r="LBN339" s="474"/>
      <c r="LBO339" s="474"/>
      <c r="LBP339" s="474"/>
      <c r="LBQ339" s="223" t="s">
        <v>10863</v>
      </c>
      <c r="LBR339" s="223" t="s">
        <v>22772</v>
      </c>
      <c r="LBS339" s="223" t="s">
        <v>6595</v>
      </c>
      <c r="LBT339" s="289">
        <v>1</v>
      </c>
      <c r="LBU339" s="289"/>
      <c r="LBV339" s="268">
        <v>79.59</v>
      </c>
      <c r="LBW339" s="268">
        <f>ROUND(LBV339*(1+$C$7),2)</f>
        <v>104.49</v>
      </c>
      <c r="LBX339" s="268">
        <f>LBT339*LBV339</f>
        <v>79.59</v>
      </c>
      <c r="LBY339" s="269">
        <f>LBW339*LBT339</f>
        <v>104.49</v>
      </c>
      <c r="LBZ339" s="198" t="s">
        <v>22773</v>
      </c>
      <c r="LCA339" s="474" t="s">
        <v>22774</v>
      </c>
      <c r="LCB339" s="474"/>
      <c r="LCC339" s="474"/>
      <c r="LCD339" s="474"/>
      <c r="LCE339" s="474"/>
      <c r="LCF339" s="474"/>
      <c r="LCG339" s="223" t="s">
        <v>10863</v>
      </c>
      <c r="LCH339" s="223" t="s">
        <v>22772</v>
      </c>
      <c r="LCI339" s="223" t="s">
        <v>6595</v>
      </c>
      <c r="LCJ339" s="289">
        <v>1</v>
      </c>
      <c r="LCK339" s="289"/>
      <c r="LCL339" s="268">
        <v>79.59</v>
      </c>
      <c r="LCM339" s="268">
        <f>ROUND(LCL339*(1+$C$7),2)</f>
        <v>104.49</v>
      </c>
      <c r="LCN339" s="268">
        <f>LCJ339*LCL339</f>
        <v>79.59</v>
      </c>
      <c r="LCO339" s="269">
        <f>LCM339*LCJ339</f>
        <v>104.49</v>
      </c>
      <c r="LCP339" s="198" t="s">
        <v>22773</v>
      </c>
      <c r="LCQ339" s="474" t="s">
        <v>22774</v>
      </c>
      <c r="LCR339" s="474"/>
      <c r="LCS339" s="474"/>
      <c r="LCT339" s="474"/>
      <c r="LCU339" s="474"/>
      <c r="LCV339" s="474"/>
      <c r="LCW339" s="223" t="s">
        <v>10863</v>
      </c>
      <c r="LCX339" s="223" t="s">
        <v>22772</v>
      </c>
      <c r="LCY339" s="223" t="s">
        <v>6595</v>
      </c>
      <c r="LCZ339" s="289">
        <v>1</v>
      </c>
      <c r="LDA339" s="289"/>
      <c r="LDB339" s="268">
        <v>79.59</v>
      </c>
      <c r="LDC339" s="268">
        <f>ROUND(LDB339*(1+$C$7),2)</f>
        <v>104.49</v>
      </c>
      <c r="LDD339" s="268">
        <f>LCZ339*LDB339</f>
        <v>79.59</v>
      </c>
      <c r="LDE339" s="269">
        <f>LDC339*LCZ339</f>
        <v>104.49</v>
      </c>
      <c r="LDF339" s="198" t="s">
        <v>22773</v>
      </c>
      <c r="LDG339" s="474" t="s">
        <v>22774</v>
      </c>
      <c r="LDH339" s="474"/>
      <c r="LDI339" s="474"/>
      <c r="LDJ339" s="474"/>
      <c r="LDK339" s="474"/>
      <c r="LDL339" s="474"/>
      <c r="LDM339" s="223" t="s">
        <v>10863</v>
      </c>
      <c r="LDN339" s="223" t="s">
        <v>22772</v>
      </c>
      <c r="LDO339" s="223" t="s">
        <v>6595</v>
      </c>
      <c r="LDP339" s="289">
        <v>1</v>
      </c>
      <c r="LDQ339" s="289"/>
      <c r="LDR339" s="268">
        <v>79.59</v>
      </c>
      <c r="LDS339" s="268">
        <f>ROUND(LDR339*(1+$C$7),2)</f>
        <v>104.49</v>
      </c>
      <c r="LDT339" s="268">
        <f>LDP339*LDR339</f>
        <v>79.59</v>
      </c>
      <c r="LDU339" s="269">
        <f>LDS339*LDP339</f>
        <v>104.49</v>
      </c>
      <c r="LDV339" s="198" t="s">
        <v>22773</v>
      </c>
      <c r="LDW339" s="474" t="s">
        <v>22774</v>
      </c>
      <c r="LDX339" s="474"/>
      <c r="LDY339" s="474"/>
      <c r="LDZ339" s="474"/>
      <c r="LEA339" s="474"/>
      <c r="LEB339" s="474"/>
      <c r="LEC339" s="223" t="s">
        <v>10863</v>
      </c>
      <c r="LED339" s="223" t="s">
        <v>22772</v>
      </c>
      <c r="LEE339" s="223" t="s">
        <v>6595</v>
      </c>
      <c r="LEF339" s="289">
        <v>1</v>
      </c>
      <c r="LEG339" s="289"/>
      <c r="LEH339" s="268">
        <v>79.59</v>
      </c>
      <c r="LEI339" s="268">
        <f>ROUND(LEH339*(1+$C$7),2)</f>
        <v>104.49</v>
      </c>
      <c r="LEJ339" s="268">
        <f>LEF339*LEH339</f>
        <v>79.59</v>
      </c>
      <c r="LEK339" s="269">
        <f>LEI339*LEF339</f>
        <v>104.49</v>
      </c>
      <c r="LEL339" s="198" t="s">
        <v>22773</v>
      </c>
      <c r="LEM339" s="474" t="s">
        <v>22774</v>
      </c>
      <c r="LEN339" s="474"/>
      <c r="LEO339" s="474"/>
      <c r="LEP339" s="474"/>
      <c r="LEQ339" s="474"/>
      <c r="LER339" s="474"/>
      <c r="LES339" s="223" t="s">
        <v>10863</v>
      </c>
      <c r="LET339" s="223" t="s">
        <v>22772</v>
      </c>
      <c r="LEU339" s="223" t="s">
        <v>6595</v>
      </c>
      <c r="LEV339" s="289">
        <v>1</v>
      </c>
      <c r="LEW339" s="289"/>
      <c r="LEX339" s="268">
        <v>79.59</v>
      </c>
      <c r="LEY339" s="268">
        <f>ROUND(LEX339*(1+$C$7),2)</f>
        <v>104.49</v>
      </c>
      <c r="LEZ339" s="268">
        <f>LEV339*LEX339</f>
        <v>79.59</v>
      </c>
      <c r="LFA339" s="269">
        <f>LEY339*LEV339</f>
        <v>104.49</v>
      </c>
      <c r="LFB339" s="198" t="s">
        <v>22773</v>
      </c>
      <c r="LFC339" s="474" t="s">
        <v>22774</v>
      </c>
      <c r="LFD339" s="474"/>
      <c r="LFE339" s="474"/>
      <c r="LFF339" s="474"/>
      <c r="LFG339" s="474"/>
      <c r="LFH339" s="474"/>
      <c r="LFI339" s="223" t="s">
        <v>10863</v>
      </c>
      <c r="LFJ339" s="223" t="s">
        <v>22772</v>
      </c>
      <c r="LFK339" s="223" t="s">
        <v>6595</v>
      </c>
      <c r="LFL339" s="289">
        <v>1</v>
      </c>
      <c r="LFM339" s="289"/>
      <c r="LFN339" s="268">
        <v>79.59</v>
      </c>
      <c r="LFO339" s="268">
        <f>ROUND(LFN339*(1+$C$7),2)</f>
        <v>104.49</v>
      </c>
      <c r="LFP339" s="268">
        <f>LFL339*LFN339</f>
        <v>79.59</v>
      </c>
      <c r="LFQ339" s="269">
        <f>LFO339*LFL339</f>
        <v>104.49</v>
      </c>
      <c r="LFR339" s="198" t="s">
        <v>22773</v>
      </c>
      <c r="LFS339" s="474" t="s">
        <v>22774</v>
      </c>
      <c r="LFT339" s="474"/>
      <c r="LFU339" s="474"/>
      <c r="LFV339" s="474"/>
      <c r="LFW339" s="474"/>
      <c r="LFX339" s="474"/>
      <c r="LFY339" s="223" t="s">
        <v>10863</v>
      </c>
      <c r="LFZ339" s="223" t="s">
        <v>22772</v>
      </c>
      <c r="LGA339" s="223" t="s">
        <v>6595</v>
      </c>
      <c r="LGB339" s="289">
        <v>1</v>
      </c>
      <c r="LGC339" s="289"/>
      <c r="LGD339" s="268">
        <v>79.59</v>
      </c>
      <c r="LGE339" s="268">
        <f>ROUND(LGD339*(1+$C$7),2)</f>
        <v>104.49</v>
      </c>
      <c r="LGF339" s="268">
        <f>LGB339*LGD339</f>
        <v>79.59</v>
      </c>
      <c r="LGG339" s="269">
        <f>LGE339*LGB339</f>
        <v>104.49</v>
      </c>
      <c r="LGH339" s="198" t="s">
        <v>22773</v>
      </c>
      <c r="LGI339" s="474" t="s">
        <v>22774</v>
      </c>
      <c r="LGJ339" s="474"/>
      <c r="LGK339" s="474"/>
      <c r="LGL339" s="474"/>
      <c r="LGM339" s="474"/>
      <c r="LGN339" s="474"/>
      <c r="LGO339" s="223" t="s">
        <v>10863</v>
      </c>
      <c r="LGP339" s="223" t="s">
        <v>22772</v>
      </c>
      <c r="LGQ339" s="223" t="s">
        <v>6595</v>
      </c>
      <c r="LGR339" s="289">
        <v>1</v>
      </c>
      <c r="LGS339" s="289"/>
      <c r="LGT339" s="268">
        <v>79.59</v>
      </c>
      <c r="LGU339" s="268">
        <f>ROUND(LGT339*(1+$C$7),2)</f>
        <v>104.49</v>
      </c>
      <c r="LGV339" s="268">
        <f>LGR339*LGT339</f>
        <v>79.59</v>
      </c>
      <c r="LGW339" s="269">
        <f>LGU339*LGR339</f>
        <v>104.49</v>
      </c>
      <c r="LGX339" s="198" t="s">
        <v>22773</v>
      </c>
      <c r="LGY339" s="474" t="s">
        <v>22774</v>
      </c>
      <c r="LGZ339" s="474"/>
      <c r="LHA339" s="474"/>
      <c r="LHB339" s="474"/>
      <c r="LHC339" s="474"/>
      <c r="LHD339" s="474"/>
      <c r="LHE339" s="223" t="s">
        <v>10863</v>
      </c>
      <c r="LHF339" s="223" t="s">
        <v>22772</v>
      </c>
      <c r="LHG339" s="223" t="s">
        <v>6595</v>
      </c>
      <c r="LHH339" s="289">
        <v>1</v>
      </c>
      <c r="LHI339" s="289"/>
      <c r="LHJ339" s="268">
        <v>79.59</v>
      </c>
      <c r="LHK339" s="268">
        <f>ROUND(LHJ339*(1+$C$7),2)</f>
        <v>104.49</v>
      </c>
      <c r="LHL339" s="268">
        <f>LHH339*LHJ339</f>
        <v>79.59</v>
      </c>
      <c r="LHM339" s="269">
        <f>LHK339*LHH339</f>
        <v>104.49</v>
      </c>
      <c r="LHN339" s="198" t="s">
        <v>22773</v>
      </c>
      <c r="LHO339" s="474" t="s">
        <v>22774</v>
      </c>
      <c r="LHP339" s="474"/>
      <c r="LHQ339" s="474"/>
      <c r="LHR339" s="474"/>
      <c r="LHS339" s="474"/>
      <c r="LHT339" s="474"/>
      <c r="LHU339" s="223" t="s">
        <v>10863</v>
      </c>
      <c r="LHV339" s="223" t="s">
        <v>22772</v>
      </c>
      <c r="LHW339" s="223" t="s">
        <v>6595</v>
      </c>
      <c r="LHX339" s="289">
        <v>1</v>
      </c>
      <c r="LHY339" s="289"/>
      <c r="LHZ339" s="268">
        <v>79.59</v>
      </c>
      <c r="LIA339" s="268">
        <f>ROUND(LHZ339*(1+$C$7),2)</f>
        <v>104.49</v>
      </c>
      <c r="LIB339" s="268">
        <f>LHX339*LHZ339</f>
        <v>79.59</v>
      </c>
      <c r="LIC339" s="269">
        <f>LIA339*LHX339</f>
        <v>104.49</v>
      </c>
      <c r="LID339" s="198" t="s">
        <v>22773</v>
      </c>
      <c r="LIE339" s="474" t="s">
        <v>22774</v>
      </c>
      <c r="LIF339" s="474"/>
      <c r="LIG339" s="474"/>
      <c r="LIH339" s="474"/>
      <c r="LII339" s="474"/>
      <c r="LIJ339" s="474"/>
      <c r="LIK339" s="223" t="s">
        <v>10863</v>
      </c>
      <c r="LIL339" s="223" t="s">
        <v>22772</v>
      </c>
      <c r="LIM339" s="223" t="s">
        <v>6595</v>
      </c>
      <c r="LIN339" s="289">
        <v>1</v>
      </c>
      <c r="LIO339" s="289"/>
      <c r="LIP339" s="268">
        <v>79.59</v>
      </c>
      <c r="LIQ339" s="268">
        <f>ROUND(LIP339*(1+$C$7),2)</f>
        <v>104.49</v>
      </c>
      <c r="LIR339" s="268">
        <f>LIN339*LIP339</f>
        <v>79.59</v>
      </c>
      <c r="LIS339" s="269">
        <f>LIQ339*LIN339</f>
        <v>104.49</v>
      </c>
      <c r="LIT339" s="198" t="s">
        <v>22773</v>
      </c>
      <c r="LIU339" s="474" t="s">
        <v>22774</v>
      </c>
      <c r="LIV339" s="474"/>
      <c r="LIW339" s="474"/>
      <c r="LIX339" s="474"/>
      <c r="LIY339" s="474"/>
      <c r="LIZ339" s="474"/>
      <c r="LJA339" s="223" t="s">
        <v>10863</v>
      </c>
      <c r="LJB339" s="223" t="s">
        <v>22772</v>
      </c>
      <c r="LJC339" s="223" t="s">
        <v>6595</v>
      </c>
      <c r="LJD339" s="289">
        <v>1</v>
      </c>
      <c r="LJE339" s="289"/>
      <c r="LJF339" s="268">
        <v>79.59</v>
      </c>
      <c r="LJG339" s="268">
        <f>ROUND(LJF339*(1+$C$7),2)</f>
        <v>104.49</v>
      </c>
      <c r="LJH339" s="268">
        <f>LJD339*LJF339</f>
        <v>79.59</v>
      </c>
      <c r="LJI339" s="269">
        <f>LJG339*LJD339</f>
        <v>104.49</v>
      </c>
      <c r="LJJ339" s="198" t="s">
        <v>22773</v>
      </c>
      <c r="LJK339" s="474" t="s">
        <v>22774</v>
      </c>
      <c r="LJL339" s="474"/>
      <c r="LJM339" s="474"/>
      <c r="LJN339" s="474"/>
      <c r="LJO339" s="474"/>
      <c r="LJP339" s="474"/>
      <c r="LJQ339" s="223" t="s">
        <v>10863</v>
      </c>
      <c r="LJR339" s="223" t="s">
        <v>22772</v>
      </c>
      <c r="LJS339" s="223" t="s">
        <v>6595</v>
      </c>
      <c r="LJT339" s="289">
        <v>1</v>
      </c>
      <c r="LJU339" s="289"/>
      <c r="LJV339" s="268">
        <v>79.59</v>
      </c>
      <c r="LJW339" s="268">
        <f>ROUND(LJV339*(1+$C$7),2)</f>
        <v>104.49</v>
      </c>
      <c r="LJX339" s="268">
        <f>LJT339*LJV339</f>
        <v>79.59</v>
      </c>
      <c r="LJY339" s="269">
        <f>LJW339*LJT339</f>
        <v>104.49</v>
      </c>
      <c r="LJZ339" s="198" t="s">
        <v>22773</v>
      </c>
      <c r="LKA339" s="474" t="s">
        <v>22774</v>
      </c>
      <c r="LKB339" s="474"/>
      <c r="LKC339" s="474"/>
      <c r="LKD339" s="474"/>
      <c r="LKE339" s="474"/>
      <c r="LKF339" s="474"/>
      <c r="LKG339" s="223" t="s">
        <v>10863</v>
      </c>
      <c r="LKH339" s="223" t="s">
        <v>22772</v>
      </c>
      <c r="LKI339" s="223" t="s">
        <v>6595</v>
      </c>
      <c r="LKJ339" s="289">
        <v>1</v>
      </c>
      <c r="LKK339" s="289"/>
      <c r="LKL339" s="268">
        <v>79.59</v>
      </c>
      <c r="LKM339" s="268">
        <f>ROUND(LKL339*(1+$C$7),2)</f>
        <v>104.49</v>
      </c>
      <c r="LKN339" s="268">
        <f>LKJ339*LKL339</f>
        <v>79.59</v>
      </c>
      <c r="LKO339" s="269">
        <f>LKM339*LKJ339</f>
        <v>104.49</v>
      </c>
      <c r="LKP339" s="198" t="s">
        <v>22773</v>
      </c>
      <c r="LKQ339" s="474" t="s">
        <v>22774</v>
      </c>
      <c r="LKR339" s="474"/>
      <c r="LKS339" s="474"/>
      <c r="LKT339" s="474"/>
      <c r="LKU339" s="474"/>
      <c r="LKV339" s="474"/>
      <c r="LKW339" s="223" t="s">
        <v>10863</v>
      </c>
      <c r="LKX339" s="223" t="s">
        <v>22772</v>
      </c>
      <c r="LKY339" s="223" t="s">
        <v>6595</v>
      </c>
      <c r="LKZ339" s="289">
        <v>1</v>
      </c>
      <c r="LLA339" s="289"/>
      <c r="LLB339" s="268">
        <v>79.59</v>
      </c>
      <c r="LLC339" s="268">
        <f>ROUND(LLB339*(1+$C$7),2)</f>
        <v>104.49</v>
      </c>
      <c r="LLD339" s="268">
        <f>LKZ339*LLB339</f>
        <v>79.59</v>
      </c>
      <c r="LLE339" s="269">
        <f>LLC339*LKZ339</f>
        <v>104.49</v>
      </c>
      <c r="LLF339" s="198" t="s">
        <v>22773</v>
      </c>
      <c r="LLG339" s="474" t="s">
        <v>22774</v>
      </c>
      <c r="LLH339" s="474"/>
      <c r="LLI339" s="474"/>
      <c r="LLJ339" s="474"/>
      <c r="LLK339" s="474"/>
      <c r="LLL339" s="474"/>
      <c r="LLM339" s="223" t="s">
        <v>10863</v>
      </c>
      <c r="LLN339" s="223" t="s">
        <v>22772</v>
      </c>
      <c r="LLO339" s="223" t="s">
        <v>6595</v>
      </c>
      <c r="LLP339" s="289">
        <v>1</v>
      </c>
      <c r="LLQ339" s="289"/>
      <c r="LLR339" s="268">
        <v>79.59</v>
      </c>
      <c r="LLS339" s="268">
        <f>ROUND(LLR339*(1+$C$7),2)</f>
        <v>104.49</v>
      </c>
      <c r="LLT339" s="268">
        <f>LLP339*LLR339</f>
        <v>79.59</v>
      </c>
      <c r="LLU339" s="269">
        <f>LLS339*LLP339</f>
        <v>104.49</v>
      </c>
      <c r="LLV339" s="198" t="s">
        <v>22773</v>
      </c>
      <c r="LLW339" s="474" t="s">
        <v>22774</v>
      </c>
      <c r="LLX339" s="474"/>
      <c r="LLY339" s="474"/>
      <c r="LLZ339" s="474"/>
      <c r="LMA339" s="474"/>
      <c r="LMB339" s="474"/>
      <c r="LMC339" s="223" t="s">
        <v>10863</v>
      </c>
      <c r="LMD339" s="223" t="s">
        <v>22772</v>
      </c>
      <c r="LME339" s="223" t="s">
        <v>6595</v>
      </c>
      <c r="LMF339" s="289">
        <v>1</v>
      </c>
      <c r="LMG339" s="289"/>
      <c r="LMH339" s="268">
        <v>79.59</v>
      </c>
      <c r="LMI339" s="268">
        <f>ROUND(LMH339*(1+$C$7),2)</f>
        <v>104.49</v>
      </c>
      <c r="LMJ339" s="268">
        <f>LMF339*LMH339</f>
        <v>79.59</v>
      </c>
      <c r="LMK339" s="269">
        <f>LMI339*LMF339</f>
        <v>104.49</v>
      </c>
      <c r="LML339" s="198" t="s">
        <v>22773</v>
      </c>
      <c r="LMM339" s="474" t="s">
        <v>22774</v>
      </c>
      <c r="LMN339" s="474"/>
      <c r="LMO339" s="474"/>
      <c r="LMP339" s="474"/>
      <c r="LMQ339" s="474"/>
      <c r="LMR339" s="474"/>
      <c r="LMS339" s="223" t="s">
        <v>10863</v>
      </c>
      <c r="LMT339" s="223" t="s">
        <v>22772</v>
      </c>
      <c r="LMU339" s="223" t="s">
        <v>6595</v>
      </c>
      <c r="LMV339" s="289">
        <v>1</v>
      </c>
      <c r="LMW339" s="289"/>
      <c r="LMX339" s="268">
        <v>79.59</v>
      </c>
      <c r="LMY339" s="268">
        <f>ROUND(LMX339*(1+$C$7),2)</f>
        <v>104.49</v>
      </c>
      <c r="LMZ339" s="268">
        <f>LMV339*LMX339</f>
        <v>79.59</v>
      </c>
      <c r="LNA339" s="269">
        <f>LMY339*LMV339</f>
        <v>104.49</v>
      </c>
      <c r="LNB339" s="198" t="s">
        <v>22773</v>
      </c>
      <c r="LNC339" s="474" t="s">
        <v>22774</v>
      </c>
      <c r="LND339" s="474"/>
      <c r="LNE339" s="474"/>
      <c r="LNF339" s="474"/>
      <c r="LNG339" s="474"/>
      <c r="LNH339" s="474"/>
      <c r="LNI339" s="223" t="s">
        <v>10863</v>
      </c>
      <c r="LNJ339" s="223" t="s">
        <v>22772</v>
      </c>
      <c r="LNK339" s="223" t="s">
        <v>6595</v>
      </c>
      <c r="LNL339" s="289">
        <v>1</v>
      </c>
      <c r="LNM339" s="289"/>
      <c r="LNN339" s="268">
        <v>79.59</v>
      </c>
      <c r="LNO339" s="268">
        <f>ROUND(LNN339*(1+$C$7),2)</f>
        <v>104.49</v>
      </c>
      <c r="LNP339" s="268">
        <f>LNL339*LNN339</f>
        <v>79.59</v>
      </c>
      <c r="LNQ339" s="269">
        <f>LNO339*LNL339</f>
        <v>104.49</v>
      </c>
      <c r="LNR339" s="198" t="s">
        <v>22773</v>
      </c>
      <c r="LNS339" s="474" t="s">
        <v>22774</v>
      </c>
      <c r="LNT339" s="474"/>
      <c r="LNU339" s="474"/>
      <c r="LNV339" s="474"/>
      <c r="LNW339" s="474"/>
      <c r="LNX339" s="474"/>
      <c r="LNY339" s="223" t="s">
        <v>10863</v>
      </c>
      <c r="LNZ339" s="223" t="s">
        <v>22772</v>
      </c>
      <c r="LOA339" s="223" t="s">
        <v>6595</v>
      </c>
      <c r="LOB339" s="289">
        <v>1</v>
      </c>
      <c r="LOC339" s="289"/>
      <c r="LOD339" s="268">
        <v>79.59</v>
      </c>
      <c r="LOE339" s="268">
        <f>ROUND(LOD339*(1+$C$7),2)</f>
        <v>104.49</v>
      </c>
      <c r="LOF339" s="268">
        <f>LOB339*LOD339</f>
        <v>79.59</v>
      </c>
      <c r="LOG339" s="269">
        <f>LOE339*LOB339</f>
        <v>104.49</v>
      </c>
      <c r="LOH339" s="198" t="s">
        <v>22773</v>
      </c>
      <c r="LOI339" s="474" t="s">
        <v>22774</v>
      </c>
      <c r="LOJ339" s="474"/>
      <c r="LOK339" s="474"/>
      <c r="LOL339" s="474"/>
      <c r="LOM339" s="474"/>
      <c r="LON339" s="474"/>
      <c r="LOO339" s="223" t="s">
        <v>10863</v>
      </c>
      <c r="LOP339" s="223" t="s">
        <v>22772</v>
      </c>
      <c r="LOQ339" s="223" t="s">
        <v>6595</v>
      </c>
      <c r="LOR339" s="289">
        <v>1</v>
      </c>
      <c r="LOS339" s="289"/>
      <c r="LOT339" s="268">
        <v>79.59</v>
      </c>
      <c r="LOU339" s="268">
        <f>ROUND(LOT339*(1+$C$7),2)</f>
        <v>104.49</v>
      </c>
      <c r="LOV339" s="268">
        <f>LOR339*LOT339</f>
        <v>79.59</v>
      </c>
      <c r="LOW339" s="269">
        <f>LOU339*LOR339</f>
        <v>104.49</v>
      </c>
      <c r="LOX339" s="198" t="s">
        <v>22773</v>
      </c>
      <c r="LOY339" s="474" t="s">
        <v>22774</v>
      </c>
      <c r="LOZ339" s="474"/>
      <c r="LPA339" s="474"/>
      <c r="LPB339" s="474"/>
      <c r="LPC339" s="474"/>
      <c r="LPD339" s="474"/>
      <c r="LPE339" s="223" t="s">
        <v>10863</v>
      </c>
      <c r="LPF339" s="223" t="s">
        <v>22772</v>
      </c>
      <c r="LPG339" s="223" t="s">
        <v>6595</v>
      </c>
      <c r="LPH339" s="289">
        <v>1</v>
      </c>
      <c r="LPI339" s="289"/>
      <c r="LPJ339" s="268">
        <v>79.59</v>
      </c>
      <c r="LPK339" s="268">
        <f>ROUND(LPJ339*(1+$C$7),2)</f>
        <v>104.49</v>
      </c>
      <c r="LPL339" s="268">
        <f>LPH339*LPJ339</f>
        <v>79.59</v>
      </c>
      <c r="LPM339" s="269">
        <f>LPK339*LPH339</f>
        <v>104.49</v>
      </c>
      <c r="LPN339" s="198" t="s">
        <v>22773</v>
      </c>
      <c r="LPO339" s="474" t="s">
        <v>22774</v>
      </c>
      <c r="LPP339" s="474"/>
      <c r="LPQ339" s="474"/>
      <c r="LPR339" s="474"/>
      <c r="LPS339" s="474"/>
      <c r="LPT339" s="474"/>
      <c r="LPU339" s="223" t="s">
        <v>10863</v>
      </c>
      <c r="LPV339" s="223" t="s">
        <v>22772</v>
      </c>
      <c r="LPW339" s="223" t="s">
        <v>6595</v>
      </c>
      <c r="LPX339" s="289">
        <v>1</v>
      </c>
      <c r="LPY339" s="289"/>
      <c r="LPZ339" s="268">
        <v>79.59</v>
      </c>
      <c r="LQA339" s="268">
        <f>ROUND(LPZ339*(1+$C$7),2)</f>
        <v>104.49</v>
      </c>
      <c r="LQB339" s="268">
        <f>LPX339*LPZ339</f>
        <v>79.59</v>
      </c>
      <c r="LQC339" s="269">
        <f>LQA339*LPX339</f>
        <v>104.49</v>
      </c>
      <c r="LQD339" s="198" t="s">
        <v>22773</v>
      </c>
      <c r="LQE339" s="474" t="s">
        <v>22774</v>
      </c>
      <c r="LQF339" s="474"/>
      <c r="LQG339" s="474"/>
      <c r="LQH339" s="474"/>
      <c r="LQI339" s="474"/>
      <c r="LQJ339" s="474"/>
      <c r="LQK339" s="223" t="s">
        <v>10863</v>
      </c>
      <c r="LQL339" s="223" t="s">
        <v>22772</v>
      </c>
      <c r="LQM339" s="223" t="s">
        <v>6595</v>
      </c>
      <c r="LQN339" s="289">
        <v>1</v>
      </c>
      <c r="LQO339" s="289"/>
      <c r="LQP339" s="268">
        <v>79.59</v>
      </c>
      <c r="LQQ339" s="268">
        <f>ROUND(LQP339*(1+$C$7),2)</f>
        <v>104.49</v>
      </c>
      <c r="LQR339" s="268">
        <f>LQN339*LQP339</f>
        <v>79.59</v>
      </c>
      <c r="LQS339" s="269">
        <f>LQQ339*LQN339</f>
        <v>104.49</v>
      </c>
      <c r="LQT339" s="198" t="s">
        <v>22773</v>
      </c>
      <c r="LQU339" s="474" t="s">
        <v>22774</v>
      </c>
      <c r="LQV339" s="474"/>
      <c r="LQW339" s="474"/>
      <c r="LQX339" s="474"/>
      <c r="LQY339" s="474"/>
      <c r="LQZ339" s="474"/>
      <c r="LRA339" s="223" t="s">
        <v>10863</v>
      </c>
      <c r="LRB339" s="223" t="s">
        <v>22772</v>
      </c>
      <c r="LRC339" s="223" t="s">
        <v>6595</v>
      </c>
      <c r="LRD339" s="289">
        <v>1</v>
      </c>
      <c r="LRE339" s="289"/>
      <c r="LRF339" s="268">
        <v>79.59</v>
      </c>
      <c r="LRG339" s="268">
        <f>ROUND(LRF339*(1+$C$7),2)</f>
        <v>104.49</v>
      </c>
      <c r="LRH339" s="268">
        <f>LRD339*LRF339</f>
        <v>79.59</v>
      </c>
      <c r="LRI339" s="269">
        <f>LRG339*LRD339</f>
        <v>104.49</v>
      </c>
      <c r="LRJ339" s="198" t="s">
        <v>22773</v>
      </c>
      <c r="LRK339" s="474" t="s">
        <v>22774</v>
      </c>
      <c r="LRL339" s="474"/>
      <c r="LRM339" s="474"/>
      <c r="LRN339" s="474"/>
      <c r="LRO339" s="474"/>
      <c r="LRP339" s="474"/>
      <c r="LRQ339" s="223" t="s">
        <v>10863</v>
      </c>
      <c r="LRR339" s="223" t="s">
        <v>22772</v>
      </c>
      <c r="LRS339" s="223" t="s">
        <v>6595</v>
      </c>
      <c r="LRT339" s="289">
        <v>1</v>
      </c>
      <c r="LRU339" s="289"/>
      <c r="LRV339" s="268">
        <v>79.59</v>
      </c>
      <c r="LRW339" s="268">
        <f>ROUND(LRV339*(1+$C$7),2)</f>
        <v>104.49</v>
      </c>
      <c r="LRX339" s="268">
        <f>LRT339*LRV339</f>
        <v>79.59</v>
      </c>
      <c r="LRY339" s="269">
        <f>LRW339*LRT339</f>
        <v>104.49</v>
      </c>
      <c r="LRZ339" s="198" t="s">
        <v>22773</v>
      </c>
      <c r="LSA339" s="474" t="s">
        <v>22774</v>
      </c>
      <c r="LSB339" s="474"/>
      <c r="LSC339" s="474"/>
      <c r="LSD339" s="474"/>
      <c r="LSE339" s="474"/>
      <c r="LSF339" s="474"/>
      <c r="LSG339" s="223" t="s">
        <v>10863</v>
      </c>
      <c r="LSH339" s="223" t="s">
        <v>22772</v>
      </c>
      <c r="LSI339" s="223" t="s">
        <v>6595</v>
      </c>
      <c r="LSJ339" s="289">
        <v>1</v>
      </c>
      <c r="LSK339" s="289"/>
      <c r="LSL339" s="268">
        <v>79.59</v>
      </c>
      <c r="LSM339" s="268">
        <f>ROUND(LSL339*(1+$C$7),2)</f>
        <v>104.49</v>
      </c>
      <c r="LSN339" s="268">
        <f>LSJ339*LSL339</f>
        <v>79.59</v>
      </c>
      <c r="LSO339" s="269">
        <f>LSM339*LSJ339</f>
        <v>104.49</v>
      </c>
      <c r="LSP339" s="198" t="s">
        <v>22773</v>
      </c>
      <c r="LSQ339" s="474" t="s">
        <v>22774</v>
      </c>
      <c r="LSR339" s="474"/>
      <c r="LSS339" s="474"/>
      <c r="LST339" s="474"/>
      <c r="LSU339" s="474"/>
      <c r="LSV339" s="474"/>
      <c r="LSW339" s="223" t="s">
        <v>10863</v>
      </c>
      <c r="LSX339" s="223" t="s">
        <v>22772</v>
      </c>
      <c r="LSY339" s="223" t="s">
        <v>6595</v>
      </c>
      <c r="LSZ339" s="289">
        <v>1</v>
      </c>
      <c r="LTA339" s="289"/>
      <c r="LTB339" s="268">
        <v>79.59</v>
      </c>
      <c r="LTC339" s="268">
        <f>ROUND(LTB339*(1+$C$7),2)</f>
        <v>104.49</v>
      </c>
      <c r="LTD339" s="268">
        <f>LSZ339*LTB339</f>
        <v>79.59</v>
      </c>
      <c r="LTE339" s="269">
        <f>LTC339*LSZ339</f>
        <v>104.49</v>
      </c>
      <c r="LTF339" s="198" t="s">
        <v>22773</v>
      </c>
      <c r="LTG339" s="474" t="s">
        <v>22774</v>
      </c>
      <c r="LTH339" s="474"/>
      <c r="LTI339" s="474"/>
      <c r="LTJ339" s="474"/>
      <c r="LTK339" s="474"/>
      <c r="LTL339" s="474"/>
      <c r="LTM339" s="223" t="s">
        <v>10863</v>
      </c>
      <c r="LTN339" s="223" t="s">
        <v>22772</v>
      </c>
      <c r="LTO339" s="223" t="s">
        <v>6595</v>
      </c>
      <c r="LTP339" s="289">
        <v>1</v>
      </c>
      <c r="LTQ339" s="289"/>
      <c r="LTR339" s="268">
        <v>79.59</v>
      </c>
      <c r="LTS339" s="268">
        <f>ROUND(LTR339*(1+$C$7),2)</f>
        <v>104.49</v>
      </c>
      <c r="LTT339" s="268">
        <f>LTP339*LTR339</f>
        <v>79.59</v>
      </c>
      <c r="LTU339" s="269">
        <f>LTS339*LTP339</f>
        <v>104.49</v>
      </c>
      <c r="LTV339" s="198" t="s">
        <v>22773</v>
      </c>
      <c r="LTW339" s="474" t="s">
        <v>22774</v>
      </c>
      <c r="LTX339" s="474"/>
      <c r="LTY339" s="474"/>
      <c r="LTZ339" s="474"/>
      <c r="LUA339" s="474"/>
      <c r="LUB339" s="474"/>
      <c r="LUC339" s="223" t="s">
        <v>10863</v>
      </c>
      <c r="LUD339" s="223" t="s">
        <v>22772</v>
      </c>
      <c r="LUE339" s="223" t="s">
        <v>6595</v>
      </c>
      <c r="LUF339" s="289">
        <v>1</v>
      </c>
      <c r="LUG339" s="289"/>
      <c r="LUH339" s="268">
        <v>79.59</v>
      </c>
      <c r="LUI339" s="268">
        <f>ROUND(LUH339*(1+$C$7),2)</f>
        <v>104.49</v>
      </c>
      <c r="LUJ339" s="268">
        <f>LUF339*LUH339</f>
        <v>79.59</v>
      </c>
      <c r="LUK339" s="269">
        <f>LUI339*LUF339</f>
        <v>104.49</v>
      </c>
      <c r="LUL339" s="198" t="s">
        <v>22773</v>
      </c>
      <c r="LUM339" s="474" t="s">
        <v>22774</v>
      </c>
      <c r="LUN339" s="474"/>
      <c r="LUO339" s="474"/>
      <c r="LUP339" s="474"/>
      <c r="LUQ339" s="474"/>
      <c r="LUR339" s="474"/>
      <c r="LUS339" s="223" t="s">
        <v>10863</v>
      </c>
      <c r="LUT339" s="223" t="s">
        <v>22772</v>
      </c>
      <c r="LUU339" s="223" t="s">
        <v>6595</v>
      </c>
      <c r="LUV339" s="289">
        <v>1</v>
      </c>
      <c r="LUW339" s="289"/>
      <c r="LUX339" s="268">
        <v>79.59</v>
      </c>
      <c r="LUY339" s="268">
        <f>ROUND(LUX339*(1+$C$7),2)</f>
        <v>104.49</v>
      </c>
      <c r="LUZ339" s="268">
        <f>LUV339*LUX339</f>
        <v>79.59</v>
      </c>
      <c r="LVA339" s="269">
        <f>LUY339*LUV339</f>
        <v>104.49</v>
      </c>
      <c r="LVB339" s="198" t="s">
        <v>22773</v>
      </c>
      <c r="LVC339" s="474" t="s">
        <v>22774</v>
      </c>
      <c r="LVD339" s="474"/>
      <c r="LVE339" s="474"/>
      <c r="LVF339" s="474"/>
      <c r="LVG339" s="474"/>
      <c r="LVH339" s="474"/>
      <c r="LVI339" s="223" t="s">
        <v>10863</v>
      </c>
      <c r="LVJ339" s="223" t="s">
        <v>22772</v>
      </c>
      <c r="LVK339" s="223" t="s">
        <v>6595</v>
      </c>
      <c r="LVL339" s="289">
        <v>1</v>
      </c>
      <c r="LVM339" s="289"/>
      <c r="LVN339" s="268">
        <v>79.59</v>
      </c>
      <c r="LVO339" s="268">
        <f>ROUND(LVN339*(1+$C$7),2)</f>
        <v>104.49</v>
      </c>
      <c r="LVP339" s="268">
        <f>LVL339*LVN339</f>
        <v>79.59</v>
      </c>
      <c r="LVQ339" s="269">
        <f>LVO339*LVL339</f>
        <v>104.49</v>
      </c>
      <c r="LVR339" s="198" t="s">
        <v>22773</v>
      </c>
      <c r="LVS339" s="474" t="s">
        <v>22774</v>
      </c>
      <c r="LVT339" s="474"/>
      <c r="LVU339" s="474"/>
      <c r="LVV339" s="474"/>
      <c r="LVW339" s="474"/>
      <c r="LVX339" s="474"/>
      <c r="LVY339" s="223" t="s">
        <v>10863</v>
      </c>
      <c r="LVZ339" s="223" t="s">
        <v>22772</v>
      </c>
      <c r="LWA339" s="223" t="s">
        <v>6595</v>
      </c>
      <c r="LWB339" s="289">
        <v>1</v>
      </c>
      <c r="LWC339" s="289"/>
      <c r="LWD339" s="268">
        <v>79.59</v>
      </c>
      <c r="LWE339" s="268">
        <f>ROUND(LWD339*(1+$C$7),2)</f>
        <v>104.49</v>
      </c>
      <c r="LWF339" s="268">
        <f>LWB339*LWD339</f>
        <v>79.59</v>
      </c>
      <c r="LWG339" s="269">
        <f>LWE339*LWB339</f>
        <v>104.49</v>
      </c>
      <c r="LWH339" s="198" t="s">
        <v>22773</v>
      </c>
      <c r="LWI339" s="474" t="s">
        <v>22774</v>
      </c>
      <c r="LWJ339" s="474"/>
      <c r="LWK339" s="474"/>
      <c r="LWL339" s="474"/>
      <c r="LWM339" s="474"/>
      <c r="LWN339" s="474"/>
      <c r="LWO339" s="223" t="s">
        <v>10863</v>
      </c>
      <c r="LWP339" s="223" t="s">
        <v>22772</v>
      </c>
      <c r="LWQ339" s="223" t="s">
        <v>6595</v>
      </c>
      <c r="LWR339" s="289">
        <v>1</v>
      </c>
      <c r="LWS339" s="289"/>
      <c r="LWT339" s="268">
        <v>79.59</v>
      </c>
      <c r="LWU339" s="268">
        <f>ROUND(LWT339*(1+$C$7),2)</f>
        <v>104.49</v>
      </c>
      <c r="LWV339" s="268">
        <f>LWR339*LWT339</f>
        <v>79.59</v>
      </c>
      <c r="LWW339" s="269">
        <f>LWU339*LWR339</f>
        <v>104.49</v>
      </c>
      <c r="LWX339" s="198" t="s">
        <v>22773</v>
      </c>
      <c r="LWY339" s="474" t="s">
        <v>22774</v>
      </c>
      <c r="LWZ339" s="474"/>
      <c r="LXA339" s="474"/>
      <c r="LXB339" s="474"/>
      <c r="LXC339" s="474"/>
      <c r="LXD339" s="474"/>
      <c r="LXE339" s="223" t="s">
        <v>10863</v>
      </c>
      <c r="LXF339" s="223" t="s">
        <v>22772</v>
      </c>
      <c r="LXG339" s="223" t="s">
        <v>6595</v>
      </c>
      <c r="LXH339" s="289">
        <v>1</v>
      </c>
      <c r="LXI339" s="289"/>
      <c r="LXJ339" s="268">
        <v>79.59</v>
      </c>
      <c r="LXK339" s="268">
        <f>ROUND(LXJ339*(1+$C$7),2)</f>
        <v>104.49</v>
      </c>
      <c r="LXL339" s="268">
        <f>LXH339*LXJ339</f>
        <v>79.59</v>
      </c>
      <c r="LXM339" s="269">
        <f>LXK339*LXH339</f>
        <v>104.49</v>
      </c>
      <c r="LXN339" s="198" t="s">
        <v>22773</v>
      </c>
      <c r="LXO339" s="474" t="s">
        <v>22774</v>
      </c>
      <c r="LXP339" s="474"/>
      <c r="LXQ339" s="474"/>
      <c r="LXR339" s="474"/>
      <c r="LXS339" s="474"/>
      <c r="LXT339" s="474"/>
      <c r="LXU339" s="223" t="s">
        <v>10863</v>
      </c>
      <c r="LXV339" s="223" t="s">
        <v>22772</v>
      </c>
      <c r="LXW339" s="223" t="s">
        <v>6595</v>
      </c>
      <c r="LXX339" s="289">
        <v>1</v>
      </c>
      <c r="LXY339" s="289"/>
      <c r="LXZ339" s="268">
        <v>79.59</v>
      </c>
      <c r="LYA339" s="268">
        <f>ROUND(LXZ339*(1+$C$7),2)</f>
        <v>104.49</v>
      </c>
      <c r="LYB339" s="268">
        <f>LXX339*LXZ339</f>
        <v>79.59</v>
      </c>
      <c r="LYC339" s="269">
        <f>LYA339*LXX339</f>
        <v>104.49</v>
      </c>
      <c r="LYD339" s="198" t="s">
        <v>22773</v>
      </c>
      <c r="LYE339" s="474" t="s">
        <v>22774</v>
      </c>
      <c r="LYF339" s="474"/>
      <c r="LYG339" s="474"/>
      <c r="LYH339" s="474"/>
      <c r="LYI339" s="474"/>
      <c r="LYJ339" s="474"/>
      <c r="LYK339" s="223" t="s">
        <v>10863</v>
      </c>
      <c r="LYL339" s="223" t="s">
        <v>22772</v>
      </c>
      <c r="LYM339" s="223" t="s">
        <v>6595</v>
      </c>
      <c r="LYN339" s="289">
        <v>1</v>
      </c>
      <c r="LYO339" s="289"/>
      <c r="LYP339" s="268">
        <v>79.59</v>
      </c>
      <c r="LYQ339" s="268">
        <f>ROUND(LYP339*(1+$C$7),2)</f>
        <v>104.49</v>
      </c>
      <c r="LYR339" s="268">
        <f>LYN339*LYP339</f>
        <v>79.59</v>
      </c>
      <c r="LYS339" s="269">
        <f>LYQ339*LYN339</f>
        <v>104.49</v>
      </c>
      <c r="LYT339" s="198" t="s">
        <v>22773</v>
      </c>
      <c r="LYU339" s="474" t="s">
        <v>22774</v>
      </c>
      <c r="LYV339" s="474"/>
      <c r="LYW339" s="474"/>
      <c r="LYX339" s="474"/>
      <c r="LYY339" s="474"/>
      <c r="LYZ339" s="474"/>
      <c r="LZA339" s="223" t="s">
        <v>10863</v>
      </c>
      <c r="LZB339" s="223" t="s">
        <v>22772</v>
      </c>
      <c r="LZC339" s="223" t="s">
        <v>6595</v>
      </c>
      <c r="LZD339" s="289">
        <v>1</v>
      </c>
      <c r="LZE339" s="289"/>
      <c r="LZF339" s="268">
        <v>79.59</v>
      </c>
      <c r="LZG339" s="268">
        <f>ROUND(LZF339*(1+$C$7),2)</f>
        <v>104.49</v>
      </c>
      <c r="LZH339" s="268">
        <f>LZD339*LZF339</f>
        <v>79.59</v>
      </c>
      <c r="LZI339" s="269">
        <f>LZG339*LZD339</f>
        <v>104.49</v>
      </c>
      <c r="LZJ339" s="198" t="s">
        <v>22773</v>
      </c>
      <c r="LZK339" s="474" t="s">
        <v>22774</v>
      </c>
      <c r="LZL339" s="474"/>
      <c r="LZM339" s="474"/>
      <c r="LZN339" s="474"/>
      <c r="LZO339" s="474"/>
      <c r="LZP339" s="474"/>
      <c r="LZQ339" s="223" t="s">
        <v>10863</v>
      </c>
      <c r="LZR339" s="223" t="s">
        <v>22772</v>
      </c>
      <c r="LZS339" s="223" t="s">
        <v>6595</v>
      </c>
      <c r="LZT339" s="289">
        <v>1</v>
      </c>
      <c r="LZU339" s="289"/>
      <c r="LZV339" s="268">
        <v>79.59</v>
      </c>
      <c r="LZW339" s="268">
        <f>ROUND(LZV339*(1+$C$7),2)</f>
        <v>104.49</v>
      </c>
      <c r="LZX339" s="268">
        <f>LZT339*LZV339</f>
        <v>79.59</v>
      </c>
      <c r="LZY339" s="269">
        <f>LZW339*LZT339</f>
        <v>104.49</v>
      </c>
      <c r="LZZ339" s="198" t="s">
        <v>22773</v>
      </c>
      <c r="MAA339" s="474" t="s">
        <v>22774</v>
      </c>
      <c r="MAB339" s="474"/>
      <c r="MAC339" s="474"/>
      <c r="MAD339" s="474"/>
      <c r="MAE339" s="474"/>
      <c r="MAF339" s="474"/>
      <c r="MAG339" s="223" t="s">
        <v>10863</v>
      </c>
      <c r="MAH339" s="223" t="s">
        <v>22772</v>
      </c>
      <c r="MAI339" s="223" t="s">
        <v>6595</v>
      </c>
      <c r="MAJ339" s="289">
        <v>1</v>
      </c>
      <c r="MAK339" s="289"/>
      <c r="MAL339" s="268">
        <v>79.59</v>
      </c>
      <c r="MAM339" s="268">
        <f>ROUND(MAL339*(1+$C$7),2)</f>
        <v>104.49</v>
      </c>
      <c r="MAN339" s="268">
        <f>MAJ339*MAL339</f>
        <v>79.59</v>
      </c>
      <c r="MAO339" s="269">
        <f>MAM339*MAJ339</f>
        <v>104.49</v>
      </c>
      <c r="MAP339" s="198" t="s">
        <v>22773</v>
      </c>
      <c r="MAQ339" s="474" t="s">
        <v>22774</v>
      </c>
      <c r="MAR339" s="474"/>
      <c r="MAS339" s="474"/>
      <c r="MAT339" s="474"/>
      <c r="MAU339" s="474"/>
      <c r="MAV339" s="474"/>
      <c r="MAW339" s="223" t="s">
        <v>10863</v>
      </c>
      <c r="MAX339" s="223" t="s">
        <v>22772</v>
      </c>
      <c r="MAY339" s="223" t="s">
        <v>6595</v>
      </c>
      <c r="MAZ339" s="289">
        <v>1</v>
      </c>
      <c r="MBA339" s="289"/>
      <c r="MBB339" s="268">
        <v>79.59</v>
      </c>
      <c r="MBC339" s="268">
        <f>ROUND(MBB339*(1+$C$7),2)</f>
        <v>104.49</v>
      </c>
      <c r="MBD339" s="268">
        <f>MAZ339*MBB339</f>
        <v>79.59</v>
      </c>
      <c r="MBE339" s="269">
        <f>MBC339*MAZ339</f>
        <v>104.49</v>
      </c>
      <c r="MBF339" s="198" t="s">
        <v>22773</v>
      </c>
      <c r="MBG339" s="474" t="s">
        <v>22774</v>
      </c>
      <c r="MBH339" s="474"/>
      <c r="MBI339" s="474"/>
      <c r="MBJ339" s="474"/>
      <c r="MBK339" s="474"/>
      <c r="MBL339" s="474"/>
      <c r="MBM339" s="223" t="s">
        <v>10863</v>
      </c>
      <c r="MBN339" s="223" t="s">
        <v>22772</v>
      </c>
      <c r="MBO339" s="223" t="s">
        <v>6595</v>
      </c>
      <c r="MBP339" s="289">
        <v>1</v>
      </c>
      <c r="MBQ339" s="289"/>
      <c r="MBR339" s="268">
        <v>79.59</v>
      </c>
      <c r="MBS339" s="268">
        <f>ROUND(MBR339*(1+$C$7),2)</f>
        <v>104.49</v>
      </c>
      <c r="MBT339" s="268">
        <f>MBP339*MBR339</f>
        <v>79.59</v>
      </c>
      <c r="MBU339" s="269">
        <f>MBS339*MBP339</f>
        <v>104.49</v>
      </c>
      <c r="MBV339" s="198" t="s">
        <v>22773</v>
      </c>
      <c r="MBW339" s="474" t="s">
        <v>22774</v>
      </c>
      <c r="MBX339" s="474"/>
      <c r="MBY339" s="474"/>
      <c r="MBZ339" s="474"/>
      <c r="MCA339" s="474"/>
      <c r="MCB339" s="474"/>
      <c r="MCC339" s="223" t="s">
        <v>10863</v>
      </c>
      <c r="MCD339" s="223" t="s">
        <v>22772</v>
      </c>
      <c r="MCE339" s="223" t="s">
        <v>6595</v>
      </c>
      <c r="MCF339" s="289">
        <v>1</v>
      </c>
      <c r="MCG339" s="289"/>
      <c r="MCH339" s="268">
        <v>79.59</v>
      </c>
      <c r="MCI339" s="268">
        <f>ROUND(MCH339*(1+$C$7),2)</f>
        <v>104.49</v>
      </c>
      <c r="MCJ339" s="268">
        <f>MCF339*MCH339</f>
        <v>79.59</v>
      </c>
      <c r="MCK339" s="269">
        <f>MCI339*MCF339</f>
        <v>104.49</v>
      </c>
      <c r="MCL339" s="198" t="s">
        <v>22773</v>
      </c>
      <c r="MCM339" s="474" t="s">
        <v>22774</v>
      </c>
      <c r="MCN339" s="474"/>
      <c r="MCO339" s="474"/>
      <c r="MCP339" s="474"/>
      <c r="MCQ339" s="474"/>
      <c r="MCR339" s="474"/>
      <c r="MCS339" s="223" t="s">
        <v>10863</v>
      </c>
      <c r="MCT339" s="223" t="s">
        <v>22772</v>
      </c>
      <c r="MCU339" s="223" t="s">
        <v>6595</v>
      </c>
      <c r="MCV339" s="289">
        <v>1</v>
      </c>
      <c r="MCW339" s="289"/>
      <c r="MCX339" s="268">
        <v>79.59</v>
      </c>
      <c r="MCY339" s="268">
        <f>ROUND(MCX339*(1+$C$7),2)</f>
        <v>104.49</v>
      </c>
      <c r="MCZ339" s="268">
        <f>MCV339*MCX339</f>
        <v>79.59</v>
      </c>
      <c r="MDA339" s="269">
        <f>MCY339*MCV339</f>
        <v>104.49</v>
      </c>
      <c r="MDB339" s="198" t="s">
        <v>22773</v>
      </c>
      <c r="MDC339" s="474" t="s">
        <v>22774</v>
      </c>
      <c r="MDD339" s="474"/>
      <c r="MDE339" s="474"/>
      <c r="MDF339" s="474"/>
      <c r="MDG339" s="474"/>
      <c r="MDH339" s="474"/>
      <c r="MDI339" s="223" t="s">
        <v>10863</v>
      </c>
      <c r="MDJ339" s="223" t="s">
        <v>22772</v>
      </c>
      <c r="MDK339" s="223" t="s">
        <v>6595</v>
      </c>
      <c r="MDL339" s="289">
        <v>1</v>
      </c>
      <c r="MDM339" s="289"/>
      <c r="MDN339" s="268">
        <v>79.59</v>
      </c>
      <c r="MDO339" s="268">
        <f>ROUND(MDN339*(1+$C$7),2)</f>
        <v>104.49</v>
      </c>
      <c r="MDP339" s="268">
        <f>MDL339*MDN339</f>
        <v>79.59</v>
      </c>
      <c r="MDQ339" s="269">
        <f>MDO339*MDL339</f>
        <v>104.49</v>
      </c>
      <c r="MDR339" s="198" t="s">
        <v>22773</v>
      </c>
      <c r="MDS339" s="474" t="s">
        <v>22774</v>
      </c>
      <c r="MDT339" s="474"/>
      <c r="MDU339" s="474"/>
      <c r="MDV339" s="474"/>
      <c r="MDW339" s="474"/>
      <c r="MDX339" s="474"/>
      <c r="MDY339" s="223" t="s">
        <v>10863</v>
      </c>
      <c r="MDZ339" s="223" t="s">
        <v>22772</v>
      </c>
      <c r="MEA339" s="223" t="s">
        <v>6595</v>
      </c>
      <c r="MEB339" s="289">
        <v>1</v>
      </c>
      <c r="MEC339" s="289"/>
      <c r="MED339" s="268">
        <v>79.59</v>
      </c>
      <c r="MEE339" s="268">
        <f>ROUND(MED339*(1+$C$7),2)</f>
        <v>104.49</v>
      </c>
      <c r="MEF339" s="268">
        <f>MEB339*MED339</f>
        <v>79.59</v>
      </c>
      <c r="MEG339" s="269">
        <f>MEE339*MEB339</f>
        <v>104.49</v>
      </c>
      <c r="MEH339" s="198" t="s">
        <v>22773</v>
      </c>
      <c r="MEI339" s="474" t="s">
        <v>22774</v>
      </c>
      <c r="MEJ339" s="474"/>
      <c r="MEK339" s="474"/>
      <c r="MEL339" s="474"/>
      <c r="MEM339" s="474"/>
      <c r="MEN339" s="474"/>
      <c r="MEO339" s="223" t="s">
        <v>10863</v>
      </c>
      <c r="MEP339" s="223" t="s">
        <v>22772</v>
      </c>
      <c r="MEQ339" s="223" t="s">
        <v>6595</v>
      </c>
      <c r="MER339" s="289">
        <v>1</v>
      </c>
      <c r="MES339" s="289"/>
      <c r="MET339" s="268">
        <v>79.59</v>
      </c>
      <c r="MEU339" s="268">
        <f>ROUND(MET339*(1+$C$7),2)</f>
        <v>104.49</v>
      </c>
      <c r="MEV339" s="268">
        <f>MER339*MET339</f>
        <v>79.59</v>
      </c>
      <c r="MEW339" s="269">
        <f>MEU339*MER339</f>
        <v>104.49</v>
      </c>
      <c r="MEX339" s="198" t="s">
        <v>22773</v>
      </c>
      <c r="MEY339" s="474" t="s">
        <v>22774</v>
      </c>
      <c r="MEZ339" s="474"/>
      <c r="MFA339" s="474"/>
      <c r="MFB339" s="474"/>
      <c r="MFC339" s="474"/>
      <c r="MFD339" s="474"/>
      <c r="MFE339" s="223" t="s">
        <v>10863</v>
      </c>
      <c r="MFF339" s="223" t="s">
        <v>22772</v>
      </c>
      <c r="MFG339" s="223" t="s">
        <v>6595</v>
      </c>
      <c r="MFH339" s="289">
        <v>1</v>
      </c>
      <c r="MFI339" s="289"/>
      <c r="MFJ339" s="268">
        <v>79.59</v>
      </c>
      <c r="MFK339" s="268">
        <f>ROUND(MFJ339*(1+$C$7),2)</f>
        <v>104.49</v>
      </c>
      <c r="MFL339" s="268">
        <f>MFH339*MFJ339</f>
        <v>79.59</v>
      </c>
      <c r="MFM339" s="269">
        <f>MFK339*MFH339</f>
        <v>104.49</v>
      </c>
      <c r="MFN339" s="198" t="s">
        <v>22773</v>
      </c>
      <c r="MFO339" s="474" t="s">
        <v>22774</v>
      </c>
      <c r="MFP339" s="474"/>
      <c r="MFQ339" s="474"/>
      <c r="MFR339" s="474"/>
      <c r="MFS339" s="474"/>
      <c r="MFT339" s="474"/>
      <c r="MFU339" s="223" t="s">
        <v>10863</v>
      </c>
      <c r="MFV339" s="223" t="s">
        <v>22772</v>
      </c>
      <c r="MFW339" s="223" t="s">
        <v>6595</v>
      </c>
      <c r="MFX339" s="289">
        <v>1</v>
      </c>
      <c r="MFY339" s="289"/>
      <c r="MFZ339" s="268">
        <v>79.59</v>
      </c>
      <c r="MGA339" s="268">
        <f>ROUND(MFZ339*(1+$C$7),2)</f>
        <v>104.49</v>
      </c>
      <c r="MGB339" s="268">
        <f>MFX339*MFZ339</f>
        <v>79.59</v>
      </c>
      <c r="MGC339" s="269">
        <f>MGA339*MFX339</f>
        <v>104.49</v>
      </c>
      <c r="MGD339" s="198" t="s">
        <v>22773</v>
      </c>
      <c r="MGE339" s="474" t="s">
        <v>22774</v>
      </c>
      <c r="MGF339" s="474"/>
      <c r="MGG339" s="474"/>
      <c r="MGH339" s="474"/>
      <c r="MGI339" s="474"/>
      <c r="MGJ339" s="474"/>
      <c r="MGK339" s="223" t="s">
        <v>10863</v>
      </c>
      <c r="MGL339" s="223" t="s">
        <v>22772</v>
      </c>
      <c r="MGM339" s="223" t="s">
        <v>6595</v>
      </c>
      <c r="MGN339" s="289">
        <v>1</v>
      </c>
      <c r="MGO339" s="289"/>
      <c r="MGP339" s="268">
        <v>79.59</v>
      </c>
      <c r="MGQ339" s="268">
        <f>ROUND(MGP339*(1+$C$7),2)</f>
        <v>104.49</v>
      </c>
      <c r="MGR339" s="268">
        <f>MGN339*MGP339</f>
        <v>79.59</v>
      </c>
      <c r="MGS339" s="269">
        <f>MGQ339*MGN339</f>
        <v>104.49</v>
      </c>
      <c r="MGT339" s="198" t="s">
        <v>22773</v>
      </c>
      <c r="MGU339" s="474" t="s">
        <v>22774</v>
      </c>
      <c r="MGV339" s="474"/>
      <c r="MGW339" s="474"/>
      <c r="MGX339" s="474"/>
      <c r="MGY339" s="474"/>
      <c r="MGZ339" s="474"/>
      <c r="MHA339" s="223" t="s">
        <v>10863</v>
      </c>
      <c r="MHB339" s="223" t="s">
        <v>22772</v>
      </c>
      <c r="MHC339" s="223" t="s">
        <v>6595</v>
      </c>
      <c r="MHD339" s="289">
        <v>1</v>
      </c>
      <c r="MHE339" s="289"/>
      <c r="MHF339" s="268">
        <v>79.59</v>
      </c>
      <c r="MHG339" s="268">
        <f>ROUND(MHF339*(1+$C$7),2)</f>
        <v>104.49</v>
      </c>
      <c r="MHH339" s="268">
        <f>MHD339*MHF339</f>
        <v>79.59</v>
      </c>
      <c r="MHI339" s="269">
        <f>MHG339*MHD339</f>
        <v>104.49</v>
      </c>
      <c r="MHJ339" s="198" t="s">
        <v>22773</v>
      </c>
      <c r="MHK339" s="474" t="s">
        <v>22774</v>
      </c>
      <c r="MHL339" s="474"/>
      <c r="MHM339" s="474"/>
      <c r="MHN339" s="474"/>
      <c r="MHO339" s="474"/>
      <c r="MHP339" s="474"/>
      <c r="MHQ339" s="223" t="s">
        <v>10863</v>
      </c>
      <c r="MHR339" s="223" t="s">
        <v>22772</v>
      </c>
      <c r="MHS339" s="223" t="s">
        <v>6595</v>
      </c>
      <c r="MHT339" s="289">
        <v>1</v>
      </c>
      <c r="MHU339" s="289"/>
      <c r="MHV339" s="268">
        <v>79.59</v>
      </c>
      <c r="MHW339" s="268">
        <f>ROUND(MHV339*(1+$C$7),2)</f>
        <v>104.49</v>
      </c>
      <c r="MHX339" s="268">
        <f>MHT339*MHV339</f>
        <v>79.59</v>
      </c>
      <c r="MHY339" s="269">
        <f>MHW339*MHT339</f>
        <v>104.49</v>
      </c>
      <c r="MHZ339" s="198" t="s">
        <v>22773</v>
      </c>
      <c r="MIA339" s="474" t="s">
        <v>22774</v>
      </c>
      <c r="MIB339" s="474"/>
      <c r="MIC339" s="474"/>
      <c r="MID339" s="474"/>
      <c r="MIE339" s="474"/>
      <c r="MIF339" s="474"/>
      <c r="MIG339" s="223" t="s">
        <v>10863</v>
      </c>
      <c r="MIH339" s="223" t="s">
        <v>22772</v>
      </c>
      <c r="MII339" s="223" t="s">
        <v>6595</v>
      </c>
      <c r="MIJ339" s="289">
        <v>1</v>
      </c>
      <c r="MIK339" s="289"/>
      <c r="MIL339" s="268">
        <v>79.59</v>
      </c>
      <c r="MIM339" s="268">
        <f>ROUND(MIL339*(1+$C$7),2)</f>
        <v>104.49</v>
      </c>
      <c r="MIN339" s="268">
        <f>MIJ339*MIL339</f>
        <v>79.59</v>
      </c>
      <c r="MIO339" s="269">
        <f>MIM339*MIJ339</f>
        <v>104.49</v>
      </c>
      <c r="MIP339" s="198" t="s">
        <v>22773</v>
      </c>
      <c r="MIQ339" s="474" t="s">
        <v>22774</v>
      </c>
      <c r="MIR339" s="474"/>
      <c r="MIS339" s="474"/>
      <c r="MIT339" s="474"/>
      <c r="MIU339" s="474"/>
      <c r="MIV339" s="474"/>
      <c r="MIW339" s="223" t="s">
        <v>10863</v>
      </c>
      <c r="MIX339" s="223" t="s">
        <v>22772</v>
      </c>
      <c r="MIY339" s="223" t="s">
        <v>6595</v>
      </c>
      <c r="MIZ339" s="289">
        <v>1</v>
      </c>
      <c r="MJA339" s="289"/>
      <c r="MJB339" s="268">
        <v>79.59</v>
      </c>
      <c r="MJC339" s="268">
        <f>ROUND(MJB339*(1+$C$7),2)</f>
        <v>104.49</v>
      </c>
      <c r="MJD339" s="268">
        <f>MIZ339*MJB339</f>
        <v>79.59</v>
      </c>
      <c r="MJE339" s="269">
        <f>MJC339*MIZ339</f>
        <v>104.49</v>
      </c>
      <c r="MJF339" s="198" t="s">
        <v>22773</v>
      </c>
      <c r="MJG339" s="474" t="s">
        <v>22774</v>
      </c>
      <c r="MJH339" s="474"/>
      <c r="MJI339" s="474"/>
      <c r="MJJ339" s="474"/>
      <c r="MJK339" s="474"/>
      <c r="MJL339" s="474"/>
      <c r="MJM339" s="223" t="s">
        <v>10863</v>
      </c>
      <c r="MJN339" s="223" t="s">
        <v>22772</v>
      </c>
      <c r="MJO339" s="223" t="s">
        <v>6595</v>
      </c>
      <c r="MJP339" s="289">
        <v>1</v>
      </c>
      <c r="MJQ339" s="289"/>
      <c r="MJR339" s="268">
        <v>79.59</v>
      </c>
      <c r="MJS339" s="268">
        <f>ROUND(MJR339*(1+$C$7),2)</f>
        <v>104.49</v>
      </c>
      <c r="MJT339" s="268">
        <f>MJP339*MJR339</f>
        <v>79.59</v>
      </c>
      <c r="MJU339" s="269">
        <f>MJS339*MJP339</f>
        <v>104.49</v>
      </c>
      <c r="MJV339" s="198" t="s">
        <v>22773</v>
      </c>
      <c r="MJW339" s="474" t="s">
        <v>22774</v>
      </c>
      <c r="MJX339" s="474"/>
      <c r="MJY339" s="474"/>
      <c r="MJZ339" s="474"/>
      <c r="MKA339" s="474"/>
      <c r="MKB339" s="474"/>
      <c r="MKC339" s="223" t="s">
        <v>10863</v>
      </c>
      <c r="MKD339" s="223" t="s">
        <v>22772</v>
      </c>
      <c r="MKE339" s="223" t="s">
        <v>6595</v>
      </c>
      <c r="MKF339" s="289">
        <v>1</v>
      </c>
      <c r="MKG339" s="289"/>
      <c r="MKH339" s="268">
        <v>79.59</v>
      </c>
      <c r="MKI339" s="268">
        <f>ROUND(MKH339*(1+$C$7),2)</f>
        <v>104.49</v>
      </c>
      <c r="MKJ339" s="268">
        <f>MKF339*MKH339</f>
        <v>79.59</v>
      </c>
      <c r="MKK339" s="269">
        <f>MKI339*MKF339</f>
        <v>104.49</v>
      </c>
      <c r="MKL339" s="198" t="s">
        <v>22773</v>
      </c>
      <c r="MKM339" s="474" t="s">
        <v>22774</v>
      </c>
      <c r="MKN339" s="474"/>
      <c r="MKO339" s="474"/>
      <c r="MKP339" s="474"/>
      <c r="MKQ339" s="474"/>
      <c r="MKR339" s="474"/>
      <c r="MKS339" s="223" t="s">
        <v>10863</v>
      </c>
      <c r="MKT339" s="223" t="s">
        <v>22772</v>
      </c>
      <c r="MKU339" s="223" t="s">
        <v>6595</v>
      </c>
      <c r="MKV339" s="289">
        <v>1</v>
      </c>
      <c r="MKW339" s="289"/>
      <c r="MKX339" s="268">
        <v>79.59</v>
      </c>
      <c r="MKY339" s="268">
        <f>ROUND(MKX339*(1+$C$7),2)</f>
        <v>104.49</v>
      </c>
      <c r="MKZ339" s="268">
        <f>MKV339*MKX339</f>
        <v>79.59</v>
      </c>
      <c r="MLA339" s="269">
        <f>MKY339*MKV339</f>
        <v>104.49</v>
      </c>
      <c r="MLB339" s="198" t="s">
        <v>22773</v>
      </c>
      <c r="MLC339" s="474" t="s">
        <v>22774</v>
      </c>
      <c r="MLD339" s="474"/>
      <c r="MLE339" s="474"/>
      <c r="MLF339" s="474"/>
      <c r="MLG339" s="474"/>
      <c r="MLH339" s="474"/>
      <c r="MLI339" s="223" t="s">
        <v>10863</v>
      </c>
      <c r="MLJ339" s="223" t="s">
        <v>22772</v>
      </c>
      <c r="MLK339" s="223" t="s">
        <v>6595</v>
      </c>
      <c r="MLL339" s="289">
        <v>1</v>
      </c>
      <c r="MLM339" s="289"/>
      <c r="MLN339" s="268">
        <v>79.59</v>
      </c>
      <c r="MLO339" s="268">
        <f>ROUND(MLN339*(1+$C$7),2)</f>
        <v>104.49</v>
      </c>
      <c r="MLP339" s="268">
        <f>MLL339*MLN339</f>
        <v>79.59</v>
      </c>
      <c r="MLQ339" s="269">
        <f>MLO339*MLL339</f>
        <v>104.49</v>
      </c>
      <c r="MLR339" s="198" t="s">
        <v>22773</v>
      </c>
      <c r="MLS339" s="474" t="s">
        <v>22774</v>
      </c>
      <c r="MLT339" s="474"/>
      <c r="MLU339" s="474"/>
      <c r="MLV339" s="474"/>
      <c r="MLW339" s="474"/>
      <c r="MLX339" s="474"/>
      <c r="MLY339" s="223" t="s">
        <v>10863</v>
      </c>
      <c r="MLZ339" s="223" t="s">
        <v>22772</v>
      </c>
      <c r="MMA339" s="223" t="s">
        <v>6595</v>
      </c>
      <c r="MMB339" s="289">
        <v>1</v>
      </c>
      <c r="MMC339" s="289"/>
      <c r="MMD339" s="268">
        <v>79.59</v>
      </c>
      <c r="MME339" s="268">
        <f>ROUND(MMD339*(1+$C$7),2)</f>
        <v>104.49</v>
      </c>
      <c r="MMF339" s="268">
        <f>MMB339*MMD339</f>
        <v>79.59</v>
      </c>
      <c r="MMG339" s="269">
        <f>MME339*MMB339</f>
        <v>104.49</v>
      </c>
      <c r="MMH339" s="198" t="s">
        <v>22773</v>
      </c>
      <c r="MMI339" s="474" t="s">
        <v>22774</v>
      </c>
      <c r="MMJ339" s="474"/>
      <c r="MMK339" s="474"/>
      <c r="MML339" s="474"/>
      <c r="MMM339" s="474"/>
      <c r="MMN339" s="474"/>
      <c r="MMO339" s="223" t="s">
        <v>10863</v>
      </c>
      <c r="MMP339" s="223" t="s">
        <v>22772</v>
      </c>
      <c r="MMQ339" s="223" t="s">
        <v>6595</v>
      </c>
      <c r="MMR339" s="289">
        <v>1</v>
      </c>
      <c r="MMS339" s="289"/>
      <c r="MMT339" s="268">
        <v>79.59</v>
      </c>
      <c r="MMU339" s="268">
        <f>ROUND(MMT339*(1+$C$7),2)</f>
        <v>104.49</v>
      </c>
      <c r="MMV339" s="268">
        <f>MMR339*MMT339</f>
        <v>79.59</v>
      </c>
      <c r="MMW339" s="269">
        <f>MMU339*MMR339</f>
        <v>104.49</v>
      </c>
      <c r="MMX339" s="198" t="s">
        <v>22773</v>
      </c>
      <c r="MMY339" s="474" t="s">
        <v>22774</v>
      </c>
      <c r="MMZ339" s="474"/>
      <c r="MNA339" s="474"/>
      <c r="MNB339" s="474"/>
      <c r="MNC339" s="474"/>
      <c r="MND339" s="474"/>
      <c r="MNE339" s="223" t="s">
        <v>10863</v>
      </c>
      <c r="MNF339" s="223" t="s">
        <v>22772</v>
      </c>
      <c r="MNG339" s="223" t="s">
        <v>6595</v>
      </c>
      <c r="MNH339" s="289">
        <v>1</v>
      </c>
      <c r="MNI339" s="289"/>
      <c r="MNJ339" s="268">
        <v>79.59</v>
      </c>
      <c r="MNK339" s="268">
        <f>ROUND(MNJ339*(1+$C$7),2)</f>
        <v>104.49</v>
      </c>
      <c r="MNL339" s="268">
        <f>MNH339*MNJ339</f>
        <v>79.59</v>
      </c>
      <c r="MNM339" s="269">
        <f>MNK339*MNH339</f>
        <v>104.49</v>
      </c>
      <c r="MNN339" s="198" t="s">
        <v>22773</v>
      </c>
      <c r="MNO339" s="474" t="s">
        <v>22774</v>
      </c>
      <c r="MNP339" s="474"/>
      <c r="MNQ339" s="474"/>
      <c r="MNR339" s="474"/>
      <c r="MNS339" s="474"/>
      <c r="MNT339" s="474"/>
      <c r="MNU339" s="223" t="s">
        <v>10863</v>
      </c>
      <c r="MNV339" s="223" t="s">
        <v>22772</v>
      </c>
      <c r="MNW339" s="223" t="s">
        <v>6595</v>
      </c>
      <c r="MNX339" s="289">
        <v>1</v>
      </c>
      <c r="MNY339" s="289"/>
      <c r="MNZ339" s="268">
        <v>79.59</v>
      </c>
      <c r="MOA339" s="268">
        <f>ROUND(MNZ339*(1+$C$7),2)</f>
        <v>104.49</v>
      </c>
      <c r="MOB339" s="268">
        <f>MNX339*MNZ339</f>
        <v>79.59</v>
      </c>
      <c r="MOC339" s="269">
        <f>MOA339*MNX339</f>
        <v>104.49</v>
      </c>
      <c r="MOD339" s="198" t="s">
        <v>22773</v>
      </c>
      <c r="MOE339" s="474" t="s">
        <v>22774</v>
      </c>
      <c r="MOF339" s="474"/>
      <c r="MOG339" s="474"/>
      <c r="MOH339" s="474"/>
      <c r="MOI339" s="474"/>
      <c r="MOJ339" s="474"/>
      <c r="MOK339" s="223" t="s">
        <v>10863</v>
      </c>
      <c r="MOL339" s="223" t="s">
        <v>22772</v>
      </c>
      <c r="MOM339" s="223" t="s">
        <v>6595</v>
      </c>
      <c r="MON339" s="289">
        <v>1</v>
      </c>
      <c r="MOO339" s="289"/>
      <c r="MOP339" s="268">
        <v>79.59</v>
      </c>
      <c r="MOQ339" s="268">
        <f>ROUND(MOP339*(1+$C$7),2)</f>
        <v>104.49</v>
      </c>
      <c r="MOR339" s="268">
        <f>MON339*MOP339</f>
        <v>79.59</v>
      </c>
      <c r="MOS339" s="269">
        <f>MOQ339*MON339</f>
        <v>104.49</v>
      </c>
      <c r="MOT339" s="198" t="s">
        <v>22773</v>
      </c>
      <c r="MOU339" s="474" t="s">
        <v>22774</v>
      </c>
      <c r="MOV339" s="474"/>
      <c r="MOW339" s="474"/>
      <c r="MOX339" s="474"/>
      <c r="MOY339" s="474"/>
      <c r="MOZ339" s="474"/>
      <c r="MPA339" s="223" t="s">
        <v>10863</v>
      </c>
      <c r="MPB339" s="223" t="s">
        <v>22772</v>
      </c>
      <c r="MPC339" s="223" t="s">
        <v>6595</v>
      </c>
      <c r="MPD339" s="289">
        <v>1</v>
      </c>
      <c r="MPE339" s="289"/>
      <c r="MPF339" s="268">
        <v>79.59</v>
      </c>
      <c r="MPG339" s="268">
        <f>ROUND(MPF339*(1+$C$7),2)</f>
        <v>104.49</v>
      </c>
      <c r="MPH339" s="268">
        <f>MPD339*MPF339</f>
        <v>79.59</v>
      </c>
      <c r="MPI339" s="269">
        <f>MPG339*MPD339</f>
        <v>104.49</v>
      </c>
      <c r="MPJ339" s="198" t="s">
        <v>22773</v>
      </c>
      <c r="MPK339" s="474" t="s">
        <v>22774</v>
      </c>
      <c r="MPL339" s="474"/>
      <c r="MPM339" s="474"/>
      <c r="MPN339" s="474"/>
      <c r="MPO339" s="474"/>
      <c r="MPP339" s="474"/>
      <c r="MPQ339" s="223" t="s">
        <v>10863</v>
      </c>
      <c r="MPR339" s="223" t="s">
        <v>22772</v>
      </c>
      <c r="MPS339" s="223" t="s">
        <v>6595</v>
      </c>
      <c r="MPT339" s="289">
        <v>1</v>
      </c>
      <c r="MPU339" s="289"/>
      <c r="MPV339" s="268">
        <v>79.59</v>
      </c>
      <c r="MPW339" s="268">
        <f>ROUND(MPV339*(1+$C$7),2)</f>
        <v>104.49</v>
      </c>
      <c r="MPX339" s="268">
        <f>MPT339*MPV339</f>
        <v>79.59</v>
      </c>
      <c r="MPY339" s="269">
        <f>MPW339*MPT339</f>
        <v>104.49</v>
      </c>
      <c r="MPZ339" s="198" t="s">
        <v>22773</v>
      </c>
      <c r="MQA339" s="474" t="s">
        <v>22774</v>
      </c>
      <c r="MQB339" s="474"/>
      <c r="MQC339" s="474"/>
      <c r="MQD339" s="474"/>
      <c r="MQE339" s="474"/>
      <c r="MQF339" s="474"/>
      <c r="MQG339" s="223" t="s">
        <v>10863</v>
      </c>
      <c r="MQH339" s="223" t="s">
        <v>22772</v>
      </c>
      <c r="MQI339" s="223" t="s">
        <v>6595</v>
      </c>
      <c r="MQJ339" s="289">
        <v>1</v>
      </c>
      <c r="MQK339" s="289"/>
      <c r="MQL339" s="268">
        <v>79.59</v>
      </c>
      <c r="MQM339" s="268">
        <f>ROUND(MQL339*(1+$C$7),2)</f>
        <v>104.49</v>
      </c>
      <c r="MQN339" s="268">
        <f>MQJ339*MQL339</f>
        <v>79.59</v>
      </c>
      <c r="MQO339" s="269">
        <f>MQM339*MQJ339</f>
        <v>104.49</v>
      </c>
      <c r="MQP339" s="198" t="s">
        <v>22773</v>
      </c>
      <c r="MQQ339" s="474" t="s">
        <v>22774</v>
      </c>
      <c r="MQR339" s="474"/>
      <c r="MQS339" s="474"/>
      <c r="MQT339" s="474"/>
      <c r="MQU339" s="474"/>
      <c r="MQV339" s="474"/>
      <c r="MQW339" s="223" t="s">
        <v>10863</v>
      </c>
      <c r="MQX339" s="223" t="s">
        <v>22772</v>
      </c>
      <c r="MQY339" s="223" t="s">
        <v>6595</v>
      </c>
      <c r="MQZ339" s="289">
        <v>1</v>
      </c>
      <c r="MRA339" s="289"/>
      <c r="MRB339" s="268">
        <v>79.59</v>
      </c>
      <c r="MRC339" s="268">
        <f>ROUND(MRB339*(1+$C$7),2)</f>
        <v>104.49</v>
      </c>
      <c r="MRD339" s="268">
        <f>MQZ339*MRB339</f>
        <v>79.59</v>
      </c>
      <c r="MRE339" s="269">
        <f>MRC339*MQZ339</f>
        <v>104.49</v>
      </c>
      <c r="MRF339" s="198" t="s">
        <v>22773</v>
      </c>
      <c r="MRG339" s="474" t="s">
        <v>22774</v>
      </c>
      <c r="MRH339" s="474"/>
      <c r="MRI339" s="474"/>
      <c r="MRJ339" s="474"/>
      <c r="MRK339" s="474"/>
      <c r="MRL339" s="474"/>
      <c r="MRM339" s="223" t="s">
        <v>10863</v>
      </c>
      <c r="MRN339" s="223" t="s">
        <v>22772</v>
      </c>
      <c r="MRO339" s="223" t="s">
        <v>6595</v>
      </c>
      <c r="MRP339" s="289">
        <v>1</v>
      </c>
      <c r="MRQ339" s="289"/>
      <c r="MRR339" s="268">
        <v>79.59</v>
      </c>
      <c r="MRS339" s="268">
        <f>ROUND(MRR339*(1+$C$7),2)</f>
        <v>104.49</v>
      </c>
      <c r="MRT339" s="268">
        <f>MRP339*MRR339</f>
        <v>79.59</v>
      </c>
      <c r="MRU339" s="269">
        <f>MRS339*MRP339</f>
        <v>104.49</v>
      </c>
      <c r="MRV339" s="198" t="s">
        <v>22773</v>
      </c>
      <c r="MRW339" s="474" t="s">
        <v>22774</v>
      </c>
      <c r="MRX339" s="474"/>
      <c r="MRY339" s="474"/>
      <c r="MRZ339" s="474"/>
      <c r="MSA339" s="474"/>
      <c r="MSB339" s="474"/>
      <c r="MSC339" s="223" t="s">
        <v>10863</v>
      </c>
      <c r="MSD339" s="223" t="s">
        <v>22772</v>
      </c>
      <c r="MSE339" s="223" t="s">
        <v>6595</v>
      </c>
      <c r="MSF339" s="289">
        <v>1</v>
      </c>
      <c r="MSG339" s="289"/>
      <c r="MSH339" s="268">
        <v>79.59</v>
      </c>
      <c r="MSI339" s="268">
        <f>ROUND(MSH339*(1+$C$7),2)</f>
        <v>104.49</v>
      </c>
      <c r="MSJ339" s="268">
        <f>MSF339*MSH339</f>
        <v>79.59</v>
      </c>
      <c r="MSK339" s="269">
        <f>MSI339*MSF339</f>
        <v>104.49</v>
      </c>
      <c r="MSL339" s="198" t="s">
        <v>22773</v>
      </c>
      <c r="MSM339" s="474" t="s">
        <v>22774</v>
      </c>
      <c r="MSN339" s="474"/>
      <c r="MSO339" s="474"/>
      <c r="MSP339" s="474"/>
      <c r="MSQ339" s="474"/>
      <c r="MSR339" s="474"/>
      <c r="MSS339" s="223" t="s">
        <v>10863</v>
      </c>
      <c r="MST339" s="223" t="s">
        <v>22772</v>
      </c>
      <c r="MSU339" s="223" t="s">
        <v>6595</v>
      </c>
      <c r="MSV339" s="289">
        <v>1</v>
      </c>
      <c r="MSW339" s="289"/>
      <c r="MSX339" s="268">
        <v>79.59</v>
      </c>
      <c r="MSY339" s="268">
        <f>ROUND(MSX339*(1+$C$7),2)</f>
        <v>104.49</v>
      </c>
      <c r="MSZ339" s="268">
        <f>MSV339*MSX339</f>
        <v>79.59</v>
      </c>
      <c r="MTA339" s="269">
        <f>MSY339*MSV339</f>
        <v>104.49</v>
      </c>
      <c r="MTB339" s="198" t="s">
        <v>22773</v>
      </c>
      <c r="MTC339" s="474" t="s">
        <v>22774</v>
      </c>
      <c r="MTD339" s="474"/>
      <c r="MTE339" s="474"/>
      <c r="MTF339" s="474"/>
      <c r="MTG339" s="474"/>
      <c r="MTH339" s="474"/>
      <c r="MTI339" s="223" t="s">
        <v>10863</v>
      </c>
      <c r="MTJ339" s="223" t="s">
        <v>22772</v>
      </c>
      <c r="MTK339" s="223" t="s">
        <v>6595</v>
      </c>
      <c r="MTL339" s="289">
        <v>1</v>
      </c>
      <c r="MTM339" s="289"/>
      <c r="MTN339" s="268">
        <v>79.59</v>
      </c>
      <c r="MTO339" s="268">
        <f>ROUND(MTN339*(1+$C$7),2)</f>
        <v>104.49</v>
      </c>
      <c r="MTP339" s="268">
        <f>MTL339*MTN339</f>
        <v>79.59</v>
      </c>
      <c r="MTQ339" s="269">
        <f>MTO339*MTL339</f>
        <v>104.49</v>
      </c>
      <c r="MTR339" s="198" t="s">
        <v>22773</v>
      </c>
      <c r="MTS339" s="474" t="s">
        <v>22774</v>
      </c>
      <c r="MTT339" s="474"/>
      <c r="MTU339" s="474"/>
      <c r="MTV339" s="474"/>
      <c r="MTW339" s="474"/>
      <c r="MTX339" s="474"/>
      <c r="MTY339" s="223" t="s">
        <v>10863</v>
      </c>
      <c r="MTZ339" s="223" t="s">
        <v>22772</v>
      </c>
      <c r="MUA339" s="223" t="s">
        <v>6595</v>
      </c>
      <c r="MUB339" s="289">
        <v>1</v>
      </c>
      <c r="MUC339" s="289"/>
      <c r="MUD339" s="268">
        <v>79.59</v>
      </c>
      <c r="MUE339" s="268">
        <f>ROUND(MUD339*(1+$C$7),2)</f>
        <v>104.49</v>
      </c>
      <c r="MUF339" s="268">
        <f>MUB339*MUD339</f>
        <v>79.59</v>
      </c>
      <c r="MUG339" s="269">
        <f>MUE339*MUB339</f>
        <v>104.49</v>
      </c>
      <c r="MUH339" s="198" t="s">
        <v>22773</v>
      </c>
      <c r="MUI339" s="474" t="s">
        <v>22774</v>
      </c>
      <c r="MUJ339" s="474"/>
      <c r="MUK339" s="474"/>
      <c r="MUL339" s="474"/>
      <c r="MUM339" s="474"/>
      <c r="MUN339" s="474"/>
      <c r="MUO339" s="223" t="s">
        <v>10863</v>
      </c>
      <c r="MUP339" s="223" t="s">
        <v>22772</v>
      </c>
      <c r="MUQ339" s="223" t="s">
        <v>6595</v>
      </c>
      <c r="MUR339" s="289">
        <v>1</v>
      </c>
      <c r="MUS339" s="289"/>
      <c r="MUT339" s="268">
        <v>79.59</v>
      </c>
      <c r="MUU339" s="268">
        <f>ROUND(MUT339*(1+$C$7),2)</f>
        <v>104.49</v>
      </c>
      <c r="MUV339" s="268">
        <f>MUR339*MUT339</f>
        <v>79.59</v>
      </c>
      <c r="MUW339" s="269">
        <f>MUU339*MUR339</f>
        <v>104.49</v>
      </c>
      <c r="MUX339" s="198" t="s">
        <v>22773</v>
      </c>
      <c r="MUY339" s="474" t="s">
        <v>22774</v>
      </c>
      <c r="MUZ339" s="474"/>
      <c r="MVA339" s="474"/>
      <c r="MVB339" s="474"/>
      <c r="MVC339" s="474"/>
      <c r="MVD339" s="474"/>
      <c r="MVE339" s="223" t="s">
        <v>10863</v>
      </c>
      <c r="MVF339" s="223" t="s">
        <v>22772</v>
      </c>
      <c r="MVG339" s="223" t="s">
        <v>6595</v>
      </c>
      <c r="MVH339" s="289">
        <v>1</v>
      </c>
      <c r="MVI339" s="289"/>
      <c r="MVJ339" s="268">
        <v>79.59</v>
      </c>
      <c r="MVK339" s="268">
        <f>ROUND(MVJ339*(1+$C$7),2)</f>
        <v>104.49</v>
      </c>
      <c r="MVL339" s="268">
        <f>MVH339*MVJ339</f>
        <v>79.59</v>
      </c>
      <c r="MVM339" s="269">
        <f>MVK339*MVH339</f>
        <v>104.49</v>
      </c>
      <c r="MVN339" s="198" t="s">
        <v>22773</v>
      </c>
      <c r="MVO339" s="474" t="s">
        <v>22774</v>
      </c>
      <c r="MVP339" s="474"/>
      <c r="MVQ339" s="474"/>
      <c r="MVR339" s="474"/>
      <c r="MVS339" s="474"/>
      <c r="MVT339" s="474"/>
      <c r="MVU339" s="223" t="s">
        <v>10863</v>
      </c>
      <c r="MVV339" s="223" t="s">
        <v>22772</v>
      </c>
      <c r="MVW339" s="223" t="s">
        <v>6595</v>
      </c>
      <c r="MVX339" s="289">
        <v>1</v>
      </c>
      <c r="MVY339" s="289"/>
      <c r="MVZ339" s="268">
        <v>79.59</v>
      </c>
      <c r="MWA339" s="268">
        <f>ROUND(MVZ339*(1+$C$7),2)</f>
        <v>104.49</v>
      </c>
      <c r="MWB339" s="268">
        <f>MVX339*MVZ339</f>
        <v>79.59</v>
      </c>
      <c r="MWC339" s="269">
        <f>MWA339*MVX339</f>
        <v>104.49</v>
      </c>
      <c r="MWD339" s="198" t="s">
        <v>22773</v>
      </c>
      <c r="MWE339" s="474" t="s">
        <v>22774</v>
      </c>
      <c r="MWF339" s="474"/>
      <c r="MWG339" s="474"/>
      <c r="MWH339" s="474"/>
      <c r="MWI339" s="474"/>
      <c r="MWJ339" s="474"/>
      <c r="MWK339" s="223" t="s">
        <v>10863</v>
      </c>
      <c r="MWL339" s="223" t="s">
        <v>22772</v>
      </c>
      <c r="MWM339" s="223" t="s">
        <v>6595</v>
      </c>
      <c r="MWN339" s="289">
        <v>1</v>
      </c>
      <c r="MWO339" s="289"/>
      <c r="MWP339" s="268">
        <v>79.59</v>
      </c>
      <c r="MWQ339" s="268">
        <f>ROUND(MWP339*(1+$C$7),2)</f>
        <v>104.49</v>
      </c>
      <c r="MWR339" s="268">
        <f>MWN339*MWP339</f>
        <v>79.59</v>
      </c>
      <c r="MWS339" s="269">
        <f>MWQ339*MWN339</f>
        <v>104.49</v>
      </c>
      <c r="MWT339" s="198" t="s">
        <v>22773</v>
      </c>
      <c r="MWU339" s="474" t="s">
        <v>22774</v>
      </c>
      <c r="MWV339" s="474"/>
      <c r="MWW339" s="474"/>
      <c r="MWX339" s="474"/>
      <c r="MWY339" s="474"/>
      <c r="MWZ339" s="474"/>
      <c r="MXA339" s="223" t="s">
        <v>10863</v>
      </c>
      <c r="MXB339" s="223" t="s">
        <v>22772</v>
      </c>
      <c r="MXC339" s="223" t="s">
        <v>6595</v>
      </c>
      <c r="MXD339" s="289">
        <v>1</v>
      </c>
      <c r="MXE339" s="289"/>
      <c r="MXF339" s="268">
        <v>79.59</v>
      </c>
      <c r="MXG339" s="268">
        <f>ROUND(MXF339*(1+$C$7),2)</f>
        <v>104.49</v>
      </c>
      <c r="MXH339" s="268">
        <f>MXD339*MXF339</f>
        <v>79.59</v>
      </c>
      <c r="MXI339" s="269">
        <f>MXG339*MXD339</f>
        <v>104.49</v>
      </c>
      <c r="MXJ339" s="198" t="s">
        <v>22773</v>
      </c>
      <c r="MXK339" s="474" t="s">
        <v>22774</v>
      </c>
      <c r="MXL339" s="474"/>
      <c r="MXM339" s="474"/>
      <c r="MXN339" s="474"/>
      <c r="MXO339" s="474"/>
      <c r="MXP339" s="474"/>
      <c r="MXQ339" s="223" t="s">
        <v>10863</v>
      </c>
      <c r="MXR339" s="223" t="s">
        <v>22772</v>
      </c>
      <c r="MXS339" s="223" t="s">
        <v>6595</v>
      </c>
      <c r="MXT339" s="289">
        <v>1</v>
      </c>
      <c r="MXU339" s="289"/>
      <c r="MXV339" s="268">
        <v>79.59</v>
      </c>
      <c r="MXW339" s="268">
        <f>ROUND(MXV339*(1+$C$7),2)</f>
        <v>104.49</v>
      </c>
      <c r="MXX339" s="268">
        <f>MXT339*MXV339</f>
        <v>79.59</v>
      </c>
      <c r="MXY339" s="269">
        <f>MXW339*MXT339</f>
        <v>104.49</v>
      </c>
      <c r="MXZ339" s="198" t="s">
        <v>22773</v>
      </c>
      <c r="MYA339" s="474" t="s">
        <v>22774</v>
      </c>
      <c r="MYB339" s="474"/>
      <c r="MYC339" s="474"/>
      <c r="MYD339" s="474"/>
      <c r="MYE339" s="474"/>
      <c r="MYF339" s="474"/>
      <c r="MYG339" s="223" t="s">
        <v>10863</v>
      </c>
      <c r="MYH339" s="223" t="s">
        <v>22772</v>
      </c>
      <c r="MYI339" s="223" t="s">
        <v>6595</v>
      </c>
      <c r="MYJ339" s="289">
        <v>1</v>
      </c>
      <c r="MYK339" s="289"/>
      <c r="MYL339" s="268">
        <v>79.59</v>
      </c>
      <c r="MYM339" s="268">
        <f>ROUND(MYL339*(1+$C$7),2)</f>
        <v>104.49</v>
      </c>
      <c r="MYN339" s="268">
        <f>MYJ339*MYL339</f>
        <v>79.59</v>
      </c>
      <c r="MYO339" s="269">
        <f>MYM339*MYJ339</f>
        <v>104.49</v>
      </c>
      <c r="MYP339" s="198" t="s">
        <v>22773</v>
      </c>
      <c r="MYQ339" s="474" t="s">
        <v>22774</v>
      </c>
      <c r="MYR339" s="474"/>
      <c r="MYS339" s="474"/>
      <c r="MYT339" s="474"/>
      <c r="MYU339" s="474"/>
      <c r="MYV339" s="474"/>
      <c r="MYW339" s="223" t="s">
        <v>10863</v>
      </c>
      <c r="MYX339" s="223" t="s">
        <v>22772</v>
      </c>
      <c r="MYY339" s="223" t="s">
        <v>6595</v>
      </c>
      <c r="MYZ339" s="289">
        <v>1</v>
      </c>
      <c r="MZA339" s="289"/>
      <c r="MZB339" s="268">
        <v>79.59</v>
      </c>
      <c r="MZC339" s="268">
        <f>ROUND(MZB339*(1+$C$7),2)</f>
        <v>104.49</v>
      </c>
      <c r="MZD339" s="268">
        <f>MYZ339*MZB339</f>
        <v>79.59</v>
      </c>
      <c r="MZE339" s="269">
        <f>MZC339*MYZ339</f>
        <v>104.49</v>
      </c>
      <c r="MZF339" s="198" t="s">
        <v>22773</v>
      </c>
      <c r="MZG339" s="474" t="s">
        <v>22774</v>
      </c>
      <c r="MZH339" s="474"/>
      <c r="MZI339" s="474"/>
      <c r="MZJ339" s="474"/>
      <c r="MZK339" s="474"/>
      <c r="MZL339" s="474"/>
      <c r="MZM339" s="223" t="s">
        <v>10863</v>
      </c>
      <c r="MZN339" s="223" t="s">
        <v>22772</v>
      </c>
      <c r="MZO339" s="223" t="s">
        <v>6595</v>
      </c>
      <c r="MZP339" s="289">
        <v>1</v>
      </c>
      <c r="MZQ339" s="289"/>
      <c r="MZR339" s="268">
        <v>79.59</v>
      </c>
      <c r="MZS339" s="268">
        <f>ROUND(MZR339*(1+$C$7),2)</f>
        <v>104.49</v>
      </c>
      <c r="MZT339" s="268">
        <f>MZP339*MZR339</f>
        <v>79.59</v>
      </c>
      <c r="MZU339" s="269">
        <f>MZS339*MZP339</f>
        <v>104.49</v>
      </c>
      <c r="MZV339" s="198" t="s">
        <v>22773</v>
      </c>
      <c r="MZW339" s="474" t="s">
        <v>22774</v>
      </c>
      <c r="MZX339" s="474"/>
      <c r="MZY339" s="474"/>
      <c r="MZZ339" s="474"/>
      <c r="NAA339" s="474"/>
      <c r="NAB339" s="474"/>
      <c r="NAC339" s="223" t="s">
        <v>10863</v>
      </c>
      <c r="NAD339" s="223" t="s">
        <v>22772</v>
      </c>
      <c r="NAE339" s="223" t="s">
        <v>6595</v>
      </c>
      <c r="NAF339" s="289">
        <v>1</v>
      </c>
      <c r="NAG339" s="289"/>
      <c r="NAH339" s="268">
        <v>79.59</v>
      </c>
      <c r="NAI339" s="268">
        <f>ROUND(NAH339*(1+$C$7),2)</f>
        <v>104.49</v>
      </c>
      <c r="NAJ339" s="268">
        <f>NAF339*NAH339</f>
        <v>79.59</v>
      </c>
      <c r="NAK339" s="269">
        <f>NAI339*NAF339</f>
        <v>104.49</v>
      </c>
      <c r="NAL339" s="198" t="s">
        <v>22773</v>
      </c>
      <c r="NAM339" s="474" t="s">
        <v>22774</v>
      </c>
      <c r="NAN339" s="474"/>
      <c r="NAO339" s="474"/>
      <c r="NAP339" s="474"/>
      <c r="NAQ339" s="474"/>
      <c r="NAR339" s="474"/>
      <c r="NAS339" s="223" t="s">
        <v>10863</v>
      </c>
      <c r="NAT339" s="223" t="s">
        <v>22772</v>
      </c>
      <c r="NAU339" s="223" t="s">
        <v>6595</v>
      </c>
      <c r="NAV339" s="289">
        <v>1</v>
      </c>
      <c r="NAW339" s="289"/>
      <c r="NAX339" s="268">
        <v>79.59</v>
      </c>
      <c r="NAY339" s="268">
        <f>ROUND(NAX339*(1+$C$7),2)</f>
        <v>104.49</v>
      </c>
      <c r="NAZ339" s="268">
        <f>NAV339*NAX339</f>
        <v>79.59</v>
      </c>
      <c r="NBA339" s="269">
        <f>NAY339*NAV339</f>
        <v>104.49</v>
      </c>
      <c r="NBB339" s="198" t="s">
        <v>22773</v>
      </c>
      <c r="NBC339" s="474" t="s">
        <v>22774</v>
      </c>
      <c r="NBD339" s="474"/>
      <c r="NBE339" s="474"/>
      <c r="NBF339" s="474"/>
      <c r="NBG339" s="474"/>
      <c r="NBH339" s="474"/>
      <c r="NBI339" s="223" t="s">
        <v>10863</v>
      </c>
      <c r="NBJ339" s="223" t="s">
        <v>22772</v>
      </c>
      <c r="NBK339" s="223" t="s">
        <v>6595</v>
      </c>
      <c r="NBL339" s="289">
        <v>1</v>
      </c>
      <c r="NBM339" s="289"/>
      <c r="NBN339" s="268">
        <v>79.59</v>
      </c>
      <c r="NBO339" s="268">
        <f>ROUND(NBN339*(1+$C$7),2)</f>
        <v>104.49</v>
      </c>
      <c r="NBP339" s="268">
        <f>NBL339*NBN339</f>
        <v>79.59</v>
      </c>
      <c r="NBQ339" s="269">
        <f>NBO339*NBL339</f>
        <v>104.49</v>
      </c>
      <c r="NBR339" s="198" t="s">
        <v>22773</v>
      </c>
      <c r="NBS339" s="474" t="s">
        <v>22774</v>
      </c>
      <c r="NBT339" s="474"/>
      <c r="NBU339" s="474"/>
      <c r="NBV339" s="474"/>
      <c r="NBW339" s="474"/>
      <c r="NBX339" s="474"/>
      <c r="NBY339" s="223" t="s">
        <v>10863</v>
      </c>
      <c r="NBZ339" s="223" t="s">
        <v>22772</v>
      </c>
      <c r="NCA339" s="223" t="s">
        <v>6595</v>
      </c>
      <c r="NCB339" s="289">
        <v>1</v>
      </c>
      <c r="NCC339" s="289"/>
      <c r="NCD339" s="268">
        <v>79.59</v>
      </c>
      <c r="NCE339" s="268">
        <f>ROUND(NCD339*(1+$C$7),2)</f>
        <v>104.49</v>
      </c>
      <c r="NCF339" s="268">
        <f>NCB339*NCD339</f>
        <v>79.59</v>
      </c>
      <c r="NCG339" s="269">
        <f>NCE339*NCB339</f>
        <v>104.49</v>
      </c>
      <c r="NCH339" s="198" t="s">
        <v>22773</v>
      </c>
      <c r="NCI339" s="474" t="s">
        <v>22774</v>
      </c>
      <c r="NCJ339" s="474"/>
      <c r="NCK339" s="474"/>
      <c r="NCL339" s="474"/>
      <c r="NCM339" s="474"/>
      <c r="NCN339" s="474"/>
      <c r="NCO339" s="223" t="s">
        <v>10863</v>
      </c>
      <c r="NCP339" s="223" t="s">
        <v>22772</v>
      </c>
      <c r="NCQ339" s="223" t="s">
        <v>6595</v>
      </c>
      <c r="NCR339" s="289">
        <v>1</v>
      </c>
      <c r="NCS339" s="289"/>
      <c r="NCT339" s="268">
        <v>79.59</v>
      </c>
      <c r="NCU339" s="268">
        <f>ROUND(NCT339*(1+$C$7),2)</f>
        <v>104.49</v>
      </c>
      <c r="NCV339" s="268">
        <f>NCR339*NCT339</f>
        <v>79.59</v>
      </c>
      <c r="NCW339" s="269">
        <f>NCU339*NCR339</f>
        <v>104.49</v>
      </c>
      <c r="NCX339" s="198" t="s">
        <v>22773</v>
      </c>
      <c r="NCY339" s="474" t="s">
        <v>22774</v>
      </c>
      <c r="NCZ339" s="474"/>
      <c r="NDA339" s="474"/>
      <c r="NDB339" s="474"/>
      <c r="NDC339" s="474"/>
      <c r="NDD339" s="474"/>
      <c r="NDE339" s="223" t="s">
        <v>10863</v>
      </c>
      <c r="NDF339" s="223" t="s">
        <v>22772</v>
      </c>
      <c r="NDG339" s="223" t="s">
        <v>6595</v>
      </c>
      <c r="NDH339" s="289">
        <v>1</v>
      </c>
      <c r="NDI339" s="289"/>
      <c r="NDJ339" s="268">
        <v>79.59</v>
      </c>
      <c r="NDK339" s="268">
        <f>ROUND(NDJ339*(1+$C$7),2)</f>
        <v>104.49</v>
      </c>
      <c r="NDL339" s="268">
        <f>NDH339*NDJ339</f>
        <v>79.59</v>
      </c>
      <c r="NDM339" s="269">
        <f>NDK339*NDH339</f>
        <v>104.49</v>
      </c>
      <c r="NDN339" s="198" t="s">
        <v>22773</v>
      </c>
      <c r="NDO339" s="474" t="s">
        <v>22774</v>
      </c>
      <c r="NDP339" s="474"/>
      <c r="NDQ339" s="474"/>
      <c r="NDR339" s="474"/>
      <c r="NDS339" s="474"/>
      <c r="NDT339" s="474"/>
      <c r="NDU339" s="223" t="s">
        <v>10863</v>
      </c>
      <c r="NDV339" s="223" t="s">
        <v>22772</v>
      </c>
      <c r="NDW339" s="223" t="s">
        <v>6595</v>
      </c>
      <c r="NDX339" s="289">
        <v>1</v>
      </c>
      <c r="NDY339" s="289"/>
      <c r="NDZ339" s="268">
        <v>79.59</v>
      </c>
      <c r="NEA339" s="268">
        <f>ROUND(NDZ339*(1+$C$7),2)</f>
        <v>104.49</v>
      </c>
      <c r="NEB339" s="268">
        <f>NDX339*NDZ339</f>
        <v>79.59</v>
      </c>
      <c r="NEC339" s="269">
        <f>NEA339*NDX339</f>
        <v>104.49</v>
      </c>
      <c r="NED339" s="198" t="s">
        <v>22773</v>
      </c>
      <c r="NEE339" s="474" t="s">
        <v>22774</v>
      </c>
      <c r="NEF339" s="474"/>
      <c r="NEG339" s="474"/>
      <c r="NEH339" s="474"/>
      <c r="NEI339" s="474"/>
      <c r="NEJ339" s="474"/>
      <c r="NEK339" s="223" t="s">
        <v>10863</v>
      </c>
      <c r="NEL339" s="223" t="s">
        <v>22772</v>
      </c>
      <c r="NEM339" s="223" t="s">
        <v>6595</v>
      </c>
      <c r="NEN339" s="289">
        <v>1</v>
      </c>
      <c r="NEO339" s="289"/>
      <c r="NEP339" s="268">
        <v>79.59</v>
      </c>
      <c r="NEQ339" s="268">
        <f>ROUND(NEP339*(1+$C$7),2)</f>
        <v>104.49</v>
      </c>
      <c r="NER339" s="268">
        <f>NEN339*NEP339</f>
        <v>79.59</v>
      </c>
      <c r="NES339" s="269">
        <f>NEQ339*NEN339</f>
        <v>104.49</v>
      </c>
      <c r="NET339" s="198" t="s">
        <v>22773</v>
      </c>
      <c r="NEU339" s="474" t="s">
        <v>22774</v>
      </c>
      <c r="NEV339" s="474"/>
      <c r="NEW339" s="474"/>
      <c r="NEX339" s="474"/>
      <c r="NEY339" s="474"/>
      <c r="NEZ339" s="474"/>
      <c r="NFA339" s="223" t="s">
        <v>10863</v>
      </c>
      <c r="NFB339" s="223" t="s">
        <v>22772</v>
      </c>
      <c r="NFC339" s="223" t="s">
        <v>6595</v>
      </c>
      <c r="NFD339" s="289">
        <v>1</v>
      </c>
      <c r="NFE339" s="289"/>
      <c r="NFF339" s="268">
        <v>79.59</v>
      </c>
      <c r="NFG339" s="268">
        <f>ROUND(NFF339*(1+$C$7),2)</f>
        <v>104.49</v>
      </c>
      <c r="NFH339" s="268">
        <f>NFD339*NFF339</f>
        <v>79.59</v>
      </c>
      <c r="NFI339" s="269">
        <f>NFG339*NFD339</f>
        <v>104.49</v>
      </c>
      <c r="NFJ339" s="198" t="s">
        <v>22773</v>
      </c>
      <c r="NFK339" s="474" t="s">
        <v>22774</v>
      </c>
      <c r="NFL339" s="474"/>
      <c r="NFM339" s="474"/>
      <c r="NFN339" s="474"/>
      <c r="NFO339" s="474"/>
      <c r="NFP339" s="474"/>
      <c r="NFQ339" s="223" t="s">
        <v>10863</v>
      </c>
      <c r="NFR339" s="223" t="s">
        <v>22772</v>
      </c>
      <c r="NFS339" s="223" t="s">
        <v>6595</v>
      </c>
      <c r="NFT339" s="289">
        <v>1</v>
      </c>
      <c r="NFU339" s="289"/>
      <c r="NFV339" s="268">
        <v>79.59</v>
      </c>
      <c r="NFW339" s="268">
        <f>ROUND(NFV339*(1+$C$7),2)</f>
        <v>104.49</v>
      </c>
      <c r="NFX339" s="268">
        <f>NFT339*NFV339</f>
        <v>79.59</v>
      </c>
      <c r="NFY339" s="269">
        <f>NFW339*NFT339</f>
        <v>104.49</v>
      </c>
      <c r="NFZ339" s="198" t="s">
        <v>22773</v>
      </c>
      <c r="NGA339" s="474" t="s">
        <v>22774</v>
      </c>
      <c r="NGB339" s="474"/>
      <c r="NGC339" s="474"/>
      <c r="NGD339" s="474"/>
      <c r="NGE339" s="474"/>
      <c r="NGF339" s="474"/>
      <c r="NGG339" s="223" t="s">
        <v>10863</v>
      </c>
      <c r="NGH339" s="223" t="s">
        <v>22772</v>
      </c>
      <c r="NGI339" s="223" t="s">
        <v>6595</v>
      </c>
      <c r="NGJ339" s="289">
        <v>1</v>
      </c>
      <c r="NGK339" s="289"/>
      <c r="NGL339" s="268">
        <v>79.59</v>
      </c>
      <c r="NGM339" s="268">
        <f>ROUND(NGL339*(1+$C$7),2)</f>
        <v>104.49</v>
      </c>
      <c r="NGN339" s="268">
        <f>NGJ339*NGL339</f>
        <v>79.59</v>
      </c>
      <c r="NGO339" s="269">
        <f>NGM339*NGJ339</f>
        <v>104.49</v>
      </c>
      <c r="NGP339" s="198" t="s">
        <v>22773</v>
      </c>
      <c r="NGQ339" s="474" t="s">
        <v>22774</v>
      </c>
      <c r="NGR339" s="474"/>
      <c r="NGS339" s="474"/>
      <c r="NGT339" s="474"/>
      <c r="NGU339" s="474"/>
      <c r="NGV339" s="474"/>
      <c r="NGW339" s="223" t="s">
        <v>10863</v>
      </c>
      <c r="NGX339" s="223" t="s">
        <v>22772</v>
      </c>
      <c r="NGY339" s="223" t="s">
        <v>6595</v>
      </c>
      <c r="NGZ339" s="289">
        <v>1</v>
      </c>
      <c r="NHA339" s="289"/>
      <c r="NHB339" s="268">
        <v>79.59</v>
      </c>
      <c r="NHC339" s="268">
        <f>ROUND(NHB339*(1+$C$7),2)</f>
        <v>104.49</v>
      </c>
      <c r="NHD339" s="268">
        <f>NGZ339*NHB339</f>
        <v>79.59</v>
      </c>
      <c r="NHE339" s="269">
        <f>NHC339*NGZ339</f>
        <v>104.49</v>
      </c>
      <c r="NHF339" s="198" t="s">
        <v>22773</v>
      </c>
      <c r="NHG339" s="474" t="s">
        <v>22774</v>
      </c>
      <c r="NHH339" s="474"/>
      <c r="NHI339" s="474"/>
      <c r="NHJ339" s="474"/>
      <c r="NHK339" s="474"/>
      <c r="NHL339" s="474"/>
      <c r="NHM339" s="223" t="s">
        <v>10863</v>
      </c>
      <c r="NHN339" s="223" t="s">
        <v>22772</v>
      </c>
      <c r="NHO339" s="223" t="s">
        <v>6595</v>
      </c>
      <c r="NHP339" s="289">
        <v>1</v>
      </c>
      <c r="NHQ339" s="289"/>
      <c r="NHR339" s="268">
        <v>79.59</v>
      </c>
      <c r="NHS339" s="268">
        <f>ROUND(NHR339*(1+$C$7),2)</f>
        <v>104.49</v>
      </c>
      <c r="NHT339" s="268">
        <f>NHP339*NHR339</f>
        <v>79.59</v>
      </c>
      <c r="NHU339" s="269">
        <f>NHS339*NHP339</f>
        <v>104.49</v>
      </c>
      <c r="NHV339" s="198" t="s">
        <v>22773</v>
      </c>
      <c r="NHW339" s="474" t="s">
        <v>22774</v>
      </c>
      <c r="NHX339" s="474"/>
      <c r="NHY339" s="474"/>
      <c r="NHZ339" s="474"/>
      <c r="NIA339" s="474"/>
      <c r="NIB339" s="474"/>
      <c r="NIC339" s="223" t="s">
        <v>10863</v>
      </c>
      <c r="NID339" s="223" t="s">
        <v>22772</v>
      </c>
      <c r="NIE339" s="223" t="s">
        <v>6595</v>
      </c>
      <c r="NIF339" s="289">
        <v>1</v>
      </c>
      <c r="NIG339" s="289"/>
      <c r="NIH339" s="268">
        <v>79.59</v>
      </c>
      <c r="NII339" s="268">
        <f>ROUND(NIH339*(1+$C$7),2)</f>
        <v>104.49</v>
      </c>
      <c r="NIJ339" s="268">
        <f>NIF339*NIH339</f>
        <v>79.59</v>
      </c>
      <c r="NIK339" s="269">
        <f>NII339*NIF339</f>
        <v>104.49</v>
      </c>
      <c r="NIL339" s="198" t="s">
        <v>22773</v>
      </c>
      <c r="NIM339" s="474" t="s">
        <v>22774</v>
      </c>
      <c r="NIN339" s="474"/>
      <c r="NIO339" s="474"/>
      <c r="NIP339" s="474"/>
      <c r="NIQ339" s="474"/>
      <c r="NIR339" s="474"/>
      <c r="NIS339" s="223" t="s">
        <v>10863</v>
      </c>
      <c r="NIT339" s="223" t="s">
        <v>22772</v>
      </c>
      <c r="NIU339" s="223" t="s">
        <v>6595</v>
      </c>
      <c r="NIV339" s="289">
        <v>1</v>
      </c>
      <c r="NIW339" s="289"/>
      <c r="NIX339" s="268">
        <v>79.59</v>
      </c>
      <c r="NIY339" s="268">
        <f>ROUND(NIX339*(1+$C$7),2)</f>
        <v>104.49</v>
      </c>
      <c r="NIZ339" s="268">
        <f>NIV339*NIX339</f>
        <v>79.59</v>
      </c>
      <c r="NJA339" s="269">
        <f>NIY339*NIV339</f>
        <v>104.49</v>
      </c>
      <c r="NJB339" s="198" t="s">
        <v>22773</v>
      </c>
      <c r="NJC339" s="474" t="s">
        <v>22774</v>
      </c>
      <c r="NJD339" s="474"/>
      <c r="NJE339" s="474"/>
      <c r="NJF339" s="474"/>
      <c r="NJG339" s="474"/>
      <c r="NJH339" s="474"/>
      <c r="NJI339" s="223" t="s">
        <v>10863</v>
      </c>
      <c r="NJJ339" s="223" t="s">
        <v>22772</v>
      </c>
      <c r="NJK339" s="223" t="s">
        <v>6595</v>
      </c>
      <c r="NJL339" s="289">
        <v>1</v>
      </c>
      <c r="NJM339" s="289"/>
      <c r="NJN339" s="268">
        <v>79.59</v>
      </c>
      <c r="NJO339" s="268">
        <f>ROUND(NJN339*(1+$C$7),2)</f>
        <v>104.49</v>
      </c>
      <c r="NJP339" s="268">
        <f>NJL339*NJN339</f>
        <v>79.59</v>
      </c>
      <c r="NJQ339" s="269">
        <f>NJO339*NJL339</f>
        <v>104.49</v>
      </c>
      <c r="NJR339" s="198" t="s">
        <v>22773</v>
      </c>
      <c r="NJS339" s="474" t="s">
        <v>22774</v>
      </c>
      <c r="NJT339" s="474"/>
      <c r="NJU339" s="474"/>
      <c r="NJV339" s="474"/>
      <c r="NJW339" s="474"/>
      <c r="NJX339" s="474"/>
      <c r="NJY339" s="223" t="s">
        <v>10863</v>
      </c>
      <c r="NJZ339" s="223" t="s">
        <v>22772</v>
      </c>
      <c r="NKA339" s="223" t="s">
        <v>6595</v>
      </c>
      <c r="NKB339" s="289">
        <v>1</v>
      </c>
      <c r="NKC339" s="289"/>
      <c r="NKD339" s="268">
        <v>79.59</v>
      </c>
      <c r="NKE339" s="268">
        <f>ROUND(NKD339*(1+$C$7),2)</f>
        <v>104.49</v>
      </c>
      <c r="NKF339" s="268">
        <f>NKB339*NKD339</f>
        <v>79.59</v>
      </c>
      <c r="NKG339" s="269">
        <f>NKE339*NKB339</f>
        <v>104.49</v>
      </c>
      <c r="NKH339" s="198" t="s">
        <v>22773</v>
      </c>
      <c r="NKI339" s="474" t="s">
        <v>22774</v>
      </c>
      <c r="NKJ339" s="474"/>
      <c r="NKK339" s="474"/>
      <c r="NKL339" s="474"/>
      <c r="NKM339" s="474"/>
      <c r="NKN339" s="474"/>
      <c r="NKO339" s="223" t="s">
        <v>10863</v>
      </c>
      <c r="NKP339" s="223" t="s">
        <v>22772</v>
      </c>
      <c r="NKQ339" s="223" t="s">
        <v>6595</v>
      </c>
      <c r="NKR339" s="289">
        <v>1</v>
      </c>
      <c r="NKS339" s="289"/>
      <c r="NKT339" s="268">
        <v>79.59</v>
      </c>
      <c r="NKU339" s="268">
        <f>ROUND(NKT339*(1+$C$7),2)</f>
        <v>104.49</v>
      </c>
      <c r="NKV339" s="268">
        <f>NKR339*NKT339</f>
        <v>79.59</v>
      </c>
      <c r="NKW339" s="269">
        <f>NKU339*NKR339</f>
        <v>104.49</v>
      </c>
      <c r="NKX339" s="198" t="s">
        <v>22773</v>
      </c>
      <c r="NKY339" s="474" t="s">
        <v>22774</v>
      </c>
      <c r="NKZ339" s="474"/>
      <c r="NLA339" s="474"/>
      <c r="NLB339" s="474"/>
      <c r="NLC339" s="474"/>
      <c r="NLD339" s="474"/>
      <c r="NLE339" s="223" t="s">
        <v>10863</v>
      </c>
      <c r="NLF339" s="223" t="s">
        <v>22772</v>
      </c>
      <c r="NLG339" s="223" t="s">
        <v>6595</v>
      </c>
      <c r="NLH339" s="289">
        <v>1</v>
      </c>
      <c r="NLI339" s="289"/>
      <c r="NLJ339" s="268">
        <v>79.59</v>
      </c>
      <c r="NLK339" s="268">
        <f>ROUND(NLJ339*(1+$C$7),2)</f>
        <v>104.49</v>
      </c>
      <c r="NLL339" s="268">
        <f>NLH339*NLJ339</f>
        <v>79.59</v>
      </c>
      <c r="NLM339" s="269">
        <f>NLK339*NLH339</f>
        <v>104.49</v>
      </c>
      <c r="NLN339" s="198" t="s">
        <v>22773</v>
      </c>
      <c r="NLO339" s="474" t="s">
        <v>22774</v>
      </c>
      <c r="NLP339" s="474"/>
      <c r="NLQ339" s="474"/>
      <c r="NLR339" s="474"/>
      <c r="NLS339" s="474"/>
      <c r="NLT339" s="474"/>
      <c r="NLU339" s="223" t="s">
        <v>10863</v>
      </c>
      <c r="NLV339" s="223" t="s">
        <v>22772</v>
      </c>
      <c r="NLW339" s="223" t="s">
        <v>6595</v>
      </c>
      <c r="NLX339" s="289">
        <v>1</v>
      </c>
      <c r="NLY339" s="289"/>
      <c r="NLZ339" s="268">
        <v>79.59</v>
      </c>
      <c r="NMA339" s="268">
        <f>ROUND(NLZ339*(1+$C$7),2)</f>
        <v>104.49</v>
      </c>
      <c r="NMB339" s="268">
        <f>NLX339*NLZ339</f>
        <v>79.59</v>
      </c>
      <c r="NMC339" s="269">
        <f>NMA339*NLX339</f>
        <v>104.49</v>
      </c>
      <c r="NMD339" s="198" t="s">
        <v>22773</v>
      </c>
      <c r="NME339" s="474" t="s">
        <v>22774</v>
      </c>
      <c r="NMF339" s="474"/>
      <c r="NMG339" s="474"/>
      <c r="NMH339" s="474"/>
      <c r="NMI339" s="474"/>
      <c r="NMJ339" s="474"/>
      <c r="NMK339" s="223" t="s">
        <v>10863</v>
      </c>
      <c r="NML339" s="223" t="s">
        <v>22772</v>
      </c>
      <c r="NMM339" s="223" t="s">
        <v>6595</v>
      </c>
      <c r="NMN339" s="289">
        <v>1</v>
      </c>
      <c r="NMO339" s="289"/>
      <c r="NMP339" s="268">
        <v>79.59</v>
      </c>
      <c r="NMQ339" s="268">
        <f>ROUND(NMP339*(1+$C$7),2)</f>
        <v>104.49</v>
      </c>
      <c r="NMR339" s="268">
        <f>NMN339*NMP339</f>
        <v>79.59</v>
      </c>
      <c r="NMS339" s="269">
        <f>NMQ339*NMN339</f>
        <v>104.49</v>
      </c>
      <c r="NMT339" s="198" t="s">
        <v>22773</v>
      </c>
      <c r="NMU339" s="474" t="s">
        <v>22774</v>
      </c>
      <c r="NMV339" s="474"/>
      <c r="NMW339" s="474"/>
      <c r="NMX339" s="474"/>
      <c r="NMY339" s="474"/>
      <c r="NMZ339" s="474"/>
      <c r="NNA339" s="223" t="s">
        <v>10863</v>
      </c>
      <c r="NNB339" s="223" t="s">
        <v>22772</v>
      </c>
      <c r="NNC339" s="223" t="s">
        <v>6595</v>
      </c>
      <c r="NND339" s="289">
        <v>1</v>
      </c>
      <c r="NNE339" s="289"/>
      <c r="NNF339" s="268">
        <v>79.59</v>
      </c>
      <c r="NNG339" s="268">
        <f>ROUND(NNF339*(1+$C$7),2)</f>
        <v>104.49</v>
      </c>
      <c r="NNH339" s="268">
        <f>NND339*NNF339</f>
        <v>79.59</v>
      </c>
      <c r="NNI339" s="269">
        <f>NNG339*NND339</f>
        <v>104.49</v>
      </c>
      <c r="NNJ339" s="198" t="s">
        <v>22773</v>
      </c>
      <c r="NNK339" s="474" t="s">
        <v>22774</v>
      </c>
      <c r="NNL339" s="474"/>
      <c r="NNM339" s="474"/>
      <c r="NNN339" s="474"/>
      <c r="NNO339" s="474"/>
      <c r="NNP339" s="474"/>
      <c r="NNQ339" s="223" t="s">
        <v>10863</v>
      </c>
      <c r="NNR339" s="223" t="s">
        <v>22772</v>
      </c>
      <c r="NNS339" s="223" t="s">
        <v>6595</v>
      </c>
      <c r="NNT339" s="289">
        <v>1</v>
      </c>
      <c r="NNU339" s="289"/>
      <c r="NNV339" s="268">
        <v>79.59</v>
      </c>
      <c r="NNW339" s="268">
        <f>ROUND(NNV339*(1+$C$7),2)</f>
        <v>104.49</v>
      </c>
      <c r="NNX339" s="268">
        <f>NNT339*NNV339</f>
        <v>79.59</v>
      </c>
      <c r="NNY339" s="269">
        <f>NNW339*NNT339</f>
        <v>104.49</v>
      </c>
      <c r="NNZ339" s="198" t="s">
        <v>22773</v>
      </c>
      <c r="NOA339" s="474" t="s">
        <v>22774</v>
      </c>
      <c r="NOB339" s="474"/>
      <c r="NOC339" s="474"/>
      <c r="NOD339" s="474"/>
      <c r="NOE339" s="474"/>
      <c r="NOF339" s="474"/>
      <c r="NOG339" s="223" t="s">
        <v>10863</v>
      </c>
      <c r="NOH339" s="223" t="s">
        <v>22772</v>
      </c>
      <c r="NOI339" s="223" t="s">
        <v>6595</v>
      </c>
      <c r="NOJ339" s="289">
        <v>1</v>
      </c>
      <c r="NOK339" s="289"/>
      <c r="NOL339" s="268">
        <v>79.59</v>
      </c>
      <c r="NOM339" s="268">
        <f>ROUND(NOL339*(1+$C$7),2)</f>
        <v>104.49</v>
      </c>
      <c r="NON339" s="268">
        <f>NOJ339*NOL339</f>
        <v>79.59</v>
      </c>
      <c r="NOO339" s="269">
        <f>NOM339*NOJ339</f>
        <v>104.49</v>
      </c>
      <c r="NOP339" s="198" t="s">
        <v>22773</v>
      </c>
      <c r="NOQ339" s="474" t="s">
        <v>22774</v>
      </c>
      <c r="NOR339" s="474"/>
      <c r="NOS339" s="474"/>
      <c r="NOT339" s="474"/>
      <c r="NOU339" s="474"/>
      <c r="NOV339" s="474"/>
      <c r="NOW339" s="223" t="s">
        <v>10863</v>
      </c>
      <c r="NOX339" s="223" t="s">
        <v>22772</v>
      </c>
      <c r="NOY339" s="223" t="s">
        <v>6595</v>
      </c>
      <c r="NOZ339" s="289">
        <v>1</v>
      </c>
      <c r="NPA339" s="289"/>
      <c r="NPB339" s="268">
        <v>79.59</v>
      </c>
      <c r="NPC339" s="268">
        <f>ROUND(NPB339*(1+$C$7),2)</f>
        <v>104.49</v>
      </c>
      <c r="NPD339" s="268">
        <f>NOZ339*NPB339</f>
        <v>79.59</v>
      </c>
      <c r="NPE339" s="269">
        <f>NPC339*NOZ339</f>
        <v>104.49</v>
      </c>
      <c r="NPF339" s="198" t="s">
        <v>22773</v>
      </c>
      <c r="NPG339" s="474" t="s">
        <v>22774</v>
      </c>
      <c r="NPH339" s="474"/>
      <c r="NPI339" s="474"/>
      <c r="NPJ339" s="474"/>
      <c r="NPK339" s="474"/>
      <c r="NPL339" s="474"/>
      <c r="NPM339" s="223" t="s">
        <v>10863</v>
      </c>
      <c r="NPN339" s="223" t="s">
        <v>22772</v>
      </c>
      <c r="NPO339" s="223" t="s">
        <v>6595</v>
      </c>
      <c r="NPP339" s="289">
        <v>1</v>
      </c>
      <c r="NPQ339" s="289"/>
      <c r="NPR339" s="268">
        <v>79.59</v>
      </c>
      <c r="NPS339" s="268">
        <f>ROUND(NPR339*(1+$C$7),2)</f>
        <v>104.49</v>
      </c>
      <c r="NPT339" s="268">
        <f>NPP339*NPR339</f>
        <v>79.59</v>
      </c>
      <c r="NPU339" s="269">
        <f>NPS339*NPP339</f>
        <v>104.49</v>
      </c>
      <c r="NPV339" s="198" t="s">
        <v>22773</v>
      </c>
      <c r="NPW339" s="474" t="s">
        <v>22774</v>
      </c>
      <c r="NPX339" s="474"/>
      <c r="NPY339" s="474"/>
      <c r="NPZ339" s="474"/>
      <c r="NQA339" s="474"/>
      <c r="NQB339" s="474"/>
      <c r="NQC339" s="223" t="s">
        <v>10863</v>
      </c>
      <c r="NQD339" s="223" t="s">
        <v>22772</v>
      </c>
      <c r="NQE339" s="223" t="s">
        <v>6595</v>
      </c>
      <c r="NQF339" s="289">
        <v>1</v>
      </c>
      <c r="NQG339" s="289"/>
      <c r="NQH339" s="268">
        <v>79.59</v>
      </c>
      <c r="NQI339" s="268">
        <f>ROUND(NQH339*(1+$C$7),2)</f>
        <v>104.49</v>
      </c>
      <c r="NQJ339" s="268">
        <f>NQF339*NQH339</f>
        <v>79.59</v>
      </c>
      <c r="NQK339" s="269">
        <f>NQI339*NQF339</f>
        <v>104.49</v>
      </c>
      <c r="NQL339" s="198" t="s">
        <v>22773</v>
      </c>
      <c r="NQM339" s="474" t="s">
        <v>22774</v>
      </c>
      <c r="NQN339" s="474"/>
      <c r="NQO339" s="474"/>
      <c r="NQP339" s="474"/>
      <c r="NQQ339" s="474"/>
      <c r="NQR339" s="474"/>
      <c r="NQS339" s="223" t="s">
        <v>10863</v>
      </c>
      <c r="NQT339" s="223" t="s">
        <v>22772</v>
      </c>
      <c r="NQU339" s="223" t="s">
        <v>6595</v>
      </c>
      <c r="NQV339" s="289">
        <v>1</v>
      </c>
      <c r="NQW339" s="289"/>
      <c r="NQX339" s="268">
        <v>79.59</v>
      </c>
      <c r="NQY339" s="268">
        <f>ROUND(NQX339*(1+$C$7),2)</f>
        <v>104.49</v>
      </c>
      <c r="NQZ339" s="268">
        <f>NQV339*NQX339</f>
        <v>79.59</v>
      </c>
      <c r="NRA339" s="269">
        <f>NQY339*NQV339</f>
        <v>104.49</v>
      </c>
      <c r="NRB339" s="198" t="s">
        <v>22773</v>
      </c>
      <c r="NRC339" s="474" t="s">
        <v>22774</v>
      </c>
      <c r="NRD339" s="474"/>
      <c r="NRE339" s="474"/>
      <c r="NRF339" s="474"/>
      <c r="NRG339" s="474"/>
      <c r="NRH339" s="474"/>
      <c r="NRI339" s="223" t="s">
        <v>10863</v>
      </c>
      <c r="NRJ339" s="223" t="s">
        <v>22772</v>
      </c>
      <c r="NRK339" s="223" t="s">
        <v>6595</v>
      </c>
      <c r="NRL339" s="289">
        <v>1</v>
      </c>
      <c r="NRM339" s="289"/>
      <c r="NRN339" s="268">
        <v>79.59</v>
      </c>
      <c r="NRO339" s="268">
        <f>ROUND(NRN339*(1+$C$7),2)</f>
        <v>104.49</v>
      </c>
      <c r="NRP339" s="268">
        <f>NRL339*NRN339</f>
        <v>79.59</v>
      </c>
      <c r="NRQ339" s="269">
        <f>NRO339*NRL339</f>
        <v>104.49</v>
      </c>
      <c r="NRR339" s="198" t="s">
        <v>22773</v>
      </c>
      <c r="NRS339" s="474" t="s">
        <v>22774</v>
      </c>
      <c r="NRT339" s="474"/>
      <c r="NRU339" s="474"/>
      <c r="NRV339" s="474"/>
      <c r="NRW339" s="474"/>
      <c r="NRX339" s="474"/>
      <c r="NRY339" s="223" t="s">
        <v>10863</v>
      </c>
      <c r="NRZ339" s="223" t="s">
        <v>22772</v>
      </c>
      <c r="NSA339" s="223" t="s">
        <v>6595</v>
      </c>
      <c r="NSB339" s="289">
        <v>1</v>
      </c>
      <c r="NSC339" s="289"/>
      <c r="NSD339" s="268">
        <v>79.59</v>
      </c>
      <c r="NSE339" s="268">
        <f>ROUND(NSD339*(1+$C$7),2)</f>
        <v>104.49</v>
      </c>
      <c r="NSF339" s="268">
        <f>NSB339*NSD339</f>
        <v>79.59</v>
      </c>
      <c r="NSG339" s="269">
        <f>NSE339*NSB339</f>
        <v>104.49</v>
      </c>
      <c r="NSH339" s="198" t="s">
        <v>22773</v>
      </c>
      <c r="NSI339" s="474" t="s">
        <v>22774</v>
      </c>
      <c r="NSJ339" s="474"/>
      <c r="NSK339" s="474"/>
      <c r="NSL339" s="474"/>
      <c r="NSM339" s="474"/>
      <c r="NSN339" s="474"/>
      <c r="NSO339" s="223" t="s">
        <v>10863</v>
      </c>
      <c r="NSP339" s="223" t="s">
        <v>22772</v>
      </c>
      <c r="NSQ339" s="223" t="s">
        <v>6595</v>
      </c>
      <c r="NSR339" s="289">
        <v>1</v>
      </c>
      <c r="NSS339" s="289"/>
      <c r="NST339" s="268">
        <v>79.59</v>
      </c>
      <c r="NSU339" s="268">
        <f>ROUND(NST339*(1+$C$7),2)</f>
        <v>104.49</v>
      </c>
      <c r="NSV339" s="268">
        <f>NSR339*NST339</f>
        <v>79.59</v>
      </c>
      <c r="NSW339" s="269">
        <f>NSU339*NSR339</f>
        <v>104.49</v>
      </c>
      <c r="NSX339" s="198" t="s">
        <v>22773</v>
      </c>
      <c r="NSY339" s="474" t="s">
        <v>22774</v>
      </c>
      <c r="NSZ339" s="474"/>
      <c r="NTA339" s="474"/>
      <c r="NTB339" s="474"/>
      <c r="NTC339" s="474"/>
      <c r="NTD339" s="474"/>
      <c r="NTE339" s="223" t="s">
        <v>10863</v>
      </c>
      <c r="NTF339" s="223" t="s">
        <v>22772</v>
      </c>
      <c r="NTG339" s="223" t="s">
        <v>6595</v>
      </c>
      <c r="NTH339" s="289">
        <v>1</v>
      </c>
      <c r="NTI339" s="289"/>
      <c r="NTJ339" s="268">
        <v>79.59</v>
      </c>
      <c r="NTK339" s="268">
        <f>ROUND(NTJ339*(1+$C$7),2)</f>
        <v>104.49</v>
      </c>
      <c r="NTL339" s="268">
        <f>NTH339*NTJ339</f>
        <v>79.59</v>
      </c>
      <c r="NTM339" s="269">
        <f>NTK339*NTH339</f>
        <v>104.49</v>
      </c>
      <c r="NTN339" s="198" t="s">
        <v>22773</v>
      </c>
      <c r="NTO339" s="474" t="s">
        <v>22774</v>
      </c>
      <c r="NTP339" s="474"/>
      <c r="NTQ339" s="474"/>
      <c r="NTR339" s="474"/>
      <c r="NTS339" s="474"/>
      <c r="NTT339" s="474"/>
      <c r="NTU339" s="223" t="s">
        <v>10863</v>
      </c>
      <c r="NTV339" s="223" t="s">
        <v>22772</v>
      </c>
      <c r="NTW339" s="223" t="s">
        <v>6595</v>
      </c>
      <c r="NTX339" s="289">
        <v>1</v>
      </c>
      <c r="NTY339" s="289"/>
      <c r="NTZ339" s="268">
        <v>79.59</v>
      </c>
      <c r="NUA339" s="268">
        <f>ROUND(NTZ339*(1+$C$7),2)</f>
        <v>104.49</v>
      </c>
      <c r="NUB339" s="268">
        <f>NTX339*NTZ339</f>
        <v>79.59</v>
      </c>
      <c r="NUC339" s="269">
        <f>NUA339*NTX339</f>
        <v>104.49</v>
      </c>
      <c r="NUD339" s="198" t="s">
        <v>22773</v>
      </c>
      <c r="NUE339" s="474" t="s">
        <v>22774</v>
      </c>
      <c r="NUF339" s="474"/>
      <c r="NUG339" s="474"/>
      <c r="NUH339" s="474"/>
      <c r="NUI339" s="474"/>
      <c r="NUJ339" s="474"/>
      <c r="NUK339" s="223" t="s">
        <v>10863</v>
      </c>
      <c r="NUL339" s="223" t="s">
        <v>22772</v>
      </c>
      <c r="NUM339" s="223" t="s">
        <v>6595</v>
      </c>
      <c r="NUN339" s="289">
        <v>1</v>
      </c>
      <c r="NUO339" s="289"/>
      <c r="NUP339" s="268">
        <v>79.59</v>
      </c>
      <c r="NUQ339" s="268">
        <f>ROUND(NUP339*(1+$C$7),2)</f>
        <v>104.49</v>
      </c>
      <c r="NUR339" s="268">
        <f>NUN339*NUP339</f>
        <v>79.59</v>
      </c>
      <c r="NUS339" s="269">
        <f>NUQ339*NUN339</f>
        <v>104.49</v>
      </c>
      <c r="NUT339" s="198" t="s">
        <v>22773</v>
      </c>
      <c r="NUU339" s="474" t="s">
        <v>22774</v>
      </c>
      <c r="NUV339" s="474"/>
      <c r="NUW339" s="474"/>
      <c r="NUX339" s="474"/>
      <c r="NUY339" s="474"/>
      <c r="NUZ339" s="474"/>
      <c r="NVA339" s="223" t="s">
        <v>10863</v>
      </c>
      <c r="NVB339" s="223" t="s">
        <v>22772</v>
      </c>
      <c r="NVC339" s="223" t="s">
        <v>6595</v>
      </c>
      <c r="NVD339" s="289">
        <v>1</v>
      </c>
      <c r="NVE339" s="289"/>
      <c r="NVF339" s="268">
        <v>79.59</v>
      </c>
      <c r="NVG339" s="268">
        <f>ROUND(NVF339*(1+$C$7),2)</f>
        <v>104.49</v>
      </c>
      <c r="NVH339" s="268">
        <f>NVD339*NVF339</f>
        <v>79.59</v>
      </c>
      <c r="NVI339" s="269">
        <f>NVG339*NVD339</f>
        <v>104.49</v>
      </c>
      <c r="NVJ339" s="198" t="s">
        <v>22773</v>
      </c>
      <c r="NVK339" s="474" t="s">
        <v>22774</v>
      </c>
      <c r="NVL339" s="474"/>
      <c r="NVM339" s="474"/>
      <c r="NVN339" s="474"/>
      <c r="NVO339" s="474"/>
      <c r="NVP339" s="474"/>
      <c r="NVQ339" s="223" t="s">
        <v>10863</v>
      </c>
      <c r="NVR339" s="223" t="s">
        <v>22772</v>
      </c>
      <c r="NVS339" s="223" t="s">
        <v>6595</v>
      </c>
      <c r="NVT339" s="289">
        <v>1</v>
      </c>
      <c r="NVU339" s="289"/>
      <c r="NVV339" s="268">
        <v>79.59</v>
      </c>
      <c r="NVW339" s="268">
        <f>ROUND(NVV339*(1+$C$7),2)</f>
        <v>104.49</v>
      </c>
      <c r="NVX339" s="268">
        <f>NVT339*NVV339</f>
        <v>79.59</v>
      </c>
      <c r="NVY339" s="269">
        <f>NVW339*NVT339</f>
        <v>104.49</v>
      </c>
      <c r="NVZ339" s="198" t="s">
        <v>22773</v>
      </c>
      <c r="NWA339" s="474" t="s">
        <v>22774</v>
      </c>
      <c r="NWB339" s="474"/>
      <c r="NWC339" s="474"/>
      <c r="NWD339" s="474"/>
      <c r="NWE339" s="474"/>
      <c r="NWF339" s="474"/>
      <c r="NWG339" s="223" t="s">
        <v>10863</v>
      </c>
      <c r="NWH339" s="223" t="s">
        <v>22772</v>
      </c>
      <c r="NWI339" s="223" t="s">
        <v>6595</v>
      </c>
      <c r="NWJ339" s="289">
        <v>1</v>
      </c>
      <c r="NWK339" s="289"/>
      <c r="NWL339" s="268">
        <v>79.59</v>
      </c>
      <c r="NWM339" s="268">
        <f>ROUND(NWL339*(1+$C$7),2)</f>
        <v>104.49</v>
      </c>
      <c r="NWN339" s="268">
        <f>NWJ339*NWL339</f>
        <v>79.59</v>
      </c>
      <c r="NWO339" s="269">
        <f>NWM339*NWJ339</f>
        <v>104.49</v>
      </c>
      <c r="NWP339" s="198" t="s">
        <v>22773</v>
      </c>
      <c r="NWQ339" s="474" t="s">
        <v>22774</v>
      </c>
      <c r="NWR339" s="474"/>
      <c r="NWS339" s="474"/>
      <c r="NWT339" s="474"/>
      <c r="NWU339" s="474"/>
      <c r="NWV339" s="474"/>
      <c r="NWW339" s="223" t="s">
        <v>10863</v>
      </c>
      <c r="NWX339" s="223" t="s">
        <v>22772</v>
      </c>
      <c r="NWY339" s="223" t="s">
        <v>6595</v>
      </c>
      <c r="NWZ339" s="289">
        <v>1</v>
      </c>
      <c r="NXA339" s="289"/>
      <c r="NXB339" s="268">
        <v>79.59</v>
      </c>
      <c r="NXC339" s="268">
        <f>ROUND(NXB339*(1+$C$7),2)</f>
        <v>104.49</v>
      </c>
      <c r="NXD339" s="268">
        <f>NWZ339*NXB339</f>
        <v>79.59</v>
      </c>
      <c r="NXE339" s="269">
        <f>NXC339*NWZ339</f>
        <v>104.49</v>
      </c>
      <c r="NXF339" s="198" t="s">
        <v>22773</v>
      </c>
      <c r="NXG339" s="474" t="s">
        <v>22774</v>
      </c>
      <c r="NXH339" s="474"/>
      <c r="NXI339" s="474"/>
      <c r="NXJ339" s="474"/>
      <c r="NXK339" s="474"/>
      <c r="NXL339" s="474"/>
      <c r="NXM339" s="223" t="s">
        <v>10863</v>
      </c>
      <c r="NXN339" s="223" t="s">
        <v>22772</v>
      </c>
      <c r="NXO339" s="223" t="s">
        <v>6595</v>
      </c>
      <c r="NXP339" s="289">
        <v>1</v>
      </c>
      <c r="NXQ339" s="289"/>
      <c r="NXR339" s="268">
        <v>79.59</v>
      </c>
      <c r="NXS339" s="268">
        <f>ROUND(NXR339*(1+$C$7),2)</f>
        <v>104.49</v>
      </c>
      <c r="NXT339" s="268">
        <f>NXP339*NXR339</f>
        <v>79.59</v>
      </c>
      <c r="NXU339" s="269">
        <f>NXS339*NXP339</f>
        <v>104.49</v>
      </c>
      <c r="NXV339" s="198" t="s">
        <v>22773</v>
      </c>
      <c r="NXW339" s="474" t="s">
        <v>22774</v>
      </c>
      <c r="NXX339" s="474"/>
      <c r="NXY339" s="474"/>
      <c r="NXZ339" s="474"/>
      <c r="NYA339" s="474"/>
      <c r="NYB339" s="474"/>
      <c r="NYC339" s="223" t="s">
        <v>10863</v>
      </c>
      <c r="NYD339" s="223" t="s">
        <v>22772</v>
      </c>
      <c r="NYE339" s="223" t="s">
        <v>6595</v>
      </c>
      <c r="NYF339" s="289">
        <v>1</v>
      </c>
      <c r="NYG339" s="289"/>
      <c r="NYH339" s="268">
        <v>79.59</v>
      </c>
      <c r="NYI339" s="268">
        <f>ROUND(NYH339*(1+$C$7),2)</f>
        <v>104.49</v>
      </c>
      <c r="NYJ339" s="268">
        <f>NYF339*NYH339</f>
        <v>79.59</v>
      </c>
      <c r="NYK339" s="269">
        <f>NYI339*NYF339</f>
        <v>104.49</v>
      </c>
      <c r="NYL339" s="198" t="s">
        <v>22773</v>
      </c>
      <c r="NYM339" s="474" t="s">
        <v>22774</v>
      </c>
      <c r="NYN339" s="474"/>
      <c r="NYO339" s="474"/>
      <c r="NYP339" s="474"/>
      <c r="NYQ339" s="474"/>
      <c r="NYR339" s="474"/>
      <c r="NYS339" s="223" t="s">
        <v>10863</v>
      </c>
      <c r="NYT339" s="223" t="s">
        <v>22772</v>
      </c>
      <c r="NYU339" s="223" t="s">
        <v>6595</v>
      </c>
      <c r="NYV339" s="289">
        <v>1</v>
      </c>
      <c r="NYW339" s="289"/>
      <c r="NYX339" s="268">
        <v>79.59</v>
      </c>
      <c r="NYY339" s="268">
        <f>ROUND(NYX339*(1+$C$7),2)</f>
        <v>104.49</v>
      </c>
      <c r="NYZ339" s="268">
        <f>NYV339*NYX339</f>
        <v>79.59</v>
      </c>
      <c r="NZA339" s="269">
        <f>NYY339*NYV339</f>
        <v>104.49</v>
      </c>
      <c r="NZB339" s="198" t="s">
        <v>22773</v>
      </c>
      <c r="NZC339" s="474" t="s">
        <v>22774</v>
      </c>
      <c r="NZD339" s="474"/>
      <c r="NZE339" s="474"/>
      <c r="NZF339" s="474"/>
      <c r="NZG339" s="474"/>
      <c r="NZH339" s="474"/>
      <c r="NZI339" s="223" t="s">
        <v>10863</v>
      </c>
      <c r="NZJ339" s="223" t="s">
        <v>22772</v>
      </c>
      <c r="NZK339" s="223" t="s">
        <v>6595</v>
      </c>
      <c r="NZL339" s="289">
        <v>1</v>
      </c>
      <c r="NZM339" s="289"/>
      <c r="NZN339" s="268">
        <v>79.59</v>
      </c>
      <c r="NZO339" s="268">
        <f>ROUND(NZN339*(1+$C$7),2)</f>
        <v>104.49</v>
      </c>
      <c r="NZP339" s="268">
        <f>NZL339*NZN339</f>
        <v>79.59</v>
      </c>
      <c r="NZQ339" s="269">
        <f>NZO339*NZL339</f>
        <v>104.49</v>
      </c>
      <c r="NZR339" s="198" t="s">
        <v>22773</v>
      </c>
      <c r="NZS339" s="474" t="s">
        <v>22774</v>
      </c>
      <c r="NZT339" s="474"/>
      <c r="NZU339" s="474"/>
      <c r="NZV339" s="474"/>
      <c r="NZW339" s="474"/>
      <c r="NZX339" s="474"/>
      <c r="NZY339" s="223" t="s">
        <v>10863</v>
      </c>
      <c r="NZZ339" s="223" t="s">
        <v>22772</v>
      </c>
      <c r="OAA339" s="223" t="s">
        <v>6595</v>
      </c>
      <c r="OAB339" s="289">
        <v>1</v>
      </c>
      <c r="OAC339" s="289"/>
      <c r="OAD339" s="268">
        <v>79.59</v>
      </c>
      <c r="OAE339" s="268">
        <f>ROUND(OAD339*(1+$C$7),2)</f>
        <v>104.49</v>
      </c>
      <c r="OAF339" s="268">
        <f>OAB339*OAD339</f>
        <v>79.59</v>
      </c>
      <c r="OAG339" s="269">
        <f>OAE339*OAB339</f>
        <v>104.49</v>
      </c>
      <c r="OAH339" s="198" t="s">
        <v>22773</v>
      </c>
      <c r="OAI339" s="474" t="s">
        <v>22774</v>
      </c>
      <c r="OAJ339" s="474"/>
      <c r="OAK339" s="474"/>
      <c r="OAL339" s="474"/>
      <c r="OAM339" s="474"/>
      <c r="OAN339" s="474"/>
      <c r="OAO339" s="223" t="s">
        <v>10863</v>
      </c>
      <c r="OAP339" s="223" t="s">
        <v>22772</v>
      </c>
      <c r="OAQ339" s="223" t="s">
        <v>6595</v>
      </c>
      <c r="OAR339" s="289">
        <v>1</v>
      </c>
      <c r="OAS339" s="289"/>
      <c r="OAT339" s="268">
        <v>79.59</v>
      </c>
      <c r="OAU339" s="268">
        <f>ROUND(OAT339*(1+$C$7),2)</f>
        <v>104.49</v>
      </c>
      <c r="OAV339" s="268">
        <f>OAR339*OAT339</f>
        <v>79.59</v>
      </c>
      <c r="OAW339" s="269">
        <f>OAU339*OAR339</f>
        <v>104.49</v>
      </c>
      <c r="OAX339" s="198" t="s">
        <v>22773</v>
      </c>
      <c r="OAY339" s="474" t="s">
        <v>22774</v>
      </c>
      <c r="OAZ339" s="474"/>
      <c r="OBA339" s="474"/>
      <c r="OBB339" s="474"/>
      <c r="OBC339" s="474"/>
      <c r="OBD339" s="474"/>
      <c r="OBE339" s="223" t="s">
        <v>10863</v>
      </c>
      <c r="OBF339" s="223" t="s">
        <v>22772</v>
      </c>
      <c r="OBG339" s="223" t="s">
        <v>6595</v>
      </c>
      <c r="OBH339" s="289">
        <v>1</v>
      </c>
      <c r="OBI339" s="289"/>
      <c r="OBJ339" s="268">
        <v>79.59</v>
      </c>
      <c r="OBK339" s="268">
        <f>ROUND(OBJ339*(1+$C$7),2)</f>
        <v>104.49</v>
      </c>
      <c r="OBL339" s="268">
        <f>OBH339*OBJ339</f>
        <v>79.59</v>
      </c>
      <c r="OBM339" s="269">
        <f>OBK339*OBH339</f>
        <v>104.49</v>
      </c>
      <c r="OBN339" s="198" t="s">
        <v>22773</v>
      </c>
      <c r="OBO339" s="474" t="s">
        <v>22774</v>
      </c>
      <c r="OBP339" s="474"/>
      <c r="OBQ339" s="474"/>
      <c r="OBR339" s="474"/>
      <c r="OBS339" s="474"/>
      <c r="OBT339" s="474"/>
      <c r="OBU339" s="223" t="s">
        <v>10863</v>
      </c>
      <c r="OBV339" s="223" t="s">
        <v>22772</v>
      </c>
      <c r="OBW339" s="223" t="s">
        <v>6595</v>
      </c>
      <c r="OBX339" s="289">
        <v>1</v>
      </c>
      <c r="OBY339" s="289"/>
      <c r="OBZ339" s="268">
        <v>79.59</v>
      </c>
      <c r="OCA339" s="268">
        <f>ROUND(OBZ339*(1+$C$7),2)</f>
        <v>104.49</v>
      </c>
      <c r="OCB339" s="268">
        <f>OBX339*OBZ339</f>
        <v>79.59</v>
      </c>
      <c r="OCC339" s="269">
        <f>OCA339*OBX339</f>
        <v>104.49</v>
      </c>
      <c r="OCD339" s="198" t="s">
        <v>22773</v>
      </c>
      <c r="OCE339" s="474" t="s">
        <v>22774</v>
      </c>
      <c r="OCF339" s="474"/>
      <c r="OCG339" s="474"/>
      <c r="OCH339" s="474"/>
      <c r="OCI339" s="474"/>
      <c r="OCJ339" s="474"/>
      <c r="OCK339" s="223" t="s">
        <v>10863</v>
      </c>
      <c r="OCL339" s="223" t="s">
        <v>22772</v>
      </c>
      <c r="OCM339" s="223" t="s">
        <v>6595</v>
      </c>
      <c r="OCN339" s="289">
        <v>1</v>
      </c>
      <c r="OCO339" s="289"/>
      <c r="OCP339" s="268">
        <v>79.59</v>
      </c>
      <c r="OCQ339" s="268">
        <f>ROUND(OCP339*(1+$C$7),2)</f>
        <v>104.49</v>
      </c>
      <c r="OCR339" s="268">
        <f>OCN339*OCP339</f>
        <v>79.59</v>
      </c>
      <c r="OCS339" s="269">
        <f>OCQ339*OCN339</f>
        <v>104.49</v>
      </c>
      <c r="OCT339" s="198" t="s">
        <v>22773</v>
      </c>
      <c r="OCU339" s="474" t="s">
        <v>22774</v>
      </c>
      <c r="OCV339" s="474"/>
      <c r="OCW339" s="474"/>
      <c r="OCX339" s="474"/>
      <c r="OCY339" s="474"/>
      <c r="OCZ339" s="474"/>
      <c r="ODA339" s="223" t="s">
        <v>10863</v>
      </c>
      <c r="ODB339" s="223" t="s">
        <v>22772</v>
      </c>
      <c r="ODC339" s="223" t="s">
        <v>6595</v>
      </c>
      <c r="ODD339" s="289">
        <v>1</v>
      </c>
      <c r="ODE339" s="289"/>
      <c r="ODF339" s="268">
        <v>79.59</v>
      </c>
      <c r="ODG339" s="268">
        <f>ROUND(ODF339*(1+$C$7),2)</f>
        <v>104.49</v>
      </c>
      <c r="ODH339" s="268">
        <f>ODD339*ODF339</f>
        <v>79.59</v>
      </c>
      <c r="ODI339" s="269">
        <f>ODG339*ODD339</f>
        <v>104.49</v>
      </c>
      <c r="ODJ339" s="198" t="s">
        <v>22773</v>
      </c>
      <c r="ODK339" s="474" t="s">
        <v>22774</v>
      </c>
      <c r="ODL339" s="474"/>
      <c r="ODM339" s="474"/>
      <c r="ODN339" s="474"/>
      <c r="ODO339" s="474"/>
      <c r="ODP339" s="474"/>
      <c r="ODQ339" s="223" t="s">
        <v>10863</v>
      </c>
      <c r="ODR339" s="223" t="s">
        <v>22772</v>
      </c>
      <c r="ODS339" s="223" t="s">
        <v>6595</v>
      </c>
      <c r="ODT339" s="289">
        <v>1</v>
      </c>
      <c r="ODU339" s="289"/>
      <c r="ODV339" s="268">
        <v>79.59</v>
      </c>
      <c r="ODW339" s="268">
        <f>ROUND(ODV339*(1+$C$7),2)</f>
        <v>104.49</v>
      </c>
      <c r="ODX339" s="268">
        <f>ODT339*ODV339</f>
        <v>79.59</v>
      </c>
      <c r="ODY339" s="269">
        <f>ODW339*ODT339</f>
        <v>104.49</v>
      </c>
      <c r="ODZ339" s="198" t="s">
        <v>22773</v>
      </c>
      <c r="OEA339" s="474" t="s">
        <v>22774</v>
      </c>
      <c r="OEB339" s="474"/>
      <c r="OEC339" s="474"/>
      <c r="OED339" s="474"/>
      <c r="OEE339" s="474"/>
      <c r="OEF339" s="474"/>
      <c r="OEG339" s="223" t="s">
        <v>10863</v>
      </c>
      <c r="OEH339" s="223" t="s">
        <v>22772</v>
      </c>
      <c r="OEI339" s="223" t="s">
        <v>6595</v>
      </c>
      <c r="OEJ339" s="289">
        <v>1</v>
      </c>
      <c r="OEK339" s="289"/>
      <c r="OEL339" s="268">
        <v>79.59</v>
      </c>
      <c r="OEM339" s="268">
        <f>ROUND(OEL339*(1+$C$7),2)</f>
        <v>104.49</v>
      </c>
      <c r="OEN339" s="268">
        <f>OEJ339*OEL339</f>
        <v>79.59</v>
      </c>
      <c r="OEO339" s="269">
        <f>OEM339*OEJ339</f>
        <v>104.49</v>
      </c>
      <c r="OEP339" s="198" t="s">
        <v>22773</v>
      </c>
      <c r="OEQ339" s="474" t="s">
        <v>22774</v>
      </c>
      <c r="OER339" s="474"/>
      <c r="OES339" s="474"/>
      <c r="OET339" s="474"/>
      <c r="OEU339" s="474"/>
      <c r="OEV339" s="474"/>
      <c r="OEW339" s="223" t="s">
        <v>10863</v>
      </c>
      <c r="OEX339" s="223" t="s">
        <v>22772</v>
      </c>
      <c r="OEY339" s="223" t="s">
        <v>6595</v>
      </c>
      <c r="OEZ339" s="289">
        <v>1</v>
      </c>
      <c r="OFA339" s="289"/>
      <c r="OFB339" s="268">
        <v>79.59</v>
      </c>
      <c r="OFC339" s="268">
        <f>ROUND(OFB339*(1+$C$7),2)</f>
        <v>104.49</v>
      </c>
      <c r="OFD339" s="268">
        <f>OEZ339*OFB339</f>
        <v>79.59</v>
      </c>
      <c r="OFE339" s="269">
        <f>OFC339*OEZ339</f>
        <v>104.49</v>
      </c>
      <c r="OFF339" s="198" t="s">
        <v>22773</v>
      </c>
      <c r="OFG339" s="474" t="s">
        <v>22774</v>
      </c>
      <c r="OFH339" s="474"/>
      <c r="OFI339" s="474"/>
      <c r="OFJ339" s="474"/>
      <c r="OFK339" s="474"/>
      <c r="OFL339" s="474"/>
      <c r="OFM339" s="223" t="s">
        <v>10863</v>
      </c>
      <c r="OFN339" s="223" t="s">
        <v>22772</v>
      </c>
      <c r="OFO339" s="223" t="s">
        <v>6595</v>
      </c>
      <c r="OFP339" s="289">
        <v>1</v>
      </c>
      <c r="OFQ339" s="289"/>
      <c r="OFR339" s="268">
        <v>79.59</v>
      </c>
      <c r="OFS339" s="268">
        <f>ROUND(OFR339*(1+$C$7),2)</f>
        <v>104.49</v>
      </c>
      <c r="OFT339" s="268">
        <f>OFP339*OFR339</f>
        <v>79.59</v>
      </c>
      <c r="OFU339" s="269">
        <f>OFS339*OFP339</f>
        <v>104.49</v>
      </c>
      <c r="OFV339" s="198" t="s">
        <v>22773</v>
      </c>
      <c r="OFW339" s="474" t="s">
        <v>22774</v>
      </c>
      <c r="OFX339" s="474"/>
      <c r="OFY339" s="474"/>
      <c r="OFZ339" s="474"/>
      <c r="OGA339" s="474"/>
      <c r="OGB339" s="474"/>
      <c r="OGC339" s="223" t="s">
        <v>10863</v>
      </c>
      <c r="OGD339" s="223" t="s">
        <v>22772</v>
      </c>
      <c r="OGE339" s="223" t="s">
        <v>6595</v>
      </c>
      <c r="OGF339" s="289">
        <v>1</v>
      </c>
      <c r="OGG339" s="289"/>
      <c r="OGH339" s="268">
        <v>79.59</v>
      </c>
      <c r="OGI339" s="268">
        <f>ROUND(OGH339*(1+$C$7),2)</f>
        <v>104.49</v>
      </c>
      <c r="OGJ339" s="268">
        <f>OGF339*OGH339</f>
        <v>79.59</v>
      </c>
      <c r="OGK339" s="269">
        <f>OGI339*OGF339</f>
        <v>104.49</v>
      </c>
      <c r="OGL339" s="198" t="s">
        <v>22773</v>
      </c>
      <c r="OGM339" s="474" t="s">
        <v>22774</v>
      </c>
      <c r="OGN339" s="474"/>
      <c r="OGO339" s="474"/>
      <c r="OGP339" s="474"/>
      <c r="OGQ339" s="474"/>
      <c r="OGR339" s="474"/>
      <c r="OGS339" s="223" t="s">
        <v>10863</v>
      </c>
      <c r="OGT339" s="223" t="s">
        <v>22772</v>
      </c>
      <c r="OGU339" s="223" t="s">
        <v>6595</v>
      </c>
      <c r="OGV339" s="289">
        <v>1</v>
      </c>
      <c r="OGW339" s="289"/>
      <c r="OGX339" s="268">
        <v>79.59</v>
      </c>
      <c r="OGY339" s="268">
        <f>ROUND(OGX339*(1+$C$7),2)</f>
        <v>104.49</v>
      </c>
      <c r="OGZ339" s="268">
        <f>OGV339*OGX339</f>
        <v>79.59</v>
      </c>
      <c r="OHA339" s="269">
        <f>OGY339*OGV339</f>
        <v>104.49</v>
      </c>
      <c r="OHB339" s="198" t="s">
        <v>22773</v>
      </c>
      <c r="OHC339" s="474" t="s">
        <v>22774</v>
      </c>
      <c r="OHD339" s="474"/>
      <c r="OHE339" s="474"/>
      <c r="OHF339" s="474"/>
      <c r="OHG339" s="474"/>
      <c r="OHH339" s="474"/>
      <c r="OHI339" s="223" t="s">
        <v>10863</v>
      </c>
      <c r="OHJ339" s="223" t="s">
        <v>22772</v>
      </c>
      <c r="OHK339" s="223" t="s">
        <v>6595</v>
      </c>
      <c r="OHL339" s="289">
        <v>1</v>
      </c>
      <c r="OHM339" s="289"/>
      <c r="OHN339" s="268">
        <v>79.59</v>
      </c>
      <c r="OHO339" s="268">
        <f>ROUND(OHN339*(1+$C$7),2)</f>
        <v>104.49</v>
      </c>
      <c r="OHP339" s="268">
        <f>OHL339*OHN339</f>
        <v>79.59</v>
      </c>
      <c r="OHQ339" s="269">
        <f>OHO339*OHL339</f>
        <v>104.49</v>
      </c>
      <c r="OHR339" s="198" t="s">
        <v>22773</v>
      </c>
      <c r="OHS339" s="474" t="s">
        <v>22774</v>
      </c>
      <c r="OHT339" s="474"/>
      <c r="OHU339" s="474"/>
      <c r="OHV339" s="474"/>
      <c r="OHW339" s="474"/>
      <c r="OHX339" s="474"/>
      <c r="OHY339" s="223" t="s">
        <v>10863</v>
      </c>
      <c r="OHZ339" s="223" t="s">
        <v>22772</v>
      </c>
      <c r="OIA339" s="223" t="s">
        <v>6595</v>
      </c>
      <c r="OIB339" s="289">
        <v>1</v>
      </c>
      <c r="OIC339" s="289"/>
      <c r="OID339" s="268">
        <v>79.59</v>
      </c>
      <c r="OIE339" s="268">
        <f>ROUND(OID339*(1+$C$7),2)</f>
        <v>104.49</v>
      </c>
      <c r="OIF339" s="268">
        <f>OIB339*OID339</f>
        <v>79.59</v>
      </c>
      <c r="OIG339" s="269">
        <f>OIE339*OIB339</f>
        <v>104.49</v>
      </c>
      <c r="OIH339" s="198" t="s">
        <v>22773</v>
      </c>
      <c r="OII339" s="474" t="s">
        <v>22774</v>
      </c>
      <c r="OIJ339" s="474"/>
      <c r="OIK339" s="474"/>
      <c r="OIL339" s="474"/>
      <c r="OIM339" s="474"/>
      <c r="OIN339" s="474"/>
      <c r="OIO339" s="223" t="s">
        <v>10863</v>
      </c>
      <c r="OIP339" s="223" t="s">
        <v>22772</v>
      </c>
      <c r="OIQ339" s="223" t="s">
        <v>6595</v>
      </c>
      <c r="OIR339" s="289">
        <v>1</v>
      </c>
      <c r="OIS339" s="289"/>
      <c r="OIT339" s="268">
        <v>79.59</v>
      </c>
      <c r="OIU339" s="268">
        <f>ROUND(OIT339*(1+$C$7),2)</f>
        <v>104.49</v>
      </c>
      <c r="OIV339" s="268">
        <f>OIR339*OIT339</f>
        <v>79.59</v>
      </c>
      <c r="OIW339" s="269">
        <f>OIU339*OIR339</f>
        <v>104.49</v>
      </c>
      <c r="OIX339" s="198" t="s">
        <v>22773</v>
      </c>
      <c r="OIY339" s="474" t="s">
        <v>22774</v>
      </c>
      <c r="OIZ339" s="474"/>
      <c r="OJA339" s="474"/>
      <c r="OJB339" s="474"/>
      <c r="OJC339" s="474"/>
      <c r="OJD339" s="474"/>
      <c r="OJE339" s="223" t="s">
        <v>10863</v>
      </c>
      <c r="OJF339" s="223" t="s">
        <v>22772</v>
      </c>
      <c r="OJG339" s="223" t="s">
        <v>6595</v>
      </c>
      <c r="OJH339" s="289">
        <v>1</v>
      </c>
      <c r="OJI339" s="289"/>
      <c r="OJJ339" s="268">
        <v>79.59</v>
      </c>
      <c r="OJK339" s="268">
        <f>ROUND(OJJ339*(1+$C$7),2)</f>
        <v>104.49</v>
      </c>
      <c r="OJL339" s="268">
        <f>OJH339*OJJ339</f>
        <v>79.59</v>
      </c>
      <c r="OJM339" s="269">
        <f>OJK339*OJH339</f>
        <v>104.49</v>
      </c>
      <c r="OJN339" s="198" t="s">
        <v>22773</v>
      </c>
      <c r="OJO339" s="474" t="s">
        <v>22774</v>
      </c>
      <c r="OJP339" s="474"/>
      <c r="OJQ339" s="474"/>
      <c r="OJR339" s="474"/>
      <c r="OJS339" s="474"/>
      <c r="OJT339" s="474"/>
      <c r="OJU339" s="223" t="s">
        <v>10863</v>
      </c>
      <c r="OJV339" s="223" t="s">
        <v>22772</v>
      </c>
      <c r="OJW339" s="223" t="s">
        <v>6595</v>
      </c>
      <c r="OJX339" s="289">
        <v>1</v>
      </c>
      <c r="OJY339" s="289"/>
      <c r="OJZ339" s="268">
        <v>79.59</v>
      </c>
      <c r="OKA339" s="268">
        <f>ROUND(OJZ339*(1+$C$7),2)</f>
        <v>104.49</v>
      </c>
      <c r="OKB339" s="268">
        <f>OJX339*OJZ339</f>
        <v>79.59</v>
      </c>
      <c r="OKC339" s="269">
        <f>OKA339*OJX339</f>
        <v>104.49</v>
      </c>
      <c r="OKD339" s="198" t="s">
        <v>22773</v>
      </c>
      <c r="OKE339" s="474" t="s">
        <v>22774</v>
      </c>
      <c r="OKF339" s="474"/>
      <c r="OKG339" s="474"/>
      <c r="OKH339" s="474"/>
      <c r="OKI339" s="474"/>
      <c r="OKJ339" s="474"/>
      <c r="OKK339" s="223" t="s">
        <v>10863</v>
      </c>
      <c r="OKL339" s="223" t="s">
        <v>22772</v>
      </c>
      <c r="OKM339" s="223" t="s">
        <v>6595</v>
      </c>
      <c r="OKN339" s="289">
        <v>1</v>
      </c>
      <c r="OKO339" s="289"/>
      <c r="OKP339" s="268">
        <v>79.59</v>
      </c>
      <c r="OKQ339" s="268">
        <f>ROUND(OKP339*(1+$C$7),2)</f>
        <v>104.49</v>
      </c>
      <c r="OKR339" s="268">
        <f>OKN339*OKP339</f>
        <v>79.59</v>
      </c>
      <c r="OKS339" s="269">
        <f>OKQ339*OKN339</f>
        <v>104.49</v>
      </c>
      <c r="OKT339" s="198" t="s">
        <v>22773</v>
      </c>
      <c r="OKU339" s="474" t="s">
        <v>22774</v>
      </c>
      <c r="OKV339" s="474"/>
      <c r="OKW339" s="474"/>
      <c r="OKX339" s="474"/>
      <c r="OKY339" s="474"/>
      <c r="OKZ339" s="474"/>
      <c r="OLA339" s="223" t="s">
        <v>10863</v>
      </c>
      <c r="OLB339" s="223" t="s">
        <v>22772</v>
      </c>
      <c r="OLC339" s="223" t="s">
        <v>6595</v>
      </c>
      <c r="OLD339" s="289">
        <v>1</v>
      </c>
      <c r="OLE339" s="289"/>
      <c r="OLF339" s="268">
        <v>79.59</v>
      </c>
      <c r="OLG339" s="268">
        <f>ROUND(OLF339*(1+$C$7),2)</f>
        <v>104.49</v>
      </c>
      <c r="OLH339" s="268">
        <f>OLD339*OLF339</f>
        <v>79.59</v>
      </c>
      <c r="OLI339" s="269">
        <f>OLG339*OLD339</f>
        <v>104.49</v>
      </c>
      <c r="OLJ339" s="198" t="s">
        <v>22773</v>
      </c>
      <c r="OLK339" s="474" t="s">
        <v>22774</v>
      </c>
      <c r="OLL339" s="474"/>
      <c r="OLM339" s="474"/>
      <c r="OLN339" s="474"/>
      <c r="OLO339" s="474"/>
      <c r="OLP339" s="474"/>
      <c r="OLQ339" s="223" t="s">
        <v>10863</v>
      </c>
      <c r="OLR339" s="223" t="s">
        <v>22772</v>
      </c>
      <c r="OLS339" s="223" t="s">
        <v>6595</v>
      </c>
      <c r="OLT339" s="289">
        <v>1</v>
      </c>
      <c r="OLU339" s="289"/>
      <c r="OLV339" s="268">
        <v>79.59</v>
      </c>
      <c r="OLW339" s="268">
        <f>ROUND(OLV339*(1+$C$7),2)</f>
        <v>104.49</v>
      </c>
      <c r="OLX339" s="268">
        <f>OLT339*OLV339</f>
        <v>79.59</v>
      </c>
      <c r="OLY339" s="269">
        <f>OLW339*OLT339</f>
        <v>104.49</v>
      </c>
      <c r="OLZ339" s="198" t="s">
        <v>22773</v>
      </c>
      <c r="OMA339" s="474" t="s">
        <v>22774</v>
      </c>
      <c r="OMB339" s="474"/>
      <c r="OMC339" s="474"/>
      <c r="OMD339" s="474"/>
      <c r="OME339" s="474"/>
      <c r="OMF339" s="474"/>
      <c r="OMG339" s="223" t="s">
        <v>10863</v>
      </c>
      <c r="OMH339" s="223" t="s">
        <v>22772</v>
      </c>
      <c r="OMI339" s="223" t="s">
        <v>6595</v>
      </c>
      <c r="OMJ339" s="289">
        <v>1</v>
      </c>
      <c r="OMK339" s="289"/>
      <c r="OML339" s="268">
        <v>79.59</v>
      </c>
      <c r="OMM339" s="268">
        <f>ROUND(OML339*(1+$C$7),2)</f>
        <v>104.49</v>
      </c>
      <c r="OMN339" s="268">
        <f>OMJ339*OML339</f>
        <v>79.59</v>
      </c>
      <c r="OMO339" s="269">
        <f>OMM339*OMJ339</f>
        <v>104.49</v>
      </c>
      <c r="OMP339" s="198" t="s">
        <v>22773</v>
      </c>
      <c r="OMQ339" s="474" t="s">
        <v>22774</v>
      </c>
      <c r="OMR339" s="474"/>
      <c r="OMS339" s="474"/>
      <c r="OMT339" s="474"/>
      <c r="OMU339" s="474"/>
      <c r="OMV339" s="474"/>
      <c r="OMW339" s="223" t="s">
        <v>10863</v>
      </c>
      <c r="OMX339" s="223" t="s">
        <v>22772</v>
      </c>
      <c r="OMY339" s="223" t="s">
        <v>6595</v>
      </c>
      <c r="OMZ339" s="289">
        <v>1</v>
      </c>
      <c r="ONA339" s="289"/>
      <c r="ONB339" s="268">
        <v>79.59</v>
      </c>
      <c r="ONC339" s="268">
        <f>ROUND(ONB339*(1+$C$7),2)</f>
        <v>104.49</v>
      </c>
      <c r="OND339" s="268">
        <f>OMZ339*ONB339</f>
        <v>79.59</v>
      </c>
      <c r="ONE339" s="269">
        <f>ONC339*OMZ339</f>
        <v>104.49</v>
      </c>
      <c r="ONF339" s="198" t="s">
        <v>22773</v>
      </c>
      <c r="ONG339" s="474" t="s">
        <v>22774</v>
      </c>
      <c r="ONH339" s="474"/>
      <c r="ONI339" s="474"/>
      <c r="ONJ339" s="474"/>
      <c r="ONK339" s="474"/>
      <c r="ONL339" s="474"/>
      <c r="ONM339" s="223" t="s">
        <v>10863</v>
      </c>
      <c r="ONN339" s="223" t="s">
        <v>22772</v>
      </c>
      <c r="ONO339" s="223" t="s">
        <v>6595</v>
      </c>
      <c r="ONP339" s="289">
        <v>1</v>
      </c>
      <c r="ONQ339" s="289"/>
      <c r="ONR339" s="268">
        <v>79.59</v>
      </c>
      <c r="ONS339" s="268">
        <f>ROUND(ONR339*(1+$C$7),2)</f>
        <v>104.49</v>
      </c>
      <c r="ONT339" s="268">
        <f>ONP339*ONR339</f>
        <v>79.59</v>
      </c>
      <c r="ONU339" s="269">
        <f>ONS339*ONP339</f>
        <v>104.49</v>
      </c>
      <c r="ONV339" s="198" t="s">
        <v>22773</v>
      </c>
      <c r="ONW339" s="474" t="s">
        <v>22774</v>
      </c>
      <c r="ONX339" s="474"/>
      <c r="ONY339" s="474"/>
      <c r="ONZ339" s="474"/>
      <c r="OOA339" s="474"/>
      <c r="OOB339" s="474"/>
      <c r="OOC339" s="223" t="s">
        <v>10863</v>
      </c>
      <c r="OOD339" s="223" t="s">
        <v>22772</v>
      </c>
      <c r="OOE339" s="223" t="s">
        <v>6595</v>
      </c>
      <c r="OOF339" s="289">
        <v>1</v>
      </c>
      <c r="OOG339" s="289"/>
      <c r="OOH339" s="268">
        <v>79.59</v>
      </c>
      <c r="OOI339" s="268">
        <f>ROUND(OOH339*(1+$C$7),2)</f>
        <v>104.49</v>
      </c>
      <c r="OOJ339" s="268">
        <f>OOF339*OOH339</f>
        <v>79.59</v>
      </c>
      <c r="OOK339" s="269">
        <f>OOI339*OOF339</f>
        <v>104.49</v>
      </c>
      <c r="OOL339" s="198" t="s">
        <v>22773</v>
      </c>
      <c r="OOM339" s="474" t="s">
        <v>22774</v>
      </c>
      <c r="OON339" s="474"/>
      <c r="OOO339" s="474"/>
      <c r="OOP339" s="474"/>
      <c r="OOQ339" s="474"/>
      <c r="OOR339" s="474"/>
      <c r="OOS339" s="223" t="s">
        <v>10863</v>
      </c>
      <c r="OOT339" s="223" t="s">
        <v>22772</v>
      </c>
      <c r="OOU339" s="223" t="s">
        <v>6595</v>
      </c>
      <c r="OOV339" s="289">
        <v>1</v>
      </c>
      <c r="OOW339" s="289"/>
      <c r="OOX339" s="268">
        <v>79.59</v>
      </c>
      <c r="OOY339" s="268">
        <f>ROUND(OOX339*(1+$C$7),2)</f>
        <v>104.49</v>
      </c>
      <c r="OOZ339" s="268">
        <f>OOV339*OOX339</f>
        <v>79.59</v>
      </c>
      <c r="OPA339" s="269">
        <f>OOY339*OOV339</f>
        <v>104.49</v>
      </c>
      <c r="OPB339" s="198" t="s">
        <v>22773</v>
      </c>
      <c r="OPC339" s="474" t="s">
        <v>22774</v>
      </c>
      <c r="OPD339" s="474"/>
      <c r="OPE339" s="474"/>
      <c r="OPF339" s="474"/>
      <c r="OPG339" s="474"/>
      <c r="OPH339" s="474"/>
      <c r="OPI339" s="223" t="s">
        <v>10863</v>
      </c>
      <c r="OPJ339" s="223" t="s">
        <v>22772</v>
      </c>
      <c r="OPK339" s="223" t="s">
        <v>6595</v>
      </c>
      <c r="OPL339" s="289">
        <v>1</v>
      </c>
      <c r="OPM339" s="289"/>
      <c r="OPN339" s="268">
        <v>79.59</v>
      </c>
      <c r="OPO339" s="268">
        <f>ROUND(OPN339*(1+$C$7),2)</f>
        <v>104.49</v>
      </c>
      <c r="OPP339" s="268">
        <f>OPL339*OPN339</f>
        <v>79.59</v>
      </c>
      <c r="OPQ339" s="269">
        <f>OPO339*OPL339</f>
        <v>104.49</v>
      </c>
      <c r="OPR339" s="198" t="s">
        <v>22773</v>
      </c>
      <c r="OPS339" s="474" t="s">
        <v>22774</v>
      </c>
      <c r="OPT339" s="474"/>
      <c r="OPU339" s="474"/>
      <c r="OPV339" s="474"/>
      <c r="OPW339" s="474"/>
      <c r="OPX339" s="474"/>
      <c r="OPY339" s="223" t="s">
        <v>10863</v>
      </c>
      <c r="OPZ339" s="223" t="s">
        <v>22772</v>
      </c>
      <c r="OQA339" s="223" t="s">
        <v>6595</v>
      </c>
      <c r="OQB339" s="289">
        <v>1</v>
      </c>
      <c r="OQC339" s="289"/>
      <c r="OQD339" s="268">
        <v>79.59</v>
      </c>
      <c r="OQE339" s="268">
        <f>ROUND(OQD339*(1+$C$7),2)</f>
        <v>104.49</v>
      </c>
      <c r="OQF339" s="268">
        <f>OQB339*OQD339</f>
        <v>79.59</v>
      </c>
      <c r="OQG339" s="269">
        <f>OQE339*OQB339</f>
        <v>104.49</v>
      </c>
      <c r="OQH339" s="198" t="s">
        <v>22773</v>
      </c>
      <c r="OQI339" s="474" t="s">
        <v>22774</v>
      </c>
      <c r="OQJ339" s="474"/>
      <c r="OQK339" s="474"/>
      <c r="OQL339" s="474"/>
      <c r="OQM339" s="474"/>
      <c r="OQN339" s="474"/>
      <c r="OQO339" s="223" t="s">
        <v>10863</v>
      </c>
      <c r="OQP339" s="223" t="s">
        <v>22772</v>
      </c>
      <c r="OQQ339" s="223" t="s">
        <v>6595</v>
      </c>
      <c r="OQR339" s="289">
        <v>1</v>
      </c>
      <c r="OQS339" s="289"/>
      <c r="OQT339" s="268">
        <v>79.59</v>
      </c>
      <c r="OQU339" s="268">
        <f>ROUND(OQT339*(1+$C$7),2)</f>
        <v>104.49</v>
      </c>
      <c r="OQV339" s="268">
        <f>OQR339*OQT339</f>
        <v>79.59</v>
      </c>
      <c r="OQW339" s="269">
        <f>OQU339*OQR339</f>
        <v>104.49</v>
      </c>
      <c r="OQX339" s="198" t="s">
        <v>22773</v>
      </c>
      <c r="OQY339" s="474" t="s">
        <v>22774</v>
      </c>
      <c r="OQZ339" s="474"/>
      <c r="ORA339" s="474"/>
      <c r="ORB339" s="474"/>
      <c r="ORC339" s="474"/>
      <c r="ORD339" s="474"/>
      <c r="ORE339" s="223" t="s">
        <v>10863</v>
      </c>
      <c r="ORF339" s="223" t="s">
        <v>22772</v>
      </c>
      <c r="ORG339" s="223" t="s">
        <v>6595</v>
      </c>
      <c r="ORH339" s="289">
        <v>1</v>
      </c>
      <c r="ORI339" s="289"/>
      <c r="ORJ339" s="268">
        <v>79.59</v>
      </c>
      <c r="ORK339" s="268">
        <f>ROUND(ORJ339*(1+$C$7),2)</f>
        <v>104.49</v>
      </c>
      <c r="ORL339" s="268">
        <f>ORH339*ORJ339</f>
        <v>79.59</v>
      </c>
      <c r="ORM339" s="269">
        <f>ORK339*ORH339</f>
        <v>104.49</v>
      </c>
      <c r="ORN339" s="198" t="s">
        <v>22773</v>
      </c>
      <c r="ORO339" s="474" t="s">
        <v>22774</v>
      </c>
      <c r="ORP339" s="474"/>
      <c r="ORQ339" s="474"/>
      <c r="ORR339" s="474"/>
      <c r="ORS339" s="474"/>
      <c r="ORT339" s="474"/>
      <c r="ORU339" s="223" t="s">
        <v>10863</v>
      </c>
      <c r="ORV339" s="223" t="s">
        <v>22772</v>
      </c>
      <c r="ORW339" s="223" t="s">
        <v>6595</v>
      </c>
      <c r="ORX339" s="289">
        <v>1</v>
      </c>
      <c r="ORY339" s="289"/>
      <c r="ORZ339" s="268">
        <v>79.59</v>
      </c>
      <c r="OSA339" s="268">
        <f>ROUND(ORZ339*(1+$C$7),2)</f>
        <v>104.49</v>
      </c>
      <c r="OSB339" s="268">
        <f>ORX339*ORZ339</f>
        <v>79.59</v>
      </c>
      <c r="OSC339" s="269">
        <f>OSA339*ORX339</f>
        <v>104.49</v>
      </c>
      <c r="OSD339" s="198" t="s">
        <v>22773</v>
      </c>
      <c r="OSE339" s="474" t="s">
        <v>22774</v>
      </c>
      <c r="OSF339" s="474"/>
      <c r="OSG339" s="474"/>
      <c r="OSH339" s="474"/>
      <c r="OSI339" s="474"/>
      <c r="OSJ339" s="474"/>
      <c r="OSK339" s="223" t="s">
        <v>10863</v>
      </c>
      <c r="OSL339" s="223" t="s">
        <v>22772</v>
      </c>
      <c r="OSM339" s="223" t="s">
        <v>6595</v>
      </c>
      <c r="OSN339" s="289">
        <v>1</v>
      </c>
      <c r="OSO339" s="289"/>
      <c r="OSP339" s="268">
        <v>79.59</v>
      </c>
      <c r="OSQ339" s="268">
        <f>ROUND(OSP339*(1+$C$7),2)</f>
        <v>104.49</v>
      </c>
      <c r="OSR339" s="268">
        <f>OSN339*OSP339</f>
        <v>79.59</v>
      </c>
      <c r="OSS339" s="269">
        <f>OSQ339*OSN339</f>
        <v>104.49</v>
      </c>
      <c r="OST339" s="198" t="s">
        <v>22773</v>
      </c>
      <c r="OSU339" s="474" t="s">
        <v>22774</v>
      </c>
      <c r="OSV339" s="474"/>
      <c r="OSW339" s="474"/>
      <c r="OSX339" s="474"/>
      <c r="OSY339" s="474"/>
      <c r="OSZ339" s="474"/>
      <c r="OTA339" s="223" t="s">
        <v>10863</v>
      </c>
      <c r="OTB339" s="223" t="s">
        <v>22772</v>
      </c>
      <c r="OTC339" s="223" t="s">
        <v>6595</v>
      </c>
      <c r="OTD339" s="289">
        <v>1</v>
      </c>
      <c r="OTE339" s="289"/>
      <c r="OTF339" s="268">
        <v>79.59</v>
      </c>
      <c r="OTG339" s="268">
        <f>ROUND(OTF339*(1+$C$7),2)</f>
        <v>104.49</v>
      </c>
      <c r="OTH339" s="268">
        <f>OTD339*OTF339</f>
        <v>79.59</v>
      </c>
      <c r="OTI339" s="269">
        <f>OTG339*OTD339</f>
        <v>104.49</v>
      </c>
      <c r="OTJ339" s="198" t="s">
        <v>22773</v>
      </c>
      <c r="OTK339" s="474" t="s">
        <v>22774</v>
      </c>
      <c r="OTL339" s="474"/>
      <c r="OTM339" s="474"/>
      <c r="OTN339" s="474"/>
      <c r="OTO339" s="474"/>
      <c r="OTP339" s="474"/>
      <c r="OTQ339" s="223" t="s">
        <v>10863</v>
      </c>
      <c r="OTR339" s="223" t="s">
        <v>22772</v>
      </c>
      <c r="OTS339" s="223" t="s">
        <v>6595</v>
      </c>
      <c r="OTT339" s="289">
        <v>1</v>
      </c>
      <c r="OTU339" s="289"/>
      <c r="OTV339" s="268">
        <v>79.59</v>
      </c>
      <c r="OTW339" s="268">
        <f>ROUND(OTV339*(1+$C$7),2)</f>
        <v>104.49</v>
      </c>
      <c r="OTX339" s="268">
        <f>OTT339*OTV339</f>
        <v>79.59</v>
      </c>
      <c r="OTY339" s="269">
        <f>OTW339*OTT339</f>
        <v>104.49</v>
      </c>
      <c r="OTZ339" s="198" t="s">
        <v>22773</v>
      </c>
      <c r="OUA339" s="474" t="s">
        <v>22774</v>
      </c>
      <c r="OUB339" s="474"/>
      <c r="OUC339" s="474"/>
      <c r="OUD339" s="474"/>
      <c r="OUE339" s="474"/>
      <c r="OUF339" s="474"/>
      <c r="OUG339" s="223" t="s">
        <v>10863</v>
      </c>
      <c r="OUH339" s="223" t="s">
        <v>22772</v>
      </c>
      <c r="OUI339" s="223" t="s">
        <v>6595</v>
      </c>
      <c r="OUJ339" s="289">
        <v>1</v>
      </c>
      <c r="OUK339" s="289"/>
      <c r="OUL339" s="268">
        <v>79.59</v>
      </c>
      <c r="OUM339" s="268">
        <f>ROUND(OUL339*(1+$C$7),2)</f>
        <v>104.49</v>
      </c>
      <c r="OUN339" s="268">
        <f>OUJ339*OUL339</f>
        <v>79.59</v>
      </c>
      <c r="OUO339" s="269">
        <f>OUM339*OUJ339</f>
        <v>104.49</v>
      </c>
      <c r="OUP339" s="198" t="s">
        <v>22773</v>
      </c>
      <c r="OUQ339" s="474" t="s">
        <v>22774</v>
      </c>
      <c r="OUR339" s="474"/>
      <c r="OUS339" s="474"/>
      <c r="OUT339" s="474"/>
      <c r="OUU339" s="474"/>
      <c r="OUV339" s="474"/>
      <c r="OUW339" s="223" t="s">
        <v>10863</v>
      </c>
      <c r="OUX339" s="223" t="s">
        <v>22772</v>
      </c>
      <c r="OUY339" s="223" t="s">
        <v>6595</v>
      </c>
      <c r="OUZ339" s="289">
        <v>1</v>
      </c>
      <c r="OVA339" s="289"/>
      <c r="OVB339" s="268">
        <v>79.59</v>
      </c>
      <c r="OVC339" s="268">
        <f>ROUND(OVB339*(1+$C$7),2)</f>
        <v>104.49</v>
      </c>
      <c r="OVD339" s="268">
        <f>OUZ339*OVB339</f>
        <v>79.59</v>
      </c>
      <c r="OVE339" s="269">
        <f>OVC339*OUZ339</f>
        <v>104.49</v>
      </c>
      <c r="OVF339" s="198" t="s">
        <v>22773</v>
      </c>
      <c r="OVG339" s="474" t="s">
        <v>22774</v>
      </c>
      <c r="OVH339" s="474"/>
      <c r="OVI339" s="474"/>
      <c r="OVJ339" s="474"/>
      <c r="OVK339" s="474"/>
      <c r="OVL339" s="474"/>
      <c r="OVM339" s="223" t="s">
        <v>10863</v>
      </c>
      <c r="OVN339" s="223" t="s">
        <v>22772</v>
      </c>
      <c r="OVO339" s="223" t="s">
        <v>6595</v>
      </c>
      <c r="OVP339" s="289">
        <v>1</v>
      </c>
      <c r="OVQ339" s="289"/>
      <c r="OVR339" s="268">
        <v>79.59</v>
      </c>
      <c r="OVS339" s="268">
        <f>ROUND(OVR339*(1+$C$7),2)</f>
        <v>104.49</v>
      </c>
      <c r="OVT339" s="268">
        <f>OVP339*OVR339</f>
        <v>79.59</v>
      </c>
      <c r="OVU339" s="269">
        <f>OVS339*OVP339</f>
        <v>104.49</v>
      </c>
      <c r="OVV339" s="198" t="s">
        <v>22773</v>
      </c>
      <c r="OVW339" s="474" t="s">
        <v>22774</v>
      </c>
      <c r="OVX339" s="474"/>
      <c r="OVY339" s="474"/>
      <c r="OVZ339" s="474"/>
      <c r="OWA339" s="474"/>
      <c r="OWB339" s="474"/>
      <c r="OWC339" s="223" t="s">
        <v>10863</v>
      </c>
      <c r="OWD339" s="223" t="s">
        <v>22772</v>
      </c>
      <c r="OWE339" s="223" t="s">
        <v>6595</v>
      </c>
      <c r="OWF339" s="289">
        <v>1</v>
      </c>
      <c r="OWG339" s="289"/>
      <c r="OWH339" s="268">
        <v>79.59</v>
      </c>
      <c r="OWI339" s="268">
        <f>ROUND(OWH339*(1+$C$7),2)</f>
        <v>104.49</v>
      </c>
      <c r="OWJ339" s="268">
        <f>OWF339*OWH339</f>
        <v>79.59</v>
      </c>
      <c r="OWK339" s="269">
        <f>OWI339*OWF339</f>
        <v>104.49</v>
      </c>
      <c r="OWL339" s="198" t="s">
        <v>22773</v>
      </c>
      <c r="OWM339" s="474" t="s">
        <v>22774</v>
      </c>
      <c r="OWN339" s="474"/>
      <c r="OWO339" s="474"/>
      <c r="OWP339" s="474"/>
      <c r="OWQ339" s="474"/>
      <c r="OWR339" s="474"/>
      <c r="OWS339" s="223" t="s">
        <v>10863</v>
      </c>
      <c r="OWT339" s="223" t="s">
        <v>22772</v>
      </c>
      <c r="OWU339" s="223" t="s">
        <v>6595</v>
      </c>
      <c r="OWV339" s="289">
        <v>1</v>
      </c>
      <c r="OWW339" s="289"/>
      <c r="OWX339" s="268">
        <v>79.59</v>
      </c>
      <c r="OWY339" s="268">
        <f>ROUND(OWX339*(1+$C$7),2)</f>
        <v>104.49</v>
      </c>
      <c r="OWZ339" s="268">
        <f>OWV339*OWX339</f>
        <v>79.59</v>
      </c>
      <c r="OXA339" s="269">
        <f>OWY339*OWV339</f>
        <v>104.49</v>
      </c>
      <c r="OXB339" s="198" t="s">
        <v>22773</v>
      </c>
      <c r="OXC339" s="474" t="s">
        <v>22774</v>
      </c>
      <c r="OXD339" s="474"/>
      <c r="OXE339" s="474"/>
      <c r="OXF339" s="474"/>
      <c r="OXG339" s="474"/>
      <c r="OXH339" s="474"/>
      <c r="OXI339" s="223" t="s">
        <v>10863</v>
      </c>
      <c r="OXJ339" s="223" t="s">
        <v>22772</v>
      </c>
      <c r="OXK339" s="223" t="s">
        <v>6595</v>
      </c>
      <c r="OXL339" s="289">
        <v>1</v>
      </c>
      <c r="OXM339" s="289"/>
      <c r="OXN339" s="268">
        <v>79.59</v>
      </c>
      <c r="OXO339" s="268">
        <f>ROUND(OXN339*(1+$C$7),2)</f>
        <v>104.49</v>
      </c>
      <c r="OXP339" s="268">
        <f>OXL339*OXN339</f>
        <v>79.59</v>
      </c>
      <c r="OXQ339" s="269">
        <f>OXO339*OXL339</f>
        <v>104.49</v>
      </c>
      <c r="OXR339" s="198" t="s">
        <v>22773</v>
      </c>
      <c r="OXS339" s="474" t="s">
        <v>22774</v>
      </c>
      <c r="OXT339" s="474"/>
      <c r="OXU339" s="474"/>
      <c r="OXV339" s="474"/>
      <c r="OXW339" s="474"/>
      <c r="OXX339" s="474"/>
      <c r="OXY339" s="223" t="s">
        <v>10863</v>
      </c>
      <c r="OXZ339" s="223" t="s">
        <v>22772</v>
      </c>
      <c r="OYA339" s="223" t="s">
        <v>6595</v>
      </c>
      <c r="OYB339" s="289">
        <v>1</v>
      </c>
      <c r="OYC339" s="289"/>
      <c r="OYD339" s="268">
        <v>79.59</v>
      </c>
      <c r="OYE339" s="268">
        <f>ROUND(OYD339*(1+$C$7),2)</f>
        <v>104.49</v>
      </c>
      <c r="OYF339" s="268">
        <f>OYB339*OYD339</f>
        <v>79.59</v>
      </c>
      <c r="OYG339" s="269">
        <f>OYE339*OYB339</f>
        <v>104.49</v>
      </c>
      <c r="OYH339" s="198" t="s">
        <v>22773</v>
      </c>
      <c r="OYI339" s="474" t="s">
        <v>22774</v>
      </c>
      <c r="OYJ339" s="474"/>
      <c r="OYK339" s="474"/>
      <c r="OYL339" s="474"/>
      <c r="OYM339" s="474"/>
      <c r="OYN339" s="474"/>
      <c r="OYO339" s="223" t="s">
        <v>10863</v>
      </c>
      <c r="OYP339" s="223" t="s">
        <v>22772</v>
      </c>
      <c r="OYQ339" s="223" t="s">
        <v>6595</v>
      </c>
      <c r="OYR339" s="289">
        <v>1</v>
      </c>
      <c r="OYS339" s="289"/>
      <c r="OYT339" s="268">
        <v>79.59</v>
      </c>
      <c r="OYU339" s="268">
        <f>ROUND(OYT339*(1+$C$7),2)</f>
        <v>104.49</v>
      </c>
      <c r="OYV339" s="268">
        <f>OYR339*OYT339</f>
        <v>79.59</v>
      </c>
      <c r="OYW339" s="269">
        <f>OYU339*OYR339</f>
        <v>104.49</v>
      </c>
      <c r="OYX339" s="198" t="s">
        <v>22773</v>
      </c>
      <c r="OYY339" s="474" t="s">
        <v>22774</v>
      </c>
      <c r="OYZ339" s="474"/>
      <c r="OZA339" s="474"/>
      <c r="OZB339" s="474"/>
      <c r="OZC339" s="474"/>
      <c r="OZD339" s="474"/>
      <c r="OZE339" s="223" t="s">
        <v>10863</v>
      </c>
      <c r="OZF339" s="223" t="s">
        <v>22772</v>
      </c>
      <c r="OZG339" s="223" t="s">
        <v>6595</v>
      </c>
      <c r="OZH339" s="289">
        <v>1</v>
      </c>
      <c r="OZI339" s="289"/>
      <c r="OZJ339" s="268">
        <v>79.59</v>
      </c>
      <c r="OZK339" s="268">
        <f>ROUND(OZJ339*(1+$C$7),2)</f>
        <v>104.49</v>
      </c>
      <c r="OZL339" s="268">
        <f>OZH339*OZJ339</f>
        <v>79.59</v>
      </c>
      <c r="OZM339" s="269">
        <f>OZK339*OZH339</f>
        <v>104.49</v>
      </c>
      <c r="OZN339" s="198" t="s">
        <v>22773</v>
      </c>
      <c r="OZO339" s="474" t="s">
        <v>22774</v>
      </c>
      <c r="OZP339" s="474"/>
      <c r="OZQ339" s="474"/>
      <c r="OZR339" s="474"/>
      <c r="OZS339" s="474"/>
      <c r="OZT339" s="474"/>
      <c r="OZU339" s="223" t="s">
        <v>10863</v>
      </c>
      <c r="OZV339" s="223" t="s">
        <v>22772</v>
      </c>
      <c r="OZW339" s="223" t="s">
        <v>6595</v>
      </c>
      <c r="OZX339" s="289">
        <v>1</v>
      </c>
      <c r="OZY339" s="289"/>
      <c r="OZZ339" s="268">
        <v>79.59</v>
      </c>
      <c r="PAA339" s="268">
        <f>ROUND(OZZ339*(1+$C$7),2)</f>
        <v>104.49</v>
      </c>
      <c r="PAB339" s="268">
        <f>OZX339*OZZ339</f>
        <v>79.59</v>
      </c>
      <c r="PAC339" s="269">
        <f>PAA339*OZX339</f>
        <v>104.49</v>
      </c>
      <c r="PAD339" s="198" t="s">
        <v>22773</v>
      </c>
      <c r="PAE339" s="474" t="s">
        <v>22774</v>
      </c>
      <c r="PAF339" s="474"/>
      <c r="PAG339" s="474"/>
      <c r="PAH339" s="474"/>
      <c r="PAI339" s="474"/>
      <c r="PAJ339" s="474"/>
      <c r="PAK339" s="223" t="s">
        <v>10863</v>
      </c>
      <c r="PAL339" s="223" t="s">
        <v>22772</v>
      </c>
      <c r="PAM339" s="223" t="s">
        <v>6595</v>
      </c>
      <c r="PAN339" s="289">
        <v>1</v>
      </c>
      <c r="PAO339" s="289"/>
      <c r="PAP339" s="268">
        <v>79.59</v>
      </c>
      <c r="PAQ339" s="268">
        <f>ROUND(PAP339*(1+$C$7),2)</f>
        <v>104.49</v>
      </c>
      <c r="PAR339" s="268">
        <f>PAN339*PAP339</f>
        <v>79.59</v>
      </c>
      <c r="PAS339" s="269">
        <f>PAQ339*PAN339</f>
        <v>104.49</v>
      </c>
      <c r="PAT339" s="198" t="s">
        <v>22773</v>
      </c>
      <c r="PAU339" s="474" t="s">
        <v>22774</v>
      </c>
      <c r="PAV339" s="474"/>
      <c r="PAW339" s="474"/>
      <c r="PAX339" s="474"/>
      <c r="PAY339" s="474"/>
      <c r="PAZ339" s="474"/>
      <c r="PBA339" s="223" t="s">
        <v>10863</v>
      </c>
      <c r="PBB339" s="223" t="s">
        <v>22772</v>
      </c>
      <c r="PBC339" s="223" t="s">
        <v>6595</v>
      </c>
      <c r="PBD339" s="289">
        <v>1</v>
      </c>
      <c r="PBE339" s="289"/>
      <c r="PBF339" s="268">
        <v>79.59</v>
      </c>
      <c r="PBG339" s="268">
        <f>ROUND(PBF339*(1+$C$7),2)</f>
        <v>104.49</v>
      </c>
      <c r="PBH339" s="268">
        <f>PBD339*PBF339</f>
        <v>79.59</v>
      </c>
      <c r="PBI339" s="269">
        <f>PBG339*PBD339</f>
        <v>104.49</v>
      </c>
      <c r="PBJ339" s="198" t="s">
        <v>22773</v>
      </c>
      <c r="PBK339" s="474" t="s">
        <v>22774</v>
      </c>
      <c r="PBL339" s="474"/>
      <c r="PBM339" s="474"/>
      <c r="PBN339" s="474"/>
      <c r="PBO339" s="474"/>
      <c r="PBP339" s="474"/>
      <c r="PBQ339" s="223" t="s">
        <v>10863</v>
      </c>
      <c r="PBR339" s="223" t="s">
        <v>22772</v>
      </c>
      <c r="PBS339" s="223" t="s">
        <v>6595</v>
      </c>
      <c r="PBT339" s="289">
        <v>1</v>
      </c>
      <c r="PBU339" s="289"/>
      <c r="PBV339" s="268">
        <v>79.59</v>
      </c>
      <c r="PBW339" s="268">
        <f>ROUND(PBV339*(1+$C$7),2)</f>
        <v>104.49</v>
      </c>
      <c r="PBX339" s="268">
        <f>PBT339*PBV339</f>
        <v>79.59</v>
      </c>
      <c r="PBY339" s="269">
        <f>PBW339*PBT339</f>
        <v>104.49</v>
      </c>
      <c r="PBZ339" s="198" t="s">
        <v>22773</v>
      </c>
      <c r="PCA339" s="474" t="s">
        <v>22774</v>
      </c>
      <c r="PCB339" s="474"/>
      <c r="PCC339" s="474"/>
      <c r="PCD339" s="474"/>
      <c r="PCE339" s="474"/>
      <c r="PCF339" s="474"/>
      <c r="PCG339" s="223" t="s">
        <v>10863</v>
      </c>
      <c r="PCH339" s="223" t="s">
        <v>22772</v>
      </c>
      <c r="PCI339" s="223" t="s">
        <v>6595</v>
      </c>
      <c r="PCJ339" s="289">
        <v>1</v>
      </c>
      <c r="PCK339" s="289"/>
      <c r="PCL339" s="268">
        <v>79.59</v>
      </c>
      <c r="PCM339" s="268">
        <f>ROUND(PCL339*(1+$C$7),2)</f>
        <v>104.49</v>
      </c>
      <c r="PCN339" s="268">
        <f>PCJ339*PCL339</f>
        <v>79.59</v>
      </c>
      <c r="PCO339" s="269">
        <f>PCM339*PCJ339</f>
        <v>104.49</v>
      </c>
      <c r="PCP339" s="198" t="s">
        <v>22773</v>
      </c>
      <c r="PCQ339" s="474" t="s">
        <v>22774</v>
      </c>
      <c r="PCR339" s="474"/>
      <c r="PCS339" s="474"/>
      <c r="PCT339" s="474"/>
      <c r="PCU339" s="474"/>
      <c r="PCV339" s="474"/>
      <c r="PCW339" s="223" t="s">
        <v>10863</v>
      </c>
      <c r="PCX339" s="223" t="s">
        <v>22772</v>
      </c>
      <c r="PCY339" s="223" t="s">
        <v>6595</v>
      </c>
      <c r="PCZ339" s="289">
        <v>1</v>
      </c>
      <c r="PDA339" s="289"/>
      <c r="PDB339" s="268">
        <v>79.59</v>
      </c>
      <c r="PDC339" s="268">
        <f>ROUND(PDB339*(1+$C$7),2)</f>
        <v>104.49</v>
      </c>
      <c r="PDD339" s="268">
        <f>PCZ339*PDB339</f>
        <v>79.59</v>
      </c>
      <c r="PDE339" s="269">
        <f>PDC339*PCZ339</f>
        <v>104.49</v>
      </c>
      <c r="PDF339" s="198" t="s">
        <v>22773</v>
      </c>
      <c r="PDG339" s="474" t="s">
        <v>22774</v>
      </c>
      <c r="PDH339" s="474"/>
      <c r="PDI339" s="474"/>
      <c r="PDJ339" s="474"/>
      <c r="PDK339" s="474"/>
      <c r="PDL339" s="474"/>
      <c r="PDM339" s="223" t="s">
        <v>10863</v>
      </c>
      <c r="PDN339" s="223" t="s">
        <v>22772</v>
      </c>
      <c r="PDO339" s="223" t="s">
        <v>6595</v>
      </c>
      <c r="PDP339" s="289">
        <v>1</v>
      </c>
      <c r="PDQ339" s="289"/>
      <c r="PDR339" s="268">
        <v>79.59</v>
      </c>
      <c r="PDS339" s="268">
        <f>ROUND(PDR339*(1+$C$7),2)</f>
        <v>104.49</v>
      </c>
      <c r="PDT339" s="268">
        <f>PDP339*PDR339</f>
        <v>79.59</v>
      </c>
      <c r="PDU339" s="269">
        <f>PDS339*PDP339</f>
        <v>104.49</v>
      </c>
      <c r="PDV339" s="198" t="s">
        <v>22773</v>
      </c>
      <c r="PDW339" s="474" t="s">
        <v>22774</v>
      </c>
      <c r="PDX339" s="474"/>
      <c r="PDY339" s="474"/>
      <c r="PDZ339" s="474"/>
      <c r="PEA339" s="474"/>
      <c r="PEB339" s="474"/>
      <c r="PEC339" s="223" t="s">
        <v>10863</v>
      </c>
      <c r="PED339" s="223" t="s">
        <v>22772</v>
      </c>
      <c r="PEE339" s="223" t="s">
        <v>6595</v>
      </c>
      <c r="PEF339" s="289">
        <v>1</v>
      </c>
      <c r="PEG339" s="289"/>
      <c r="PEH339" s="268">
        <v>79.59</v>
      </c>
      <c r="PEI339" s="268">
        <f>ROUND(PEH339*(1+$C$7),2)</f>
        <v>104.49</v>
      </c>
      <c r="PEJ339" s="268">
        <f>PEF339*PEH339</f>
        <v>79.59</v>
      </c>
      <c r="PEK339" s="269">
        <f>PEI339*PEF339</f>
        <v>104.49</v>
      </c>
      <c r="PEL339" s="198" t="s">
        <v>22773</v>
      </c>
      <c r="PEM339" s="474" t="s">
        <v>22774</v>
      </c>
      <c r="PEN339" s="474"/>
      <c r="PEO339" s="474"/>
      <c r="PEP339" s="474"/>
      <c r="PEQ339" s="474"/>
      <c r="PER339" s="474"/>
      <c r="PES339" s="223" t="s">
        <v>10863</v>
      </c>
      <c r="PET339" s="223" t="s">
        <v>22772</v>
      </c>
      <c r="PEU339" s="223" t="s">
        <v>6595</v>
      </c>
      <c r="PEV339" s="289">
        <v>1</v>
      </c>
      <c r="PEW339" s="289"/>
      <c r="PEX339" s="268">
        <v>79.59</v>
      </c>
      <c r="PEY339" s="268">
        <f>ROUND(PEX339*(1+$C$7),2)</f>
        <v>104.49</v>
      </c>
      <c r="PEZ339" s="268">
        <f>PEV339*PEX339</f>
        <v>79.59</v>
      </c>
      <c r="PFA339" s="269">
        <f>PEY339*PEV339</f>
        <v>104.49</v>
      </c>
      <c r="PFB339" s="198" t="s">
        <v>22773</v>
      </c>
      <c r="PFC339" s="474" t="s">
        <v>22774</v>
      </c>
      <c r="PFD339" s="474"/>
      <c r="PFE339" s="474"/>
      <c r="PFF339" s="474"/>
      <c r="PFG339" s="474"/>
      <c r="PFH339" s="474"/>
      <c r="PFI339" s="223" t="s">
        <v>10863</v>
      </c>
      <c r="PFJ339" s="223" t="s">
        <v>22772</v>
      </c>
      <c r="PFK339" s="223" t="s">
        <v>6595</v>
      </c>
      <c r="PFL339" s="289">
        <v>1</v>
      </c>
      <c r="PFM339" s="289"/>
      <c r="PFN339" s="268">
        <v>79.59</v>
      </c>
      <c r="PFO339" s="268">
        <f>ROUND(PFN339*(1+$C$7),2)</f>
        <v>104.49</v>
      </c>
      <c r="PFP339" s="268">
        <f>PFL339*PFN339</f>
        <v>79.59</v>
      </c>
      <c r="PFQ339" s="269">
        <f>PFO339*PFL339</f>
        <v>104.49</v>
      </c>
      <c r="PFR339" s="198" t="s">
        <v>22773</v>
      </c>
      <c r="PFS339" s="474" t="s">
        <v>22774</v>
      </c>
      <c r="PFT339" s="474"/>
      <c r="PFU339" s="474"/>
      <c r="PFV339" s="474"/>
      <c r="PFW339" s="474"/>
      <c r="PFX339" s="474"/>
      <c r="PFY339" s="223" t="s">
        <v>10863</v>
      </c>
      <c r="PFZ339" s="223" t="s">
        <v>22772</v>
      </c>
      <c r="PGA339" s="223" t="s">
        <v>6595</v>
      </c>
      <c r="PGB339" s="289">
        <v>1</v>
      </c>
      <c r="PGC339" s="289"/>
      <c r="PGD339" s="268">
        <v>79.59</v>
      </c>
      <c r="PGE339" s="268">
        <f>ROUND(PGD339*(1+$C$7),2)</f>
        <v>104.49</v>
      </c>
      <c r="PGF339" s="268">
        <f>PGB339*PGD339</f>
        <v>79.59</v>
      </c>
      <c r="PGG339" s="269">
        <f>PGE339*PGB339</f>
        <v>104.49</v>
      </c>
      <c r="PGH339" s="198" t="s">
        <v>22773</v>
      </c>
      <c r="PGI339" s="474" t="s">
        <v>22774</v>
      </c>
      <c r="PGJ339" s="474"/>
      <c r="PGK339" s="474"/>
      <c r="PGL339" s="474"/>
      <c r="PGM339" s="474"/>
      <c r="PGN339" s="474"/>
      <c r="PGO339" s="223" t="s">
        <v>10863</v>
      </c>
      <c r="PGP339" s="223" t="s">
        <v>22772</v>
      </c>
      <c r="PGQ339" s="223" t="s">
        <v>6595</v>
      </c>
      <c r="PGR339" s="289">
        <v>1</v>
      </c>
      <c r="PGS339" s="289"/>
      <c r="PGT339" s="268">
        <v>79.59</v>
      </c>
      <c r="PGU339" s="268">
        <f>ROUND(PGT339*(1+$C$7),2)</f>
        <v>104.49</v>
      </c>
      <c r="PGV339" s="268">
        <f>PGR339*PGT339</f>
        <v>79.59</v>
      </c>
      <c r="PGW339" s="269">
        <f>PGU339*PGR339</f>
        <v>104.49</v>
      </c>
      <c r="PGX339" s="198" t="s">
        <v>22773</v>
      </c>
      <c r="PGY339" s="474" t="s">
        <v>22774</v>
      </c>
      <c r="PGZ339" s="474"/>
      <c r="PHA339" s="474"/>
      <c r="PHB339" s="474"/>
      <c r="PHC339" s="474"/>
      <c r="PHD339" s="474"/>
      <c r="PHE339" s="223" t="s">
        <v>10863</v>
      </c>
      <c r="PHF339" s="223" t="s">
        <v>22772</v>
      </c>
      <c r="PHG339" s="223" t="s">
        <v>6595</v>
      </c>
      <c r="PHH339" s="289">
        <v>1</v>
      </c>
      <c r="PHI339" s="289"/>
      <c r="PHJ339" s="268">
        <v>79.59</v>
      </c>
      <c r="PHK339" s="268">
        <f>ROUND(PHJ339*(1+$C$7),2)</f>
        <v>104.49</v>
      </c>
      <c r="PHL339" s="268">
        <f>PHH339*PHJ339</f>
        <v>79.59</v>
      </c>
      <c r="PHM339" s="269">
        <f>PHK339*PHH339</f>
        <v>104.49</v>
      </c>
      <c r="PHN339" s="198" t="s">
        <v>22773</v>
      </c>
      <c r="PHO339" s="474" t="s">
        <v>22774</v>
      </c>
      <c r="PHP339" s="474"/>
      <c r="PHQ339" s="474"/>
      <c r="PHR339" s="474"/>
      <c r="PHS339" s="474"/>
      <c r="PHT339" s="474"/>
      <c r="PHU339" s="223" t="s">
        <v>10863</v>
      </c>
      <c r="PHV339" s="223" t="s">
        <v>22772</v>
      </c>
      <c r="PHW339" s="223" t="s">
        <v>6595</v>
      </c>
      <c r="PHX339" s="289">
        <v>1</v>
      </c>
      <c r="PHY339" s="289"/>
      <c r="PHZ339" s="268">
        <v>79.59</v>
      </c>
      <c r="PIA339" s="268">
        <f>ROUND(PHZ339*(1+$C$7),2)</f>
        <v>104.49</v>
      </c>
      <c r="PIB339" s="268">
        <f>PHX339*PHZ339</f>
        <v>79.59</v>
      </c>
      <c r="PIC339" s="269">
        <f>PIA339*PHX339</f>
        <v>104.49</v>
      </c>
      <c r="PID339" s="198" t="s">
        <v>22773</v>
      </c>
      <c r="PIE339" s="474" t="s">
        <v>22774</v>
      </c>
      <c r="PIF339" s="474"/>
      <c r="PIG339" s="474"/>
      <c r="PIH339" s="474"/>
      <c r="PII339" s="474"/>
      <c r="PIJ339" s="474"/>
      <c r="PIK339" s="223" t="s">
        <v>10863</v>
      </c>
      <c r="PIL339" s="223" t="s">
        <v>22772</v>
      </c>
      <c r="PIM339" s="223" t="s">
        <v>6595</v>
      </c>
      <c r="PIN339" s="289">
        <v>1</v>
      </c>
      <c r="PIO339" s="289"/>
      <c r="PIP339" s="268">
        <v>79.59</v>
      </c>
      <c r="PIQ339" s="268">
        <f>ROUND(PIP339*(1+$C$7),2)</f>
        <v>104.49</v>
      </c>
      <c r="PIR339" s="268">
        <f>PIN339*PIP339</f>
        <v>79.59</v>
      </c>
      <c r="PIS339" s="269">
        <f>PIQ339*PIN339</f>
        <v>104.49</v>
      </c>
      <c r="PIT339" s="198" t="s">
        <v>22773</v>
      </c>
      <c r="PIU339" s="474" t="s">
        <v>22774</v>
      </c>
      <c r="PIV339" s="474"/>
      <c r="PIW339" s="474"/>
      <c r="PIX339" s="474"/>
      <c r="PIY339" s="474"/>
      <c r="PIZ339" s="474"/>
      <c r="PJA339" s="223" t="s">
        <v>10863</v>
      </c>
      <c r="PJB339" s="223" t="s">
        <v>22772</v>
      </c>
      <c r="PJC339" s="223" t="s">
        <v>6595</v>
      </c>
      <c r="PJD339" s="289">
        <v>1</v>
      </c>
      <c r="PJE339" s="289"/>
      <c r="PJF339" s="268">
        <v>79.59</v>
      </c>
      <c r="PJG339" s="268">
        <f>ROUND(PJF339*(1+$C$7),2)</f>
        <v>104.49</v>
      </c>
      <c r="PJH339" s="268">
        <f>PJD339*PJF339</f>
        <v>79.59</v>
      </c>
      <c r="PJI339" s="269">
        <f>PJG339*PJD339</f>
        <v>104.49</v>
      </c>
      <c r="PJJ339" s="198" t="s">
        <v>22773</v>
      </c>
      <c r="PJK339" s="474" t="s">
        <v>22774</v>
      </c>
      <c r="PJL339" s="474"/>
      <c r="PJM339" s="474"/>
      <c r="PJN339" s="474"/>
      <c r="PJO339" s="474"/>
      <c r="PJP339" s="474"/>
      <c r="PJQ339" s="223" t="s">
        <v>10863</v>
      </c>
      <c r="PJR339" s="223" t="s">
        <v>22772</v>
      </c>
      <c r="PJS339" s="223" t="s">
        <v>6595</v>
      </c>
      <c r="PJT339" s="289">
        <v>1</v>
      </c>
      <c r="PJU339" s="289"/>
      <c r="PJV339" s="268">
        <v>79.59</v>
      </c>
      <c r="PJW339" s="268">
        <f>ROUND(PJV339*(1+$C$7),2)</f>
        <v>104.49</v>
      </c>
      <c r="PJX339" s="268">
        <f>PJT339*PJV339</f>
        <v>79.59</v>
      </c>
      <c r="PJY339" s="269">
        <f>PJW339*PJT339</f>
        <v>104.49</v>
      </c>
      <c r="PJZ339" s="198" t="s">
        <v>22773</v>
      </c>
      <c r="PKA339" s="474" t="s">
        <v>22774</v>
      </c>
      <c r="PKB339" s="474"/>
      <c r="PKC339" s="474"/>
      <c r="PKD339" s="474"/>
      <c r="PKE339" s="474"/>
      <c r="PKF339" s="474"/>
      <c r="PKG339" s="223" t="s">
        <v>10863</v>
      </c>
      <c r="PKH339" s="223" t="s">
        <v>22772</v>
      </c>
      <c r="PKI339" s="223" t="s">
        <v>6595</v>
      </c>
      <c r="PKJ339" s="289">
        <v>1</v>
      </c>
      <c r="PKK339" s="289"/>
      <c r="PKL339" s="268">
        <v>79.59</v>
      </c>
      <c r="PKM339" s="268">
        <f>ROUND(PKL339*(1+$C$7),2)</f>
        <v>104.49</v>
      </c>
      <c r="PKN339" s="268">
        <f>PKJ339*PKL339</f>
        <v>79.59</v>
      </c>
      <c r="PKO339" s="269">
        <f>PKM339*PKJ339</f>
        <v>104.49</v>
      </c>
      <c r="PKP339" s="198" t="s">
        <v>22773</v>
      </c>
      <c r="PKQ339" s="474" t="s">
        <v>22774</v>
      </c>
      <c r="PKR339" s="474"/>
      <c r="PKS339" s="474"/>
      <c r="PKT339" s="474"/>
      <c r="PKU339" s="474"/>
      <c r="PKV339" s="474"/>
      <c r="PKW339" s="223" t="s">
        <v>10863</v>
      </c>
      <c r="PKX339" s="223" t="s">
        <v>22772</v>
      </c>
      <c r="PKY339" s="223" t="s">
        <v>6595</v>
      </c>
      <c r="PKZ339" s="289">
        <v>1</v>
      </c>
      <c r="PLA339" s="289"/>
      <c r="PLB339" s="268">
        <v>79.59</v>
      </c>
      <c r="PLC339" s="268">
        <f>ROUND(PLB339*(1+$C$7),2)</f>
        <v>104.49</v>
      </c>
      <c r="PLD339" s="268">
        <f>PKZ339*PLB339</f>
        <v>79.59</v>
      </c>
      <c r="PLE339" s="269">
        <f>PLC339*PKZ339</f>
        <v>104.49</v>
      </c>
      <c r="PLF339" s="198" t="s">
        <v>22773</v>
      </c>
      <c r="PLG339" s="474" t="s">
        <v>22774</v>
      </c>
      <c r="PLH339" s="474"/>
      <c r="PLI339" s="474"/>
      <c r="PLJ339" s="474"/>
      <c r="PLK339" s="474"/>
      <c r="PLL339" s="474"/>
      <c r="PLM339" s="223" t="s">
        <v>10863</v>
      </c>
      <c r="PLN339" s="223" t="s">
        <v>22772</v>
      </c>
      <c r="PLO339" s="223" t="s">
        <v>6595</v>
      </c>
      <c r="PLP339" s="289">
        <v>1</v>
      </c>
      <c r="PLQ339" s="289"/>
      <c r="PLR339" s="268">
        <v>79.59</v>
      </c>
      <c r="PLS339" s="268">
        <f>ROUND(PLR339*(1+$C$7),2)</f>
        <v>104.49</v>
      </c>
      <c r="PLT339" s="268">
        <f>PLP339*PLR339</f>
        <v>79.59</v>
      </c>
      <c r="PLU339" s="269">
        <f>PLS339*PLP339</f>
        <v>104.49</v>
      </c>
      <c r="PLV339" s="198" t="s">
        <v>22773</v>
      </c>
      <c r="PLW339" s="474" t="s">
        <v>22774</v>
      </c>
      <c r="PLX339" s="474"/>
      <c r="PLY339" s="474"/>
      <c r="PLZ339" s="474"/>
      <c r="PMA339" s="474"/>
      <c r="PMB339" s="474"/>
      <c r="PMC339" s="223" t="s">
        <v>10863</v>
      </c>
      <c r="PMD339" s="223" t="s">
        <v>22772</v>
      </c>
      <c r="PME339" s="223" t="s">
        <v>6595</v>
      </c>
      <c r="PMF339" s="289">
        <v>1</v>
      </c>
      <c r="PMG339" s="289"/>
      <c r="PMH339" s="268">
        <v>79.59</v>
      </c>
      <c r="PMI339" s="268">
        <f>ROUND(PMH339*(1+$C$7),2)</f>
        <v>104.49</v>
      </c>
      <c r="PMJ339" s="268">
        <f>PMF339*PMH339</f>
        <v>79.59</v>
      </c>
      <c r="PMK339" s="269">
        <f>PMI339*PMF339</f>
        <v>104.49</v>
      </c>
      <c r="PML339" s="198" t="s">
        <v>22773</v>
      </c>
      <c r="PMM339" s="474" t="s">
        <v>22774</v>
      </c>
      <c r="PMN339" s="474"/>
      <c r="PMO339" s="474"/>
      <c r="PMP339" s="474"/>
      <c r="PMQ339" s="474"/>
      <c r="PMR339" s="474"/>
      <c r="PMS339" s="223" t="s">
        <v>10863</v>
      </c>
      <c r="PMT339" s="223" t="s">
        <v>22772</v>
      </c>
      <c r="PMU339" s="223" t="s">
        <v>6595</v>
      </c>
      <c r="PMV339" s="289">
        <v>1</v>
      </c>
      <c r="PMW339" s="289"/>
      <c r="PMX339" s="268">
        <v>79.59</v>
      </c>
      <c r="PMY339" s="268">
        <f>ROUND(PMX339*(1+$C$7),2)</f>
        <v>104.49</v>
      </c>
      <c r="PMZ339" s="268">
        <f>PMV339*PMX339</f>
        <v>79.59</v>
      </c>
      <c r="PNA339" s="269">
        <f>PMY339*PMV339</f>
        <v>104.49</v>
      </c>
      <c r="PNB339" s="198" t="s">
        <v>22773</v>
      </c>
      <c r="PNC339" s="474" t="s">
        <v>22774</v>
      </c>
      <c r="PND339" s="474"/>
      <c r="PNE339" s="474"/>
      <c r="PNF339" s="474"/>
      <c r="PNG339" s="474"/>
      <c r="PNH339" s="474"/>
      <c r="PNI339" s="223" t="s">
        <v>10863</v>
      </c>
      <c r="PNJ339" s="223" t="s">
        <v>22772</v>
      </c>
      <c r="PNK339" s="223" t="s">
        <v>6595</v>
      </c>
      <c r="PNL339" s="289">
        <v>1</v>
      </c>
      <c r="PNM339" s="289"/>
      <c r="PNN339" s="268">
        <v>79.59</v>
      </c>
      <c r="PNO339" s="268">
        <f>ROUND(PNN339*(1+$C$7),2)</f>
        <v>104.49</v>
      </c>
      <c r="PNP339" s="268">
        <f>PNL339*PNN339</f>
        <v>79.59</v>
      </c>
      <c r="PNQ339" s="269">
        <f>PNO339*PNL339</f>
        <v>104.49</v>
      </c>
      <c r="PNR339" s="198" t="s">
        <v>22773</v>
      </c>
      <c r="PNS339" s="474" t="s">
        <v>22774</v>
      </c>
      <c r="PNT339" s="474"/>
      <c r="PNU339" s="474"/>
      <c r="PNV339" s="474"/>
      <c r="PNW339" s="474"/>
      <c r="PNX339" s="474"/>
      <c r="PNY339" s="223" t="s">
        <v>10863</v>
      </c>
      <c r="PNZ339" s="223" t="s">
        <v>22772</v>
      </c>
      <c r="POA339" s="223" t="s">
        <v>6595</v>
      </c>
      <c r="POB339" s="289">
        <v>1</v>
      </c>
      <c r="POC339" s="289"/>
      <c r="POD339" s="268">
        <v>79.59</v>
      </c>
      <c r="POE339" s="268">
        <f>ROUND(POD339*(1+$C$7),2)</f>
        <v>104.49</v>
      </c>
      <c r="POF339" s="268">
        <f>POB339*POD339</f>
        <v>79.59</v>
      </c>
      <c r="POG339" s="269">
        <f>POE339*POB339</f>
        <v>104.49</v>
      </c>
      <c r="POH339" s="198" t="s">
        <v>22773</v>
      </c>
      <c r="POI339" s="474" t="s">
        <v>22774</v>
      </c>
      <c r="POJ339" s="474"/>
      <c r="POK339" s="474"/>
      <c r="POL339" s="474"/>
      <c r="POM339" s="474"/>
      <c r="PON339" s="474"/>
      <c r="POO339" s="223" t="s">
        <v>10863</v>
      </c>
      <c r="POP339" s="223" t="s">
        <v>22772</v>
      </c>
      <c r="POQ339" s="223" t="s">
        <v>6595</v>
      </c>
      <c r="POR339" s="289">
        <v>1</v>
      </c>
      <c r="POS339" s="289"/>
      <c r="POT339" s="268">
        <v>79.59</v>
      </c>
      <c r="POU339" s="268">
        <f>ROUND(POT339*(1+$C$7),2)</f>
        <v>104.49</v>
      </c>
      <c r="POV339" s="268">
        <f>POR339*POT339</f>
        <v>79.59</v>
      </c>
      <c r="POW339" s="269">
        <f>POU339*POR339</f>
        <v>104.49</v>
      </c>
      <c r="POX339" s="198" t="s">
        <v>22773</v>
      </c>
      <c r="POY339" s="474" t="s">
        <v>22774</v>
      </c>
      <c r="POZ339" s="474"/>
      <c r="PPA339" s="474"/>
      <c r="PPB339" s="474"/>
      <c r="PPC339" s="474"/>
      <c r="PPD339" s="474"/>
      <c r="PPE339" s="223" t="s">
        <v>10863</v>
      </c>
      <c r="PPF339" s="223" t="s">
        <v>22772</v>
      </c>
      <c r="PPG339" s="223" t="s">
        <v>6595</v>
      </c>
      <c r="PPH339" s="289">
        <v>1</v>
      </c>
      <c r="PPI339" s="289"/>
      <c r="PPJ339" s="268">
        <v>79.59</v>
      </c>
      <c r="PPK339" s="268">
        <f>ROUND(PPJ339*(1+$C$7),2)</f>
        <v>104.49</v>
      </c>
      <c r="PPL339" s="268">
        <f>PPH339*PPJ339</f>
        <v>79.59</v>
      </c>
      <c r="PPM339" s="269">
        <f>PPK339*PPH339</f>
        <v>104.49</v>
      </c>
      <c r="PPN339" s="198" t="s">
        <v>22773</v>
      </c>
      <c r="PPO339" s="474" t="s">
        <v>22774</v>
      </c>
      <c r="PPP339" s="474"/>
      <c r="PPQ339" s="474"/>
      <c r="PPR339" s="474"/>
      <c r="PPS339" s="474"/>
      <c r="PPT339" s="474"/>
      <c r="PPU339" s="223" t="s">
        <v>10863</v>
      </c>
      <c r="PPV339" s="223" t="s">
        <v>22772</v>
      </c>
      <c r="PPW339" s="223" t="s">
        <v>6595</v>
      </c>
      <c r="PPX339" s="289">
        <v>1</v>
      </c>
      <c r="PPY339" s="289"/>
      <c r="PPZ339" s="268">
        <v>79.59</v>
      </c>
      <c r="PQA339" s="268">
        <f>ROUND(PPZ339*(1+$C$7),2)</f>
        <v>104.49</v>
      </c>
      <c r="PQB339" s="268">
        <f>PPX339*PPZ339</f>
        <v>79.59</v>
      </c>
      <c r="PQC339" s="269">
        <f>PQA339*PPX339</f>
        <v>104.49</v>
      </c>
      <c r="PQD339" s="198" t="s">
        <v>22773</v>
      </c>
      <c r="PQE339" s="474" t="s">
        <v>22774</v>
      </c>
      <c r="PQF339" s="474"/>
      <c r="PQG339" s="474"/>
      <c r="PQH339" s="474"/>
      <c r="PQI339" s="474"/>
      <c r="PQJ339" s="474"/>
      <c r="PQK339" s="223" t="s">
        <v>10863</v>
      </c>
      <c r="PQL339" s="223" t="s">
        <v>22772</v>
      </c>
      <c r="PQM339" s="223" t="s">
        <v>6595</v>
      </c>
      <c r="PQN339" s="289">
        <v>1</v>
      </c>
      <c r="PQO339" s="289"/>
      <c r="PQP339" s="268">
        <v>79.59</v>
      </c>
      <c r="PQQ339" s="268">
        <f>ROUND(PQP339*(1+$C$7),2)</f>
        <v>104.49</v>
      </c>
      <c r="PQR339" s="268">
        <f>PQN339*PQP339</f>
        <v>79.59</v>
      </c>
      <c r="PQS339" s="269">
        <f>PQQ339*PQN339</f>
        <v>104.49</v>
      </c>
      <c r="PQT339" s="198" t="s">
        <v>22773</v>
      </c>
      <c r="PQU339" s="474" t="s">
        <v>22774</v>
      </c>
      <c r="PQV339" s="474"/>
      <c r="PQW339" s="474"/>
      <c r="PQX339" s="474"/>
      <c r="PQY339" s="474"/>
      <c r="PQZ339" s="474"/>
      <c r="PRA339" s="223" t="s">
        <v>10863</v>
      </c>
      <c r="PRB339" s="223" t="s">
        <v>22772</v>
      </c>
      <c r="PRC339" s="223" t="s">
        <v>6595</v>
      </c>
      <c r="PRD339" s="289">
        <v>1</v>
      </c>
      <c r="PRE339" s="289"/>
      <c r="PRF339" s="268">
        <v>79.59</v>
      </c>
      <c r="PRG339" s="268">
        <f>ROUND(PRF339*(1+$C$7),2)</f>
        <v>104.49</v>
      </c>
      <c r="PRH339" s="268">
        <f>PRD339*PRF339</f>
        <v>79.59</v>
      </c>
      <c r="PRI339" s="269">
        <f>PRG339*PRD339</f>
        <v>104.49</v>
      </c>
      <c r="PRJ339" s="198" t="s">
        <v>22773</v>
      </c>
      <c r="PRK339" s="474" t="s">
        <v>22774</v>
      </c>
      <c r="PRL339" s="474"/>
      <c r="PRM339" s="474"/>
      <c r="PRN339" s="474"/>
      <c r="PRO339" s="474"/>
      <c r="PRP339" s="474"/>
      <c r="PRQ339" s="223" t="s">
        <v>10863</v>
      </c>
      <c r="PRR339" s="223" t="s">
        <v>22772</v>
      </c>
      <c r="PRS339" s="223" t="s">
        <v>6595</v>
      </c>
      <c r="PRT339" s="289">
        <v>1</v>
      </c>
      <c r="PRU339" s="289"/>
      <c r="PRV339" s="268">
        <v>79.59</v>
      </c>
      <c r="PRW339" s="268">
        <f>ROUND(PRV339*(1+$C$7),2)</f>
        <v>104.49</v>
      </c>
      <c r="PRX339" s="268">
        <f>PRT339*PRV339</f>
        <v>79.59</v>
      </c>
      <c r="PRY339" s="269">
        <f>PRW339*PRT339</f>
        <v>104.49</v>
      </c>
      <c r="PRZ339" s="198" t="s">
        <v>22773</v>
      </c>
      <c r="PSA339" s="474" t="s">
        <v>22774</v>
      </c>
      <c r="PSB339" s="474"/>
      <c r="PSC339" s="474"/>
      <c r="PSD339" s="474"/>
      <c r="PSE339" s="474"/>
      <c r="PSF339" s="474"/>
      <c r="PSG339" s="223" t="s">
        <v>10863</v>
      </c>
      <c r="PSH339" s="223" t="s">
        <v>22772</v>
      </c>
      <c r="PSI339" s="223" t="s">
        <v>6595</v>
      </c>
      <c r="PSJ339" s="289">
        <v>1</v>
      </c>
      <c r="PSK339" s="289"/>
      <c r="PSL339" s="268">
        <v>79.59</v>
      </c>
      <c r="PSM339" s="268">
        <f>ROUND(PSL339*(1+$C$7),2)</f>
        <v>104.49</v>
      </c>
      <c r="PSN339" s="268">
        <f>PSJ339*PSL339</f>
        <v>79.59</v>
      </c>
      <c r="PSO339" s="269">
        <f>PSM339*PSJ339</f>
        <v>104.49</v>
      </c>
      <c r="PSP339" s="198" t="s">
        <v>22773</v>
      </c>
      <c r="PSQ339" s="474" t="s">
        <v>22774</v>
      </c>
      <c r="PSR339" s="474"/>
      <c r="PSS339" s="474"/>
      <c r="PST339" s="474"/>
      <c r="PSU339" s="474"/>
      <c r="PSV339" s="474"/>
      <c r="PSW339" s="223" t="s">
        <v>10863</v>
      </c>
      <c r="PSX339" s="223" t="s">
        <v>22772</v>
      </c>
      <c r="PSY339" s="223" t="s">
        <v>6595</v>
      </c>
      <c r="PSZ339" s="289">
        <v>1</v>
      </c>
      <c r="PTA339" s="289"/>
      <c r="PTB339" s="268">
        <v>79.59</v>
      </c>
      <c r="PTC339" s="268">
        <f>ROUND(PTB339*(1+$C$7),2)</f>
        <v>104.49</v>
      </c>
      <c r="PTD339" s="268">
        <f>PSZ339*PTB339</f>
        <v>79.59</v>
      </c>
      <c r="PTE339" s="269">
        <f>PTC339*PSZ339</f>
        <v>104.49</v>
      </c>
      <c r="PTF339" s="198" t="s">
        <v>22773</v>
      </c>
      <c r="PTG339" s="474" t="s">
        <v>22774</v>
      </c>
      <c r="PTH339" s="474"/>
      <c r="PTI339" s="474"/>
      <c r="PTJ339" s="474"/>
      <c r="PTK339" s="474"/>
      <c r="PTL339" s="474"/>
      <c r="PTM339" s="223" t="s">
        <v>10863</v>
      </c>
      <c r="PTN339" s="223" t="s">
        <v>22772</v>
      </c>
      <c r="PTO339" s="223" t="s">
        <v>6595</v>
      </c>
      <c r="PTP339" s="289">
        <v>1</v>
      </c>
      <c r="PTQ339" s="289"/>
      <c r="PTR339" s="268">
        <v>79.59</v>
      </c>
      <c r="PTS339" s="268">
        <f>ROUND(PTR339*(1+$C$7),2)</f>
        <v>104.49</v>
      </c>
      <c r="PTT339" s="268">
        <f>PTP339*PTR339</f>
        <v>79.59</v>
      </c>
      <c r="PTU339" s="269">
        <f>PTS339*PTP339</f>
        <v>104.49</v>
      </c>
      <c r="PTV339" s="198" t="s">
        <v>22773</v>
      </c>
      <c r="PTW339" s="474" t="s">
        <v>22774</v>
      </c>
      <c r="PTX339" s="474"/>
      <c r="PTY339" s="474"/>
      <c r="PTZ339" s="474"/>
      <c r="PUA339" s="474"/>
      <c r="PUB339" s="474"/>
      <c r="PUC339" s="223" t="s">
        <v>10863</v>
      </c>
      <c r="PUD339" s="223" t="s">
        <v>22772</v>
      </c>
      <c r="PUE339" s="223" t="s">
        <v>6595</v>
      </c>
      <c r="PUF339" s="289">
        <v>1</v>
      </c>
      <c r="PUG339" s="289"/>
      <c r="PUH339" s="268">
        <v>79.59</v>
      </c>
      <c r="PUI339" s="268">
        <f>ROUND(PUH339*(1+$C$7),2)</f>
        <v>104.49</v>
      </c>
      <c r="PUJ339" s="268">
        <f>PUF339*PUH339</f>
        <v>79.59</v>
      </c>
      <c r="PUK339" s="269">
        <f>PUI339*PUF339</f>
        <v>104.49</v>
      </c>
      <c r="PUL339" s="198" t="s">
        <v>22773</v>
      </c>
      <c r="PUM339" s="474" t="s">
        <v>22774</v>
      </c>
      <c r="PUN339" s="474"/>
      <c r="PUO339" s="474"/>
      <c r="PUP339" s="474"/>
      <c r="PUQ339" s="474"/>
      <c r="PUR339" s="474"/>
      <c r="PUS339" s="223" t="s">
        <v>10863</v>
      </c>
      <c r="PUT339" s="223" t="s">
        <v>22772</v>
      </c>
      <c r="PUU339" s="223" t="s">
        <v>6595</v>
      </c>
      <c r="PUV339" s="289">
        <v>1</v>
      </c>
      <c r="PUW339" s="289"/>
      <c r="PUX339" s="268">
        <v>79.59</v>
      </c>
      <c r="PUY339" s="268">
        <f>ROUND(PUX339*(1+$C$7),2)</f>
        <v>104.49</v>
      </c>
      <c r="PUZ339" s="268">
        <f>PUV339*PUX339</f>
        <v>79.59</v>
      </c>
      <c r="PVA339" s="269">
        <f>PUY339*PUV339</f>
        <v>104.49</v>
      </c>
      <c r="PVB339" s="198" t="s">
        <v>22773</v>
      </c>
      <c r="PVC339" s="474" t="s">
        <v>22774</v>
      </c>
      <c r="PVD339" s="474"/>
      <c r="PVE339" s="474"/>
      <c r="PVF339" s="474"/>
      <c r="PVG339" s="474"/>
      <c r="PVH339" s="474"/>
      <c r="PVI339" s="223" t="s">
        <v>10863</v>
      </c>
      <c r="PVJ339" s="223" t="s">
        <v>22772</v>
      </c>
      <c r="PVK339" s="223" t="s">
        <v>6595</v>
      </c>
      <c r="PVL339" s="289">
        <v>1</v>
      </c>
      <c r="PVM339" s="289"/>
      <c r="PVN339" s="268">
        <v>79.59</v>
      </c>
      <c r="PVO339" s="268">
        <f>ROUND(PVN339*(1+$C$7),2)</f>
        <v>104.49</v>
      </c>
      <c r="PVP339" s="268">
        <f>PVL339*PVN339</f>
        <v>79.59</v>
      </c>
      <c r="PVQ339" s="269">
        <f>PVO339*PVL339</f>
        <v>104.49</v>
      </c>
      <c r="PVR339" s="198" t="s">
        <v>22773</v>
      </c>
      <c r="PVS339" s="474" t="s">
        <v>22774</v>
      </c>
      <c r="PVT339" s="474"/>
      <c r="PVU339" s="474"/>
      <c r="PVV339" s="474"/>
      <c r="PVW339" s="474"/>
      <c r="PVX339" s="474"/>
      <c r="PVY339" s="223" t="s">
        <v>10863</v>
      </c>
      <c r="PVZ339" s="223" t="s">
        <v>22772</v>
      </c>
      <c r="PWA339" s="223" t="s">
        <v>6595</v>
      </c>
      <c r="PWB339" s="289">
        <v>1</v>
      </c>
      <c r="PWC339" s="289"/>
      <c r="PWD339" s="268">
        <v>79.59</v>
      </c>
      <c r="PWE339" s="268">
        <f>ROUND(PWD339*(1+$C$7),2)</f>
        <v>104.49</v>
      </c>
      <c r="PWF339" s="268">
        <f>PWB339*PWD339</f>
        <v>79.59</v>
      </c>
      <c r="PWG339" s="269">
        <f>PWE339*PWB339</f>
        <v>104.49</v>
      </c>
      <c r="PWH339" s="198" t="s">
        <v>22773</v>
      </c>
      <c r="PWI339" s="474" t="s">
        <v>22774</v>
      </c>
      <c r="PWJ339" s="474"/>
      <c r="PWK339" s="474"/>
      <c r="PWL339" s="474"/>
      <c r="PWM339" s="474"/>
      <c r="PWN339" s="474"/>
      <c r="PWO339" s="223" t="s">
        <v>10863</v>
      </c>
      <c r="PWP339" s="223" t="s">
        <v>22772</v>
      </c>
      <c r="PWQ339" s="223" t="s">
        <v>6595</v>
      </c>
      <c r="PWR339" s="289">
        <v>1</v>
      </c>
      <c r="PWS339" s="289"/>
      <c r="PWT339" s="268">
        <v>79.59</v>
      </c>
      <c r="PWU339" s="268">
        <f>ROUND(PWT339*(1+$C$7),2)</f>
        <v>104.49</v>
      </c>
      <c r="PWV339" s="268">
        <f>PWR339*PWT339</f>
        <v>79.59</v>
      </c>
      <c r="PWW339" s="269">
        <f>PWU339*PWR339</f>
        <v>104.49</v>
      </c>
      <c r="PWX339" s="198" t="s">
        <v>22773</v>
      </c>
      <c r="PWY339" s="474" t="s">
        <v>22774</v>
      </c>
      <c r="PWZ339" s="474"/>
      <c r="PXA339" s="474"/>
      <c r="PXB339" s="474"/>
      <c r="PXC339" s="474"/>
      <c r="PXD339" s="474"/>
      <c r="PXE339" s="223" t="s">
        <v>10863</v>
      </c>
      <c r="PXF339" s="223" t="s">
        <v>22772</v>
      </c>
      <c r="PXG339" s="223" t="s">
        <v>6595</v>
      </c>
      <c r="PXH339" s="289">
        <v>1</v>
      </c>
      <c r="PXI339" s="289"/>
      <c r="PXJ339" s="268">
        <v>79.59</v>
      </c>
      <c r="PXK339" s="268">
        <f>ROUND(PXJ339*(1+$C$7),2)</f>
        <v>104.49</v>
      </c>
      <c r="PXL339" s="268">
        <f>PXH339*PXJ339</f>
        <v>79.59</v>
      </c>
      <c r="PXM339" s="269">
        <f>PXK339*PXH339</f>
        <v>104.49</v>
      </c>
      <c r="PXN339" s="198" t="s">
        <v>22773</v>
      </c>
      <c r="PXO339" s="474" t="s">
        <v>22774</v>
      </c>
      <c r="PXP339" s="474"/>
      <c r="PXQ339" s="474"/>
      <c r="PXR339" s="474"/>
      <c r="PXS339" s="474"/>
      <c r="PXT339" s="474"/>
      <c r="PXU339" s="223" t="s">
        <v>10863</v>
      </c>
      <c r="PXV339" s="223" t="s">
        <v>22772</v>
      </c>
      <c r="PXW339" s="223" t="s">
        <v>6595</v>
      </c>
      <c r="PXX339" s="289">
        <v>1</v>
      </c>
      <c r="PXY339" s="289"/>
      <c r="PXZ339" s="268">
        <v>79.59</v>
      </c>
      <c r="PYA339" s="268">
        <f>ROUND(PXZ339*(1+$C$7),2)</f>
        <v>104.49</v>
      </c>
      <c r="PYB339" s="268">
        <f>PXX339*PXZ339</f>
        <v>79.59</v>
      </c>
      <c r="PYC339" s="269">
        <f>PYA339*PXX339</f>
        <v>104.49</v>
      </c>
      <c r="PYD339" s="198" t="s">
        <v>22773</v>
      </c>
      <c r="PYE339" s="474" t="s">
        <v>22774</v>
      </c>
      <c r="PYF339" s="474"/>
      <c r="PYG339" s="474"/>
      <c r="PYH339" s="474"/>
      <c r="PYI339" s="474"/>
      <c r="PYJ339" s="474"/>
      <c r="PYK339" s="223" t="s">
        <v>10863</v>
      </c>
      <c r="PYL339" s="223" t="s">
        <v>22772</v>
      </c>
      <c r="PYM339" s="223" t="s">
        <v>6595</v>
      </c>
      <c r="PYN339" s="289">
        <v>1</v>
      </c>
      <c r="PYO339" s="289"/>
      <c r="PYP339" s="268">
        <v>79.59</v>
      </c>
      <c r="PYQ339" s="268">
        <f>ROUND(PYP339*(1+$C$7),2)</f>
        <v>104.49</v>
      </c>
      <c r="PYR339" s="268">
        <f>PYN339*PYP339</f>
        <v>79.59</v>
      </c>
      <c r="PYS339" s="269">
        <f>PYQ339*PYN339</f>
        <v>104.49</v>
      </c>
      <c r="PYT339" s="198" t="s">
        <v>22773</v>
      </c>
      <c r="PYU339" s="474" t="s">
        <v>22774</v>
      </c>
      <c r="PYV339" s="474"/>
      <c r="PYW339" s="474"/>
      <c r="PYX339" s="474"/>
      <c r="PYY339" s="474"/>
      <c r="PYZ339" s="474"/>
      <c r="PZA339" s="223" t="s">
        <v>10863</v>
      </c>
      <c r="PZB339" s="223" t="s">
        <v>22772</v>
      </c>
      <c r="PZC339" s="223" t="s">
        <v>6595</v>
      </c>
      <c r="PZD339" s="289">
        <v>1</v>
      </c>
      <c r="PZE339" s="289"/>
      <c r="PZF339" s="268">
        <v>79.59</v>
      </c>
      <c r="PZG339" s="268">
        <f>ROUND(PZF339*(1+$C$7),2)</f>
        <v>104.49</v>
      </c>
      <c r="PZH339" s="268">
        <f>PZD339*PZF339</f>
        <v>79.59</v>
      </c>
      <c r="PZI339" s="269">
        <f>PZG339*PZD339</f>
        <v>104.49</v>
      </c>
      <c r="PZJ339" s="198" t="s">
        <v>22773</v>
      </c>
      <c r="PZK339" s="474" t="s">
        <v>22774</v>
      </c>
      <c r="PZL339" s="474"/>
      <c r="PZM339" s="474"/>
      <c r="PZN339" s="474"/>
      <c r="PZO339" s="474"/>
      <c r="PZP339" s="474"/>
      <c r="PZQ339" s="223" t="s">
        <v>10863</v>
      </c>
      <c r="PZR339" s="223" t="s">
        <v>22772</v>
      </c>
      <c r="PZS339" s="223" t="s">
        <v>6595</v>
      </c>
      <c r="PZT339" s="289">
        <v>1</v>
      </c>
      <c r="PZU339" s="289"/>
      <c r="PZV339" s="268">
        <v>79.59</v>
      </c>
      <c r="PZW339" s="268">
        <f>ROUND(PZV339*(1+$C$7),2)</f>
        <v>104.49</v>
      </c>
      <c r="PZX339" s="268">
        <f>PZT339*PZV339</f>
        <v>79.59</v>
      </c>
      <c r="PZY339" s="269">
        <f>PZW339*PZT339</f>
        <v>104.49</v>
      </c>
      <c r="PZZ339" s="198" t="s">
        <v>22773</v>
      </c>
      <c r="QAA339" s="474" t="s">
        <v>22774</v>
      </c>
      <c r="QAB339" s="474"/>
      <c r="QAC339" s="474"/>
      <c r="QAD339" s="474"/>
      <c r="QAE339" s="474"/>
      <c r="QAF339" s="474"/>
      <c r="QAG339" s="223" t="s">
        <v>10863</v>
      </c>
      <c r="QAH339" s="223" t="s">
        <v>22772</v>
      </c>
      <c r="QAI339" s="223" t="s">
        <v>6595</v>
      </c>
      <c r="QAJ339" s="289">
        <v>1</v>
      </c>
      <c r="QAK339" s="289"/>
      <c r="QAL339" s="268">
        <v>79.59</v>
      </c>
      <c r="QAM339" s="268">
        <f>ROUND(QAL339*(1+$C$7),2)</f>
        <v>104.49</v>
      </c>
      <c r="QAN339" s="268">
        <f>QAJ339*QAL339</f>
        <v>79.59</v>
      </c>
      <c r="QAO339" s="269">
        <f>QAM339*QAJ339</f>
        <v>104.49</v>
      </c>
      <c r="QAP339" s="198" t="s">
        <v>22773</v>
      </c>
      <c r="QAQ339" s="474" t="s">
        <v>22774</v>
      </c>
      <c r="QAR339" s="474"/>
      <c r="QAS339" s="474"/>
      <c r="QAT339" s="474"/>
      <c r="QAU339" s="474"/>
      <c r="QAV339" s="474"/>
      <c r="QAW339" s="223" t="s">
        <v>10863</v>
      </c>
      <c r="QAX339" s="223" t="s">
        <v>22772</v>
      </c>
      <c r="QAY339" s="223" t="s">
        <v>6595</v>
      </c>
      <c r="QAZ339" s="289">
        <v>1</v>
      </c>
      <c r="QBA339" s="289"/>
      <c r="QBB339" s="268">
        <v>79.59</v>
      </c>
      <c r="QBC339" s="268">
        <f>ROUND(QBB339*(1+$C$7),2)</f>
        <v>104.49</v>
      </c>
      <c r="QBD339" s="268">
        <f>QAZ339*QBB339</f>
        <v>79.59</v>
      </c>
      <c r="QBE339" s="269">
        <f>QBC339*QAZ339</f>
        <v>104.49</v>
      </c>
      <c r="QBF339" s="198" t="s">
        <v>22773</v>
      </c>
      <c r="QBG339" s="474" t="s">
        <v>22774</v>
      </c>
      <c r="QBH339" s="474"/>
      <c r="QBI339" s="474"/>
      <c r="QBJ339" s="474"/>
      <c r="QBK339" s="474"/>
      <c r="QBL339" s="474"/>
      <c r="QBM339" s="223" t="s">
        <v>10863</v>
      </c>
      <c r="QBN339" s="223" t="s">
        <v>22772</v>
      </c>
      <c r="QBO339" s="223" t="s">
        <v>6595</v>
      </c>
      <c r="QBP339" s="289">
        <v>1</v>
      </c>
      <c r="QBQ339" s="289"/>
      <c r="QBR339" s="268">
        <v>79.59</v>
      </c>
      <c r="QBS339" s="268">
        <f>ROUND(QBR339*(1+$C$7),2)</f>
        <v>104.49</v>
      </c>
      <c r="QBT339" s="268">
        <f>QBP339*QBR339</f>
        <v>79.59</v>
      </c>
      <c r="QBU339" s="269">
        <f>QBS339*QBP339</f>
        <v>104.49</v>
      </c>
      <c r="QBV339" s="198" t="s">
        <v>22773</v>
      </c>
      <c r="QBW339" s="474" t="s">
        <v>22774</v>
      </c>
      <c r="QBX339" s="474"/>
      <c r="QBY339" s="474"/>
      <c r="QBZ339" s="474"/>
      <c r="QCA339" s="474"/>
      <c r="QCB339" s="474"/>
      <c r="QCC339" s="223" t="s">
        <v>10863</v>
      </c>
      <c r="QCD339" s="223" t="s">
        <v>22772</v>
      </c>
      <c r="QCE339" s="223" t="s">
        <v>6595</v>
      </c>
      <c r="QCF339" s="289">
        <v>1</v>
      </c>
      <c r="QCG339" s="289"/>
      <c r="QCH339" s="268">
        <v>79.59</v>
      </c>
      <c r="QCI339" s="268">
        <f>ROUND(QCH339*(1+$C$7),2)</f>
        <v>104.49</v>
      </c>
      <c r="QCJ339" s="268">
        <f>QCF339*QCH339</f>
        <v>79.59</v>
      </c>
      <c r="QCK339" s="269">
        <f>QCI339*QCF339</f>
        <v>104.49</v>
      </c>
      <c r="QCL339" s="198" t="s">
        <v>22773</v>
      </c>
      <c r="QCM339" s="474" t="s">
        <v>22774</v>
      </c>
      <c r="QCN339" s="474"/>
      <c r="QCO339" s="474"/>
      <c r="QCP339" s="474"/>
      <c r="QCQ339" s="474"/>
      <c r="QCR339" s="474"/>
      <c r="QCS339" s="223" t="s">
        <v>10863</v>
      </c>
      <c r="QCT339" s="223" t="s">
        <v>22772</v>
      </c>
      <c r="QCU339" s="223" t="s">
        <v>6595</v>
      </c>
      <c r="QCV339" s="289">
        <v>1</v>
      </c>
      <c r="QCW339" s="289"/>
      <c r="QCX339" s="268">
        <v>79.59</v>
      </c>
      <c r="QCY339" s="268">
        <f>ROUND(QCX339*(1+$C$7),2)</f>
        <v>104.49</v>
      </c>
      <c r="QCZ339" s="268">
        <f>QCV339*QCX339</f>
        <v>79.59</v>
      </c>
      <c r="QDA339" s="269">
        <f>QCY339*QCV339</f>
        <v>104.49</v>
      </c>
      <c r="QDB339" s="198" t="s">
        <v>22773</v>
      </c>
      <c r="QDC339" s="474" t="s">
        <v>22774</v>
      </c>
      <c r="QDD339" s="474"/>
      <c r="QDE339" s="474"/>
      <c r="QDF339" s="474"/>
      <c r="QDG339" s="474"/>
      <c r="QDH339" s="474"/>
      <c r="QDI339" s="223" t="s">
        <v>10863</v>
      </c>
      <c r="QDJ339" s="223" t="s">
        <v>22772</v>
      </c>
      <c r="QDK339" s="223" t="s">
        <v>6595</v>
      </c>
      <c r="QDL339" s="289">
        <v>1</v>
      </c>
      <c r="QDM339" s="289"/>
      <c r="QDN339" s="268">
        <v>79.59</v>
      </c>
      <c r="QDO339" s="268">
        <f>ROUND(QDN339*(1+$C$7),2)</f>
        <v>104.49</v>
      </c>
      <c r="QDP339" s="268">
        <f>QDL339*QDN339</f>
        <v>79.59</v>
      </c>
      <c r="QDQ339" s="269">
        <f>QDO339*QDL339</f>
        <v>104.49</v>
      </c>
      <c r="QDR339" s="198" t="s">
        <v>22773</v>
      </c>
      <c r="QDS339" s="474" t="s">
        <v>22774</v>
      </c>
      <c r="QDT339" s="474"/>
      <c r="QDU339" s="474"/>
      <c r="QDV339" s="474"/>
      <c r="QDW339" s="474"/>
      <c r="QDX339" s="474"/>
      <c r="QDY339" s="223" t="s">
        <v>10863</v>
      </c>
      <c r="QDZ339" s="223" t="s">
        <v>22772</v>
      </c>
      <c r="QEA339" s="223" t="s">
        <v>6595</v>
      </c>
      <c r="QEB339" s="289">
        <v>1</v>
      </c>
      <c r="QEC339" s="289"/>
      <c r="QED339" s="268">
        <v>79.59</v>
      </c>
      <c r="QEE339" s="268">
        <f>ROUND(QED339*(1+$C$7),2)</f>
        <v>104.49</v>
      </c>
      <c r="QEF339" s="268">
        <f>QEB339*QED339</f>
        <v>79.59</v>
      </c>
      <c r="QEG339" s="269">
        <f>QEE339*QEB339</f>
        <v>104.49</v>
      </c>
      <c r="QEH339" s="198" t="s">
        <v>22773</v>
      </c>
      <c r="QEI339" s="474" t="s">
        <v>22774</v>
      </c>
      <c r="QEJ339" s="474"/>
      <c r="QEK339" s="474"/>
      <c r="QEL339" s="474"/>
      <c r="QEM339" s="474"/>
      <c r="QEN339" s="474"/>
      <c r="QEO339" s="223" t="s">
        <v>10863</v>
      </c>
      <c r="QEP339" s="223" t="s">
        <v>22772</v>
      </c>
      <c r="QEQ339" s="223" t="s">
        <v>6595</v>
      </c>
      <c r="QER339" s="289">
        <v>1</v>
      </c>
      <c r="QES339" s="289"/>
      <c r="QET339" s="268">
        <v>79.59</v>
      </c>
      <c r="QEU339" s="268">
        <f>ROUND(QET339*(1+$C$7),2)</f>
        <v>104.49</v>
      </c>
      <c r="QEV339" s="268">
        <f>QER339*QET339</f>
        <v>79.59</v>
      </c>
      <c r="QEW339" s="269">
        <f>QEU339*QER339</f>
        <v>104.49</v>
      </c>
      <c r="QEX339" s="198" t="s">
        <v>22773</v>
      </c>
      <c r="QEY339" s="474" t="s">
        <v>22774</v>
      </c>
      <c r="QEZ339" s="474"/>
      <c r="QFA339" s="474"/>
      <c r="QFB339" s="474"/>
      <c r="QFC339" s="474"/>
      <c r="QFD339" s="474"/>
      <c r="QFE339" s="223" t="s">
        <v>10863</v>
      </c>
      <c r="QFF339" s="223" t="s">
        <v>22772</v>
      </c>
      <c r="QFG339" s="223" t="s">
        <v>6595</v>
      </c>
      <c r="QFH339" s="289">
        <v>1</v>
      </c>
      <c r="QFI339" s="289"/>
      <c r="QFJ339" s="268">
        <v>79.59</v>
      </c>
      <c r="QFK339" s="268">
        <f>ROUND(QFJ339*(1+$C$7),2)</f>
        <v>104.49</v>
      </c>
      <c r="QFL339" s="268">
        <f>QFH339*QFJ339</f>
        <v>79.59</v>
      </c>
      <c r="QFM339" s="269">
        <f>QFK339*QFH339</f>
        <v>104.49</v>
      </c>
      <c r="QFN339" s="198" t="s">
        <v>22773</v>
      </c>
      <c r="QFO339" s="474" t="s">
        <v>22774</v>
      </c>
      <c r="QFP339" s="474"/>
      <c r="QFQ339" s="474"/>
      <c r="QFR339" s="474"/>
      <c r="QFS339" s="474"/>
      <c r="QFT339" s="474"/>
      <c r="QFU339" s="223" t="s">
        <v>10863</v>
      </c>
      <c r="QFV339" s="223" t="s">
        <v>22772</v>
      </c>
      <c r="QFW339" s="223" t="s">
        <v>6595</v>
      </c>
      <c r="QFX339" s="289">
        <v>1</v>
      </c>
      <c r="QFY339" s="289"/>
      <c r="QFZ339" s="268">
        <v>79.59</v>
      </c>
      <c r="QGA339" s="268">
        <f>ROUND(QFZ339*(1+$C$7),2)</f>
        <v>104.49</v>
      </c>
      <c r="QGB339" s="268">
        <f>QFX339*QFZ339</f>
        <v>79.59</v>
      </c>
      <c r="QGC339" s="269">
        <f>QGA339*QFX339</f>
        <v>104.49</v>
      </c>
      <c r="QGD339" s="198" t="s">
        <v>22773</v>
      </c>
      <c r="QGE339" s="474" t="s">
        <v>22774</v>
      </c>
      <c r="QGF339" s="474"/>
      <c r="QGG339" s="474"/>
      <c r="QGH339" s="474"/>
      <c r="QGI339" s="474"/>
      <c r="QGJ339" s="474"/>
      <c r="QGK339" s="223" t="s">
        <v>10863</v>
      </c>
      <c r="QGL339" s="223" t="s">
        <v>22772</v>
      </c>
      <c r="QGM339" s="223" t="s">
        <v>6595</v>
      </c>
      <c r="QGN339" s="289">
        <v>1</v>
      </c>
      <c r="QGO339" s="289"/>
      <c r="QGP339" s="268">
        <v>79.59</v>
      </c>
      <c r="QGQ339" s="268">
        <f>ROUND(QGP339*(1+$C$7),2)</f>
        <v>104.49</v>
      </c>
      <c r="QGR339" s="268">
        <f>QGN339*QGP339</f>
        <v>79.59</v>
      </c>
      <c r="QGS339" s="269">
        <f>QGQ339*QGN339</f>
        <v>104.49</v>
      </c>
      <c r="QGT339" s="198" t="s">
        <v>22773</v>
      </c>
      <c r="QGU339" s="474" t="s">
        <v>22774</v>
      </c>
      <c r="QGV339" s="474"/>
      <c r="QGW339" s="474"/>
      <c r="QGX339" s="474"/>
      <c r="QGY339" s="474"/>
      <c r="QGZ339" s="474"/>
      <c r="QHA339" s="223" t="s">
        <v>10863</v>
      </c>
      <c r="QHB339" s="223" t="s">
        <v>22772</v>
      </c>
      <c r="QHC339" s="223" t="s">
        <v>6595</v>
      </c>
      <c r="QHD339" s="289">
        <v>1</v>
      </c>
      <c r="QHE339" s="289"/>
      <c r="QHF339" s="268">
        <v>79.59</v>
      </c>
      <c r="QHG339" s="268">
        <f>ROUND(QHF339*(1+$C$7),2)</f>
        <v>104.49</v>
      </c>
      <c r="QHH339" s="268">
        <f>QHD339*QHF339</f>
        <v>79.59</v>
      </c>
      <c r="QHI339" s="269">
        <f>QHG339*QHD339</f>
        <v>104.49</v>
      </c>
      <c r="QHJ339" s="198" t="s">
        <v>22773</v>
      </c>
      <c r="QHK339" s="474" t="s">
        <v>22774</v>
      </c>
      <c r="QHL339" s="474"/>
      <c r="QHM339" s="474"/>
      <c r="QHN339" s="474"/>
      <c r="QHO339" s="474"/>
      <c r="QHP339" s="474"/>
      <c r="QHQ339" s="223" t="s">
        <v>10863</v>
      </c>
      <c r="QHR339" s="223" t="s">
        <v>22772</v>
      </c>
      <c r="QHS339" s="223" t="s">
        <v>6595</v>
      </c>
      <c r="QHT339" s="289">
        <v>1</v>
      </c>
      <c r="QHU339" s="289"/>
      <c r="QHV339" s="268">
        <v>79.59</v>
      </c>
      <c r="QHW339" s="268">
        <f>ROUND(QHV339*(1+$C$7),2)</f>
        <v>104.49</v>
      </c>
      <c r="QHX339" s="268">
        <f>QHT339*QHV339</f>
        <v>79.59</v>
      </c>
      <c r="QHY339" s="269">
        <f>QHW339*QHT339</f>
        <v>104.49</v>
      </c>
      <c r="QHZ339" s="198" t="s">
        <v>22773</v>
      </c>
      <c r="QIA339" s="474" t="s">
        <v>22774</v>
      </c>
      <c r="QIB339" s="474"/>
      <c r="QIC339" s="474"/>
      <c r="QID339" s="474"/>
      <c r="QIE339" s="474"/>
      <c r="QIF339" s="474"/>
      <c r="QIG339" s="223" t="s">
        <v>10863</v>
      </c>
      <c r="QIH339" s="223" t="s">
        <v>22772</v>
      </c>
      <c r="QII339" s="223" t="s">
        <v>6595</v>
      </c>
      <c r="QIJ339" s="289">
        <v>1</v>
      </c>
      <c r="QIK339" s="289"/>
      <c r="QIL339" s="268">
        <v>79.59</v>
      </c>
      <c r="QIM339" s="268">
        <f>ROUND(QIL339*(1+$C$7),2)</f>
        <v>104.49</v>
      </c>
      <c r="QIN339" s="268">
        <f>QIJ339*QIL339</f>
        <v>79.59</v>
      </c>
      <c r="QIO339" s="269">
        <f>QIM339*QIJ339</f>
        <v>104.49</v>
      </c>
      <c r="QIP339" s="198" t="s">
        <v>22773</v>
      </c>
      <c r="QIQ339" s="474" t="s">
        <v>22774</v>
      </c>
      <c r="QIR339" s="474"/>
      <c r="QIS339" s="474"/>
      <c r="QIT339" s="474"/>
      <c r="QIU339" s="474"/>
      <c r="QIV339" s="474"/>
      <c r="QIW339" s="223" t="s">
        <v>10863</v>
      </c>
      <c r="QIX339" s="223" t="s">
        <v>22772</v>
      </c>
      <c r="QIY339" s="223" t="s">
        <v>6595</v>
      </c>
      <c r="QIZ339" s="289">
        <v>1</v>
      </c>
      <c r="QJA339" s="289"/>
      <c r="QJB339" s="268">
        <v>79.59</v>
      </c>
      <c r="QJC339" s="268">
        <f>ROUND(QJB339*(1+$C$7),2)</f>
        <v>104.49</v>
      </c>
      <c r="QJD339" s="268">
        <f>QIZ339*QJB339</f>
        <v>79.59</v>
      </c>
      <c r="QJE339" s="269">
        <f>QJC339*QIZ339</f>
        <v>104.49</v>
      </c>
      <c r="QJF339" s="198" t="s">
        <v>22773</v>
      </c>
      <c r="QJG339" s="474" t="s">
        <v>22774</v>
      </c>
      <c r="QJH339" s="474"/>
      <c r="QJI339" s="474"/>
      <c r="QJJ339" s="474"/>
      <c r="QJK339" s="474"/>
      <c r="QJL339" s="474"/>
      <c r="QJM339" s="223" t="s">
        <v>10863</v>
      </c>
      <c r="QJN339" s="223" t="s">
        <v>22772</v>
      </c>
      <c r="QJO339" s="223" t="s">
        <v>6595</v>
      </c>
      <c r="QJP339" s="289">
        <v>1</v>
      </c>
      <c r="QJQ339" s="289"/>
      <c r="QJR339" s="268">
        <v>79.59</v>
      </c>
      <c r="QJS339" s="268">
        <f>ROUND(QJR339*(1+$C$7),2)</f>
        <v>104.49</v>
      </c>
      <c r="QJT339" s="268">
        <f>QJP339*QJR339</f>
        <v>79.59</v>
      </c>
      <c r="QJU339" s="269">
        <f>QJS339*QJP339</f>
        <v>104.49</v>
      </c>
      <c r="QJV339" s="198" t="s">
        <v>22773</v>
      </c>
      <c r="QJW339" s="474" t="s">
        <v>22774</v>
      </c>
      <c r="QJX339" s="474"/>
      <c r="QJY339" s="474"/>
      <c r="QJZ339" s="474"/>
      <c r="QKA339" s="474"/>
      <c r="QKB339" s="474"/>
      <c r="QKC339" s="223" t="s">
        <v>10863</v>
      </c>
      <c r="QKD339" s="223" t="s">
        <v>22772</v>
      </c>
      <c r="QKE339" s="223" t="s">
        <v>6595</v>
      </c>
      <c r="QKF339" s="289">
        <v>1</v>
      </c>
      <c r="QKG339" s="289"/>
      <c r="QKH339" s="268">
        <v>79.59</v>
      </c>
      <c r="QKI339" s="268">
        <f>ROUND(QKH339*(1+$C$7),2)</f>
        <v>104.49</v>
      </c>
      <c r="QKJ339" s="268">
        <f>QKF339*QKH339</f>
        <v>79.59</v>
      </c>
      <c r="QKK339" s="269">
        <f>QKI339*QKF339</f>
        <v>104.49</v>
      </c>
      <c r="QKL339" s="198" t="s">
        <v>22773</v>
      </c>
      <c r="QKM339" s="474" t="s">
        <v>22774</v>
      </c>
      <c r="QKN339" s="474"/>
      <c r="QKO339" s="474"/>
      <c r="QKP339" s="474"/>
      <c r="QKQ339" s="474"/>
      <c r="QKR339" s="474"/>
      <c r="QKS339" s="223" t="s">
        <v>10863</v>
      </c>
      <c r="QKT339" s="223" t="s">
        <v>22772</v>
      </c>
      <c r="QKU339" s="223" t="s">
        <v>6595</v>
      </c>
      <c r="QKV339" s="289">
        <v>1</v>
      </c>
      <c r="QKW339" s="289"/>
      <c r="QKX339" s="268">
        <v>79.59</v>
      </c>
      <c r="QKY339" s="268">
        <f>ROUND(QKX339*(1+$C$7),2)</f>
        <v>104.49</v>
      </c>
      <c r="QKZ339" s="268">
        <f>QKV339*QKX339</f>
        <v>79.59</v>
      </c>
      <c r="QLA339" s="269">
        <f>QKY339*QKV339</f>
        <v>104.49</v>
      </c>
      <c r="QLB339" s="198" t="s">
        <v>22773</v>
      </c>
      <c r="QLC339" s="474" t="s">
        <v>22774</v>
      </c>
      <c r="QLD339" s="474"/>
      <c r="QLE339" s="474"/>
      <c r="QLF339" s="474"/>
      <c r="QLG339" s="474"/>
      <c r="QLH339" s="474"/>
      <c r="QLI339" s="223" t="s">
        <v>10863</v>
      </c>
      <c r="QLJ339" s="223" t="s">
        <v>22772</v>
      </c>
      <c r="QLK339" s="223" t="s">
        <v>6595</v>
      </c>
      <c r="QLL339" s="289">
        <v>1</v>
      </c>
      <c r="QLM339" s="289"/>
      <c r="QLN339" s="268">
        <v>79.59</v>
      </c>
      <c r="QLO339" s="268">
        <f>ROUND(QLN339*(1+$C$7),2)</f>
        <v>104.49</v>
      </c>
      <c r="QLP339" s="268">
        <f>QLL339*QLN339</f>
        <v>79.59</v>
      </c>
      <c r="QLQ339" s="269">
        <f>QLO339*QLL339</f>
        <v>104.49</v>
      </c>
      <c r="QLR339" s="198" t="s">
        <v>22773</v>
      </c>
      <c r="QLS339" s="474" t="s">
        <v>22774</v>
      </c>
      <c r="QLT339" s="474"/>
      <c r="QLU339" s="474"/>
      <c r="QLV339" s="474"/>
      <c r="QLW339" s="474"/>
      <c r="QLX339" s="474"/>
      <c r="QLY339" s="223" t="s">
        <v>10863</v>
      </c>
      <c r="QLZ339" s="223" t="s">
        <v>22772</v>
      </c>
      <c r="QMA339" s="223" t="s">
        <v>6595</v>
      </c>
      <c r="QMB339" s="289">
        <v>1</v>
      </c>
      <c r="QMC339" s="289"/>
      <c r="QMD339" s="268">
        <v>79.59</v>
      </c>
      <c r="QME339" s="268">
        <f>ROUND(QMD339*(1+$C$7),2)</f>
        <v>104.49</v>
      </c>
      <c r="QMF339" s="268">
        <f>QMB339*QMD339</f>
        <v>79.59</v>
      </c>
      <c r="QMG339" s="269">
        <f>QME339*QMB339</f>
        <v>104.49</v>
      </c>
      <c r="QMH339" s="198" t="s">
        <v>22773</v>
      </c>
      <c r="QMI339" s="474" t="s">
        <v>22774</v>
      </c>
      <c r="QMJ339" s="474"/>
      <c r="QMK339" s="474"/>
      <c r="QML339" s="474"/>
      <c r="QMM339" s="474"/>
      <c r="QMN339" s="474"/>
      <c r="QMO339" s="223" t="s">
        <v>10863</v>
      </c>
      <c r="QMP339" s="223" t="s">
        <v>22772</v>
      </c>
      <c r="QMQ339" s="223" t="s">
        <v>6595</v>
      </c>
      <c r="QMR339" s="289">
        <v>1</v>
      </c>
      <c r="QMS339" s="289"/>
      <c r="QMT339" s="268">
        <v>79.59</v>
      </c>
      <c r="QMU339" s="268">
        <f>ROUND(QMT339*(1+$C$7),2)</f>
        <v>104.49</v>
      </c>
      <c r="QMV339" s="268">
        <f>QMR339*QMT339</f>
        <v>79.59</v>
      </c>
      <c r="QMW339" s="269">
        <f>QMU339*QMR339</f>
        <v>104.49</v>
      </c>
      <c r="QMX339" s="198" t="s">
        <v>22773</v>
      </c>
      <c r="QMY339" s="474" t="s">
        <v>22774</v>
      </c>
      <c r="QMZ339" s="474"/>
      <c r="QNA339" s="474"/>
      <c r="QNB339" s="474"/>
      <c r="QNC339" s="474"/>
      <c r="QND339" s="474"/>
      <c r="QNE339" s="223" t="s">
        <v>10863</v>
      </c>
      <c r="QNF339" s="223" t="s">
        <v>22772</v>
      </c>
      <c r="QNG339" s="223" t="s">
        <v>6595</v>
      </c>
      <c r="QNH339" s="289">
        <v>1</v>
      </c>
      <c r="QNI339" s="289"/>
      <c r="QNJ339" s="268">
        <v>79.59</v>
      </c>
      <c r="QNK339" s="268">
        <f>ROUND(QNJ339*(1+$C$7),2)</f>
        <v>104.49</v>
      </c>
      <c r="QNL339" s="268">
        <f>QNH339*QNJ339</f>
        <v>79.59</v>
      </c>
      <c r="QNM339" s="269">
        <f>QNK339*QNH339</f>
        <v>104.49</v>
      </c>
      <c r="QNN339" s="198" t="s">
        <v>22773</v>
      </c>
      <c r="QNO339" s="474" t="s">
        <v>22774</v>
      </c>
      <c r="QNP339" s="474"/>
      <c r="QNQ339" s="474"/>
      <c r="QNR339" s="474"/>
      <c r="QNS339" s="474"/>
      <c r="QNT339" s="474"/>
      <c r="QNU339" s="223" t="s">
        <v>10863</v>
      </c>
      <c r="QNV339" s="223" t="s">
        <v>22772</v>
      </c>
      <c r="QNW339" s="223" t="s">
        <v>6595</v>
      </c>
      <c r="QNX339" s="289">
        <v>1</v>
      </c>
      <c r="QNY339" s="289"/>
      <c r="QNZ339" s="268">
        <v>79.59</v>
      </c>
      <c r="QOA339" s="268">
        <f>ROUND(QNZ339*(1+$C$7),2)</f>
        <v>104.49</v>
      </c>
      <c r="QOB339" s="268">
        <f>QNX339*QNZ339</f>
        <v>79.59</v>
      </c>
      <c r="QOC339" s="269">
        <f>QOA339*QNX339</f>
        <v>104.49</v>
      </c>
      <c r="QOD339" s="198" t="s">
        <v>22773</v>
      </c>
      <c r="QOE339" s="474" t="s">
        <v>22774</v>
      </c>
      <c r="QOF339" s="474"/>
      <c r="QOG339" s="474"/>
      <c r="QOH339" s="474"/>
      <c r="QOI339" s="474"/>
      <c r="QOJ339" s="474"/>
      <c r="QOK339" s="223" t="s">
        <v>10863</v>
      </c>
      <c r="QOL339" s="223" t="s">
        <v>22772</v>
      </c>
      <c r="QOM339" s="223" t="s">
        <v>6595</v>
      </c>
      <c r="QON339" s="289">
        <v>1</v>
      </c>
      <c r="QOO339" s="289"/>
      <c r="QOP339" s="268">
        <v>79.59</v>
      </c>
      <c r="QOQ339" s="268">
        <f>ROUND(QOP339*(1+$C$7),2)</f>
        <v>104.49</v>
      </c>
      <c r="QOR339" s="268">
        <f>QON339*QOP339</f>
        <v>79.59</v>
      </c>
      <c r="QOS339" s="269">
        <f>QOQ339*QON339</f>
        <v>104.49</v>
      </c>
      <c r="QOT339" s="198" t="s">
        <v>22773</v>
      </c>
      <c r="QOU339" s="474" t="s">
        <v>22774</v>
      </c>
      <c r="QOV339" s="474"/>
      <c r="QOW339" s="474"/>
      <c r="QOX339" s="474"/>
      <c r="QOY339" s="474"/>
      <c r="QOZ339" s="474"/>
      <c r="QPA339" s="223" t="s">
        <v>10863</v>
      </c>
      <c r="QPB339" s="223" t="s">
        <v>22772</v>
      </c>
      <c r="QPC339" s="223" t="s">
        <v>6595</v>
      </c>
      <c r="QPD339" s="289">
        <v>1</v>
      </c>
      <c r="QPE339" s="289"/>
      <c r="QPF339" s="268">
        <v>79.59</v>
      </c>
      <c r="QPG339" s="268">
        <f>ROUND(QPF339*(1+$C$7),2)</f>
        <v>104.49</v>
      </c>
      <c r="QPH339" s="268">
        <f>QPD339*QPF339</f>
        <v>79.59</v>
      </c>
      <c r="QPI339" s="269">
        <f>QPG339*QPD339</f>
        <v>104.49</v>
      </c>
      <c r="QPJ339" s="198" t="s">
        <v>22773</v>
      </c>
      <c r="QPK339" s="474" t="s">
        <v>22774</v>
      </c>
      <c r="QPL339" s="474"/>
      <c r="QPM339" s="474"/>
      <c r="QPN339" s="474"/>
      <c r="QPO339" s="474"/>
      <c r="QPP339" s="474"/>
      <c r="QPQ339" s="223" t="s">
        <v>10863</v>
      </c>
      <c r="QPR339" s="223" t="s">
        <v>22772</v>
      </c>
      <c r="QPS339" s="223" t="s">
        <v>6595</v>
      </c>
      <c r="QPT339" s="289">
        <v>1</v>
      </c>
      <c r="QPU339" s="289"/>
      <c r="QPV339" s="268">
        <v>79.59</v>
      </c>
      <c r="QPW339" s="268">
        <f>ROUND(QPV339*(1+$C$7),2)</f>
        <v>104.49</v>
      </c>
      <c r="QPX339" s="268">
        <f>QPT339*QPV339</f>
        <v>79.59</v>
      </c>
      <c r="QPY339" s="269">
        <f>QPW339*QPT339</f>
        <v>104.49</v>
      </c>
      <c r="QPZ339" s="198" t="s">
        <v>22773</v>
      </c>
      <c r="QQA339" s="474" t="s">
        <v>22774</v>
      </c>
      <c r="QQB339" s="474"/>
      <c r="QQC339" s="474"/>
      <c r="QQD339" s="474"/>
      <c r="QQE339" s="474"/>
      <c r="QQF339" s="474"/>
      <c r="QQG339" s="223" t="s">
        <v>10863</v>
      </c>
      <c r="QQH339" s="223" t="s">
        <v>22772</v>
      </c>
      <c r="QQI339" s="223" t="s">
        <v>6595</v>
      </c>
      <c r="QQJ339" s="289">
        <v>1</v>
      </c>
      <c r="QQK339" s="289"/>
      <c r="QQL339" s="268">
        <v>79.59</v>
      </c>
      <c r="QQM339" s="268">
        <f>ROUND(QQL339*(1+$C$7),2)</f>
        <v>104.49</v>
      </c>
      <c r="QQN339" s="268">
        <f>QQJ339*QQL339</f>
        <v>79.59</v>
      </c>
      <c r="QQO339" s="269">
        <f>QQM339*QQJ339</f>
        <v>104.49</v>
      </c>
      <c r="QQP339" s="198" t="s">
        <v>22773</v>
      </c>
      <c r="QQQ339" s="474" t="s">
        <v>22774</v>
      </c>
      <c r="QQR339" s="474"/>
      <c r="QQS339" s="474"/>
      <c r="QQT339" s="474"/>
      <c r="QQU339" s="474"/>
      <c r="QQV339" s="474"/>
      <c r="QQW339" s="223" t="s">
        <v>10863</v>
      </c>
      <c r="QQX339" s="223" t="s">
        <v>22772</v>
      </c>
      <c r="QQY339" s="223" t="s">
        <v>6595</v>
      </c>
      <c r="QQZ339" s="289">
        <v>1</v>
      </c>
      <c r="QRA339" s="289"/>
      <c r="QRB339" s="268">
        <v>79.59</v>
      </c>
      <c r="QRC339" s="268">
        <f>ROUND(QRB339*(1+$C$7),2)</f>
        <v>104.49</v>
      </c>
      <c r="QRD339" s="268">
        <f>QQZ339*QRB339</f>
        <v>79.59</v>
      </c>
      <c r="QRE339" s="269">
        <f>QRC339*QQZ339</f>
        <v>104.49</v>
      </c>
      <c r="QRF339" s="198" t="s">
        <v>22773</v>
      </c>
      <c r="QRG339" s="474" t="s">
        <v>22774</v>
      </c>
      <c r="QRH339" s="474"/>
      <c r="QRI339" s="474"/>
      <c r="QRJ339" s="474"/>
      <c r="QRK339" s="474"/>
      <c r="QRL339" s="474"/>
      <c r="QRM339" s="223" t="s">
        <v>10863</v>
      </c>
      <c r="QRN339" s="223" t="s">
        <v>22772</v>
      </c>
      <c r="QRO339" s="223" t="s">
        <v>6595</v>
      </c>
      <c r="QRP339" s="289">
        <v>1</v>
      </c>
      <c r="QRQ339" s="289"/>
      <c r="QRR339" s="268">
        <v>79.59</v>
      </c>
      <c r="QRS339" s="268">
        <f>ROUND(QRR339*(1+$C$7),2)</f>
        <v>104.49</v>
      </c>
      <c r="QRT339" s="268">
        <f>QRP339*QRR339</f>
        <v>79.59</v>
      </c>
      <c r="QRU339" s="269">
        <f>QRS339*QRP339</f>
        <v>104.49</v>
      </c>
      <c r="QRV339" s="198" t="s">
        <v>22773</v>
      </c>
      <c r="QRW339" s="474" t="s">
        <v>22774</v>
      </c>
      <c r="QRX339" s="474"/>
      <c r="QRY339" s="474"/>
      <c r="QRZ339" s="474"/>
      <c r="QSA339" s="474"/>
      <c r="QSB339" s="474"/>
      <c r="QSC339" s="223" t="s">
        <v>10863</v>
      </c>
      <c r="QSD339" s="223" t="s">
        <v>22772</v>
      </c>
      <c r="QSE339" s="223" t="s">
        <v>6595</v>
      </c>
      <c r="QSF339" s="289">
        <v>1</v>
      </c>
      <c r="QSG339" s="289"/>
      <c r="QSH339" s="268">
        <v>79.59</v>
      </c>
      <c r="QSI339" s="268">
        <f>ROUND(QSH339*(1+$C$7),2)</f>
        <v>104.49</v>
      </c>
      <c r="QSJ339" s="268">
        <f>QSF339*QSH339</f>
        <v>79.59</v>
      </c>
      <c r="QSK339" s="269">
        <f>QSI339*QSF339</f>
        <v>104.49</v>
      </c>
      <c r="QSL339" s="198" t="s">
        <v>22773</v>
      </c>
      <c r="QSM339" s="474" t="s">
        <v>22774</v>
      </c>
      <c r="QSN339" s="474"/>
      <c r="QSO339" s="474"/>
      <c r="QSP339" s="474"/>
      <c r="QSQ339" s="474"/>
      <c r="QSR339" s="474"/>
      <c r="QSS339" s="223" t="s">
        <v>10863</v>
      </c>
      <c r="QST339" s="223" t="s">
        <v>22772</v>
      </c>
      <c r="QSU339" s="223" t="s">
        <v>6595</v>
      </c>
      <c r="QSV339" s="289">
        <v>1</v>
      </c>
      <c r="QSW339" s="289"/>
      <c r="QSX339" s="268">
        <v>79.59</v>
      </c>
      <c r="QSY339" s="268">
        <f>ROUND(QSX339*(1+$C$7),2)</f>
        <v>104.49</v>
      </c>
      <c r="QSZ339" s="268">
        <f>QSV339*QSX339</f>
        <v>79.59</v>
      </c>
      <c r="QTA339" s="269">
        <f>QSY339*QSV339</f>
        <v>104.49</v>
      </c>
      <c r="QTB339" s="198" t="s">
        <v>22773</v>
      </c>
      <c r="QTC339" s="474" t="s">
        <v>22774</v>
      </c>
      <c r="QTD339" s="474"/>
      <c r="QTE339" s="474"/>
      <c r="QTF339" s="474"/>
      <c r="QTG339" s="474"/>
      <c r="QTH339" s="474"/>
      <c r="QTI339" s="223" t="s">
        <v>10863</v>
      </c>
      <c r="QTJ339" s="223" t="s">
        <v>22772</v>
      </c>
      <c r="QTK339" s="223" t="s">
        <v>6595</v>
      </c>
      <c r="QTL339" s="289">
        <v>1</v>
      </c>
      <c r="QTM339" s="289"/>
      <c r="QTN339" s="268">
        <v>79.59</v>
      </c>
      <c r="QTO339" s="268">
        <f>ROUND(QTN339*(1+$C$7),2)</f>
        <v>104.49</v>
      </c>
      <c r="QTP339" s="268">
        <f>QTL339*QTN339</f>
        <v>79.59</v>
      </c>
      <c r="QTQ339" s="269">
        <f>QTO339*QTL339</f>
        <v>104.49</v>
      </c>
      <c r="QTR339" s="198" t="s">
        <v>22773</v>
      </c>
      <c r="QTS339" s="474" t="s">
        <v>22774</v>
      </c>
      <c r="QTT339" s="474"/>
      <c r="QTU339" s="474"/>
      <c r="QTV339" s="474"/>
      <c r="QTW339" s="474"/>
      <c r="QTX339" s="474"/>
      <c r="QTY339" s="223" t="s">
        <v>10863</v>
      </c>
      <c r="QTZ339" s="223" t="s">
        <v>22772</v>
      </c>
      <c r="QUA339" s="223" t="s">
        <v>6595</v>
      </c>
      <c r="QUB339" s="289">
        <v>1</v>
      </c>
      <c r="QUC339" s="289"/>
      <c r="QUD339" s="268">
        <v>79.59</v>
      </c>
      <c r="QUE339" s="268">
        <f>ROUND(QUD339*(1+$C$7),2)</f>
        <v>104.49</v>
      </c>
      <c r="QUF339" s="268">
        <f>QUB339*QUD339</f>
        <v>79.59</v>
      </c>
      <c r="QUG339" s="269">
        <f>QUE339*QUB339</f>
        <v>104.49</v>
      </c>
      <c r="QUH339" s="198" t="s">
        <v>22773</v>
      </c>
      <c r="QUI339" s="474" t="s">
        <v>22774</v>
      </c>
      <c r="QUJ339" s="474"/>
      <c r="QUK339" s="474"/>
      <c r="QUL339" s="474"/>
      <c r="QUM339" s="474"/>
      <c r="QUN339" s="474"/>
      <c r="QUO339" s="223" t="s">
        <v>10863</v>
      </c>
      <c r="QUP339" s="223" t="s">
        <v>22772</v>
      </c>
      <c r="QUQ339" s="223" t="s">
        <v>6595</v>
      </c>
      <c r="QUR339" s="289">
        <v>1</v>
      </c>
      <c r="QUS339" s="289"/>
      <c r="QUT339" s="268">
        <v>79.59</v>
      </c>
      <c r="QUU339" s="268">
        <f>ROUND(QUT339*(1+$C$7),2)</f>
        <v>104.49</v>
      </c>
      <c r="QUV339" s="268">
        <f>QUR339*QUT339</f>
        <v>79.59</v>
      </c>
      <c r="QUW339" s="269">
        <f>QUU339*QUR339</f>
        <v>104.49</v>
      </c>
      <c r="QUX339" s="198" t="s">
        <v>22773</v>
      </c>
      <c r="QUY339" s="474" t="s">
        <v>22774</v>
      </c>
      <c r="QUZ339" s="474"/>
      <c r="QVA339" s="474"/>
      <c r="QVB339" s="474"/>
      <c r="QVC339" s="474"/>
      <c r="QVD339" s="474"/>
      <c r="QVE339" s="223" t="s">
        <v>10863</v>
      </c>
      <c r="QVF339" s="223" t="s">
        <v>22772</v>
      </c>
      <c r="QVG339" s="223" t="s">
        <v>6595</v>
      </c>
      <c r="QVH339" s="289">
        <v>1</v>
      </c>
      <c r="QVI339" s="289"/>
      <c r="QVJ339" s="268">
        <v>79.59</v>
      </c>
      <c r="QVK339" s="268">
        <f>ROUND(QVJ339*(1+$C$7),2)</f>
        <v>104.49</v>
      </c>
      <c r="QVL339" s="268">
        <f>QVH339*QVJ339</f>
        <v>79.59</v>
      </c>
      <c r="QVM339" s="269">
        <f>QVK339*QVH339</f>
        <v>104.49</v>
      </c>
      <c r="QVN339" s="198" t="s">
        <v>22773</v>
      </c>
      <c r="QVO339" s="474" t="s">
        <v>22774</v>
      </c>
      <c r="QVP339" s="474"/>
      <c r="QVQ339" s="474"/>
      <c r="QVR339" s="474"/>
      <c r="QVS339" s="474"/>
      <c r="QVT339" s="474"/>
      <c r="QVU339" s="223" t="s">
        <v>10863</v>
      </c>
      <c r="QVV339" s="223" t="s">
        <v>22772</v>
      </c>
      <c r="QVW339" s="223" t="s">
        <v>6595</v>
      </c>
      <c r="QVX339" s="289">
        <v>1</v>
      </c>
      <c r="QVY339" s="289"/>
      <c r="QVZ339" s="268">
        <v>79.59</v>
      </c>
      <c r="QWA339" s="268">
        <f>ROUND(QVZ339*(1+$C$7),2)</f>
        <v>104.49</v>
      </c>
      <c r="QWB339" s="268">
        <f>QVX339*QVZ339</f>
        <v>79.59</v>
      </c>
      <c r="QWC339" s="269">
        <f>QWA339*QVX339</f>
        <v>104.49</v>
      </c>
      <c r="QWD339" s="198" t="s">
        <v>22773</v>
      </c>
      <c r="QWE339" s="474" t="s">
        <v>22774</v>
      </c>
      <c r="QWF339" s="474"/>
      <c r="QWG339" s="474"/>
      <c r="QWH339" s="474"/>
      <c r="QWI339" s="474"/>
      <c r="QWJ339" s="474"/>
      <c r="QWK339" s="223" t="s">
        <v>10863</v>
      </c>
      <c r="QWL339" s="223" t="s">
        <v>22772</v>
      </c>
      <c r="QWM339" s="223" t="s">
        <v>6595</v>
      </c>
      <c r="QWN339" s="289">
        <v>1</v>
      </c>
      <c r="QWO339" s="289"/>
      <c r="QWP339" s="268">
        <v>79.59</v>
      </c>
      <c r="QWQ339" s="268">
        <f>ROUND(QWP339*(1+$C$7),2)</f>
        <v>104.49</v>
      </c>
      <c r="QWR339" s="268">
        <f>QWN339*QWP339</f>
        <v>79.59</v>
      </c>
      <c r="QWS339" s="269">
        <f>QWQ339*QWN339</f>
        <v>104.49</v>
      </c>
      <c r="QWT339" s="198" t="s">
        <v>22773</v>
      </c>
      <c r="QWU339" s="474" t="s">
        <v>22774</v>
      </c>
      <c r="QWV339" s="474"/>
      <c r="QWW339" s="474"/>
      <c r="QWX339" s="474"/>
      <c r="QWY339" s="474"/>
      <c r="QWZ339" s="474"/>
      <c r="QXA339" s="223" t="s">
        <v>10863</v>
      </c>
      <c r="QXB339" s="223" t="s">
        <v>22772</v>
      </c>
      <c r="QXC339" s="223" t="s">
        <v>6595</v>
      </c>
      <c r="QXD339" s="289">
        <v>1</v>
      </c>
      <c r="QXE339" s="289"/>
      <c r="QXF339" s="268">
        <v>79.59</v>
      </c>
      <c r="QXG339" s="268">
        <f>ROUND(QXF339*(1+$C$7),2)</f>
        <v>104.49</v>
      </c>
      <c r="QXH339" s="268">
        <f>QXD339*QXF339</f>
        <v>79.59</v>
      </c>
      <c r="QXI339" s="269">
        <f>QXG339*QXD339</f>
        <v>104.49</v>
      </c>
      <c r="QXJ339" s="198" t="s">
        <v>22773</v>
      </c>
      <c r="QXK339" s="474" t="s">
        <v>22774</v>
      </c>
      <c r="QXL339" s="474"/>
      <c r="QXM339" s="474"/>
      <c r="QXN339" s="474"/>
      <c r="QXO339" s="474"/>
      <c r="QXP339" s="474"/>
      <c r="QXQ339" s="223" t="s">
        <v>10863</v>
      </c>
      <c r="QXR339" s="223" t="s">
        <v>22772</v>
      </c>
      <c r="QXS339" s="223" t="s">
        <v>6595</v>
      </c>
      <c r="QXT339" s="289">
        <v>1</v>
      </c>
      <c r="QXU339" s="289"/>
      <c r="QXV339" s="268">
        <v>79.59</v>
      </c>
      <c r="QXW339" s="268">
        <f>ROUND(QXV339*(1+$C$7),2)</f>
        <v>104.49</v>
      </c>
      <c r="QXX339" s="268">
        <f>QXT339*QXV339</f>
        <v>79.59</v>
      </c>
      <c r="QXY339" s="269">
        <f>QXW339*QXT339</f>
        <v>104.49</v>
      </c>
      <c r="QXZ339" s="198" t="s">
        <v>22773</v>
      </c>
      <c r="QYA339" s="474" t="s">
        <v>22774</v>
      </c>
      <c r="QYB339" s="474"/>
      <c r="QYC339" s="474"/>
      <c r="QYD339" s="474"/>
      <c r="QYE339" s="474"/>
      <c r="QYF339" s="474"/>
      <c r="QYG339" s="223" t="s">
        <v>10863</v>
      </c>
      <c r="QYH339" s="223" t="s">
        <v>22772</v>
      </c>
      <c r="QYI339" s="223" t="s">
        <v>6595</v>
      </c>
      <c r="QYJ339" s="289">
        <v>1</v>
      </c>
      <c r="QYK339" s="289"/>
      <c r="QYL339" s="268">
        <v>79.59</v>
      </c>
      <c r="QYM339" s="268">
        <f>ROUND(QYL339*(1+$C$7),2)</f>
        <v>104.49</v>
      </c>
      <c r="QYN339" s="268">
        <f>QYJ339*QYL339</f>
        <v>79.59</v>
      </c>
      <c r="QYO339" s="269">
        <f>QYM339*QYJ339</f>
        <v>104.49</v>
      </c>
      <c r="QYP339" s="198" t="s">
        <v>22773</v>
      </c>
      <c r="QYQ339" s="474" t="s">
        <v>22774</v>
      </c>
      <c r="QYR339" s="474"/>
      <c r="QYS339" s="474"/>
      <c r="QYT339" s="474"/>
      <c r="QYU339" s="474"/>
      <c r="QYV339" s="474"/>
      <c r="QYW339" s="223" t="s">
        <v>10863</v>
      </c>
      <c r="QYX339" s="223" t="s">
        <v>22772</v>
      </c>
      <c r="QYY339" s="223" t="s">
        <v>6595</v>
      </c>
      <c r="QYZ339" s="289">
        <v>1</v>
      </c>
      <c r="QZA339" s="289"/>
      <c r="QZB339" s="268">
        <v>79.59</v>
      </c>
      <c r="QZC339" s="268">
        <f>ROUND(QZB339*(1+$C$7),2)</f>
        <v>104.49</v>
      </c>
      <c r="QZD339" s="268">
        <f>QYZ339*QZB339</f>
        <v>79.59</v>
      </c>
      <c r="QZE339" s="269">
        <f>QZC339*QYZ339</f>
        <v>104.49</v>
      </c>
      <c r="QZF339" s="198" t="s">
        <v>22773</v>
      </c>
      <c r="QZG339" s="474" t="s">
        <v>22774</v>
      </c>
      <c r="QZH339" s="474"/>
      <c r="QZI339" s="474"/>
      <c r="QZJ339" s="474"/>
      <c r="QZK339" s="474"/>
      <c r="QZL339" s="474"/>
      <c r="QZM339" s="223" t="s">
        <v>10863</v>
      </c>
      <c r="QZN339" s="223" t="s">
        <v>22772</v>
      </c>
      <c r="QZO339" s="223" t="s">
        <v>6595</v>
      </c>
      <c r="QZP339" s="289">
        <v>1</v>
      </c>
      <c r="QZQ339" s="289"/>
      <c r="QZR339" s="268">
        <v>79.59</v>
      </c>
      <c r="QZS339" s="268">
        <f>ROUND(QZR339*(1+$C$7),2)</f>
        <v>104.49</v>
      </c>
      <c r="QZT339" s="268">
        <f>QZP339*QZR339</f>
        <v>79.59</v>
      </c>
      <c r="QZU339" s="269">
        <f>QZS339*QZP339</f>
        <v>104.49</v>
      </c>
      <c r="QZV339" s="198" t="s">
        <v>22773</v>
      </c>
      <c r="QZW339" s="474" t="s">
        <v>22774</v>
      </c>
      <c r="QZX339" s="474"/>
      <c r="QZY339" s="474"/>
      <c r="QZZ339" s="474"/>
      <c r="RAA339" s="474"/>
      <c r="RAB339" s="474"/>
      <c r="RAC339" s="223" t="s">
        <v>10863</v>
      </c>
      <c r="RAD339" s="223" t="s">
        <v>22772</v>
      </c>
      <c r="RAE339" s="223" t="s">
        <v>6595</v>
      </c>
      <c r="RAF339" s="289">
        <v>1</v>
      </c>
      <c r="RAG339" s="289"/>
      <c r="RAH339" s="268">
        <v>79.59</v>
      </c>
      <c r="RAI339" s="268">
        <f>ROUND(RAH339*(1+$C$7),2)</f>
        <v>104.49</v>
      </c>
      <c r="RAJ339" s="268">
        <f>RAF339*RAH339</f>
        <v>79.59</v>
      </c>
      <c r="RAK339" s="269">
        <f>RAI339*RAF339</f>
        <v>104.49</v>
      </c>
      <c r="RAL339" s="198" t="s">
        <v>22773</v>
      </c>
      <c r="RAM339" s="474" t="s">
        <v>22774</v>
      </c>
      <c r="RAN339" s="474"/>
      <c r="RAO339" s="474"/>
      <c r="RAP339" s="474"/>
      <c r="RAQ339" s="474"/>
      <c r="RAR339" s="474"/>
      <c r="RAS339" s="223" t="s">
        <v>10863</v>
      </c>
      <c r="RAT339" s="223" t="s">
        <v>22772</v>
      </c>
      <c r="RAU339" s="223" t="s">
        <v>6595</v>
      </c>
      <c r="RAV339" s="289">
        <v>1</v>
      </c>
      <c r="RAW339" s="289"/>
      <c r="RAX339" s="268">
        <v>79.59</v>
      </c>
      <c r="RAY339" s="268">
        <f>ROUND(RAX339*(1+$C$7),2)</f>
        <v>104.49</v>
      </c>
      <c r="RAZ339" s="268">
        <f>RAV339*RAX339</f>
        <v>79.59</v>
      </c>
      <c r="RBA339" s="269">
        <f>RAY339*RAV339</f>
        <v>104.49</v>
      </c>
      <c r="RBB339" s="198" t="s">
        <v>22773</v>
      </c>
      <c r="RBC339" s="474" t="s">
        <v>22774</v>
      </c>
      <c r="RBD339" s="474"/>
      <c r="RBE339" s="474"/>
      <c r="RBF339" s="474"/>
      <c r="RBG339" s="474"/>
      <c r="RBH339" s="474"/>
      <c r="RBI339" s="223" t="s">
        <v>10863</v>
      </c>
      <c r="RBJ339" s="223" t="s">
        <v>22772</v>
      </c>
      <c r="RBK339" s="223" t="s">
        <v>6595</v>
      </c>
      <c r="RBL339" s="289">
        <v>1</v>
      </c>
      <c r="RBM339" s="289"/>
      <c r="RBN339" s="268">
        <v>79.59</v>
      </c>
      <c r="RBO339" s="268">
        <f>ROUND(RBN339*(1+$C$7),2)</f>
        <v>104.49</v>
      </c>
      <c r="RBP339" s="268">
        <f>RBL339*RBN339</f>
        <v>79.59</v>
      </c>
      <c r="RBQ339" s="269">
        <f>RBO339*RBL339</f>
        <v>104.49</v>
      </c>
      <c r="RBR339" s="198" t="s">
        <v>22773</v>
      </c>
      <c r="RBS339" s="474" t="s">
        <v>22774</v>
      </c>
      <c r="RBT339" s="474"/>
      <c r="RBU339" s="474"/>
      <c r="RBV339" s="474"/>
      <c r="RBW339" s="474"/>
      <c r="RBX339" s="474"/>
      <c r="RBY339" s="223" t="s">
        <v>10863</v>
      </c>
      <c r="RBZ339" s="223" t="s">
        <v>22772</v>
      </c>
      <c r="RCA339" s="223" t="s">
        <v>6595</v>
      </c>
      <c r="RCB339" s="289">
        <v>1</v>
      </c>
      <c r="RCC339" s="289"/>
      <c r="RCD339" s="268">
        <v>79.59</v>
      </c>
      <c r="RCE339" s="268">
        <f>ROUND(RCD339*(1+$C$7),2)</f>
        <v>104.49</v>
      </c>
      <c r="RCF339" s="268">
        <f>RCB339*RCD339</f>
        <v>79.59</v>
      </c>
      <c r="RCG339" s="269">
        <f>RCE339*RCB339</f>
        <v>104.49</v>
      </c>
      <c r="RCH339" s="198" t="s">
        <v>22773</v>
      </c>
      <c r="RCI339" s="474" t="s">
        <v>22774</v>
      </c>
      <c r="RCJ339" s="474"/>
      <c r="RCK339" s="474"/>
      <c r="RCL339" s="474"/>
      <c r="RCM339" s="474"/>
      <c r="RCN339" s="474"/>
      <c r="RCO339" s="223" t="s">
        <v>10863</v>
      </c>
      <c r="RCP339" s="223" t="s">
        <v>22772</v>
      </c>
      <c r="RCQ339" s="223" t="s">
        <v>6595</v>
      </c>
      <c r="RCR339" s="289">
        <v>1</v>
      </c>
      <c r="RCS339" s="289"/>
      <c r="RCT339" s="268">
        <v>79.59</v>
      </c>
      <c r="RCU339" s="268">
        <f>ROUND(RCT339*(1+$C$7),2)</f>
        <v>104.49</v>
      </c>
      <c r="RCV339" s="268">
        <f>RCR339*RCT339</f>
        <v>79.59</v>
      </c>
      <c r="RCW339" s="269">
        <f>RCU339*RCR339</f>
        <v>104.49</v>
      </c>
      <c r="RCX339" s="198" t="s">
        <v>22773</v>
      </c>
      <c r="RCY339" s="474" t="s">
        <v>22774</v>
      </c>
      <c r="RCZ339" s="474"/>
      <c r="RDA339" s="474"/>
      <c r="RDB339" s="474"/>
      <c r="RDC339" s="474"/>
      <c r="RDD339" s="474"/>
      <c r="RDE339" s="223" t="s">
        <v>10863</v>
      </c>
      <c r="RDF339" s="223" t="s">
        <v>22772</v>
      </c>
      <c r="RDG339" s="223" t="s">
        <v>6595</v>
      </c>
      <c r="RDH339" s="289">
        <v>1</v>
      </c>
      <c r="RDI339" s="289"/>
      <c r="RDJ339" s="268">
        <v>79.59</v>
      </c>
      <c r="RDK339" s="268">
        <f>ROUND(RDJ339*(1+$C$7),2)</f>
        <v>104.49</v>
      </c>
      <c r="RDL339" s="268">
        <f>RDH339*RDJ339</f>
        <v>79.59</v>
      </c>
      <c r="RDM339" s="269">
        <f>RDK339*RDH339</f>
        <v>104.49</v>
      </c>
      <c r="RDN339" s="198" t="s">
        <v>22773</v>
      </c>
      <c r="RDO339" s="474" t="s">
        <v>22774</v>
      </c>
      <c r="RDP339" s="474"/>
      <c r="RDQ339" s="474"/>
      <c r="RDR339" s="474"/>
      <c r="RDS339" s="474"/>
      <c r="RDT339" s="474"/>
      <c r="RDU339" s="223" t="s">
        <v>10863</v>
      </c>
      <c r="RDV339" s="223" t="s">
        <v>22772</v>
      </c>
      <c r="RDW339" s="223" t="s">
        <v>6595</v>
      </c>
      <c r="RDX339" s="289">
        <v>1</v>
      </c>
      <c r="RDY339" s="289"/>
      <c r="RDZ339" s="268">
        <v>79.59</v>
      </c>
      <c r="REA339" s="268">
        <f>ROUND(RDZ339*(1+$C$7),2)</f>
        <v>104.49</v>
      </c>
      <c r="REB339" s="268">
        <f>RDX339*RDZ339</f>
        <v>79.59</v>
      </c>
      <c r="REC339" s="269">
        <f>REA339*RDX339</f>
        <v>104.49</v>
      </c>
      <c r="RED339" s="198" t="s">
        <v>22773</v>
      </c>
      <c r="REE339" s="474" t="s">
        <v>22774</v>
      </c>
      <c r="REF339" s="474"/>
      <c r="REG339" s="474"/>
      <c r="REH339" s="474"/>
      <c r="REI339" s="474"/>
      <c r="REJ339" s="474"/>
      <c r="REK339" s="223" t="s">
        <v>10863</v>
      </c>
      <c r="REL339" s="223" t="s">
        <v>22772</v>
      </c>
      <c r="REM339" s="223" t="s">
        <v>6595</v>
      </c>
      <c r="REN339" s="289">
        <v>1</v>
      </c>
      <c r="REO339" s="289"/>
      <c r="REP339" s="268">
        <v>79.59</v>
      </c>
      <c r="REQ339" s="268">
        <f>ROUND(REP339*(1+$C$7),2)</f>
        <v>104.49</v>
      </c>
      <c r="RER339" s="268">
        <f>REN339*REP339</f>
        <v>79.59</v>
      </c>
      <c r="RES339" s="269">
        <f>REQ339*REN339</f>
        <v>104.49</v>
      </c>
      <c r="RET339" s="198" t="s">
        <v>22773</v>
      </c>
      <c r="REU339" s="474" t="s">
        <v>22774</v>
      </c>
      <c r="REV339" s="474"/>
      <c r="REW339" s="474"/>
      <c r="REX339" s="474"/>
      <c r="REY339" s="474"/>
      <c r="REZ339" s="474"/>
      <c r="RFA339" s="223" t="s">
        <v>10863</v>
      </c>
      <c r="RFB339" s="223" t="s">
        <v>22772</v>
      </c>
      <c r="RFC339" s="223" t="s">
        <v>6595</v>
      </c>
      <c r="RFD339" s="289">
        <v>1</v>
      </c>
      <c r="RFE339" s="289"/>
      <c r="RFF339" s="268">
        <v>79.59</v>
      </c>
      <c r="RFG339" s="268">
        <f>ROUND(RFF339*(1+$C$7),2)</f>
        <v>104.49</v>
      </c>
      <c r="RFH339" s="268">
        <f>RFD339*RFF339</f>
        <v>79.59</v>
      </c>
      <c r="RFI339" s="269">
        <f>RFG339*RFD339</f>
        <v>104.49</v>
      </c>
      <c r="RFJ339" s="198" t="s">
        <v>22773</v>
      </c>
      <c r="RFK339" s="474" t="s">
        <v>22774</v>
      </c>
      <c r="RFL339" s="474"/>
      <c r="RFM339" s="474"/>
      <c r="RFN339" s="474"/>
      <c r="RFO339" s="474"/>
      <c r="RFP339" s="474"/>
      <c r="RFQ339" s="223" t="s">
        <v>10863</v>
      </c>
      <c r="RFR339" s="223" t="s">
        <v>22772</v>
      </c>
      <c r="RFS339" s="223" t="s">
        <v>6595</v>
      </c>
      <c r="RFT339" s="289">
        <v>1</v>
      </c>
      <c r="RFU339" s="289"/>
      <c r="RFV339" s="268">
        <v>79.59</v>
      </c>
      <c r="RFW339" s="268">
        <f>ROUND(RFV339*(1+$C$7),2)</f>
        <v>104.49</v>
      </c>
      <c r="RFX339" s="268">
        <f>RFT339*RFV339</f>
        <v>79.59</v>
      </c>
      <c r="RFY339" s="269">
        <f>RFW339*RFT339</f>
        <v>104.49</v>
      </c>
      <c r="RFZ339" s="198" t="s">
        <v>22773</v>
      </c>
      <c r="RGA339" s="474" t="s">
        <v>22774</v>
      </c>
      <c r="RGB339" s="474"/>
      <c r="RGC339" s="474"/>
      <c r="RGD339" s="474"/>
      <c r="RGE339" s="474"/>
      <c r="RGF339" s="474"/>
      <c r="RGG339" s="223" t="s">
        <v>10863</v>
      </c>
      <c r="RGH339" s="223" t="s">
        <v>22772</v>
      </c>
      <c r="RGI339" s="223" t="s">
        <v>6595</v>
      </c>
      <c r="RGJ339" s="289">
        <v>1</v>
      </c>
      <c r="RGK339" s="289"/>
      <c r="RGL339" s="268">
        <v>79.59</v>
      </c>
      <c r="RGM339" s="268">
        <f>ROUND(RGL339*(1+$C$7),2)</f>
        <v>104.49</v>
      </c>
      <c r="RGN339" s="268">
        <f>RGJ339*RGL339</f>
        <v>79.59</v>
      </c>
      <c r="RGO339" s="269">
        <f>RGM339*RGJ339</f>
        <v>104.49</v>
      </c>
      <c r="RGP339" s="198" t="s">
        <v>22773</v>
      </c>
      <c r="RGQ339" s="474" t="s">
        <v>22774</v>
      </c>
      <c r="RGR339" s="474"/>
      <c r="RGS339" s="474"/>
      <c r="RGT339" s="474"/>
      <c r="RGU339" s="474"/>
      <c r="RGV339" s="474"/>
      <c r="RGW339" s="223" t="s">
        <v>10863</v>
      </c>
      <c r="RGX339" s="223" t="s">
        <v>22772</v>
      </c>
      <c r="RGY339" s="223" t="s">
        <v>6595</v>
      </c>
      <c r="RGZ339" s="289">
        <v>1</v>
      </c>
      <c r="RHA339" s="289"/>
      <c r="RHB339" s="268">
        <v>79.59</v>
      </c>
      <c r="RHC339" s="268">
        <f>ROUND(RHB339*(1+$C$7),2)</f>
        <v>104.49</v>
      </c>
      <c r="RHD339" s="268">
        <f>RGZ339*RHB339</f>
        <v>79.59</v>
      </c>
      <c r="RHE339" s="269">
        <f>RHC339*RGZ339</f>
        <v>104.49</v>
      </c>
      <c r="RHF339" s="198" t="s">
        <v>22773</v>
      </c>
      <c r="RHG339" s="474" t="s">
        <v>22774</v>
      </c>
      <c r="RHH339" s="474"/>
      <c r="RHI339" s="474"/>
      <c r="RHJ339" s="474"/>
      <c r="RHK339" s="474"/>
      <c r="RHL339" s="474"/>
      <c r="RHM339" s="223" t="s">
        <v>10863</v>
      </c>
      <c r="RHN339" s="223" t="s">
        <v>22772</v>
      </c>
      <c r="RHO339" s="223" t="s">
        <v>6595</v>
      </c>
      <c r="RHP339" s="289">
        <v>1</v>
      </c>
      <c r="RHQ339" s="289"/>
      <c r="RHR339" s="268">
        <v>79.59</v>
      </c>
      <c r="RHS339" s="268">
        <f>ROUND(RHR339*(1+$C$7),2)</f>
        <v>104.49</v>
      </c>
      <c r="RHT339" s="268">
        <f>RHP339*RHR339</f>
        <v>79.59</v>
      </c>
      <c r="RHU339" s="269">
        <f>RHS339*RHP339</f>
        <v>104.49</v>
      </c>
      <c r="RHV339" s="198" t="s">
        <v>22773</v>
      </c>
      <c r="RHW339" s="474" t="s">
        <v>22774</v>
      </c>
      <c r="RHX339" s="474"/>
      <c r="RHY339" s="474"/>
      <c r="RHZ339" s="474"/>
      <c r="RIA339" s="474"/>
      <c r="RIB339" s="474"/>
      <c r="RIC339" s="223" t="s">
        <v>10863</v>
      </c>
      <c r="RID339" s="223" t="s">
        <v>22772</v>
      </c>
      <c r="RIE339" s="223" t="s">
        <v>6595</v>
      </c>
      <c r="RIF339" s="289">
        <v>1</v>
      </c>
      <c r="RIG339" s="289"/>
      <c r="RIH339" s="268">
        <v>79.59</v>
      </c>
      <c r="RII339" s="268">
        <f>ROUND(RIH339*(1+$C$7),2)</f>
        <v>104.49</v>
      </c>
      <c r="RIJ339" s="268">
        <f>RIF339*RIH339</f>
        <v>79.59</v>
      </c>
      <c r="RIK339" s="269">
        <f>RII339*RIF339</f>
        <v>104.49</v>
      </c>
      <c r="RIL339" s="198" t="s">
        <v>22773</v>
      </c>
      <c r="RIM339" s="474" t="s">
        <v>22774</v>
      </c>
      <c r="RIN339" s="474"/>
      <c r="RIO339" s="474"/>
      <c r="RIP339" s="474"/>
      <c r="RIQ339" s="474"/>
      <c r="RIR339" s="474"/>
      <c r="RIS339" s="223" t="s">
        <v>10863</v>
      </c>
      <c r="RIT339" s="223" t="s">
        <v>22772</v>
      </c>
      <c r="RIU339" s="223" t="s">
        <v>6595</v>
      </c>
      <c r="RIV339" s="289">
        <v>1</v>
      </c>
      <c r="RIW339" s="289"/>
      <c r="RIX339" s="268">
        <v>79.59</v>
      </c>
      <c r="RIY339" s="268">
        <f>ROUND(RIX339*(1+$C$7),2)</f>
        <v>104.49</v>
      </c>
      <c r="RIZ339" s="268">
        <f>RIV339*RIX339</f>
        <v>79.59</v>
      </c>
      <c r="RJA339" s="269">
        <f>RIY339*RIV339</f>
        <v>104.49</v>
      </c>
      <c r="RJB339" s="198" t="s">
        <v>22773</v>
      </c>
      <c r="RJC339" s="474" t="s">
        <v>22774</v>
      </c>
      <c r="RJD339" s="474"/>
      <c r="RJE339" s="474"/>
      <c r="RJF339" s="474"/>
      <c r="RJG339" s="474"/>
      <c r="RJH339" s="474"/>
      <c r="RJI339" s="223" t="s">
        <v>10863</v>
      </c>
      <c r="RJJ339" s="223" t="s">
        <v>22772</v>
      </c>
      <c r="RJK339" s="223" t="s">
        <v>6595</v>
      </c>
      <c r="RJL339" s="289">
        <v>1</v>
      </c>
      <c r="RJM339" s="289"/>
      <c r="RJN339" s="268">
        <v>79.59</v>
      </c>
      <c r="RJO339" s="268">
        <f>ROUND(RJN339*(1+$C$7),2)</f>
        <v>104.49</v>
      </c>
      <c r="RJP339" s="268">
        <f>RJL339*RJN339</f>
        <v>79.59</v>
      </c>
      <c r="RJQ339" s="269">
        <f>RJO339*RJL339</f>
        <v>104.49</v>
      </c>
      <c r="RJR339" s="198" t="s">
        <v>22773</v>
      </c>
      <c r="RJS339" s="474" t="s">
        <v>22774</v>
      </c>
      <c r="RJT339" s="474"/>
      <c r="RJU339" s="474"/>
      <c r="RJV339" s="474"/>
      <c r="RJW339" s="474"/>
      <c r="RJX339" s="474"/>
      <c r="RJY339" s="223" t="s">
        <v>10863</v>
      </c>
      <c r="RJZ339" s="223" t="s">
        <v>22772</v>
      </c>
      <c r="RKA339" s="223" t="s">
        <v>6595</v>
      </c>
      <c r="RKB339" s="289">
        <v>1</v>
      </c>
      <c r="RKC339" s="289"/>
      <c r="RKD339" s="268">
        <v>79.59</v>
      </c>
      <c r="RKE339" s="268">
        <f>ROUND(RKD339*(1+$C$7),2)</f>
        <v>104.49</v>
      </c>
      <c r="RKF339" s="268">
        <f>RKB339*RKD339</f>
        <v>79.59</v>
      </c>
      <c r="RKG339" s="269">
        <f>RKE339*RKB339</f>
        <v>104.49</v>
      </c>
      <c r="RKH339" s="198" t="s">
        <v>22773</v>
      </c>
      <c r="RKI339" s="474" t="s">
        <v>22774</v>
      </c>
      <c r="RKJ339" s="474"/>
      <c r="RKK339" s="474"/>
      <c r="RKL339" s="474"/>
      <c r="RKM339" s="474"/>
      <c r="RKN339" s="474"/>
      <c r="RKO339" s="223" t="s">
        <v>10863</v>
      </c>
      <c r="RKP339" s="223" t="s">
        <v>22772</v>
      </c>
      <c r="RKQ339" s="223" t="s">
        <v>6595</v>
      </c>
      <c r="RKR339" s="289">
        <v>1</v>
      </c>
      <c r="RKS339" s="289"/>
      <c r="RKT339" s="268">
        <v>79.59</v>
      </c>
      <c r="RKU339" s="268">
        <f>ROUND(RKT339*(1+$C$7),2)</f>
        <v>104.49</v>
      </c>
      <c r="RKV339" s="268">
        <f>RKR339*RKT339</f>
        <v>79.59</v>
      </c>
      <c r="RKW339" s="269">
        <f>RKU339*RKR339</f>
        <v>104.49</v>
      </c>
      <c r="RKX339" s="198" t="s">
        <v>22773</v>
      </c>
      <c r="RKY339" s="474" t="s">
        <v>22774</v>
      </c>
      <c r="RKZ339" s="474"/>
      <c r="RLA339" s="474"/>
      <c r="RLB339" s="474"/>
      <c r="RLC339" s="474"/>
      <c r="RLD339" s="474"/>
      <c r="RLE339" s="223" t="s">
        <v>10863</v>
      </c>
      <c r="RLF339" s="223" t="s">
        <v>22772</v>
      </c>
      <c r="RLG339" s="223" t="s">
        <v>6595</v>
      </c>
      <c r="RLH339" s="289">
        <v>1</v>
      </c>
      <c r="RLI339" s="289"/>
      <c r="RLJ339" s="268">
        <v>79.59</v>
      </c>
      <c r="RLK339" s="268">
        <f>ROUND(RLJ339*(1+$C$7),2)</f>
        <v>104.49</v>
      </c>
      <c r="RLL339" s="268">
        <f>RLH339*RLJ339</f>
        <v>79.59</v>
      </c>
      <c r="RLM339" s="269">
        <f>RLK339*RLH339</f>
        <v>104.49</v>
      </c>
      <c r="RLN339" s="198" t="s">
        <v>22773</v>
      </c>
      <c r="RLO339" s="474" t="s">
        <v>22774</v>
      </c>
      <c r="RLP339" s="474"/>
      <c r="RLQ339" s="474"/>
      <c r="RLR339" s="474"/>
      <c r="RLS339" s="474"/>
      <c r="RLT339" s="474"/>
      <c r="RLU339" s="223" t="s">
        <v>10863</v>
      </c>
      <c r="RLV339" s="223" t="s">
        <v>22772</v>
      </c>
      <c r="RLW339" s="223" t="s">
        <v>6595</v>
      </c>
      <c r="RLX339" s="289">
        <v>1</v>
      </c>
      <c r="RLY339" s="289"/>
      <c r="RLZ339" s="268">
        <v>79.59</v>
      </c>
      <c r="RMA339" s="268">
        <f>ROUND(RLZ339*(1+$C$7),2)</f>
        <v>104.49</v>
      </c>
      <c r="RMB339" s="268">
        <f>RLX339*RLZ339</f>
        <v>79.59</v>
      </c>
      <c r="RMC339" s="269">
        <f>RMA339*RLX339</f>
        <v>104.49</v>
      </c>
      <c r="RMD339" s="198" t="s">
        <v>22773</v>
      </c>
      <c r="RME339" s="474" t="s">
        <v>22774</v>
      </c>
      <c r="RMF339" s="474"/>
      <c r="RMG339" s="474"/>
      <c r="RMH339" s="474"/>
      <c r="RMI339" s="474"/>
      <c r="RMJ339" s="474"/>
      <c r="RMK339" s="223" t="s">
        <v>10863</v>
      </c>
      <c r="RML339" s="223" t="s">
        <v>22772</v>
      </c>
      <c r="RMM339" s="223" t="s">
        <v>6595</v>
      </c>
      <c r="RMN339" s="289">
        <v>1</v>
      </c>
      <c r="RMO339" s="289"/>
      <c r="RMP339" s="268">
        <v>79.59</v>
      </c>
      <c r="RMQ339" s="268">
        <f>ROUND(RMP339*(1+$C$7),2)</f>
        <v>104.49</v>
      </c>
      <c r="RMR339" s="268">
        <f>RMN339*RMP339</f>
        <v>79.59</v>
      </c>
      <c r="RMS339" s="269">
        <f>RMQ339*RMN339</f>
        <v>104.49</v>
      </c>
      <c r="RMT339" s="198" t="s">
        <v>22773</v>
      </c>
      <c r="RMU339" s="474" t="s">
        <v>22774</v>
      </c>
      <c r="RMV339" s="474"/>
      <c r="RMW339" s="474"/>
      <c r="RMX339" s="474"/>
      <c r="RMY339" s="474"/>
      <c r="RMZ339" s="474"/>
      <c r="RNA339" s="223" t="s">
        <v>10863</v>
      </c>
      <c r="RNB339" s="223" t="s">
        <v>22772</v>
      </c>
      <c r="RNC339" s="223" t="s">
        <v>6595</v>
      </c>
      <c r="RND339" s="289">
        <v>1</v>
      </c>
      <c r="RNE339" s="289"/>
      <c r="RNF339" s="268">
        <v>79.59</v>
      </c>
      <c r="RNG339" s="268">
        <f>ROUND(RNF339*(1+$C$7),2)</f>
        <v>104.49</v>
      </c>
      <c r="RNH339" s="268">
        <f>RND339*RNF339</f>
        <v>79.59</v>
      </c>
      <c r="RNI339" s="269">
        <f>RNG339*RND339</f>
        <v>104.49</v>
      </c>
      <c r="RNJ339" s="198" t="s">
        <v>22773</v>
      </c>
      <c r="RNK339" s="474" t="s">
        <v>22774</v>
      </c>
      <c r="RNL339" s="474"/>
      <c r="RNM339" s="474"/>
      <c r="RNN339" s="474"/>
      <c r="RNO339" s="474"/>
      <c r="RNP339" s="474"/>
      <c r="RNQ339" s="223" t="s">
        <v>10863</v>
      </c>
      <c r="RNR339" s="223" t="s">
        <v>22772</v>
      </c>
      <c r="RNS339" s="223" t="s">
        <v>6595</v>
      </c>
      <c r="RNT339" s="289">
        <v>1</v>
      </c>
      <c r="RNU339" s="289"/>
      <c r="RNV339" s="268">
        <v>79.59</v>
      </c>
      <c r="RNW339" s="268">
        <f>ROUND(RNV339*(1+$C$7),2)</f>
        <v>104.49</v>
      </c>
      <c r="RNX339" s="268">
        <f>RNT339*RNV339</f>
        <v>79.59</v>
      </c>
      <c r="RNY339" s="269">
        <f>RNW339*RNT339</f>
        <v>104.49</v>
      </c>
      <c r="RNZ339" s="198" t="s">
        <v>22773</v>
      </c>
      <c r="ROA339" s="474" t="s">
        <v>22774</v>
      </c>
      <c r="ROB339" s="474"/>
      <c r="ROC339" s="474"/>
      <c r="ROD339" s="474"/>
      <c r="ROE339" s="474"/>
      <c r="ROF339" s="474"/>
      <c r="ROG339" s="223" t="s">
        <v>10863</v>
      </c>
      <c r="ROH339" s="223" t="s">
        <v>22772</v>
      </c>
      <c r="ROI339" s="223" t="s">
        <v>6595</v>
      </c>
      <c r="ROJ339" s="289">
        <v>1</v>
      </c>
      <c r="ROK339" s="289"/>
      <c r="ROL339" s="268">
        <v>79.59</v>
      </c>
      <c r="ROM339" s="268">
        <f>ROUND(ROL339*(1+$C$7),2)</f>
        <v>104.49</v>
      </c>
      <c r="RON339" s="268">
        <f>ROJ339*ROL339</f>
        <v>79.59</v>
      </c>
      <c r="ROO339" s="269">
        <f>ROM339*ROJ339</f>
        <v>104.49</v>
      </c>
      <c r="ROP339" s="198" t="s">
        <v>22773</v>
      </c>
      <c r="ROQ339" s="474" t="s">
        <v>22774</v>
      </c>
      <c r="ROR339" s="474"/>
      <c r="ROS339" s="474"/>
      <c r="ROT339" s="474"/>
      <c r="ROU339" s="474"/>
      <c r="ROV339" s="474"/>
      <c r="ROW339" s="223" t="s">
        <v>10863</v>
      </c>
      <c r="ROX339" s="223" t="s">
        <v>22772</v>
      </c>
      <c r="ROY339" s="223" t="s">
        <v>6595</v>
      </c>
      <c r="ROZ339" s="289">
        <v>1</v>
      </c>
      <c r="RPA339" s="289"/>
      <c r="RPB339" s="268">
        <v>79.59</v>
      </c>
      <c r="RPC339" s="268">
        <f>ROUND(RPB339*(1+$C$7),2)</f>
        <v>104.49</v>
      </c>
      <c r="RPD339" s="268">
        <f>ROZ339*RPB339</f>
        <v>79.59</v>
      </c>
      <c r="RPE339" s="269">
        <f>RPC339*ROZ339</f>
        <v>104.49</v>
      </c>
      <c r="RPF339" s="198" t="s">
        <v>22773</v>
      </c>
      <c r="RPG339" s="474" t="s">
        <v>22774</v>
      </c>
      <c r="RPH339" s="474"/>
      <c r="RPI339" s="474"/>
      <c r="RPJ339" s="474"/>
      <c r="RPK339" s="474"/>
      <c r="RPL339" s="474"/>
      <c r="RPM339" s="223" t="s">
        <v>10863</v>
      </c>
      <c r="RPN339" s="223" t="s">
        <v>22772</v>
      </c>
      <c r="RPO339" s="223" t="s">
        <v>6595</v>
      </c>
      <c r="RPP339" s="289">
        <v>1</v>
      </c>
      <c r="RPQ339" s="289"/>
      <c r="RPR339" s="268">
        <v>79.59</v>
      </c>
      <c r="RPS339" s="268">
        <f>ROUND(RPR339*(1+$C$7),2)</f>
        <v>104.49</v>
      </c>
      <c r="RPT339" s="268">
        <f>RPP339*RPR339</f>
        <v>79.59</v>
      </c>
      <c r="RPU339" s="269">
        <f>RPS339*RPP339</f>
        <v>104.49</v>
      </c>
      <c r="RPV339" s="198" t="s">
        <v>22773</v>
      </c>
      <c r="RPW339" s="474" t="s">
        <v>22774</v>
      </c>
      <c r="RPX339" s="474"/>
      <c r="RPY339" s="474"/>
      <c r="RPZ339" s="474"/>
      <c r="RQA339" s="474"/>
      <c r="RQB339" s="474"/>
      <c r="RQC339" s="223" t="s">
        <v>10863</v>
      </c>
      <c r="RQD339" s="223" t="s">
        <v>22772</v>
      </c>
      <c r="RQE339" s="223" t="s">
        <v>6595</v>
      </c>
      <c r="RQF339" s="289">
        <v>1</v>
      </c>
      <c r="RQG339" s="289"/>
      <c r="RQH339" s="268">
        <v>79.59</v>
      </c>
      <c r="RQI339" s="268">
        <f>ROUND(RQH339*(1+$C$7),2)</f>
        <v>104.49</v>
      </c>
      <c r="RQJ339" s="268">
        <f>RQF339*RQH339</f>
        <v>79.59</v>
      </c>
      <c r="RQK339" s="269">
        <f>RQI339*RQF339</f>
        <v>104.49</v>
      </c>
      <c r="RQL339" s="198" t="s">
        <v>22773</v>
      </c>
      <c r="RQM339" s="474" t="s">
        <v>22774</v>
      </c>
      <c r="RQN339" s="474"/>
      <c r="RQO339" s="474"/>
      <c r="RQP339" s="474"/>
      <c r="RQQ339" s="474"/>
      <c r="RQR339" s="474"/>
      <c r="RQS339" s="223" t="s">
        <v>10863</v>
      </c>
      <c r="RQT339" s="223" t="s">
        <v>22772</v>
      </c>
      <c r="RQU339" s="223" t="s">
        <v>6595</v>
      </c>
      <c r="RQV339" s="289">
        <v>1</v>
      </c>
      <c r="RQW339" s="289"/>
      <c r="RQX339" s="268">
        <v>79.59</v>
      </c>
      <c r="RQY339" s="268">
        <f>ROUND(RQX339*(1+$C$7),2)</f>
        <v>104.49</v>
      </c>
      <c r="RQZ339" s="268">
        <f>RQV339*RQX339</f>
        <v>79.59</v>
      </c>
      <c r="RRA339" s="269">
        <f>RQY339*RQV339</f>
        <v>104.49</v>
      </c>
      <c r="RRB339" s="198" t="s">
        <v>22773</v>
      </c>
      <c r="RRC339" s="474" t="s">
        <v>22774</v>
      </c>
      <c r="RRD339" s="474"/>
      <c r="RRE339" s="474"/>
      <c r="RRF339" s="474"/>
      <c r="RRG339" s="474"/>
      <c r="RRH339" s="474"/>
      <c r="RRI339" s="223" t="s">
        <v>10863</v>
      </c>
      <c r="RRJ339" s="223" t="s">
        <v>22772</v>
      </c>
      <c r="RRK339" s="223" t="s">
        <v>6595</v>
      </c>
      <c r="RRL339" s="289">
        <v>1</v>
      </c>
      <c r="RRM339" s="289"/>
      <c r="RRN339" s="268">
        <v>79.59</v>
      </c>
      <c r="RRO339" s="268">
        <f>ROUND(RRN339*(1+$C$7),2)</f>
        <v>104.49</v>
      </c>
      <c r="RRP339" s="268">
        <f>RRL339*RRN339</f>
        <v>79.59</v>
      </c>
      <c r="RRQ339" s="269">
        <f>RRO339*RRL339</f>
        <v>104.49</v>
      </c>
      <c r="RRR339" s="198" t="s">
        <v>22773</v>
      </c>
      <c r="RRS339" s="474" t="s">
        <v>22774</v>
      </c>
      <c r="RRT339" s="474"/>
      <c r="RRU339" s="474"/>
      <c r="RRV339" s="474"/>
      <c r="RRW339" s="474"/>
      <c r="RRX339" s="474"/>
      <c r="RRY339" s="223" t="s">
        <v>10863</v>
      </c>
      <c r="RRZ339" s="223" t="s">
        <v>22772</v>
      </c>
      <c r="RSA339" s="223" t="s">
        <v>6595</v>
      </c>
      <c r="RSB339" s="289">
        <v>1</v>
      </c>
      <c r="RSC339" s="289"/>
      <c r="RSD339" s="268">
        <v>79.59</v>
      </c>
      <c r="RSE339" s="268">
        <f>ROUND(RSD339*(1+$C$7),2)</f>
        <v>104.49</v>
      </c>
      <c r="RSF339" s="268">
        <f>RSB339*RSD339</f>
        <v>79.59</v>
      </c>
      <c r="RSG339" s="269">
        <f>RSE339*RSB339</f>
        <v>104.49</v>
      </c>
      <c r="RSH339" s="198" t="s">
        <v>22773</v>
      </c>
      <c r="RSI339" s="474" t="s">
        <v>22774</v>
      </c>
      <c r="RSJ339" s="474"/>
      <c r="RSK339" s="474"/>
      <c r="RSL339" s="474"/>
      <c r="RSM339" s="474"/>
      <c r="RSN339" s="474"/>
      <c r="RSO339" s="223" t="s">
        <v>10863</v>
      </c>
      <c r="RSP339" s="223" t="s">
        <v>22772</v>
      </c>
      <c r="RSQ339" s="223" t="s">
        <v>6595</v>
      </c>
      <c r="RSR339" s="289">
        <v>1</v>
      </c>
      <c r="RSS339" s="289"/>
      <c r="RST339" s="268">
        <v>79.59</v>
      </c>
      <c r="RSU339" s="268">
        <f>ROUND(RST339*(1+$C$7),2)</f>
        <v>104.49</v>
      </c>
      <c r="RSV339" s="268">
        <f>RSR339*RST339</f>
        <v>79.59</v>
      </c>
      <c r="RSW339" s="269">
        <f>RSU339*RSR339</f>
        <v>104.49</v>
      </c>
      <c r="RSX339" s="198" t="s">
        <v>22773</v>
      </c>
      <c r="RSY339" s="474" t="s">
        <v>22774</v>
      </c>
      <c r="RSZ339" s="474"/>
      <c r="RTA339" s="474"/>
      <c r="RTB339" s="474"/>
      <c r="RTC339" s="474"/>
      <c r="RTD339" s="474"/>
      <c r="RTE339" s="223" t="s">
        <v>10863</v>
      </c>
      <c r="RTF339" s="223" t="s">
        <v>22772</v>
      </c>
      <c r="RTG339" s="223" t="s">
        <v>6595</v>
      </c>
      <c r="RTH339" s="289">
        <v>1</v>
      </c>
      <c r="RTI339" s="289"/>
      <c r="RTJ339" s="268">
        <v>79.59</v>
      </c>
      <c r="RTK339" s="268">
        <f>ROUND(RTJ339*(1+$C$7),2)</f>
        <v>104.49</v>
      </c>
      <c r="RTL339" s="268">
        <f>RTH339*RTJ339</f>
        <v>79.59</v>
      </c>
      <c r="RTM339" s="269">
        <f>RTK339*RTH339</f>
        <v>104.49</v>
      </c>
      <c r="RTN339" s="198" t="s">
        <v>22773</v>
      </c>
      <c r="RTO339" s="474" t="s">
        <v>22774</v>
      </c>
      <c r="RTP339" s="474"/>
      <c r="RTQ339" s="474"/>
      <c r="RTR339" s="474"/>
      <c r="RTS339" s="474"/>
      <c r="RTT339" s="474"/>
      <c r="RTU339" s="223" t="s">
        <v>10863</v>
      </c>
      <c r="RTV339" s="223" t="s">
        <v>22772</v>
      </c>
      <c r="RTW339" s="223" t="s">
        <v>6595</v>
      </c>
      <c r="RTX339" s="289">
        <v>1</v>
      </c>
      <c r="RTY339" s="289"/>
      <c r="RTZ339" s="268">
        <v>79.59</v>
      </c>
      <c r="RUA339" s="268">
        <f>ROUND(RTZ339*(1+$C$7),2)</f>
        <v>104.49</v>
      </c>
      <c r="RUB339" s="268">
        <f>RTX339*RTZ339</f>
        <v>79.59</v>
      </c>
      <c r="RUC339" s="269">
        <f>RUA339*RTX339</f>
        <v>104.49</v>
      </c>
      <c r="RUD339" s="198" t="s">
        <v>22773</v>
      </c>
      <c r="RUE339" s="474" t="s">
        <v>22774</v>
      </c>
      <c r="RUF339" s="474"/>
      <c r="RUG339" s="474"/>
      <c r="RUH339" s="474"/>
      <c r="RUI339" s="474"/>
      <c r="RUJ339" s="474"/>
      <c r="RUK339" s="223" t="s">
        <v>10863</v>
      </c>
      <c r="RUL339" s="223" t="s">
        <v>22772</v>
      </c>
      <c r="RUM339" s="223" t="s">
        <v>6595</v>
      </c>
      <c r="RUN339" s="289">
        <v>1</v>
      </c>
      <c r="RUO339" s="289"/>
      <c r="RUP339" s="268">
        <v>79.59</v>
      </c>
      <c r="RUQ339" s="268">
        <f>ROUND(RUP339*(1+$C$7),2)</f>
        <v>104.49</v>
      </c>
      <c r="RUR339" s="268">
        <f>RUN339*RUP339</f>
        <v>79.59</v>
      </c>
      <c r="RUS339" s="269">
        <f>RUQ339*RUN339</f>
        <v>104.49</v>
      </c>
      <c r="RUT339" s="198" t="s">
        <v>22773</v>
      </c>
      <c r="RUU339" s="474" t="s">
        <v>22774</v>
      </c>
      <c r="RUV339" s="474"/>
      <c r="RUW339" s="474"/>
      <c r="RUX339" s="474"/>
      <c r="RUY339" s="474"/>
      <c r="RUZ339" s="474"/>
      <c r="RVA339" s="223" t="s">
        <v>10863</v>
      </c>
      <c r="RVB339" s="223" t="s">
        <v>22772</v>
      </c>
      <c r="RVC339" s="223" t="s">
        <v>6595</v>
      </c>
      <c r="RVD339" s="289">
        <v>1</v>
      </c>
      <c r="RVE339" s="289"/>
      <c r="RVF339" s="268">
        <v>79.59</v>
      </c>
      <c r="RVG339" s="268">
        <f>ROUND(RVF339*(1+$C$7),2)</f>
        <v>104.49</v>
      </c>
      <c r="RVH339" s="268">
        <f>RVD339*RVF339</f>
        <v>79.59</v>
      </c>
      <c r="RVI339" s="269">
        <f>RVG339*RVD339</f>
        <v>104.49</v>
      </c>
      <c r="RVJ339" s="198" t="s">
        <v>22773</v>
      </c>
      <c r="RVK339" s="474" t="s">
        <v>22774</v>
      </c>
      <c r="RVL339" s="474"/>
      <c r="RVM339" s="474"/>
      <c r="RVN339" s="474"/>
      <c r="RVO339" s="474"/>
      <c r="RVP339" s="474"/>
      <c r="RVQ339" s="223" t="s">
        <v>10863</v>
      </c>
      <c r="RVR339" s="223" t="s">
        <v>22772</v>
      </c>
      <c r="RVS339" s="223" t="s">
        <v>6595</v>
      </c>
      <c r="RVT339" s="289">
        <v>1</v>
      </c>
      <c r="RVU339" s="289"/>
      <c r="RVV339" s="268">
        <v>79.59</v>
      </c>
      <c r="RVW339" s="268">
        <f>ROUND(RVV339*(1+$C$7),2)</f>
        <v>104.49</v>
      </c>
      <c r="RVX339" s="268">
        <f>RVT339*RVV339</f>
        <v>79.59</v>
      </c>
      <c r="RVY339" s="269">
        <f>RVW339*RVT339</f>
        <v>104.49</v>
      </c>
      <c r="RVZ339" s="198" t="s">
        <v>22773</v>
      </c>
      <c r="RWA339" s="474" t="s">
        <v>22774</v>
      </c>
      <c r="RWB339" s="474"/>
      <c r="RWC339" s="474"/>
      <c r="RWD339" s="474"/>
      <c r="RWE339" s="474"/>
      <c r="RWF339" s="474"/>
      <c r="RWG339" s="223" t="s">
        <v>10863</v>
      </c>
      <c r="RWH339" s="223" t="s">
        <v>22772</v>
      </c>
      <c r="RWI339" s="223" t="s">
        <v>6595</v>
      </c>
      <c r="RWJ339" s="289">
        <v>1</v>
      </c>
      <c r="RWK339" s="289"/>
      <c r="RWL339" s="268">
        <v>79.59</v>
      </c>
      <c r="RWM339" s="268">
        <f>ROUND(RWL339*(1+$C$7),2)</f>
        <v>104.49</v>
      </c>
      <c r="RWN339" s="268">
        <f>RWJ339*RWL339</f>
        <v>79.59</v>
      </c>
      <c r="RWO339" s="269">
        <f>RWM339*RWJ339</f>
        <v>104.49</v>
      </c>
      <c r="RWP339" s="198" t="s">
        <v>22773</v>
      </c>
      <c r="RWQ339" s="474" t="s">
        <v>22774</v>
      </c>
      <c r="RWR339" s="474"/>
      <c r="RWS339" s="474"/>
      <c r="RWT339" s="474"/>
      <c r="RWU339" s="474"/>
      <c r="RWV339" s="474"/>
      <c r="RWW339" s="223" t="s">
        <v>10863</v>
      </c>
      <c r="RWX339" s="223" t="s">
        <v>22772</v>
      </c>
      <c r="RWY339" s="223" t="s">
        <v>6595</v>
      </c>
      <c r="RWZ339" s="289">
        <v>1</v>
      </c>
      <c r="RXA339" s="289"/>
      <c r="RXB339" s="268">
        <v>79.59</v>
      </c>
      <c r="RXC339" s="268">
        <f>ROUND(RXB339*(1+$C$7),2)</f>
        <v>104.49</v>
      </c>
      <c r="RXD339" s="268">
        <f>RWZ339*RXB339</f>
        <v>79.59</v>
      </c>
      <c r="RXE339" s="269">
        <f>RXC339*RWZ339</f>
        <v>104.49</v>
      </c>
      <c r="RXF339" s="198" t="s">
        <v>22773</v>
      </c>
      <c r="RXG339" s="474" t="s">
        <v>22774</v>
      </c>
      <c r="RXH339" s="474"/>
      <c r="RXI339" s="474"/>
      <c r="RXJ339" s="474"/>
      <c r="RXK339" s="474"/>
      <c r="RXL339" s="474"/>
      <c r="RXM339" s="223" t="s">
        <v>10863</v>
      </c>
      <c r="RXN339" s="223" t="s">
        <v>22772</v>
      </c>
      <c r="RXO339" s="223" t="s">
        <v>6595</v>
      </c>
      <c r="RXP339" s="289">
        <v>1</v>
      </c>
      <c r="RXQ339" s="289"/>
      <c r="RXR339" s="268">
        <v>79.59</v>
      </c>
      <c r="RXS339" s="268">
        <f>ROUND(RXR339*(1+$C$7),2)</f>
        <v>104.49</v>
      </c>
      <c r="RXT339" s="268">
        <f>RXP339*RXR339</f>
        <v>79.59</v>
      </c>
      <c r="RXU339" s="269">
        <f>RXS339*RXP339</f>
        <v>104.49</v>
      </c>
      <c r="RXV339" s="198" t="s">
        <v>22773</v>
      </c>
      <c r="RXW339" s="474" t="s">
        <v>22774</v>
      </c>
      <c r="RXX339" s="474"/>
      <c r="RXY339" s="474"/>
      <c r="RXZ339" s="474"/>
      <c r="RYA339" s="474"/>
      <c r="RYB339" s="474"/>
      <c r="RYC339" s="223" t="s">
        <v>10863</v>
      </c>
      <c r="RYD339" s="223" t="s">
        <v>22772</v>
      </c>
      <c r="RYE339" s="223" t="s">
        <v>6595</v>
      </c>
      <c r="RYF339" s="289">
        <v>1</v>
      </c>
      <c r="RYG339" s="289"/>
      <c r="RYH339" s="268">
        <v>79.59</v>
      </c>
      <c r="RYI339" s="268">
        <f>ROUND(RYH339*(1+$C$7),2)</f>
        <v>104.49</v>
      </c>
      <c r="RYJ339" s="268">
        <f>RYF339*RYH339</f>
        <v>79.59</v>
      </c>
      <c r="RYK339" s="269">
        <f>RYI339*RYF339</f>
        <v>104.49</v>
      </c>
      <c r="RYL339" s="198" t="s">
        <v>22773</v>
      </c>
      <c r="RYM339" s="474" t="s">
        <v>22774</v>
      </c>
      <c r="RYN339" s="474"/>
      <c r="RYO339" s="474"/>
      <c r="RYP339" s="474"/>
      <c r="RYQ339" s="474"/>
      <c r="RYR339" s="474"/>
      <c r="RYS339" s="223" t="s">
        <v>10863</v>
      </c>
      <c r="RYT339" s="223" t="s">
        <v>22772</v>
      </c>
      <c r="RYU339" s="223" t="s">
        <v>6595</v>
      </c>
      <c r="RYV339" s="289">
        <v>1</v>
      </c>
      <c r="RYW339" s="289"/>
      <c r="RYX339" s="268">
        <v>79.59</v>
      </c>
      <c r="RYY339" s="268">
        <f>ROUND(RYX339*(1+$C$7),2)</f>
        <v>104.49</v>
      </c>
      <c r="RYZ339" s="268">
        <f>RYV339*RYX339</f>
        <v>79.59</v>
      </c>
      <c r="RZA339" s="269">
        <f>RYY339*RYV339</f>
        <v>104.49</v>
      </c>
      <c r="RZB339" s="198" t="s">
        <v>22773</v>
      </c>
      <c r="RZC339" s="474" t="s">
        <v>22774</v>
      </c>
      <c r="RZD339" s="474"/>
      <c r="RZE339" s="474"/>
      <c r="RZF339" s="474"/>
      <c r="RZG339" s="474"/>
      <c r="RZH339" s="474"/>
      <c r="RZI339" s="223" t="s">
        <v>10863</v>
      </c>
      <c r="RZJ339" s="223" t="s">
        <v>22772</v>
      </c>
      <c r="RZK339" s="223" t="s">
        <v>6595</v>
      </c>
      <c r="RZL339" s="289">
        <v>1</v>
      </c>
      <c r="RZM339" s="289"/>
      <c r="RZN339" s="268">
        <v>79.59</v>
      </c>
      <c r="RZO339" s="268">
        <f>ROUND(RZN339*(1+$C$7),2)</f>
        <v>104.49</v>
      </c>
      <c r="RZP339" s="268">
        <f>RZL339*RZN339</f>
        <v>79.59</v>
      </c>
      <c r="RZQ339" s="269">
        <f>RZO339*RZL339</f>
        <v>104.49</v>
      </c>
      <c r="RZR339" s="198" t="s">
        <v>22773</v>
      </c>
      <c r="RZS339" s="474" t="s">
        <v>22774</v>
      </c>
      <c r="RZT339" s="474"/>
      <c r="RZU339" s="474"/>
      <c r="RZV339" s="474"/>
      <c r="RZW339" s="474"/>
      <c r="RZX339" s="474"/>
      <c r="RZY339" s="223" t="s">
        <v>10863</v>
      </c>
      <c r="RZZ339" s="223" t="s">
        <v>22772</v>
      </c>
      <c r="SAA339" s="223" t="s">
        <v>6595</v>
      </c>
      <c r="SAB339" s="289">
        <v>1</v>
      </c>
      <c r="SAC339" s="289"/>
      <c r="SAD339" s="268">
        <v>79.59</v>
      </c>
      <c r="SAE339" s="268">
        <f>ROUND(SAD339*(1+$C$7),2)</f>
        <v>104.49</v>
      </c>
      <c r="SAF339" s="268">
        <f>SAB339*SAD339</f>
        <v>79.59</v>
      </c>
      <c r="SAG339" s="269">
        <f>SAE339*SAB339</f>
        <v>104.49</v>
      </c>
      <c r="SAH339" s="198" t="s">
        <v>22773</v>
      </c>
      <c r="SAI339" s="474" t="s">
        <v>22774</v>
      </c>
      <c r="SAJ339" s="474"/>
      <c r="SAK339" s="474"/>
      <c r="SAL339" s="474"/>
      <c r="SAM339" s="474"/>
      <c r="SAN339" s="474"/>
      <c r="SAO339" s="223" t="s">
        <v>10863</v>
      </c>
      <c r="SAP339" s="223" t="s">
        <v>22772</v>
      </c>
      <c r="SAQ339" s="223" t="s">
        <v>6595</v>
      </c>
      <c r="SAR339" s="289">
        <v>1</v>
      </c>
      <c r="SAS339" s="289"/>
      <c r="SAT339" s="268">
        <v>79.59</v>
      </c>
      <c r="SAU339" s="268">
        <f>ROUND(SAT339*(1+$C$7),2)</f>
        <v>104.49</v>
      </c>
      <c r="SAV339" s="268">
        <f>SAR339*SAT339</f>
        <v>79.59</v>
      </c>
      <c r="SAW339" s="269">
        <f>SAU339*SAR339</f>
        <v>104.49</v>
      </c>
      <c r="SAX339" s="198" t="s">
        <v>22773</v>
      </c>
      <c r="SAY339" s="474" t="s">
        <v>22774</v>
      </c>
      <c r="SAZ339" s="474"/>
      <c r="SBA339" s="474"/>
      <c r="SBB339" s="474"/>
      <c r="SBC339" s="474"/>
      <c r="SBD339" s="474"/>
      <c r="SBE339" s="223" t="s">
        <v>10863</v>
      </c>
      <c r="SBF339" s="223" t="s">
        <v>22772</v>
      </c>
      <c r="SBG339" s="223" t="s">
        <v>6595</v>
      </c>
      <c r="SBH339" s="289">
        <v>1</v>
      </c>
      <c r="SBI339" s="289"/>
      <c r="SBJ339" s="268">
        <v>79.59</v>
      </c>
      <c r="SBK339" s="268">
        <f>ROUND(SBJ339*(1+$C$7),2)</f>
        <v>104.49</v>
      </c>
      <c r="SBL339" s="268">
        <f>SBH339*SBJ339</f>
        <v>79.59</v>
      </c>
      <c r="SBM339" s="269">
        <f>SBK339*SBH339</f>
        <v>104.49</v>
      </c>
      <c r="SBN339" s="198" t="s">
        <v>22773</v>
      </c>
      <c r="SBO339" s="474" t="s">
        <v>22774</v>
      </c>
      <c r="SBP339" s="474"/>
      <c r="SBQ339" s="474"/>
      <c r="SBR339" s="474"/>
      <c r="SBS339" s="474"/>
      <c r="SBT339" s="474"/>
      <c r="SBU339" s="223" t="s">
        <v>10863</v>
      </c>
      <c r="SBV339" s="223" t="s">
        <v>22772</v>
      </c>
      <c r="SBW339" s="223" t="s">
        <v>6595</v>
      </c>
      <c r="SBX339" s="289">
        <v>1</v>
      </c>
      <c r="SBY339" s="289"/>
      <c r="SBZ339" s="268">
        <v>79.59</v>
      </c>
      <c r="SCA339" s="268">
        <f>ROUND(SBZ339*(1+$C$7),2)</f>
        <v>104.49</v>
      </c>
      <c r="SCB339" s="268">
        <f>SBX339*SBZ339</f>
        <v>79.59</v>
      </c>
      <c r="SCC339" s="269">
        <f>SCA339*SBX339</f>
        <v>104.49</v>
      </c>
      <c r="SCD339" s="198" t="s">
        <v>22773</v>
      </c>
      <c r="SCE339" s="474" t="s">
        <v>22774</v>
      </c>
      <c r="SCF339" s="474"/>
      <c r="SCG339" s="474"/>
      <c r="SCH339" s="474"/>
      <c r="SCI339" s="474"/>
      <c r="SCJ339" s="474"/>
      <c r="SCK339" s="223" t="s">
        <v>10863</v>
      </c>
      <c r="SCL339" s="223" t="s">
        <v>22772</v>
      </c>
      <c r="SCM339" s="223" t="s">
        <v>6595</v>
      </c>
      <c r="SCN339" s="289">
        <v>1</v>
      </c>
      <c r="SCO339" s="289"/>
      <c r="SCP339" s="268">
        <v>79.59</v>
      </c>
      <c r="SCQ339" s="268">
        <f>ROUND(SCP339*(1+$C$7),2)</f>
        <v>104.49</v>
      </c>
      <c r="SCR339" s="268">
        <f>SCN339*SCP339</f>
        <v>79.59</v>
      </c>
      <c r="SCS339" s="269">
        <f>SCQ339*SCN339</f>
        <v>104.49</v>
      </c>
      <c r="SCT339" s="198" t="s">
        <v>22773</v>
      </c>
      <c r="SCU339" s="474" t="s">
        <v>22774</v>
      </c>
      <c r="SCV339" s="474"/>
      <c r="SCW339" s="474"/>
      <c r="SCX339" s="474"/>
      <c r="SCY339" s="474"/>
      <c r="SCZ339" s="474"/>
      <c r="SDA339" s="223" t="s">
        <v>10863</v>
      </c>
      <c r="SDB339" s="223" t="s">
        <v>22772</v>
      </c>
      <c r="SDC339" s="223" t="s">
        <v>6595</v>
      </c>
      <c r="SDD339" s="289">
        <v>1</v>
      </c>
      <c r="SDE339" s="289"/>
      <c r="SDF339" s="268">
        <v>79.59</v>
      </c>
      <c r="SDG339" s="268">
        <f>ROUND(SDF339*(1+$C$7),2)</f>
        <v>104.49</v>
      </c>
      <c r="SDH339" s="268">
        <f>SDD339*SDF339</f>
        <v>79.59</v>
      </c>
      <c r="SDI339" s="269">
        <f>SDG339*SDD339</f>
        <v>104.49</v>
      </c>
      <c r="SDJ339" s="198" t="s">
        <v>22773</v>
      </c>
      <c r="SDK339" s="474" t="s">
        <v>22774</v>
      </c>
      <c r="SDL339" s="474"/>
      <c r="SDM339" s="474"/>
      <c r="SDN339" s="474"/>
      <c r="SDO339" s="474"/>
      <c r="SDP339" s="474"/>
      <c r="SDQ339" s="223" t="s">
        <v>10863</v>
      </c>
      <c r="SDR339" s="223" t="s">
        <v>22772</v>
      </c>
      <c r="SDS339" s="223" t="s">
        <v>6595</v>
      </c>
      <c r="SDT339" s="289">
        <v>1</v>
      </c>
      <c r="SDU339" s="289"/>
      <c r="SDV339" s="268">
        <v>79.59</v>
      </c>
      <c r="SDW339" s="268">
        <f>ROUND(SDV339*(1+$C$7),2)</f>
        <v>104.49</v>
      </c>
      <c r="SDX339" s="268">
        <f>SDT339*SDV339</f>
        <v>79.59</v>
      </c>
      <c r="SDY339" s="269">
        <f>SDW339*SDT339</f>
        <v>104.49</v>
      </c>
      <c r="SDZ339" s="198" t="s">
        <v>22773</v>
      </c>
      <c r="SEA339" s="474" t="s">
        <v>22774</v>
      </c>
      <c r="SEB339" s="474"/>
      <c r="SEC339" s="474"/>
      <c r="SED339" s="474"/>
      <c r="SEE339" s="474"/>
      <c r="SEF339" s="474"/>
      <c r="SEG339" s="223" t="s">
        <v>10863</v>
      </c>
      <c r="SEH339" s="223" t="s">
        <v>22772</v>
      </c>
      <c r="SEI339" s="223" t="s">
        <v>6595</v>
      </c>
      <c r="SEJ339" s="289">
        <v>1</v>
      </c>
      <c r="SEK339" s="289"/>
      <c r="SEL339" s="268">
        <v>79.59</v>
      </c>
      <c r="SEM339" s="268">
        <f>ROUND(SEL339*(1+$C$7),2)</f>
        <v>104.49</v>
      </c>
      <c r="SEN339" s="268">
        <f>SEJ339*SEL339</f>
        <v>79.59</v>
      </c>
      <c r="SEO339" s="269">
        <f>SEM339*SEJ339</f>
        <v>104.49</v>
      </c>
      <c r="SEP339" s="198" t="s">
        <v>22773</v>
      </c>
      <c r="SEQ339" s="474" t="s">
        <v>22774</v>
      </c>
      <c r="SER339" s="474"/>
      <c r="SES339" s="474"/>
      <c r="SET339" s="474"/>
      <c r="SEU339" s="474"/>
      <c r="SEV339" s="474"/>
      <c r="SEW339" s="223" t="s">
        <v>10863</v>
      </c>
      <c r="SEX339" s="223" t="s">
        <v>22772</v>
      </c>
      <c r="SEY339" s="223" t="s">
        <v>6595</v>
      </c>
      <c r="SEZ339" s="289">
        <v>1</v>
      </c>
      <c r="SFA339" s="289"/>
      <c r="SFB339" s="268">
        <v>79.59</v>
      </c>
      <c r="SFC339" s="268">
        <f>ROUND(SFB339*(1+$C$7),2)</f>
        <v>104.49</v>
      </c>
      <c r="SFD339" s="268">
        <f>SEZ339*SFB339</f>
        <v>79.59</v>
      </c>
      <c r="SFE339" s="269">
        <f>SFC339*SEZ339</f>
        <v>104.49</v>
      </c>
      <c r="SFF339" s="198" t="s">
        <v>22773</v>
      </c>
      <c r="SFG339" s="474" t="s">
        <v>22774</v>
      </c>
      <c r="SFH339" s="474"/>
      <c r="SFI339" s="474"/>
      <c r="SFJ339" s="474"/>
      <c r="SFK339" s="474"/>
      <c r="SFL339" s="474"/>
      <c r="SFM339" s="223" t="s">
        <v>10863</v>
      </c>
      <c r="SFN339" s="223" t="s">
        <v>22772</v>
      </c>
      <c r="SFO339" s="223" t="s">
        <v>6595</v>
      </c>
      <c r="SFP339" s="289">
        <v>1</v>
      </c>
      <c r="SFQ339" s="289"/>
      <c r="SFR339" s="268">
        <v>79.59</v>
      </c>
      <c r="SFS339" s="268">
        <f>ROUND(SFR339*(1+$C$7),2)</f>
        <v>104.49</v>
      </c>
      <c r="SFT339" s="268">
        <f>SFP339*SFR339</f>
        <v>79.59</v>
      </c>
      <c r="SFU339" s="269">
        <f>SFS339*SFP339</f>
        <v>104.49</v>
      </c>
      <c r="SFV339" s="198" t="s">
        <v>22773</v>
      </c>
      <c r="SFW339" s="474" t="s">
        <v>22774</v>
      </c>
      <c r="SFX339" s="474"/>
      <c r="SFY339" s="474"/>
      <c r="SFZ339" s="474"/>
      <c r="SGA339" s="474"/>
      <c r="SGB339" s="474"/>
      <c r="SGC339" s="223" t="s">
        <v>10863</v>
      </c>
      <c r="SGD339" s="223" t="s">
        <v>22772</v>
      </c>
      <c r="SGE339" s="223" t="s">
        <v>6595</v>
      </c>
      <c r="SGF339" s="289">
        <v>1</v>
      </c>
      <c r="SGG339" s="289"/>
      <c r="SGH339" s="268">
        <v>79.59</v>
      </c>
      <c r="SGI339" s="268">
        <f>ROUND(SGH339*(1+$C$7),2)</f>
        <v>104.49</v>
      </c>
      <c r="SGJ339" s="268">
        <f>SGF339*SGH339</f>
        <v>79.59</v>
      </c>
      <c r="SGK339" s="269">
        <f>SGI339*SGF339</f>
        <v>104.49</v>
      </c>
      <c r="SGL339" s="198" t="s">
        <v>22773</v>
      </c>
      <c r="SGM339" s="474" t="s">
        <v>22774</v>
      </c>
      <c r="SGN339" s="474"/>
      <c r="SGO339" s="474"/>
      <c r="SGP339" s="474"/>
      <c r="SGQ339" s="474"/>
      <c r="SGR339" s="474"/>
      <c r="SGS339" s="223" t="s">
        <v>10863</v>
      </c>
      <c r="SGT339" s="223" t="s">
        <v>22772</v>
      </c>
      <c r="SGU339" s="223" t="s">
        <v>6595</v>
      </c>
      <c r="SGV339" s="289">
        <v>1</v>
      </c>
      <c r="SGW339" s="289"/>
      <c r="SGX339" s="268">
        <v>79.59</v>
      </c>
      <c r="SGY339" s="268">
        <f>ROUND(SGX339*(1+$C$7),2)</f>
        <v>104.49</v>
      </c>
      <c r="SGZ339" s="268">
        <f>SGV339*SGX339</f>
        <v>79.59</v>
      </c>
      <c r="SHA339" s="269">
        <f>SGY339*SGV339</f>
        <v>104.49</v>
      </c>
      <c r="SHB339" s="198" t="s">
        <v>22773</v>
      </c>
      <c r="SHC339" s="474" t="s">
        <v>22774</v>
      </c>
      <c r="SHD339" s="474"/>
      <c r="SHE339" s="474"/>
      <c r="SHF339" s="474"/>
      <c r="SHG339" s="474"/>
      <c r="SHH339" s="474"/>
      <c r="SHI339" s="223" t="s">
        <v>10863</v>
      </c>
      <c r="SHJ339" s="223" t="s">
        <v>22772</v>
      </c>
      <c r="SHK339" s="223" t="s">
        <v>6595</v>
      </c>
      <c r="SHL339" s="289">
        <v>1</v>
      </c>
      <c r="SHM339" s="289"/>
      <c r="SHN339" s="268">
        <v>79.59</v>
      </c>
      <c r="SHO339" s="268">
        <f>ROUND(SHN339*(1+$C$7),2)</f>
        <v>104.49</v>
      </c>
      <c r="SHP339" s="268">
        <f>SHL339*SHN339</f>
        <v>79.59</v>
      </c>
      <c r="SHQ339" s="269">
        <f>SHO339*SHL339</f>
        <v>104.49</v>
      </c>
      <c r="SHR339" s="198" t="s">
        <v>22773</v>
      </c>
      <c r="SHS339" s="474" t="s">
        <v>22774</v>
      </c>
      <c r="SHT339" s="474"/>
      <c r="SHU339" s="474"/>
      <c r="SHV339" s="474"/>
      <c r="SHW339" s="474"/>
      <c r="SHX339" s="474"/>
      <c r="SHY339" s="223" t="s">
        <v>10863</v>
      </c>
      <c r="SHZ339" s="223" t="s">
        <v>22772</v>
      </c>
      <c r="SIA339" s="223" t="s">
        <v>6595</v>
      </c>
      <c r="SIB339" s="289">
        <v>1</v>
      </c>
      <c r="SIC339" s="289"/>
      <c r="SID339" s="268">
        <v>79.59</v>
      </c>
      <c r="SIE339" s="268">
        <f>ROUND(SID339*(1+$C$7),2)</f>
        <v>104.49</v>
      </c>
      <c r="SIF339" s="268">
        <f>SIB339*SID339</f>
        <v>79.59</v>
      </c>
      <c r="SIG339" s="269">
        <f>SIE339*SIB339</f>
        <v>104.49</v>
      </c>
      <c r="SIH339" s="198" t="s">
        <v>22773</v>
      </c>
      <c r="SII339" s="474" t="s">
        <v>22774</v>
      </c>
      <c r="SIJ339" s="474"/>
      <c r="SIK339" s="474"/>
      <c r="SIL339" s="474"/>
      <c r="SIM339" s="474"/>
      <c r="SIN339" s="474"/>
      <c r="SIO339" s="223" t="s">
        <v>10863</v>
      </c>
      <c r="SIP339" s="223" t="s">
        <v>22772</v>
      </c>
      <c r="SIQ339" s="223" t="s">
        <v>6595</v>
      </c>
      <c r="SIR339" s="289">
        <v>1</v>
      </c>
      <c r="SIS339" s="289"/>
      <c r="SIT339" s="268">
        <v>79.59</v>
      </c>
      <c r="SIU339" s="268">
        <f>ROUND(SIT339*(1+$C$7),2)</f>
        <v>104.49</v>
      </c>
      <c r="SIV339" s="268">
        <f>SIR339*SIT339</f>
        <v>79.59</v>
      </c>
      <c r="SIW339" s="269">
        <f>SIU339*SIR339</f>
        <v>104.49</v>
      </c>
      <c r="SIX339" s="198" t="s">
        <v>22773</v>
      </c>
      <c r="SIY339" s="474" t="s">
        <v>22774</v>
      </c>
      <c r="SIZ339" s="474"/>
      <c r="SJA339" s="474"/>
      <c r="SJB339" s="474"/>
      <c r="SJC339" s="474"/>
      <c r="SJD339" s="474"/>
      <c r="SJE339" s="223" t="s">
        <v>10863</v>
      </c>
      <c r="SJF339" s="223" t="s">
        <v>22772</v>
      </c>
      <c r="SJG339" s="223" t="s">
        <v>6595</v>
      </c>
      <c r="SJH339" s="289">
        <v>1</v>
      </c>
      <c r="SJI339" s="289"/>
      <c r="SJJ339" s="268">
        <v>79.59</v>
      </c>
      <c r="SJK339" s="268">
        <f>ROUND(SJJ339*(1+$C$7),2)</f>
        <v>104.49</v>
      </c>
      <c r="SJL339" s="268">
        <f>SJH339*SJJ339</f>
        <v>79.59</v>
      </c>
      <c r="SJM339" s="269">
        <f>SJK339*SJH339</f>
        <v>104.49</v>
      </c>
      <c r="SJN339" s="198" t="s">
        <v>22773</v>
      </c>
      <c r="SJO339" s="474" t="s">
        <v>22774</v>
      </c>
      <c r="SJP339" s="474"/>
      <c r="SJQ339" s="474"/>
      <c r="SJR339" s="474"/>
      <c r="SJS339" s="474"/>
      <c r="SJT339" s="474"/>
      <c r="SJU339" s="223" t="s">
        <v>10863</v>
      </c>
      <c r="SJV339" s="223" t="s">
        <v>22772</v>
      </c>
      <c r="SJW339" s="223" t="s">
        <v>6595</v>
      </c>
      <c r="SJX339" s="289">
        <v>1</v>
      </c>
      <c r="SJY339" s="289"/>
      <c r="SJZ339" s="268">
        <v>79.59</v>
      </c>
      <c r="SKA339" s="268">
        <f>ROUND(SJZ339*(1+$C$7),2)</f>
        <v>104.49</v>
      </c>
      <c r="SKB339" s="268">
        <f>SJX339*SJZ339</f>
        <v>79.59</v>
      </c>
      <c r="SKC339" s="269">
        <f>SKA339*SJX339</f>
        <v>104.49</v>
      </c>
      <c r="SKD339" s="198" t="s">
        <v>22773</v>
      </c>
      <c r="SKE339" s="474" t="s">
        <v>22774</v>
      </c>
      <c r="SKF339" s="474"/>
      <c r="SKG339" s="474"/>
      <c r="SKH339" s="474"/>
      <c r="SKI339" s="474"/>
      <c r="SKJ339" s="474"/>
      <c r="SKK339" s="223" t="s">
        <v>10863</v>
      </c>
      <c r="SKL339" s="223" t="s">
        <v>22772</v>
      </c>
      <c r="SKM339" s="223" t="s">
        <v>6595</v>
      </c>
      <c r="SKN339" s="289">
        <v>1</v>
      </c>
      <c r="SKO339" s="289"/>
      <c r="SKP339" s="268">
        <v>79.59</v>
      </c>
      <c r="SKQ339" s="268">
        <f>ROUND(SKP339*(1+$C$7),2)</f>
        <v>104.49</v>
      </c>
      <c r="SKR339" s="268">
        <f>SKN339*SKP339</f>
        <v>79.59</v>
      </c>
      <c r="SKS339" s="269">
        <f>SKQ339*SKN339</f>
        <v>104.49</v>
      </c>
      <c r="SKT339" s="198" t="s">
        <v>22773</v>
      </c>
      <c r="SKU339" s="474" t="s">
        <v>22774</v>
      </c>
      <c r="SKV339" s="474"/>
      <c r="SKW339" s="474"/>
      <c r="SKX339" s="474"/>
      <c r="SKY339" s="474"/>
      <c r="SKZ339" s="474"/>
      <c r="SLA339" s="223" t="s">
        <v>10863</v>
      </c>
      <c r="SLB339" s="223" t="s">
        <v>22772</v>
      </c>
      <c r="SLC339" s="223" t="s">
        <v>6595</v>
      </c>
      <c r="SLD339" s="289">
        <v>1</v>
      </c>
      <c r="SLE339" s="289"/>
      <c r="SLF339" s="268">
        <v>79.59</v>
      </c>
      <c r="SLG339" s="268">
        <f>ROUND(SLF339*(1+$C$7),2)</f>
        <v>104.49</v>
      </c>
      <c r="SLH339" s="268">
        <f>SLD339*SLF339</f>
        <v>79.59</v>
      </c>
      <c r="SLI339" s="269">
        <f>SLG339*SLD339</f>
        <v>104.49</v>
      </c>
      <c r="SLJ339" s="198" t="s">
        <v>22773</v>
      </c>
      <c r="SLK339" s="474" t="s">
        <v>22774</v>
      </c>
      <c r="SLL339" s="474"/>
      <c r="SLM339" s="474"/>
      <c r="SLN339" s="474"/>
      <c r="SLO339" s="474"/>
      <c r="SLP339" s="474"/>
      <c r="SLQ339" s="223" t="s">
        <v>10863</v>
      </c>
      <c r="SLR339" s="223" t="s">
        <v>22772</v>
      </c>
      <c r="SLS339" s="223" t="s">
        <v>6595</v>
      </c>
      <c r="SLT339" s="289">
        <v>1</v>
      </c>
      <c r="SLU339" s="289"/>
      <c r="SLV339" s="268">
        <v>79.59</v>
      </c>
      <c r="SLW339" s="268">
        <f>ROUND(SLV339*(1+$C$7),2)</f>
        <v>104.49</v>
      </c>
      <c r="SLX339" s="268">
        <f>SLT339*SLV339</f>
        <v>79.59</v>
      </c>
      <c r="SLY339" s="269">
        <f>SLW339*SLT339</f>
        <v>104.49</v>
      </c>
      <c r="SLZ339" s="198" t="s">
        <v>22773</v>
      </c>
      <c r="SMA339" s="474" t="s">
        <v>22774</v>
      </c>
      <c r="SMB339" s="474"/>
      <c r="SMC339" s="474"/>
      <c r="SMD339" s="474"/>
      <c r="SME339" s="474"/>
      <c r="SMF339" s="474"/>
      <c r="SMG339" s="223" t="s">
        <v>10863</v>
      </c>
      <c r="SMH339" s="223" t="s">
        <v>22772</v>
      </c>
      <c r="SMI339" s="223" t="s">
        <v>6595</v>
      </c>
      <c r="SMJ339" s="289">
        <v>1</v>
      </c>
      <c r="SMK339" s="289"/>
      <c r="SML339" s="268">
        <v>79.59</v>
      </c>
      <c r="SMM339" s="268">
        <f>ROUND(SML339*(1+$C$7),2)</f>
        <v>104.49</v>
      </c>
      <c r="SMN339" s="268">
        <f>SMJ339*SML339</f>
        <v>79.59</v>
      </c>
      <c r="SMO339" s="269">
        <f>SMM339*SMJ339</f>
        <v>104.49</v>
      </c>
      <c r="SMP339" s="198" t="s">
        <v>22773</v>
      </c>
      <c r="SMQ339" s="474" t="s">
        <v>22774</v>
      </c>
      <c r="SMR339" s="474"/>
      <c r="SMS339" s="474"/>
      <c r="SMT339" s="474"/>
      <c r="SMU339" s="474"/>
      <c r="SMV339" s="474"/>
      <c r="SMW339" s="223" t="s">
        <v>10863</v>
      </c>
      <c r="SMX339" s="223" t="s">
        <v>22772</v>
      </c>
      <c r="SMY339" s="223" t="s">
        <v>6595</v>
      </c>
      <c r="SMZ339" s="289">
        <v>1</v>
      </c>
      <c r="SNA339" s="289"/>
      <c r="SNB339" s="268">
        <v>79.59</v>
      </c>
      <c r="SNC339" s="268">
        <f>ROUND(SNB339*(1+$C$7),2)</f>
        <v>104.49</v>
      </c>
      <c r="SND339" s="268">
        <f>SMZ339*SNB339</f>
        <v>79.59</v>
      </c>
      <c r="SNE339" s="269">
        <f>SNC339*SMZ339</f>
        <v>104.49</v>
      </c>
      <c r="SNF339" s="198" t="s">
        <v>22773</v>
      </c>
      <c r="SNG339" s="474" t="s">
        <v>22774</v>
      </c>
      <c r="SNH339" s="474"/>
      <c r="SNI339" s="474"/>
      <c r="SNJ339" s="474"/>
      <c r="SNK339" s="474"/>
      <c r="SNL339" s="474"/>
      <c r="SNM339" s="223" t="s">
        <v>10863</v>
      </c>
      <c r="SNN339" s="223" t="s">
        <v>22772</v>
      </c>
      <c r="SNO339" s="223" t="s">
        <v>6595</v>
      </c>
      <c r="SNP339" s="289">
        <v>1</v>
      </c>
      <c r="SNQ339" s="289"/>
      <c r="SNR339" s="268">
        <v>79.59</v>
      </c>
      <c r="SNS339" s="268">
        <f>ROUND(SNR339*(1+$C$7),2)</f>
        <v>104.49</v>
      </c>
      <c r="SNT339" s="268">
        <f>SNP339*SNR339</f>
        <v>79.59</v>
      </c>
      <c r="SNU339" s="269">
        <f>SNS339*SNP339</f>
        <v>104.49</v>
      </c>
      <c r="SNV339" s="198" t="s">
        <v>22773</v>
      </c>
      <c r="SNW339" s="474" t="s">
        <v>22774</v>
      </c>
      <c r="SNX339" s="474"/>
      <c r="SNY339" s="474"/>
      <c r="SNZ339" s="474"/>
      <c r="SOA339" s="474"/>
      <c r="SOB339" s="474"/>
      <c r="SOC339" s="223" t="s">
        <v>10863</v>
      </c>
      <c r="SOD339" s="223" t="s">
        <v>22772</v>
      </c>
      <c r="SOE339" s="223" t="s">
        <v>6595</v>
      </c>
      <c r="SOF339" s="289">
        <v>1</v>
      </c>
      <c r="SOG339" s="289"/>
      <c r="SOH339" s="268">
        <v>79.59</v>
      </c>
      <c r="SOI339" s="268">
        <f>ROUND(SOH339*(1+$C$7),2)</f>
        <v>104.49</v>
      </c>
      <c r="SOJ339" s="268">
        <f>SOF339*SOH339</f>
        <v>79.59</v>
      </c>
      <c r="SOK339" s="269">
        <f>SOI339*SOF339</f>
        <v>104.49</v>
      </c>
      <c r="SOL339" s="198" t="s">
        <v>22773</v>
      </c>
      <c r="SOM339" s="474" t="s">
        <v>22774</v>
      </c>
      <c r="SON339" s="474"/>
      <c r="SOO339" s="474"/>
      <c r="SOP339" s="474"/>
      <c r="SOQ339" s="474"/>
      <c r="SOR339" s="474"/>
      <c r="SOS339" s="223" t="s">
        <v>10863</v>
      </c>
      <c r="SOT339" s="223" t="s">
        <v>22772</v>
      </c>
      <c r="SOU339" s="223" t="s">
        <v>6595</v>
      </c>
      <c r="SOV339" s="289">
        <v>1</v>
      </c>
      <c r="SOW339" s="289"/>
      <c r="SOX339" s="268">
        <v>79.59</v>
      </c>
      <c r="SOY339" s="268">
        <f>ROUND(SOX339*(1+$C$7),2)</f>
        <v>104.49</v>
      </c>
      <c r="SOZ339" s="268">
        <f>SOV339*SOX339</f>
        <v>79.59</v>
      </c>
      <c r="SPA339" s="269">
        <f>SOY339*SOV339</f>
        <v>104.49</v>
      </c>
      <c r="SPB339" s="198" t="s">
        <v>22773</v>
      </c>
      <c r="SPC339" s="474" t="s">
        <v>22774</v>
      </c>
      <c r="SPD339" s="474"/>
      <c r="SPE339" s="474"/>
      <c r="SPF339" s="474"/>
      <c r="SPG339" s="474"/>
      <c r="SPH339" s="474"/>
      <c r="SPI339" s="223" t="s">
        <v>10863</v>
      </c>
      <c r="SPJ339" s="223" t="s">
        <v>22772</v>
      </c>
      <c r="SPK339" s="223" t="s">
        <v>6595</v>
      </c>
      <c r="SPL339" s="289">
        <v>1</v>
      </c>
      <c r="SPM339" s="289"/>
      <c r="SPN339" s="268">
        <v>79.59</v>
      </c>
      <c r="SPO339" s="268">
        <f>ROUND(SPN339*(1+$C$7),2)</f>
        <v>104.49</v>
      </c>
      <c r="SPP339" s="268">
        <f>SPL339*SPN339</f>
        <v>79.59</v>
      </c>
      <c r="SPQ339" s="269">
        <f>SPO339*SPL339</f>
        <v>104.49</v>
      </c>
      <c r="SPR339" s="198" t="s">
        <v>22773</v>
      </c>
      <c r="SPS339" s="474" t="s">
        <v>22774</v>
      </c>
      <c r="SPT339" s="474"/>
      <c r="SPU339" s="474"/>
      <c r="SPV339" s="474"/>
      <c r="SPW339" s="474"/>
      <c r="SPX339" s="474"/>
      <c r="SPY339" s="223" t="s">
        <v>10863</v>
      </c>
      <c r="SPZ339" s="223" t="s">
        <v>22772</v>
      </c>
      <c r="SQA339" s="223" t="s">
        <v>6595</v>
      </c>
      <c r="SQB339" s="289">
        <v>1</v>
      </c>
      <c r="SQC339" s="289"/>
      <c r="SQD339" s="268">
        <v>79.59</v>
      </c>
      <c r="SQE339" s="268">
        <f>ROUND(SQD339*(1+$C$7),2)</f>
        <v>104.49</v>
      </c>
      <c r="SQF339" s="268">
        <f>SQB339*SQD339</f>
        <v>79.59</v>
      </c>
      <c r="SQG339" s="269">
        <f>SQE339*SQB339</f>
        <v>104.49</v>
      </c>
      <c r="SQH339" s="198" t="s">
        <v>22773</v>
      </c>
      <c r="SQI339" s="474" t="s">
        <v>22774</v>
      </c>
      <c r="SQJ339" s="474"/>
      <c r="SQK339" s="474"/>
      <c r="SQL339" s="474"/>
      <c r="SQM339" s="474"/>
      <c r="SQN339" s="474"/>
      <c r="SQO339" s="223" t="s">
        <v>10863</v>
      </c>
      <c r="SQP339" s="223" t="s">
        <v>22772</v>
      </c>
      <c r="SQQ339" s="223" t="s">
        <v>6595</v>
      </c>
      <c r="SQR339" s="289">
        <v>1</v>
      </c>
      <c r="SQS339" s="289"/>
      <c r="SQT339" s="268">
        <v>79.59</v>
      </c>
      <c r="SQU339" s="268">
        <f>ROUND(SQT339*(1+$C$7),2)</f>
        <v>104.49</v>
      </c>
      <c r="SQV339" s="268">
        <f>SQR339*SQT339</f>
        <v>79.59</v>
      </c>
      <c r="SQW339" s="269">
        <f>SQU339*SQR339</f>
        <v>104.49</v>
      </c>
      <c r="SQX339" s="198" t="s">
        <v>22773</v>
      </c>
      <c r="SQY339" s="474" t="s">
        <v>22774</v>
      </c>
      <c r="SQZ339" s="474"/>
      <c r="SRA339" s="474"/>
      <c r="SRB339" s="474"/>
      <c r="SRC339" s="474"/>
      <c r="SRD339" s="474"/>
      <c r="SRE339" s="223" t="s">
        <v>10863</v>
      </c>
      <c r="SRF339" s="223" t="s">
        <v>22772</v>
      </c>
      <c r="SRG339" s="223" t="s">
        <v>6595</v>
      </c>
      <c r="SRH339" s="289">
        <v>1</v>
      </c>
      <c r="SRI339" s="289"/>
      <c r="SRJ339" s="268">
        <v>79.59</v>
      </c>
      <c r="SRK339" s="268">
        <f>ROUND(SRJ339*(1+$C$7),2)</f>
        <v>104.49</v>
      </c>
      <c r="SRL339" s="268">
        <f>SRH339*SRJ339</f>
        <v>79.59</v>
      </c>
      <c r="SRM339" s="269">
        <f>SRK339*SRH339</f>
        <v>104.49</v>
      </c>
      <c r="SRN339" s="198" t="s">
        <v>22773</v>
      </c>
      <c r="SRO339" s="474" t="s">
        <v>22774</v>
      </c>
      <c r="SRP339" s="474"/>
      <c r="SRQ339" s="474"/>
      <c r="SRR339" s="474"/>
      <c r="SRS339" s="474"/>
      <c r="SRT339" s="474"/>
      <c r="SRU339" s="223" t="s">
        <v>10863</v>
      </c>
      <c r="SRV339" s="223" t="s">
        <v>22772</v>
      </c>
      <c r="SRW339" s="223" t="s">
        <v>6595</v>
      </c>
      <c r="SRX339" s="289">
        <v>1</v>
      </c>
      <c r="SRY339" s="289"/>
      <c r="SRZ339" s="268">
        <v>79.59</v>
      </c>
      <c r="SSA339" s="268">
        <f>ROUND(SRZ339*(1+$C$7),2)</f>
        <v>104.49</v>
      </c>
      <c r="SSB339" s="268">
        <f>SRX339*SRZ339</f>
        <v>79.59</v>
      </c>
      <c r="SSC339" s="269">
        <f>SSA339*SRX339</f>
        <v>104.49</v>
      </c>
      <c r="SSD339" s="198" t="s">
        <v>22773</v>
      </c>
      <c r="SSE339" s="474" t="s">
        <v>22774</v>
      </c>
      <c r="SSF339" s="474"/>
      <c r="SSG339" s="474"/>
      <c r="SSH339" s="474"/>
      <c r="SSI339" s="474"/>
      <c r="SSJ339" s="474"/>
      <c r="SSK339" s="223" t="s">
        <v>10863</v>
      </c>
      <c r="SSL339" s="223" t="s">
        <v>22772</v>
      </c>
      <c r="SSM339" s="223" t="s">
        <v>6595</v>
      </c>
      <c r="SSN339" s="289">
        <v>1</v>
      </c>
      <c r="SSO339" s="289"/>
      <c r="SSP339" s="268">
        <v>79.59</v>
      </c>
      <c r="SSQ339" s="268">
        <f>ROUND(SSP339*(1+$C$7),2)</f>
        <v>104.49</v>
      </c>
      <c r="SSR339" s="268">
        <f>SSN339*SSP339</f>
        <v>79.59</v>
      </c>
      <c r="SSS339" s="269">
        <f>SSQ339*SSN339</f>
        <v>104.49</v>
      </c>
      <c r="SST339" s="198" t="s">
        <v>22773</v>
      </c>
      <c r="SSU339" s="474" t="s">
        <v>22774</v>
      </c>
      <c r="SSV339" s="474"/>
      <c r="SSW339" s="474"/>
      <c r="SSX339" s="474"/>
      <c r="SSY339" s="474"/>
      <c r="SSZ339" s="474"/>
      <c r="STA339" s="223" t="s">
        <v>10863</v>
      </c>
      <c r="STB339" s="223" t="s">
        <v>22772</v>
      </c>
      <c r="STC339" s="223" t="s">
        <v>6595</v>
      </c>
      <c r="STD339" s="289">
        <v>1</v>
      </c>
      <c r="STE339" s="289"/>
      <c r="STF339" s="268">
        <v>79.59</v>
      </c>
      <c r="STG339" s="268">
        <f>ROUND(STF339*(1+$C$7),2)</f>
        <v>104.49</v>
      </c>
      <c r="STH339" s="268">
        <f>STD339*STF339</f>
        <v>79.59</v>
      </c>
      <c r="STI339" s="269">
        <f>STG339*STD339</f>
        <v>104.49</v>
      </c>
      <c r="STJ339" s="198" t="s">
        <v>22773</v>
      </c>
      <c r="STK339" s="474" t="s">
        <v>22774</v>
      </c>
      <c r="STL339" s="474"/>
      <c r="STM339" s="474"/>
      <c r="STN339" s="474"/>
      <c r="STO339" s="474"/>
      <c r="STP339" s="474"/>
      <c r="STQ339" s="223" t="s">
        <v>10863</v>
      </c>
      <c r="STR339" s="223" t="s">
        <v>22772</v>
      </c>
      <c r="STS339" s="223" t="s">
        <v>6595</v>
      </c>
      <c r="STT339" s="289">
        <v>1</v>
      </c>
      <c r="STU339" s="289"/>
      <c r="STV339" s="268">
        <v>79.59</v>
      </c>
      <c r="STW339" s="268">
        <f>ROUND(STV339*(1+$C$7),2)</f>
        <v>104.49</v>
      </c>
      <c r="STX339" s="268">
        <f>STT339*STV339</f>
        <v>79.59</v>
      </c>
      <c r="STY339" s="269">
        <f>STW339*STT339</f>
        <v>104.49</v>
      </c>
      <c r="STZ339" s="198" t="s">
        <v>22773</v>
      </c>
      <c r="SUA339" s="474" t="s">
        <v>22774</v>
      </c>
      <c r="SUB339" s="474"/>
      <c r="SUC339" s="474"/>
      <c r="SUD339" s="474"/>
      <c r="SUE339" s="474"/>
      <c r="SUF339" s="474"/>
      <c r="SUG339" s="223" t="s">
        <v>10863</v>
      </c>
      <c r="SUH339" s="223" t="s">
        <v>22772</v>
      </c>
      <c r="SUI339" s="223" t="s">
        <v>6595</v>
      </c>
      <c r="SUJ339" s="289">
        <v>1</v>
      </c>
      <c r="SUK339" s="289"/>
      <c r="SUL339" s="268">
        <v>79.59</v>
      </c>
      <c r="SUM339" s="268">
        <f>ROUND(SUL339*(1+$C$7),2)</f>
        <v>104.49</v>
      </c>
      <c r="SUN339" s="268">
        <f>SUJ339*SUL339</f>
        <v>79.59</v>
      </c>
      <c r="SUO339" s="269">
        <f>SUM339*SUJ339</f>
        <v>104.49</v>
      </c>
      <c r="SUP339" s="198" t="s">
        <v>22773</v>
      </c>
      <c r="SUQ339" s="474" t="s">
        <v>22774</v>
      </c>
      <c r="SUR339" s="474"/>
      <c r="SUS339" s="474"/>
      <c r="SUT339" s="474"/>
      <c r="SUU339" s="474"/>
      <c r="SUV339" s="474"/>
      <c r="SUW339" s="223" t="s">
        <v>10863</v>
      </c>
      <c r="SUX339" s="223" t="s">
        <v>22772</v>
      </c>
      <c r="SUY339" s="223" t="s">
        <v>6595</v>
      </c>
      <c r="SUZ339" s="289">
        <v>1</v>
      </c>
      <c r="SVA339" s="289"/>
      <c r="SVB339" s="268">
        <v>79.59</v>
      </c>
      <c r="SVC339" s="268">
        <f>ROUND(SVB339*(1+$C$7),2)</f>
        <v>104.49</v>
      </c>
      <c r="SVD339" s="268">
        <f>SUZ339*SVB339</f>
        <v>79.59</v>
      </c>
      <c r="SVE339" s="269">
        <f>SVC339*SUZ339</f>
        <v>104.49</v>
      </c>
      <c r="SVF339" s="198" t="s">
        <v>22773</v>
      </c>
      <c r="SVG339" s="474" t="s">
        <v>22774</v>
      </c>
      <c r="SVH339" s="474"/>
      <c r="SVI339" s="474"/>
      <c r="SVJ339" s="474"/>
      <c r="SVK339" s="474"/>
      <c r="SVL339" s="474"/>
      <c r="SVM339" s="223" t="s">
        <v>10863</v>
      </c>
      <c r="SVN339" s="223" t="s">
        <v>22772</v>
      </c>
      <c r="SVO339" s="223" t="s">
        <v>6595</v>
      </c>
      <c r="SVP339" s="289">
        <v>1</v>
      </c>
      <c r="SVQ339" s="289"/>
      <c r="SVR339" s="268">
        <v>79.59</v>
      </c>
      <c r="SVS339" s="268">
        <f>ROUND(SVR339*(1+$C$7),2)</f>
        <v>104.49</v>
      </c>
      <c r="SVT339" s="268">
        <f>SVP339*SVR339</f>
        <v>79.59</v>
      </c>
      <c r="SVU339" s="269">
        <f>SVS339*SVP339</f>
        <v>104.49</v>
      </c>
      <c r="SVV339" s="198" t="s">
        <v>22773</v>
      </c>
      <c r="SVW339" s="474" t="s">
        <v>22774</v>
      </c>
      <c r="SVX339" s="474"/>
      <c r="SVY339" s="474"/>
      <c r="SVZ339" s="474"/>
      <c r="SWA339" s="474"/>
      <c r="SWB339" s="474"/>
      <c r="SWC339" s="223" t="s">
        <v>10863</v>
      </c>
      <c r="SWD339" s="223" t="s">
        <v>22772</v>
      </c>
      <c r="SWE339" s="223" t="s">
        <v>6595</v>
      </c>
      <c r="SWF339" s="289">
        <v>1</v>
      </c>
      <c r="SWG339" s="289"/>
      <c r="SWH339" s="268">
        <v>79.59</v>
      </c>
      <c r="SWI339" s="268">
        <f>ROUND(SWH339*(1+$C$7),2)</f>
        <v>104.49</v>
      </c>
      <c r="SWJ339" s="268">
        <f>SWF339*SWH339</f>
        <v>79.59</v>
      </c>
      <c r="SWK339" s="269">
        <f>SWI339*SWF339</f>
        <v>104.49</v>
      </c>
      <c r="SWL339" s="198" t="s">
        <v>22773</v>
      </c>
      <c r="SWM339" s="474" t="s">
        <v>22774</v>
      </c>
      <c r="SWN339" s="474"/>
      <c r="SWO339" s="474"/>
      <c r="SWP339" s="474"/>
      <c r="SWQ339" s="474"/>
      <c r="SWR339" s="474"/>
      <c r="SWS339" s="223" t="s">
        <v>10863</v>
      </c>
      <c r="SWT339" s="223" t="s">
        <v>22772</v>
      </c>
      <c r="SWU339" s="223" t="s">
        <v>6595</v>
      </c>
      <c r="SWV339" s="289">
        <v>1</v>
      </c>
      <c r="SWW339" s="289"/>
      <c r="SWX339" s="268">
        <v>79.59</v>
      </c>
      <c r="SWY339" s="268">
        <f>ROUND(SWX339*(1+$C$7),2)</f>
        <v>104.49</v>
      </c>
      <c r="SWZ339" s="268">
        <f>SWV339*SWX339</f>
        <v>79.59</v>
      </c>
      <c r="SXA339" s="269">
        <f>SWY339*SWV339</f>
        <v>104.49</v>
      </c>
      <c r="SXB339" s="198" t="s">
        <v>22773</v>
      </c>
      <c r="SXC339" s="474" t="s">
        <v>22774</v>
      </c>
      <c r="SXD339" s="474"/>
      <c r="SXE339" s="474"/>
      <c r="SXF339" s="474"/>
      <c r="SXG339" s="474"/>
      <c r="SXH339" s="474"/>
      <c r="SXI339" s="223" t="s">
        <v>10863</v>
      </c>
      <c r="SXJ339" s="223" t="s">
        <v>22772</v>
      </c>
      <c r="SXK339" s="223" t="s">
        <v>6595</v>
      </c>
      <c r="SXL339" s="289">
        <v>1</v>
      </c>
      <c r="SXM339" s="289"/>
      <c r="SXN339" s="268">
        <v>79.59</v>
      </c>
      <c r="SXO339" s="268">
        <f>ROUND(SXN339*(1+$C$7),2)</f>
        <v>104.49</v>
      </c>
      <c r="SXP339" s="268">
        <f>SXL339*SXN339</f>
        <v>79.59</v>
      </c>
      <c r="SXQ339" s="269">
        <f>SXO339*SXL339</f>
        <v>104.49</v>
      </c>
      <c r="SXR339" s="198" t="s">
        <v>22773</v>
      </c>
      <c r="SXS339" s="474" t="s">
        <v>22774</v>
      </c>
      <c r="SXT339" s="474"/>
      <c r="SXU339" s="474"/>
      <c r="SXV339" s="474"/>
      <c r="SXW339" s="474"/>
      <c r="SXX339" s="474"/>
      <c r="SXY339" s="223" t="s">
        <v>10863</v>
      </c>
      <c r="SXZ339" s="223" t="s">
        <v>22772</v>
      </c>
      <c r="SYA339" s="223" t="s">
        <v>6595</v>
      </c>
      <c r="SYB339" s="289">
        <v>1</v>
      </c>
      <c r="SYC339" s="289"/>
      <c r="SYD339" s="268">
        <v>79.59</v>
      </c>
      <c r="SYE339" s="268">
        <f>ROUND(SYD339*(1+$C$7),2)</f>
        <v>104.49</v>
      </c>
      <c r="SYF339" s="268">
        <f>SYB339*SYD339</f>
        <v>79.59</v>
      </c>
      <c r="SYG339" s="269">
        <f>SYE339*SYB339</f>
        <v>104.49</v>
      </c>
      <c r="SYH339" s="198" t="s">
        <v>22773</v>
      </c>
      <c r="SYI339" s="474" t="s">
        <v>22774</v>
      </c>
      <c r="SYJ339" s="474"/>
      <c r="SYK339" s="474"/>
      <c r="SYL339" s="474"/>
      <c r="SYM339" s="474"/>
      <c r="SYN339" s="474"/>
      <c r="SYO339" s="223" t="s">
        <v>10863</v>
      </c>
      <c r="SYP339" s="223" t="s">
        <v>22772</v>
      </c>
      <c r="SYQ339" s="223" t="s">
        <v>6595</v>
      </c>
      <c r="SYR339" s="289">
        <v>1</v>
      </c>
      <c r="SYS339" s="289"/>
      <c r="SYT339" s="268">
        <v>79.59</v>
      </c>
      <c r="SYU339" s="268">
        <f>ROUND(SYT339*(1+$C$7),2)</f>
        <v>104.49</v>
      </c>
      <c r="SYV339" s="268">
        <f>SYR339*SYT339</f>
        <v>79.59</v>
      </c>
      <c r="SYW339" s="269">
        <f>SYU339*SYR339</f>
        <v>104.49</v>
      </c>
      <c r="SYX339" s="198" t="s">
        <v>22773</v>
      </c>
      <c r="SYY339" s="474" t="s">
        <v>22774</v>
      </c>
      <c r="SYZ339" s="474"/>
      <c r="SZA339" s="474"/>
      <c r="SZB339" s="474"/>
      <c r="SZC339" s="474"/>
      <c r="SZD339" s="474"/>
      <c r="SZE339" s="223" t="s">
        <v>10863</v>
      </c>
      <c r="SZF339" s="223" t="s">
        <v>22772</v>
      </c>
      <c r="SZG339" s="223" t="s">
        <v>6595</v>
      </c>
      <c r="SZH339" s="289">
        <v>1</v>
      </c>
      <c r="SZI339" s="289"/>
      <c r="SZJ339" s="268">
        <v>79.59</v>
      </c>
      <c r="SZK339" s="268">
        <f>ROUND(SZJ339*(1+$C$7),2)</f>
        <v>104.49</v>
      </c>
      <c r="SZL339" s="268">
        <f>SZH339*SZJ339</f>
        <v>79.59</v>
      </c>
      <c r="SZM339" s="269">
        <f>SZK339*SZH339</f>
        <v>104.49</v>
      </c>
      <c r="SZN339" s="198" t="s">
        <v>22773</v>
      </c>
      <c r="SZO339" s="474" t="s">
        <v>22774</v>
      </c>
      <c r="SZP339" s="474"/>
      <c r="SZQ339" s="474"/>
      <c r="SZR339" s="474"/>
      <c r="SZS339" s="474"/>
      <c r="SZT339" s="474"/>
      <c r="SZU339" s="223" t="s">
        <v>10863</v>
      </c>
      <c r="SZV339" s="223" t="s">
        <v>22772</v>
      </c>
      <c r="SZW339" s="223" t="s">
        <v>6595</v>
      </c>
      <c r="SZX339" s="289">
        <v>1</v>
      </c>
      <c r="SZY339" s="289"/>
      <c r="SZZ339" s="268">
        <v>79.59</v>
      </c>
      <c r="TAA339" s="268">
        <f>ROUND(SZZ339*(1+$C$7),2)</f>
        <v>104.49</v>
      </c>
      <c r="TAB339" s="268">
        <f>SZX339*SZZ339</f>
        <v>79.59</v>
      </c>
      <c r="TAC339" s="269">
        <f>TAA339*SZX339</f>
        <v>104.49</v>
      </c>
      <c r="TAD339" s="198" t="s">
        <v>22773</v>
      </c>
      <c r="TAE339" s="474" t="s">
        <v>22774</v>
      </c>
      <c r="TAF339" s="474"/>
      <c r="TAG339" s="474"/>
      <c r="TAH339" s="474"/>
      <c r="TAI339" s="474"/>
      <c r="TAJ339" s="474"/>
      <c r="TAK339" s="223" t="s">
        <v>10863</v>
      </c>
      <c r="TAL339" s="223" t="s">
        <v>22772</v>
      </c>
      <c r="TAM339" s="223" t="s">
        <v>6595</v>
      </c>
      <c r="TAN339" s="289">
        <v>1</v>
      </c>
      <c r="TAO339" s="289"/>
      <c r="TAP339" s="268">
        <v>79.59</v>
      </c>
      <c r="TAQ339" s="268">
        <f>ROUND(TAP339*(1+$C$7),2)</f>
        <v>104.49</v>
      </c>
      <c r="TAR339" s="268">
        <f>TAN339*TAP339</f>
        <v>79.59</v>
      </c>
      <c r="TAS339" s="269">
        <f>TAQ339*TAN339</f>
        <v>104.49</v>
      </c>
      <c r="TAT339" s="198" t="s">
        <v>22773</v>
      </c>
      <c r="TAU339" s="474" t="s">
        <v>22774</v>
      </c>
      <c r="TAV339" s="474"/>
      <c r="TAW339" s="474"/>
      <c r="TAX339" s="474"/>
      <c r="TAY339" s="474"/>
      <c r="TAZ339" s="474"/>
      <c r="TBA339" s="223" t="s">
        <v>10863</v>
      </c>
      <c r="TBB339" s="223" t="s">
        <v>22772</v>
      </c>
      <c r="TBC339" s="223" t="s">
        <v>6595</v>
      </c>
      <c r="TBD339" s="289">
        <v>1</v>
      </c>
      <c r="TBE339" s="289"/>
      <c r="TBF339" s="268">
        <v>79.59</v>
      </c>
      <c r="TBG339" s="268">
        <f>ROUND(TBF339*(1+$C$7),2)</f>
        <v>104.49</v>
      </c>
      <c r="TBH339" s="268">
        <f>TBD339*TBF339</f>
        <v>79.59</v>
      </c>
      <c r="TBI339" s="269">
        <f>TBG339*TBD339</f>
        <v>104.49</v>
      </c>
      <c r="TBJ339" s="198" t="s">
        <v>22773</v>
      </c>
      <c r="TBK339" s="474" t="s">
        <v>22774</v>
      </c>
      <c r="TBL339" s="474"/>
      <c r="TBM339" s="474"/>
      <c r="TBN339" s="474"/>
      <c r="TBO339" s="474"/>
      <c r="TBP339" s="474"/>
      <c r="TBQ339" s="223" t="s">
        <v>10863</v>
      </c>
      <c r="TBR339" s="223" t="s">
        <v>22772</v>
      </c>
      <c r="TBS339" s="223" t="s">
        <v>6595</v>
      </c>
      <c r="TBT339" s="289">
        <v>1</v>
      </c>
      <c r="TBU339" s="289"/>
      <c r="TBV339" s="268">
        <v>79.59</v>
      </c>
      <c r="TBW339" s="268">
        <f>ROUND(TBV339*(1+$C$7),2)</f>
        <v>104.49</v>
      </c>
      <c r="TBX339" s="268">
        <f>TBT339*TBV339</f>
        <v>79.59</v>
      </c>
      <c r="TBY339" s="269">
        <f>TBW339*TBT339</f>
        <v>104.49</v>
      </c>
      <c r="TBZ339" s="198" t="s">
        <v>22773</v>
      </c>
      <c r="TCA339" s="474" t="s">
        <v>22774</v>
      </c>
      <c r="TCB339" s="474"/>
      <c r="TCC339" s="474"/>
      <c r="TCD339" s="474"/>
      <c r="TCE339" s="474"/>
      <c r="TCF339" s="474"/>
      <c r="TCG339" s="223" t="s">
        <v>10863</v>
      </c>
      <c r="TCH339" s="223" t="s">
        <v>22772</v>
      </c>
      <c r="TCI339" s="223" t="s">
        <v>6595</v>
      </c>
      <c r="TCJ339" s="289">
        <v>1</v>
      </c>
      <c r="TCK339" s="289"/>
      <c r="TCL339" s="268">
        <v>79.59</v>
      </c>
      <c r="TCM339" s="268">
        <f>ROUND(TCL339*(1+$C$7),2)</f>
        <v>104.49</v>
      </c>
      <c r="TCN339" s="268">
        <f>TCJ339*TCL339</f>
        <v>79.59</v>
      </c>
      <c r="TCO339" s="269">
        <f>TCM339*TCJ339</f>
        <v>104.49</v>
      </c>
      <c r="TCP339" s="198" t="s">
        <v>22773</v>
      </c>
      <c r="TCQ339" s="474" t="s">
        <v>22774</v>
      </c>
      <c r="TCR339" s="474"/>
      <c r="TCS339" s="474"/>
      <c r="TCT339" s="474"/>
      <c r="TCU339" s="474"/>
      <c r="TCV339" s="474"/>
      <c r="TCW339" s="223" t="s">
        <v>10863</v>
      </c>
      <c r="TCX339" s="223" t="s">
        <v>22772</v>
      </c>
      <c r="TCY339" s="223" t="s">
        <v>6595</v>
      </c>
      <c r="TCZ339" s="289">
        <v>1</v>
      </c>
      <c r="TDA339" s="289"/>
      <c r="TDB339" s="268">
        <v>79.59</v>
      </c>
      <c r="TDC339" s="268">
        <f>ROUND(TDB339*(1+$C$7),2)</f>
        <v>104.49</v>
      </c>
      <c r="TDD339" s="268">
        <f>TCZ339*TDB339</f>
        <v>79.59</v>
      </c>
      <c r="TDE339" s="269">
        <f>TDC339*TCZ339</f>
        <v>104.49</v>
      </c>
      <c r="TDF339" s="198" t="s">
        <v>22773</v>
      </c>
      <c r="TDG339" s="474" t="s">
        <v>22774</v>
      </c>
      <c r="TDH339" s="474"/>
      <c r="TDI339" s="474"/>
      <c r="TDJ339" s="474"/>
      <c r="TDK339" s="474"/>
      <c r="TDL339" s="474"/>
      <c r="TDM339" s="223" t="s">
        <v>10863</v>
      </c>
      <c r="TDN339" s="223" t="s">
        <v>22772</v>
      </c>
      <c r="TDO339" s="223" t="s">
        <v>6595</v>
      </c>
      <c r="TDP339" s="289">
        <v>1</v>
      </c>
      <c r="TDQ339" s="289"/>
      <c r="TDR339" s="268">
        <v>79.59</v>
      </c>
      <c r="TDS339" s="268">
        <f>ROUND(TDR339*(1+$C$7),2)</f>
        <v>104.49</v>
      </c>
      <c r="TDT339" s="268">
        <f>TDP339*TDR339</f>
        <v>79.59</v>
      </c>
      <c r="TDU339" s="269">
        <f>TDS339*TDP339</f>
        <v>104.49</v>
      </c>
      <c r="TDV339" s="198" t="s">
        <v>22773</v>
      </c>
      <c r="TDW339" s="474" t="s">
        <v>22774</v>
      </c>
      <c r="TDX339" s="474"/>
      <c r="TDY339" s="474"/>
      <c r="TDZ339" s="474"/>
      <c r="TEA339" s="474"/>
      <c r="TEB339" s="474"/>
      <c r="TEC339" s="223" t="s">
        <v>10863</v>
      </c>
      <c r="TED339" s="223" t="s">
        <v>22772</v>
      </c>
      <c r="TEE339" s="223" t="s">
        <v>6595</v>
      </c>
      <c r="TEF339" s="289">
        <v>1</v>
      </c>
      <c r="TEG339" s="289"/>
      <c r="TEH339" s="268">
        <v>79.59</v>
      </c>
      <c r="TEI339" s="268">
        <f>ROUND(TEH339*(1+$C$7),2)</f>
        <v>104.49</v>
      </c>
      <c r="TEJ339" s="268">
        <f>TEF339*TEH339</f>
        <v>79.59</v>
      </c>
      <c r="TEK339" s="269">
        <f>TEI339*TEF339</f>
        <v>104.49</v>
      </c>
      <c r="TEL339" s="198" t="s">
        <v>22773</v>
      </c>
      <c r="TEM339" s="474" t="s">
        <v>22774</v>
      </c>
      <c r="TEN339" s="474"/>
      <c r="TEO339" s="474"/>
      <c r="TEP339" s="474"/>
      <c r="TEQ339" s="474"/>
      <c r="TER339" s="474"/>
      <c r="TES339" s="223" t="s">
        <v>10863</v>
      </c>
      <c r="TET339" s="223" t="s">
        <v>22772</v>
      </c>
      <c r="TEU339" s="223" t="s">
        <v>6595</v>
      </c>
      <c r="TEV339" s="289">
        <v>1</v>
      </c>
      <c r="TEW339" s="289"/>
      <c r="TEX339" s="268">
        <v>79.59</v>
      </c>
      <c r="TEY339" s="268">
        <f>ROUND(TEX339*(1+$C$7),2)</f>
        <v>104.49</v>
      </c>
      <c r="TEZ339" s="268">
        <f>TEV339*TEX339</f>
        <v>79.59</v>
      </c>
      <c r="TFA339" s="269">
        <f>TEY339*TEV339</f>
        <v>104.49</v>
      </c>
      <c r="TFB339" s="198" t="s">
        <v>22773</v>
      </c>
      <c r="TFC339" s="474" t="s">
        <v>22774</v>
      </c>
      <c r="TFD339" s="474"/>
      <c r="TFE339" s="474"/>
      <c r="TFF339" s="474"/>
      <c r="TFG339" s="474"/>
      <c r="TFH339" s="474"/>
      <c r="TFI339" s="223" t="s">
        <v>10863</v>
      </c>
      <c r="TFJ339" s="223" t="s">
        <v>22772</v>
      </c>
      <c r="TFK339" s="223" t="s">
        <v>6595</v>
      </c>
      <c r="TFL339" s="289">
        <v>1</v>
      </c>
      <c r="TFM339" s="289"/>
      <c r="TFN339" s="268">
        <v>79.59</v>
      </c>
      <c r="TFO339" s="268">
        <f>ROUND(TFN339*(1+$C$7),2)</f>
        <v>104.49</v>
      </c>
      <c r="TFP339" s="268">
        <f>TFL339*TFN339</f>
        <v>79.59</v>
      </c>
      <c r="TFQ339" s="269">
        <f>TFO339*TFL339</f>
        <v>104.49</v>
      </c>
      <c r="TFR339" s="198" t="s">
        <v>22773</v>
      </c>
      <c r="TFS339" s="474" t="s">
        <v>22774</v>
      </c>
      <c r="TFT339" s="474"/>
      <c r="TFU339" s="474"/>
      <c r="TFV339" s="474"/>
      <c r="TFW339" s="474"/>
      <c r="TFX339" s="474"/>
      <c r="TFY339" s="223" t="s">
        <v>10863</v>
      </c>
      <c r="TFZ339" s="223" t="s">
        <v>22772</v>
      </c>
      <c r="TGA339" s="223" t="s">
        <v>6595</v>
      </c>
      <c r="TGB339" s="289">
        <v>1</v>
      </c>
      <c r="TGC339" s="289"/>
      <c r="TGD339" s="268">
        <v>79.59</v>
      </c>
      <c r="TGE339" s="268">
        <f>ROUND(TGD339*(1+$C$7),2)</f>
        <v>104.49</v>
      </c>
      <c r="TGF339" s="268">
        <f>TGB339*TGD339</f>
        <v>79.59</v>
      </c>
      <c r="TGG339" s="269">
        <f>TGE339*TGB339</f>
        <v>104.49</v>
      </c>
      <c r="TGH339" s="198" t="s">
        <v>22773</v>
      </c>
      <c r="TGI339" s="474" t="s">
        <v>22774</v>
      </c>
      <c r="TGJ339" s="474"/>
      <c r="TGK339" s="474"/>
      <c r="TGL339" s="474"/>
      <c r="TGM339" s="474"/>
      <c r="TGN339" s="474"/>
      <c r="TGO339" s="223" t="s">
        <v>10863</v>
      </c>
      <c r="TGP339" s="223" t="s">
        <v>22772</v>
      </c>
      <c r="TGQ339" s="223" t="s">
        <v>6595</v>
      </c>
      <c r="TGR339" s="289">
        <v>1</v>
      </c>
      <c r="TGS339" s="289"/>
      <c r="TGT339" s="268">
        <v>79.59</v>
      </c>
      <c r="TGU339" s="268">
        <f>ROUND(TGT339*(1+$C$7),2)</f>
        <v>104.49</v>
      </c>
      <c r="TGV339" s="268">
        <f>TGR339*TGT339</f>
        <v>79.59</v>
      </c>
      <c r="TGW339" s="269">
        <f>TGU339*TGR339</f>
        <v>104.49</v>
      </c>
      <c r="TGX339" s="198" t="s">
        <v>22773</v>
      </c>
      <c r="TGY339" s="474" t="s">
        <v>22774</v>
      </c>
      <c r="TGZ339" s="474"/>
      <c r="THA339" s="474"/>
      <c r="THB339" s="474"/>
      <c r="THC339" s="474"/>
      <c r="THD339" s="474"/>
      <c r="THE339" s="223" t="s">
        <v>10863</v>
      </c>
      <c r="THF339" s="223" t="s">
        <v>22772</v>
      </c>
      <c r="THG339" s="223" t="s">
        <v>6595</v>
      </c>
      <c r="THH339" s="289">
        <v>1</v>
      </c>
      <c r="THI339" s="289"/>
      <c r="THJ339" s="268">
        <v>79.59</v>
      </c>
      <c r="THK339" s="268">
        <f>ROUND(THJ339*(1+$C$7),2)</f>
        <v>104.49</v>
      </c>
      <c r="THL339" s="268">
        <f>THH339*THJ339</f>
        <v>79.59</v>
      </c>
      <c r="THM339" s="269">
        <f>THK339*THH339</f>
        <v>104.49</v>
      </c>
      <c r="THN339" s="198" t="s">
        <v>22773</v>
      </c>
      <c r="THO339" s="474" t="s">
        <v>22774</v>
      </c>
      <c r="THP339" s="474"/>
      <c r="THQ339" s="474"/>
      <c r="THR339" s="474"/>
      <c r="THS339" s="474"/>
      <c r="THT339" s="474"/>
      <c r="THU339" s="223" t="s">
        <v>10863</v>
      </c>
      <c r="THV339" s="223" t="s">
        <v>22772</v>
      </c>
      <c r="THW339" s="223" t="s">
        <v>6595</v>
      </c>
      <c r="THX339" s="289">
        <v>1</v>
      </c>
      <c r="THY339" s="289"/>
      <c r="THZ339" s="268">
        <v>79.59</v>
      </c>
      <c r="TIA339" s="268">
        <f>ROUND(THZ339*(1+$C$7),2)</f>
        <v>104.49</v>
      </c>
      <c r="TIB339" s="268">
        <f>THX339*THZ339</f>
        <v>79.59</v>
      </c>
      <c r="TIC339" s="269">
        <f>TIA339*THX339</f>
        <v>104.49</v>
      </c>
      <c r="TID339" s="198" t="s">
        <v>22773</v>
      </c>
      <c r="TIE339" s="474" t="s">
        <v>22774</v>
      </c>
      <c r="TIF339" s="474"/>
      <c r="TIG339" s="474"/>
      <c r="TIH339" s="474"/>
      <c r="TII339" s="474"/>
      <c r="TIJ339" s="474"/>
      <c r="TIK339" s="223" t="s">
        <v>10863</v>
      </c>
      <c r="TIL339" s="223" t="s">
        <v>22772</v>
      </c>
      <c r="TIM339" s="223" t="s">
        <v>6595</v>
      </c>
      <c r="TIN339" s="289">
        <v>1</v>
      </c>
      <c r="TIO339" s="289"/>
      <c r="TIP339" s="268">
        <v>79.59</v>
      </c>
      <c r="TIQ339" s="268">
        <f>ROUND(TIP339*(1+$C$7),2)</f>
        <v>104.49</v>
      </c>
      <c r="TIR339" s="268">
        <f>TIN339*TIP339</f>
        <v>79.59</v>
      </c>
      <c r="TIS339" s="269">
        <f>TIQ339*TIN339</f>
        <v>104.49</v>
      </c>
      <c r="TIT339" s="198" t="s">
        <v>22773</v>
      </c>
      <c r="TIU339" s="474" t="s">
        <v>22774</v>
      </c>
      <c r="TIV339" s="474"/>
      <c r="TIW339" s="474"/>
      <c r="TIX339" s="474"/>
      <c r="TIY339" s="474"/>
      <c r="TIZ339" s="474"/>
      <c r="TJA339" s="223" t="s">
        <v>10863</v>
      </c>
      <c r="TJB339" s="223" t="s">
        <v>22772</v>
      </c>
      <c r="TJC339" s="223" t="s">
        <v>6595</v>
      </c>
      <c r="TJD339" s="289">
        <v>1</v>
      </c>
      <c r="TJE339" s="289"/>
      <c r="TJF339" s="268">
        <v>79.59</v>
      </c>
      <c r="TJG339" s="268">
        <f>ROUND(TJF339*(1+$C$7),2)</f>
        <v>104.49</v>
      </c>
      <c r="TJH339" s="268">
        <f>TJD339*TJF339</f>
        <v>79.59</v>
      </c>
      <c r="TJI339" s="269">
        <f>TJG339*TJD339</f>
        <v>104.49</v>
      </c>
      <c r="TJJ339" s="198" t="s">
        <v>22773</v>
      </c>
      <c r="TJK339" s="474" t="s">
        <v>22774</v>
      </c>
      <c r="TJL339" s="474"/>
      <c r="TJM339" s="474"/>
      <c r="TJN339" s="474"/>
      <c r="TJO339" s="474"/>
      <c r="TJP339" s="474"/>
      <c r="TJQ339" s="223" t="s">
        <v>10863</v>
      </c>
      <c r="TJR339" s="223" t="s">
        <v>22772</v>
      </c>
      <c r="TJS339" s="223" t="s">
        <v>6595</v>
      </c>
      <c r="TJT339" s="289">
        <v>1</v>
      </c>
      <c r="TJU339" s="289"/>
      <c r="TJV339" s="268">
        <v>79.59</v>
      </c>
      <c r="TJW339" s="268">
        <f>ROUND(TJV339*(1+$C$7),2)</f>
        <v>104.49</v>
      </c>
      <c r="TJX339" s="268">
        <f>TJT339*TJV339</f>
        <v>79.59</v>
      </c>
      <c r="TJY339" s="269">
        <f>TJW339*TJT339</f>
        <v>104.49</v>
      </c>
      <c r="TJZ339" s="198" t="s">
        <v>22773</v>
      </c>
      <c r="TKA339" s="474" t="s">
        <v>22774</v>
      </c>
      <c r="TKB339" s="474"/>
      <c r="TKC339" s="474"/>
      <c r="TKD339" s="474"/>
      <c r="TKE339" s="474"/>
      <c r="TKF339" s="474"/>
      <c r="TKG339" s="223" t="s">
        <v>10863</v>
      </c>
      <c r="TKH339" s="223" t="s">
        <v>22772</v>
      </c>
      <c r="TKI339" s="223" t="s">
        <v>6595</v>
      </c>
      <c r="TKJ339" s="289">
        <v>1</v>
      </c>
      <c r="TKK339" s="289"/>
      <c r="TKL339" s="268">
        <v>79.59</v>
      </c>
      <c r="TKM339" s="268">
        <f>ROUND(TKL339*(1+$C$7),2)</f>
        <v>104.49</v>
      </c>
      <c r="TKN339" s="268">
        <f>TKJ339*TKL339</f>
        <v>79.59</v>
      </c>
      <c r="TKO339" s="269">
        <f>TKM339*TKJ339</f>
        <v>104.49</v>
      </c>
      <c r="TKP339" s="198" t="s">
        <v>22773</v>
      </c>
      <c r="TKQ339" s="474" t="s">
        <v>22774</v>
      </c>
      <c r="TKR339" s="474"/>
      <c r="TKS339" s="474"/>
      <c r="TKT339" s="474"/>
      <c r="TKU339" s="474"/>
      <c r="TKV339" s="474"/>
      <c r="TKW339" s="223" t="s">
        <v>10863</v>
      </c>
      <c r="TKX339" s="223" t="s">
        <v>22772</v>
      </c>
      <c r="TKY339" s="223" t="s">
        <v>6595</v>
      </c>
      <c r="TKZ339" s="289">
        <v>1</v>
      </c>
      <c r="TLA339" s="289"/>
      <c r="TLB339" s="268">
        <v>79.59</v>
      </c>
      <c r="TLC339" s="268">
        <f>ROUND(TLB339*(1+$C$7),2)</f>
        <v>104.49</v>
      </c>
      <c r="TLD339" s="268">
        <f>TKZ339*TLB339</f>
        <v>79.59</v>
      </c>
      <c r="TLE339" s="269">
        <f>TLC339*TKZ339</f>
        <v>104.49</v>
      </c>
      <c r="TLF339" s="198" t="s">
        <v>22773</v>
      </c>
      <c r="TLG339" s="474" t="s">
        <v>22774</v>
      </c>
      <c r="TLH339" s="474"/>
      <c r="TLI339" s="474"/>
      <c r="TLJ339" s="474"/>
      <c r="TLK339" s="474"/>
      <c r="TLL339" s="474"/>
      <c r="TLM339" s="223" t="s">
        <v>10863</v>
      </c>
      <c r="TLN339" s="223" t="s">
        <v>22772</v>
      </c>
      <c r="TLO339" s="223" t="s">
        <v>6595</v>
      </c>
      <c r="TLP339" s="289">
        <v>1</v>
      </c>
      <c r="TLQ339" s="289"/>
      <c r="TLR339" s="268">
        <v>79.59</v>
      </c>
      <c r="TLS339" s="268">
        <f>ROUND(TLR339*(1+$C$7),2)</f>
        <v>104.49</v>
      </c>
      <c r="TLT339" s="268">
        <f>TLP339*TLR339</f>
        <v>79.59</v>
      </c>
      <c r="TLU339" s="269">
        <f>TLS339*TLP339</f>
        <v>104.49</v>
      </c>
      <c r="TLV339" s="198" t="s">
        <v>22773</v>
      </c>
      <c r="TLW339" s="474" t="s">
        <v>22774</v>
      </c>
      <c r="TLX339" s="474"/>
      <c r="TLY339" s="474"/>
      <c r="TLZ339" s="474"/>
      <c r="TMA339" s="474"/>
      <c r="TMB339" s="474"/>
      <c r="TMC339" s="223" t="s">
        <v>10863</v>
      </c>
      <c r="TMD339" s="223" t="s">
        <v>22772</v>
      </c>
      <c r="TME339" s="223" t="s">
        <v>6595</v>
      </c>
      <c r="TMF339" s="289">
        <v>1</v>
      </c>
      <c r="TMG339" s="289"/>
      <c r="TMH339" s="268">
        <v>79.59</v>
      </c>
      <c r="TMI339" s="268">
        <f>ROUND(TMH339*(1+$C$7),2)</f>
        <v>104.49</v>
      </c>
      <c r="TMJ339" s="268">
        <f>TMF339*TMH339</f>
        <v>79.59</v>
      </c>
      <c r="TMK339" s="269">
        <f>TMI339*TMF339</f>
        <v>104.49</v>
      </c>
      <c r="TML339" s="198" t="s">
        <v>22773</v>
      </c>
      <c r="TMM339" s="474" t="s">
        <v>22774</v>
      </c>
      <c r="TMN339" s="474"/>
      <c r="TMO339" s="474"/>
      <c r="TMP339" s="474"/>
      <c r="TMQ339" s="474"/>
      <c r="TMR339" s="474"/>
      <c r="TMS339" s="223" t="s">
        <v>10863</v>
      </c>
      <c r="TMT339" s="223" t="s">
        <v>22772</v>
      </c>
      <c r="TMU339" s="223" t="s">
        <v>6595</v>
      </c>
      <c r="TMV339" s="289">
        <v>1</v>
      </c>
      <c r="TMW339" s="289"/>
      <c r="TMX339" s="268">
        <v>79.59</v>
      </c>
      <c r="TMY339" s="268">
        <f>ROUND(TMX339*(1+$C$7),2)</f>
        <v>104.49</v>
      </c>
      <c r="TMZ339" s="268">
        <f>TMV339*TMX339</f>
        <v>79.59</v>
      </c>
      <c r="TNA339" s="269">
        <f>TMY339*TMV339</f>
        <v>104.49</v>
      </c>
      <c r="TNB339" s="198" t="s">
        <v>22773</v>
      </c>
      <c r="TNC339" s="474" t="s">
        <v>22774</v>
      </c>
      <c r="TND339" s="474"/>
      <c r="TNE339" s="474"/>
      <c r="TNF339" s="474"/>
      <c r="TNG339" s="474"/>
      <c r="TNH339" s="474"/>
      <c r="TNI339" s="223" t="s">
        <v>10863</v>
      </c>
      <c r="TNJ339" s="223" t="s">
        <v>22772</v>
      </c>
      <c r="TNK339" s="223" t="s">
        <v>6595</v>
      </c>
      <c r="TNL339" s="289">
        <v>1</v>
      </c>
      <c r="TNM339" s="289"/>
      <c r="TNN339" s="268">
        <v>79.59</v>
      </c>
      <c r="TNO339" s="268">
        <f>ROUND(TNN339*(1+$C$7),2)</f>
        <v>104.49</v>
      </c>
      <c r="TNP339" s="268">
        <f>TNL339*TNN339</f>
        <v>79.59</v>
      </c>
      <c r="TNQ339" s="269">
        <f>TNO339*TNL339</f>
        <v>104.49</v>
      </c>
      <c r="TNR339" s="198" t="s">
        <v>22773</v>
      </c>
      <c r="TNS339" s="474" t="s">
        <v>22774</v>
      </c>
      <c r="TNT339" s="474"/>
      <c r="TNU339" s="474"/>
      <c r="TNV339" s="474"/>
      <c r="TNW339" s="474"/>
      <c r="TNX339" s="474"/>
      <c r="TNY339" s="223" t="s">
        <v>10863</v>
      </c>
      <c r="TNZ339" s="223" t="s">
        <v>22772</v>
      </c>
      <c r="TOA339" s="223" t="s">
        <v>6595</v>
      </c>
      <c r="TOB339" s="289">
        <v>1</v>
      </c>
      <c r="TOC339" s="289"/>
      <c r="TOD339" s="268">
        <v>79.59</v>
      </c>
      <c r="TOE339" s="268">
        <f>ROUND(TOD339*(1+$C$7),2)</f>
        <v>104.49</v>
      </c>
      <c r="TOF339" s="268">
        <f>TOB339*TOD339</f>
        <v>79.59</v>
      </c>
      <c r="TOG339" s="269">
        <f>TOE339*TOB339</f>
        <v>104.49</v>
      </c>
      <c r="TOH339" s="198" t="s">
        <v>22773</v>
      </c>
      <c r="TOI339" s="474" t="s">
        <v>22774</v>
      </c>
      <c r="TOJ339" s="474"/>
      <c r="TOK339" s="474"/>
      <c r="TOL339" s="474"/>
      <c r="TOM339" s="474"/>
      <c r="TON339" s="474"/>
      <c r="TOO339" s="223" t="s">
        <v>10863</v>
      </c>
      <c r="TOP339" s="223" t="s">
        <v>22772</v>
      </c>
      <c r="TOQ339" s="223" t="s">
        <v>6595</v>
      </c>
      <c r="TOR339" s="289">
        <v>1</v>
      </c>
      <c r="TOS339" s="289"/>
      <c r="TOT339" s="268">
        <v>79.59</v>
      </c>
      <c r="TOU339" s="268">
        <f>ROUND(TOT339*(1+$C$7),2)</f>
        <v>104.49</v>
      </c>
      <c r="TOV339" s="268">
        <f>TOR339*TOT339</f>
        <v>79.59</v>
      </c>
      <c r="TOW339" s="269">
        <f>TOU339*TOR339</f>
        <v>104.49</v>
      </c>
      <c r="TOX339" s="198" t="s">
        <v>22773</v>
      </c>
      <c r="TOY339" s="474" t="s">
        <v>22774</v>
      </c>
      <c r="TOZ339" s="474"/>
      <c r="TPA339" s="474"/>
      <c r="TPB339" s="474"/>
      <c r="TPC339" s="474"/>
      <c r="TPD339" s="474"/>
      <c r="TPE339" s="223" t="s">
        <v>10863</v>
      </c>
      <c r="TPF339" s="223" t="s">
        <v>22772</v>
      </c>
      <c r="TPG339" s="223" t="s">
        <v>6595</v>
      </c>
      <c r="TPH339" s="289">
        <v>1</v>
      </c>
      <c r="TPI339" s="289"/>
      <c r="TPJ339" s="268">
        <v>79.59</v>
      </c>
      <c r="TPK339" s="268">
        <f>ROUND(TPJ339*(1+$C$7),2)</f>
        <v>104.49</v>
      </c>
      <c r="TPL339" s="268">
        <f>TPH339*TPJ339</f>
        <v>79.59</v>
      </c>
      <c r="TPM339" s="269">
        <f>TPK339*TPH339</f>
        <v>104.49</v>
      </c>
      <c r="TPN339" s="198" t="s">
        <v>22773</v>
      </c>
      <c r="TPO339" s="474" t="s">
        <v>22774</v>
      </c>
      <c r="TPP339" s="474"/>
      <c r="TPQ339" s="474"/>
      <c r="TPR339" s="474"/>
      <c r="TPS339" s="474"/>
      <c r="TPT339" s="474"/>
      <c r="TPU339" s="223" t="s">
        <v>10863</v>
      </c>
      <c r="TPV339" s="223" t="s">
        <v>22772</v>
      </c>
      <c r="TPW339" s="223" t="s">
        <v>6595</v>
      </c>
      <c r="TPX339" s="289">
        <v>1</v>
      </c>
      <c r="TPY339" s="289"/>
      <c r="TPZ339" s="268">
        <v>79.59</v>
      </c>
      <c r="TQA339" s="268">
        <f>ROUND(TPZ339*(1+$C$7),2)</f>
        <v>104.49</v>
      </c>
      <c r="TQB339" s="268">
        <f>TPX339*TPZ339</f>
        <v>79.59</v>
      </c>
      <c r="TQC339" s="269">
        <f>TQA339*TPX339</f>
        <v>104.49</v>
      </c>
      <c r="TQD339" s="198" t="s">
        <v>22773</v>
      </c>
      <c r="TQE339" s="474" t="s">
        <v>22774</v>
      </c>
      <c r="TQF339" s="474"/>
      <c r="TQG339" s="474"/>
      <c r="TQH339" s="474"/>
      <c r="TQI339" s="474"/>
      <c r="TQJ339" s="474"/>
      <c r="TQK339" s="223" t="s">
        <v>10863</v>
      </c>
      <c r="TQL339" s="223" t="s">
        <v>22772</v>
      </c>
      <c r="TQM339" s="223" t="s">
        <v>6595</v>
      </c>
      <c r="TQN339" s="289">
        <v>1</v>
      </c>
      <c r="TQO339" s="289"/>
      <c r="TQP339" s="268">
        <v>79.59</v>
      </c>
      <c r="TQQ339" s="268">
        <f>ROUND(TQP339*(1+$C$7),2)</f>
        <v>104.49</v>
      </c>
      <c r="TQR339" s="268">
        <f>TQN339*TQP339</f>
        <v>79.59</v>
      </c>
      <c r="TQS339" s="269">
        <f>TQQ339*TQN339</f>
        <v>104.49</v>
      </c>
      <c r="TQT339" s="198" t="s">
        <v>22773</v>
      </c>
      <c r="TQU339" s="474" t="s">
        <v>22774</v>
      </c>
      <c r="TQV339" s="474"/>
      <c r="TQW339" s="474"/>
      <c r="TQX339" s="474"/>
      <c r="TQY339" s="474"/>
      <c r="TQZ339" s="474"/>
      <c r="TRA339" s="223" t="s">
        <v>10863</v>
      </c>
      <c r="TRB339" s="223" t="s">
        <v>22772</v>
      </c>
      <c r="TRC339" s="223" t="s">
        <v>6595</v>
      </c>
      <c r="TRD339" s="289">
        <v>1</v>
      </c>
      <c r="TRE339" s="289"/>
      <c r="TRF339" s="268">
        <v>79.59</v>
      </c>
      <c r="TRG339" s="268">
        <f>ROUND(TRF339*(1+$C$7),2)</f>
        <v>104.49</v>
      </c>
      <c r="TRH339" s="268">
        <f>TRD339*TRF339</f>
        <v>79.59</v>
      </c>
      <c r="TRI339" s="269">
        <f>TRG339*TRD339</f>
        <v>104.49</v>
      </c>
      <c r="TRJ339" s="198" t="s">
        <v>22773</v>
      </c>
      <c r="TRK339" s="474" t="s">
        <v>22774</v>
      </c>
      <c r="TRL339" s="474"/>
      <c r="TRM339" s="474"/>
      <c r="TRN339" s="474"/>
      <c r="TRO339" s="474"/>
      <c r="TRP339" s="474"/>
      <c r="TRQ339" s="223" t="s">
        <v>10863</v>
      </c>
      <c r="TRR339" s="223" t="s">
        <v>22772</v>
      </c>
      <c r="TRS339" s="223" t="s">
        <v>6595</v>
      </c>
      <c r="TRT339" s="289">
        <v>1</v>
      </c>
      <c r="TRU339" s="289"/>
      <c r="TRV339" s="268">
        <v>79.59</v>
      </c>
      <c r="TRW339" s="268">
        <f>ROUND(TRV339*(1+$C$7),2)</f>
        <v>104.49</v>
      </c>
      <c r="TRX339" s="268">
        <f>TRT339*TRV339</f>
        <v>79.59</v>
      </c>
      <c r="TRY339" s="269">
        <f>TRW339*TRT339</f>
        <v>104.49</v>
      </c>
      <c r="TRZ339" s="198" t="s">
        <v>22773</v>
      </c>
      <c r="TSA339" s="474" t="s">
        <v>22774</v>
      </c>
      <c r="TSB339" s="474"/>
      <c r="TSC339" s="474"/>
      <c r="TSD339" s="474"/>
      <c r="TSE339" s="474"/>
      <c r="TSF339" s="474"/>
      <c r="TSG339" s="223" t="s">
        <v>10863</v>
      </c>
      <c r="TSH339" s="223" t="s">
        <v>22772</v>
      </c>
      <c r="TSI339" s="223" t="s">
        <v>6595</v>
      </c>
      <c r="TSJ339" s="289">
        <v>1</v>
      </c>
      <c r="TSK339" s="289"/>
      <c r="TSL339" s="268">
        <v>79.59</v>
      </c>
      <c r="TSM339" s="268">
        <f>ROUND(TSL339*(1+$C$7),2)</f>
        <v>104.49</v>
      </c>
      <c r="TSN339" s="268">
        <f>TSJ339*TSL339</f>
        <v>79.59</v>
      </c>
      <c r="TSO339" s="269">
        <f>TSM339*TSJ339</f>
        <v>104.49</v>
      </c>
      <c r="TSP339" s="198" t="s">
        <v>22773</v>
      </c>
      <c r="TSQ339" s="474" t="s">
        <v>22774</v>
      </c>
      <c r="TSR339" s="474"/>
      <c r="TSS339" s="474"/>
      <c r="TST339" s="474"/>
      <c r="TSU339" s="474"/>
      <c r="TSV339" s="474"/>
      <c r="TSW339" s="223" t="s">
        <v>10863</v>
      </c>
      <c r="TSX339" s="223" t="s">
        <v>22772</v>
      </c>
      <c r="TSY339" s="223" t="s">
        <v>6595</v>
      </c>
      <c r="TSZ339" s="289">
        <v>1</v>
      </c>
      <c r="TTA339" s="289"/>
      <c r="TTB339" s="268">
        <v>79.59</v>
      </c>
      <c r="TTC339" s="268">
        <f>ROUND(TTB339*(1+$C$7),2)</f>
        <v>104.49</v>
      </c>
      <c r="TTD339" s="268">
        <f>TSZ339*TTB339</f>
        <v>79.59</v>
      </c>
      <c r="TTE339" s="269">
        <f>TTC339*TSZ339</f>
        <v>104.49</v>
      </c>
      <c r="TTF339" s="198" t="s">
        <v>22773</v>
      </c>
      <c r="TTG339" s="474" t="s">
        <v>22774</v>
      </c>
      <c r="TTH339" s="474"/>
      <c r="TTI339" s="474"/>
      <c r="TTJ339" s="474"/>
      <c r="TTK339" s="474"/>
      <c r="TTL339" s="474"/>
      <c r="TTM339" s="223" t="s">
        <v>10863</v>
      </c>
      <c r="TTN339" s="223" t="s">
        <v>22772</v>
      </c>
      <c r="TTO339" s="223" t="s">
        <v>6595</v>
      </c>
      <c r="TTP339" s="289">
        <v>1</v>
      </c>
      <c r="TTQ339" s="289"/>
      <c r="TTR339" s="268">
        <v>79.59</v>
      </c>
      <c r="TTS339" s="268">
        <f>ROUND(TTR339*(1+$C$7),2)</f>
        <v>104.49</v>
      </c>
      <c r="TTT339" s="268">
        <f>TTP339*TTR339</f>
        <v>79.59</v>
      </c>
      <c r="TTU339" s="269">
        <f>TTS339*TTP339</f>
        <v>104.49</v>
      </c>
      <c r="TTV339" s="198" t="s">
        <v>22773</v>
      </c>
      <c r="TTW339" s="474" t="s">
        <v>22774</v>
      </c>
      <c r="TTX339" s="474"/>
      <c r="TTY339" s="474"/>
      <c r="TTZ339" s="474"/>
      <c r="TUA339" s="474"/>
      <c r="TUB339" s="474"/>
      <c r="TUC339" s="223" t="s">
        <v>10863</v>
      </c>
      <c r="TUD339" s="223" t="s">
        <v>22772</v>
      </c>
      <c r="TUE339" s="223" t="s">
        <v>6595</v>
      </c>
      <c r="TUF339" s="289">
        <v>1</v>
      </c>
      <c r="TUG339" s="289"/>
      <c r="TUH339" s="268">
        <v>79.59</v>
      </c>
      <c r="TUI339" s="268">
        <f>ROUND(TUH339*(1+$C$7),2)</f>
        <v>104.49</v>
      </c>
      <c r="TUJ339" s="268">
        <f>TUF339*TUH339</f>
        <v>79.59</v>
      </c>
      <c r="TUK339" s="269">
        <f>TUI339*TUF339</f>
        <v>104.49</v>
      </c>
      <c r="TUL339" s="198" t="s">
        <v>22773</v>
      </c>
      <c r="TUM339" s="474" t="s">
        <v>22774</v>
      </c>
      <c r="TUN339" s="474"/>
      <c r="TUO339" s="474"/>
      <c r="TUP339" s="474"/>
      <c r="TUQ339" s="474"/>
      <c r="TUR339" s="474"/>
      <c r="TUS339" s="223" t="s">
        <v>10863</v>
      </c>
      <c r="TUT339" s="223" t="s">
        <v>22772</v>
      </c>
      <c r="TUU339" s="223" t="s">
        <v>6595</v>
      </c>
      <c r="TUV339" s="289">
        <v>1</v>
      </c>
      <c r="TUW339" s="289"/>
      <c r="TUX339" s="268">
        <v>79.59</v>
      </c>
      <c r="TUY339" s="268">
        <f>ROUND(TUX339*(1+$C$7),2)</f>
        <v>104.49</v>
      </c>
      <c r="TUZ339" s="268">
        <f>TUV339*TUX339</f>
        <v>79.59</v>
      </c>
      <c r="TVA339" s="269">
        <f>TUY339*TUV339</f>
        <v>104.49</v>
      </c>
      <c r="TVB339" s="198" t="s">
        <v>22773</v>
      </c>
      <c r="TVC339" s="474" t="s">
        <v>22774</v>
      </c>
      <c r="TVD339" s="474"/>
      <c r="TVE339" s="474"/>
      <c r="TVF339" s="474"/>
      <c r="TVG339" s="474"/>
      <c r="TVH339" s="474"/>
      <c r="TVI339" s="223" t="s">
        <v>10863</v>
      </c>
      <c r="TVJ339" s="223" t="s">
        <v>22772</v>
      </c>
      <c r="TVK339" s="223" t="s">
        <v>6595</v>
      </c>
      <c r="TVL339" s="289">
        <v>1</v>
      </c>
      <c r="TVM339" s="289"/>
      <c r="TVN339" s="268">
        <v>79.59</v>
      </c>
      <c r="TVO339" s="268">
        <f>ROUND(TVN339*(1+$C$7),2)</f>
        <v>104.49</v>
      </c>
      <c r="TVP339" s="268">
        <f>TVL339*TVN339</f>
        <v>79.59</v>
      </c>
      <c r="TVQ339" s="269">
        <f>TVO339*TVL339</f>
        <v>104.49</v>
      </c>
      <c r="TVR339" s="198" t="s">
        <v>22773</v>
      </c>
      <c r="TVS339" s="474" t="s">
        <v>22774</v>
      </c>
      <c r="TVT339" s="474"/>
      <c r="TVU339" s="474"/>
      <c r="TVV339" s="474"/>
      <c r="TVW339" s="474"/>
      <c r="TVX339" s="474"/>
      <c r="TVY339" s="223" t="s">
        <v>10863</v>
      </c>
      <c r="TVZ339" s="223" t="s">
        <v>22772</v>
      </c>
      <c r="TWA339" s="223" t="s">
        <v>6595</v>
      </c>
      <c r="TWB339" s="289">
        <v>1</v>
      </c>
      <c r="TWC339" s="289"/>
      <c r="TWD339" s="268">
        <v>79.59</v>
      </c>
      <c r="TWE339" s="268">
        <f>ROUND(TWD339*(1+$C$7),2)</f>
        <v>104.49</v>
      </c>
      <c r="TWF339" s="268">
        <f>TWB339*TWD339</f>
        <v>79.59</v>
      </c>
      <c r="TWG339" s="269">
        <f>TWE339*TWB339</f>
        <v>104.49</v>
      </c>
      <c r="TWH339" s="198" t="s">
        <v>22773</v>
      </c>
      <c r="TWI339" s="474" t="s">
        <v>22774</v>
      </c>
      <c r="TWJ339" s="474"/>
      <c r="TWK339" s="474"/>
      <c r="TWL339" s="474"/>
      <c r="TWM339" s="474"/>
      <c r="TWN339" s="474"/>
      <c r="TWO339" s="223" t="s">
        <v>10863</v>
      </c>
      <c r="TWP339" s="223" t="s">
        <v>22772</v>
      </c>
      <c r="TWQ339" s="223" t="s">
        <v>6595</v>
      </c>
      <c r="TWR339" s="289">
        <v>1</v>
      </c>
      <c r="TWS339" s="289"/>
      <c r="TWT339" s="268">
        <v>79.59</v>
      </c>
      <c r="TWU339" s="268">
        <f>ROUND(TWT339*(1+$C$7),2)</f>
        <v>104.49</v>
      </c>
      <c r="TWV339" s="268">
        <f>TWR339*TWT339</f>
        <v>79.59</v>
      </c>
      <c r="TWW339" s="269">
        <f>TWU339*TWR339</f>
        <v>104.49</v>
      </c>
      <c r="TWX339" s="198" t="s">
        <v>22773</v>
      </c>
      <c r="TWY339" s="474" t="s">
        <v>22774</v>
      </c>
      <c r="TWZ339" s="474"/>
      <c r="TXA339" s="474"/>
      <c r="TXB339" s="474"/>
      <c r="TXC339" s="474"/>
      <c r="TXD339" s="474"/>
      <c r="TXE339" s="223" t="s">
        <v>10863</v>
      </c>
      <c r="TXF339" s="223" t="s">
        <v>22772</v>
      </c>
      <c r="TXG339" s="223" t="s">
        <v>6595</v>
      </c>
      <c r="TXH339" s="289">
        <v>1</v>
      </c>
      <c r="TXI339" s="289"/>
      <c r="TXJ339" s="268">
        <v>79.59</v>
      </c>
      <c r="TXK339" s="268">
        <f>ROUND(TXJ339*(1+$C$7),2)</f>
        <v>104.49</v>
      </c>
      <c r="TXL339" s="268">
        <f>TXH339*TXJ339</f>
        <v>79.59</v>
      </c>
      <c r="TXM339" s="269">
        <f>TXK339*TXH339</f>
        <v>104.49</v>
      </c>
      <c r="TXN339" s="198" t="s">
        <v>22773</v>
      </c>
      <c r="TXO339" s="474" t="s">
        <v>22774</v>
      </c>
      <c r="TXP339" s="474"/>
      <c r="TXQ339" s="474"/>
      <c r="TXR339" s="474"/>
      <c r="TXS339" s="474"/>
      <c r="TXT339" s="474"/>
      <c r="TXU339" s="223" t="s">
        <v>10863</v>
      </c>
      <c r="TXV339" s="223" t="s">
        <v>22772</v>
      </c>
      <c r="TXW339" s="223" t="s">
        <v>6595</v>
      </c>
      <c r="TXX339" s="289">
        <v>1</v>
      </c>
      <c r="TXY339" s="289"/>
      <c r="TXZ339" s="268">
        <v>79.59</v>
      </c>
      <c r="TYA339" s="268">
        <f>ROUND(TXZ339*(1+$C$7),2)</f>
        <v>104.49</v>
      </c>
      <c r="TYB339" s="268">
        <f>TXX339*TXZ339</f>
        <v>79.59</v>
      </c>
      <c r="TYC339" s="269">
        <f>TYA339*TXX339</f>
        <v>104.49</v>
      </c>
      <c r="TYD339" s="198" t="s">
        <v>22773</v>
      </c>
      <c r="TYE339" s="474" t="s">
        <v>22774</v>
      </c>
      <c r="TYF339" s="474"/>
      <c r="TYG339" s="474"/>
      <c r="TYH339" s="474"/>
      <c r="TYI339" s="474"/>
      <c r="TYJ339" s="474"/>
      <c r="TYK339" s="223" t="s">
        <v>10863</v>
      </c>
      <c r="TYL339" s="223" t="s">
        <v>22772</v>
      </c>
      <c r="TYM339" s="223" t="s">
        <v>6595</v>
      </c>
      <c r="TYN339" s="289">
        <v>1</v>
      </c>
      <c r="TYO339" s="289"/>
      <c r="TYP339" s="268">
        <v>79.59</v>
      </c>
      <c r="TYQ339" s="268">
        <f>ROUND(TYP339*(1+$C$7),2)</f>
        <v>104.49</v>
      </c>
      <c r="TYR339" s="268">
        <f>TYN339*TYP339</f>
        <v>79.59</v>
      </c>
      <c r="TYS339" s="269">
        <f>TYQ339*TYN339</f>
        <v>104.49</v>
      </c>
      <c r="TYT339" s="198" t="s">
        <v>22773</v>
      </c>
      <c r="TYU339" s="474" t="s">
        <v>22774</v>
      </c>
      <c r="TYV339" s="474"/>
      <c r="TYW339" s="474"/>
      <c r="TYX339" s="474"/>
      <c r="TYY339" s="474"/>
      <c r="TYZ339" s="474"/>
      <c r="TZA339" s="223" t="s">
        <v>10863</v>
      </c>
      <c r="TZB339" s="223" t="s">
        <v>22772</v>
      </c>
      <c r="TZC339" s="223" t="s">
        <v>6595</v>
      </c>
      <c r="TZD339" s="289">
        <v>1</v>
      </c>
      <c r="TZE339" s="289"/>
      <c r="TZF339" s="268">
        <v>79.59</v>
      </c>
      <c r="TZG339" s="268">
        <f>ROUND(TZF339*(1+$C$7),2)</f>
        <v>104.49</v>
      </c>
      <c r="TZH339" s="268">
        <f>TZD339*TZF339</f>
        <v>79.59</v>
      </c>
      <c r="TZI339" s="269">
        <f>TZG339*TZD339</f>
        <v>104.49</v>
      </c>
      <c r="TZJ339" s="198" t="s">
        <v>22773</v>
      </c>
      <c r="TZK339" s="474" t="s">
        <v>22774</v>
      </c>
      <c r="TZL339" s="474"/>
      <c r="TZM339" s="474"/>
      <c r="TZN339" s="474"/>
      <c r="TZO339" s="474"/>
      <c r="TZP339" s="474"/>
      <c r="TZQ339" s="223" t="s">
        <v>10863</v>
      </c>
      <c r="TZR339" s="223" t="s">
        <v>22772</v>
      </c>
      <c r="TZS339" s="223" t="s">
        <v>6595</v>
      </c>
      <c r="TZT339" s="289">
        <v>1</v>
      </c>
      <c r="TZU339" s="289"/>
      <c r="TZV339" s="268">
        <v>79.59</v>
      </c>
      <c r="TZW339" s="268">
        <f>ROUND(TZV339*(1+$C$7),2)</f>
        <v>104.49</v>
      </c>
      <c r="TZX339" s="268">
        <f>TZT339*TZV339</f>
        <v>79.59</v>
      </c>
      <c r="TZY339" s="269">
        <f>TZW339*TZT339</f>
        <v>104.49</v>
      </c>
      <c r="TZZ339" s="198" t="s">
        <v>22773</v>
      </c>
      <c r="UAA339" s="474" t="s">
        <v>22774</v>
      </c>
      <c r="UAB339" s="474"/>
      <c r="UAC339" s="474"/>
      <c r="UAD339" s="474"/>
      <c r="UAE339" s="474"/>
      <c r="UAF339" s="474"/>
      <c r="UAG339" s="223" t="s">
        <v>10863</v>
      </c>
      <c r="UAH339" s="223" t="s">
        <v>22772</v>
      </c>
      <c r="UAI339" s="223" t="s">
        <v>6595</v>
      </c>
      <c r="UAJ339" s="289">
        <v>1</v>
      </c>
      <c r="UAK339" s="289"/>
      <c r="UAL339" s="268">
        <v>79.59</v>
      </c>
      <c r="UAM339" s="268">
        <f>ROUND(UAL339*(1+$C$7),2)</f>
        <v>104.49</v>
      </c>
      <c r="UAN339" s="268">
        <f>UAJ339*UAL339</f>
        <v>79.59</v>
      </c>
      <c r="UAO339" s="269">
        <f>UAM339*UAJ339</f>
        <v>104.49</v>
      </c>
      <c r="UAP339" s="198" t="s">
        <v>22773</v>
      </c>
      <c r="UAQ339" s="474" t="s">
        <v>22774</v>
      </c>
      <c r="UAR339" s="474"/>
      <c r="UAS339" s="474"/>
      <c r="UAT339" s="474"/>
      <c r="UAU339" s="474"/>
      <c r="UAV339" s="474"/>
      <c r="UAW339" s="223" t="s">
        <v>10863</v>
      </c>
      <c r="UAX339" s="223" t="s">
        <v>22772</v>
      </c>
      <c r="UAY339" s="223" t="s">
        <v>6595</v>
      </c>
      <c r="UAZ339" s="289">
        <v>1</v>
      </c>
      <c r="UBA339" s="289"/>
      <c r="UBB339" s="268">
        <v>79.59</v>
      </c>
      <c r="UBC339" s="268">
        <f>ROUND(UBB339*(1+$C$7),2)</f>
        <v>104.49</v>
      </c>
      <c r="UBD339" s="268">
        <f>UAZ339*UBB339</f>
        <v>79.59</v>
      </c>
      <c r="UBE339" s="269">
        <f>UBC339*UAZ339</f>
        <v>104.49</v>
      </c>
      <c r="UBF339" s="198" t="s">
        <v>22773</v>
      </c>
      <c r="UBG339" s="474" t="s">
        <v>22774</v>
      </c>
      <c r="UBH339" s="474"/>
      <c r="UBI339" s="474"/>
      <c r="UBJ339" s="474"/>
      <c r="UBK339" s="474"/>
      <c r="UBL339" s="474"/>
      <c r="UBM339" s="223" t="s">
        <v>10863</v>
      </c>
      <c r="UBN339" s="223" t="s">
        <v>22772</v>
      </c>
      <c r="UBO339" s="223" t="s">
        <v>6595</v>
      </c>
      <c r="UBP339" s="289">
        <v>1</v>
      </c>
      <c r="UBQ339" s="289"/>
      <c r="UBR339" s="268">
        <v>79.59</v>
      </c>
      <c r="UBS339" s="268">
        <f>ROUND(UBR339*(1+$C$7),2)</f>
        <v>104.49</v>
      </c>
      <c r="UBT339" s="268">
        <f>UBP339*UBR339</f>
        <v>79.59</v>
      </c>
      <c r="UBU339" s="269">
        <f>UBS339*UBP339</f>
        <v>104.49</v>
      </c>
      <c r="UBV339" s="198" t="s">
        <v>22773</v>
      </c>
      <c r="UBW339" s="474" t="s">
        <v>22774</v>
      </c>
      <c r="UBX339" s="474"/>
      <c r="UBY339" s="474"/>
      <c r="UBZ339" s="474"/>
      <c r="UCA339" s="474"/>
      <c r="UCB339" s="474"/>
      <c r="UCC339" s="223" t="s">
        <v>10863</v>
      </c>
      <c r="UCD339" s="223" t="s">
        <v>22772</v>
      </c>
      <c r="UCE339" s="223" t="s">
        <v>6595</v>
      </c>
      <c r="UCF339" s="289">
        <v>1</v>
      </c>
      <c r="UCG339" s="289"/>
      <c r="UCH339" s="268">
        <v>79.59</v>
      </c>
      <c r="UCI339" s="268">
        <f>ROUND(UCH339*(1+$C$7),2)</f>
        <v>104.49</v>
      </c>
      <c r="UCJ339" s="268">
        <f>UCF339*UCH339</f>
        <v>79.59</v>
      </c>
      <c r="UCK339" s="269">
        <f>UCI339*UCF339</f>
        <v>104.49</v>
      </c>
      <c r="UCL339" s="198" t="s">
        <v>22773</v>
      </c>
      <c r="UCM339" s="474" t="s">
        <v>22774</v>
      </c>
      <c r="UCN339" s="474"/>
      <c r="UCO339" s="474"/>
      <c r="UCP339" s="474"/>
      <c r="UCQ339" s="474"/>
      <c r="UCR339" s="474"/>
      <c r="UCS339" s="223" t="s">
        <v>10863</v>
      </c>
      <c r="UCT339" s="223" t="s">
        <v>22772</v>
      </c>
      <c r="UCU339" s="223" t="s">
        <v>6595</v>
      </c>
      <c r="UCV339" s="289">
        <v>1</v>
      </c>
      <c r="UCW339" s="289"/>
      <c r="UCX339" s="268">
        <v>79.59</v>
      </c>
      <c r="UCY339" s="268">
        <f>ROUND(UCX339*(1+$C$7),2)</f>
        <v>104.49</v>
      </c>
      <c r="UCZ339" s="268">
        <f>UCV339*UCX339</f>
        <v>79.59</v>
      </c>
      <c r="UDA339" s="269">
        <f>UCY339*UCV339</f>
        <v>104.49</v>
      </c>
      <c r="UDB339" s="198" t="s">
        <v>22773</v>
      </c>
      <c r="UDC339" s="474" t="s">
        <v>22774</v>
      </c>
      <c r="UDD339" s="474"/>
      <c r="UDE339" s="474"/>
      <c r="UDF339" s="474"/>
      <c r="UDG339" s="474"/>
      <c r="UDH339" s="474"/>
      <c r="UDI339" s="223" t="s">
        <v>10863</v>
      </c>
      <c r="UDJ339" s="223" t="s">
        <v>22772</v>
      </c>
      <c r="UDK339" s="223" t="s">
        <v>6595</v>
      </c>
      <c r="UDL339" s="289">
        <v>1</v>
      </c>
      <c r="UDM339" s="289"/>
      <c r="UDN339" s="268">
        <v>79.59</v>
      </c>
      <c r="UDO339" s="268">
        <f>ROUND(UDN339*(1+$C$7),2)</f>
        <v>104.49</v>
      </c>
      <c r="UDP339" s="268">
        <f>UDL339*UDN339</f>
        <v>79.59</v>
      </c>
      <c r="UDQ339" s="269">
        <f>UDO339*UDL339</f>
        <v>104.49</v>
      </c>
      <c r="UDR339" s="198" t="s">
        <v>22773</v>
      </c>
      <c r="UDS339" s="474" t="s">
        <v>22774</v>
      </c>
      <c r="UDT339" s="474"/>
      <c r="UDU339" s="474"/>
      <c r="UDV339" s="474"/>
      <c r="UDW339" s="474"/>
      <c r="UDX339" s="474"/>
      <c r="UDY339" s="223" t="s">
        <v>10863</v>
      </c>
      <c r="UDZ339" s="223" t="s">
        <v>22772</v>
      </c>
      <c r="UEA339" s="223" t="s">
        <v>6595</v>
      </c>
      <c r="UEB339" s="289">
        <v>1</v>
      </c>
      <c r="UEC339" s="289"/>
      <c r="UED339" s="268">
        <v>79.59</v>
      </c>
      <c r="UEE339" s="268">
        <f>ROUND(UED339*(1+$C$7),2)</f>
        <v>104.49</v>
      </c>
      <c r="UEF339" s="268">
        <f>UEB339*UED339</f>
        <v>79.59</v>
      </c>
      <c r="UEG339" s="269">
        <f>UEE339*UEB339</f>
        <v>104.49</v>
      </c>
      <c r="UEH339" s="198" t="s">
        <v>22773</v>
      </c>
      <c r="UEI339" s="474" t="s">
        <v>22774</v>
      </c>
      <c r="UEJ339" s="474"/>
      <c r="UEK339" s="474"/>
      <c r="UEL339" s="474"/>
      <c r="UEM339" s="474"/>
      <c r="UEN339" s="474"/>
      <c r="UEO339" s="223" t="s">
        <v>10863</v>
      </c>
      <c r="UEP339" s="223" t="s">
        <v>22772</v>
      </c>
      <c r="UEQ339" s="223" t="s">
        <v>6595</v>
      </c>
      <c r="UER339" s="289">
        <v>1</v>
      </c>
      <c r="UES339" s="289"/>
      <c r="UET339" s="268">
        <v>79.59</v>
      </c>
      <c r="UEU339" s="268">
        <f>ROUND(UET339*(1+$C$7),2)</f>
        <v>104.49</v>
      </c>
      <c r="UEV339" s="268">
        <f>UER339*UET339</f>
        <v>79.59</v>
      </c>
      <c r="UEW339" s="269">
        <f>UEU339*UER339</f>
        <v>104.49</v>
      </c>
      <c r="UEX339" s="198" t="s">
        <v>22773</v>
      </c>
      <c r="UEY339" s="474" t="s">
        <v>22774</v>
      </c>
      <c r="UEZ339" s="474"/>
      <c r="UFA339" s="474"/>
      <c r="UFB339" s="474"/>
      <c r="UFC339" s="474"/>
      <c r="UFD339" s="474"/>
      <c r="UFE339" s="223" t="s">
        <v>10863</v>
      </c>
      <c r="UFF339" s="223" t="s">
        <v>22772</v>
      </c>
      <c r="UFG339" s="223" t="s">
        <v>6595</v>
      </c>
      <c r="UFH339" s="289">
        <v>1</v>
      </c>
      <c r="UFI339" s="289"/>
      <c r="UFJ339" s="268">
        <v>79.59</v>
      </c>
      <c r="UFK339" s="268">
        <f>ROUND(UFJ339*(1+$C$7),2)</f>
        <v>104.49</v>
      </c>
      <c r="UFL339" s="268">
        <f>UFH339*UFJ339</f>
        <v>79.59</v>
      </c>
      <c r="UFM339" s="269">
        <f>UFK339*UFH339</f>
        <v>104.49</v>
      </c>
      <c r="UFN339" s="198" t="s">
        <v>22773</v>
      </c>
      <c r="UFO339" s="474" t="s">
        <v>22774</v>
      </c>
      <c r="UFP339" s="474"/>
      <c r="UFQ339" s="474"/>
      <c r="UFR339" s="474"/>
      <c r="UFS339" s="474"/>
      <c r="UFT339" s="474"/>
      <c r="UFU339" s="223" t="s">
        <v>10863</v>
      </c>
      <c r="UFV339" s="223" t="s">
        <v>22772</v>
      </c>
      <c r="UFW339" s="223" t="s">
        <v>6595</v>
      </c>
      <c r="UFX339" s="289">
        <v>1</v>
      </c>
      <c r="UFY339" s="289"/>
      <c r="UFZ339" s="268">
        <v>79.59</v>
      </c>
      <c r="UGA339" s="268">
        <f>ROUND(UFZ339*(1+$C$7),2)</f>
        <v>104.49</v>
      </c>
      <c r="UGB339" s="268">
        <f>UFX339*UFZ339</f>
        <v>79.59</v>
      </c>
      <c r="UGC339" s="269">
        <f>UGA339*UFX339</f>
        <v>104.49</v>
      </c>
      <c r="UGD339" s="198" t="s">
        <v>22773</v>
      </c>
      <c r="UGE339" s="474" t="s">
        <v>22774</v>
      </c>
      <c r="UGF339" s="474"/>
      <c r="UGG339" s="474"/>
      <c r="UGH339" s="474"/>
      <c r="UGI339" s="474"/>
      <c r="UGJ339" s="474"/>
      <c r="UGK339" s="223" t="s">
        <v>10863</v>
      </c>
      <c r="UGL339" s="223" t="s">
        <v>22772</v>
      </c>
      <c r="UGM339" s="223" t="s">
        <v>6595</v>
      </c>
      <c r="UGN339" s="289">
        <v>1</v>
      </c>
      <c r="UGO339" s="289"/>
      <c r="UGP339" s="268">
        <v>79.59</v>
      </c>
      <c r="UGQ339" s="268">
        <f>ROUND(UGP339*(1+$C$7),2)</f>
        <v>104.49</v>
      </c>
      <c r="UGR339" s="268">
        <f>UGN339*UGP339</f>
        <v>79.59</v>
      </c>
      <c r="UGS339" s="269">
        <f>UGQ339*UGN339</f>
        <v>104.49</v>
      </c>
      <c r="UGT339" s="198" t="s">
        <v>22773</v>
      </c>
      <c r="UGU339" s="474" t="s">
        <v>22774</v>
      </c>
      <c r="UGV339" s="474"/>
      <c r="UGW339" s="474"/>
      <c r="UGX339" s="474"/>
      <c r="UGY339" s="474"/>
      <c r="UGZ339" s="474"/>
      <c r="UHA339" s="223" t="s">
        <v>10863</v>
      </c>
      <c r="UHB339" s="223" t="s">
        <v>22772</v>
      </c>
      <c r="UHC339" s="223" t="s">
        <v>6595</v>
      </c>
      <c r="UHD339" s="289">
        <v>1</v>
      </c>
      <c r="UHE339" s="289"/>
      <c r="UHF339" s="268">
        <v>79.59</v>
      </c>
      <c r="UHG339" s="268">
        <f>ROUND(UHF339*(1+$C$7),2)</f>
        <v>104.49</v>
      </c>
      <c r="UHH339" s="268">
        <f>UHD339*UHF339</f>
        <v>79.59</v>
      </c>
      <c r="UHI339" s="269">
        <f>UHG339*UHD339</f>
        <v>104.49</v>
      </c>
      <c r="UHJ339" s="198" t="s">
        <v>22773</v>
      </c>
      <c r="UHK339" s="474" t="s">
        <v>22774</v>
      </c>
      <c r="UHL339" s="474"/>
      <c r="UHM339" s="474"/>
      <c r="UHN339" s="474"/>
      <c r="UHO339" s="474"/>
      <c r="UHP339" s="474"/>
      <c r="UHQ339" s="223" t="s">
        <v>10863</v>
      </c>
      <c r="UHR339" s="223" t="s">
        <v>22772</v>
      </c>
      <c r="UHS339" s="223" t="s">
        <v>6595</v>
      </c>
      <c r="UHT339" s="289">
        <v>1</v>
      </c>
      <c r="UHU339" s="289"/>
      <c r="UHV339" s="268">
        <v>79.59</v>
      </c>
      <c r="UHW339" s="268">
        <f>ROUND(UHV339*(1+$C$7),2)</f>
        <v>104.49</v>
      </c>
      <c r="UHX339" s="268">
        <f>UHT339*UHV339</f>
        <v>79.59</v>
      </c>
      <c r="UHY339" s="269">
        <f>UHW339*UHT339</f>
        <v>104.49</v>
      </c>
      <c r="UHZ339" s="198" t="s">
        <v>22773</v>
      </c>
      <c r="UIA339" s="474" t="s">
        <v>22774</v>
      </c>
      <c r="UIB339" s="474"/>
      <c r="UIC339" s="474"/>
      <c r="UID339" s="474"/>
      <c r="UIE339" s="474"/>
      <c r="UIF339" s="474"/>
      <c r="UIG339" s="223" t="s">
        <v>10863</v>
      </c>
      <c r="UIH339" s="223" t="s">
        <v>22772</v>
      </c>
      <c r="UII339" s="223" t="s">
        <v>6595</v>
      </c>
      <c r="UIJ339" s="289">
        <v>1</v>
      </c>
      <c r="UIK339" s="289"/>
      <c r="UIL339" s="268">
        <v>79.59</v>
      </c>
      <c r="UIM339" s="268">
        <f>ROUND(UIL339*(1+$C$7),2)</f>
        <v>104.49</v>
      </c>
      <c r="UIN339" s="268">
        <f>UIJ339*UIL339</f>
        <v>79.59</v>
      </c>
      <c r="UIO339" s="269">
        <f>UIM339*UIJ339</f>
        <v>104.49</v>
      </c>
      <c r="UIP339" s="198" t="s">
        <v>22773</v>
      </c>
      <c r="UIQ339" s="474" t="s">
        <v>22774</v>
      </c>
      <c r="UIR339" s="474"/>
      <c r="UIS339" s="474"/>
      <c r="UIT339" s="474"/>
      <c r="UIU339" s="474"/>
      <c r="UIV339" s="474"/>
      <c r="UIW339" s="223" t="s">
        <v>10863</v>
      </c>
      <c r="UIX339" s="223" t="s">
        <v>22772</v>
      </c>
      <c r="UIY339" s="223" t="s">
        <v>6595</v>
      </c>
      <c r="UIZ339" s="289">
        <v>1</v>
      </c>
      <c r="UJA339" s="289"/>
      <c r="UJB339" s="268">
        <v>79.59</v>
      </c>
      <c r="UJC339" s="268">
        <f>ROUND(UJB339*(1+$C$7),2)</f>
        <v>104.49</v>
      </c>
      <c r="UJD339" s="268">
        <f>UIZ339*UJB339</f>
        <v>79.59</v>
      </c>
      <c r="UJE339" s="269">
        <f>UJC339*UIZ339</f>
        <v>104.49</v>
      </c>
      <c r="UJF339" s="198" t="s">
        <v>22773</v>
      </c>
      <c r="UJG339" s="474" t="s">
        <v>22774</v>
      </c>
      <c r="UJH339" s="474"/>
      <c r="UJI339" s="474"/>
      <c r="UJJ339" s="474"/>
      <c r="UJK339" s="474"/>
      <c r="UJL339" s="474"/>
      <c r="UJM339" s="223" t="s">
        <v>10863</v>
      </c>
      <c r="UJN339" s="223" t="s">
        <v>22772</v>
      </c>
      <c r="UJO339" s="223" t="s">
        <v>6595</v>
      </c>
      <c r="UJP339" s="289">
        <v>1</v>
      </c>
      <c r="UJQ339" s="289"/>
      <c r="UJR339" s="268">
        <v>79.59</v>
      </c>
      <c r="UJS339" s="268">
        <f>ROUND(UJR339*(1+$C$7),2)</f>
        <v>104.49</v>
      </c>
      <c r="UJT339" s="268">
        <f>UJP339*UJR339</f>
        <v>79.59</v>
      </c>
      <c r="UJU339" s="269">
        <f>UJS339*UJP339</f>
        <v>104.49</v>
      </c>
      <c r="UJV339" s="198" t="s">
        <v>22773</v>
      </c>
      <c r="UJW339" s="474" t="s">
        <v>22774</v>
      </c>
      <c r="UJX339" s="474"/>
      <c r="UJY339" s="474"/>
      <c r="UJZ339" s="474"/>
      <c r="UKA339" s="474"/>
      <c r="UKB339" s="474"/>
      <c r="UKC339" s="223" t="s">
        <v>10863</v>
      </c>
      <c r="UKD339" s="223" t="s">
        <v>22772</v>
      </c>
      <c r="UKE339" s="223" t="s">
        <v>6595</v>
      </c>
      <c r="UKF339" s="289">
        <v>1</v>
      </c>
      <c r="UKG339" s="289"/>
      <c r="UKH339" s="268">
        <v>79.59</v>
      </c>
      <c r="UKI339" s="268">
        <f>ROUND(UKH339*(1+$C$7),2)</f>
        <v>104.49</v>
      </c>
      <c r="UKJ339" s="268">
        <f>UKF339*UKH339</f>
        <v>79.59</v>
      </c>
      <c r="UKK339" s="269">
        <f>UKI339*UKF339</f>
        <v>104.49</v>
      </c>
      <c r="UKL339" s="198" t="s">
        <v>22773</v>
      </c>
      <c r="UKM339" s="474" t="s">
        <v>22774</v>
      </c>
      <c r="UKN339" s="474"/>
      <c r="UKO339" s="474"/>
      <c r="UKP339" s="474"/>
      <c r="UKQ339" s="474"/>
      <c r="UKR339" s="474"/>
      <c r="UKS339" s="223" t="s">
        <v>10863</v>
      </c>
      <c r="UKT339" s="223" t="s">
        <v>22772</v>
      </c>
      <c r="UKU339" s="223" t="s">
        <v>6595</v>
      </c>
      <c r="UKV339" s="289">
        <v>1</v>
      </c>
      <c r="UKW339" s="289"/>
      <c r="UKX339" s="268">
        <v>79.59</v>
      </c>
      <c r="UKY339" s="268">
        <f>ROUND(UKX339*(1+$C$7),2)</f>
        <v>104.49</v>
      </c>
      <c r="UKZ339" s="268">
        <f>UKV339*UKX339</f>
        <v>79.59</v>
      </c>
      <c r="ULA339" s="269">
        <f>UKY339*UKV339</f>
        <v>104.49</v>
      </c>
      <c r="ULB339" s="198" t="s">
        <v>22773</v>
      </c>
      <c r="ULC339" s="474" t="s">
        <v>22774</v>
      </c>
      <c r="ULD339" s="474"/>
      <c r="ULE339" s="474"/>
      <c r="ULF339" s="474"/>
      <c r="ULG339" s="474"/>
      <c r="ULH339" s="474"/>
      <c r="ULI339" s="223" t="s">
        <v>10863</v>
      </c>
      <c r="ULJ339" s="223" t="s">
        <v>22772</v>
      </c>
      <c r="ULK339" s="223" t="s">
        <v>6595</v>
      </c>
      <c r="ULL339" s="289">
        <v>1</v>
      </c>
      <c r="ULM339" s="289"/>
      <c r="ULN339" s="268">
        <v>79.59</v>
      </c>
      <c r="ULO339" s="268">
        <f>ROUND(ULN339*(1+$C$7),2)</f>
        <v>104.49</v>
      </c>
      <c r="ULP339" s="268">
        <f>ULL339*ULN339</f>
        <v>79.59</v>
      </c>
      <c r="ULQ339" s="269">
        <f>ULO339*ULL339</f>
        <v>104.49</v>
      </c>
      <c r="ULR339" s="198" t="s">
        <v>22773</v>
      </c>
      <c r="ULS339" s="474" t="s">
        <v>22774</v>
      </c>
      <c r="ULT339" s="474"/>
      <c r="ULU339" s="474"/>
      <c r="ULV339" s="474"/>
      <c r="ULW339" s="474"/>
      <c r="ULX339" s="474"/>
      <c r="ULY339" s="223" t="s">
        <v>10863</v>
      </c>
      <c r="ULZ339" s="223" t="s">
        <v>22772</v>
      </c>
      <c r="UMA339" s="223" t="s">
        <v>6595</v>
      </c>
      <c r="UMB339" s="289">
        <v>1</v>
      </c>
      <c r="UMC339" s="289"/>
      <c r="UMD339" s="268">
        <v>79.59</v>
      </c>
      <c r="UME339" s="268">
        <f>ROUND(UMD339*(1+$C$7),2)</f>
        <v>104.49</v>
      </c>
      <c r="UMF339" s="268">
        <f>UMB339*UMD339</f>
        <v>79.59</v>
      </c>
      <c r="UMG339" s="269">
        <f>UME339*UMB339</f>
        <v>104.49</v>
      </c>
      <c r="UMH339" s="198" t="s">
        <v>22773</v>
      </c>
      <c r="UMI339" s="474" t="s">
        <v>22774</v>
      </c>
      <c r="UMJ339" s="474"/>
      <c r="UMK339" s="474"/>
      <c r="UML339" s="474"/>
      <c r="UMM339" s="474"/>
      <c r="UMN339" s="474"/>
      <c r="UMO339" s="223" t="s">
        <v>10863</v>
      </c>
      <c r="UMP339" s="223" t="s">
        <v>22772</v>
      </c>
      <c r="UMQ339" s="223" t="s">
        <v>6595</v>
      </c>
      <c r="UMR339" s="289">
        <v>1</v>
      </c>
      <c r="UMS339" s="289"/>
      <c r="UMT339" s="268">
        <v>79.59</v>
      </c>
      <c r="UMU339" s="268">
        <f>ROUND(UMT339*(1+$C$7),2)</f>
        <v>104.49</v>
      </c>
      <c r="UMV339" s="268">
        <f>UMR339*UMT339</f>
        <v>79.59</v>
      </c>
      <c r="UMW339" s="269">
        <f>UMU339*UMR339</f>
        <v>104.49</v>
      </c>
      <c r="UMX339" s="198" t="s">
        <v>22773</v>
      </c>
      <c r="UMY339" s="474" t="s">
        <v>22774</v>
      </c>
      <c r="UMZ339" s="474"/>
      <c r="UNA339" s="474"/>
      <c r="UNB339" s="474"/>
      <c r="UNC339" s="474"/>
      <c r="UND339" s="474"/>
      <c r="UNE339" s="223" t="s">
        <v>10863</v>
      </c>
      <c r="UNF339" s="223" t="s">
        <v>22772</v>
      </c>
      <c r="UNG339" s="223" t="s">
        <v>6595</v>
      </c>
      <c r="UNH339" s="289">
        <v>1</v>
      </c>
      <c r="UNI339" s="289"/>
      <c r="UNJ339" s="268">
        <v>79.59</v>
      </c>
      <c r="UNK339" s="268">
        <f>ROUND(UNJ339*(1+$C$7),2)</f>
        <v>104.49</v>
      </c>
      <c r="UNL339" s="268">
        <f>UNH339*UNJ339</f>
        <v>79.59</v>
      </c>
      <c r="UNM339" s="269">
        <f>UNK339*UNH339</f>
        <v>104.49</v>
      </c>
      <c r="UNN339" s="198" t="s">
        <v>22773</v>
      </c>
      <c r="UNO339" s="474" t="s">
        <v>22774</v>
      </c>
      <c r="UNP339" s="474"/>
      <c r="UNQ339" s="474"/>
      <c r="UNR339" s="474"/>
      <c r="UNS339" s="474"/>
      <c r="UNT339" s="474"/>
      <c r="UNU339" s="223" t="s">
        <v>10863</v>
      </c>
      <c r="UNV339" s="223" t="s">
        <v>22772</v>
      </c>
      <c r="UNW339" s="223" t="s">
        <v>6595</v>
      </c>
      <c r="UNX339" s="289">
        <v>1</v>
      </c>
      <c r="UNY339" s="289"/>
      <c r="UNZ339" s="268">
        <v>79.59</v>
      </c>
      <c r="UOA339" s="268">
        <f>ROUND(UNZ339*(1+$C$7),2)</f>
        <v>104.49</v>
      </c>
      <c r="UOB339" s="268">
        <f>UNX339*UNZ339</f>
        <v>79.59</v>
      </c>
      <c r="UOC339" s="269">
        <f>UOA339*UNX339</f>
        <v>104.49</v>
      </c>
      <c r="UOD339" s="198" t="s">
        <v>22773</v>
      </c>
      <c r="UOE339" s="474" t="s">
        <v>22774</v>
      </c>
      <c r="UOF339" s="474"/>
      <c r="UOG339" s="474"/>
      <c r="UOH339" s="474"/>
      <c r="UOI339" s="474"/>
      <c r="UOJ339" s="474"/>
      <c r="UOK339" s="223" t="s">
        <v>10863</v>
      </c>
      <c r="UOL339" s="223" t="s">
        <v>22772</v>
      </c>
      <c r="UOM339" s="223" t="s">
        <v>6595</v>
      </c>
      <c r="UON339" s="289">
        <v>1</v>
      </c>
      <c r="UOO339" s="289"/>
      <c r="UOP339" s="268">
        <v>79.59</v>
      </c>
      <c r="UOQ339" s="268">
        <f>ROUND(UOP339*(1+$C$7),2)</f>
        <v>104.49</v>
      </c>
      <c r="UOR339" s="268">
        <f>UON339*UOP339</f>
        <v>79.59</v>
      </c>
      <c r="UOS339" s="269">
        <f>UOQ339*UON339</f>
        <v>104.49</v>
      </c>
      <c r="UOT339" s="198" t="s">
        <v>22773</v>
      </c>
      <c r="UOU339" s="474" t="s">
        <v>22774</v>
      </c>
      <c r="UOV339" s="474"/>
      <c r="UOW339" s="474"/>
      <c r="UOX339" s="474"/>
      <c r="UOY339" s="474"/>
      <c r="UOZ339" s="474"/>
      <c r="UPA339" s="223" t="s">
        <v>10863</v>
      </c>
      <c r="UPB339" s="223" t="s">
        <v>22772</v>
      </c>
      <c r="UPC339" s="223" t="s">
        <v>6595</v>
      </c>
      <c r="UPD339" s="289">
        <v>1</v>
      </c>
      <c r="UPE339" s="289"/>
      <c r="UPF339" s="268">
        <v>79.59</v>
      </c>
      <c r="UPG339" s="268">
        <f>ROUND(UPF339*(1+$C$7),2)</f>
        <v>104.49</v>
      </c>
      <c r="UPH339" s="268">
        <f>UPD339*UPF339</f>
        <v>79.59</v>
      </c>
      <c r="UPI339" s="269">
        <f>UPG339*UPD339</f>
        <v>104.49</v>
      </c>
      <c r="UPJ339" s="198" t="s">
        <v>22773</v>
      </c>
      <c r="UPK339" s="474" t="s">
        <v>22774</v>
      </c>
      <c r="UPL339" s="474"/>
      <c r="UPM339" s="474"/>
      <c r="UPN339" s="474"/>
      <c r="UPO339" s="474"/>
      <c r="UPP339" s="474"/>
      <c r="UPQ339" s="223" t="s">
        <v>10863</v>
      </c>
      <c r="UPR339" s="223" t="s">
        <v>22772</v>
      </c>
      <c r="UPS339" s="223" t="s">
        <v>6595</v>
      </c>
      <c r="UPT339" s="289">
        <v>1</v>
      </c>
      <c r="UPU339" s="289"/>
      <c r="UPV339" s="268">
        <v>79.59</v>
      </c>
      <c r="UPW339" s="268">
        <f>ROUND(UPV339*(1+$C$7),2)</f>
        <v>104.49</v>
      </c>
      <c r="UPX339" s="268">
        <f>UPT339*UPV339</f>
        <v>79.59</v>
      </c>
      <c r="UPY339" s="269">
        <f>UPW339*UPT339</f>
        <v>104.49</v>
      </c>
      <c r="UPZ339" s="198" t="s">
        <v>22773</v>
      </c>
      <c r="UQA339" s="474" t="s">
        <v>22774</v>
      </c>
      <c r="UQB339" s="474"/>
      <c r="UQC339" s="474"/>
      <c r="UQD339" s="474"/>
      <c r="UQE339" s="474"/>
      <c r="UQF339" s="474"/>
      <c r="UQG339" s="223" t="s">
        <v>10863</v>
      </c>
      <c r="UQH339" s="223" t="s">
        <v>22772</v>
      </c>
      <c r="UQI339" s="223" t="s">
        <v>6595</v>
      </c>
      <c r="UQJ339" s="289">
        <v>1</v>
      </c>
      <c r="UQK339" s="289"/>
      <c r="UQL339" s="268">
        <v>79.59</v>
      </c>
      <c r="UQM339" s="268">
        <f>ROUND(UQL339*(1+$C$7),2)</f>
        <v>104.49</v>
      </c>
      <c r="UQN339" s="268">
        <f>UQJ339*UQL339</f>
        <v>79.59</v>
      </c>
      <c r="UQO339" s="269">
        <f>UQM339*UQJ339</f>
        <v>104.49</v>
      </c>
      <c r="UQP339" s="198" t="s">
        <v>22773</v>
      </c>
      <c r="UQQ339" s="474" t="s">
        <v>22774</v>
      </c>
      <c r="UQR339" s="474"/>
      <c r="UQS339" s="474"/>
      <c r="UQT339" s="474"/>
      <c r="UQU339" s="474"/>
      <c r="UQV339" s="474"/>
      <c r="UQW339" s="223" t="s">
        <v>10863</v>
      </c>
      <c r="UQX339" s="223" t="s">
        <v>22772</v>
      </c>
      <c r="UQY339" s="223" t="s">
        <v>6595</v>
      </c>
      <c r="UQZ339" s="289">
        <v>1</v>
      </c>
      <c r="URA339" s="289"/>
      <c r="URB339" s="268">
        <v>79.59</v>
      </c>
      <c r="URC339" s="268">
        <f>ROUND(URB339*(1+$C$7),2)</f>
        <v>104.49</v>
      </c>
      <c r="URD339" s="268">
        <f>UQZ339*URB339</f>
        <v>79.59</v>
      </c>
      <c r="URE339" s="269">
        <f>URC339*UQZ339</f>
        <v>104.49</v>
      </c>
      <c r="URF339" s="198" t="s">
        <v>22773</v>
      </c>
      <c r="URG339" s="474" t="s">
        <v>22774</v>
      </c>
      <c r="URH339" s="474"/>
      <c r="URI339" s="474"/>
      <c r="URJ339" s="474"/>
      <c r="URK339" s="474"/>
      <c r="URL339" s="474"/>
      <c r="URM339" s="223" t="s">
        <v>10863</v>
      </c>
      <c r="URN339" s="223" t="s">
        <v>22772</v>
      </c>
      <c r="URO339" s="223" t="s">
        <v>6595</v>
      </c>
      <c r="URP339" s="289">
        <v>1</v>
      </c>
      <c r="URQ339" s="289"/>
      <c r="URR339" s="268">
        <v>79.59</v>
      </c>
      <c r="URS339" s="268">
        <f>ROUND(URR339*(1+$C$7),2)</f>
        <v>104.49</v>
      </c>
      <c r="URT339" s="268">
        <f>URP339*URR339</f>
        <v>79.59</v>
      </c>
      <c r="URU339" s="269">
        <f>URS339*URP339</f>
        <v>104.49</v>
      </c>
      <c r="URV339" s="198" t="s">
        <v>22773</v>
      </c>
      <c r="URW339" s="474" t="s">
        <v>22774</v>
      </c>
      <c r="URX339" s="474"/>
      <c r="URY339" s="474"/>
      <c r="URZ339" s="474"/>
      <c r="USA339" s="474"/>
      <c r="USB339" s="474"/>
      <c r="USC339" s="223" t="s">
        <v>10863</v>
      </c>
      <c r="USD339" s="223" t="s">
        <v>22772</v>
      </c>
      <c r="USE339" s="223" t="s">
        <v>6595</v>
      </c>
      <c r="USF339" s="289">
        <v>1</v>
      </c>
      <c r="USG339" s="289"/>
      <c r="USH339" s="268">
        <v>79.59</v>
      </c>
      <c r="USI339" s="268">
        <f>ROUND(USH339*(1+$C$7),2)</f>
        <v>104.49</v>
      </c>
      <c r="USJ339" s="268">
        <f>USF339*USH339</f>
        <v>79.59</v>
      </c>
      <c r="USK339" s="269">
        <f>USI339*USF339</f>
        <v>104.49</v>
      </c>
      <c r="USL339" s="198" t="s">
        <v>22773</v>
      </c>
      <c r="USM339" s="474" t="s">
        <v>22774</v>
      </c>
      <c r="USN339" s="474"/>
      <c r="USO339" s="474"/>
      <c r="USP339" s="474"/>
      <c r="USQ339" s="474"/>
      <c r="USR339" s="474"/>
      <c r="USS339" s="223" t="s">
        <v>10863</v>
      </c>
      <c r="UST339" s="223" t="s">
        <v>22772</v>
      </c>
      <c r="USU339" s="223" t="s">
        <v>6595</v>
      </c>
      <c r="USV339" s="289">
        <v>1</v>
      </c>
      <c r="USW339" s="289"/>
      <c r="USX339" s="268">
        <v>79.59</v>
      </c>
      <c r="USY339" s="268">
        <f>ROUND(USX339*(1+$C$7),2)</f>
        <v>104.49</v>
      </c>
      <c r="USZ339" s="268">
        <f>USV339*USX339</f>
        <v>79.59</v>
      </c>
      <c r="UTA339" s="269">
        <f>USY339*USV339</f>
        <v>104.49</v>
      </c>
      <c r="UTB339" s="198" t="s">
        <v>22773</v>
      </c>
      <c r="UTC339" s="474" t="s">
        <v>22774</v>
      </c>
      <c r="UTD339" s="474"/>
      <c r="UTE339" s="474"/>
      <c r="UTF339" s="474"/>
      <c r="UTG339" s="474"/>
      <c r="UTH339" s="474"/>
      <c r="UTI339" s="223" t="s">
        <v>10863</v>
      </c>
      <c r="UTJ339" s="223" t="s">
        <v>22772</v>
      </c>
      <c r="UTK339" s="223" t="s">
        <v>6595</v>
      </c>
      <c r="UTL339" s="289">
        <v>1</v>
      </c>
      <c r="UTM339" s="289"/>
      <c r="UTN339" s="268">
        <v>79.59</v>
      </c>
      <c r="UTO339" s="268">
        <f>ROUND(UTN339*(1+$C$7),2)</f>
        <v>104.49</v>
      </c>
      <c r="UTP339" s="268">
        <f>UTL339*UTN339</f>
        <v>79.59</v>
      </c>
      <c r="UTQ339" s="269">
        <f>UTO339*UTL339</f>
        <v>104.49</v>
      </c>
      <c r="UTR339" s="198" t="s">
        <v>22773</v>
      </c>
      <c r="UTS339" s="474" t="s">
        <v>22774</v>
      </c>
      <c r="UTT339" s="474"/>
      <c r="UTU339" s="474"/>
      <c r="UTV339" s="474"/>
      <c r="UTW339" s="474"/>
      <c r="UTX339" s="474"/>
      <c r="UTY339" s="223" t="s">
        <v>10863</v>
      </c>
      <c r="UTZ339" s="223" t="s">
        <v>22772</v>
      </c>
      <c r="UUA339" s="223" t="s">
        <v>6595</v>
      </c>
      <c r="UUB339" s="289">
        <v>1</v>
      </c>
      <c r="UUC339" s="289"/>
      <c r="UUD339" s="268">
        <v>79.59</v>
      </c>
      <c r="UUE339" s="268">
        <f>ROUND(UUD339*(1+$C$7),2)</f>
        <v>104.49</v>
      </c>
      <c r="UUF339" s="268">
        <f>UUB339*UUD339</f>
        <v>79.59</v>
      </c>
      <c r="UUG339" s="269">
        <f>UUE339*UUB339</f>
        <v>104.49</v>
      </c>
      <c r="UUH339" s="198" t="s">
        <v>22773</v>
      </c>
      <c r="UUI339" s="474" t="s">
        <v>22774</v>
      </c>
      <c r="UUJ339" s="474"/>
      <c r="UUK339" s="474"/>
      <c r="UUL339" s="474"/>
      <c r="UUM339" s="474"/>
      <c r="UUN339" s="474"/>
      <c r="UUO339" s="223" t="s">
        <v>10863</v>
      </c>
      <c r="UUP339" s="223" t="s">
        <v>22772</v>
      </c>
      <c r="UUQ339" s="223" t="s">
        <v>6595</v>
      </c>
      <c r="UUR339" s="289">
        <v>1</v>
      </c>
      <c r="UUS339" s="289"/>
      <c r="UUT339" s="268">
        <v>79.59</v>
      </c>
      <c r="UUU339" s="268">
        <f>ROUND(UUT339*(1+$C$7),2)</f>
        <v>104.49</v>
      </c>
      <c r="UUV339" s="268">
        <f>UUR339*UUT339</f>
        <v>79.59</v>
      </c>
      <c r="UUW339" s="269">
        <f>UUU339*UUR339</f>
        <v>104.49</v>
      </c>
      <c r="UUX339" s="198" t="s">
        <v>22773</v>
      </c>
      <c r="UUY339" s="474" t="s">
        <v>22774</v>
      </c>
      <c r="UUZ339" s="474"/>
      <c r="UVA339" s="474"/>
      <c r="UVB339" s="474"/>
      <c r="UVC339" s="474"/>
      <c r="UVD339" s="474"/>
      <c r="UVE339" s="223" t="s">
        <v>10863</v>
      </c>
      <c r="UVF339" s="223" t="s">
        <v>22772</v>
      </c>
      <c r="UVG339" s="223" t="s">
        <v>6595</v>
      </c>
      <c r="UVH339" s="289">
        <v>1</v>
      </c>
      <c r="UVI339" s="289"/>
      <c r="UVJ339" s="268">
        <v>79.59</v>
      </c>
      <c r="UVK339" s="268">
        <f>ROUND(UVJ339*(1+$C$7),2)</f>
        <v>104.49</v>
      </c>
      <c r="UVL339" s="268">
        <f>UVH339*UVJ339</f>
        <v>79.59</v>
      </c>
      <c r="UVM339" s="269">
        <f>UVK339*UVH339</f>
        <v>104.49</v>
      </c>
      <c r="UVN339" s="198" t="s">
        <v>22773</v>
      </c>
      <c r="UVO339" s="474" t="s">
        <v>22774</v>
      </c>
      <c r="UVP339" s="474"/>
      <c r="UVQ339" s="474"/>
      <c r="UVR339" s="474"/>
      <c r="UVS339" s="474"/>
      <c r="UVT339" s="474"/>
      <c r="UVU339" s="223" t="s">
        <v>10863</v>
      </c>
      <c r="UVV339" s="223" t="s">
        <v>22772</v>
      </c>
      <c r="UVW339" s="223" t="s">
        <v>6595</v>
      </c>
      <c r="UVX339" s="289">
        <v>1</v>
      </c>
      <c r="UVY339" s="289"/>
      <c r="UVZ339" s="268">
        <v>79.59</v>
      </c>
      <c r="UWA339" s="268">
        <f>ROUND(UVZ339*(1+$C$7),2)</f>
        <v>104.49</v>
      </c>
      <c r="UWB339" s="268">
        <f>UVX339*UVZ339</f>
        <v>79.59</v>
      </c>
      <c r="UWC339" s="269">
        <f>UWA339*UVX339</f>
        <v>104.49</v>
      </c>
      <c r="UWD339" s="198" t="s">
        <v>22773</v>
      </c>
      <c r="UWE339" s="474" t="s">
        <v>22774</v>
      </c>
      <c r="UWF339" s="474"/>
      <c r="UWG339" s="474"/>
      <c r="UWH339" s="474"/>
      <c r="UWI339" s="474"/>
      <c r="UWJ339" s="474"/>
      <c r="UWK339" s="223" t="s">
        <v>10863</v>
      </c>
      <c r="UWL339" s="223" t="s">
        <v>22772</v>
      </c>
      <c r="UWM339" s="223" t="s">
        <v>6595</v>
      </c>
      <c r="UWN339" s="289">
        <v>1</v>
      </c>
      <c r="UWO339" s="289"/>
      <c r="UWP339" s="268">
        <v>79.59</v>
      </c>
      <c r="UWQ339" s="268">
        <f>ROUND(UWP339*(1+$C$7),2)</f>
        <v>104.49</v>
      </c>
      <c r="UWR339" s="268">
        <f>UWN339*UWP339</f>
        <v>79.59</v>
      </c>
      <c r="UWS339" s="269">
        <f>UWQ339*UWN339</f>
        <v>104.49</v>
      </c>
      <c r="UWT339" s="198" t="s">
        <v>22773</v>
      </c>
      <c r="UWU339" s="474" t="s">
        <v>22774</v>
      </c>
      <c r="UWV339" s="474"/>
      <c r="UWW339" s="474"/>
      <c r="UWX339" s="474"/>
      <c r="UWY339" s="474"/>
      <c r="UWZ339" s="474"/>
      <c r="UXA339" s="223" t="s">
        <v>10863</v>
      </c>
      <c r="UXB339" s="223" t="s">
        <v>22772</v>
      </c>
      <c r="UXC339" s="223" t="s">
        <v>6595</v>
      </c>
      <c r="UXD339" s="289">
        <v>1</v>
      </c>
      <c r="UXE339" s="289"/>
      <c r="UXF339" s="268">
        <v>79.59</v>
      </c>
      <c r="UXG339" s="268">
        <f>ROUND(UXF339*(1+$C$7),2)</f>
        <v>104.49</v>
      </c>
      <c r="UXH339" s="268">
        <f>UXD339*UXF339</f>
        <v>79.59</v>
      </c>
      <c r="UXI339" s="269">
        <f>UXG339*UXD339</f>
        <v>104.49</v>
      </c>
      <c r="UXJ339" s="198" t="s">
        <v>22773</v>
      </c>
      <c r="UXK339" s="474" t="s">
        <v>22774</v>
      </c>
      <c r="UXL339" s="474"/>
      <c r="UXM339" s="474"/>
      <c r="UXN339" s="474"/>
      <c r="UXO339" s="474"/>
      <c r="UXP339" s="474"/>
      <c r="UXQ339" s="223" t="s">
        <v>10863</v>
      </c>
      <c r="UXR339" s="223" t="s">
        <v>22772</v>
      </c>
      <c r="UXS339" s="223" t="s">
        <v>6595</v>
      </c>
      <c r="UXT339" s="289">
        <v>1</v>
      </c>
      <c r="UXU339" s="289"/>
      <c r="UXV339" s="268">
        <v>79.59</v>
      </c>
      <c r="UXW339" s="268">
        <f>ROUND(UXV339*(1+$C$7),2)</f>
        <v>104.49</v>
      </c>
      <c r="UXX339" s="268">
        <f>UXT339*UXV339</f>
        <v>79.59</v>
      </c>
      <c r="UXY339" s="269">
        <f>UXW339*UXT339</f>
        <v>104.49</v>
      </c>
      <c r="UXZ339" s="198" t="s">
        <v>22773</v>
      </c>
      <c r="UYA339" s="474" t="s">
        <v>22774</v>
      </c>
      <c r="UYB339" s="474"/>
      <c r="UYC339" s="474"/>
      <c r="UYD339" s="474"/>
      <c r="UYE339" s="474"/>
      <c r="UYF339" s="474"/>
      <c r="UYG339" s="223" t="s">
        <v>10863</v>
      </c>
      <c r="UYH339" s="223" t="s">
        <v>22772</v>
      </c>
      <c r="UYI339" s="223" t="s">
        <v>6595</v>
      </c>
      <c r="UYJ339" s="289">
        <v>1</v>
      </c>
      <c r="UYK339" s="289"/>
      <c r="UYL339" s="268">
        <v>79.59</v>
      </c>
      <c r="UYM339" s="268">
        <f>ROUND(UYL339*(1+$C$7),2)</f>
        <v>104.49</v>
      </c>
      <c r="UYN339" s="268">
        <f>UYJ339*UYL339</f>
        <v>79.59</v>
      </c>
      <c r="UYO339" s="269">
        <f>UYM339*UYJ339</f>
        <v>104.49</v>
      </c>
      <c r="UYP339" s="198" t="s">
        <v>22773</v>
      </c>
      <c r="UYQ339" s="474" t="s">
        <v>22774</v>
      </c>
      <c r="UYR339" s="474"/>
      <c r="UYS339" s="474"/>
      <c r="UYT339" s="474"/>
      <c r="UYU339" s="474"/>
      <c r="UYV339" s="474"/>
      <c r="UYW339" s="223" t="s">
        <v>10863</v>
      </c>
      <c r="UYX339" s="223" t="s">
        <v>22772</v>
      </c>
      <c r="UYY339" s="223" t="s">
        <v>6595</v>
      </c>
      <c r="UYZ339" s="289">
        <v>1</v>
      </c>
      <c r="UZA339" s="289"/>
      <c r="UZB339" s="268">
        <v>79.59</v>
      </c>
      <c r="UZC339" s="268">
        <f>ROUND(UZB339*(1+$C$7),2)</f>
        <v>104.49</v>
      </c>
      <c r="UZD339" s="268">
        <f>UYZ339*UZB339</f>
        <v>79.59</v>
      </c>
      <c r="UZE339" s="269">
        <f>UZC339*UYZ339</f>
        <v>104.49</v>
      </c>
      <c r="UZF339" s="198" t="s">
        <v>22773</v>
      </c>
      <c r="UZG339" s="474" t="s">
        <v>22774</v>
      </c>
      <c r="UZH339" s="474"/>
      <c r="UZI339" s="474"/>
      <c r="UZJ339" s="474"/>
      <c r="UZK339" s="474"/>
      <c r="UZL339" s="474"/>
      <c r="UZM339" s="223" t="s">
        <v>10863</v>
      </c>
      <c r="UZN339" s="223" t="s">
        <v>22772</v>
      </c>
      <c r="UZO339" s="223" t="s">
        <v>6595</v>
      </c>
      <c r="UZP339" s="289">
        <v>1</v>
      </c>
      <c r="UZQ339" s="289"/>
      <c r="UZR339" s="268">
        <v>79.59</v>
      </c>
      <c r="UZS339" s="268">
        <f>ROUND(UZR339*(1+$C$7),2)</f>
        <v>104.49</v>
      </c>
      <c r="UZT339" s="268">
        <f>UZP339*UZR339</f>
        <v>79.59</v>
      </c>
      <c r="UZU339" s="269">
        <f>UZS339*UZP339</f>
        <v>104.49</v>
      </c>
      <c r="UZV339" s="198" t="s">
        <v>22773</v>
      </c>
      <c r="UZW339" s="474" t="s">
        <v>22774</v>
      </c>
      <c r="UZX339" s="474"/>
      <c r="UZY339" s="474"/>
      <c r="UZZ339" s="474"/>
      <c r="VAA339" s="474"/>
      <c r="VAB339" s="474"/>
      <c r="VAC339" s="223" t="s">
        <v>10863</v>
      </c>
      <c r="VAD339" s="223" t="s">
        <v>22772</v>
      </c>
      <c r="VAE339" s="223" t="s">
        <v>6595</v>
      </c>
      <c r="VAF339" s="289">
        <v>1</v>
      </c>
      <c r="VAG339" s="289"/>
      <c r="VAH339" s="268">
        <v>79.59</v>
      </c>
      <c r="VAI339" s="268">
        <f>ROUND(VAH339*(1+$C$7),2)</f>
        <v>104.49</v>
      </c>
      <c r="VAJ339" s="268">
        <f>VAF339*VAH339</f>
        <v>79.59</v>
      </c>
      <c r="VAK339" s="269">
        <f>VAI339*VAF339</f>
        <v>104.49</v>
      </c>
      <c r="VAL339" s="198" t="s">
        <v>22773</v>
      </c>
      <c r="VAM339" s="474" t="s">
        <v>22774</v>
      </c>
      <c r="VAN339" s="474"/>
      <c r="VAO339" s="474"/>
      <c r="VAP339" s="474"/>
      <c r="VAQ339" s="474"/>
      <c r="VAR339" s="474"/>
      <c r="VAS339" s="223" t="s">
        <v>10863</v>
      </c>
      <c r="VAT339" s="223" t="s">
        <v>22772</v>
      </c>
      <c r="VAU339" s="223" t="s">
        <v>6595</v>
      </c>
      <c r="VAV339" s="289">
        <v>1</v>
      </c>
      <c r="VAW339" s="289"/>
      <c r="VAX339" s="268">
        <v>79.59</v>
      </c>
      <c r="VAY339" s="268">
        <f>ROUND(VAX339*(1+$C$7),2)</f>
        <v>104.49</v>
      </c>
      <c r="VAZ339" s="268">
        <f>VAV339*VAX339</f>
        <v>79.59</v>
      </c>
      <c r="VBA339" s="269">
        <f>VAY339*VAV339</f>
        <v>104.49</v>
      </c>
      <c r="VBB339" s="198" t="s">
        <v>22773</v>
      </c>
      <c r="VBC339" s="474" t="s">
        <v>22774</v>
      </c>
      <c r="VBD339" s="474"/>
      <c r="VBE339" s="474"/>
      <c r="VBF339" s="474"/>
      <c r="VBG339" s="474"/>
      <c r="VBH339" s="474"/>
      <c r="VBI339" s="223" t="s">
        <v>10863</v>
      </c>
      <c r="VBJ339" s="223" t="s">
        <v>22772</v>
      </c>
      <c r="VBK339" s="223" t="s">
        <v>6595</v>
      </c>
      <c r="VBL339" s="289">
        <v>1</v>
      </c>
      <c r="VBM339" s="289"/>
      <c r="VBN339" s="268">
        <v>79.59</v>
      </c>
      <c r="VBO339" s="268">
        <f>ROUND(VBN339*(1+$C$7),2)</f>
        <v>104.49</v>
      </c>
      <c r="VBP339" s="268">
        <f>VBL339*VBN339</f>
        <v>79.59</v>
      </c>
      <c r="VBQ339" s="269">
        <f>VBO339*VBL339</f>
        <v>104.49</v>
      </c>
      <c r="VBR339" s="198" t="s">
        <v>22773</v>
      </c>
      <c r="VBS339" s="474" t="s">
        <v>22774</v>
      </c>
      <c r="VBT339" s="474"/>
      <c r="VBU339" s="474"/>
      <c r="VBV339" s="474"/>
      <c r="VBW339" s="474"/>
      <c r="VBX339" s="474"/>
      <c r="VBY339" s="223" t="s">
        <v>10863</v>
      </c>
      <c r="VBZ339" s="223" t="s">
        <v>22772</v>
      </c>
      <c r="VCA339" s="223" t="s">
        <v>6595</v>
      </c>
      <c r="VCB339" s="289">
        <v>1</v>
      </c>
      <c r="VCC339" s="289"/>
      <c r="VCD339" s="268">
        <v>79.59</v>
      </c>
      <c r="VCE339" s="268">
        <f>ROUND(VCD339*(1+$C$7),2)</f>
        <v>104.49</v>
      </c>
      <c r="VCF339" s="268">
        <f>VCB339*VCD339</f>
        <v>79.59</v>
      </c>
      <c r="VCG339" s="269">
        <f>VCE339*VCB339</f>
        <v>104.49</v>
      </c>
      <c r="VCH339" s="198" t="s">
        <v>22773</v>
      </c>
      <c r="VCI339" s="474" t="s">
        <v>22774</v>
      </c>
      <c r="VCJ339" s="474"/>
      <c r="VCK339" s="474"/>
      <c r="VCL339" s="474"/>
      <c r="VCM339" s="474"/>
      <c r="VCN339" s="474"/>
      <c r="VCO339" s="223" t="s">
        <v>10863</v>
      </c>
      <c r="VCP339" s="223" t="s">
        <v>22772</v>
      </c>
      <c r="VCQ339" s="223" t="s">
        <v>6595</v>
      </c>
      <c r="VCR339" s="289">
        <v>1</v>
      </c>
      <c r="VCS339" s="289"/>
      <c r="VCT339" s="268">
        <v>79.59</v>
      </c>
      <c r="VCU339" s="268">
        <f>ROUND(VCT339*(1+$C$7),2)</f>
        <v>104.49</v>
      </c>
      <c r="VCV339" s="268">
        <f>VCR339*VCT339</f>
        <v>79.59</v>
      </c>
      <c r="VCW339" s="269">
        <f>VCU339*VCR339</f>
        <v>104.49</v>
      </c>
      <c r="VCX339" s="198" t="s">
        <v>22773</v>
      </c>
      <c r="VCY339" s="474" t="s">
        <v>22774</v>
      </c>
      <c r="VCZ339" s="474"/>
      <c r="VDA339" s="474"/>
      <c r="VDB339" s="474"/>
      <c r="VDC339" s="474"/>
      <c r="VDD339" s="474"/>
      <c r="VDE339" s="223" t="s">
        <v>10863</v>
      </c>
      <c r="VDF339" s="223" t="s">
        <v>22772</v>
      </c>
      <c r="VDG339" s="223" t="s">
        <v>6595</v>
      </c>
      <c r="VDH339" s="289">
        <v>1</v>
      </c>
      <c r="VDI339" s="289"/>
      <c r="VDJ339" s="268">
        <v>79.59</v>
      </c>
      <c r="VDK339" s="268">
        <f>ROUND(VDJ339*(1+$C$7),2)</f>
        <v>104.49</v>
      </c>
      <c r="VDL339" s="268">
        <f>VDH339*VDJ339</f>
        <v>79.59</v>
      </c>
      <c r="VDM339" s="269">
        <f>VDK339*VDH339</f>
        <v>104.49</v>
      </c>
      <c r="VDN339" s="198" t="s">
        <v>22773</v>
      </c>
      <c r="VDO339" s="474" t="s">
        <v>22774</v>
      </c>
      <c r="VDP339" s="474"/>
      <c r="VDQ339" s="474"/>
      <c r="VDR339" s="474"/>
      <c r="VDS339" s="474"/>
      <c r="VDT339" s="474"/>
      <c r="VDU339" s="223" t="s">
        <v>10863</v>
      </c>
      <c r="VDV339" s="223" t="s">
        <v>22772</v>
      </c>
      <c r="VDW339" s="223" t="s">
        <v>6595</v>
      </c>
      <c r="VDX339" s="289">
        <v>1</v>
      </c>
      <c r="VDY339" s="289"/>
      <c r="VDZ339" s="268">
        <v>79.59</v>
      </c>
      <c r="VEA339" s="268">
        <f>ROUND(VDZ339*(1+$C$7),2)</f>
        <v>104.49</v>
      </c>
      <c r="VEB339" s="268">
        <f>VDX339*VDZ339</f>
        <v>79.59</v>
      </c>
      <c r="VEC339" s="269">
        <f>VEA339*VDX339</f>
        <v>104.49</v>
      </c>
      <c r="VED339" s="198" t="s">
        <v>22773</v>
      </c>
      <c r="VEE339" s="474" t="s">
        <v>22774</v>
      </c>
      <c r="VEF339" s="474"/>
      <c r="VEG339" s="474"/>
      <c r="VEH339" s="474"/>
      <c r="VEI339" s="474"/>
      <c r="VEJ339" s="474"/>
      <c r="VEK339" s="223" t="s">
        <v>10863</v>
      </c>
      <c r="VEL339" s="223" t="s">
        <v>22772</v>
      </c>
      <c r="VEM339" s="223" t="s">
        <v>6595</v>
      </c>
      <c r="VEN339" s="289">
        <v>1</v>
      </c>
      <c r="VEO339" s="289"/>
      <c r="VEP339" s="268">
        <v>79.59</v>
      </c>
      <c r="VEQ339" s="268">
        <f>ROUND(VEP339*(1+$C$7),2)</f>
        <v>104.49</v>
      </c>
      <c r="VER339" s="268">
        <f>VEN339*VEP339</f>
        <v>79.59</v>
      </c>
      <c r="VES339" s="269">
        <f>VEQ339*VEN339</f>
        <v>104.49</v>
      </c>
      <c r="VET339" s="198" t="s">
        <v>22773</v>
      </c>
      <c r="VEU339" s="474" t="s">
        <v>22774</v>
      </c>
      <c r="VEV339" s="474"/>
      <c r="VEW339" s="474"/>
      <c r="VEX339" s="474"/>
      <c r="VEY339" s="474"/>
      <c r="VEZ339" s="474"/>
      <c r="VFA339" s="223" t="s">
        <v>10863</v>
      </c>
      <c r="VFB339" s="223" t="s">
        <v>22772</v>
      </c>
      <c r="VFC339" s="223" t="s">
        <v>6595</v>
      </c>
      <c r="VFD339" s="289">
        <v>1</v>
      </c>
      <c r="VFE339" s="289"/>
      <c r="VFF339" s="268">
        <v>79.59</v>
      </c>
      <c r="VFG339" s="268">
        <f>ROUND(VFF339*(1+$C$7),2)</f>
        <v>104.49</v>
      </c>
      <c r="VFH339" s="268">
        <f>VFD339*VFF339</f>
        <v>79.59</v>
      </c>
      <c r="VFI339" s="269">
        <f>VFG339*VFD339</f>
        <v>104.49</v>
      </c>
      <c r="VFJ339" s="198" t="s">
        <v>22773</v>
      </c>
      <c r="VFK339" s="474" t="s">
        <v>22774</v>
      </c>
      <c r="VFL339" s="474"/>
      <c r="VFM339" s="474"/>
      <c r="VFN339" s="474"/>
      <c r="VFO339" s="474"/>
      <c r="VFP339" s="474"/>
      <c r="VFQ339" s="223" t="s">
        <v>10863</v>
      </c>
      <c r="VFR339" s="223" t="s">
        <v>22772</v>
      </c>
      <c r="VFS339" s="223" t="s">
        <v>6595</v>
      </c>
      <c r="VFT339" s="289">
        <v>1</v>
      </c>
      <c r="VFU339" s="289"/>
      <c r="VFV339" s="268">
        <v>79.59</v>
      </c>
      <c r="VFW339" s="268">
        <f>ROUND(VFV339*(1+$C$7),2)</f>
        <v>104.49</v>
      </c>
      <c r="VFX339" s="268">
        <f>VFT339*VFV339</f>
        <v>79.59</v>
      </c>
      <c r="VFY339" s="269">
        <f>VFW339*VFT339</f>
        <v>104.49</v>
      </c>
      <c r="VFZ339" s="198" t="s">
        <v>22773</v>
      </c>
      <c r="VGA339" s="474" t="s">
        <v>22774</v>
      </c>
      <c r="VGB339" s="474"/>
      <c r="VGC339" s="474"/>
      <c r="VGD339" s="474"/>
      <c r="VGE339" s="474"/>
      <c r="VGF339" s="474"/>
      <c r="VGG339" s="223" t="s">
        <v>10863</v>
      </c>
      <c r="VGH339" s="223" t="s">
        <v>22772</v>
      </c>
      <c r="VGI339" s="223" t="s">
        <v>6595</v>
      </c>
      <c r="VGJ339" s="289">
        <v>1</v>
      </c>
      <c r="VGK339" s="289"/>
      <c r="VGL339" s="268">
        <v>79.59</v>
      </c>
      <c r="VGM339" s="268">
        <f>ROUND(VGL339*(1+$C$7),2)</f>
        <v>104.49</v>
      </c>
      <c r="VGN339" s="268">
        <f>VGJ339*VGL339</f>
        <v>79.59</v>
      </c>
      <c r="VGO339" s="269">
        <f>VGM339*VGJ339</f>
        <v>104.49</v>
      </c>
      <c r="VGP339" s="198" t="s">
        <v>22773</v>
      </c>
      <c r="VGQ339" s="474" t="s">
        <v>22774</v>
      </c>
      <c r="VGR339" s="474"/>
      <c r="VGS339" s="474"/>
      <c r="VGT339" s="474"/>
      <c r="VGU339" s="474"/>
      <c r="VGV339" s="474"/>
      <c r="VGW339" s="223" t="s">
        <v>10863</v>
      </c>
      <c r="VGX339" s="223" t="s">
        <v>22772</v>
      </c>
      <c r="VGY339" s="223" t="s">
        <v>6595</v>
      </c>
      <c r="VGZ339" s="289">
        <v>1</v>
      </c>
      <c r="VHA339" s="289"/>
      <c r="VHB339" s="268">
        <v>79.59</v>
      </c>
      <c r="VHC339" s="268">
        <f>ROUND(VHB339*(1+$C$7),2)</f>
        <v>104.49</v>
      </c>
      <c r="VHD339" s="268">
        <f>VGZ339*VHB339</f>
        <v>79.59</v>
      </c>
      <c r="VHE339" s="269">
        <f>VHC339*VGZ339</f>
        <v>104.49</v>
      </c>
      <c r="VHF339" s="198" t="s">
        <v>22773</v>
      </c>
      <c r="VHG339" s="474" t="s">
        <v>22774</v>
      </c>
      <c r="VHH339" s="474"/>
      <c r="VHI339" s="474"/>
      <c r="VHJ339" s="474"/>
      <c r="VHK339" s="474"/>
      <c r="VHL339" s="474"/>
      <c r="VHM339" s="223" t="s">
        <v>10863</v>
      </c>
      <c r="VHN339" s="223" t="s">
        <v>22772</v>
      </c>
      <c r="VHO339" s="223" t="s">
        <v>6595</v>
      </c>
      <c r="VHP339" s="289">
        <v>1</v>
      </c>
      <c r="VHQ339" s="289"/>
      <c r="VHR339" s="268">
        <v>79.59</v>
      </c>
      <c r="VHS339" s="268">
        <f>ROUND(VHR339*(1+$C$7),2)</f>
        <v>104.49</v>
      </c>
      <c r="VHT339" s="268">
        <f>VHP339*VHR339</f>
        <v>79.59</v>
      </c>
      <c r="VHU339" s="269">
        <f>VHS339*VHP339</f>
        <v>104.49</v>
      </c>
      <c r="VHV339" s="198" t="s">
        <v>22773</v>
      </c>
      <c r="VHW339" s="474" t="s">
        <v>22774</v>
      </c>
      <c r="VHX339" s="474"/>
      <c r="VHY339" s="474"/>
      <c r="VHZ339" s="474"/>
      <c r="VIA339" s="474"/>
      <c r="VIB339" s="474"/>
      <c r="VIC339" s="223" t="s">
        <v>10863</v>
      </c>
      <c r="VID339" s="223" t="s">
        <v>22772</v>
      </c>
      <c r="VIE339" s="223" t="s">
        <v>6595</v>
      </c>
      <c r="VIF339" s="289">
        <v>1</v>
      </c>
      <c r="VIG339" s="289"/>
      <c r="VIH339" s="268">
        <v>79.59</v>
      </c>
      <c r="VII339" s="268">
        <f>ROUND(VIH339*(1+$C$7),2)</f>
        <v>104.49</v>
      </c>
      <c r="VIJ339" s="268">
        <f>VIF339*VIH339</f>
        <v>79.59</v>
      </c>
      <c r="VIK339" s="269">
        <f>VII339*VIF339</f>
        <v>104.49</v>
      </c>
      <c r="VIL339" s="198" t="s">
        <v>22773</v>
      </c>
      <c r="VIM339" s="474" t="s">
        <v>22774</v>
      </c>
      <c r="VIN339" s="474"/>
      <c r="VIO339" s="474"/>
      <c r="VIP339" s="474"/>
      <c r="VIQ339" s="474"/>
      <c r="VIR339" s="474"/>
      <c r="VIS339" s="223" t="s">
        <v>10863</v>
      </c>
      <c r="VIT339" s="223" t="s">
        <v>22772</v>
      </c>
      <c r="VIU339" s="223" t="s">
        <v>6595</v>
      </c>
      <c r="VIV339" s="289">
        <v>1</v>
      </c>
      <c r="VIW339" s="289"/>
      <c r="VIX339" s="268">
        <v>79.59</v>
      </c>
      <c r="VIY339" s="268">
        <f>ROUND(VIX339*(1+$C$7),2)</f>
        <v>104.49</v>
      </c>
      <c r="VIZ339" s="268">
        <f>VIV339*VIX339</f>
        <v>79.59</v>
      </c>
      <c r="VJA339" s="269">
        <f>VIY339*VIV339</f>
        <v>104.49</v>
      </c>
      <c r="VJB339" s="198" t="s">
        <v>22773</v>
      </c>
      <c r="VJC339" s="474" t="s">
        <v>22774</v>
      </c>
      <c r="VJD339" s="474"/>
      <c r="VJE339" s="474"/>
      <c r="VJF339" s="474"/>
      <c r="VJG339" s="474"/>
      <c r="VJH339" s="474"/>
      <c r="VJI339" s="223" t="s">
        <v>10863</v>
      </c>
      <c r="VJJ339" s="223" t="s">
        <v>22772</v>
      </c>
      <c r="VJK339" s="223" t="s">
        <v>6595</v>
      </c>
      <c r="VJL339" s="289">
        <v>1</v>
      </c>
      <c r="VJM339" s="289"/>
      <c r="VJN339" s="268">
        <v>79.59</v>
      </c>
      <c r="VJO339" s="268">
        <f>ROUND(VJN339*(1+$C$7),2)</f>
        <v>104.49</v>
      </c>
      <c r="VJP339" s="268">
        <f>VJL339*VJN339</f>
        <v>79.59</v>
      </c>
      <c r="VJQ339" s="269">
        <f>VJO339*VJL339</f>
        <v>104.49</v>
      </c>
      <c r="VJR339" s="198" t="s">
        <v>22773</v>
      </c>
      <c r="VJS339" s="474" t="s">
        <v>22774</v>
      </c>
      <c r="VJT339" s="474"/>
      <c r="VJU339" s="474"/>
      <c r="VJV339" s="474"/>
      <c r="VJW339" s="474"/>
      <c r="VJX339" s="474"/>
      <c r="VJY339" s="223" t="s">
        <v>10863</v>
      </c>
      <c r="VJZ339" s="223" t="s">
        <v>22772</v>
      </c>
      <c r="VKA339" s="223" t="s">
        <v>6595</v>
      </c>
      <c r="VKB339" s="289">
        <v>1</v>
      </c>
      <c r="VKC339" s="289"/>
      <c r="VKD339" s="268">
        <v>79.59</v>
      </c>
      <c r="VKE339" s="268">
        <f>ROUND(VKD339*(1+$C$7),2)</f>
        <v>104.49</v>
      </c>
      <c r="VKF339" s="268">
        <f>VKB339*VKD339</f>
        <v>79.59</v>
      </c>
      <c r="VKG339" s="269">
        <f>VKE339*VKB339</f>
        <v>104.49</v>
      </c>
      <c r="VKH339" s="198" t="s">
        <v>22773</v>
      </c>
      <c r="VKI339" s="474" t="s">
        <v>22774</v>
      </c>
      <c r="VKJ339" s="474"/>
      <c r="VKK339" s="474"/>
      <c r="VKL339" s="474"/>
      <c r="VKM339" s="474"/>
      <c r="VKN339" s="474"/>
      <c r="VKO339" s="223" t="s">
        <v>10863</v>
      </c>
      <c r="VKP339" s="223" t="s">
        <v>22772</v>
      </c>
      <c r="VKQ339" s="223" t="s">
        <v>6595</v>
      </c>
      <c r="VKR339" s="289">
        <v>1</v>
      </c>
      <c r="VKS339" s="289"/>
      <c r="VKT339" s="268">
        <v>79.59</v>
      </c>
      <c r="VKU339" s="268">
        <f>ROUND(VKT339*(1+$C$7),2)</f>
        <v>104.49</v>
      </c>
      <c r="VKV339" s="268">
        <f>VKR339*VKT339</f>
        <v>79.59</v>
      </c>
      <c r="VKW339" s="269">
        <f>VKU339*VKR339</f>
        <v>104.49</v>
      </c>
      <c r="VKX339" s="198" t="s">
        <v>22773</v>
      </c>
      <c r="VKY339" s="474" t="s">
        <v>22774</v>
      </c>
      <c r="VKZ339" s="474"/>
      <c r="VLA339" s="474"/>
      <c r="VLB339" s="474"/>
      <c r="VLC339" s="474"/>
      <c r="VLD339" s="474"/>
      <c r="VLE339" s="223" t="s">
        <v>10863</v>
      </c>
      <c r="VLF339" s="223" t="s">
        <v>22772</v>
      </c>
      <c r="VLG339" s="223" t="s">
        <v>6595</v>
      </c>
      <c r="VLH339" s="289">
        <v>1</v>
      </c>
      <c r="VLI339" s="289"/>
      <c r="VLJ339" s="268">
        <v>79.59</v>
      </c>
      <c r="VLK339" s="268">
        <f>ROUND(VLJ339*(1+$C$7),2)</f>
        <v>104.49</v>
      </c>
      <c r="VLL339" s="268">
        <f>VLH339*VLJ339</f>
        <v>79.59</v>
      </c>
      <c r="VLM339" s="269">
        <f>VLK339*VLH339</f>
        <v>104.49</v>
      </c>
      <c r="VLN339" s="198" t="s">
        <v>22773</v>
      </c>
      <c r="VLO339" s="474" t="s">
        <v>22774</v>
      </c>
      <c r="VLP339" s="474"/>
      <c r="VLQ339" s="474"/>
      <c r="VLR339" s="474"/>
      <c r="VLS339" s="474"/>
      <c r="VLT339" s="474"/>
      <c r="VLU339" s="223" t="s">
        <v>10863</v>
      </c>
      <c r="VLV339" s="223" t="s">
        <v>22772</v>
      </c>
      <c r="VLW339" s="223" t="s">
        <v>6595</v>
      </c>
      <c r="VLX339" s="289">
        <v>1</v>
      </c>
      <c r="VLY339" s="289"/>
      <c r="VLZ339" s="268">
        <v>79.59</v>
      </c>
      <c r="VMA339" s="268">
        <f>ROUND(VLZ339*(1+$C$7),2)</f>
        <v>104.49</v>
      </c>
      <c r="VMB339" s="268">
        <f>VLX339*VLZ339</f>
        <v>79.59</v>
      </c>
      <c r="VMC339" s="269">
        <f>VMA339*VLX339</f>
        <v>104.49</v>
      </c>
      <c r="VMD339" s="198" t="s">
        <v>22773</v>
      </c>
      <c r="VME339" s="474" t="s">
        <v>22774</v>
      </c>
      <c r="VMF339" s="474"/>
      <c r="VMG339" s="474"/>
      <c r="VMH339" s="474"/>
      <c r="VMI339" s="474"/>
      <c r="VMJ339" s="474"/>
      <c r="VMK339" s="223" t="s">
        <v>10863</v>
      </c>
      <c r="VML339" s="223" t="s">
        <v>22772</v>
      </c>
      <c r="VMM339" s="223" t="s">
        <v>6595</v>
      </c>
      <c r="VMN339" s="289">
        <v>1</v>
      </c>
      <c r="VMO339" s="289"/>
      <c r="VMP339" s="268">
        <v>79.59</v>
      </c>
      <c r="VMQ339" s="268">
        <f>ROUND(VMP339*(1+$C$7),2)</f>
        <v>104.49</v>
      </c>
      <c r="VMR339" s="268">
        <f>VMN339*VMP339</f>
        <v>79.59</v>
      </c>
      <c r="VMS339" s="269">
        <f>VMQ339*VMN339</f>
        <v>104.49</v>
      </c>
      <c r="VMT339" s="198" t="s">
        <v>22773</v>
      </c>
      <c r="VMU339" s="474" t="s">
        <v>22774</v>
      </c>
      <c r="VMV339" s="474"/>
      <c r="VMW339" s="474"/>
      <c r="VMX339" s="474"/>
      <c r="VMY339" s="474"/>
      <c r="VMZ339" s="474"/>
      <c r="VNA339" s="223" t="s">
        <v>10863</v>
      </c>
      <c r="VNB339" s="223" t="s">
        <v>22772</v>
      </c>
      <c r="VNC339" s="223" t="s">
        <v>6595</v>
      </c>
      <c r="VND339" s="289">
        <v>1</v>
      </c>
      <c r="VNE339" s="289"/>
      <c r="VNF339" s="268">
        <v>79.59</v>
      </c>
      <c r="VNG339" s="268">
        <f>ROUND(VNF339*(1+$C$7),2)</f>
        <v>104.49</v>
      </c>
      <c r="VNH339" s="268">
        <f>VND339*VNF339</f>
        <v>79.59</v>
      </c>
      <c r="VNI339" s="269">
        <f>VNG339*VND339</f>
        <v>104.49</v>
      </c>
      <c r="VNJ339" s="198" t="s">
        <v>22773</v>
      </c>
      <c r="VNK339" s="474" t="s">
        <v>22774</v>
      </c>
      <c r="VNL339" s="474"/>
      <c r="VNM339" s="474"/>
      <c r="VNN339" s="474"/>
      <c r="VNO339" s="474"/>
      <c r="VNP339" s="474"/>
      <c r="VNQ339" s="223" t="s">
        <v>10863</v>
      </c>
      <c r="VNR339" s="223" t="s">
        <v>22772</v>
      </c>
      <c r="VNS339" s="223" t="s">
        <v>6595</v>
      </c>
      <c r="VNT339" s="289">
        <v>1</v>
      </c>
      <c r="VNU339" s="289"/>
      <c r="VNV339" s="268">
        <v>79.59</v>
      </c>
      <c r="VNW339" s="268">
        <f>ROUND(VNV339*(1+$C$7),2)</f>
        <v>104.49</v>
      </c>
      <c r="VNX339" s="268">
        <f>VNT339*VNV339</f>
        <v>79.59</v>
      </c>
      <c r="VNY339" s="269">
        <f>VNW339*VNT339</f>
        <v>104.49</v>
      </c>
      <c r="VNZ339" s="198" t="s">
        <v>22773</v>
      </c>
      <c r="VOA339" s="474" t="s">
        <v>22774</v>
      </c>
      <c r="VOB339" s="474"/>
      <c r="VOC339" s="474"/>
      <c r="VOD339" s="474"/>
      <c r="VOE339" s="474"/>
      <c r="VOF339" s="474"/>
      <c r="VOG339" s="223" t="s">
        <v>10863</v>
      </c>
      <c r="VOH339" s="223" t="s">
        <v>22772</v>
      </c>
      <c r="VOI339" s="223" t="s">
        <v>6595</v>
      </c>
      <c r="VOJ339" s="289">
        <v>1</v>
      </c>
      <c r="VOK339" s="289"/>
      <c r="VOL339" s="268">
        <v>79.59</v>
      </c>
      <c r="VOM339" s="268">
        <f>ROUND(VOL339*(1+$C$7),2)</f>
        <v>104.49</v>
      </c>
      <c r="VON339" s="268">
        <f>VOJ339*VOL339</f>
        <v>79.59</v>
      </c>
      <c r="VOO339" s="269">
        <f>VOM339*VOJ339</f>
        <v>104.49</v>
      </c>
      <c r="VOP339" s="198" t="s">
        <v>22773</v>
      </c>
      <c r="VOQ339" s="474" t="s">
        <v>22774</v>
      </c>
      <c r="VOR339" s="474"/>
      <c r="VOS339" s="474"/>
      <c r="VOT339" s="474"/>
      <c r="VOU339" s="474"/>
      <c r="VOV339" s="474"/>
      <c r="VOW339" s="223" t="s">
        <v>10863</v>
      </c>
      <c r="VOX339" s="223" t="s">
        <v>22772</v>
      </c>
      <c r="VOY339" s="223" t="s">
        <v>6595</v>
      </c>
      <c r="VOZ339" s="289">
        <v>1</v>
      </c>
      <c r="VPA339" s="289"/>
      <c r="VPB339" s="268">
        <v>79.59</v>
      </c>
      <c r="VPC339" s="268">
        <f>ROUND(VPB339*(1+$C$7),2)</f>
        <v>104.49</v>
      </c>
      <c r="VPD339" s="268">
        <f>VOZ339*VPB339</f>
        <v>79.59</v>
      </c>
      <c r="VPE339" s="269">
        <f>VPC339*VOZ339</f>
        <v>104.49</v>
      </c>
      <c r="VPF339" s="198" t="s">
        <v>22773</v>
      </c>
      <c r="VPG339" s="474" t="s">
        <v>22774</v>
      </c>
      <c r="VPH339" s="474"/>
      <c r="VPI339" s="474"/>
      <c r="VPJ339" s="474"/>
      <c r="VPK339" s="474"/>
      <c r="VPL339" s="474"/>
      <c r="VPM339" s="223" t="s">
        <v>10863</v>
      </c>
      <c r="VPN339" s="223" t="s">
        <v>22772</v>
      </c>
      <c r="VPO339" s="223" t="s">
        <v>6595</v>
      </c>
      <c r="VPP339" s="289">
        <v>1</v>
      </c>
      <c r="VPQ339" s="289"/>
      <c r="VPR339" s="268">
        <v>79.59</v>
      </c>
      <c r="VPS339" s="268">
        <f>ROUND(VPR339*(1+$C$7),2)</f>
        <v>104.49</v>
      </c>
      <c r="VPT339" s="268">
        <f>VPP339*VPR339</f>
        <v>79.59</v>
      </c>
      <c r="VPU339" s="269">
        <f>VPS339*VPP339</f>
        <v>104.49</v>
      </c>
      <c r="VPV339" s="198" t="s">
        <v>22773</v>
      </c>
      <c r="VPW339" s="474" t="s">
        <v>22774</v>
      </c>
      <c r="VPX339" s="474"/>
      <c r="VPY339" s="474"/>
      <c r="VPZ339" s="474"/>
      <c r="VQA339" s="474"/>
      <c r="VQB339" s="474"/>
      <c r="VQC339" s="223" t="s">
        <v>10863</v>
      </c>
      <c r="VQD339" s="223" t="s">
        <v>22772</v>
      </c>
      <c r="VQE339" s="223" t="s">
        <v>6595</v>
      </c>
      <c r="VQF339" s="289">
        <v>1</v>
      </c>
      <c r="VQG339" s="289"/>
      <c r="VQH339" s="268">
        <v>79.59</v>
      </c>
      <c r="VQI339" s="268">
        <f>ROUND(VQH339*(1+$C$7),2)</f>
        <v>104.49</v>
      </c>
      <c r="VQJ339" s="268">
        <f>VQF339*VQH339</f>
        <v>79.59</v>
      </c>
      <c r="VQK339" s="269">
        <f>VQI339*VQF339</f>
        <v>104.49</v>
      </c>
      <c r="VQL339" s="198" t="s">
        <v>22773</v>
      </c>
      <c r="VQM339" s="474" t="s">
        <v>22774</v>
      </c>
      <c r="VQN339" s="474"/>
      <c r="VQO339" s="474"/>
      <c r="VQP339" s="474"/>
      <c r="VQQ339" s="474"/>
      <c r="VQR339" s="474"/>
      <c r="VQS339" s="223" t="s">
        <v>10863</v>
      </c>
      <c r="VQT339" s="223" t="s">
        <v>22772</v>
      </c>
      <c r="VQU339" s="223" t="s">
        <v>6595</v>
      </c>
      <c r="VQV339" s="289">
        <v>1</v>
      </c>
      <c r="VQW339" s="289"/>
      <c r="VQX339" s="268">
        <v>79.59</v>
      </c>
      <c r="VQY339" s="268">
        <f>ROUND(VQX339*(1+$C$7),2)</f>
        <v>104.49</v>
      </c>
      <c r="VQZ339" s="268">
        <f>VQV339*VQX339</f>
        <v>79.59</v>
      </c>
      <c r="VRA339" s="269">
        <f>VQY339*VQV339</f>
        <v>104.49</v>
      </c>
      <c r="VRB339" s="198" t="s">
        <v>22773</v>
      </c>
      <c r="VRC339" s="474" t="s">
        <v>22774</v>
      </c>
      <c r="VRD339" s="474"/>
      <c r="VRE339" s="474"/>
      <c r="VRF339" s="474"/>
      <c r="VRG339" s="474"/>
      <c r="VRH339" s="474"/>
      <c r="VRI339" s="223" t="s">
        <v>10863</v>
      </c>
      <c r="VRJ339" s="223" t="s">
        <v>22772</v>
      </c>
      <c r="VRK339" s="223" t="s">
        <v>6595</v>
      </c>
      <c r="VRL339" s="289">
        <v>1</v>
      </c>
      <c r="VRM339" s="289"/>
      <c r="VRN339" s="268">
        <v>79.59</v>
      </c>
      <c r="VRO339" s="268">
        <f>ROUND(VRN339*(1+$C$7),2)</f>
        <v>104.49</v>
      </c>
      <c r="VRP339" s="268">
        <f>VRL339*VRN339</f>
        <v>79.59</v>
      </c>
      <c r="VRQ339" s="269">
        <f>VRO339*VRL339</f>
        <v>104.49</v>
      </c>
      <c r="VRR339" s="198" t="s">
        <v>22773</v>
      </c>
      <c r="VRS339" s="474" t="s">
        <v>22774</v>
      </c>
      <c r="VRT339" s="474"/>
      <c r="VRU339" s="474"/>
      <c r="VRV339" s="474"/>
      <c r="VRW339" s="474"/>
      <c r="VRX339" s="474"/>
      <c r="VRY339" s="223" t="s">
        <v>10863</v>
      </c>
      <c r="VRZ339" s="223" t="s">
        <v>22772</v>
      </c>
      <c r="VSA339" s="223" t="s">
        <v>6595</v>
      </c>
      <c r="VSB339" s="289">
        <v>1</v>
      </c>
      <c r="VSC339" s="289"/>
      <c r="VSD339" s="268">
        <v>79.59</v>
      </c>
      <c r="VSE339" s="268">
        <f>ROUND(VSD339*(1+$C$7),2)</f>
        <v>104.49</v>
      </c>
      <c r="VSF339" s="268">
        <f>VSB339*VSD339</f>
        <v>79.59</v>
      </c>
      <c r="VSG339" s="269">
        <f>VSE339*VSB339</f>
        <v>104.49</v>
      </c>
      <c r="VSH339" s="198" t="s">
        <v>22773</v>
      </c>
      <c r="VSI339" s="474" t="s">
        <v>22774</v>
      </c>
      <c r="VSJ339" s="474"/>
      <c r="VSK339" s="474"/>
      <c r="VSL339" s="474"/>
      <c r="VSM339" s="474"/>
      <c r="VSN339" s="474"/>
      <c r="VSO339" s="223" t="s">
        <v>10863</v>
      </c>
      <c r="VSP339" s="223" t="s">
        <v>22772</v>
      </c>
      <c r="VSQ339" s="223" t="s">
        <v>6595</v>
      </c>
      <c r="VSR339" s="289">
        <v>1</v>
      </c>
      <c r="VSS339" s="289"/>
      <c r="VST339" s="268">
        <v>79.59</v>
      </c>
      <c r="VSU339" s="268">
        <f>ROUND(VST339*(1+$C$7),2)</f>
        <v>104.49</v>
      </c>
      <c r="VSV339" s="268">
        <f>VSR339*VST339</f>
        <v>79.59</v>
      </c>
      <c r="VSW339" s="269">
        <f>VSU339*VSR339</f>
        <v>104.49</v>
      </c>
      <c r="VSX339" s="198" t="s">
        <v>22773</v>
      </c>
      <c r="VSY339" s="474" t="s">
        <v>22774</v>
      </c>
      <c r="VSZ339" s="474"/>
      <c r="VTA339" s="474"/>
      <c r="VTB339" s="474"/>
      <c r="VTC339" s="474"/>
      <c r="VTD339" s="474"/>
      <c r="VTE339" s="223" t="s">
        <v>10863</v>
      </c>
      <c r="VTF339" s="223" t="s">
        <v>22772</v>
      </c>
      <c r="VTG339" s="223" t="s">
        <v>6595</v>
      </c>
      <c r="VTH339" s="289">
        <v>1</v>
      </c>
      <c r="VTI339" s="289"/>
      <c r="VTJ339" s="268">
        <v>79.59</v>
      </c>
      <c r="VTK339" s="268">
        <f>ROUND(VTJ339*(1+$C$7),2)</f>
        <v>104.49</v>
      </c>
      <c r="VTL339" s="268">
        <f>VTH339*VTJ339</f>
        <v>79.59</v>
      </c>
      <c r="VTM339" s="269">
        <f>VTK339*VTH339</f>
        <v>104.49</v>
      </c>
      <c r="VTN339" s="198" t="s">
        <v>22773</v>
      </c>
      <c r="VTO339" s="474" t="s">
        <v>22774</v>
      </c>
      <c r="VTP339" s="474"/>
      <c r="VTQ339" s="474"/>
      <c r="VTR339" s="474"/>
      <c r="VTS339" s="474"/>
      <c r="VTT339" s="474"/>
      <c r="VTU339" s="223" t="s">
        <v>10863</v>
      </c>
      <c r="VTV339" s="223" t="s">
        <v>22772</v>
      </c>
      <c r="VTW339" s="223" t="s">
        <v>6595</v>
      </c>
      <c r="VTX339" s="289">
        <v>1</v>
      </c>
      <c r="VTY339" s="289"/>
      <c r="VTZ339" s="268">
        <v>79.59</v>
      </c>
      <c r="VUA339" s="268">
        <f>ROUND(VTZ339*(1+$C$7),2)</f>
        <v>104.49</v>
      </c>
      <c r="VUB339" s="268">
        <f>VTX339*VTZ339</f>
        <v>79.59</v>
      </c>
      <c r="VUC339" s="269">
        <f>VUA339*VTX339</f>
        <v>104.49</v>
      </c>
      <c r="VUD339" s="198" t="s">
        <v>22773</v>
      </c>
      <c r="VUE339" s="474" t="s">
        <v>22774</v>
      </c>
      <c r="VUF339" s="474"/>
      <c r="VUG339" s="474"/>
      <c r="VUH339" s="474"/>
      <c r="VUI339" s="474"/>
      <c r="VUJ339" s="474"/>
      <c r="VUK339" s="223" t="s">
        <v>10863</v>
      </c>
      <c r="VUL339" s="223" t="s">
        <v>22772</v>
      </c>
      <c r="VUM339" s="223" t="s">
        <v>6595</v>
      </c>
      <c r="VUN339" s="289">
        <v>1</v>
      </c>
      <c r="VUO339" s="289"/>
      <c r="VUP339" s="268">
        <v>79.59</v>
      </c>
      <c r="VUQ339" s="268">
        <f>ROUND(VUP339*(1+$C$7),2)</f>
        <v>104.49</v>
      </c>
      <c r="VUR339" s="268">
        <f>VUN339*VUP339</f>
        <v>79.59</v>
      </c>
      <c r="VUS339" s="269">
        <f>VUQ339*VUN339</f>
        <v>104.49</v>
      </c>
      <c r="VUT339" s="198" t="s">
        <v>22773</v>
      </c>
      <c r="VUU339" s="474" t="s">
        <v>22774</v>
      </c>
      <c r="VUV339" s="474"/>
      <c r="VUW339" s="474"/>
      <c r="VUX339" s="474"/>
      <c r="VUY339" s="474"/>
      <c r="VUZ339" s="474"/>
      <c r="VVA339" s="223" t="s">
        <v>10863</v>
      </c>
      <c r="VVB339" s="223" t="s">
        <v>22772</v>
      </c>
      <c r="VVC339" s="223" t="s">
        <v>6595</v>
      </c>
      <c r="VVD339" s="289">
        <v>1</v>
      </c>
      <c r="VVE339" s="289"/>
      <c r="VVF339" s="268">
        <v>79.59</v>
      </c>
      <c r="VVG339" s="268">
        <f>ROUND(VVF339*(1+$C$7),2)</f>
        <v>104.49</v>
      </c>
      <c r="VVH339" s="268">
        <f>VVD339*VVF339</f>
        <v>79.59</v>
      </c>
      <c r="VVI339" s="269">
        <f>VVG339*VVD339</f>
        <v>104.49</v>
      </c>
      <c r="VVJ339" s="198" t="s">
        <v>22773</v>
      </c>
      <c r="VVK339" s="474" t="s">
        <v>22774</v>
      </c>
      <c r="VVL339" s="474"/>
      <c r="VVM339" s="474"/>
      <c r="VVN339" s="474"/>
      <c r="VVO339" s="474"/>
      <c r="VVP339" s="474"/>
      <c r="VVQ339" s="223" t="s">
        <v>10863</v>
      </c>
      <c r="VVR339" s="223" t="s">
        <v>22772</v>
      </c>
      <c r="VVS339" s="223" t="s">
        <v>6595</v>
      </c>
      <c r="VVT339" s="289">
        <v>1</v>
      </c>
      <c r="VVU339" s="289"/>
      <c r="VVV339" s="268">
        <v>79.59</v>
      </c>
      <c r="VVW339" s="268">
        <f>ROUND(VVV339*(1+$C$7),2)</f>
        <v>104.49</v>
      </c>
      <c r="VVX339" s="268">
        <f>VVT339*VVV339</f>
        <v>79.59</v>
      </c>
      <c r="VVY339" s="269">
        <f>VVW339*VVT339</f>
        <v>104.49</v>
      </c>
      <c r="VVZ339" s="198" t="s">
        <v>22773</v>
      </c>
      <c r="VWA339" s="474" t="s">
        <v>22774</v>
      </c>
      <c r="VWB339" s="474"/>
      <c r="VWC339" s="474"/>
      <c r="VWD339" s="474"/>
      <c r="VWE339" s="474"/>
      <c r="VWF339" s="474"/>
      <c r="VWG339" s="223" t="s">
        <v>10863</v>
      </c>
      <c r="VWH339" s="223" t="s">
        <v>22772</v>
      </c>
      <c r="VWI339" s="223" t="s">
        <v>6595</v>
      </c>
      <c r="VWJ339" s="289">
        <v>1</v>
      </c>
      <c r="VWK339" s="289"/>
      <c r="VWL339" s="268">
        <v>79.59</v>
      </c>
      <c r="VWM339" s="268">
        <f>ROUND(VWL339*(1+$C$7),2)</f>
        <v>104.49</v>
      </c>
      <c r="VWN339" s="268">
        <f>VWJ339*VWL339</f>
        <v>79.59</v>
      </c>
      <c r="VWO339" s="269">
        <f>VWM339*VWJ339</f>
        <v>104.49</v>
      </c>
      <c r="VWP339" s="198" t="s">
        <v>22773</v>
      </c>
      <c r="VWQ339" s="474" t="s">
        <v>22774</v>
      </c>
      <c r="VWR339" s="474"/>
      <c r="VWS339" s="474"/>
      <c r="VWT339" s="474"/>
      <c r="VWU339" s="474"/>
      <c r="VWV339" s="474"/>
      <c r="VWW339" s="223" t="s">
        <v>10863</v>
      </c>
      <c r="VWX339" s="223" t="s">
        <v>22772</v>
      </c>
      <c r="VWY339" s="223" t="s">
        <v>6595</v>
      </c>
      <c r="VWZ339" s="289">
        <v>1</v>
      </c>
      <c r="VXA339" s="289"/>
      <c r="VXB339" s="268">
        <v>79.59</v>
      </c>
      <c r="VXC339" s="268">
        <f>ROUND(VXB339*(1+$C$7),2)</f>
        <v>104.49</v>
      </c>
      <c r="VXD339" s="268">
        <f>VWZ339*VXB339</f>
        <v>79.59</v>
      </c>
      <c r="VXE339" s="269">
        <f>VXC339*VWZ339</f>
        <v>104.49</v>
      </c>
      <c r="VXF339" s="198" t="s">
        <v>22773</v>
      </c>
      <c r="VXG339" s="474" t="s">
        <v>22774</v>
      </c>
      <c r="VXH339" s="474"/>
      <c r="VXI339" s="474"/>
      <c r="VXJ339" s="474"/>
      <c r="VXK339" s="474"/>
      <c r="VXL339" s="474"/>
      <c r="VXM339" s="223" t="s">
        <v>10863</v>
      </c>
      <c r="VXN339" s="223" t="s">
        <v>22772</v>
      </c>
      <c r="VXO339" s="223" t="s">
        <v>6595</v>
      </c>
      <c r="VXP339" s="289">
        <v>1</v>
      </c>
      <c r="VXQ339" s="289"/>
      <c r="VXR339" s="268">
        <v>79.59</v>
      </c>
      <c r="VXS339" s="268">
        <f>ROUND(VXR339*(1+$C$7),2)</f>
        <v>104.49</v>
      </c>
      <c r="VXT339" s="268">
        <f>VXP339*VXR339</f>
        <v>79.59</v>
      </c>
      <c r="VXU339" s="269">
        <f>VXS339*VXP339</f>
        <v>104.49</v>
      </c>
      <c r="VXV339" s="198" t="s">
        <v>22773</v>
      </c>
      <c r="VXW339" s="474" t="s">
        <v>22774</v>
      </c>
      <c r="VXX339" s="474"/>
      <c r="VXY339" s="474"/>
      <c r="VXZ339" s="474"/>
      <c r="VYA339" s="474"/>
      <c r="VYB339" s="474"/>
      <c r="VYC339" s="223" t="s">
        <v>10863</v>
      </c>
      <c r="VYD339" s="223" t="s">
        <v>22772</v>
      </c>
      <c r="VYE339" s="223" t="s">
        <v>6595</v>
      </c>
      <c r="VYF339" s="289">
        <v>1</v>
      </c>
      <c r="VYG339" s="289"/>
      <c r="VYH339" s="268">
        <v>79.59</v>
      </c>
      <c r="VYI339" s="268">
        <f>ROUND(VYH339*(1+$C$7),2)</f>
        <v>104.49</v>
      </c>
      <c r="VYJ339" s="268">
        <f>VYF339*VYH339</f>
        <v>79.59</v>
      </c>
      <c r="VYK339" s="269">
        <f>VYI339*VYF339</f>
        <v>104.49</v>
      </c>
      <c r="VYL339" s="198" t="s">
        <v>22773</v>
      </c>
      <c r="VYM339" s="474" t="s">
        <v>22774</v>
      </c>
      <c r="VYN339" s="474"/>
      <c r="VYO339" s="474"/>
      <c r="VYP339" s="474"/>
      <c r="VYQ339" s="474"/>
      <c r="VYR339" s="474"/>
      <c r="VYS339" s="223" t="s">
        <v>10863</v>
      </c>
      <c r="VYT339" s="223" t="s">
        <v>22772</v>
      </c>
      <c r="VYU339" s="223" t="s">
        <v>6595</v>
      </c>
      <c r="VYV339" s="289">
        <v>1</v>
      </c>
      <c r="VYW339" s="289"/>
      <c r="VYX339" s="268">
        <v>79.59</v>
      </c>
      <c r="VYY339" s="268">
        <f>ROUND(VYX339*(1+$C$7),2)</f>
        <v>104.49</v>
      </c>
      <c r="VYZ339" s="268">
        <f>VYV339*VYX339</f>
        <v>79.59</v>
      </c>
      <c r="VZA339" s="269">
        <f>VYY339*VYV339</f>
        <v>104.49</v>
      </c>
      <c r="VZB339" s="198" t="s">
        <v>22773</v>
      </c>
      <c r="VZC339" s="474" t="s">
        <v>22774</v>
      </c>
      <c r="VZD339" s="474"/>
      <c r="VZE339" s="474"/>
      <c r="VZF339" s="474"/>
      <c r="VZG339" s="474"/>
      <c r="VZH339" s="474"/>
      <c r="VZI339" s="223" t="s">
        <v>10863</v>
      </c>
      <c r="VZJ339" s="223" t="s">
        <v>22772</v>
      </c>
      <c r="VZK339" s="223" t="s">
        <v>6595</v>
      </c>
      <c r="VZL339" s="289">
        <v>1</v>
      </c>
      <c r="VZM339" s="289"/>
      <c r="VZN339" s="268">
        <v>79.59</v>
      </c>
      <c r="VZO339" s="268">
        <f>ROUND(VZN339*(1+$C$7),2)</f>
        <v>104.49</v>
      </c>
      <c r="VZP339" s="268">
        <f>VZL339*VZN339</f>
        <v>79.59</v>
      </c>
      <c r="VZQ339" s="269">
        <f>VZO339*VZL339</f>
        <v>104.49</v>
      </c>
      <c r="VZR339" s="198" t="s">
        <v>22773</v>
      </c>
      <c r="VZS339" s="474" t="s">
        <v>22774</v>
      </c>
      <c r="VZT339" s="474"/>
      <c r="VZU339" s="474"/>
      <c r="VZV339" s="474"/>
      <c r="VZW339" s="474"/>
      <c r="VZX339" s="474"/>
      <c r="VZY339" s="223" t="s">
        <v>10863</v>
      </c>
      <c r="VZZ339" s="223" t="s">
        <v>22772</v>
      </c>
      <c r="WAA339" s="223" t="s">
        <v>6595</v>
      </c>
      <c r="WAB339" s="289">
        <v>1</v>
      </c>
      <c r="WAC339" s="289"/>
      <c r="WAD339" s="268">
        <v>79.59</v>
      </c>
      <c r="WAE339" s="268">
        <f>ROUND(WAD339*(1+$C$7),2)</f>
        <v>104.49</v>
      </c>
      <c r="WAF339" s="268">
        <f>WAB339*WAD339</f>
        <v>79.59</v>
      </c>
      <c r="WAG339" s="269">
        <f>WAE339*WAB339</f>
        <v>104.49</v>
      </c>
      <c r="WAH339" s="198" t="s">
        <v>22773</v>
      </c>
      <c r="WAI339" s="474" t="s">
        <v>22774</v>
      </c>
      <c r="WAJ339" s="474"/>
      <c r="WAK339" s="474"/>
      <c r="WAL339" s="474"/>
      <c r="WAM339" s="474"/>
      <c r="WAN339" s="474"/>
      <c r="WAO339" s="223" t="s">
        <v>10863</v>
      </c>
      <c r="WAP339" s="223" t="s">
        <v>22772</v>
      </c>
      <c r="WAQ339" s="223" t="s">
        <v>6595</v>
      </c>
      <c r="WAR339" s="289">
        <v>1</v>
      </c>
      <c r="WAS339" s="289"/>
      <c r="WAT339" s="268">
        <v>79.59</v>
      </c>
      <c r="WAU339" s="268">
        <f>ROUND(WAT339*(1+$C$7),2)</f>
        <v>104.49</v>
      </c>
      <c r="WAV339" s="268">
        <f>WAR339*WAT339</f>
        <v>79.59</v>
      </c>
      <c r="WAW339" s="269">
        <f>WAU339*WAR339</f>
        <v>104.49</v>
      </c>
      <c r="WAX339" s="198" t="s">
        <v>22773</v>
      </c>
      <c r="WAY339" s="474" t="s">
        <v>22774</v>
      </c>
      <c r="WAZ339" s="474"/>
      <c r="WBA339" s="474"/>
      <c r="WBB339" s="474"/>
      <c r="WBC339" s="474"/>
      <c r="WBD339" s="474"/>
      <c r="WBE339" s="223" t="s">
        <v>10863</v>
      </c>
      <c r="WBF339" s="223" t="s">
        <v>22772</v>
      </c>
      <c r="WBG339" s="223" t="s">
        <v>6595</v>
      </c>
      <c r="WBH339" s="289">
        <v>1</v>
      </c>
      <c r="WBI339" s="289"/>
      <c r="WBJ339" s="268">
        <v>79.59</v>
      </c>
      <c r="WBK339" s="268">
        <f>ROUND(WBJ339*(1+$C$7),2)</f>
        <v>104.49</v>
      </c>
      <c r="WBL339" s="268">
        <f>WBH339*WBJ339</f>
        <v>79.59</v>
      </c>
      <c r="WBM339" s="269">
        <f>WBK339*WBH339</f>
        <v>104.49</v>
      </c>
      <c r="WBN339" s="198" t="s">
        <v>22773</v>
      </c>
      <c r="WBO339" s="474" t="s">
        <v>22774</v>
      </c>
      <c r="WBP339" s="474"/>
      <c r="WBQ339" s="474"/>
      <c r="WBR339" s="474"/>
      <c r="WBS339" s="474"/>
      <c r="WBT339" s="474"/>
      <c r="WBU339" s="223" t="s">
        <v>10863</v>
      </c>
      <c r="WBV339" s="223" t="s">
        <v>22772</v>
      </c>
      <c r="WBW339" s="223" t="s">
        <v>6595</v>
      </c>
      <c r="WBX339" s="289">
        <v>1</v>
      </c>
      <c r="WBY339" s="289"/>
      <c r="WBZ339" s="268">
        <v>79.59</v>
      </c>
      <c r="WCA339" s="268">
        <f>ROUND(WBZ339*(1+$C$7),2)</f>
        <v>104.49</v>
      </c>
      <c r="WCB339" s="268">
        <f>WBX339*WBZ339</f>
        <v>79.59</v>
      </c>
      <c r="WCC339" s="269">
        <f>WCA339*WBX339</f>
        <v>104.49</v>
      </c>
      <c r="WCD339" s="198" t="s">
        <v>22773</v>
      </c>
      <c r="WCE339" s="474" t="s">
        <v>22774</v>
      </c>
      <c r="WCF339" s="474"/>
      <c r="WCG339" s="474"/>
      <c r="WCH339" s="474"/>
      <c r="WCI339" s="474"/>
      <c r="WCJ339" s="474"/>
      <c r="WCK339" s="223" t="s">
        <v>10863</v>
      </c>
      <c r="WCL339" s="223" t="s">
        <v>22772</v>
      </c>
      <c r="WCM339" s="223" t="s">
        <v>6595</v>
      </c>
      <c r="WCN339" s="289">
        <v>1</v>
      </c>
      <c r="WCO339" s="289"/>
      <c r="WCP339" s="268">
        <v>79.59</v>
      </c>
      <c r="WCQ339" s="268">
        <f>ROUND(WCP339*(1+$C$7),2)</f>
        <v>104.49</v>
      </c>
      <c r="WCR339" s="268">
        <f>WCN339*WCP339</f>
        <v>79.59</v>
      </c>
      <c r="WCS339" s="269">
        <f>WCQ339*WCN339</f>
        <v>104.49</v>
      </c>
      <c r="WCT339" s="198" t="s">
        <v>22773</v>
      </c>
      <c r="WCU339" s="474" t="s">
        <v>22774</v>
      </c>
      <c r="WCV339" s="474"/>
      <c r="WCW339" s="474"/>
      <c r="WCX339" s="474"/>
      <c r="WCY339" s="474"/>
      <c r="WCZ339" s="474"/>
      <c r="WDA339" s="223" t="s">
        <v>10863</v>
      </c>
      <c r="WDB339" s="223" t="s">
        <v>22772</v>
      </c>
      <c r="WDC339" s="223" t="s">
        <v>6595</v>
      </c>
      <c r="WDD339" s="289">
        <v>1</v>
      </c>
      <c r="WDE339" s="289"/>
      <c r="WDF339" s="268">
        <v>79.59</v>
      </c>
      <c r="WDG339" s="268">
        <f>ROUND(WDF339*(1+$C$7),2)</f>
        <v>104.49</v>
      </c>
      <c r="WDH339" s="268">
        <f>WDD339*WDF339</f>
        <v>79.59</v>
      </c>
      <c r="WDI339" s="269">
        <f>WDG339*WDD339</f>
        <v>104.49</v>
      </c>
      <c r="WDJ339" s="198" t="s">
        <v>22773</v>
      </c>
      <c r="WDK339" s="474" t="s">
        <v>22774</v>
      </c>
      <c r="WDL339" s="474"/>
      <c r="WDM339" s="474"/>
      <c r="WDN339" s="474"/>
      <c r="WDO339" s="474"/>
      <c r="WDP339" s="474"/>
      <c r="WDQ339" s="223" t="s">
        <v>10863</v>
      </c>
      <c r="WDR339" s="223" t="s">
        <v>22772</v>
      </c>
      <c r="WDS339" s="223" t="s">
        <v>6595</v>
      </c>
      <c r="WDT339" s="289">
        <v>1</v>
      </c>
      <c r="WDU339" s="289"/>
      <c r="WDV339" s="268">
        <v>79.59</v>
      </c>
      <c r="WDW339" s="268">
        <f>ROUND(WDV339*(1+$C$7),2)</f>
        <v>104.49</v>
      </c>
      <c r="WDX339" s="268">
        <f>WDT339*WDV339</f>
        <v>79.59</v>
      </c>
      <c r="WDY339" s="269">
        <f>WDW339*WDT339</f>
        <v>104.49</v>
      </c>
      <c r="WDZ339" s="198" t="s">
        <v>22773</v>
      </c>
      <c r="WEA339" s="474" t="s">
        <v>22774</v>
      </c>
      <c r="WEB339" s="474"/>
      <c r="WEC339" s="474"/>
      <c r="WED339" s="474"/>
      <c r="WEE339" s="474"/>
      <c r="WEF339" s="474"/>
      <c r="WEG339" s="223" t="s">
        <v>10863</v>
      </c>
      <c r="WEH339" s="223" t="s">
        <v>22772</v>
      </c>
      <c r="WEI339" s="223" t="s">
        <v>6595</v>
      </c>
      <c r="WEJ339" s="289">
        <v>1</v>
      </c>
      <c r="WEK339" s="289"/>
      <c r="WEL339" s="268">
        <v>79.59</v>
      </c>
      <c r="WEM339" s="268">
        <f>ROUND(WEL339*(1+$C$7),2)</f>
        <v>104.49</v>
      </c>
      <c r="WEN339" s="268">
        <f>WEJ339*WEL339</f>
        <v>79.59</v>
      </c>
      <c r="WEO339" s="269">
        <f>WEM339*WEJ339</f>
        <v>104.49</v>
      </c>
      <c r="WEP339" s="198" t="s">
        <v>22773</v>
      </c>
      <c r="WEQ339" s="474" t="s">
        <v>22774</v>
      </c>
      <c r="WER339" s="474"/>
      <c r="WES339" s="474"/>
      <c r="WET339" s="474"/>
      <c r="WEU339" s="474"/>
      <c r="WEV339" s="474"/>
      <c r="WEW339" s="223" t="s">
        <v>10863</v>
      </c>
      <c r="WEX339" s="223" t="s">
        <v>22772</v>
      </c>
      <c r="WEY339" s="223" t="s">
        <v>6595</v>
      </c>
      <c r="WEZ339" s="289">
        <v>1</v>
      </c>
      <c r="WFA339" s="289"/>
      <c r="WFB339" s="268">
        <v>79.59</v>
      </c>
      <c r="WFC339" s="268">
        <f>ROUND(WFB339*(1+$C$7),2)</f>
        <v>104.49</v>
      </c>
      <c r="WFD339" s="268">
        <f>WEZ339*WFB339</f>
        <v>79.59</v>
      </c>
      <c r="WFE339" s="269">
        <f>WFC339*WEZ339</f>
        <v>104.49</v>
      </c>
      <c r="WFF339" s="198" t="s">
        <v>22773</v>
      </c>
      <c r="WFG339" s="474" t="s">
        <v>22774</v>
      </c>
      <c r="WFH339" s="474"/>
      <c r="WFI339" s="474"/>
      <c r="WFJ339" s="474"/>
      <c r="WFK339" s="474"/>
      <c r="WFL339" s="474"/>
      <c r="WFM339" s="223" t="s">
        <v>10863</v>
      </c>
      <c r="WFN339" s="223" t="s">
        <v>22772</v>
      </c>
      <c r="WFO339" s="223" t="s">
        <v>6595</v>
      </c>
      <c r="WFP339" s="289">
        <v>1</v>
      </c>
      <c r="WFQ339" s="289"/>
      <c r="WFR339" s="268">
        <v>79.59</v>
      </c>
      <c r="WFS339" s="268">
        <f>ROUND(WFR339*(1+$C$7),2)</f>
        <v>104.49</v>
      </c>
      <c r="WFT339" s="268">
        <f>WFP339*WFR339</f>
        <v>79.59</v>
      </c>
      <c r="WFU339" s="269">
        <f>WFS339*WFP339</f>
        <v>104.49</v>
      </c>
      <c r="WFV339" s="198" t="s">
        <v>22773</v>
      </c>
      <c r="WFW339" s="474" t="s">
        <v>22774</v>
      </c>
      <c r="WFX339" s="474"/>
      <c r="WFY339" s="474"/>
      <c r="WFZ339" s="474"/>
      <c r="WGA339" s="474"/>
      <c r="WGB339" s="474"/>
      <c r="WGC339" s="223" t="s">
        <v>10863</v>
      </c>
      <c r="WGD339" s="223" t="s">
        <v>22772</v>
      </c>
      <c r="WGE339" s="223" t="s">
        <v>6595</v>
      </c>
      <c r="WGF339" s="289">
        <v>1</v>
      </c>
      <c r="WGG339" s="289"/>
      <c r="WGH339" s="268">
        <v>79.59</v>
      </c>
      <c r="WGI339" s="268">
        <f>ROUND(WGH339*(1+$C$7),2)</f>
        <v>104.49</v>
      </c>
      <c r="WGJ339" s="268">
        <f>WGF339*WGH339</f>
        <v>79.59</v>
      </c>
      <c r="WGK339" s="269">
        <f>WGI339*WGF339</f>
        <v>104.49</v>
      </c>
      <c r="WGL339" s="198" t="s">
        <v>22773</v>
      </c>
      <c r="WGM339" s="474" t="s">
        <v>22774</v>
      </c>
      <c r="WGN339" s="474"/>
      <c r="WGO339" s="474"/>
      <c r="WGP339" s="474"/>
      <c r="WGQ339" s="474"/>
      <c r="WGR339" s="474"/>
      <c r="WGS339" s="223" t="s">
        <v>10863</v>
      </c>
      <c r="WGT339" s="223" t="s">
        <v>22772</v>
      </c>
      <c r="WGU339" s="223" t="s">
        <v>6595</v>
      </c>
      <c r="WGV339" s="289">
        <v>1</v>
      </c>
      <c r="WGW339" s="289"/>
      <c r="WGX339" s="268">
        <v>79.59</v>
      </c>
      <c r="WGY339" s="268">
        <f>ROUND(WGX339*(1+$C$7),2)</f>
        <v>104.49</v>
      </c>
      <c r="WGZ339" s="268">
        <f>WGV339*WGX339</f>
        <v>79.59</v>
      </c>
      <c r="WHA339" s="269">
        <f>WGY339*WGV339</f>
        <v>104.49</v>
      </c>
      <c r="WHB339" s="198" t="s">
        <v>22773</v>
      </c>
      <c r="WHC339" s="474" t="s">
        <v>22774</v>
      </c>
      <c r="WHD339" s="474"/>
      <c r="WHE339" s="474"/>
      <c r="WHF339" s="474"/>
      <c r="WHG339" s="474"/>
      <c r="WHH339" s="474"/>
      <c r="WHI339" s="223" t="s">
        <v>10863</v>
      </c>
      <c r="WHJ339" s="223" t="s">
        <v>22772</v>
      </c>
      <c r="WHK339" s="223" t="s">
        <v>6595</v>
      </c>
      <c r="WHL339" s="289">
        <v>1</v>
      </c>
      <c r="WHM339" s="289"/>
      <c r="WHN339" s="268">
        <v>79.59</v>
      </c>
      <c r="WHO339" s="268">
        <f>ROUND(WHN339*(1+$C$7),2)</f>
        <v>104.49</v>
      </c>
      <c r="WHP339" s="268">
        <f>WHL339*WHN339</f>
        <v>79.59</v>
      </c>
      <c r="WHQ339" s="269">
        <f>WHO339*WHL339</f>
        <v>104.49</v>
      </c>
      <c r="WHR339" s="198" t="s">
        <v>22773</v>
      </c>
      <c r="WHS339" s="474" t="s">
        <v>22774</v>
      </c>
      <c r="WHT339" s="474"/>
      <c r="WHU339" s="474"/>
      <c r="WHV339" s="474"/>
      <c r="WHW339" s="474"/>
      <c r="WHX339" s="474"/>
      <c r="WHY339" s="223" t="s">
        <v>10863</v>
      </c>
      <c r="WHZ339" s="223" t="s">
        <v>22772</v>
      </c>
      <c r="WIA339" s="223" t="s">
        <v>6595</v>
      </c>
      <c r="WIB339" s="289">
        <v>1</v>
      </c>
      <c r="WIC339" s="289"/>
      <c r="WID339" s="268">
        <v>79.59</v>
      </c>
      <c r="WIE339" s="268">
        <f>ROUND(WID339*(1+$C$7),2)</f>
        <v>104.49</v>
      </c>
      <c r="WIF339" s="268">
        <f>WIB339*WID339</f>
        <v>79.59</v>
      </c>
      <c r="WIG339" s="269">
        <f>WIE339*WIB339</f>
        <v>104.49</v>
      </c>
      <c r="WIH339" s="198" t="s">
        <v>22773</v>
      </c>
      <c r="WII339" s="474" t="s">
        <v>22774</v>
      </c>
      <c r="WIJ339" s="474"/>
      <c r="WIK339" s="474"/>
      <c r="WIL339" s="474"/>
      <c r="WIM339" s="474"/>
      <c r="WIN339" s="474"/>
      <c r="WIO339" s="223" t="s">
        <v>10863</v>
      </c>
      <c r="WIP339" s="223" t="s">
        <v>22772</v>
      </c>
      <c r="WIQ339" s="223" t="s">
        <v>6595</v>
      </c>
      <c r="WIR339" s="289">
        <v>1</v>
      </c>
      <c r="WIS339" s="289"/>
      <c r="WIT339" s="268">
        <v>79.59</v>
      </c>
      <c r="WIU339" s="268">
        <f>ROUND(WIT339*(1+$C$7),2)</f>
        <v>104.49</v>
      </c>
      <c r="WIV339" s="268">
        <f>WIR339*WIT339</f>
        <v>79.59</v>
      </c>
      <c r="WIW339" s="269">
        <f>WIU339*WIR339</f>
        <v>104.49</v>
      </c>
      <c r="WIX339" s="198" t="s">
        <v>22773</v>
      </c>
      <c r="WIY339" s="474" t="s">
        <v>22774</v>
      </c>
      <c r="WIZ339" s="474"/>
      <c r="WJA339" s="474"/>
      <c r="WJB339" s="474"/>
      <c r="WJC339" s="474"/>
      <c r="WJD339" s="474"/>
      <c r="WJE339" s="223" t="s">
        <v>10863</v>
      </c>
      <c r="WJF339" s="223" t="s">
        <v>22772</v>
      </c>
      <c r="WJG339" s="223" t="s">
        <v>6595</v>
      </c>
      <c r="WJH339" s="289">
        <v>1</v>
      </c>
      <c r="WJI339" s="289"/>
      <c r="WJJ339" s="268">
        <v>79.59</v>
      </c>
      <c r="WJK339" s="268">
        <f>ROUND(WJJ339*(1+$C$7),2)</f>
        <v>104.49</v>
      </c>
      <c r="WJL339" s="268">
        <f>WJH339*WJJ339</f>
        <v>79.59</v>
      </c>
      <c r="WJM339" s="269">
        <f>WJK339*WJH339</f>
        <v>104.49</v>
      </c>
      <c r="WJN339" s="198" t="s">
        <v>22773</v>
      </c>
      <c r="WJO339" s="474" t="s">
        <v>22774</v>
      </c>
      <c r="WJP339" s="474"/>
      <c r="WJQ339" s="474"/>
      <c r="WJR339" s="474"/>
      <c r="WJS339" s="474"/>
      <c r="WJT339" s="474"/>
      <c r="WJU339" s="223" t="s">
        <v>10863</v>
      </c>
      <c r="WJV339" s="223" t="s">
        <v>22772</v>
      </c>
      <c r="WJW339" s="223" t="s">
        <v>6595</v>
      </c>
      <c r="WJX339" s="289">
        <v>1</v>
      </c>
      <c r="WJY339" s="289"/>
      <c r="WJZ339" s="268">
        <v>79.59</v>
      </c>
      <c r="WKA339" s="268">
        <f>ROUND(WJZ339*(1+$C$7),2)</f>
        <v>104.49</v>
      </c>
      <c r="WKB339" s="268">
        <f>WJX339*WJZ339</f>
        <v>79.59</v>
      </c>
      <c r="WKC339" s="269">
        <f>WKA339*WJX339</f>
        <v>104.49</v>
      </c>
      <c r="WKD339" s="198" t="s">
        <v>22773</v>
      </c>
      <c r="WKE339" s="474" t="s">
        <v>22774</v>
      </c>
      <c r="WKF339" s="474"/>
      <c r="WKG339" s="474"/>
      <c r="WKH339" s="474"/>
      <c r="WKI339" s="474"/>
      <c r="WKJ339" s="474"/>
      <c r="WKK339" s="223" t="s">
        <v>10863</v>
      </c>
      <c r="WKL339" s="223" t="s">
        <v>22772</v>
      </c>
      <c r="WKM339" s="223" t="s">
        <v>6595</v>
      </c>
      <c r="WKN339" s="289">
        <v>1</v>
      </c>
      <c r="WKO339" s="289"/>
      <c r="WKP339" s="268">
        <v>79.59</v>
      </c>
      <c r="WKQ339" s="268">
        <f>ROUND(WKP339*(1+$C$7),2)</f>
        <v>104.49</v>
      </c>
      <c r="WKR339" s="268">
        <f>WKN339*WKP339</f>
        <v>79.59</v>
      </c>
      <c r="WKS339" s="269">
        <f>WKQ339*WKN339</f>
        <v>104.49</v>
      </c>
      <c r="WKT339" s="198" t="s">
        <v>22773</v>
      </c>
      <c r="WKU339" s="474" t="s">
        <v>22774</v>
      </c>
      <c r="WKV339" s="474"/>
      <c r="WKW339" s="474"/>
      <c r="WKX339" s="474"/>
      <c r="WKY339" s="474"/>
      <c r="WKZ339" s="474"/>
      <c r="WLA339" s="223" t="s">
        <v>10863</v>
      </c>
      <c r="WLB339" s="223" t="s">
        <v>22772</v>
      </c>
      <c r="WLC339" s="223" t="s">
        <v>6595</v>
      </c>
      <c r="WLD339" s="289">
        <v>1</v>
      </c>
      <c r="WLE339" s="289"/>
      <c r="WLF339" s="268">
        <v>79.59</v>
      </c>
      <c r="WLG339" s="268">
        <f>ROUND(WLF339*(1+$C$7),2)</f>
        <v>104.49</v>
      </c>
      <c r="WLH339" s="268">
        <f>WLD339*WLF339</f>
        <v>79.59</v>
      </c>
      <c r="WLI339" s="269">
        <f>WLG339*WLD339</f>
        <v>104.49</v>
      </c>
      <c r="WLJ339" s="198" t="s">
        <v>22773</v>
      </c>
      <c r="WLK339" s="474" t="s">
        <v>22774</v>
      </c>
      <c r="WLL339" s="474"/>
      <c r="WLM339" s="474"/>
      <c r="WLN339" s="474"/>
      <c r="WLO339" s="474"/>
      <c r="WLP339" s="474"/>
      <c r="WLQ339" s="223" t="s">
        <v>10863</v>
      </c>
      <c r="WLR339" s="223" t="s">
        <v>22772</v>
      </c>
      <c r="WLS339" s="223" t="s">
        <v>6595</v>
      </c>
      <c r="WLT339" s="289">
        <v>1</v>
      </c>
      <c r="WLU339" s="289"/>
      <c r="WLV339" s="268">
        <v>79.59</v>
      </c>
      <c r="WLW339" s="268">
        <f>ROUND(WLV339*(1+$C$7),2)</f>
        <v>104.49</v>
      </c>
      <c r="WLX339" s="268">
        <f>WLT339*WLV339</f>
        <v>79.59</v>
      </c>
      <c r="WLY339" s="269">
        <f>WLW339*WLT339</f>
        <v>104.49</v>
      </c>
      <c r="WLZ339" s="198" t="s">
        <v>22773</v>
      </c>
      <c r="WMA339" s="474" t="s">
        <v>22774</v>
      </c>
      <c r="WMB339" s="474"/>
      <c r="WMC339" s="474"/>
      <c r="WMD339" s="474"/>
      <c r="WME339" s="474"/>
      <c r="WMF339" s="474"/>
      <c r="WMG339" s="223" t="s">
        <v>10863</v>
      </c>
      <c r="WMH339" s="223" t="s">
        <v>22772</v>
      </c>
      <c r="WMI339" s="223" t="s">
        <v>6595</v>
      </c>
      <c r="WMJ339" s="289">
        <v>1</v>
      </c>
      <c r="WMK339" s="289"/>
      <c r="WML339" s="268">
        <v>79.59</v>
      </c>
      <c r="WMM339" s="268">
        <f>ROUND(WML339*(1+$C$7),2)</f>
        <v>104.49</v>
      </c>
      <c r="WMN339" s="268">
        <f>WMJ339*WML339</f>
        <v>79.59</v>
      </c>
      <c r="WMO339" s="269">
        <f>WMM339*WMJ339</f>
        <v>104.49</v>
      </c>
      <c r="WMP339" s="198" t="s">
        <v>22773</v>
      </c>
      <c r="WMQ339" s="474" t="s">
        <v>22774</v>
      </c>
      <c r="WMR339" s="474"/>
      <c r="WMS339" s="474"/>
      <c r="WMT339" s="474"/>
      <c r="WMU339" s="474"/>
      <c r="WMV339" s="474"/>
      <c r="WMW339" s="223" t="s">
        <v>10863</v>
      </c>
      <c r="WMX339" s="223" t="s">
        <v>22772</v>
      </c>
      <c r="WMY339" s="223" t="s">
        <v>6595</v>
      </c>
      <c r="WMZ339" s="289">
        <v>1</v>
      </c>
      <c r="WNA339" s="289"/>
      <c r="WNB339" s="268">
        <v>79.59</v>
      </c>
      <c r="WNC339" s="268">
        <f>ROUND(WNB339*(1+$C$7),2)</f>
        <v>104.49</v>
      </c>
      <c r="WND339" s="268">
        <f>WMZ339*WNB339</f>
        <v>79.59</v>
      </c>
      <c r="WNE339" s="269">
        <f>WNC339*WMZ339</f>
        <v>104.49</v>
      </c>
      <c r="WNF339" s="198" t="s">
        <v>22773</v>
      </c>
      <c r="WNG339" s="474" t="s">
        <v>22774</v>
      </c>
      <c r="WNH339" s="474"/>
      <c r="WNI339" s="474"/>
      <c r="WNJ339" s="474"/>
      <c r="WNK339" s="474"/>
      <c r="WNL339" s="474"/>
      <c r="WNM339" s="223" t="s">
        <v>10863</v>
      </c>
      <c r="WNN339" s="223" t="s">
        <v>22772</v>
      </c>
      <c r="WNO339" s="223" t="s">
        <v>6595</v>
      </c>
      <c r="WNP339" s="289">
        <v>1</v>
      </c>
      <c r="WNQ339" s="289"/>
      <c r="WNR339" s="268">
        <v>79.59</v>
      </c>
      <c r="WNS339" s="268">
        <f>ROUND(WNR339*(1+$C$7),2)</f>
        <v>104.49</v>
      </c>
      <c r="WNT339" s="268">
        <f>WNP339*WNR339</f>
        <v>79.59</v>
      </c>
      <c r="WNU339" s="269">
        <f>WNS339*WNP339</f>
        <v>104.49</v>
      </c>
      <c r="WNV339" s="198" t="s">
        <v>22773</v>
      </c>
      <c r="WNW339" s="474" t="s">
        <v>22774</v>
      </c>
      <c r="WNX339" s="474"/>
      <c r="WNY339" s="474"/>
      <c r="WNZ339" s="474"/>
      <c r="WOA339" s="474"/>
      <c r="WOB339" s="474"/>
      <c r="WOC339" s="223" t="s">
        <v>10863</v>
      </c>
      <c r="WOD339" s="223" t="s">
        <v>22772</v>
      </c>
      <c r="WOE339" s="223" t="s">
        <v>6595</v>
      </c>
      <c r="WOF339" s="289">
        <v>1</v>
      </c>
      <c r="WOG339" s="289"/>
      <c r="WOH339" s="268">
        <v>79.59</v>
      </c>
      <c r="WOI339" s="268">
        <f>ROUND(WOH339*(1+$C$7),2)</f>
        <v>104.49</v>
      </c>
      <c r="WOJ339" s="268">
        <f>WOF339*WOH339</f>
        <v>79.59</v>
      </c>
      <c r="WOK339" s="269">
        <f>WOI339*WOF339</f>
        <v>104.49</v>
      </c>
      <c r="WOL339" s="198" t="s">
        <v>22773</v>
      </c>
      <c r="WOM339" s="474" t="s">
        <v>22774</v>
      </c>
      <c r="WON339" s="474"/>
      <c r="WOO339" s="474"/>
      <c r="WOP339" s="474"/>
      <c r="WOQ339" s="474"/>
      <c r="WOR339" s="474"/>
      <c r="WOS339" s="223" t="s">
        <v>10863</v>
      </c>
      <c r="WOT339" s="223" t="s">
        <v>22772</v>
      </c>
      <c r="WOU339" s="223" t="s">
        <v>6595</v>
      </c>
      <c r="WOV339" s="289">
        <v>1</v>
      </c>
      <c r="WOW339" s="289"/>
      <c r="WOX339" s="268">
        <v>79.59</v>
      </c>
      <c r="WOY339" s="268">
        <f>ROUND(WOX339*(1+$C$7),2)</f>
        <v>104.49</v>
      </c>
      <c r="WOZ339" s="268">
        <f>WOV339*WOX339</f>
        <v>79.59</v>
      </c>
      <c r="WPA339" s="269">
        <f>WOY339*WOV339</f>
        <v>104.49</v>
      </c>
      <c r="WPB339" s="198" t="s">
        <v>22773</v>
      </c>
      <c r="WPC339" s="474" t="s">
        <v>22774</v>
      </c>
      <c r="WPD339" s="474"/>
      <c r="WPE339" s="474"/>
      <c r="WPF339" s="474"/>
      <c r="WPG339" s="474"/>
      <c r="WPH339" s="474"/>
      <c r="WPI339" s="223" t="s">
        <v>10863</v>
      </c>
      <c r="WPJ339" s="223" t="s">
        <v>22772</v>
      </c>
      <c r="WPK339" s="223" t="s">
        <v>6595</v>
      </c>
      <c r="WPL339" s="289">
        <v>1</v>
      </c>
      <c r="WPM339" s="289"/>
      <c r="WPN339" s="268">
        <v>79.59</v>
      </c>
      <c r="WPO339" s="268">
        <f>ROUND(WPN339*(1+$C$7),2)</f>
        <v>104.49</v>
      </c>
      <c r="WPP339" s="268">
        <f>WPL339*WPN339</f>
        <v>79.59</v>
      </c>
      <c r="WPQ339" s="269">
        <f>WPO339*WPL339</f>
        <v>104.49</v>
      </c>
      <c r="WPR339" s="198" t="s">
        <v>22773</v>
      </c>
      <c r="WPS339" s="474" t="s">
        <v>22774</v>
      </c>
      <c r="WPT339" s="474"/>
      <c r="WPU339" s="474"/>
      <c r="WPV339" s="474"/>
      <c r="WPW339" s="474"/>
      <c r="WPX339" s="474"/>
      <c r="WPY339" s="223" t="s">
        <v>10863</v>
      </c>
      <c r="WPZ339" s="223" t="s">
        <v>22772</v>
      </c>
      <c r="WQA339" s="223" t="s">
        <v>6595</v>
      </c>
      <c r="WQB339" s="289">
        <v>1</v>
      </c>
      <c r="WQC339" s="289"/>
      <c r="WQD339" s="268">
        <v>79.59</v>
      </c>
      <c r="WQE339" s="268">
        <f>ROUND(WQD339*(1+$C$7),2)</f>
        <v>104.49</v>
      </c>
      <c r="WQF339" s="268">
        <f>WQB339*WQD339</f>
        <v>79.59</v>
      </c>
      <c r="WQG339" s="269">
        <f>WQE339*WQB339</f>
        <v>104.49</v>
      </c>
      <c r="WQH339" s="198" t="s">
        <v>22773</v>
      </c>
      <c r="WQI339" s="474" t="s">
        <v>22774</v>
      </c>
      <c r="WQJ339" s="474"/>
      <c r="WQK339" s="474"/>
      <c r="WQL339" s="474"/>
      <c r="WQM339" s="474"/>
      <c r="WQN339" s="474"/>
      <c r="WQO339" s="223" t="s">
        <v>10863</v>
      </c>
      <c r="WQP339" s="223" t="s">
        <v>22772</v>
      </c>
      <c r="WQQ339" s="223" t="s">
        <v>6595</v>
      </c>
      <c r="WQR339" s="289">
        <v>1</v>
      </c>
      <c r="WQS339" s="289"/>
      <c r="WQT339" s="268">
        <v>79.59</v>
      </c>
      <c r="WQU339" s="268">
        <f>ROUND(WQT339*(1+$C$7),2)</f>
        <v>104.49</v>
      </c>
      <c r="WQV339" s="268">
        <f>WQR339*WQT339</f>
        <v>79.59</v>
      </c>
      <c r="WQW339" s="269">
        <f>WQU339*WQR339</f>
        <v>104.49</v>
      </c>
      <c r="WQX339" s="198" t="s">
        <v>22773</v>
      </c>
      <c r="WQY339" s="474" t="s">
        <v>22774</v>
      </c>
      <c r="WQZ339" s="474"/>
      <c r="WRA339" s="474"/>
      <c r="WRB339" s="474"/>
      <c r="WRC339" s="474"/>
      <c r="WRD339" s="474"/>
      <c r="WRE339" s="223" t="s">
        <v>10863</v>
      </c>
      <c r="WRF339" s="223" t="s">
        <v>22772</v>
      </c>
      <c r="WRG339" s="223" t="s">
        <v>6595</v>
      </c>
      <c r="WRH339" s="289">
        <v>1</v>
      </c>
      <c r="WRI339" s="289"/>
      <c r="WRJ339" s="268">
        <v>79.59</v>
      </c>
      <c r="WRK339" s="268">
        <f>ROUND(WRJ339*(1+$C$7),2)</f>
        <v>104.49</v>
      </c>
      <c r="WRL339" s="268">
        <f>WRH339*WRJ339</f>
        <v>79.59</v>
      </c>
      <c r="WRM339" s="269">
        <f>WRK339*WRH339</f>
        <v>104.49</v>
      </c>
      <c r="WRN339" s="198" t="s">
        <v>22773</v>
      </c>
      <c r="WRO339" s="474" t="s">
        <v>22774</v>
      </c>
      <c r="WRP339" s="474"/>
      <c r="WRQ339" s="474"/>
      <c r="WRR339" s="474"/>
      <c r="WRS339" s="474"/>
      <c r="WRT339" s="474"/>
      <c r="WRU339" s="223" t="s">
        <v>10863</v>
      </c>
      <c r="WRV339" s="223" t="s">
        <v>22772</v>
      </c>
      <c r="WRW339" s="223" t="s">
        <v>6595</v>
      </c>
      <c r="WRX339" s="289">
        <v>1</v>
      </c>
      <c r="WRY339" s="289"/>
      <c r="WRZ339" s="268">
        <v>79.59</v>
      </c>
      <c r="WSA339" s="268">
        <f>ROUND(WRZ339*(1+$C$7),2)</f>
        <v>104.49</v>
      </c>
      <c r="WSB339" s="268">
        <f>WRX339*WRZ339</f>
        <v>79.59</v>
      </c>
      <c r="WSC339" s="269">
        <f>WSA339*WRX339</f>
        <v>104.49</v>
      </c>
      <c r="WSD339" s="198" t="s">
        <v>22773</v>
      </c>
      <c r="WSE339" s="474" t="s">
        <v>22774</v>
      </c>
      <c r="WSF339" s="474"/>
      <c r="WSG339" s="474"/>
      <c r="WSH339" s="474"/>
      <c r="WSI339" s="474"/>
      <c r="WSJ339" s="474"/>
      <c r="WSK339" s="223" t="s">
        <v>10863</v>
      </c>
      <c r="WSL339" s="223" t="s">
        <v>22772</v>
      </c>
      <c r="WSM339" s="223" t="s">
        <v>6595</v>
      </c>
      <c r="WSN339" s="289">
        <v>1</v>
      </c>
      <c r="WSO339" s="289"/>
      <c r="WSP339" s="268">
        <v>79.59</v>
      </c>
      <c r="WSQ339" s="268">
        <f>ROUND(WSP339*(1+$C$7),2)</f>
        <v>104.49</v>
      </c>
      <c r="WSR339" s="268">
        <f>WSN339*WSP339</f>
        <v>79.59</v>
      </c>
      <c r="WSS339" s="269">
        <f>WSQ339*WSN339</f>
        <v>104.49</v>
      </c>
      <c r="WST339" s="198" t="s">
        <v>22773</v>
      </c>
      <c r="WSU339" s="474" t="s">
        <v>22774</v>
      </c>
      <c r="WSV339" s="474"/>
      <c r="WSW339" s="474"/>
      <c r="WSX339" s="474"/>
      <c r="WSY339" s="474"/>
      <c r="WSZ339" s="474"/>
      <c r="WTA339" s="223" t="s">
        <v>10863</v>
      </c>
      <c r="WTB339" s="223" t="s">
        <v>22772</v>
      </c>
      <c r="WTC339" s="223" t="s">
        <v>6595</v>
      </c>
      <c r="WTD339" s="289">
        <v>1</v>
      </c>
      <c r="WTE339" s="289"/>
      <c r="WTF339" s="268">
        <v>79.59</v>
      </c>
      <c r="WTG339" s="268">
        <f>ROUND(WTF339*(1+$C$7),2)</f>
        <v>104.49</v>
      </c>
      <c r="WTH339" s="268">
        <f>WTD339*WTF339</f>
        <v>79.59</v>
      </c>
      <c r="WTI339" s="269">
        <f>WTG339*WTD339</f>
        <v>104.49</v>
      </c>
      <c r="WTJ339" s="198" t="s">
        <v>22773</v>
      </c>
      <c r="WTK339" s="474" t="s">
        <v>22774</v>
      </c>
      <c r="WTL339" s="474"/>
      <c r="WTM339" s="474"/>
      <c r="WTN339" s="474"/>
      <c r="WTO339" s="474"/>
      <c r="WTP339" s="474"/>
      <c r="WTQ339" s="223" t="s">
        <v>10863</v>
      </c>
      <c r="WTR339" s="223" t="s">
        <v>22772</v>
      </c>
      <c r="WTS339" s="223" t="s">
        <v>6595</v>
      </c>
      <c r="WTT339" s="289">
        <v>1</v>
      </c>
      <c r="WTU339" s="289"/>
      <c r="WTV339" s="268">
        <v>79.59</v>
      </c>
      <c r="WTW339" s="268">
        <f>ROUND(WTV339*(1+$C$7),2)</f>
        <v>104.49</v>
      </c>
      <c r="WTX339" s="268">
        <f>WTT339*WTV339</f>
        <v>79.59</v>
      </c>
      <c r="WTY339" s="269">
        <f>WTW339*WTT339</f>
        <v>104.49</v>
      </c>
      <c r="WTZ339" s="198" t="s">
        <v>22773</v>
      </c>
      <c r="WUA339" s="474" t="s">
        <v>22774</v>
      </c>
      <c r="WUB339" s="474"/>
      <c r="WUC339" s="474"/>
      <c r="WUD339" s="474"/>
      <c r="WUE339" s="474"/>
      <c r="WUF339" s="474"/>
      <c r="WUG339" s="223" t="s">
        <v>10863</v>
      </c>
      <c r="WUH339" s="223" t="s">
        <v>22772</v>
      </c>
      <c r="WUI339" s="223" t="s">
        <v>6595</v>
      </c>
      <c r="WUJ339" s="289">
        <v>1</v>
      </c>
      <c r="WUK339" s="289"/>
      <c r="WUL339" s="268">
        <v>79.59</v>
      </c>
      <c r="WUM339" s="268">
        <f>ROUND(WUL339*(1+$C$7),2)</f>
        <v>104.49</v>
      </c>
      <c r="WUN339" s="268">
        <f>WUJ339*WUL339</f>
        <v>79.59</v>
      </c>
      <c r="WUO339" s="269">
        <f>WUM339*WUJ339</f>
        <v>104.49</v>
      </c>
      <c r="WUP339" s="198" t="s">
        <v>22773</v>
      </c>
      <c r="WUQ339" s="474" t="s">
        <v>22774</v>
      </c>
      <c r="WUR339" s="474"/>
      <c r="WUS339" s="474"/>
      <c r="WUT339" s="474"/>
      <c r="WUU339" s="474"/>
      <c r="WUV339" s="474"/>
      <c r="WUW339" s="223" t="s">
        <v>10863</v>
      </c>
      <c r="WUX339" s="223" t="s">
        <v>22772</v>
      </c>
      <c r="WUY339" s="223" t="s">
        <v>6595</v>
      </c>
      <c r="WUZ339" s="289">
        <v>1</v>
      </c>
      <c r="WVA339" s="289"/>
      <c r="WVB339" s="268">
        <v>79.59</v>
      </c>
      <c r="WVC339" s="268">
        <f>ROUND(WVB339*(1+$C$7),2)</f>
        <v>104.49</v>
      </c>
      <c r="WVD339" s="268">
        <f>WUZ339*WVB339</f>
        <v>79.59</v>
      </c>
      <c r="WVE339" s="269">
        <f>WVC339*WUZ339</f>
        <v>104.49</v>
      </c>
      <c r="WVF339" s="198" t="s">
        <v>22773</v>
      </c>
      <c r="WVG339" s="474" t="s">
        <v>22774</v>
      </c>
      <c r="WVH339" s="474"/>
      <c r="WVI339" s="474"/>
      <c r="WVJ339" s="474"/>
      <c r="WVK339" s="474"/>
      <c r="WVL339" s="474"/>
      <c r="WVM339" s="223" t="s">
        <v>10863</v>
      </c>
      <c r="WVN339" s="223" t="s">
        <v>22772</v>
      </c>
      <c r="WVO339" s="223" t="s">
        <v>6595</v>
      </c>
      <c r="WVP339" s="289">
        <v>1</v>
      </c>
      <c r="WVQ339" s="289"/>
      <c r="WVR339" s="268">
        <v>79.59</v>
      </c>
      <c r="WVS339" s="268">
        <f>ROUND(WVR339*(1+$C$7),2)</f>
        <v>104.49</v>
      </c>
      <c r="WVT339" s="268">
        <f>WVP339*WVR339</f>
        <v>79.59</v>
      </c>
      <c r="WVU339" s="269">
        <f>WVS339*WVP339</f>
        <v>104.49</v>
      </c>
      <c r="WVV339" s="198" t="s">
        <v>22773</v>
      </c>
      <c r="WVW339" s="474" t="s">
        <v>22774</v>
      </c>
      <c r="WVX339" s="474"/>
      <c r="WVY339" s="474"/>
      <c r="WVZ339" s="474"/>
      <c r="WWA339" s="474"/>
      <c r="WWB339" s="474"/>
      <c r="WWC339" s="223" t="s">
        <v>10863</v>
      </c>
      <c r="WWD339" s="223" t="s">
        <v>22772</v>
      </c>
      <c r="WWE339" s="223" t="s">
        <v>6595</v>
      </c>
      <c r="WWF339" s="289">
        <v>1</v>
      </c>
      <c r="WWG339" s="289"/>
      <c r="WWH339" s="268">
        <v>79.59</v>
      </c>
      <c r="WWI339" s="268">
        <f>ROUND(WWH339*(1+$C$7),2)</f>
        <v>104.49</v>
      </c>
      <c r="WWJ339" s="268">
        <f>WWF339*WWH339</f>
        <v>79.59</v>
      </c>
      <c r="WWK339" s="269">
        <f>WWI339*WWF339</f>
        <v>104.49</v>
      </c>
      <c r="WWL339" s="198" t="s">
        <v>22773</v>
      </c>
      <c r="WWM339" s="474" t="s">
        <v>22774</v>
      </c>
      <c r="WWN339" s="474"/>
      <c r="WWO339" s="474"/>
      <c r="WWP339" s="474"/>
      <c r="WWQ339" s="474"/>
      <c r="WWR339" s="474"/>
      <c r="WWS339" s="223" t="s">
        <v>10863</v>
      </c>
      <c r="WWT339" s="223" t="s">
        <v>22772</v>
      </c>
      <c r="WWU339" s="223" t="s">
        <v>6595</v>
      </c>
      <c r="WWV339" s="289">
        <v>1</v>
      </c>
      <c r="WWW339" s="289"/>
      <c r="WWX339" s="268">
        <v>79.59</v>
      </c>
      <c r="WWY339" s="268">
        <f>ROUND(WWX339*(1+$C$7),2)</f>
        <v>104.49</v>
      </c>
      <c r="WWZ339" s="268">
        <f>WWV339*WWX339</f>
        <v>79.59</v>
      </c>
      <c r="WXA339" s="269">
        <f>WWY339*WWV339</f>
        <v>104.49</v>
      </c>
      <c r="WXB339" s="198" t="s">
        <v>22773</v>
      </c>
      <c r="WXC339" s="474" t="s">
        <v>22774</v>
      </c>
      <c r="WXD339" s="474"/>
      <c r="WXE339" s="474"/>
      <c r="WXF339" s="474"/>
      <c r="WXG339" s="474"/>
      <c r="WXH339" s="474"/>
      <c r="WXI339" s="223" t="s">
        <v>10863</v>
      </c>
      <c r="WXJ339" s="223" t="s">
        <v>22772</v>
      </c>
      <c r="WXK339" s="223" t="s">
        <v>6595</v>
      </c>
      <c r="WXL339" s="289">
        <v>1</v>
      </c>
      <c r="WXM339" s="289"/>
      <c r="WXN339" s="268">
        <v>79.59</v>
      </c>
      <c r="WXO339" s="268">
        <f>ROUND(WXN339*(1+$C$7),2)</f>
        <v>104.49</v>
      </c>
      <c r="WXP339" s="268">
        <f>WXL339*WXN339</f>
        <v>79.59</v>
      </c>
      <c r="WXQ339" s="269">
        <f>WXO339*WXL339</f>
        <v>104.49</v>
      </c>
      <c r="WXR339" s="198" t="s">
        <v>22773</v>
      </c>
      <c r="WXS339" s="474" t="s">
        <v>22774</v>
      </c>
      <c r="WXT339" s="474"/>
      <c r="WXU339" s="474"/>
      <c r="WXV339" s="474"/>
      <c r="WXW339" s="474"/>
      <c r="WXX339" s="474"/>
      <c r="WXY339" s="223" t="s">
        <v>10863</v>
      </c>
      <c r="WXZ339" s="223" t="s">
        <v>22772</v>
      </c>
      <c r="WYA339" s="223" t="s">
        <v>6595</v>
      </c>
      <c r="WYB339" s="289">
        <v>1</v>
      </c>
      <c r="WYC339" s="289"/>
      <c r="WYD339" s="268">
        <v>79.59</v>
      </c>
      <c r="WYE339" s="268">
        <f>ROUND(WYD339*(1+$C$7),2)</f>
        <v>104.49</v>
      </c>
      <c r="WYF339" s="268">
        <f>WYB339*WYD339</f>
        <v>79.59</v>
      </c>
      <c r="WYG339" s="269">
        <f>WYE339*WYB339</f>
        <v>104.49</v>
      </c>
      <c r="WYH339" s="198" t="s">
        <v>22773</v>
      </c>
      <c r="WYI339" s="474" t="s">
        <v>22774</v>
      </c>
      <c r="WYJ339" s="474"/>
      <c r="WYK339" s="474"/>
      <c r="WYL339" s="474"/>
      <c r="WYM339" s="474"/>
      <c r="WYN339" s="474"/>
      <c r="WYO339" s="223" t="s">
        <v>10863</v>
      </c>
      <c r="WYP339" s="223" t="s">
        <v>22772</v>
      </c>
      <c r="WYQ339" s="223" t="s">
        <v>6595</v>
      </c>
      <c r="WYR339" s="289">
        <v>1</v>
      </c>
      <c r="WYS339" s="289"/>
      <c r="WYT339" s="268">
        <v>79.59</v>
      </c>
      <c r="WYU339" s="268">
        <f>ROUND(WYT339*(1+$C$7),2)</f>
        <v>104.49</v>
      </c>
      <c r="WYV339" s="268">
        <f>WYR339*WYT339</f>
        <v>79.59</v>
      </c>
      <c r="WYW339" s="269">
        <f>WYU339*WYR339</f>
        <v>104.49</v>
      </c>
      <c r="WYX339" s="198" t="s">
        <v>22773</v>
      </c>
      <c r="WYY339" s="474" t="s">
        <v>22774</v>
      </c>
      <c r="WYZ339" s="474"/>
      <c r="WZA339" s="474"/>
      <c r="WZB339" s="474"/>
      <c r="WZC339" s="474"/>
      <c r="WZD339" s="474"/>
      <c r="WZE339" s="223" t="s">
        <v>10863</v>
      </c>
      <c r="WZF339" s="223" t="s">
        <v>22772</v>
      </c>
      <c r="WZG339" s="223" t="s">
        <v>6595</v>
      </c>
      <c r="WZH339" s="289">
        <v>1</v>
      </c>
      <c r="WZI339" s="289"/>
      <c r="WZJ339" s="268">
        <v>79.59</v>
      </c>
      <c r="WZK339" s="268">
        <f>ROUND(WZJ339*(1+$C$7),2)</f>
        <v>104.49</v>
      </c>
      <c r="WZL339" s="268">
        <f>WZH339*WZJ339</f>
        <v>79.59</v>
      </c>
      <c r="WZM339" s="269">
        <f>WZK339*WZH339</f>
        <v>104.49</v>
      </c>
      <c r="WZN339" s="198" t="s">
        <v>22773</v>
      </c>
      <c r="WZO339" s="474" t="s">
        <v>22774</v>
      </c>
      <c r="WZP339" s="474"/>
      <c r="WZQ339" s="474"/>
      <c r="WZR339" s="474"/>
      <c r="WZS339" s="474"/>
      <c r="WZT339" s="474"/>
      <c r="WZU339" s="223" t="s">
        <v>10863</v>
      </c>
      <c r="WZV339" s="223" t="s">
        <v>22772</v>
      </c>
      <c r="WZW339" s="223" t="s">
        <v>6595</v>
      </c>
      <c r="WZX339" s="289">
        <v>1</v>
      </c>
      <c r="WZY339" s="289"/>
      <c r="WZZ339" s="268">
        <v>79.59</v>
      </c>
      <c r="XAA339" s="268">
        <f>ROUND(WZZ339*(1+$C$7),2)</f>
        <v>104.49</v>
      </c>
      <c r="XAB339" s="268">
        <f>WZX339*WZZ339</f>
        <v>79.59</v>
      </c>
      <c r="XAC339" s="269">
        <f>XAA339*WZX339</f>
        <v>104.49</v>
      </c>
      <c r="XAD339" s="198" t="s">
        <v>22773</v>
      </c>
      <c r="XAE339" s="474" t="s">
        <v>22774</v>
      </c>
      <c r="XAF339" s="474"/>
      <c r="XAG339" s="474"/>
      <c r="XAH339" s="474"/>
      <c r="XAI339" s="474"/>
      <c r="XAJ339" s="474"/>
      <c r="XAK339" s="223" t="s">
        <v>10863</v>
      </c>
      <c r="XAL339" s="223" t="s">
        <v>22772</v>
      </c>
      <c r="XAM339" s="223" t="s">
        <v>6595</v>
      </c>
      <c r="XAN339" s="289">
        <v>1</v>
      </c>
      <c r="XAO339" s="289"/>
      <c r="XAP339" s="268">
        <v>79.59</v>
      </c>
      <c r="XAQ339" s="268">
        <f>ROUND(XAP339*(1+$C$7),2)</f>
        <v>104.49</v>
      </c>
      <c r="XAR339" s="268">
        <f>XAN339*XAP339</f>
        <v>79.59</v>
      </c>
      <c r="XAS339" s="269">
        <f>XAQ339*XAN339</f>
        <v>104.49</v>
      </c>
      <c r="XAT339" s="198" t="s">
        <v>22773</v>
      </c>
      <c r="XAU339" s="474" t="s">
        <v>22774</v>
      </c>
      <c r="XAV339" s="474"/>
      <c r="XAW339" s="474"/>
      <c r="XAX339" s="474"/>
      <c r="XAY339" s="474"/>
      <c r="XAZ339" s="474"/>
      <c r="XBA339" s="223" t="s">
        <v>10863</v>
      </c>
      <c r="XBB339" s="223" t="s">
        <v>22772</v>
      </c>
      <c r="XBC339" s="223" t="s">
        <v>6595</v>
      </c>
      <c r="XBD339" s="289">
        <v>1</v>
      </c>
      <c r="XBE339" s="289"/>
      <c r="XBF339" s="268">
        <v>79.59</v>
      </c>
      <c r="XBG339" s="268">
        <f>ROUND(XBF339*(1+$C$7),2)</f>
        <v>104.49</v>
      </c>
      <c r="XBH339" s="268">
        <f>XBD339*XBF339</f>
        <v>79.59</v>
      </c>
      <c r="XBI339" s="269">
        <f>XBG339*XBD339</f>
        <v>104.49</v>
      </c>
      <c r="XBJ339" s="198" t="s">
        <v>22773</v>
      </c>
      <c r="XBK339" s="474" t="s">
        <v>22774</v>
      </c>
      <c r="XBL339" s="474"/>
      <c r="XBM339" s="474"/>
      <c r="XBN339" s="474"/>
      <c r="XBO339" s="474"/>
      <c r="XBP339" s="474"/>
      <c r="XBQ339" s="223" t="s">
        <v>10863</v>
      </c>
      <c r="XBR339" s="223" t="s">
        <v>22772</v>
      </c>
      <c r="XBS339" s="223" t="s">
        <v>6595</v>
      </c>
      <c r="XBT339" s="289">
        <v>1</v>
      </c>
      <c r="XBU339" s="289"/>
      <c r="XBV339" s="268">
        <v>79.59</v>
      </c>
      <c r="XBW339" s="268">
        <f>ROUND(XBV339*(1+$C$7),2)</f>
        <v>104.49</v>
      </c>
      <c r="XBX339" s="268">
        <f>XBT339*XBV339</f>
        <v>79.59</v>
      </c>
      <c r="XBY339" s="269">
        <f>XBW339*XBT339</f>
        <v>104.49</v>
      </c>
      <c r="XBZ339" s="198" t="s">
        <v>22773</v>
      </c>
      <c r="XCA339" s="474" t="s">
        <v>22774</v>
      </c>
      <c r="XCB339" s="474"/>
      <c r="XCC339" s="474"/>
      <c r="XCD339" s="474"/>
      <c r="XCE339" s="474"/>
      <c r="XCF339" s="474"/>
      <c r="XCG339" s="223" t="s">
        <v>10863</v>
      </c>
      <c r="XCH339" s="223" t="s">
        <v>22772</v>
      </c>
      <c r="XCI339" s="223" t="s">
        <v>6595</v>
      </c>
      <c r="XCJ339" s="289">
        <v>1</v>
      </c>
      <c r="XCK339" s="289"/>
      <c r="XCL339" s="268">
        <v>79.59</v>
      </c>
      <c r="XCM339" s="268">
        <f>ROUND(XCL339*(1+$C$7),2)</f>
        <v>104.49</v>
      </c>
      <c r="XCN339" s="268">
        <f>XCJ339*XCL339</f>
        <v>79.59</v>
      </c>
      <c r="XCO339" s="269">
        <f>XCM339*XCJ339</f>
        <v>104.49</v>
      </c>
      <c r="XCP339" s="198" t="s">
        <v>22773</v>
      </c>
      <c r="XCQ339" s="474" t="s">
        <v>22774</v>
      </c>
      <c r="XCR339" s="474"/>
      <c r="XCS339" s="474"/>
      <c r="XCT339" s="474"/>
      <c r="XCU339" s="474"/>
      <c r="XCV339" s="474"/>
      <c r="XCW339" s="223" t="s">
        <v>10863</v>
      </c>
      <c r="XCX339" s="223" t="s">
        <v>22772</v>
      </c>
      <c r="XCY339" s="223" t="s">
        <v>6595</v>
      </c>
      <c r="XCZ339" s="289">
        <v>1</v>
      </c>
      <c r="XDA339" s="289"/>
      <c r="XDB339" s="268">
        <v>79.59</v>
      </c>
      <c r="XDC339" s="268">
        <f>ROUND(XDB339*(1+$C$7),2)</f>
        <v>104.49</v>
      </c>
      <c r="XDD339" s="268">
        <f>XCZ339*XDB339</f>
        <v>79.59</v>
      </c>
      <c r="XDE339" s="269">
        <f>XDC339*XCZ339</f>
        <v>104.49</v>
      </c>
      <c r="XDF339" s="198" t="s">
        <v>22773</v>
      </c>
      <c r="XDG339" s="474" t="s">
        <v>22774</v>
      </c>
      <c r="XDH339" s="474"/>
      <c r="XDI339" s="474"/>
      <c r="XDJ339" s="474"/>
      <c r="XDK339" s="474"/>
      <c r="XDL339" s="474"/>
      <c r="XDM339" s="223" t="s">
        <v>10863</v>
      </c>
      <c r="XDN339" s="223" t="s">
        <v>22772</v>
      </c>
      <c r="XDO339" s="223" t="s">
        <v>6595</v>
      </c>
      <c r="XDP339" s="289">
        <v>1</v>
      </c>
      <c r="XDQ339" s="289"/>
      <c r="XDR339" s="268">
        <v>79.59</v>
      </c>
      <c r="XDS339" s="268">
        <f>ROUND(XDR339*(1+$C$7),2)</f>
        <v>104.49</v>
      </c>
      <c r="XDT339" s="268">
        <f>XDP339*XDR339</f>
        <v>79.59</v>
      </c>
      <c r="XDU339" s="269">
        <f>XDS339*XDP339</f>
        <v>104.49</v>
      </c>
      <c r="XDV339" s="198" t="s">
        <v>22773</v>
      </c>
      <c r="XDW339" s="474" t="s">
        <v>22774</v>
      </c>
      <c r="XDX339" s="474"/>
      <c r="XDY339" s="474"/>
      <c r="XDZ339" s="474"/>
      <c r="XEA339" s="474"/>
      <c r="XEB339" s="474"/>
      <c r="XEC339" s="223" t="s">
        <v>10863</v>
      </c>
      <c r="XED339" s="223" t="s">
        <v>22772</v>
      </c>
      <c r="XEE339" s="223" t="s">
        <v>6595</v>
      </c>
      <c r="XEF339" s="289">
        <v>1</v>
      </c>
      <c r="XEG339" s="289"/>
      <c r="XEH339" s="268">
        <v>79.59</v>
      </c>
      <c r="XEI339" s="268">
        <f>ROUND(XEH339*(1+$C$7),2)</f>
        <v>104.49</v>
      </c>
      <c r="XEJ339" s="268">
        <f>XEF339*XEH339</f>
        <v>79.59</v>
      </c>
      <c r="XEK339" s="269">
        <f>XEI339*XEF339</f>
        <v>104.49</v>
      </c>
      <c r="XEL339" s="198" t="s">
        <v>22773</v>
      </c>
      <c r="XEM339" s="474" t="s">
        <v>22774</v>
      </c>
      <c r="XEN339" s="474"/>
      <c r="XEO339" s="474"/>
      <c r="XEP339" s="474"/>
      <c r="XEQ339" s="474"/>
      <c r="XER339" s="474"/>
      <c r="XES339" s="223" t="s">
        <v>10863</v>
      </c>
      <c r="XET339" s="223" t="s">
        <v>22772</v>
      </c>
      <c r="XEU339" s="223" t="s">
        <v>6595</v>
      </c>
      <c r="XEV339" s="289">
        <v>1</v>
      </c>
      <c r="XEW339" s="289"/>
      <c r="XEX339" s="268">
        <v>79.59</v>
      </c>
      <c r="XEY339" s="268">
        <f>ROUND(XEX339*(1+$C$7),2)</f>
        <v>104.49</v>
      </c>
      <c r="XEZ339" s="268">
        <f>XEV339*XEX339</f>
        <v>79.59</v>
      </c>
      <c r="XFA339" s="269">
        <f>XEY339*XEV339</f>
        <v>104.49</v>
      </c>
    </row>
    <row r="340" spans="1:16384" s="20" customFormat="1" ht="24.95" customHeight="1">
      <c r="A340" s="243" t="s">
        <v>22828</v>
      </c>
      <c r="B340" s="409" t="str">
        <f>IF(I340="SINAPI",VLOOKUP(QUA!H340,SINAPI,2,),VLOOKUP(QUA!H340,SETOP,3,))</f>
        <v>PLACA FOTOLUMINESCENTE "S12" - 380 X 190 MM (SAÍDA)</v>
      </c>
      <c r="C340" s="409"/>
      <c r="D340" s="409"/>
      <c r="E340" s="409"/>
      <c r="F340" s="409"/>
      <c r="G340" s="410"/>
      <c r="H340" s="211" t="s">
        <v>10865</v>
      </c>
      <c r="I340" s="211" t="s">
        <v>6221</v>
      </c>
      <c r="J340" s="211" t="str">
        <f>IF(I340="SINAPI",VLOOKUP(QUA!H340,SINAPI,3,),VLOOKUP(QUA!H340,SETOP,4,))</f>
        <v>U</v>
      </c>
      <c r="K340" s="212">
        <v>3</v>
      </c>
      <c r="L340" s="212">
        <v>407.19</v>
      </c>
      <c r="M340" s="194">
        <f>ROUND(IF(I340="SINAPI",VLOOKUP(QUA!H340,SINAPI,4,),VLOOKUP(QUA!H340,SETOP,5,)),2)</f>
        <v>16.52</v>
      </c>
      <c r="N340" s="194">
        <f t="shared" ref="N340:N347" si="54">ROUND(M340*(1+$C$7),2)</f>
        <v>21.69</v>
      </c>
      <c r="O340" s="194">
        <f t="shared" si="52"/>
        <v>49.56</v>
      </c>
      <c r="P340" s="194">
        <f t="shared" si="53"/>
        <v>65.070000000000007</v>
      </c>
      <c r="Q340" s="100"/>
      <c r="R340" s="100"/>
      <c r="T340" s="112"/>
    </row>
    <row r="341" spans="1:16384" s="20" customFormat="1" ht="24.95" customHeight="1">
      <c r="A341" s="243" t="s">
        <v>22829</v>
      </c>
      <c r="B341" s="409" t="str">
        <f>IF(I341="SINAPI",VLOOKUP(QUA!H341,SINAPI,2,),VLOOKUP(QUA!H341,SETOP,3,))</f>
        <v>PLACA FOTOLUMINESCENTE "S1" OU "S2"- 380 X 190 MM (SAÍDA - DIREITA)</v>
      </c>
      <c r="C341" s="409"/>
      <c r="D341" s="409"/>
      <c r="E341" s="409"/>
      <c r="F341" s="409"/>
      <c r="G341" s="410"/>
      <c r="H341" s="211" t="s">
        <v>10862</v>
      </c>
      <c r="I341" s="211" t="s">
        <v>6221</v>
      </c>
      <c r="J341" s="211" t="str">
        <f>IF(I341="SINAPI",VLOOKUP(QUA!H341,SINAPI,3,),VLOOKUP(QUA!H341,SETOP,4,))</f>
        <v>U</v>
      </c>
      <c r="K341" s="212">
        <v>14</v>
      </c>
      <c r="L341" s="212">
        <v>407.19</v>
      </c>
      <c r="M341" s="194">
        <f>ROUND(IF(I341="SINAPI",VLOOKUP(QUA!H341,SINAPI,4,),VLOOKUP(QUA!H341,SETOP,5,)),2)</f>
        <v>16.52</v>
      </c>
      <c r="N341" s="194">
        <f t="shared" ref="N341:N345" si="55">ROUND(M341*(1+$C$7),2)</f>
        <v>21.69</v>
      </c>
      <c r="O341" s="194">
        <f t="shared" ref="O341:O345" si="56">M341*K341</f>
        <v>231.28</v>
      </c>
      <c r="P341" s="194">
        <f t="shared" ref="P341:P345" si="57">N341*K341</f>
        <v>303.66000000000003</v>
      </c>
      <c r="Q341" s="100"/>
      <c r="R341" s="100"/>
      <c r="T341" s="112"/>
    </row>
    <row r="342" spans="1:16384" s="20" customFormat="1" ht="24.95" customHeight="1">
      <c r="A342" s="243" t="s">
        <v>22830</v>
      </c>
      <c r="B342" s="409" t="str">
        <f>IF(I342="SINAPI",VLOOKUP(QUA!H342,SINAPI,2,),VLOOKUP(QUA!H342,SETOP,3,))</f>
        <v>PLACA FOTOLUMINESCENTE "S1" OU "S2"- 380 X 190 MM (SAÍDA - ESQUERDA)</v>
      </c>
      <c r="C342" s="409"/>
      <c r="D342" s="409"/>
      <c r="E342" s="409"/>
      <c r="F342" s="409"/>
      <c r="G342" s="410"/>
      <c r="H342" s="211" t="s">
        <v>10863</v>
      </c>
      <c r="I342" s="211" t="s">
        <v>6221</v>
      </c>
      <c r="J342" s="211" t="str">
        <f>IF(I342="SINAPI",VLOOKUP(QUA!H342,SINAPI,3,),VLOOKUP(QUA!H342,SETOP,4,))</f>
        <v>U</v>
      </c>
      <c r="K342" s="212">
        <v>13</v>
      </c>
      <c r="L342" s="212">
        <v>407.19</v>
      </c>
      <c r="M342" s="194">
        <f>ROUND(IF(I342="SINAPI",VLOOKUP(QUA!H342,SINAPI,4,),VLOOKUP(QUA!H342,SETOP,5,)),2)</f>
        <v>16.52</v>
      </c>
      <c r="N342" s="194">
        <f t="shared" si="55"/>
        <v>21.69</v>
      </c>
      <c r="O342" s="194">
        <f t="shared" si="56"/>
        <v>214.76</v>
      </c>
      <c r="P342" s="194">
        <f t="shared" si="57"/>
        <v>281.97000000000003</v>
      </c>
      <c r="Q342" s="100"/>
      <c r="R342" s="100"/>
      <c r="T342" s="112"/>
    </row>
    <row r="343" spans="1:16384" s="20" customFormat="1" ht="24.95" customHeight="1">
      <c r="A343" s="243" t="s">
        <v>22831</v>
      </c>
      <c r="B343" s="409" t="str">
        <f>IF(I343="SINAPI",VLOOKUP(QUA!H343,SINAPI,2,),VLOOKUP(QUA!H343,SETOP,3,))</f>
        <v>PLACA FOTOLUMINESCENTE "E5" - 300 X 300 MM</v>
      </c>
      <c r="C343" s="409"/>
      <c r="D343" s="409"/>
      <c r="E343" s="409"/>
      <c r="F343" s="409"/>
      <c r="G343" s="410"/>
      <c r="H343" s="211" t="s">
        <v>10859</v>
      </c>
      <c r="I343" s="211" t="s">
        <v>6221</v>
      </c>
      <c r="J343" s="211" t="str">
        <f>IF(I343="SINAPI",VLOOKUP(QUA!H343,SINAPI,3,),VLOOKUP(QUA!H343,SETOP,4,))</f>
        <v>U</v>
      </c>
      <c r="K343" s="212">
        <f>K337</f>
        <v>12</v>
      </c>
      <c r="L343" s="212">
        <v>407.19</v>
      </c>
      <c r="M343" s="194">
        <f>ROUND(IF(I343="SINAPI",VLOOKUP(QUA!H343,SINAPI,4,),VLOOKUP(QUA!H343,SETOP,5,)),2)</f>
        <v>16.010000000000002</v>
      </c>
      <c r="N343" s="194">
        <f t="shared" si="55"/>
        <v>21.02</v>
      </c>
      <c r="O343" s="194">
        <f t="shared" si="56"/>
        <v>192.12</v>
      </c>
      <c r="P343" s="194">
        <f t="shared" si="57"/>
        <v>252.24</v>
      </c>
      <c r="Q343" s="100"/>
      <c r="R343" s="100"/>
      <c r="T343" s="112"/>
    </row>
    <row r="344" spans="1:16384" s="20" customFormat="1" ht="24.95" customHeight="1">
      <c r="A344" s="243" t="s">
        <v>22832</v>
      </c>
      <c r="B344" s="409" t="str">
        <f>IF(I344="SINAPI",VLOOKUP(QUA!H344,SINAPI,2,),VLOOKUP(QUA!H344,SETOP,3,))</f>
        <v>PLACA FOTOLUMINESCENTE "S1" OU "S2"- 380 X 190 MM (SAÍDA - ESQUERDA)</v>
      </c>
      <c r="C344" s="409"/>
      <c r="D344" s="409"/>
      <c r="E344" s="409"/>
      <c r="F344" s="409"/>
      <c r="G344" s="410"/>
      <c r="H344" s="211" t="s">
        <v>10863</v>
      </c>
      <c r="I344" s="211" t="s">
        <v>22772</v>
      </c>
      <c r="J344" s="211" t="str">
        <f>IF(I344="SINAPI",VLOOKUP(QUA!H344,SINAPI,3,),VLOOKUP(QUA!H344,SETOP,4,))</f>
        <v>U</v>
      </c>
      <c r="K344" s="212">
        <v>41</v>
      </c>
      <c r="L344" s="212"/>
      <c r="M344" s="194">
        <f>ROUND(IF(I344="SINAPI",VLOOKUP(QUA!H344,SINAPI,4,),VLOOKUP(QUA!H344,SETOP,5,)),2)</f>
        <v>16.52</v>
      </c>
      <c r="N344" s="194">
        <f t="shared" si="55"/>
        <v>21.69</v>
      </c>
      <c r="O344" s="194">
        <f t="shared" si="56"/>
        <v>677.31999999999994</v>
      </c>
      <c r="P344" s="194">
        <f t="shared" si="57"/>
        <v>889.29000000000008</v>
      </c>
      <c r="Q344" s="232"/>
      <c r="R344" s="475"/>
      <c r="S344" s="475"/>
      <c r="T344" s="475"/>
      <c r="U344" s="475"/>
      <c r="V344" s="475"/>
      <c r="W344" s="475"/>
      <c r="X344" s="258"/>
      <c r="Y344" s="258"/>
      <c r="Z344" s="258"/>
      <c r="AA344" s="251"/>
      <c r="AB344" s="251"/>
      <c r="AC344" s="100"/>
      <c r="AD344" s="100"/>
      <c r="AE344" s="100"/>
      <c r="AF344" s="294"/>
      <c r="AG344" s="295"/>
      <c r="AH344" s="475"/>
      <c r="AI344" s="475"/>
      <c r="AJ344" s="475"/>
      <c r="AK344" s="475"/>
      <c r="AL344" s="475"/>
      <c r="AM344" s="475"/>
      <c r="AN344" s="258"/>
      <c r="AO344" s="258"/>
      <c r="AP344" s="258"/>
      <c r="AQ344" s="251"/>
      <c r="AR344" s="251"/>
      <c r="AS344" s="100"/>
      <c r="AT344" s="100"/>
      <c r="AU344" s="100"/>
      <c r="AV344" s="294"/>
      <c r="AW344" s="295"/>
      <c r="AX344" s="475"/>
      <c r="AY344" s="475"/>
      <c r="AZ344" s="475"/>
      <c r="BA344" s="475"/>
      <c r="BB344" s="475"/>
      <c r="BC344" s="475"/>
      <c r="BD344" s="258"/>
      <c r="BE344" s="258"/>
      <c r="BF344" s="258"/>
      <c r="BG344" s="251"/>
      <c r="BH344" s="251"/>
      <c r="BI344" s="100"/>
      <c r="BJ344" s="100"/>
      <c r="BK344" s="100"/>
      <c r="BL344" s="294"/>
      <c r="BM344" s="295"/>
      <c r="BN344" s="475"/>
      <c r="BO344" s="475"/>
      <c r="BP344" s="475"/>
      <c r="BQ344" s="475"/>
      <c r="BR344" s="475"/>
      <c r="BS344" s="475"/>
      <c r="BT344" s="258"/>
      <c r="BU344" s="258"/>
      <c r="BV344" s="258"/>
      <c r="BW344" s="251"/>
      <c r="BX344" s="251"/>
      <c r="BY344" s="100"/>
      <c r="BZ344" s="100"/>
      <c r="CA344" s="100"/>
      <c r="CB344" s="294"/>
      <c r="CC344" s="232"/>
      <c r="CD344" s="437"/>
      <c r="CE344" s="437"/>
      <c r="CF344" s="437"/>
      <c r="CG344" s="437"/>
      <c r="CH344" s="437"/>
      <c r="CI344" s="439"/>
      <c r="CJ344" s="211" t="s">
        <v>10863</v>
      </c>
      <c r="CK344" s="211" t="s">
        <v>22772</v>
      </c>
      <c r="CL344" s="211" t="s">
        <v>6595</v>
      </c>
      <c r="CM344" s="212">
        <v>1</v>
      </c>
      <c r="CN344" s="212"/>
      <c r="CO344" s="194">
        <v>79.59</v>
      </c>
      <c r="CP344" s="194">
        <f>ROUND(CO344*(1+$C$7),2)</f>
        <v>104.49</v>
      </c>
      <c r="CQ344" s="194">
        <f>CM344*CO344</f>
        <v>79.59</v>
      </c>
      <c r="CR344" s="293">
        <f>CP344*CM344</f>
        <v>104.49</v>
      </c>
      <c r="CS344" s="232" t="s">
        <v>22773</v>
      </c>
      <c r="CT344" s="437" t="s">
        <v>22774</v>
      </c>
      <c r="CU344" s="437"/>
      <c r="CV344" s="437"/>
      <c r="CW344" s="437"/>
      <c r="CX344" s="437"/>
      <c r="CY344" s="439"/>
      <c r="CZ344" s="211" t="s">
        <v>10863</v>
      </c>
      <c r="DA344" s="211" t="s">
        <v>22772</v>
      </c>
      <c r="DB344" s="211" t="s">
        <v>6595</v>
      </c>
      <c r="DC344" s="212">
        <v>1</v>
      </c>
      <c r="DD344" s="212"/>
      <c r="DE344" s="194">
        <v>79.59</v>
      </c>
      <c r="DF344" s="194">
        <f>ROUND(DE344*(1+$C$7),2)</f>
        <v>104.49</v>
      </c>
      <c r="DG344" s="194">
        <f>DC344*DE344</f>
        <v>79.59</v>
      </c>
      <c r="DH344" s="293">
        <f>DF344*DC344</f>
        <v>104.49</v>
      </c>
      <c r="DI344" s="232" t="s">
        <v>22773</v>
      </c>
      <c r="DJ344" s="437" t="s">
        <v>22774</v>
      </c>
      <c r="DK344" s="437"/>
      <c r="DL344" s="437"/>
      <c r="DM344" s="437"/>
      <c r="DN344" s="437"/>
      <c r="DO344" s="439"/>
      <c r="DP344" s="211" t="s">
        <v>10863</v>
      </c>
      <c r="DQ344" s="211" t="s">
        <v>22772</v>
      </c>
      <c r="DR344" s="211" t="s">
        <v>6595</v>
      </c>
      <c r="DS344" s="212">
        <v>1</v>
      </c>
      <c r="DT344" s="212"/>
      <c r="DU344" s="194">
        <v>79.59</v>
      </c>
      <c r="DV344" s="194">
        <f>ROUND(DU344*(1+$C$7),2)</f>
        <v>104.49</v>
      </c>
      <c r="DW344" s="194">
        <f>DS344*DU344</f>
        <v>79.59</v>
      </c>
      <c r="DX344" s="293">
        <f>DV344*DS344</f>
        <v>104.49</v>
      </c>
      <c r="DY344" s="232" t="s">
        <v>22773</v>
      </c>
      <c r="DZ344" s="437" t="s">
        <v>22774</v>
      </c>
      <c r="EA344" s="437"/>
      <c r="EB344" s="437"/>
      <c r="EC344" s="437"/>
      <c r="ED344" s="437"/>
      <c r="EE344" s="439"/>
      <c r="EF344" s="211" t="s">
        <v>10863</v>
      </c>
      <c r="EG344" s="211" t="s">
        <v>22772</v>
      </c>
      <c r="EH344" s="211" t="s">
        <v>6595</v>
      </c>
      <c r="EI344" s="212">
        <v>1</v>
      </c>
      <c r="EJ344" s="212"/>
      <c r="EK344" s="194">
        <v>79.59</v>
      </c>
      <c r="EL344" s="194">
        <f>ROUND(EK344*(1+$C$7),2)</f>
        <v>104.49</v>
      </c>
      <c r="EM344" s="194">
        <f>EI344*EK344</f>
        <v>79.59</v>
      </c>
      <c r="EN344" s="293">
        <f>EL344*EI344</f>
        <v>104.49</v>
      </c>
      <c r="EO344" s="232" t="s">
        <v>22773</v>
      </c>
      <c r="EP344" s="437" t="s">
        <v>22774</v>
      </c>
      <c r="EQ344" s="437"/>
      <c r="ER344" s="437"/>
      <c r="ES344" s="437"/>
      <c r="ET344" s="437"/>
      <c r="EU344" s="439"/>
      <c r="EV344" s="211" t="s">
        <v>10863</v>
      </c>
      <c r="EW344" s="211" t="s">
        <v>22772</v>
      </c>
      <c r="EX344" s="211" t="s">
        <v>6595</v>
      </c>
      <c r="EY344" s="212">
        <v>1</v>
      </c>
      <c r="EZ344" s="212"/>
      <c r="FA344" s="194">
        <v>79.59</v>
      </c>
      <c r="FB344" s="194">
        <f>ROUND(FA344*(1+$C$7),2)</f>
        <v>104.49</v>
      </c>
      <c r="FC344" s="194">
        <f>EY344*FA344</f>
        <v>79.59</v>
      </c>
      <c r="FD344" s="293">
        <f>FB344*EY344</f>
        <v>104.49</v>
      </c>
      <c r="FE344" s="232" t="s">
        <v>22773</v>
      </c>
      <c r="FF344" s="437" t="s">
        <v>22774</v>
      </c>
      <c r="FG344" s="437"/>
      <c r="FH344" s="437"/>
      <c r="FI344" s="437"/>
      <c r="FJ344" s="437"/>
      <c r="FK344" s="439"/>
      <c r="FL344" s="211" t="s">
        <v>10863</v>
      </c>
      <c r="FM344" s="211" t="s">
        <v>22772</v>
      </c>
      <c r="FN344" s="211" t="s">
        <v>6595</v>
      </c>
      <c r="FO344" s="212">
        <v>1</v>
      </c>
      <c r="FP344" s="212"/>
      <c r="FQ344" s="194">
        <v>79.59</v>
      </c>
      <c r="FR344" s="194">
        <f>ROUND(FQ344*(1+$C$7),2)</f>
        <v>104.49</v>
      </c>
      <c r="FS344" s="194">
        <f>FO344*FQ344</f>
        <v>79.59</v>
      </c>
      <c r="FT344" s="293">
        <f>FR344*FO344</f>
        <v>104.49</v>
      </c>
      <c r="FU344" s="232" t="s">
        <v>22773</v>
      </c>
      <c r="FV344" s="437" t="s">
        <v>22774</v>
      </c>
      <c r="FW344" s="437"/>
      <c r="FX344" s="437"/>
      <c r="FY344" s="437"/>
      <c r="FZ344" s="437"/>
      <c r="GA344" s="439"/>
      <c r="GB344" s="211" t="s">
        <v>10863</v>
      </c>
      <c r="GC344" s="211" t="s">
        <v>22772</v>
      </c>
      <c r="GD344" s="211" t="s">
        <v>6595</v>
      </c>
      <c r="GE344" s="212">
        <v>1</v>
      </c>
      <c r="GF344" s="212"/>
      <c r="GG344" s="194">
        <v>79.59</v>
      </c>
      <c r="GH344" s="194">
        <f>ROUND(GG344*(1+$C$7),2)</f>
        <v>104.49</v>
      </c>
      <c r="GI344" s="194">
        <f>GE344*GG344</f>
        <v>79.59</v>
      </c>
      <c r="GJ344" s="293">
        <f>GH344*GE344</f>
        <v>104.49</v>
      </c>
      <c r="GK344" s="232" t="s">
        <v>22773</v>
      </c>
      <c r="GL344" s="437" t="s">
        <v>22774</v>
      </c>
      <c r="GM344" s="437"/>
      <c r="GN344" s="437"/>
      <c r="GO344" s="437"/>
      <c r="GP344" s="437"/>
      <c r="GQ344" s="439"/>
      <c r="GR344" s="211" t="s">
        <v>10863</v>
      </c>
      <c r="GS344" s="211" t="s">
        <v>22772</v>
      </c>
      <c r="GT344" s="211" t="s">
        <v>6595</v>
      </c>
      <c r="GU344" s="212">
        <v>1</v>
      </c>
      <c r="GV344" s="212"/>
      <c r="GW344" s="194">
        <v>79.59</v>
      </c>
      <c r="GX344" s="194">
        <f>ROUND(GW344*(1+$C$7),2)</f>
        <v>104.49</v>
      </c>
      <c r="GY344" s="194">
        <f>GU344*GW344</f>
        <v>79.59</v>
      </c>
      <c r="GZ344" s="293">
        <f>GX344*GU344</f>
        <v>104.49</v>
      </c>
      <c r="HA344" s="232" t="s">
        <v>22773</v>
      </c>
      <c r="HB344" s="437" t="s">
        <v>22774</v>
      </c>
      <c r="HC344" s="437"/>
      <c r="HD344" s="437"/>
      <c r="HE344" s="437"/>
      <c r="HF344" s="437"/>
      <c r="HG344" s="439"/>
      <c r="HH344" s="211" t="s">
        <v>10863</v>
      </c>
      <c r="HI344" s="211" t="s">
        <v>22772</v>
      </c>
      <c r="HJ344" s="211" t="s">
        <v>6595</v>
      </c>
      <c r="HK344" s="212">
        <v>1</v>
      </c>
      <c r="HL344" s="212"/>
      <c r="HM344" s="194">
        <v>79.59</v>
      </c>
      <c r="HN344" s="194">
        <f>ROUND(HM344*(1+$C$7),2)</f>
        <v>104.49</v>
      </c>
      <c r="HO344" s="194">
        <f>HK344*HM344</f>
        <v>79.59</v>
      </c>
      <c r="HP344" s="293">
        <f>HN344*HK344</f>
        <v>104.49</v>
      </c>
      <c r="HQ344" s="232" t="s">
        <v>22773</v>
      </c>
      <c r="HR344" s="437" t="s">
        <v>22774</v>
      </c>
      <c r="HS344" s="437"/>
      <c r="HT344" s="437"/>
      <c r="HU344" s="437"/>
      <c r="HV344" s="437"/>
      <c r="HW344" s="439"/>
      <c r="HX344" s="211" t="s">
        <v>10863</v>
      </c>
      <c r="HY344" s="211" t="s">
        <v>22772</v>
      </c>
      <c r="HZ344" s="211" t="s">
        <v>6595</v>
      </c>
      <c r="IA344" s="212">
        <v>1</v>
      </c>
      <c r="IB344" s="212"/>
      <c r="IC344" s="194">
        <v>79.59</v>
      </c>
      <c r="ID344" s="194">
        <f>ROUND(IC344*(1+$C$7),2)</f>
        <v>104.49</v>
      </c>
      <c r="IE344" s="194">
        <f>IA344*IC344</f>
        <v>79.59</v>
      </c>
      <c r="IF344" s="293">
        <f>ID344*IA344</f>
        <v>104.49</v>
      </c>
      <c r="IG344" s="232" t="s">
        <v>22773</v>
      </c>
      <c r="IH344" s="437" t="s">
        <v>22774</v>
      </c>
      <c r="II344" s="437"/>
      <c r="IJ344" s="437"/>
      <c r="IK344" s="437"/>
      <c r="IL344" s="437"/>
      <c r="IM344" s="439"/>
      <c r="IN344" s="211" t="s">
        <v>10863</v>
      </c>
      <c r="IO344" s="211" t="s">
        <v>22772</v>
      </c>
      <c r="IP344" s="211" t="s">
        <v>6595</v>
      </c>
      <c r="IQ344" s="212">
        <v>1</v>
      </c>
      <c r="IR344" s="212"/>
      <c r="IS344" s="194">
        <v>79.59</v>
      </c>
      <c r="IT344" s="194">
        <f>ROUND(IS344*(1+$C$7),2)</f>
        <v>104.49</v>
      </c>
      <c r="IU344" s="194">
        <f>IQ344*IS344</f>
        <v>79.59</v>
      </c>
      <c r="IV344" s="293">
        <f>IT344*IQ344</f>
        <v>104.49</v>
      </c>
      <c r="IW344" s="232" t="s">
        <v>22773</v>
      </c>
      <c r="IX344" s="437" t="s">
        <v>22774</v>
      </c>
      <c r="IY344" s="437"/>
      <c r="IZ344" s="437"/>
      <c r="JA344" s="437"/>
      <c r="JB344" s="437"/>
      <c r="JC344" s="439"/>
      <c r="JD344" s="211" t="s">
        <v>10863</v>
      </c>
      <c r="JE344" s="211" t="s">
        <v>22772</v>
      </c>
      <c r="JF344" s="211" t="s">
        <v>6595</v>
      </c>
      <c r="JG344" s="212">
        <v>1</v>
      </c>
      <c r="JH344" s="212"/>
      <c r="JI344" s="194">
        <v>79.59</v>
      </c>
      <c r="JJ344" s="194">
        <f>ROUND(JI344*(1+$C$7),2)</f>
        <v>104.49</v>
      </c>
      <c r="JK344" s="194">
        <f>JG344*JI344</f>
        <v>79.59</v>
      </c>
      <c r="JL344" s="293">
        <f>JJ344*JG344</f>
        <v>104.49</v>
      </c>
      <c r="JM344" s="232" t="s">
        <v>22773</v>
      </c>
      <c r="JN344" s="437" t="s">
        <v>22774</v>
      </c>
      <c r="JO344" s="437"/>
      <c r="JP344" s="437"/>
      <c r="JQ344" s="437"/>
      <c r="JR344" s="437"/>
      <c r="JS344" s="439"/>
      <c r="JT344" s="211" t="s">
        <v>10863</v>
      </c>
      <c r="JU344" s="211" t="s">
        <v>22772</v>
      </c>
      <c r="JV344" s="211" t="s">
        <v>6595</v>
      </c>
      <c r="JW344" s="212">
        <v>1</v>
      </c>
      <c r="JX344" s="212"/>
      <c r="JY344" s="194">
        <v>79.59</v>
      </c>
      <c r="JZ344" s="194">
        <f>ROUND(JY344*(1+$C$7),2)</f>
        <v>104.49</v>
      </c>
      <c r="KA344" s="194">
        <f>JW344*JY344</f>
        <v>79.59</v>
      </c>
      <c r="KB344" s="293">
        <f>JZ344*JW344</f>
        <v>104.49</v>
      </c>
      <c r="KC344" s="232" t="s">
        <v>22773</v>
      </c>
      <c r="KD344" s="437" t="s">
        <v>22774</v>
      </c>
      <c r="KE344" s="437"/>
      <c r="KF344" s="437"/>
      <c r="KG344" s="437"/>
      <c r="KH344" s="437"/>
      <c r="KI344" s="439"/>
      <c r="KJ344" s="211" t="s">
        <v>10863</v>
      </c>
      <c r="KK344" s="211" t="s">
        <v>22772</v>
      </c>
      <c r="KL344" s="211" t="s">
        <v>6595</v>
      </c>
      <c r="KM344" s="212">
        <v>1</v>
      </c>
      <c r="KN344" s="212"/>
      <c r="KO344" s="194">
        <v>79.59</v>
      </c>
      <c r="KP344" s="194">
        <f>ROUND(KO344*(1+$C$7),2)</f>
        <v>104.49</v>
      </c>
      <c r="KQ344" s="194">
        <f>KM344*KO344</f>
        <v>79.59</v>
      </c>
      <c r="KR344" s="293">
        <f>KP344*KM344</f>
        <v>104.49</v>
      </c>
      <c r="KS344" s="232" t="s">
        <v>22773</v>
      </c>
      <c r="KT344" s="437" t="s">
        <v>22774</v>
      </c>
      <c r="KU344" s="437"/>
      <c r="KV344" s="437"/>
      <c r="KW344" s="437"/>
      <c r="KX344" s="437"/>
      <c r="KY344" s="439"/>
      <c r="KZ344" s="211" t="s">
        <v>10863</v>
      </c>
      <c r="LA344" s="211" t="s">
        <v>22772</v>
      </c>
      <c r="LB344" s="211" t="s">
        <v>6595</v>
      </c>
      <c r="LC344" s="212">
        <v>1</v>
      </c>
      <c r="LD344" s="212"/>
      <c r="LE344" s="194">
        <v>79.59</v>
      </c>
      <c r="LF344" s="194">
        <f>ROUND(LE344*(1+$C$7),2)</f>
        <v>104.49</v>
      </c>
      <c r="LG344" s="194">
        <f>LC344*LE344</f>
        <v>79.59</v>
      </c>
      <c r="LH344" s="293">
        <f>LF344*LC344</f>
        <v>104.49</v>
      </c>
      <c r="LI344" s="232" t="s">
        <v>22773</v>
      </c>
      <c r="LJ344" s="437" t="s">
        <v>22774</v>
      </c>
      <c r="LK344" s="437"/>
      <c r="LL344" s="437"/>
      <c r="LM344" s="437"/>
      <c r="LN344" s="437"/>
      <c r="LO344" s="439"/>
      <c r="LP344" s="211" t="s">
        <v>10863</v>
      </c>
      <c r="LQ344" s="211" t="s">
        <v>22772</v>
      </c>
      <c r="LR344" s="211" t="s">
        <v>6595</v>
      </c>
      <c r="LS344" s="212">
        <v>1</v>
      </c>
      <c r="LT344" s="212"/>
      <c r="LU344" s="194">
        <v>79.59</v>
      </c>
      <c r="LV344" s="194">
        <f>ROUND(LU344*(1+$C$7),2)</f>
        <v>104.49</v>
      </c>
      <c r="LW344" s="194">
        <f>LS344*LU344</f>
        <v>79.59</v>
      </c>
      <c r="LX344" s="293">
        <f>LV344*LS344</f>
        <v>104.49</v>
      </c>
      <c r="LY344" s="232" t="s">
        <v>22773</v>
      </c>
      <c r="LZ344" s="437" t="s">
        <v>22774</v>
      </c>
      <c r="MA344" s="437"/>
      <c r="MB344" s="437"/>
      <c r="MC344" s="437"/>
      <c r="MD344" s="437"/>
      <c r="ME344" s="439"/>
      <c r="MF344" s="211" t="s">
        <v>10863</v>
      </c>
      <c r="MG344" s="211" t="s">
        <v>22772</v>
      </c>
      <c r="MH344" s="211" t="s">
        <v>6595</v>
      </c>
      <c r="MI344" s="212">
        <v>1</v>
      </c>
      <c r="MJ344" s="212"/>
      <c r="MK344" s="194">
        <v>79.59</v>
      </c>
      <c r="ML344" s="194">
        <f>ROUND(MK344*(1+$C$7),2)</f>
        <v>104.49</v>
      </c>
      <c r="MM344" s="194">
        <f>MI344*MK344</f>
        <v>79.59</v>
      </c>
      <c r="MN344" s="293">
        <f>ML344*MI344</f>
        <v>104.49</v>
      </c>
      <c r="MO344" s="232" t="s">
        <v>22773</v>
      </c>
      <c r="MP344" s="437" t="s">
        <v>22774</v>
      </c>
      <c r="MQ344" s="437"/>
      <c r="MR344" s="437"/>
      <c r="MS344" s="437"/>
      <c r="MT344" s="437"/>
      <c r="MU344" s="439"/>
      <c r="MV344" s="211" t="s">
        <v>10863</v>
      </c>
      <c r="MW344" s="211" t="s">
        <v>22772</v>
      </c>
      <c r="MX344" s="211" t="s">
        <v>6595</v>
      </c>
      <c r="MY344" s="212">
        <v>1</v>
      </c>
      <c r="MZ344" s="212"/>
      <c r="NA344" s="194">
        <v>79.59</v>
      </c>
      <c r="NB344" s="194">
        <f>ROUND(NA344*(1+$C$7),2)</f>
        <v>104.49</v>
      </c>
      <c r="NC344" s="194">
        <f>MY344*NA344</f>
        <v>79.59</v>
      </c>
      <c r="ND344" s="293">
        <f>NB344*MY344</f>
        <v>104.49</v>
      </c>
      <c r="NE344" s="232" t="s">
        <v>22773</v>
      </c>
      <c r="NF344" s="437" t="s">
        <v>22774</v>
      </c>
      <c r="NG344" s="437"/>
      <c r="NH344" s="437"/>
      <c r="NI344" s="437"/>
      <c r="NJ344" s="437"/>
      <c r="NK344" s="439"/>
      <c r="NL344" s="211" t="s">
        <v>10863</v>
      </c>
      <c r="NM344" s="211" t="s">
        <v>22772</v>
      </c>
      <c r="NN344" s="211" t="s">
        <v>6595</v>
      </c>
      <c r="NO344" s="212">
        <v>1</v>
      </c>
      <c r="NP344" s="212"/>
      <c r="NQ344" s="194">
        <v>79.59</v>
      </c>
      <c r="NR344" s="194">
        <f>ROUND(NQ344*(1+$C$7),2)</f>
        <v>104.49</v>
      </c>
      <c r="NS344" s="194">
        <f>NO344*NQ344</f>
        <v>79.59</v>
      </c>
      <c r="NT344" s="293">
        <f>NR344*NO344</f>
        <v>104.49</v>
      </c>
      <c r="NU344" s="232" t="s">
        <v>22773</v>
      </c>
      <c r="NV344" s="437" t="s">
        <v>22774</v>
      </c>
      <c r="NW344" s="437"/>
      <c r="NX344" s="437"/>
      <c r="NY344" s="437"/>
      <c r="NZ344" s="437"/>
      <c r="OA344" s="439"/>
      <c r="OB344" s="211" t="s">
        <v>10863</v>
      </c>
      <c r="OC344" s="211" t="s">
        <v>22772</v>
      </c>
      <c r="OD344" s="211" t="s">
        <v>6595</v>
      </c>
      <c r="OE344" s="212">
        <v>1</v>
      </c>
      <c r="OF344" s="212"/>
      <c r="OG344" s="194">
        <v>79.59</v>
      </c>
      <c r="OH344" s="194">
        <f>ROUND(OG344*(1+$C$7),2)</f>
        <v>104.49</v>
      </c>
      <c r="OI344" s="194">
        <f>OE344*OG344</f>
        <v>79.59</v>
      </c>
      <c r="OJ344" s="293">
        <f>OH344*OE344</f>
        <v>104.49</v>
      </c>
      <c r="OK344" s="232" t="s">
        <v>22773</v>
      </c>
      <c r="OL344" s="437" t="s">
        <v>22774</v>
      </c>
      <c r="OM344" s="437"/>
      <c r="ON344" s="437"/>
      <c r="OO344" s="437"/>
      <c r="OP344" s="437"/>
      <c r="OQ344" s="439"/>
      <c r="OR344" s="211" t="s">
        <v>10863</v>
      </c>
      <c r="OS344" s="211" t="s">
        <v>22772</v>
      </c>
      <c r="OT344" s="211" t="s">
        <v>6595</v>
      </c>
      <c r="OU344" s="212">
        <v>1</v>
      </c>
      <c r="OV344" s="212"/>
      <c r="OW344" s="194">
        <v>79.59</v>
      </c>
      <c r="OX344" s="194">
        <f>ROUND(OW344*(1+$C$7),2)</f>
        <v>104.49</v>
      </c>
      <c r="OY344" s="194">
        <f>OU344*OW344</f>
        <v>79.59</v>
      </c>
      <c r="OZ344" s="293">
        <f>OX344*OU344</f>
        <v>104.49</v>
      </c>
      <c r="PA344" s="232" t="s">
        <v>22773</v>
      </c>
      <c r="PB344" s="437" t="s">
        <v>22774</v>
      </c>
      <c r="PC344" s="437"/>
      <c r="PD344" s="437"/>
      <c r="PE344" s="437"/>
      <c r="PF344" s="437"/>
      <c r="PG344" s="439"/>
      <c r="PH344" s="211" t="s">
        <v>10863</v>
      </c>
      <c r="PI344" s="211" t="s">
        <v>22772</v>
      </c>
      <c r="PJ344" s="211" t="s">
        <v>6595</v>
      </c>
      <c r="PK344" s="212">
        <v>1</v>
      </c>
      <c r="PL344" s="212"/>
      <c r="PM344" s="194">
        <v>79.59</v>
      </c>
      <c r="PN344" s="194">
        <f>ROUND(PM344*(1+$C$7),2)</f>
        <v>104.49</v>
      </c>
      <c r="PO344" s="194">
        <f>PK344*PM344</f>
        <v>79.59</v>
      </c>
      <c r="PP344" s="293">
        <f>PN344*PK344</f>
        <v>104.49</v>
      </c>
      <c r="PQ344" s="232" t="s">
        <v>22773</v>
      </c>
      <c r="PR344" s="437" t="s">
        <v>22774</v>
      </c>
      <c r="PS344" s="437"/>
      <c r="PT344" s="437"/>
      <c r="PU344" s="437"/>
      <c r="PV344" s="437"/>
      <c r="PW344" s="439"/>
      <c r="PX344" s="211" t="s">
        <v>10863</v>
      </c>
      <c r="PY344" s="211" t="s">
        <v>22772</v>
      </c>
      <c r="PZ344" s="211" t="s">
        <v>6595</v>
      </c>
      <c r="QA344" s="212">
        <v>1</v>
      </c>
      <c r="QB344" s="212"/>
      <c r="QC344" s="194">
        <v>79.59</v>
      </c>
      <c r="QD344" s="194">
        <f>ROUND(QC344*(1+$C$7),2)</f>
        <v>104.49</v>
      </c>
      <c r="QE344" s="194">
        <f>QA344*QC344</f>
        <v>79.59</v>
      </c>
      <c r="QF344" s="293">
        <f>QD344*QA344</f>
        <v>104.49</v>
      </c>
      <c r="QG344" s="232" t="s">
        <v>22773</v>
      </c>
      <c r="QH344" s="437" t="s">
        <v>22774</v>
      </c>
      <c r="QI344" s="437"/>
      <c r="QJ344" s="437"/>
      <c r="QK344" s="437"/>
      <c r="QL344" s="437"/>
      <c r="QM344" s="439"/>
      <c r="QN344" s="211" t="s">
        <v>10863</v>
      </c>
      <c r="QO344" s="211" t="s">
        <v>22772</v>
      </c>
      <c r="QP344" s="211" t="s">
        <v>6595</v>
      </c>
      <c r="QQ344" s="212">
        <v>1</v>
      </c>
      <c r="QR344" s="212"/>
      <c r="QS344" s="194">
        <v>79.59</v>
      </c>
      <c r="QT344" s="194">
        <f>ROUND(QS344*(1+$C$7),2)</f>
        <v>104.49</v>
      </c>
      <c r="QU344" s="194">
        <f>QQ344*QS344</f>
        <v>79.59</v>
      </c>
      <c r="QV344" s="293">
        <f>QT344*QQ344</f>
        <v>104.49</v>
      </c>
      <c r="QW344" s="232" t="s">
        <v>22773</v>
      </c>
      <c r="QX344" s="437" t="s">
        <v>22774</v>
      </c>
      <c r="QY344" s="437"/>
      <c r="QZ344" s="437"/>
      <c r="RA344" s="437"/>
      <c r="RB344" s="437"/>
      <c r="RC344" s="439"/>
      <c r="RD344" s="211" t="s">
        <v>10863</v>
      </c>
      <c r="RE344" s="211" t="s">
        <v>22772</v>
      </c>
      <c r="RF344" s="211" t="s">
        <v>6595</v>
      </c>
      <c r="RG344" s="212">
        <v>1</v>
      </c>
      <c r="RH344" s="212"/>
      <c r="RI344" s="194">
        <v>79.59</v>
      </c>
      <c r="RJ344" s="194">
        <f>ROUND(RI344*(1+$C$7),2)</f>
        <v>104.49</v>
      </c>
      <c r="RK344" s="194">
        <f>RG344*RI344</f>
        <v>79.59</v>
      </c>
      <c r="RL344" s="293">
        <f>RJ344*RG344</f>
        <v>104.49</v>
      </c>
      <c r="RM344" s="232" t="s">
        <v>22773</v>
      </c>
      <c r="RN344" s="437" t="s">
        <v>22774</v>
      </c>
      <c r="RO344" s="437"/>
      <c r="RP344" s="437"/>
      <c r="RQ344" s="437"/>
      <c r="RR344" s="437"/>
      <c r="RS344" s="439"/>
      <c r="RT344" s="211" t="s">
        <v>10863</v>
      </c>
      <c r="RU344" s="211" t="s">
        <v>22772</v>
      </c>
      <c r="RV344" s="211" t="s">
        <v>6595</v>
      </c>
      <c r="RW344" s="212">
        <v>1</v>
      </c>
      <c r="RX344" s="212"/>
      <c r="RY344" s="194">
        <v>79.59</v>
      </c>
      <c r="RZ344" s="194">
        <f>ROUND(RY344*(1+$C$7),2)</f>
        <v>104.49</v>
      </c>
      <c r="SA344" s="194">
        <f>RW344*RY344</f>
        <v>79.59</v>
      </c>
      <c r="SB344" s="293">
        <f>RZ344*RW344</f>
        <v>104.49</v>
      </c>
      <c r="SC344" s="232" t="s">
        <v>22773</v>
      </c>
      <c r="SD344" s="437" t="s">
        <v>22774</v>
      </c>
      <c r="SE344" s="437"/>
      <c r="SF344" s="437"/>
      <c r="SG344" s="437"/>
      <c r="SH344" s="437"/>
      <c r="SI344" s="439"/>
      <c r="SJ344" s="211" t="s">
        <v>10863</v>
      </c>
      <c r="SK344" s="211" t="s">
        <v>22772</v>
      </c>
      <c r="SL344" s="211" t="s">
        <v>6595</v>
      </c>
      <c r="SM344" s="212">
        <v>1</v>
      </c>
      <c r="SN344" s="212"/>
      <c r="SO344" s="194">
        <v>79.59</v>
      </c>
      <c r="SP344" s="194">
        <f>ROUND(SO344*(1+$C$7),2)</f>
        <v>104.49</v>
      </c>
      <c r="SQ344" s="194">
        <f>SM344*SO344</f>
        <v>79.59</v>
      </c>
      <c r="SR344" s="293">
        <f>SP344*SM344</f>
        <v>104.49</v>
      </c>
      <c r="SS344" s="232" t="s">
        <v>22773</v>
      </c>
      <c r="ST344" s="437" t="s">
        <v>22774</v>
      </c>
      <c r="SU344" s="437"/>
      <c r="SV344" s="437"/>
      <c r="SW344" s="437"/>
      <c r="SX344" s="437"/>
      <c r="SY344" s="439"/>
      <c r="SZ344" s="211" t="s">
        <v>10863</v>
      </c>
      <c r="TA344" s="211" t="s">
        <v>22772</v>
      </c>
      <c r="TB344" s="211" t="s">
        <v>6595</v>
      </c>
      <c r="TC344" s="212">
        <v>1</v>
      </c>
      <c r="TD344" s="212"/>
      <c r="TE344" s="194">
        <v>79.59</v>
      </c>
      <c r="TF344" s="194">
        <f>ROUND(TE344*(1+$C$7),2)</f>
        <v>104.49</v>
      </c>
      <c r="TG344" s="194">
        <f>TC344*TE344</f>
        <v>79.59</v>
      </c>
      <c r="TH344" s="293">
        <f>TF344*TC344</f>
        <v>104.49</v>
      </c>
      <c r="TI344" s="232" t="s">
        <v>22773</v>
      </c>
      <c r="TJ344" s="437" t="s">
        <v>22774</v>
      </c>
      <c r="TK344" s="437"/>
      <c r="TL344" s="437"/>
      <c r="TM344" s="437"/>
      <c r="TN344" s="437"/>
      <c r="TO344" s="439"/>
      <c r="TP344" s="211" t="s">
        <v>10863</v>
      </c>
      <c r="TQ344" s="211" t="s">
        <v>22772</v>
      </c>
      <c r="TR344" s="211" t="s">
        <v>6595</v>
      </c>
      <c r="TS344" s="212">
        <v>1</v>
      </c>
      <c r="TT344" s="212"/>
      <c r="TU344" s="194">
        <v>79.59</v>
      </c>
      <c r="TV344" s="194">
        <f>ROUND(TU344*(1+$C$7),2)</f>
        <v>104.49</v>
      </c>
      <c r="TW344" s="194">
        <f>TS344*TU344</f>
        <v>79.59</v>
      </c>
      <c r="TX344" s="293">
        <f>TV344*TS344</f>
        <v>104.49</v>
      </c>
      <c r="TY344" s="232" t="s">
        <v>22773</v>
      </c>
      <c r="TZ344" s="437" t="s">
        <v>22774</v>
      </c>
      <c r="UA344" s="437"/>
      <c r="UB344" s="437"/>
      <c r="UC344" s="437"/>
      <c r="UD344" s="437"/>
      <c r="UE344" s="439"/>
      <c r="UF344" s="211" t="s">
        <v>10863</v>
      </c>
      <c r="UG344" s="211" t="s">
        <v>22772</v>
      </c>
      <c r="UH344" s="211" t="s">
        <v>6595</v>
      </c>
      <c r="UI344" s="212">
        <v>1</v>
      </c>
      <c r="UJ344" s="212"/>
      <c r="UK344" s="194">
        <v>79.59</v>
      </c>
      <c r="UL344" s="194">
        <f>ROUND(UK344*(1+$C$7),2)</f>
        <v>104.49</v>
      </c>
      <c r="UM344" s="194">
        <f>UI344*UK344</f>
        <v>79.59</v>
      </c>
      <c r="UN344" s="293">
        <f>UL344*UI344</f>
        <v>104.49</v>
      </c>
      <c r="UO344" s="232" t="s">
        <v>22773</v>
      </c>
      <c r="UP344" s="437" t="s">
        <v>22774</v>
      </c>
      <c r="UQ344" s="437"/>
      <c r="UR344" s="437"/>
      <c r="US344" s="437"/>
      <c r="UT344" s="437"/>
      <c r="UU344" s="439"/>
      <c r="UV344" s="211" t="s">
        <v>10863</v>
      </c>
      <c r="UW344" s="211" t="s">
        <v>22772</v>
      </c>
      <c r="UX344" s="211" t="s">
        <v>6595</v>
      </c>
      <c r="UY344" s="212">
        <v>1</v>
      </c>
      <c r="UZ344" s="212"/>
      <c r="VA344" s="194">
        <v>79.59</v>
      </c>
      <c r="VB344" s="194">
        <f>ROUND(VA344*(1+$C$7),2)</f>
        <v>104.49</v>
      </c>
      <c r="VC344" s="194">
        <f>UY344*VA344</f>
        <v>79.59</v>
      </c>
      <c r="VD344" s="293">
        <f>VB344*UY344</f>
        <v>104.49</v>
      </c>
      <c r="VE344" s="232" t="s">
        <v>22773</v>
      </c>
      <c r="VF344" s="437" t="s">
        <v>22774</v>
      </c>
      <c r="VG344" s="437"/>
      <c r="VH344" s="437"/>
      <c r="VI344" s="437"/>
      <c r="VJ344" s="437"/>
      <c r="VK344" s="439"/>
      <c r="VL344" s="211" t="s">
        <v>10863</v>
      </c>
      <c r="VM344" s="211" t="s">
        <v>22772</v>
      </c>
      <c r="VN344" s="211" t="s">
        <v>6595</v>
      </c>
      <c r="VO344" s="212">
        <v>1</v>
      </c>
      <c r="VP344" s="212"/>
      <c r="VQ344" s="194">
        <v>79.59</v>
      </c>
      <c r="VR344" s="194">
        <f>ROUND(VQ344*(1+$C$7),2)</f>
        <v>104.49</v>
      </c>
      <c r="VS344" s="194">
        <f>VO344*VQ344</f>
        <v>79.59</v>
      </c>
      <c r="VT344" s="293">
        <f>VR344*VO344</f>
        <v>104.49</v>
      </c>
      <c r="VU344" s="232" t="s">
        <v>22773</v>
      </c>
      <c r="VV344" s="437" t="s">
        <v>22774</v>
      </c>
      <c r="VW344" s="437"/>
      <c r="VX344" s="437"/>
      <c r="VY344" s="437"/>
      <c r="VZ344" s="437"/>
      <c r="WA344" s="439"/>
      <c r="WB344" s="211" t="s">
        <v>10863</v>
      </c>
      <c r="WC344" s="211" t="s">
        <v>22772</v>
      </c>
      <c r="WD344" s="211" t="s">
        <v>6595</v>
      </c>
      <c r="WE344" s="212">
        <v>1</v>
      </c>
      <c r="WF344" s="212"/>
      <c r="WG344" s="194">
        <v>79.59</v>
      </c>
      <c r="WH344" s="194">
        <f>ROUND(WG344*(1+$C$7),2)</f>
        <v>104.49</v>
      </c>
      <c r="WI344" s="194">
        <f>WE344*WG344</f>
        <v>79.59</v>
      </c>
      <c r="WJ344" s="293">
        <f>WH344*WE344</f>
        <v>104.49</v>
      </c>
      <c r="WK344" s="232" t="s">
        <v>22773</v>
      </c>
      <c r="WL344" s="437" t="s">
        <v>22774</v>
      </c>
      <c r="WM344" s="437"/>
      <c r="WN344" s="437"/>
      <c r="WO344" s="437"/>
      <c r="WP344" s="437"/>
      <c r="WQ344" s="439"/>
      <c r="WR344" s="211" t="s">
        <v>10863</v>
      </c>
      <c r="WS344" s="211" t="s">
        <v>22772</v>
      </c>
      <c r="WT344" s="211" t="s">
        <v>6595</v>
      </c>
      <c r="WU344" s="212">
        <v>1</v>
      </c>
      <c r="WV344" s="212"/>
      <c r="WW344" s="194">
        <v>79.59</v>
      </c>
      <c r="WX344" s="194">
        <f>ROUND(WW344*(1+$C$7),2)</f>
        <v>104.49</v>
      </c>
      <c r="WY344" s="194">
        <f>WU344*WW344</f>
        <v>79.59</v>
      </c>
      <c r="WZ344" s="293">
        <f>WX344*WU344</f>
        <v>104.49</v>
      </c>
      <c r="XA344" s="232" t="s">
        <v>22773</v>
      </c>
      <c r="XB344" s="437" t="s">
        <v>22774</v>
      </c>
      <c r="XC344" s="437"/>
      <c r="XD344" s="437"/>
      <c r="XE344" s="437"/>
      <c r="XF344" s="437"/>
      <c r="XG344" s="439"/>
      <c r="XH344" s="211" t="s">
        <v>10863</v>
      </c>
      <c r="XI344" s="211" t="s">
        <v>22772</v>
      </c>
      <c r="XJ344" s="211" t="s">
        <v>6595</v>
      </c>
      <c r="XK344" s="212">
        <v>1</v>
      </c>
      <c r="XL344" s="212"/>
      <c r="XM344" s="194">
        <v>79.59</v>
      </c>
      <c r="XN344" s="194">
        <f>ROUND(XM344*(1+$C$7),2)</f>
        <v>104.49</v>
      </c>
      <c r="XO344" s="194">
        <f>XK344*XM344</f>
        <v>79.59</v>
      </c>
      <c r="XP344" s="293">
        <f>XN344*XK344</f>
        <v>104.49</v>
      </c>
      <c r="XQ344" s="232" t="s">
        <v>22773</v>
      </c>
      <c r="XR344" s="437" t="s">
        <v>22774</v>
      </c>
      <c r="XS344" s="437"/>
      <c r="XT344" s="437"/>
      <c r="XU344" s="437"/>
      <c r="XV344" s="437"/>
      <c r="XW344" s="439"/>
      <c r="XX344" s="211" t="s">
        <v>10863</v>
      </c>
      <c r="XY344" s="211" t="s">
        <v>22772</v>
      </c>
      <c r="XZ344" s="211" t="s">
        <v>6595</v>
      </c>
      <c r="YA344" s="212">
        <v>1</v>
      </c>
      <c r="YB344" s="212"/>
      <c r="YC344" s="194">
        <v>79.59</v>
      </c>
      <c r="YD344" s="194">
        <f>ROUND(YC344*(1+$C$7),2)</f>
        <v>104.49</v>
      </c>
      <c r="YE344" s="194">
        <f>YA344*YC344</f>
        <v>79.59</v>
      </c>
      <c r="YF344" s="293">
        <f>YD344*YA344</f>
        <v>104.49</v>
      </c>
      <c r="YG344" s="232" t="s">
        <v>22773</v>
      </c>
      <c r="YH344" s="437" t="s">
        <v>22774</v>
      </c>
      <c r="YI344" s="437"/>
      <c r="YJ344" s="437"/>
      <c r="YK344" s="437"/>
      <c r="YL344" s="437"/>
      <c r="YM344" s="439"/>
      <c r="YN344" s="211" t="s">
        <v>10863</v>
      </c>
      <c r="YO344" s="211" t="s">
        <v>22772</v>
      </c>
      <c r="YP344" s="211" t="s">
        <v>6595</v>
      </c>
      <c r="YQ344" s="212">
        <v>1</v>
      </c>
      <c r="YR344" s="212"/>
      <c r="YS344" s="194">
        <v>79.59</v>
      </c>
      <c r="YT344" s="194">
        <f>ROUND(YS344*(1+$C$7),2)</f>
        <v>104.49</v>
      </c>
      <c r="YU344" s="194">
        <f>YQ344*YS344</f>
        <v>79.59</v>
      </c>
      <c r="YV344" s="293">
        <f>YT344*YQ344</f>
        <v>104.49</v>
      </c>
      <c r="YW344" s="232" t="s">
        <v>22773</v>
      </c>
      <c r="YX344" s="437" t="s">
        <v>22774</v>
      </c>
      <c r="YY344" s="437"/>
      <c r="YZ344" s="437"/>
      <c r="ZA344" s="437"/>
      <c r="ZB344" s="437"/>
      <c r="ZC344" s="439"/>
      <c r="ZD344" s="211" t="s">
        <v>10863</v>
      </c>
      <c r="ZE344" s="211" t="s">
        <v>22772</v>
      </c>
      <c r="ZF344" s="211" t="s">
        <v>6595</v>
      </c>
      <c r="ZG344" s="212">
        <v>1</v>
      </c>
      <c r="ZH344" s="212"/>
      <c r="ZI344" s="194">
        <v>79.59</v>
      </c>
      <c r="ZJ344" s="194">
        <f>ROUND(ZI344*(1+$C$7),2)</f>
        <v>104.49</v>
      </c>
      <c r="ZK344" s="194">
        <f>ZG344*ZI344</f>
        <v>79.59</v>
      </c>
      <c r="ZL344" s="293">
        <f>ZJ344*ZG344</f>
        <v>104.49</v>
      </c>
      <c r="ZM344" s="232" t="s">
        <v>22773</v>
      </c>
      <c r="ZN344" s="437" t="s">
        <v>22774</v>
      </c>
      <c r="ZO344" s="437"/>
      <c r="ZP344" s="437"/>
      <c r="ZQ344" s="437"/>
      <c r="ZR344" s="437"/>
      <c r="ZS344" s="439"/>
      <c r="ZT344" s="211" t="s">
        <v>10863</v>
      </c>
      <c r="ZU344" s="211" t="s">
        <v>22772</v>
      </c>
      <c r="ZV344" s="211" t="s">
        <v>6595</v>
      </c>
      <c r="ZW344" s="212">
        <v>1</v>
      </c>
      <c r="ZX344" s="212"/>
      <c r="ZY344" s="194">
        <v>79.59</v>
      </c>
      <c r="ZZ344" s="194">
        <f>ROUND(ZY344*(1+$C$7),2)</f>
        <v>104.49</v>
      </c>
      <c r="AAA344" s="194">
        <f>ZW344*ZY344</f>
        <v>79.59</v>
      </c>
      <c r="AAB344" s="293">
        <f>ZZ344*ZW344</f>
        <v>104.49</v>
      </c>
      <c r="AAC344" s="232" t="s">
        <v>22773</v>
      </c>
      <c r="AAD344" s="437" t="s">
        <v>22774</v>
      </c>
      <c r="AAE344" s="437"/>
      <c r="AAF344" s="437"/>
      <c r="AAG344" s="437"/>
      <c r="AAH344" s="437"/>
      <c r="AAI344" s="439"/>
      <c r="AAJ344" s="211" t="s">
        <v>10863</v>
      </c>
      <c r="AAK344" s="211" t="s">
        <v>22772</v>
      </c>
      <c r="AAL344" s="211" t="s">
        <v>6595</v>
      </c>
      <c r="AAM344" s="212">
        <v>1</v>
      </c>
      <c r="AAN344" s="212"/>
      <c r="AAO344" s="194">
        <v>79.59</v>
      </c>
      <c r="AAP344" s="194">
        <f>ROUND(AAO344*(1+$C$7),2)</f>
        <v>104.49</v>
      </c>
      <c r="AAQ344" s="194">
        <f>AAM344*AAO344</f>
        <v>79.59</v>
      </c>
      <c r="AAR344" s="293">
        <f>AAP344*AAM344</f>
        <v>104.49</v>
      </c>
      <c r="AAS344" s="232" t="s">
        <v>22773</v>
      </c>
      <c r="AAT344" s="437" t="s">
        <v>22774</v>
      </c>
      <c r="AAU344" s="437"/>
      <c r="AAV344" s="437"/>
      <c r="AAW344" s="437"/>
      <c r="AAX344" s="437"/>
      <c r="AAY344" s="439"/>
      <c r="AAZ344" s="211" t="s">
        <v>10863</v>
      </c>
      <c r="ABA344" s="211" t="s">
        <v>22772</v>
      </c>
      <c r="ABB344" s="211" t="s">
        <v>6595</v>
      </c>
      <c r="ABC344" s="212">
        <v>1</v>
      </c>
      <c r="ABD344" s="212"/>
      <c r="ABE344" s="194">
        <v>79.59</v>
      </c>
      <c r="ABF344" s="194">
        <f>ROUND(ABE344*(1+$C$7),2)</f>
        <v>104.49</v>
      </c>
      <c r="ABG344" s="194">
        <f>ABC344*ABE344</f>
        <v>79.59</v>
      </c>
      <c r="ABH344" s="293">
        <f>ABF344*ABC344</f>
        <v>104.49</v>
      </c>
      <c r="ABI344" s="232" t="s">
        <v>22773</v>
      </c>
      <c r="ABJ344" s="437" t="s">
        <v>22774</v>
      </c>
      <c r="ABK344" s="437"/>
      <c r="ABL344" s="437"/>
      <c r="ABM344" s="437"/>
      <c r="ABN344" s="437"/>
      <c r="ABO344" s="439"/>
      <c r="ABP344" s="211" t="s">
        <v>10863</v>
      </c>
      <c r="ABQ344" s="211" t="s">
        <v>22772</v>
      </c>
      <c r="ABR344" s="211" t="s">
        <v>6595</v>
      </c>
      <c r="ABS344" s="212">
        <v>1</v>
      </c>
      <c r="ABT344" s="212"/>
      <c r="ABU344" s="194">
        <v>79.59</v>
      </c>
      <c r="ABV344" s="194">
        <f>ROUND(ABU344*(1+$C$7),2)</f>
        <v>104.49</v>
      </c>
      <c r="ABW344" s="194">
        <f>ABS344*ABU344</f>
        <v>79.59</v>
      </c>
      <c r="ABX344" s="293">
        <f>ABV344*ABS344</f>
        <v>104.49</v>
      </c>
      <c r="ABY344" s="232" t="s">
        <v>22773</v>
      </c>
      <c r="ABZ344" s="437" t="s">
        <v>22774</v>
      </c>
      <c r="ACA344" s="437"/>
      <c r="ACB344" s="437"/>
      <c r="ACC344" s="437"/>
      <c r="ACD344" s="437"/>
      <c r="ACE344" s="439"/>
      <c r="ACF344" s="211" t="s">
        <v>10863</v>
      </c>
      <c r="ACG344" s="211" t="s">
        <v>22772</v>
      </c>
      <c r="ACH344" s="211" t="s">
        <v>6595</v>
      </c>
      <c r="ACI344" s="212">
        <v>1</v>
      </c>
      <c r="ACJ344" s="212"/>
      <c r="ACK344" s="194">
        <v>79.59</v>
      </c>
      <c r="ACL344" s="194">
        <f>ROUND(ACK344*(1+$C$7),2)</f>
        <v>104.49</v>
      </c>
      <c r="ACM344" s="194">
        <f>ACI344*ACK344</f>
        <v>79.59</v>
      </c>
      <c r="ACN344" s="293">
        <f>ACL344*ACI344</f>
        <v>104.49</v>
      </c>
      <c r="ACO344" s="232" t="s">
        <v>22773</v>
      </c>
      <c r="ACP344" s="437" t="s">
        <v>22774</v>
      </c>
      <c r="ACQ344" s="437"/>
      <c r="ACR344" s="437"/>
      <c r="ACS344" s="437"/>
      <c r="ACT344" s="437"/>
      <c r="ACU344" s="439"/>
      <c r="ACV344" s="211" t="s">
        <v>10863</v>
      </c>
      <c r="ACW344" s="211" t="s">
        <v>22772</v>
      </c>
      <c r="ACX344" s="211" t="s">
        <v>6595</v>
      </c>
      <c r="ACY344" s="212">
        <v>1</v>
      </c>
      <c r="ACZ344" s="212"/>
      <c r="ADA344" s="194">
        <v>79.59</v>
      </c>
      <c r="ADB344" s="194">
        <f>ROUND(ADA344*(1+$C$7),2)</f>
        <v>104.49</v>
      </c>
      <c r="ADC344" s="194">
        <f>ACY344*ADA344</f>
        <v>79.59</v>
      </c>
      <c r="ADD344" s="293">
        <f>ADB344*ACY344</f>
        <v>104.49</v>
      </c>
      <c r="ADE344" s="232" t="s">
        <v>22773</v>
      </c>
      <c r="ADF344" s="437" t="s">
        <v>22774</v>
      </c>
      <c r="ADG344" s="437"/>
      <c r="ADH344" s="437"/>
      <c r="ADI344" s="437"/>
      <c r="ADJ344" s="437"/>
      <c r="ADK344" s="439"/>
      <c r="ADL344" s="211" t="s">
        <v>10863</v>
      </c>
      <c r="ADM344" s="211" t="s">
        <v>22772</v>
      </c>
      <c r="ADN344" s="211" t="s">
        <v>6595</v>
      </c>
      <c r="ADO344" s="212">
        <v>1</v>
      </c>
      <c r="ADP344" s="212"/>
      <c r="ADQ344" s="194">
        <v>79.59</v>
      </c>
      <c r="ADR344" s="194">
        <f>ROUND(ADQ344*(1+$C$7),2)</f>
        <v>104.49</v>
      </c>
      <c r="ADS344" s="194">
        <f>ADO344*ADQ344</f>
        <v>79.59</v>
      </c>
      <c r="ADT344" s="293">
        <f>ADR344*ADO344</f>
        <v>104.49</v>
      </c>
      <c r="ADU344" s="232" t="s">
        <v>22773</v>
      </c>
      <c r="ADV344" s="437" t="s">
        <v>22774</v>
      </c>
      <c r="ADW344" s="437"/>
      <c r="ADX344" s="437"/>
      <c r="ADY344" s="437"/>
      <c r="ADZ344" s="437"/>
      <c r="AEA344" s="439"/>
      <c r="AEB344" s="211" t="s">
        <v>10863</v>
      </c>
      <c r="AEC344" s="211" t="s">
        <v>22772</v>
      </c>
      <c r="AED344" s="211" t="s">
        <v>6595</v>
      </c>
      <c r="AEE344" s="212">
        <v>1</v>
      </c>
      <c r="AEF344" s="212"/>
      <c r="AEG344" s="194">
        <v>79.59</v>
      </c>
      <c r="AEH344" s="194">
        <f>ROUND(AEG344*(1+$C$7),2)</f>
        <v>104.49</v>
      </c>
      <c r="AEI344" s="194">
        <f>AEE344*AEG344</f>
        <v>79.59</v>
      </c>
      <c r="AEJ344" s="293">
        <f>AEH344*AEE344</f>
        <v>104.49</v>
      </c>
      <c r="AEK344" s="232" t="s">
        <v>22773</v>
      </c>
      <c r="AEL344" s="437" t="s">
        <v>22774</v>
      </c>
      <c r="AEM344" s="437"/>
      <c r="AEN344" s="437"/>
      <c r="AEO344" s="437"/>
      <c r="AEP344" s="437"/>
      <c r="AEQ344" s="439"/>
      <c r="AER344" s="211" t="s">
        <v>10863</v>
      </c>
      <c r="AES344" s="211" t="s">
        <v>22772</v>
      </c>
      <c r="AET344" s="211" t="s">
        <v>6595</v>
      </c>
      <c r="AEU344" s="212">
        <v>1</v>
      </c>
      <c r="AEV344" s="212"/>
      <c r="AEW344" s="194">
        <v>79.59</v>
      </c>
      <c r="AEX344" s="194">
        <f>ROUND(AEW344*(1+$C$7),2)</f>
        <v>104.49</v>
      </c>
      <c r="AEY344" s="194">
        <f>AEU344*AEW344</f>
        <v>79.59</v>
      </c>
      <c r="AEZ344" s="293">
        <f>AEX344*AEU344</f>
        <v>104.49</v>
      </c>
      <c r="AFA344" s="232" t="s">
        <v>22773</v>
      </c>
      <c r="AFB344" s="437" t="s">
        <v>22774</v>
      </c>
      <c r="AFC344" s="437"/>
      <c r="AFD344" s="437"/>
      <c r="AFE344" s="437"/>
      <c r="AFF344" s="437"/>
      <c r="AFG344" s="439"/>
      <c r="AFH344" s="211" t="s">
        <v>10863</v>
      </c>
      <c r="AFI344" s="211" t="s">
        <v>22772</v>
      </c>
      <c r="AFJ344" s="211" t="s">
        <v>6595</v>
      </c>
      <c r="AFK344" s="212">
        <v>1</v>
      </c>
      <c r="AFL344" s="212"/>
      <c r="AFM344" s="194">
        <v>79.59</v>
      </c>
      <c r="AFN344" s="194">
        <f>ROUND(AFM344*(1+$C$7),2)</f>
        <v>104.49</v>
      </c>
      <c r="AFO344" s="194">
        <f>AFK344*AFM344</f>
        <v>79.59</v>
      </c>
      <c r="AFP344" s="293">
        <f>AFN344*AFK344</f>
        <v>104.49</v>
      </c>
      <c r="AFQ344" s="232" t="s">
        <v>22773</v>
      </c>
      <c r="AFR344" s="437" t="s">
        <v>22774</v>
      </c>
      <c r="AFS344" s="437"/>
      <c r="AFT344" s="437"/>
      <c r="AFU344" s="437"/>
      <c r="AFV344" s="437"/>
      <c r="AFW344" s="439"/>
      <c r="AFX344" s="211" t="s">
        <v>10863</v>
      </c>
      <c r="AFY344" s="211" t="s">
        <v>22772</v>
      </c>
      <c r="AFZ344" s="211" t="s">
        <v>6595</v>
      </c>
      <c r="AGA344" s="212">
        <v>1</v>
      </c>
      <c r="AGB344" s="212"/>
      <c r="AGC344" s="194">
        <v>79.59</v>
      </c>
      <c r="AGD344" s="194">
        <f>ROUND(AGC344*(1+$C$7),2)</f>
        <v>104.49</v>
      </c>
      <c r="AGE344" s="194">
        <f>AGA344*AGC344</f>
        <v>79.59</v>
      </c>
      <c r="AGF344" s="293">
        <f>AGD344*AGA344</f>
        <v>104.49</v>
      </c>
      <c r="AGG344" s="232" t="s">
        <v>22773</v>
      </c>
      <c r="AGH344" s="437" t="s">
        <v>22774</v>
      </c>
      <c r="AGI344" s="437"/>
      <c r="AGJ344" s="437"/>
      <c r="AGK344" s="437"/>
      <c r="AGL344" s="437"/>
      <c r="AGM344" s="439"/>
      <c r="AGN344" s="211" t="s">
        <v>10863</v>
      </c>
      <c r="AGO344" s="211" t="s">
        <v>22772</v>
      </c>
      <c r="AGP344" s="211" t="s">
        <v>6595</v>
      </c>
      <c r="AGQ344" s="212">
        <v>1</v>
      </c>
      <c r="AGR344" s="212"/>
      <c r="AGS344" s="194">
        <v>79.59</v>
      </c>
      <c r="AGT344" s="194">
        <f>ROUND(AGS344*(1+$C$7),2)</f>
        <v>104.49</v>
      </c>
      <c r="AGU344" s="194">
        <f>AGQ344*AGS344</f>
        <v>79.59</v>
      </c>
      <c r="AGV344" s="293">
        <f>AGT344*AGQ344</f>
        <v>104.49</v>
      </c>
      <c r="AGW344" s="232" t="s">
        <v>22773</v>
      </c>
      <c r="AGX344" s="437" t="s">
        <v>22774</v>
      </c>
      <c r="AGY344" s="437"/>
      <c r="AGZ344" s="437"/>
      <c r="AHA344" s="437"/>
      <c r="AHB344" s="437"/>
      <c r="AHC344" s="439"/>
      <c r="AHD344" s="211" t="s">
        <v>10863</v>
      </c>
      <c r="AHE344" s="211" t="s">
        <v>22772</v>
      </c>
      <c r="AHF344" s="211" t="s">
        <v>6595</v>
      </c>
      <c r="AHG344" s="212">
        <v>1</v>
      </c>
      <c r="AHH344" s="212"/>
      <c r="AHI344" s="194">
        <v>79.59</v>
      </c>
      <c r="AHJ344" s="194">
        <f>ROUND(AHI344*(1+$C$7),2)</f>
        <v>104.49</v>
      </c>
      <c r="AHK344" s="194">
        <f>AHG344*AHI344</f>
        <v>79.59</v>
      </c>
      <c r="AHL344" s="293">
        <f>AHJ344*AHG344</f>
        <v>104.49</v>
      </c>
      <c r="AHM344" s="232" t="s">
        <v>22773</v>
      </c>
      <c r="AHN344" s="437" t="s">
        <v>22774</v>
      </c>
      <c r="AHO344" s="437"/>
      <c r="AHP344" s="437"/>
      <c r="AHQ344" s="437"/>
      <c r="AHR344" s="437"/>
      <c r="AHS344" s="439"/>
      <c r="AHT344" s="211" t="s">
        <v>10863</v>
      </c>
      <c r="AHU344" s="211" t="s">
        <v>22772</v>
      </c>
      <c r="AHV344" s="211" t="s">
        <v>6595</v>
      </c>
      <c r="AHW344" s="212">
        <v>1</v>
      </c>
      <c r="AHX344" s="212"/>
      <c r="AHY344" s="194">
        <v>79.59</v>
      </c>
      <c r="AHZ344" s="194">
        <f>ROUND(AHY344*(1+$C$7),2)</f>
        <v>104.49</v>
      </c>
      <c r="AIA344" s="194">
        <f>AHW344*AHY344</f>
        <v>79.59</v>
      </c>
      <c r="AIB344" s="293">
        <f>AHZ344*AHW344</f>
        <v>104.49</v>
      </c>
      <c r="AIC344" s="232" t="s">
        <v>22773</v>
      </c>
      <c r="AID344" s="437" t="s">
        <v>22774</v>
      </c>
      <c r="AIE344" s="437"/>
      <c r="AIF344" s="437"/>
      <c r="AIG344" s="437"/>
      <c r="AIH344" s="437"/>
      <c r="AII344" s="439"/>
      <c r="AIJ344" s="211" t="s">
        <v>10863</v>
      </c>
      <c r="AIK344" s="211" t="s">
        <v>22772</v>
      </c>
      <c r="AIL344" s="211" t="s">
        <v>6595</v>
      </c>
      <c r="AIM344" s="212">
        <v>1</v>
      </c>
      <c r="AIN344" s="212"/>
      <c r="AIO344" s="194">
        <v>79.59</v>
      </c>
      <c r="AIP344" s="194">
        <f>ROUND(AIO344*(1+$C$7),2)</f>
        <v>104.49</v>
      </c>
      <c r="AIQ344" s="194">
        <f>AIM344*AIO344</f>
        <v>79.59</v>
      </c>
      <c r="AIR344" s="293">
        <f>AIP344*AIM344</f>
        <v>104.49</v>
      </c>
      <c r="AIS344" s="232" t="s">
        <v>22773</v>
      </c>
      <c r="AIT344" s="437" t="s">
        <v>22774</v>
      </c>
      <c r="AIU344" s="437"/>
      <c r="AIV344" s="437"/>
      <c r="AIW344" s="437"/>
      <c r="AIX344" s="437"/>
      <c r="AIY344" s="439"/>
      <c r="AIZ344" s="211" t="s">
        <v>10863</v>
      </c>
      <c r="AJA344" s="211" t="s">
        <v>22772</v>
      </c>
      <c r="AJB344" s="211" t="s">
        <v>6595</v>
      </c>
      <c r="AJC344" s="212">
        <v>1</v>
      </c>
      <c r="AJD344" s="212"/>
      <c r="AJE344" s="194">
        <v>79.59</v>
      </c>
      <c r="AJF344" s="194">
        <f>ROUND(AJE344*(1+$C$7),2)</f>
        <v>104.49</v>
      </c>
      <c r="AJG344" s="194">
        <f>AJC344*AJE344</f>
        <v>79.59</v>
      </c>
      <c r="AJH344" s="293">
        <f>AJF344*AJC344</f>
        <v>104.49</v>
      </c>
      <c r="AJI344" s="232" t="s">
        <v>22773</v>
      </c>
      <c r="AJJ344" s="437" t="s">
        <v>22774</v>
      </c>
      <c r="AJK344" s="437"/>
      <c r="AJL344" s="437"/>
      <c r="AJM344" s="437"/>
      <c r="AJN344" s="437"/>
      <c r="AJO344" s="439"/>
      <c r="AJP344" s="211" t="s">
        <v>10863</v>
      </c>
      <c r="AJQ344" s="211" t="s">
        <v>22772</v>
      </c>
      <c r="AJR344" s="211" t="s">
        <v>6595</v>
      </c>
      <c r="AJS344" s="212">
        <v>1</v>
      </c>
      <c r="AJT344" s="212"/>
      <c r="AJU344" s="194">
        <v>79.59</v>
      </c>
      <c r="AJV344" s="194">
        <f>ROUND(AJU344*(1+$C$7),2)</f>
        <v>104.49</v>
      </c>
      <c r="AJW344" s="194">
        <f>AJS344*AJU344</f>
        <v>79.59</v>
      </c>
      <c r="AJX344" s="293">
        <f>AJV344*AJS344</f>
        <v>104.49</v>
      </c>
      <c r="AJY344" s="232" t="s">
        <v>22773</v>
      </c>
      <c r="AJZ344" s="437" t="s">
        <v>22774</v>
      </c>
      <c r="AKA344" s="437"/>
      <c r="AKB344" s="437"/>
      <c r="AKC344" s="437"/>
      <c r="AKD344" s="437"/>
      <c r="AKE344" s="439"/>
      <c r="AKF344" s="211" t="s">
        <v>10863</v>
      </c>
      <c r="AKG344" s="211" t="s">
        <v>22772</v>
      </c>
      <c r="AKH344" s="211" t="s">
        <v>6595</v>
      </c>
      <c r="AKI344" s="212">
        <v>1</v>
      </c>
      <c r="AKJ344" s="212"/>
      <c r="AKK344" s="194">
        <v>79.59</v>
      </c>
      <c r="AKL344" s="194">
        <f>ROUND(AKK344*(1+$C$7),2)</f>
        <v>104.49</v>
      </c>
      <c r="AKM344" s="194">
        <f>AKI344*AKK344</f>
        <v>79.59</v>
      </c>
      <c r="AKN344" s="293">
        <f>AKL344*AKI344</f>
        <v>104.49</v>
      </c>
      <c r="AKO344" s="232" t="s">
        <v>22773</v>
      </c>
      <c r="AKP344" s="437" t="s">
        <v>22774</v>
      </c>
      <c r="AKQ344" s="437"/>
      <c r="AKR344" s="437"/>
      <c r="AKS344" s="437"/>
      <c r="AKT344" s="437"/>
      <c r="AKU344" s="439"/>
      <c r="AKV344" s="211" t="s">
        <v>10863</v>
      </c>
      <c r="AKW344" s="211" t="s">
        <v>22772</v>
      </c>
      <c r="AKX344" s="211" t="s">
        <v>6595</v>
      </c>
      <c r="AKY344" s="212">
        <v>1</v>
      </c>
      <c r="AKZ344" s="212"/>
      <c r="ALA344" s="194">
        <v>79.59</v>
      </c>
      <c r="ALB344" s="194">
        <f>ROUND(ALA344*(1+$C$7),2)</f>
        <v>104.49</v>
      </c>
      <c r="ALC344" s="194">
        <f>AKY344*ALA344</f>
        <v>79.59</v>
      </c>
      <c r="ALD344" s="293">
        <f>ALB344*AKY344</f>
        <v>104.49</v>
      </c>
      <c r="ALE344" s="232" t="s">
        <v>22773</v>
      </c>
      <c r="ALF344" s="437" t="s">
        <v>22774</v>
      </c>
      <c r="ALG344" s="437"/>
      <c r="ALH344" s="437"/>
      <c r="ALI344" s="437"/>
      <c r="ALJ344" s="437"/>
      <c r="ALK344" s="439"/>
      <c r="ALL344" s="211" t="s">
        <v>10863</v>
      </c>
      <c r="ALM344" s="211" t="s">
        <v>22772</v>
      </c>
      <c r="ALN344" s="211" t="s">
        <v>6595</v>
      </c>
      <c r="ALO344" s="212">
        <v>1</v>
      </c>
      <c r="ALP344" s="212"/>
      <c r="ALQ344" s="194">
        <v>79.59</v>
      </c>
      <c r="ALR344" s="194">
        <f>ROUND(ALQ344*(1+$C$7),2)</f>
        <v>104.49</v>
      </c>
      <c r="ALS344" s="194">
        <f>ALO344*ALQ344</f>
        <v>79.59</v>
      </c>
      <c r="ALT344" s="293">
        <f>ALR344*ALO344</f>
        <v>104.49</v>
      </c>
      <c r="ALU344" s="232" t="s">
        <v>22773</v>
      </c>
      <c r="ALV344" s="437" t="s">
        <v>22774</v>
      </c>
      <c r="ALW344" s="437"/>
      <c r="ALX344" s="437"/>
      <c r="ALY344" s="437"/>
      <c r="ALZ344" s="437"/>
      <c r="AMA344" s="439"/>
      <c r="AMB344" s="211" t="s">
        <v>10863</v>
      </c>
      <c r="AMC344" s="211" t="s">
        <v>22772</v>
      </c>
      <c r="AMD344" s="211" t="s">
        <v>6595</v>
      </c>
      <c r="AME344" s="212">
        <v>1</v>
      </c>
      <c r="AMF344" s="212"/>
      <c r="AMG344" s="194">
        <v>79.59</v>
      </c>
      <c r="AMH344" s="194">
        <f>ROUND(AMG344*(1+$C$7),2)</f>
        <v>104.49</v>
      </c>
      <c r="AMI344" s="194">
        <f>AME344*AMG344</f>
        <v>79.59</v>
      </c>
      <c r="AMJ344" s="293">
        <f>AMH344*AME344</f>
        <v>104.49</v>
      </c>
      <c r="AMK344" s="232" t="s">
        <v>22773</v>
      </c>
      <c r="AML344" s="437" t="s">
        <v>22774</v>
      </c>
      <c r="AMM344" s="437"/>
      <c r="AMN344" s="437"/>
      <c r="AMO344" s="437"/>
      <c r="AMP344" s="437"/>
      <c r="AMQ344" s="439"/>
      <c r="AMR344" s="211" t="s">
        <v>10863</v>
      </c>
      <c r="AMS344" s="211" t="s">
        <v>22772</v>
      </c>
      <c r="AMT344" s="211" t="s">
        <v>6595</v>
      </c>
      <c r="AMU344" s="212">
        <v>1</v>
      </c>
      <c r="AMV344" s="212"/>
      <c r="AMW344" s="194">
        <v>79.59</v>
      </c>
      <c r="AMX344" s="194">
        <f>ROUND(AMW344*(1+$C$7),2)</f>
        <v>104.49</v>
      </c>
      <c r="AMY344" s="194">
        <f>AMU344*AMW344</f>
        <v>79.59</v>
      </c>
      <c r="AMZ344" s="293">
        <f>AMX344*AMU344</f>
        <v>104.49</v>
      </c>
      <c r="ANA344" s="232" t="s">
        <v>22773</v>
      </c>
      <c r="ANB344" s="437" t="s">
        <v>22774</v>
      </c>
      <c r="ANC344" s="437"/>
      <c r="AND344" s="437"/>
      <c r="ANE344" s="437"/>
      <c r="ANF344" s="437"/>
      <c r="ANG344" s="439"/>
      <c r="ANH344" s="211" t="s">
        <v>10863</v>
      </c>
      <c r="ANI344" s="211" t="s">
        <v>22772</v>
      </c>
      <c r="ANJ344" s="211" t="s">
        <v>6595</v>
      </c>
      <c r="ANK344" s="212">
        <v>1</v>
      </c>
      <c r="ANL344" s="212"/>
      <c r="ANM344" s="194">
        <v>79.59</v>
      </c>
      <c r="ANN344" s="194">
        <f>ROUND(ANM344*(1+$C$7),2)</f>
        <v>104.49</v>
      </c>
      <c r="ANO344" s="194">
        <f>ANK344*ANM344</f>
        <v>79.59</v>
      </c>
      <c r="ANP344" s="293">
        <f>ANN344*ANK344</f>
        <v>104.49</v>
      </c>
      <c r="ANQ344" s="232" t="s">
        <v>22773</v>
      </c>
      <c r="ANR344" s="437" t="s">
        <v>22774</v>
      </c>
      <c r="ANS344" s="437"/>
      <c r="ANT344" s="437"/>
      <c r="ANU344" s="437"/>
      <c r="ANV344" s="437"/>
      <c r="ANW344" s="439"/>
      <c r="ANX344" s="211" t="s">
        <v>10863</v>
      </c>
      <c r="ANY344" s="211" t="s">
        <v>22772</v>
      </c>
      <c r="ANZ344" s="211" t="s">
        <v>6595</v>
      </c>
      <c r="AOA344" s="212">
        <v>1</v>
      </c>
      <c r="AOB344" s="212"/>
      <c r="AOC344" s="194">
        <v>79.59</v>
      </c>
      <c r="AOD344" s="194">
        <f>ROUND(AOC344*(1+$C$7),2)</f>
        <v>104.49</v>
      </c>
      <c r="AOE344" s="194">
        <f>AOA344*AOC344</f>
        <v>79.59</v>
      </c>
      <c r="AOF344" s="293">
        <f>AOD344*AOA344</f>
        <v>104.49</v>
      </c>
      <c r="AOG344" s="232" t="s">
        <v>22773</v>
      </c>
      <c r="AOH344" s="437" t="s">
        <v>22774</v>
      </c>
      <c r="AOI344" s="437"/>
      <c r="AOJ344" s="437"/>
      <c r="AOK344" s="437"/>
      <c r="AOL344" s="437"/>
      <c r="AOM344" s="439"/>
      <c r="AON344" s="211" t="s">
        <v>10863</v>
      </c>
      <c r="AOO344" s="211" t="s">
        <v>22772</v>
      </c>
      <c r="AOP344" s="211" t="s">
        <v>6595</v>
      </c>
      <c r="AOQ344" s="212">
        <v>1</v>
      </c>
      <c r="AOR344" s="212"/>
      <c r="AOS344" s="194">
        <v>79.59</v>
      </c>
      <c r="AOT344" s="194">
        <f>ROUND(AOS344*(1+$C$7),2)</f>
        <v>104.49</v>
      </c>
      <c r="AOU344" s="194">
        <f>AOQ344*AOS344</f>
        <v>79.59</v>
      </c>
      <c r="AOV344" s="293">
        <f>AOT344*AOQ344</f>
        <v>104.49</v>
      </c>
      <c r="AOW344" s="232" t="s">
        <v>22773</v>
      </c>
      <c r="AOX344" s="437" t="s">
        <v>22774</v>
      </c>
      <c r="AOY344" s="437"/>
      <c r="AOZ344" s="437"/>
      <c r="APA344" s="437"/>
      <c r="APB344" s="437"/>
      <c r="APC344" s="439"/>
      <c r="APD344" s="211" t="s">
        <v>10863</v>
      </c>
      <c r="APE344" s="211" t="s">
        <v>22772</v>
      </c>
      <c r="APF344" s="211" t="s">
        <v>6595</v>
      </c>
      <c r="APG344" s="212">
        <v>1</v>
      </c>
      <c r="APH344" s="212"/>
      <c r="API344" s="194">
        <v>79.59</v>
      </c>
      <c r="APJ344" s="194">
        <f>ROUND(API344*(1+$C$7),2)</f>
        <v>104.49</v>
      </c>
      <c r="APK344" s="194">
        <f>APG344*API344</f>
        <v>79.59</v>
      </c>
      <c r="APL344" s="293">
        <f>APJ344*APG344</f>
        <v>104.49</v>
      </c>
      <c r="APM344" s="232" t="s">
        <v>22773</v>
      </c>
      <c r="APN344" s="437" t="s">
        <v>22774</v>
      </c>
      <c r="APO344" s="437"/>
      <c r="APP344" s="437"/>
      <c r="APQ344" s="437"/>
      <c r="APR344" s="437"/>
      <c r="APS344" s="439"/>
      <c r="APT344" s="211" t="s">
        <v>10863</v>
      </c>
      <c r="APU344" s="211" t="s">
        <v>22772</v>
      </c>
      <c r="APV344" s="211" t="s">
        <v>6595</v>
      </c>
      <c r="APW344" s="212">
        <v>1</v>
      </c>
      <c r="APX344" s="212"/>
      <c r="APY344" s="194">
        <v>79.59</v>
      </c>
      <c r="APZ344" s="194">
        <f>ROUND(APY344*(1+$C$7),2)</f>
        <v>104.49</v>
      </c>
      <c r="AQA344" s="194">
        <f>APW344*APY344</f>
        <v>79.59</v>
      </c>
      <c r="AQB344" s="293">
        <f>APZ344*APW344</f>
        <v>104.49</v>
      </c>
      <c r="AQC344" s="232" t="s">
        <v>22773</v>
      </c>
      <c r="AQD344" s="437" t="s">
        <v>22774</v>
      </c>
      <c r="AQE344" s="437"/>
      <c r="AQF344" s="437"/>
      <c r="AQG344" s="437"/>
      <c r="AQH344" s="437"/>
      <c r="AQI344" s="439"/>
      <c r="AQJ344" s="211" t="s">
        <v>10863</v>
      </c>
      <c r="AQK344" s="211" t="s">
        <v>22772</v>
      </c>
      <c r="AQL344" s="211" t="s">
        <v>6595</v>
      </c>
      <c r="AQM344" s="212">
        <v>1</v>
      </c>
      <c r="AQN344" s="212"/>
      <c r="AQO344" s="194">
        <v>79.59</v>
      </c>
      <c r="AQP344" s="194">
        <f>ROUND(AQO344*(1+$C$7),2)</f>
        <v>104.49</v>
      </c>
      <c r="AQQ344" s="194">
        <f>AQM344*AQO344</f>
        <v>79.59</v>
      </c>
      <c r="AQR344" s="293">
        <f>AQP344*AQM344</f>
        <v>104.49</v>
      </c>
      <c r="AQS344" s="232" t="s">
        <v>22773</v>
      </c>
      <c r="AQT344" s="437" t="s">
        <v>22774</v>
      </c>
      <c r="AQU344" s="437"/>
      <c r="AQV344" s="437"/>
      <c r="AQW344" s="437"/>
      <c r="AQX344" s="437"/>
      <c r="AQY344" s="439"/>
      <c r="AQZ344" s="211" t="s">
        <v>10863</v>
      </c>
      <c r="ARA344" s="211" t="s">
        <v>22772</v>
      </c>
      <c r="ARB344" s="211" t="s">
        <v>6595</v>
      </c>
      <c r="ARC344" s="212">
        <v>1</v>
      </c>
      <c r="ARD344" s="212"/>
      <c r="ARE344" s="194">
        <v>79.59</v>
      </c>
      <c r="ARF344" s="194">
        <f>ROUND(ARE344*(1+$C$7),2)</f>
        <v>104.49</v>
      </c>
      <c r="ARG344" s="194">
        <f>ARC344*ARE344</f>
        <v>79.59</v>
      </c>
      <c r="ARH344" s="293">
        <f>ARF344*ARC344</f>
        <v>104.49</v>
      </c>
      <c r="ARI344" s="232" t="s">
        <v>22773</v>
      </c>
      <c r="ARJ344" s="437" t="s">
        <v>22774</v>
      </c>
      <c r="ARK344" s="437"/>
      <c r="ARL344" s="437"/>
      <c r="ARM344" s="437"/>
      <c r="ARN344" s="437"/>
      <c r="ARO344" s="439"/>
      <c r="ARP344" s="211" t="s">
        <v>10863</v>
      </c>
      <c r="ARQ344" s="211" t="s">
        <v>22772</v>
      </c>
      <c r="ARR344" s="211" t="s">
        <v>6595</v>
      </c>
      <c r="ARS344" s="212">
        <v>1</v>
      </c>
      <c r="ART344" s="212"/>
      <c r="ARU344" s="194">
        <v>79.59</v>
      </c>
      <c r="ARV344" s="194">
        <f>ROUND(ARU344*(1+$C$7),2)</f>
        <v>104.49</v>
      </c>
      <c r="ARW344" s="194">
        <f>ARS344*ARU344</f>
        <v>79.59</v>
      </c>
      <c r="ARX344" s="293">
        <f>ARV344*ARS344</f>
        <v>104.49</v>
      </c>
      <c r="ARY344" s="232" t="s">
        <v>22773</v>
      </c>
      <c r="ARZ344" s="437" t="s">
        <v>22774</v>
      </c>
      <c r="ASA344" s="437"/>
      <c r="ASB344" s="437"/>
      <c r="ASC344" s="437"/>
      <c r="ASD344" s="437"/>
      <c r="ASE344" s="439"/>
      <c r="ASF344" s="211" t="s">
        <v>10863</v>
      </c>
      <c r="ASG344" s="211" t="s">
        <v>22772</v>
      </c>
      <c r="ASH344" s="211" t="s">
        <v>6595</v>
      </c>
      <c r="ASI344" s="212">
        <v>1</v>
      </c>
      <c r="ASJ344" s="212"/>
      <c r="ASK344" s="194">
        <v>79.59</v>
      </c>
      <c r="ASL344" s="194">
        <f>ROUND(ASK344*(1+$C$7),2)</f>
        <v>104.49</v>
      </c>
      <c r="ASM344" s="194">
        <f>ASI344*ASK344</f>
        <v>79.59</v>
      </c>
      <c r="ASN344" s="293">
        <f>ASL344*ASI344</f>
        <v>104.49</v>
      </c>
      <c r="ASO344" s="232" t="s">
        <v>22773</v>
      </c>
      <c r="ASP344" s="437" t="s">
        <v>22774</v>
      </c>
      <c r="ASQ344" s="437"/>
      <c r="ASR344" s="437"/>
      <c r="ASS344" s="437"/>
      <c r="AST344" s="437"/>
      <c r="ASU344" s="439"/>
      <c r="ASV344" s="211" t="s">
        <v>10863</v>
      </c>
      <c r="ASW344" s="211" t="s">
        <v>22772</v>
      </c>
      <c r="ASX344" s="211" t="s">
        <v>6595</v>
      </c>
      <c r="ASY344" s="212">
        <v>1</v>
      </c>
      <c r="ASZ344" s="212"/>
      <c r="ATA344" s="194">
        <v>79.59</v>
      </c>
      <c r="ATB344" s="194">
        <f>ROUND(ATA344*(1+$C$7),2)</f>
        <v>104.49</v>
      </c>
      <c r="ATC344" s="194">
        <f>ASY344*ATA344</f>
        <v>79.59</v>
      </c>
      <c r="ATD344" s="293">
        <f>ATB344*ASY344</f>
        <v>104.49</v>
      </c>
      <c r="ATE344" s="232" t="s">
        <v>22773</v>
      </c>
      <c r="ATF344" s="437" t="s">
        <v>22774</v>
      </c>
      <c r="ATG344" s="437"/>
      <c r="ATH344" s="437"/>
      <c r="ATI344" s="437"/>
      <c r="ATJ344" s="437"/>
      <c r="ATK344" s="439"/>
      <c r="ATL344" s="211" t="s">
        <v>10863</v>
      </c>
      <c r="ATM344" s="211" t="s">
        <v>22772</v>
      </c>
      <c r="ATN344" s="211" t="s">
        <v>6595</v>
      </c>
      <c r="ATO344" s="212">
        <v>1</v>
      </c>
      <c r="ATP344" s="212"/>
      <c r="ATQ344" s="194">
        <v>79.59</v>
      </c>
      <c r="ATR344" s="194">
        <f>ROUND(ATQ344*(1+$C$7),2)</f>
        <v>104.49</v>
      </c>
      <c r="ATS344" s="194">
        <f>ATO344*ATQ344</f>
        <v>79.59</v>
      </c>
      <c r="ATT344" s="293">
        <f>ATR344*ATO344</f>
        <v>104.49</v>
      </c>
      <c r="ATU344" s="232" t="s">
        <v>22773</v>
      </c>
      <c r="ATV344" s="437" t="s">
        <v>22774</v>
      </c>
      <c r="ATW344" s="437"/>
      <c r="ATX344" s="437"/>
      <c r="ATY344" s="437"/>
      <c r="ATZ344" s="437"/>
      <c r="AUA344" s="439"/>
      <c r="AUB344" s="211" t="s">
        <v>10863</v>
      </c>
      <c r="AUC344" s="211" t="s">
        <v>22772</v>
      </c>
      <c r="AUD344" s="211" t="s">
        <v>6595</v>
      </c>
      <c r="AUE344" s="212">
        <v>1</v>
      </c>
      <c r="AUF344" s="212"/>
      <c r="AUG344" s="194">
        <v>79.59</v>
      </c>
      <c r="AUH344" s="194">
        <f>ROUND(AUG344*(1+$C$7),2)</f>
        <v>104.49</v>
      </c>
      <c r="AUI344" s="194">
        <f>AUE344*AUG344</f>
        <v>79.59</v>
      </c>
      <c r="AUJ344" s="293">
        <f>AUH344*AUE344</f>
        <v>104.49</v>
      </c>
      <c r="AUK344" s="232" t="s">
        <v>22773</v>
      </c>
      <c r="AUL344" s="437" t="s">
        <v>22774</v>
      </c>
      <c r="AUM344" s="437"/>
      <c r="AUN344" s="437"/>
      <c r="AUO344" s="437"/>
      <c r="AUP344" s="437"/>
      <c r="AUQ344" s="439"/>
      <c r="AUR344" s="211" t="s">
        <v>10863</v>
      </c>
      <c r="AUS344" s="211" t="s">
        <v>22772</v>
      </c>
      <c r="AUT344" s="211" t="s">
        <v>6595</v>
      </c>
      <c r="AUU344" s="212">
        <v>1</v>
      </c>
      <c r="AUV344" s="212"/>
      <c r="AUW344" s="194">
        <v>79.59</v>
      </c>
      <c r="AUX344" s="194">
        <f>ROUND(AUW344*(1+$C$7),2)</f>
        <v>104.49</v>
      </c>
      <c r="AUY344" s="194">
        <f>AUU344*AUW344</f>
        <v>79.59</v>
      </c>
      <c r="AUZ344" s="293">
        <f>AUX344*AUU344</f>
        <v>104.49</v>
      </c>
      <c r="AVA344" s="232" t="s">
        <v>22773</v>
      </c>
      <c r="AVB344" s="437" t="s">
        <v>22774</v>
      </c>
      <c r="AVC344" s="437"/>
      <c r="AVD344" s="437"/>
      <c r="AVE344" s="437"/>
      <c r="AVF344" s="437"/>
      <c r="AVG344" s="439"/>
      <c r="AVH344" s="211" t="s">
        <v>10863</v>
      </c>
      <c r="AVI344" s="211" t="s">
        <v>22772</v>
      </c>
      <c r="AVJ344" s="211" t="s">
        <v>6595</v>
      </c>
      <c r="AVK344" s="212">
        <v>1</v>
      </c>
      <c r="AVL344" s="212"/>
      <c r="AVM344" s="194">
        <v>79.59</v>
      </c>
      <c r="AVN344" s="194">
        <f>ROUND(AVM344*(1+$C$7),2)</f>
        <v>104.49</v>
      </c>
      <c r="AVO344" s="194">
        <f>AVK344*AVM344</f>
        <v>79.59</v>
      </c>
      <c r="AVP344" s="293">
        <f>AVN344*AVK344</f>
        <v>104.49</v>
      </c>
      <c r="AVQ344" s="232" t="s">
        <v>22773</v>
      </c>
      <c r="AVR344" s="437" t="s">
        <v>22774</v>
      </c>
      <c r="AVS344" s="437"/>
      <c r="AVT344" s="437"/>
      <c r="AVU344" s="437"/>
      <c r="AVV344" s="437"/>
      <c r="AVW344" s="439"/>
      <c r="AVX344" s="211" t="s">
        <v>10863</v>
      </c>
      <c r="AVY344" s="211" t="s">
        <v>22772</v>
      </c>
      <c r="AVZ344" s="211" t="s">
        <v>6595</v>
      </c>
      <c r="AWA344" s="212">
        <v>1</v>
      </c>
      <c r="AWB344" s="212"/>
      <c r="AWC344" s="194">
        <v>79.59</v>
      </c>
      <c r="AWD344" s="194">
        <f>ROUND(AWC344*(1+$C$7),2)</f>
        <v>104.49</v>
      </c>
      <c r="AWE344" s="194">
        <f>AWA344*AWC344</f>
        <v>79.59</v>
      </c>
      <c r="AWF344" s="293">
        <f>AWD344*AWA344</f>
        <v>104.49</v>
      </c>
      <c r="AWG344" s="232" t="s">
        <v>22773</v>
      </c>
      <c r="AWH344" s="437" t="s">
        <v>22774</v>
      </c>
      <c r="AWI344" s="437"/>
      <c r="AWJ344" s="437"/>
      <c r="AWK344" s="437"/>
      <c r="AWL344" s="437"/>
      <c r="AWM344" s="439"/>
      <c r="AWN344" s="211" t="s">
        <v>10863</v>
      </c>
      <c r="AWO344" s="211" t="s">
        <v>22772</v>
      </c>
      <c r="AWP344" s="211" t="s">
        <v>6595</v>
      </c>
      <c r="AWQ344" s="212">
        <v>1</v>
      </c>
      <c r="AWR344" s="212"/>
      <c r="AWS344" s="194">
        <v>79.59</v>
      </c>
      <c r="AWT344" s="194">
        <f>ROUND(AWS344*(1+$C$7),2)</f>
        <v>104.49</v>
      </c>
      <c r="AWU344" s="194">
        <f>AWQ344*AWS344</f>
        <v>79.59</v>
      </c>
      <c r="AWV344" s="293">
        <f>AWT344*AWQ344</f>
        <v>104.49</v>
      </c>
      <c r="AWW344" s="232" t="s">
        <v>22773</v>
      </c>
      <c r="AWX344" s="437" t="s">
        <v>22774</v>
      </c>
      <c r="AWY344" s="437"/>
      <c r="AWZ344" s="437"/>
      <c r="AXA344" s="437"/>
      <c r="AXB344" s="437"/>
      <c r="AXC344" s="439"/>
      <c r="AXD344" s="211" t="s">
        <v>10863</v>
      </c>
      <c r="AXE344" s="211" t="s">
        <v>22772</v>
      </c>
      <c r="AXF344" s="211" t="s">
        <v>6595</v>
      </c>
      <c r="AXG344" s="212">
        <v>1</v>
      </c>
      <c r="AXH344" s="212"/>
      <c r="AXI344" s="194">
        <v>79.59</v>
      </c>
      <c r="AXJ344" s="194">
        <f>ROUND(AXI344*(1+$C$7),2)</f>
        <v>104.49</v>
      </c>
      <c r="AXK344" s="194">
        <f>AXG344*AXI344</f>
        <v>79.59</v>
      </c>
      <c r="AXL344" s="293">
        <f>AXJ344*AXG344</f>
        <v>104.49</v>
      </c>
      <c r="AXM344" s="232" t="s">
        <v>22773</v>
      </c>
      <c r="AXN344" s="437" t="s">
        <v>22774</v>
      </c>
      <c r="AXO344" s="437"/>
      <c r="AXP344" s="437"/>
      <c r="AXQ344" s="437"/>
      <c r="AXR344" s="437"/>
      <c r="AXS344" s="439"/>
      <c r="AXT344" s="211" t="s">
        <v>10863</v>
      </c>
      <c r="AXU344" s="211" t="s">
        <v>22772</v>
      </c>
      <c r="AXV344" s="211" t="s">
        <v>6595</v>
      </c>
      <c r="AXW344" s="212">
        <v>1</v>
      </c>
      <c r="AXX344" s="212"/>
      <c r="AXY344" s="194">
        <v>79.59</v>
      </c>
      <c r="AXZ344" s="194">
        <f>ROUND(AXY344*(1+$C$7),2)</f>
        <v>104.49</v>
      </c>
      <c r="AYA344" s="194">
        <f>AXW344*AXY344</f>
        <v>79.59</v>
      </c>
      <c r="AYB344" s="293">
        <f>AXZ344*AXW344</f>
        <v>104.49</v>
      </c>
      <c r="AYC344" s="232" t="s">
        <v>22773</v>
      </c>
      <c r="AYD344" s="437" t="s">
        <v>22774</v>
      </c>
      <c r="AYE344" s="437"/>
      <c r="AYF344" s="437"/>
      <c r="AYG344" s="437"/>
      <c r="AYH344" s="437"/>
      <c r="AYI344" s="439"/>
      <c r="AYJ344" s="211" t="s">
        <v>10863</v>
      </c>
      <c r="AYK344" s="211" t="s">
        <v>22772</v>
      </c>
      <c r="AYL344" s="211" t="s">
        <v>6595</v>
      </c>
      <c r="AYM344" s="212">
        <v>1</v>
      </c>
      <c r="AYN344" s="212"/>
      <c r="AYO344" s="194">
        <v>79.59</v>
      </c>
      <c r="AYP344" s="194">
        <f>ROUND(AYO344*(1+$C$7),2)</f>
        <v>104.49</v>
      </c>
      <c r="AYQ344" s="194">
        <f>AYM344*AYO344</f>
        <v>79.59</v>
      </c>
      <c r="AYR344" s="293">
        <f>AYP344*AYM344</f>
        <v>104.49</v>
      </c>
      <c r="AYS344" s="232" t="s">
        <v>22773</v>
      </c>
      <c r="AYT344" s="437" t="s">
        <v>22774</v>
      </c>
      <c r="AYU344" s="437"/>
      <c r="AYV344" s="437"/>
      <c r="AYW344" s="437"/>
      <c r="AYX344" s="437"/>
      <c r="AYY344" s="439"/>
      <c r="AYZ344" s="211" t="s">
        <v>10863</v>
      </c>
      <c r="AZA344" s="211" t="s">
        <v>22772</v>
      </c>
      <c r="AZB344" s="211" t="s">
        <v>6595</v>
      </c>
      <c r="AZC344" s="212">
        <v>1</v>
      </c>
      <c r="AZD344" s="212"/>
      <c r="AZE344" s="194">
        <v>79.59</v>
      </c>
      <c r="AZF344" s="194">
        <f>ROUND(AZE344*(1+$C$7),2)</f>
        <v>104.49</v>
      </c>
      <c r="AZG344" s="194">
        <f>AZC344*AZE344</f>
        <v>79.59</v>
      </c>
      <c r="AZH344" s="293">
        <f>AZF344*AZC344</f>
        <v>104.49</v>
      </c>
      <c r="AZI344" s="232" t="s">
        <v>22773</v>
      </c>
      <c r="AZJ344" s="437" t="s">
        <v>22774</v>
      </c>
      <c r="AZK344" s="437"/>
      <c r="AZL344" s="437"/>
      <c r="AZM344" s="437"/>
      <c r="AZN344" s="437"/>
      <c r="AZO344" s="439"/>
      <c r="AZP344" s="211" t="s">
        <v>10863</v>
      </c>
      <c r="AZQ344" s="211" t="s">
        <v>22772</v>
      </c>
      <c r="AZR344" s="211" t="s">
        <v>6595</v>
      </c>
      <c r="AZS344" s="212">
        <v>1</v>
      </c>
      <c r="AZT344" s="212"/>
      <c r="AZU344" s="194">
        <v>79.59</v>
      </c>
      <c r="AZV344" s="194">
        <f>ROUND(AZU344*(1+$C$7),2)</f>
        <v>104.49</v>
      </c>
      <c r="AZW344" s="194">
        <f>AZS344*AZU344</f>
        <v>79.59</v>
      </c>
      <c r="AZX344" s="293">
        <f>AZV344*AZS344</f>
        <v>104.49</v>
      </c>
      <c r="AZY344" s="232" t="s">
        <v>22773</v>
      </c>
      <c r="AZZ344" s="437" t="s">
        <v>22774</v>
      </c>
      <c r="BAA344" s="437"/>
      <c r="BAB344" s="437"/>
      <c r="BAC344" s="437"/>
      <c r="BAD344" s="437"/>
      <c r="BAE344" s="439"/>
      <c r="BAF344" s="211" t="s">
        <v>10863</v>
      </c>
      <c r="BAG344" s="211" t="s">
        <v>22772</v>
      </c>
      <c r="BAH344" s="211" t="s">
        <v>6595</v>
      </c>
      <c r="BAI344" s="212">
        <v>1</v>
      </c>
      <c r="BAJ344" s="212"/>
      <c r="BAK344" s="194">
        <v>79.59</v>
      </c>
      <c r="BAL344" s="194">
        <f>ROUND(BAK344*(1+$C$7),2)</f>
        <v>104.49</v>
      </c>
      <c r="BAM344" s="194">
        <f>BAI344*BAK344</f>
        <v>79.59</v>
      </c>
      <c r="BAN344" s="293">
        <f>BAL344*BAI344</f>
        <v>104.49</v>
      </c>
      <c r="BAO344" s="232" t="s">
        <v>22773</v>
      </c>
      <c r="BAP344" s="437" t="s">
        <v>22774</v>
      </c>
      <c r="BAQ344" s="437"/>
      <c r="BAR344" s="437"/>
      <c r="BAS344" s="437"/>
      <c r="BAT344" s="437"/>
      <c r="BAU344" s="439"/>
      <c r="BAV344" s="211" t="s">
        <v>10863</v>
      </c>
      <c r="BAW344" s="211" t="s">
        <v>22772</v>
      </c>
      <c r="BAX344" s="211" t="s">
        <v>6595</v>
      </c>
      <c r="BAY344" s="212">
        <v>1</v>
      </c>
      <c r="BAZ344" s="212"/>
      <c r="BBA344" s="194">
        <v>79.59</v>
      </c>
      <c r="BBB344" s="194">
        <f>ROUND(BBA344*(1+$C$7),2)</f>
        <v>104.49</v>
      </c>
      <c r="BBC344" s="194">
        <f>BAY344*BBA344</f>
        <v>79.59</v>
      </c>
      <c r="BBD344" s="293">
        <f>BBB344*BAY344</f>
        <v>104.49</v>
      </c>
      <c r="BBE344" s="232" t="s">
        <v>22773</v>
      </c>
      <c r="BBF344" s="437" t="s">
        <v>22774</v>
      </c>
      <c r="BBG344" s="437"/>
      <c r="BBH344" s="437"/>
      <c r="BBI344" s="437"/>
      <c r="BBJ344" s="437"/>
      <c r="BBK344" s="439"/>
      <c r="BBL344" s="211" t="s">
        <v>10863</v>
      </c>
      <c r="BBM344" s="211" t="s">
        <v>22772</v>
      </c>
      <c r="BBN344" s="211" t="s">
        <v>6595</v>
      </c>
      <c r="BBO344" s="212">
        <v>1</v>
      </c>
      <c r="BBP344" s="212"/>
      <c r="BBQ344" s="194">
        <v>79.59</v>
      </c>
      <c r="BBR344" s="194">
        <f>ROUND(BBQ344*(1+$C$7),2)</f>
        <v>104.49</v>
      </c>
      <c r="BBS344" s="194">
        <f>BBO344*BBQ344</f>
        <v>79.59</v>
      </c>
      <c r="BBT344" s="293">
        <f>BBR344*BBO344</f>
        <v>104.49</v>
      </c>
      <c r="BBU344" s="232" t="s">
        <v>22773</v>
      </c>
      <c r="BBV344" s="437" t="s">
        <v>22774</v>
      </c>
      <c r="BBW344" s="437"/>
      <c r="BBX344" s="437"/>
      <c r="BBY344" s="437"/>
      <c r="BBZ344" s="437"/>
      <c r="BCA344" s="439"/>
      <c r="BCB344" s="211" t="s">
        <v>10863</v>
      </c>
      <c r="BCC344" s="211" t="s">
        <v>22772</v>
      </c>
      <c r="BCD344" s="211" t="s">
        <v>6595</v>
      </c>
      <c r="BCE344" s="212">
        <v>1</v>
      </c>
      <c r="BCF344" s="212"/>
      <c r="BCG344" s="194">
        <v>79.59</v>
      </c>
      <c r="BCH344" s="194">
        <f>ROUND(BCG344*(1+$C$7),2)</f>
        <v>104.49</v>
      </c>
      <c r="BCI344" s="194">
        <f>BCE344*BCG344</f>
        <v>79.59</v>
      </c>
      <c r="BCJ344" s="293">
        <f>BCH344*BCE344</f>
        <v>104.49</v>
      </c>
      <c r="BCK344" s="232" t="s">
        <v>22773</v>
      </c>
      <c r="BCL344" s="437" t="s">
        <v>22774</v>
      </c>
      <c r="BCM344" s="437"/>
      <c r="BCN344" s="437"/>
      <c r="BCO344" s="437"/>
      <c r="BCP344" s="437"/>
      <c r="BCQ344" s="439"/>
      <c r="BCR344" s="211" t="s">
        <v>10863</v>
      </c>
      <c r="BCS344" s="211" t="s">
        <v>22772</v>
      </c>
      <c r="BCT344" s="211" t="s">
        <v>6595</v>
      </c>
      <c r="BCU344" s="212">
        <v>1</v>
      </c>
      <c r="BCV344" s="212"/>
      <c r="BCW344" s="194">
        <v>79.59</v>
      </c>
      <c r="BCX344" s="194">
        <f>ROUND(BCW344*(1+$C$7),2)</f>
        <v>104.49</v>
      </c>
      <c r="BCY344" s="194">
        <f>BCU344*BCW344</f>
        <v>79.59</v>
      </c>
      <c r="BCZ344" s="293">
        <f>BCX344*BCU344</f>
        <v>104.49</v>
      </c>
      <c r="BDA344" s="232" t="s">
        <v>22773</v>
      </c>
      <c r="BDB344" s="437" t="s">
        <v>22774</v>
      </c>
      <c r="BDC344" s="437"/>
      <c r="BDD344" s="437"/>
      <c r="BDE344" s="437"/>
      <c r="BDF344" s="437"/>
      <c r="BDG344" s="439"/>
      <c r="BDH344" s="211" t="s">
        <v>10863</v>
      </c>
      <c r="BDI344" s="211" t="s">
        <v>22772</v>
      </c>
      <c r="BDJ344" s="211" t="s">
        <v>6595</v>
      </c>
      <c r="BDK344" s="212">
        <v>1</v>
      </c>
      <c r="BDL344" s="212"/>
      <c r="BDM344" s="194">
        <v>79.59</v>
      </c>
      <c r="BDN344" s="194">
        <f>ROUND(BDM344*(1+$C$7),2)</f>
        <v>104.49</v>
      </c>
      <c r="BDO344" s="194">
        <f>BDK344*BDM344</f>
        <v>79.59</v>
      </c>
      <c r="BDP344" s="293">
        <f>BDN344*BDK344</f>
        <v>104.49</v>
      </c>
      <c r="BDQ344" s="232" t="s">
        <v>22773</v>
      </c>
      <c r="BDR344" s="437" t="s">
        <v>22774</v>
      </c>
      <c r="BDS344" s="437"/>
      <c r="BDT344" s="437"/>
      <c r="BDU344" s="437"/>
      <c r="BDV344" s="437"/>
      <c r="BDW344" s="439"/>
      <c r="BDX344" s="211" t="s">
        <v>10863</v>
      </c>
      <c r="BDY344" s="211" t="s">
        <v>22772</v>
      </c>
      <c r="BDZ344" s="211" t="s">
        <v>6595</v>
      </c>
      <c r="BEA344" s="212">
        <v>1</v>
      </c>
      <c r="BEB344" s="212"/>
      <c r="BEC344" s="194">
        <v>79.59</v>
      </c>
      <c r="BED344" s="194">
        <f>ROUND(BEC344*(1+$C$7),2)</f>
        <v>104.49</v>
      </c>
      <c r="BEE344" s="194">
        <f>BEA344*BEC344</f>
        <v>79.59</v>
      </c>
      <c r="BEF344" s="293">
        <f>BED344*BEA344</f>
        <v>104.49</v>
      </c>
      <c r="BEG344" s="232" t="s">
        <v>22773</v>
      </c>
      <c r="BEH344" s="437" t="s">
        <v>22774</v>
      </c>
      <c r="BEI344" s="437"/>
      <c r="BEJ344" s="437"/>
      <c r="BEK344" s="437"/>
      <c r="BEL344" s="437"/>
      <c r="BEM344" s="439"/>
      <c r="BEN344" s="211" t="s">
        <v>10863</v>
      </c>
      <c r="BEO344" s="211" t="s">
        <v>22772</v>
      </c>
      <c r="BEP344" s="211" t="s">
        <v>6595</v>
      </c>
      <c r="BEQ344" s="212">
        <v>1</v>
      </c>
      <c r="BER344" s="212"/>
      <c r="BES344" s="194">
        <v>79.59</v>
      </c>
      <c r="BET344" s="194">
        <f>ROUND(BES344*(1+$C$7),2)</f>
        <v>104.49</v>
      </c>
      <c r="BEU344" s="194">
        <f>BEQ344*BES344</f>
        <v>79.59</v>
      </c>
      <c r="BEV344" s="293">
        <f>BET344*BEQ344</f>
        <v>104.49</v>
      </c>
      <c r="BEW344" s="232" t="s">
        <v>22773</v>
      </c>
      <c r="BEX344" s="437" t="s">
        <v>22774</v>
      </c>
      <c r="BEY344" s="437"/>
      <c r="BEZ344" s="437"/>
      <c r="BFA344" s="437"/>
      <c r="BFB344" s="437"/>
      <c r="BFC344" s="439"/>
      <c r="BFD344" s="211" t="s">
        <v>10863</v>
      </c>
      <c r="BFE344" s="211" t="s">
        <v>22772</v>
      </c>
      <c r="BFF344" s="211" t="s">
        <v>6595</v>
      </c>
      <c r="BFG344" s="212">
        <v>1</v>
      </c>
      <c r="BFH344" s="212"/>
      <c r="BFI344" s="194">
        <v>79.59</v>
      </c>
      <c r="BFJ344" s="194">
        <f>ROUND(BFI344*(1+$C$7),2)</f>
        <v>104.49</v>
      </c>
      <c r="BFK344" s="194">
        <f>BFG344*BFI344</f>
        <v>79.59</v>
      </c>
      <c r="BFL344" s="293">
        <f>BFJ344*BFG344</f>
        <v>104.49</v>
      </c>
      <c r="BFM344" s="232" t="s">
        <v>22773</v>
      </c>
      <c r="BFN344" s="437" t="s">
        <v>22774</v>
      </c>
      <c r="BFO344" s="437"/>
      <c r="BFP344" s="437"/>
      <c r="BFQ344" s="437"/>
      <c r="BFR344" s="437"/>
      <c r="BFS344" s="439"/>
      <c r="BFT344" s="211" t="s">
        <v>10863</v>
      </c>
      <c r="BFU344" s="211" t="s">
        <v>22772</v>
      </c>
      <c r="BFV344" s="211" t="s">
        <v>6595</v>
      </c>
      <c r="BFW344" s="212">
        <v>1</v>
      </c>
      <c r="BFX344" s="212"/>
      <c r="BFY344" s="194">
        <v>79.59</v>
      </c>
      <c r="BFZ344" s="194">
        <f>ROUND(BFY344*(1+$C$7),2)</f>
        <v>104.49</v>
      </c>
      <c r="BGA344" s="194">
        <f>BFW344*BFY344</f>
        <v>79.59</v>
      </c>
      <c r="BGB344" s="293">
        <f>BFZ344*BFW344</f>
        <v>104.49</v>
      </c>
      <c r="BGC344" s="232" t="s">
        <v>22773</v>
      </c>
      <c r="BGD344" s="437" t="s">
        <v>22774</v>
      </c>
      <c r="BGE344" s="437"/>
      <c r="BGF344" s="437"/>
      <c r="BGG344" s="437"/>
      <c r="BGH344" s="437"/>
      <c r="BGI344" s="439"/>
      <c r="BGJ344" s="211" t="s">
        <v>10863</v>
      </c>
      <c r="BGK344" s="211" t="s">
        <v>22772</v>
      </c>
      <c r="BGL344" s="211" t="s">
        <v>6595</v>
      </c>
      <c r="BGM344" s="212">
        <v>1</v>
      </c>
      <c r="BGN344" s="212"/>
      <c r="BGO344" s="194">
        <v>79.59</v>
      </c>
      <c r="BGP344" s="194">
        <f>ROUND(BGO344*(1+$C$7),2)</f>
        <v>104.49</v>
      </c>
      <c r="BGQ344" s="194">
        <f>BGM344*BGO344</f>
        <v>79.59</v>
      </c>
      <c r="BGR344" s="293">
        <f>BGP344*BGM344</f>
        <v>104.49</v>
      </c>
      <c r="BGS344" s="232" t="s">
        <v>22773</v>
      </c>
      <c r="BGT344" s="437" t="s">
        <v>22774</v>
      </c>
      <c r="BGU344" s="437"/>
      <c r="BGV344" s="437"/>
      <c r="BGW344" s="437"/>
      <c r="BGX344" s="437"/>
      <c r="BGY344" s="439"/>
      <c r="BGZ344" s="211" t="s">
        <v>10863</v>
      </c>
      <c r="BHA344" s="211" t="s">
        <v>22772</v>
      </c>
      <c r="BHB344" s="211" t="s">
        <v>6595</v>
      </c>
      <c r="BHC344" s="212">
        <v>1</v>
      </c>
      <c r="BHD344" s="212"/>
      <c r="BHE344" s="194">
        <v>79.59</v>
      </c>
      <c r="BHF344" s="194">
        <f>ROUND(BHE344*(1+$C$7),2)</f>
        <v>104.49</v>
      </c>
      <c r="BHG344" s="194">
        <f>BHC344*BHE344</f>
        <v>79.59</v>
      </c>
      <c r="BHH344" s="293">
        <f>BHF344*BHC344</f>
        <v>104.49</v>
      </c>
      <c r="BHI344" s="232" t="s">
        <v>22773</v>
      </c>
      <c r="BHJ344" s="437" t="s">
        <v>22774</v>
      </c>
      <c r="BHK344" s="437"/>
      <c r="BHL344" s="437"/>
      <c r="BHM344" s="437"/>
      <c r="BHN344" s="437"/>
      <c r="BHO344" s="439"/>
      <c r="BHP344" s="211" t="s">
        <v>10863</v>
      </c>
      <c r="BHQ344" s="211" t="s">
        <v>22772</v>
      </c>
      <c r="BHR344" s="211" t="s">
        <v>6595</v>
      </c>
      <c r="BHS344" s="212">
        <v>1</v>
      </c>
      <c r="BHT344" s="212"/>
      <c r="BHU344" s="194">
        <v>79.59</v>
      </c>
      <c r="BHV344" s="194">
        <f>ROUND(BHU344*(1+$C$7),2)</f>
        <v>104.49</v>
      </c>
      <c r="BHW344" s="194">
        <f>BHS344*BHU344</f>
        <v>79.59</v>
      </c>
      <c r="BHX344" s="293">
        <f>BHV344*BHS344</f>
        <v>104.49</v>
      </c>
      <c r="BHY344" s="232" t="s">
        <v>22773</v>
      </c>
      <c r="BHZ344" s="437" t="s">
        <v>22774</v>
      </c>
      <c r="BIA344" s="437"/>
      <c r="BIB344" s="437"/>
      <c r="BIC344" s="437"/>
      <c r="BID344" s="437"/>
      <c r="BIE344" s="439"/>
      <c r="BIF344" s="211" t="s">
        <v>10863</v>
      </c>
      <c r="BIG344" s="211" t="s">
        <v>22772</v>
      </c>
      <c r="BIH344" s="211" t="s">
        <v>6595</v>
      </c>
      <c r="BII344" s="212">
        <v>1</v>
      </c>
      <c r="BIJ344" s="212"/>
      <c r="BIK344" s="194">
        <v>79.59</v>
      </c>
      <c r="BIL344" s="194">
        <f>ROUND(BIK344*(1+$C$7),2)</f>
        <v>104.49</v>
      </c>
      <c r="BIM344" s="194">
        <f>BII344*BIK344</f>
        <v>79.59</v>
      </c>
      <c r="BIN344" s="293">
        <f>BIL344*BII344</f>
        <v>104.49</v>
      </c>
      <c r="BIO344" s="232" t="s">
        <v>22773</v>
      </c>
      <c r="BIP344" s="437" t="s">
        <v>22774</v>
      </c>
      <c r="BIQ344" s="437"/>
      <c r="BIR344" s="437"/>
      <c r="BIS344" s="437"/>
      <c r="BIT344" s="437"/>
      <c r="BIU344" s="439"/>
      <c r="BIV344" s="211" t="s">
        <v>10863</v>
      </c>
      <c r="BIW344" s="211" t="s">
        <v>22772</v>
      </c>
      <c r="BIX344" s="211" t="s">
        <v>6595</v>
      </c>
      <c r="BIY344" s="212">
        <v>1</v>
      </c>
      <c r="BIZ344" s="212"/>
      <c r="BJA344" s="194">
        <v>79.59</v>
      </c>
      <c r="BJB344" s="194">
        <f>ROUND(BJA344*(1+$C$7),2)</f>
        <v>104.49</v>
      </c>
      <c r="BJC344" s="194">
        <f>BIY344*BJA344</f>
        <v>79.59</v>
      </c>
      <c r="BJD344" s="293">
        <f>BJB344*BIY344</f>
        <v>104.49</v>
      </c>
      <c r="BJE344" s="232" t="s">
        <v>22773</v>
      </c>
      <c r="BJF344" s="437" t="s">
        <v>22774</v>
      </c>
      <c r="BJG344" s="437"/>
      <c r="BJH344" s="437"/>
      <c r="BJI344" s="437"/>
      <c r="BJJ344" s="437"/>
      <c r="BJK344" s="439"/>
      <c r="BJL344" s="211" t="s">
        <v>10863</v>
      </c>
      <c r="BJM344" s="211" t="s">
        <v>22772</v>
      </c>
      <c r="BJN344" s="211" t="s">
        <v>6595</v>
      </c>
      <c r="BJO344" s="212">
        <v>1</v>
      </c>
      <c r="BJP344" s="212"/>
      <c r="BJQ344" s="194">
        <v>79.59</v>
      </c>
      <c r="BJR344" s="194">
        <f>ROUND(BJQ344*(1+$C$7),2)</f>
        <v>104.49</v>
      </c>
      <c r="BJS344" s="194">
        <f>BJO344*BJQ344</f>
        <v>79.59</v>
      </c>
      <c r="BJT344" s="293">
        <f>BJR344*BJO344</f>
        <v>104.49</v>
      </c>
      <c r="BJU344" s="232" t="s">
        <v>22773</v>
      </c>
      <c r="BJV344" s="437" t="s">
        <v>22774</v>
      </c>
      <c r="BJW344" s="437"/>
      <c r="BJX344" s="437"/>
      <c r="BJY344" s="437"/>
      <c r="BJZ344" s="437"/>
      <c r="BKA344" s="439"/>
      <c r="BKB344" s="211" t="s">
        <v>10863</v>
      </c>
      <c r="BKC344" s="211" t="s">
        <v>22772</v>
      </c>
      <c r="BKD344" s="211" t="s">
        <v>6595</v>
      </c>
      <c r="BKE344" s="212">
        <v>1</v>
      </c>
      <c r="BKF344" s="212"/>
      <c r="BKG344" s="194">
        <v>79.59</v>
      </c>
      <c r="BKH344" s="194">
        <f>ROUND(BKG344*(1+$C$7),2)</f>
        <v>104.49</v>
      </c>
      <c r="BKI344" s="194">
        <f>BKE344*BKG344</f>
        <v>79.59</v>
      </c>
      <c r="BKJ344" s="293">
        <f>BKH344*BKE344</f>
        <v>104.49</v>
      </c>
      <c r="BKK344" s="232" t="s">
        <v>22773</v>
      </c>
      <c r="BKL344" s="437" t="s">
        <v>22774</v>
      </c>
      <c r="BKM344" s="437"/>
      <c r="BKN344" s="437"/>
      <c r="BKO344" s="437"/>
      <c r="BKP344" s="437"/>
      <c r="BKQ344" s="439"/>
      <c r="BKR344" s="211" t="s">
        <v>10863</v>
      </c>
      <c r="BKS344" s="211" t="s">
        <v>22772</v>
      </c>
      <c r="BKT344" s="211" t="s">
        <v>6595</v>
      </c>
      <c r="BKU344" s="212">
        <v>1</v>
      </c>
      <c r="BKV344" s="212"/>
      <c r="BKW344" s="194">
        <v>79.59</v>
      </c>
      <c r="BKX344" s="194">
        <f>ROUND(BKW344*(1+$C$7),2)</f>
        <v>104.49</v>
      </c>
      <c r="BKY344" s="194">
        <f>BKU344*BKW344</f>
        <v>79.59</v>
      </c>
      <c r="BKZ344" s="293">
        <f>BKX344*BKU344</f>
        <v>104.49</v>
      </c>
      <c r="BLA344" s="232" t="s">
        <v>22773</v>
      </c>
      <c r="BLB344" s="437" t="s">
        <v>22774</v>
      </c>
      <c r="BLC344" s="437"/>
      <c r="BLD344" s="437"/>
      <c r="BLE344" s="437"/>
      <c r="BLF344" s="437"/>
      <c r="BLG344" s="439"/>
      <c r="BLH344" s="211" t="s">
        <v>10863</v>
      </c>
      <c r="BLI344" s="211" t="s">
        <v>22772</v>
      </c>
      <c r="BLJ344" s="211" t="s">
        <v>6595</v>
      </c>
      <c r="BLK344" s="212">
        <v>1</v>
      </c>
      <c r="BLL344" s="212"/>
      <c r="BLM344" s="194">
        <v>79.59</v>
      </c>
      <c r="BLN344" s="194">
        <f>ROUND(BLM344*(1+$C$7),2)</f>
        <v>104.49</v>
      </c>
      <c r="BLO344" s="194">
        <f>BLK344*BLM344</f>
        <v>79.59</v>
      </c>
      <c r="BLP344" s="293">
        <f>BLN344*BLK344</f>
        <v>104.49</v>
      </c>
      <c r="BLQ344" s="232" t="s">
        <v>22773</v>
      </c>
      <c r="BLR344" s="437" t="s">
        <v>22774</v>
      </c>
      <c r="BLS344" s="437"/>
      <c r="BLT344" s="437"/>
      <c r="BLU344" s="437"/>
      <c r="BLV344" s="437"/>
      <c r="BLW344" s="439"/>
      <c r="BLX344" s="211" t="s">
        <v>10863</v>
      </c>
      <c r="BLY344" s="211" t="s">
        <v>22772</v>
      </c>
      <c r="BLZ344" s="211" t="s">
        <v>6595</v>
      </c>
      <c r="BMA344" s="212">
        <v>1</v>
      </c>
      <c r="BMB344" s="212"/>
      <c r="BMC344" s="194">
        <v>79.59</v>
      </c>
      <c r="BMD344" s="194">
        <f>ROUND(BMC344*(1+$C$7),2)</f>
        <v>104.49</v>
      </c>
      <c r="BME344" s="194">
        <f>BMA344*BMC344</f>
        <v>79.59</v>
      </c>
      <c r="BMF344" s="293">
        <f>BMD344*BMA344</f>
        <v>104.49</v>
      </c>
      <c r="BMG344" s="232" t="s">
        <v>22773</v>
      </c>
      <c r="BMH344" s="437" t="s">
        <v>22774</v>
      </c>
      <c r="BMI344" s="437"/>
      <c r="BMJ344" s="437"/>
      <c r="BMK344" s="437"/>
      <c r="BML344" s="437"/>
      <c r="BMM344" s="439"/>
      <c r="BMN344" s="211" t="s">
        <v>10863</v>
      </c>
      <c r="BMO344" s="211" t="s">
        <v>22772</v>
      </c>
      <c r="BMP344" s="211" t="s">
        <v>6595</v>
      </c>
      <c r="BMQ344" s="212">
        <v>1</v>
      </c>
      <c r="BMR344" s="212"/>
      <c r="BMS344" s="194">
        <v>79.59</v>
      </c>
      <c r="BMT344" s="194">
        <f>ROUND(BMS344*(1+$C$7),2)</f>
        <v>104.49</v>
      </c>
      <c r="BMU344" s="194">
        <f>BMQ344*BMS344</f>
        <v>79.59</v>
      </c>
      <c r="BMV344" s="293">
        <f>BMT344*BMQ344</f>
        <v>104.49</v>
      </c>
      <c r="BMW344" s="232" t="s">
        <v>22773</v>
      </c>
      <c r="BMX344" s="437" t="s">
        <v>22774</v>
      </c>
      <c r="BMY344" s="437"/>
      <c r="BMZ344" s="437"/>
      <c r="BNA344" s="437"/>
      <c r="BNB344" s="437"/>
      <c r="BNC344" s="439"/>
      <c r="BND344" s="211" t="s">
        <v>10863</v>
      </c>
      <c r="BNE344" s="211" t="s">
        <v>22772</v>
      </c>
      <c r="BNF344" s="211" t="s">
        <v>6595</v>
      </c>
      <c r="BNG344" s="212">
        <v>1</v>
      </c>
      <c r="BNH344" s="212"/>
      <c r="BNI344" s="194">
        <v>79.59</v>
      </c>
      <c r="BNJ344" s="194">
        <f>ROUND(BNI344*(1+$C$7),2)</f>
        <v>104.49</v>
      </c>
      <c r="BNK344" s="194">
        <f>BNG344*BNI344</f>
        <v>79.59</v>
      </c>
      <c r="BNL344" s="293">
        <f>BNJ344*BNG344</f>
        <v>104.49</v>
      </c>
      <c r="BNM344" s="232" t="s">
        <v>22773</v>
      </c>
      <c r="BNN344" s="437" t="s">
        <v>22774</v>
      </c>
      <c r="BNO344" s="437"/>
      <c r="BNP344" s="437"/>
      <c r="BNQ344" s="437"/>
      <c r="BNR344" s="437"/>
      <c r="BNS344" s="439"/>
      <c r="BNT344" s="211" t="s">
        <v>10863</v>
      </c>
      <c r="BNU344" s="211" t="s">
        <v>22772</v>
      </c>
      <c r="BNV344" s="211" t="s">
        <v>6595</v>
      </c>
      <c r="BNW344" s="212">
        <v>1</v>
      </c>
      <c r="BNX344" s="212"/>
      <c r="BNY344" s="194">
        <v>79.59</v>
      </c>
      <c r="BNZ344" s="194">
        <f>ROUND(BNY344*(1+$C$7),2)</f>
        <v>104.49</v>
      </c>
      <c r="BOA344" s="194">
        <f>BNW344*BNY344</f>
        <v>79.59</v>
      </c>
      <c r="BOB344" s="293">
        <f>BNZ344*BNW344</f>
        <v>104.49</v>
      </c>
      <c r="BOC344" s="232" t="s">
        <v>22773</v>
      </c>
      <c r="BOD344" s="437" t="s">
        <v>22774</v>
      </c>
      <c r="BOE344" s="437"/>
      <c r="BOF344" s="437"/>
      <c r="BOG344" s="437"/>
      <c r="BOH344" s="437"/>
      <c r="BOI344" s="439"/>
      <c r="BOJ344" s="211" t="s">
        <v>10863</v>
      </c>
      <c r="BOK344" s="211" t="s">
        <v>22772</v>
      </c>
      <c r="BOL344" s="211" t="s">
        <v>6595</v>
      </c>
      <c r="BOM344" s="212">
        <v>1</v>
      </c>
      <c r="BON344" s="212"/>
      <c r="BOO344" s="194">
        <v>79.59</v>
      </c>
      <c r="BOP344" s="194">
        <f>ROUND(BOO344*(1+$C$7),2)</f>
        <v>104.49</v>
      </c>
      <c r="BOQ344" s="194">
        <f>BOM344*BOO344</f>
        <v>79.59</v>
      </c>
      <c r="BOR344" s="293">
        <f>BOP344*BOM344</f>
        <v>104.49</v>
      </c>
      <c r="BOS344" s="232" t="s">
        <v>22773</v>
      </c>
      <c r="BOT344" s="437" t="s">
        <v>22774</v>
      </c>
      <c r="BOU344" s="437"/>
      <c r="BOV344" s="437"/>
      <c r="BOW344" s="437"/>
      <c r="BOX344" s="437"/>
      <c r="BOY344" s="439"/>
      <c r="BOZ344" s="211" t="s">
        <v>10863</v>
      </c>
      <c r="BPA344" s="211" t="s">
        <v>22772</v>
      </c>
      <c r="BPB344" s="211" t="s">
        <v>6595</v>
      </c>
      <c r="BPC344" s="212">
        <v>1</v>
      </c>
      <c r="BPD344" s="212"/>
      <c r="BPE344" s="194">
        <v>79.59</v>
      </c>
      <c r="BPF344" s="194">
        <f>ROUND(BPE344*(1+$C$7),2)</f>
        <v>104.49</v>
      </c>
      <c r="BPG344" s="194">
        <f>BPC344*BPE344</f>
        <v>79.59</v>
      </c>
      <c r="BPH344" s="293">
        <f>BPF344*BPC344</f>
        <v>104.49</v>
      </c>
      <c r="BPI344" s="232" t="s">
        <v>22773</v>
      </c>
      <c r="BPJ344" s="437" t="s">
        <v>22774</v>
      </c>
      <c r="BPK344" s="437"/>
      <c r="BPL344" s="437"/>
      <c r="BPM344" s="437"/>
      <c r="BPN344" s="437"/>
      <c r="BPO344" s="439"/>
      <c r="BPP344" s="211" t="s">
        <v>10863</v>
      </c>
      <c r="BPQ344" s="211" t="s">
        <v>22772</v>
      </c>
      <c r="BPR344" s="211" t="s">
        <v>6595</v>
      </c>
      <c r="BPS344" s="212">
        <v>1</v>
      </c>
      <c r="BPT344" s="212"/>
      <c r="BPU344" s="194">
        <v>79.59</v>
      </c>
      <c r="BPV344" s="194">
        <f>ROUND(BPU344*(1+$C$7),2)</f>
        <v>104.49</v>
      </c>
      <c r="BPW344" s="194">
        <f>BPS344*BPU344</f>
        <v>79.59</v>
      </c>
      <c r="BPX344" s="293">
        <f>BPV344*BPS344</f>
        <v>104.49</v>
      </c>
      <c r="BPY344" s="232" t="s">
        <v>22773</v>
      </c>
      <c r="BPZ344" s="437" t="s">
        <v>22774</v>
      </c>
      <c r="BQA344" s="437"/>
      <c r="BQB344" s="437"/>
      <c r="BQC344" s="437"/>
      <c r="BQD344" s="437"/>
      <c r="BQE344" s="439"/>
      <c r="BQF344" s="211" t="s">
        <v>10863</v>
      </c>
      <c r="BQG344" s="211" t="s">
        <v>22772</v>
      </c>
      <c r="BQH344" s="211" t="s">
        <v>6595</v>
      </c>
      <c r="BQI344" s="212">
        <v>1</v>
      </c>
      <c r="BQJ344" s="212"/>
      <c r="BQK344" s="194">
        <v>79.59</v>
      </c>
      <c r="BQL344" s="194">
        <f>ROUND(BQK344*(1+$C$7),2)</f>
        <v>104.49</v>
      </c>
      <c r="BQM344" s="194">
        <f>BQI344*BQK344</f>
        <v>79.59</v>
      </c>
      <c r="BQN344" s="293">
        <f>BQL344*BQI344</f>
        <v>104.49</v>
      </c>
      <c r="BQO344" s="232" t="s">
        <v>22773</v>
      </c>
      <c r="BQP344" s="437" t="s">
        <v>22774</v>
      </c>
      <c r="BQQ344" s="437"/>
      <c r="BQR344" s="437"/>
      <c r="BQS344" s="437"/>
      <c r="BQT344" s="437"/>
      <c r="BQU344" s="439"/>
      <c r="BQV344" s="211" t="s">
        <v>10863</v>
      </c>
      <c r="BQW344" s="211" t="s">
        <v>22772</v>
      </c>
      <c r="BQX344" s="211" t="s">
        <v>6595</v>
      </c>
      <c r="BQY344" s="212">
        <v>1</v>
      </c>
      <c r="BQZ344" s="212"/>
      <c r="BRA344" s="194">
        <v>79.59</v>
      </c>
      <c r="BRB344" s="194">
        <f>ROUND(BRA344*(1+$C$7),2)</f>
        <v>104.49</v>
      </c>
      <c r="BRC344" s="194">
        <f>BQY344*BRA344</f>
        <v>79.59</v>
      </c>
      <c r="BRD344" s="293">
        <f>BRB344*BQY344</f>
        <v>104.49</v>
      </c>
      <c r="BRE344" s="232" t="s">
        <v>22773</v>
      </c>
      <c r="BRF344" s="437" t="s">
        <v>22774</v>
      </c>
      <c r="BRG344" s="437"/>
      <c r="BRH344" s="437"/>
      <c r="BRI344" s="437"/>
      <c r="BRJ344" s="437"/>
      <c r="BRK344" s="439"/>
      <c r="BRL344" s="211" t="s">
        <v>10863</v>
      </c>
      <c r="BRM344" s="211" t="s">
        <v>22772</v>
      </c>
      <c r="BRN344" s="211" t="s">
        <v>6595</v>
      </c>
      <c r="BRO344" s="212">
        <v>1</v>
      </c>
      <c r="BRP344" s="212"/>
      <c r="BRQ344" s="194">
        <v>79.59</v>
      </c>
      <c r="BRR344" s="194">
        <f>ROUND(BRQ344*(1+$C$7),2)</f>
        <v>104.49</v>
      </c>
      <c r="BRS344" s="194">
        <f>BRO344*BRQ344</f>
        <v>79.59</v>
      </c>
      <c r="BRT344" s="293">
        <f>BRR344*BRO344</f>
        <v>104.49</v>
      </c>
      <c r="BRU344" s="232" t="s">
        <v>22773</v>
      </c>
      <c r="BRV344" s="437" t="s">
        <v>22774</v>
      </c>
      <c r="BRW344" s="437"/>
      <c r="BRX344" s="437"/>
      <c r="BRY344" s="437"/>
      <c r="BRZ344" s="437"/>
      <c r="BSA344" s="439"/>
      <c r="BSB344" s="211" t="s">
        <v>10863</v>
      </c>
      <c r="BSC344" s="211" t="s">
        <v>22772</v>
      </c>
      <c r="BSD344" s="211" t="s">
        <v>6595</v>
      </c>
      <c r="BSE344" s="212">
        <v>1</v>
      </c>
      <c r="BSF344" s="212"/>
      <c r="BSG344" s="194">
        <v>79.59</v>
      </c>
      <c r="BSH344" s="194">
        <f>ROUND(BSG344*(1+$C$7),2)</f>
        <v>104.49</v>
      </c>
      <c r="BSI344" s="194">
        <f>BSE344*BSG344</f>
        <v>79.59</v>
      </c>
      <c r="BSJ344" s="293">
        <f>BSH344*BSE344</f>
        <v>104.49</v>
      </c>
      <c r="BSK344" s="232" t="s">
        <v>22773</v>
      </c>
      <c r="BSL344" s="437" t="s">
        <v>22774</v>
      </c>
      <c r="BSM344" s="437"/>
      <c r="BSN344" s="437"/>
      <c r="BSO344" s="437"/>
      <c r="BSP344" s="437"/>
      <c r="BSQ344" s="439"/>
      <c r="BSR344" s="211" t="s">
        <v>10863</v>
      </c>
      <c r="BSS344" s="211" t="s">
        <v>22772</v>
      </c>
      <c r="BST344" s="211" t="s">
        <v>6595</v>
      </c>
      <c r="BSU344" s="212">
        <v>1</v>
      </c>
      <c r="BSV344" s="212"/>
      <c r="BSW344" s="194">
        <v>79.59</v>
      </c>
      <c r="BSX344" s="194">
        <f>ROUND(BSW344*(1+$C$7),2)</f>
        <v>104.49</v>
      </c>
      <c r="BSY344" s="194">
        <f>BSU344*BSW344</f>
        <v>79.59</v>
      </c>
      <c r="BSZ344" s="293">
        <f>BSX344*BSU344</f>
        <v>104.49</v>
      </c>
      <c r="BTA344" s="232" t="s">
        <v>22773</v>
      </c>
      <c r="BTB344" s="437" t="s">
        <v>22774</v>
      </c>
      <c r="BTC344" s="437"/>
      <c r="BTD344" s="437"/>
      <c r="BTE344" s="437"/>
      <c r="BTF344" s="437"/>
      <c r="BTG344" s="439"/>
      <c r="BTH344" s="211" t="s">
        <v>10863</v>
      </c>
      <c r="BTI344" s="211" t="s">
        <v>22772</v>
      </c>
      <c r="BTJ344" s="211" t="s">
        <v>6595</v>
      </c>
      <c r="BTK344" s="212">
        <v>1</v>
      </c>
      <c r="BTL344" s="212"/>
      <c r="BTM344" s="194">
        <v>79.59</v>
      </c>
      <c r="BTN344" s="194">
        <f>ROUND(BTM344*(1+$C$7),2)</f>
        <v>104.49</v>
      </c>
      <c r="BTO344" s="194">
        <f>BTK344*BTM344</f>
        <v>79.59</v>
      </c>
      <c r="BTP344" s="293">
        <f>BTN344*BTK344</f>
        <v>104.49</v>
      </c>
      <c r="BTQ344" s="232" t="s">
        <v>22773</v>
      </c>
      <c r="BTR344" s="437" t="s">
        <v>22774</v>
      </c>
      <c r="BTS344" s="437"/>
      <c r="BTT344" s="437"/>
      <c r="BTU344" s="437"/>
      <c r="BTV344" s="437"/>
      <c r="BTW344" s="439"/>
      <c r="BTX344" s="211" t="s">
        <v>10863</v>
      </c>
      <c r="BTY344" s="211" t="s">
        <v>22772</v>
      </c>
      <c r="BTZ344" s="211" t="s">
        <v>6595</v>
      </c>
      <c r="BUA344" s="212">
        <v>1</v>
      </c>
      <c r="BUB344" s="212"/>
      <c r="BUC344" s="194">
        <v>79.59</v>
      </c>
      <c r="BUD344" s="194">
        <f>ROUND(BUC344*(1+$C$7),2)</f>
        <v>104.49</v>
      </c>
      <c r="BUE344" s="194">
        <f>BUA344*BUC344</f>
        <v>79.59</v>
      </c>
      <c r="BUF344" s="293">
        <f>BUD344*BUA344</f>
        <v>104.49</v>
      </c>
      <c r="BUG344" s="232" t="s">
        <v>22773</v>
      </c>
      <c r="BUH344" s="437" t="s">
        <v>22774</v>
      </c>
      <c r="BUI344" s="437"/>
      <c r="BUJ344" s="437"/>
      <c r="BUK344" s="437"/>
      <c r="BUL344" s="437"/>
      <c r="BUM344" s="439"/>
      <c r="BUN344" s="211" t="s">
        <v>10863</v>
      </c>
      <c r="BUO344" s="211" t="s">
        <v>22772</v>
      </c>
      <c r="BUP344" s="211" t="s">
        <v>6595</v>
      </c>
      <c r="BUQ344" s="212">
        <v>1</v>
      </c>
      <c r="BUR344" s="212"/>
      <c r="BUS344" s="194">
        <v>79.59</v>
      </c>
      <c r="BUT344" s="194">
        <f>ROUND(BUS344*(1+$C$7),2)</f>
        <v>104.49</v>
      </c>
      <c r="BUU344" s="194">
        <f>BUQ344*BUS344</f>
        <v>79.59</v>
      </c>
      <c r="BUV344" s="293">
        <f>BUT344*BUQ344</f>
        <v>104.49</v>
      </c>
      <c r="BUW344" s="232" t="s">
        <v>22773</v>
      </c>
      <c r="BUX344" s="437" t="s">
        <v>22774</v>
      </c>
      <c r="BUY344" s="437"/>
      <c r="BUZ344" s="437"/>
      <c r="BVA344" s="437"/>
      <c r="BVB344" s="437"/>
      <c r="BVC344" s="439"/>
      <c r="BVD344" s="211" t="s">
        <v>10863</v>
      </c>
      <c r="BVE344" s="211" t="s">
        <v>22772</v>
      </c>
      <c r="BVF344" s="211" t="s">
        <v>6595</v>
      </c>
      <c r="BVG344" s="212">
        <v>1</v>
      </c>
      <c r="BVH344" s="212"/>
      <c r="BVI344" s="194">
        <v>79.59</v>
      </c>
      <c r="BVJ344" s="194">
        <f>ROUND(BVI344*(1+$C$7),2)</f>
        <v>104.49</v>
      </c>
      <c r="BVK344" s="194">
        <f>BVG344*BVI344</f>
        <v>79.59</v>
      </c>
      <c r="BVL344" s="293">
        <f>BVJ344*BVG344</f>
        <v>104.49</v>
      </c>
      <c r="BVM344" s="232" t="s">
        <v>22773</v>
      </c>
      <c r="BVN344" s="437" t="s">
        <v>22774</v>
      </c>
      <c r="BVO344" s="437"/>
      <c r="BVP344" s="437"/>
      <c r="BVQ344" s="437"/>
      <c r="BVR344" s="437"/>
      <c r="BVS344" s="439"/>
      <c r="BVT344" s="211" t="s">
        <v>10863</v>
      </c>
      <c r="BVU344" s="211" t="s">
        <v>22772</v>
      </c>
      <c r="BVV344" s="211" t="s">
        <v>6595</v>
      </c>
      <c r="BVW344" s="212">
        <v>1</v>
      </c>
      <c r="BVX344" s="212"/>
      <c r="BVY344" s="194">
        <v>79.59</v>
      </c>
      <c r="BVZ344" s="194">
        <f>ROUND(BVY344*(1+$C$7),2)</f>
        <v>104.49</v>
      </c>
      <c r="BWA344" s="194">
        <f>BVW344*BVY344</f>
        <v>79.59</v>
      </c>
      <c r="BWB344" s="293">
        <f>BVZ344*BVW344</f>
        <v>104.49</v>
      </c>
      <c r="BWC344" s="232" t="s">
        <v>22773</v>
      </c>
      <c r="BWD344" s="437" t="s">
        <v>22774</v>
      </c>
      <c r="BWE344" s="437"/>
      <c r="BWF344" s="437"/>
      <c r="BWG344" s="437"/>
      <c r="BWH344" s="437"/>
      <c r="BWI344" s="439"/>
      <c r="BWJ344" s="211" t="s">
        <v>10863</v>
      </c>
      <c r="BWK344" s="211" t="s">
        <v>22772</v>
      </c>
      <c r="BWL344" s="211" t="s">
        <v>6595</v>
      </c>
      <c r="BWM344" s="212">
        <v>1</v>
      </c>
      <c r="BWN344" s="212"/>
      <c r="BWO344" s="194">
        <v>79.59</v>
      </c>
      <c r="BWP344" s="194">
        <f>ROUND(BWO344*(1+$C$7),2)</f>
        <v>104.49</v>
      </c>
      <c r="BWQ344" s="194">
        <f>BWM344*BWO344</f>
        <v>79.59</v>
      </c>
      <c r="BWR344" s="293">
        <f>BWP344*BWM344</f>
        <v>104.49</v>
      </c>
      <c r="BWS344" s="232" t="s">
        <v>22773</v>
      </c>
      <c r="BWT344" s="437" t="s">
        <v>22774</v>
      </c>
      <c r="BWU344" s="437"/>
      <c r="BWV344" s="437"/>
      <c r="BWW344" s="437"/>
      <c r="BWX344" s="437"/>
      <c r="BWY344" s="439"/>
      <c r="BWZ344" s="211" t="s">
        <v>10863</v>
      </c>
      <c r="BXA344" s="211" t="s">
        <v>22772</v>
      </c>
      <c r="BXB344" s="211" t="s">
        <v>6595</v>
      </c>
      <c r="BXC344" s="212">
        <v>1</v>
      </c>
      <c r="BXD344" s="212"/>
      <c r="BXE344" s="194">
        <v>79.59</v>
      </c>
      <c r="BXF344" s="194">
        <f>ROUND(BXE344*(1+$C$7),2)</f>
        <v>104.49</v>
      </c>
      <c r="BXG344" s="194">
        <f>BXC344*BXE344</f>
        <v>79.59</v>
      </c>
      <c r="BXH344" s="293">
        <f>BXF344*BXC344</f>
        <v>104.49</v>
      </c>
      <c r="BXI344" s="232" t="s">
        <v>22773</v>
      </c>
      <c r="BXJ344" s="437" t="s">
        <v>22774</v>
      </c>
      <c r="BXK344" s="437"/>
      <c r="BXL344" s="437"/>
      <c r="BXM344" s="437"/>
      <c r="BXN344" s="437"/>
      <c r="BXO344" s="439"/>
      <c r="BXP344" s="211" t="s">
        <v>10863</v>
      </c>
      <c r="BXQ344" s="211" t="s">
        <v>22772</v>
      </c>
      <c r="BXR344" s="211" t="s">
        <v>6595</v>
      </c>
      <c r="BXS344" s="212">
        <v>1</v>
      </c>
      <c r="BXT344" s="212"/>
      <c r="BXU344" s="194">
        <v>79.59</v>
      </c>
      <c r="BXV344" s="194">
        <f>ROUND(BXU344*(1+$C$7),2)</f>
        <v>104.49</v>
      </c>
      <c r="BXW344" s="194">
        <f>BXS344*BXU344</f>
        <v>79.59</v>
      </c>
      <c r="BXX344" s="293">
        <f>BXV344*BXS344</f>
        <v>104.49</v>
      </c>
      <c r="BXY344" s="232" t="s">
        <v>22773</v>
      </c>
      <c r="BXZ344" s="437" t="s">
        <v>22774</v>
      </c>
      <c r="BYA344" s="437"/>
      <c r="BYB344" s="437"/>
      <c r="BYC344" s="437"/>
      <c r="BYD344" s="437"/>
      <c r="BYE344" s="439"/>
      <c r="BYF344" s="211" t="s">
        <v>10863</v>
      </c>
      <c r="BYG344" s="211" t="s">
        <v>22772</v>
      </c>
      <c r="BYH344" s="211" t="s">
        <v>6595</v>
      </c>
      <c r="BYI344" s="212">
        <v>1</v>
      </c>
      <c r="BYJ344" s="212"/>
      <c r="BYK344" s="194">
        <v>79.59</v>
      </c>
      <c r="BYL344" s="194">
        <f>ROUND(BYK344*(1+$C$7),2)</f>
        <v>104.49</v>
      </c>
      <c r="BYM344" s="194">
        <f>BYI344*BYK344</f>
        <v>79.59</v>
      </c>
      <c r="BYN344" s="293">
        <f>BYL344*BYI344</f>
        <v>104.49</v>
      </c>
      <c r="BYO344" s="232" t="s">
        <v>22773</v>
      </c>
      <c r="BYP344" s="437" t="s">
        <v>22774</v>
      </c>
      <c r="BYQ344" s="437"/>
      <c r="BYR344" s="437"/>
      <c r="BYS344" s="437"/>
      <c r="BYT344" s="437"/>
      <c r="BYU344" s="439"/>
      <c r="BYV344" s="211" t="s">
        <v>10863</v>
      </c>
      <c r="BYW344" s="211" t="s">
        <v>22772</v>
      </c>
      <c r="BYX344" s="211" t="s">
        <v>6595</v>
      </c>
      <c r="BYY344" s="212">
        <v>1</v>
      </c>
      <c r="BYZ344" s="212"/>
      <c r="BZA344" s="194">
        <v>79.59</v>
      </c>
      <c r="BZB344" s="194">
        <f>ROUND(BZA344*(1+$C$7),2)</f>
        <v>104.49</v>
      </c>
      <c r="BZC344" s="194">
        <f>BYY344*BZA344</f>
        <v>79.59</v>
      </c>
      <c r="BZD344" s="293">
        <f>BZB344*BYY344</f>
        <v>104.49</v>
      </c>
      <c r="BZE344" s="232" t="s">
        <v>22773</v>
      </c>
      <c r="BZF344" s="437" t="s">
        <v>22774</v>
      </c>
      <c r="BZG344" s="437"/>
      <c r="BZH344" s="437"/>
      <c r="BZI344" s="437"/>
      <c r="BZJ344" s="437"/>
      <c r="BZK344" s="439"/>
      <c r="BZL344" s="211" t="s">
        <v>10863</v>
      </c>
      <c r="BZM344" s="211" t="s">
        <v>22772</v>
      </c>
      <c r="BZN344" s="211" t="s">
        <v>6595</v>
      </c>
      <c r="BZO344" s="212">
        <v>1</v>
      </c>
      <c r="BZP344" s="212"/>
      <c r="BZQ344" s="194">
        <v>79.59</v>
      </c>
      <c r="BZR344" s="194">
        <f>ROUND(BZQ344*(1+$C$7),2)</f>
        <v>104.49</v>
      </c>
      <c r="BZS344" s="194">
        <f>BZO344*BZQ344</f>
        <v>79.59</v>
      </c>
      <c r="BZT344" s="293">
        <f>BZR344*BZO344</f>
        <v>104.49</v>
      </c>
      <c r="BZU344" s="232" t="s">
        <v>22773</v>
      </c>
      <c r="BZV344" s="437" t="s">
        <v>22774</v>
      </c>
      <c r="BZW344" s="437"/>
      <c r="BZX344" s="437"/>
      <c r="BZY344" s="437"/>
      <c r="BZZ344" s="437"/>
      <c r="CAA344" s="439"/>
      <c r="CAB344" s="211" t="s">
        <v>10863</v>
      </c>
      <c r="CAC344" s="211" t="s">
        <v>22772</v>
      </c>
      <c r="CAD344" s="211" t="s">
        <v>6595</v>
      </c>
      <c r="CAE344" s="212">
        <v>1</v>
      </c>
      <c r="CAF344" s="212"/>
      <c r="CAG344" s="194">
        <v>79.59</v>
      </c>
      <c r="CAH344" s="194">
        <f>ROUND(CAG344*(1+$C$7),2)</f>
        <v>104.49</v>
      </c>
      <c r="CAI344" s="194">
        <f>CAE344*CAG344</f>
        <v>79.59</v>
      </c>
      <c r="CAJ344" s="293">
        <f>CAH344*CAE344</f>
        <v>104.49</v>
      </c>
      <c r="CAK344" s="232" t="s">
        <v>22773</v>
      </c>
      <c r="CAL344" s="437" t="s">
        <v>22774</v>
      </c>
      <c r="CAM344" s="437"/>
      <c r="CAN344" s="437"/>
      <c r="CAO344" s="437"/>
      <c r="CAP344" s="437"/>
      <c r="CAQ344" s="439"/>
      <c r="CAR344" s="211" t="s">
        <v>10863</v>
      </c>
      <c r="CAS344" s="211" t="s">
        <v>22772</v>
      </c>
      <c r="CAT344" s="211" t="s">
        <v>6595</v>
      </c>
      <c r="CAU344" s="212">
        <v>1</v>
      </c>
      <c r="CAV344" s="212"/>
      <c r="CAW344" s="194">
        <v>79.59</v>
      </c>
      <c r="CAX344" s="194">
        <f>ROUND(CAW344*(1+$C$7),2)</f>
        <v>104.49</v>
      </c>
      <c r="CAY344" s="194">
        <f>CAU344*CAW344</f>
        <v>79.59</v>
      </c>
      <c r="CAZ344" s="293">
        <f>CAX344*CAU344</f>
        <v>104.49</v>
      </c>
      <c r="CBA344" s="232" t="s">
        <v>22773</v>
      </c>
      <c r="CBB344" s="437" t="s">
        <v>22774</v>
      </c>
      <c r="CBC344" s="437"/>
      <c r="CBD344" s="437"/>
      <c r="CBE344" s="437"/>
      <c r="CBF344" s="437"/>
      <c r="CBG344" s="439"/>
      <c r="CBH344" s="211" t="s">
        <v>10863</v>
      </c>
      <c r="CBI344" s="211" t="s">
        <v>22772</v>
      </c>
      <c r="CBJ344" s="211" t="s">
        <v>6595</v>
      </c>
      <c r="CBK344" s="212">
        <v>1</v>
      </c>
      <c r="CBL344" s="212"/>
      <c r="CBM344" s="194">
        <v>79.59</v>
      </c>
      <c r="CBN344" s="194">
        <f>ROUND(CBM344*(1+$C$7),2)</f>
        <v>104.49</v>
      </c>
      <c r="CBO344" s="194">
        <f>CBK344*CBM344</f>
        <v>79.59</v>
      </c>
      <c r="CBP344" s="293">
        <f>CBN344*CBK344</f>
        <v>104.49</v>
      </c>
      <c r="CBQ344" s="232" t="s">
        <v>22773</v>
      </c>
      <c r="CBR344" s="437" t="s">
        <v>22774</v>
      </c>
      <c r="CBS344" s="437"/>
      <c r="CBT344" s="437"/>
      <c r="CBU344" s="437"/>
      <c r="CBV344" s="437"/>
      <c r="CBW344" s="439"/>
      <c r="CBX344" s="211" t="s">
        <v>10863</v>
      </c>
      <c r="CBY344" s="211" t="s">
        <v>22772</v>
      </c>
      <c r="CBZ344" s="211" t="s">
        <v>6595</v>
      </c>
      <c r="CCA344" s="212">
        <v>1</v>
      </c>
      <c r="CCB344" s="212"/>
      <c r="CCC344" s="194">
        <v>79.59</v>
      </c>
      <c r="CCD344" s="194">
        <f>ROUND(CCC344*(1+$C$7),2)</f>
        <v>104.49</v>
      </c>
      <c r="CCE344" s="194">
        <f>CCA344*CCC344</f>
        <v>79.59</v>
      </c>
      <c r="CCF344" s="293">
        <f>CCD344*CCA344</f>
        <v>104.49</v>
      </c>
      <c r="CCG344" s="232" t="s">
        <v>22773</v>
      </c>
      <c r="CCH344" s="437" t="s">
        <v>22774</v>
      </c>
      <c r="CCI344" s="437"/>
      <c r="CCJ344" s="437"/>
      <c r="CCK344" s="437"/>
      <c r="CCL344" s="437"/>
      <c r="CCM344" s="439"/>
      <c r="CCN344" s="211" t="s">
        <v>10863</v>
      </c>
      <c r="CCO344" s="211" t="s">
        <v>22772</v>
      </c>
      <c r="CCP344" s="211" t="s">
        <v>6595</v>
      </c>
      <c r="CCQ344" s="212">
        <v>1</v>
      </c>
      <c r="CCR344" s="212"/>
      <c r="CCS344" s="194">
        <v>79.59</v>
      </c>
      <c r="CCT344" s="194">
        <f>ROUND(CCS344*(1+$C$7),2)</f>
        <v>104.49</v>
      </c>
      <c r="CCU344" s="194">
        <f>CCQ344*CCS344</f>
        <v>79.59</v>
      </c>
      <c r="CCV344" s="293">
        <f>CCT344*CCQ344</f>
        <v>104.49</v>
      </c>
      <c r="CCW344" s="232" t="s">
        <v>22773</v>
      </c>
      <c r="CCX344" s="437" t="s">
        <v>22774</v>
      </c>
      <c r="CCY344" s="437"/>
      <c r="CCZ344" s="437"/>
      <c r="CDA344" s="437"/>
      <c r="CDB344" s="437"/>
      <c r="CDC344" s="439"/>
      <c r="CDD344" s="211" t="s">
        <v>10863</v>
      </c>
      <c r="CDE344" s="211" t="s">
        <v>22772</v>
      </c>
      <c r="CDF344" s="211" t="s">
        <v>6595</v>
      </c>
      <c r="CDG344" s="212">
        <v>1</v>
      </c>
      <c r="CDH344" s="212"/>
      <c r="CDI344" s="194">
        <v>79.59</v>
      </c>
      <c r="CDJ344" s="194">
        <f>ROUND(CDI344*(1+$C$7),2)</f>
        <v>104.49</v>
      </c>
      <c r="CDK344" s="194">
        <f>CDG344*CDI344</f>
        <v>79.59</v>
      </c>
      <c r="CDL344" s="293">
        <f>CDJ344*CDG344</f>
        <v>104.49</v>
      </c>
      <c r="CDM344" s="232" t="s">
        <v>22773</v>
      </c>
      <c r="CDN344" s="437" t="s">
        <v>22774</v>
      </c>
      <c r="CDO344" s="437"/>
      <c r="CDP344" s="437"/>
      <c r="CDQ344" s="437"/>
      <c r="CDR344" s="437"/>
      <c r="CDS344" s="439"/>
      <c r="CDT344" s="211" t="s">
        <v>10863</v>
      </c>
      <c r="CDU344" s="211" t="s">
        <v>22772</v>
      </c>
      <c r="CDV344" s="211" t="s">
        <v>6595</v>
      </c>
      <c r="CDW344" s="212">
        <v>1</v>
      </c>
      <c r="CDX344" s="212"/>
      <c r="CDY344" s="194">
        <v>79.59</v>
      </c>
      <c r="CDZ344" s="194">
        <f>ROUND(CDY344*(1+$C$7),2)</f>
        <v>104.49</v>
      </c>
      <c r="CEA344" s="194">
        <f>CDW344*CDY344</f>
        <v>79.59</v>
      </c>
      <c r="CEB344" s="293">
        <f>CDZ344*CDW344</f>
        <v>104.49</v>
      </c>
      <c r="CEC344" s="232" t="s">
        <v>22773</v>
      </c>
      <c r="CED344" s="437" t="s">
        <v>22774</v>
      </c>
      <c r="CEE344" s="437"/>
      <c r="CEF344" s="437"/>
      <c r="CEG344" s="437"/>
      <c r="CEH344" s="437"/>
      <c r="CEI344" s="439"/>
      <c r="CEJ344" s="211" t="s">
        <v>10863</v>
      </c>
      <c r="CEK344" s="211" t="s">
        <v>22772</v>
      </c>
      <c r="CEL344" s="211" t="s">
        <v>6595</v>
      </c>
      <c r="CEM344" s="212">
        <v>1</v>
      </c>
      <c r="CEN344" s="212"/>
      <c r="CEO344" s="194">
        <v>79.59</v>
      </c>
      <c r="CEP344" s="194">
        <f>ROUND(CEO344*(1+$C$7),2)</f>
        <v>104.49</v>
      </c>
      <c r="CEQ344" s="194">
        <f>CEM344*CEO344</f>
        <v>79.59</v>
      </c>
      <c r="CER344" s="293">
        <f>CEP344*CEM344</f>
        <v>104.49</v>
      </c>
      <c r="CES344" s="232" t="s">
        <v>22773</v>
      </c>
      <c r="CET344" s="437" t="s">
        <v>22774</v>
      </c>
      <c r="CEU344" s="437"/>
      <c r="CEV344" s="437"/>
      <c r="CEW344" s="437"/>
      <c r="CEX344" s="437"/>
      <c r="CEY344" s="439"/>
      <c r="CEZ344" s="211" t="s">
        <v>10863</v>
      </c>
      <c r="CFA344" s="211" t="s">
        <v>22772</v>
      </c>
      <c r="CFB344" s="211" t="s">
        <v>6595</v>
      </c>
      <c r="CFC344" s="212">
        <v>1</v>
      </c>
      <c r="CFD344" s="212"/>
      <c r="CFE344" s="194">
        <v>79.59</v>
      </c>
      <c r="CFF344" s="194">
        <f>ROUND(CFE344*(1+$C$7),2)</f>
        <v>104.49</v>
      </c>
      <c r="CFG344" s="194">
        <f>CFC344*CFE344</f>
        <v>79.59</v>
      </c>
      <c r="CFH344" s="293">
        <f>CFF344*CFC344</f>
        <v>104.49</v>
      </c>
      <c r="CFI344" s="232" t="s">
        <v>22773</v>
      </c>
      <c r="CFJ344" s="437" t="s">
        <v>22774</v>
      </c>
      <c r="CFK344" s="437"/>
      <c r="CFL344" s="437"/>
      <c r="CFM344" s="437"/>
      <c r="CFN344" s="437"/>
      <c r="CFO344" s="439"/>
      <c r="CFP344" s="211" t="s">
        <v>10863</v>
      </c>
      <c r="CFQ344" s="211" t="s">
        <v>22772</v>
      </c>
      <c r="CFR344" s="211" t="s">
        <v>6595</v>
      </c>
      <c r="CFS344" s="212">
        <v>1</v>
      </c>
      <c r="CFT344" s="212"/>
      <c r="CFU344" s="194">
        <v>79.59</v>
      </c>
      <c r="CFV344" s="194">
        <f>ROUND(CFU344*(1+$C$7),2)</f>
        <v>104.49</v>
      </c>
      <c r="CFW344" s="194">
        <f>CFS344*CFU344</f>
        <v>79.59</v>
      </c>
      <c r="CFX344" s="293">
        <f>CFV344*CFS344</f>
        <v>104.49</v>
      </c>
      <c r="CFY344" s="232" t="s">
        <v>22773</v>
      </c>
      <c r="CFZ344" s="437" t="s">
        <v>22774</v>
      </c>
      <c r="CGA344" s="437"/>
      <c r="CGB344" s="437"/>
      <c r="CGC344" s="437"/>
      <c r="CGD344" s="437"/>
      <c r="CGE344" s="439"/>
      <c r="CGF344" s="211" t="s">
        <v>10863</v>
      </c>
      <c r="CGG344" s="211" t="s">
        <v>22772</v>
      </c>
      <c r="CGH344" s="211" t="s">
        <v>6595</v>
      </c>
      <c r="CGI344" s="212">
        <v>1</v>
      </c>
      <c r="CGJ344" s="212"/>
      <c r="CGK344" s="194">
        <v>79.59</v>
      </c>
      <c r="CGL344" s="194">
        <f>ROUND(CGK344*(1+$C$7),2)</f>
        <v>104.49</v>
      </c>
      <c r="CGM344" s="194">
        <f>CGI344*CGK344</f>
        <v>79.59</v>
      </c>
      <c r="CGN344" s="293">
        <f>CGL344*CGI344</f>
        <v>104.49</v>
      </c>
      <c r="CGO344" s="232" t="s">
        <v>22773</v>
      </c>
      <c r="CGP344" s="437" t="s">
        <v>22774</v>
      </c>
      <c r="CGQ344" s="437"/>
      <c r="CGR344" s="437"/>
      <c r="CGS344" s="437"/>
      <c r="CGT344" s="437"/>
      <c r="CGU344" s="439"/>
      <c r="CGV344" s="211" t="s">
        <v>10863</v>
      </c>
      <c r="CGW344" s="211" t="s">
        <v>22772</v>
      </c>
      <c r="CGX344" s="211" t="s">
        <v>6595</v>
      </c>
      <c r="CGY344" s="212">
        <v>1</v>
      </c>
      <c r="CGZ344" s="212"/>
      <c r="CHA344" s="194">
        <v>79.59</v>
      </c>
      <c r="CHB344" s="194">
        <f>ROUND(CHA344*(1+$C$7),2)</f>
        <v>104.49</v>
      </c>
      <c r="CHC344" s="194">
        <f>CGY344*CHA344</f>
        <v>79.59</v>
      </c>
      <c r="CHD344" s="293">
        <f>CHB344*CGY344</f>
        <v>104.49</v>
      </c>
      <c r="CHE344" s="232" t="s">
        <v>22773</v>
      </c>
      <c r="CHF344" s="437" t="s">
        <v>22774</v>
      </c>
      <c r="CHG344" s="437"/>
      <c r="CHH344" s="437"/>
      <c r="CHI344" s="437"/>
      <c r="CHJ344" s="437"/>
      <c r="CHK344" s="439"/>
      <c r="CHL344" s="211" t="s">
        <v>10863</v>
      </c>
      <c r="CHM344" s="211" t="s">
        <v>22772</v>
      </c>
      <c r="CHN344" s="211" t="s">
        <v>6595</v>
      </c>
      <c r="CHO344" s="212">
        <v>1</v>
      </c>
      <c r="CHP344" s="212"/>
      <c r="CHQ344" s="194">
        <v>79.59</v>
      </c>
      <c r="CHR344" s="194">
        <f>ROUND(CHQ344*(1+$C$7),2)</f>
        <v>104.49</v>
      </c>
      <c r="CHS344" s="194">
        <f>CHO344*CHQ344</f>
        <v>79.59</v>
      </c>
      <c r="CHT344" s="293">
        <f>CHR344*CHO344</f>
        <v>104.49</v>
      </c>
      <c r="CHU344" s="232" t="s">
        <v>22773</v>
      </c>
      <c r="CHV344" s="437" t="s">
        <v>22774</v>
      </c>
      <c r="CHW344" s="437"/>
      <c r="CHX344" s="437"/>
      <c r="CHY344" s="437"/>
      <c r="CHZ344" s="437"/>
      <c r="CIA344" s="439"/>
      <c r="CIB344" s="211" t="s">
        <v>10863</v>
      </c>
      <c r="CIC344" s="211" t="s">
        <v>22772</v>
      </c>
      <c r="CID344" s="211" t="s">
        <v>6595</v>
      </c>
      <c r="CIE344" s="212">
        <v>1</v>
      </c>
      <c r="CIF344" s="212"/>
      <c r="CIG344" s="194">
        <v>79.59</v>
      </c>
      <c r="CIH344" s="194">
        <f>ROUND(CIG344*(1+$C$7),2)</f>
        <v>104.49</v>
      </c>
      <c r="CII344" s="194">
        <f>CIE344*CIG344</f>
        <v>79.59</v>
      </c>
      <c r="CIJ344" s="293">
        <f>CIH344*CIE344</f>
        <v>104.49</v>
      </c>
      <c r="CIK344" s="232" t="s">
        <v>22773</v>
      </c>
      <c r="CIL344" s="437" t="s">
        <v>22774</v>
      </c>
      <c r="CIM344" s="437"/>
      <c r="CIN344" s="437"/>
      <c r="CIO344" s="437"/>
      <c r="CIP344" s="437"/>
      <c r="CIQ344" s="439"/>
      <c r="CIR344" s="211" t="s">
        <v>10863</v>
      </c>
      <c r="CIS344" s="211" t="s">
        <v>22772</v>
      </c>
      <c r="CIT344" s="211" t="s">
        <v>6595</v>
      </c>
      <c r="CIU344" s="212">
        <v>1</v>
      </c>
      <c r="CIV344" s="212"/>
      <c r="CIW344" s="194">
        <v>79.59</v>
      </c>
      <c r="CIX344" s="194">
        <f>ROUND(CIW344*(1+$C$7),2)</f>
        <v>104.49</v>
      </c>
      <c r="CIY344" s="194">
        <f>CIU344*CIW344</f>
        <v>79.59</v>
      </c>
      <c r="CIZ344" s="293">
        <f>CIX344*CIU344</f>
        <v>104.49</v>
      </c>
      <c r="CJA344" s="232" t="s">
        <v>22773</v>
      </c>
      <c r="CJB344" s="437" t="s">
        <v>22774</v>
      </c>
      <c r="CJC344" s="437"/>
      <c r="CJD344" s="437"/>
      <c r="CJE344" s="437"/>
      <c r="CJF344" s="437"/>
      <c r="CJG344" s="439"/>
      <c r="CJH344" s="211" t="s">
        <v>10863</v>
      </c>
      <c r="CJI344" s="211" t="s">
        <v>22772</v>
      </c>
      <c r="CJJ344" s="211" t="s">
        <v>6595</v>
      </c>
      <c r="CJK344" s="212">
        <v>1</v>
      </c>
      <c r="CJL344" s="212"/>
      <c r="CJM344" s="194">
        <v>79.59</v>
      </c>
      <c r="CJN344" s="194">
        <f>ROUND(CJM344*(1+$C$7),2)</f>
        <v>104.49</v>
      </c>
      <c r="CJO344" s="194">
        <f>CJK344*CJM344</f>
        <v>79.59</v>
      </c>
      <c r="CJP344" s="293">
        <f>CJN344*CJK344</f>
        <v>104.49</v>
      </c>
      <c r="CJQ344" s="232" t="s">
        <v>22773</v>
      </c>
      <c r="CJR344" s="437" t="s">
        <v>22774</v>
      </c>
      <c r="CJS344" s="437"/>
      <c r="CJT344" s="437"/>
      <c r="CJU344" s="437"/>
      <c r="CJV344" s="437"/>
      <c r="CJW344" s="439"/>
      <c r="CJX344" s="211" t="s">
        <v>10863</v>
      </c>
      <c r="CJY344" s="211" t="s">
        <v>22772</v>
      </c>
      <c r="CJZ344" s="211" t="s">
        <v>6595</v>
      </c>
      <c r="CKA344" s="212">
        <v>1</v>
      </c>
      <c r="CKB344" s="212"/>
      <c r="CKC344" s="194">
        <v>79.59</v>
      </c>
      <c r="CKD344" s="194">
        <f>ROUND(CKC344*(1+$C$7),2)</f>
        <v>104.49</v>
      </c>
      <c r="CKE344" s="194">
        <f>CKA344*CKC344</f>
        <v>79.59</v>
      </c>
      <c r="CKF344" s="293">
        <f>CKD344*CKA344</f>
        <v>104.49</v>
      </c>
      <c r="CKG344" s="232" t="s">
        <v>22773</v>
      </c>
      <c r="CKH344" s="437" t="s">
        <v>22774</v>
      </c>
      <c r="CKI344" s="437"/>
      <c r="CKJ344" s="437"/>
      <c r="CKK344" s="437"/>
      <c r="CKL344" s="437"/>
      <c r="CKM344" s="439"/>
      <c r="CKN344" s="211" t="s">
        <v>10863</v>
      </c>
      <c r="CKO344" s="211" t="s">
        <v>22772</v>
      </c>
      <c r="CKP344" s="211" t="s">
        <v>6595</v>
      </c>
      <c r="CKQ344" s="212">
        <v>1</v>
      </c>
      <c r="CKR344" s="212"/>
      <c r="CKS344" s="194">
        <v>79.59</v>
      </c>
      <c r="CKT344" s="194">
        <f>ROUND(CKS344*(1+$C$7),2)</f>
        <v>104.49</v>
      </c>
      <c r="CKU344" s="194">
        <f>CKQ344*CKS344</f>
        <v>79.59</v>
      </c>
      <c r="CKV344" s="293">
        <f>CKT344*CKQ344</f>
        <v>104.49</v>
      </c>
      <c r="CKW344" s="232" t="s">
        <v>22773</v>
      </c>
      <c r="CKX344" s="437" t="s">
        <v>22774</v>
      </c>
      <c r="CKY344" s="437"/>
      <c r="CKZ344" s="437"/>
      <c r="CLA344" s="437"/>
      <c r="CLB344" s="437"/>
      <c r="CLC344" s="439"/>
      <c r="CLD344" s="211" t="s">
        <v>10863</v>
      </c>
      <c r="CLE344" s="211" t="s">
        <v>22772</v>
      </c>
      <c r="CLF344" s="211" t="s">
        <v>6595</v>
      </c>
      <c r="CLG344" s="212">
        <v>1</v>
      </c>
      <c r="CLH344" s="212"/>
      <c r="CLI344" s="194">
        <v>79.59</v>
      </c>
      <c r="CLJ344" s="194">
        <f>ROUND(CLI344*(1+$C$7),2)</f>
        <v>104.49</v>
      </c>
      <c r="CLK344" s="194">
        <f>CLG344*CLI344</f>
        <v>79.59</v>
      </c>
      <c r="CLL344" s="293">
        <f>CLJ344*CLG344</f>
        <v>104.49</v>
      </c>
      <c r="CLM344" s="232" t="s">
        <v>22773</v>
      </c>
      <c r="CLN344" s="437" t="s">
        <v>22774</v>
      </c>
      <c r="CLO344" s="437"/>
      <c r="CLP344" s="437"/>
      <c r="CLQ344" s="437"/>
      <c r="CLR344" s="437"/>
      <c r="CLS344" s="439"/>
      <c r="CLT344" s="211" t="s">
        <v>10863</v>
      </c>
      <c r="CLU344" s="211" t="s">
        <v>22772</v>
      </c>
      <c r="CLV344" s="211" t="s">
        <v>6595</v>
      </c>
      <c r="CLW344" s="212">
        <v>1</v>
      </c>
      <c r="CLX344" s="212"/>
      <c r="CLY344" s="194">
        <v>79.59</v>
      </c>
      <c r="CLZ344" s="194">
        <f>ROUND(CLY344*(1+$C$7),2)</f>
        <v>104.49</v>
      </c>
      <c r="CMA344" s="194">
        <f>CLW344*CLY344</f>
        <v>79.59</v>
      </c>
      <c r="CMB344" s="293">
        <f>CLZ344*CLW344</f>
        <v>104.49</v>
      </c>
      <c r="CMC344" s="232" t="s">
        <v>22773</v>
      </c>
      <c r="CMD344" s="437" t="s">
        <v>22774</v>
      </c>
      <c r="CME344" s="437"/>
      <c r="CMF344" s="437"/>
      <c r="CMG344" s="437"/>
      <c r="CMH344" s="437"/>
      <c r="CMI344" s="439"/>
      <c r="CMJ344" s="211" t="s">
        <v>10863</v>
      </c>
      <c r="CMK344" s="211" t="s">
        <v>22772</v>
      </c>
      <c r="CML344" s="211" t="s">
        <v>6595</v>
      </c>
      <c r="CMM344" s="212">
        <v>1</v>
      </c>
      <c r="CMN344" s="212"/>
      <c r="CMO344" s="194">
        <v>79.59</v>
      </c>
      <c r="CMP344" s="194">
        <f>ROUND(CMO344*(1+$C$7),2)</f>
        <v>104.49</v>
      </c>
      <c r="CMQ344" s="194">
        <f>CMM344*CMO344</f>
        <v>79.59</v>
      </c>
      <c r="CMR344" s="293">
        <f>CMP344*CMM344</f>
        <v>104.49</v>
      </c>
      <c r="CMS344" s="232" t="s">
        <v>22773</v>
      </c>
      <c r="CMT344" s="437" t="s">
        <v>22774</v>
      </c>
      <c r="CMU344" s="437"/>
      <c r="CMV344" s="437"/>
      <c r="CMW344" s="437"/>
      <c r="CMX344" s="437"/>
      <c r="CMY344" s="439"/>
      <c r="CMZ344" s="211" t="s">
        <v>10863</v>
      </c>
      <c r="CNA344" s="211" t="s">
        <v>22772</v>
      </c>
      <c r="CNB344" s="211" t="s">
        <v>6595</v>
      </c>
      <c r="CNC344" s="212">
        <v>1</v>
      </c>
      <c r="CND344" s="212"/>
      <c r="CNE344" s="194">
        <v>79.59</v>
      </c>
      <c r="CNF344" s="194">
        <f>ROUND(CNE344*(1+$C$7),2)</f>
        <v>104.49</v>
      </c>
      <c r="CNG344" s="194">
        <f>CNC344*CNE344</f>
        <v>79.59</v>
      </c>
      <c r="CNH344" s="293">
        <f>CNF344*CNC344</f>
        <v>104.49</v>
      </c>
      <c r="CNI344" s="232" t="s">
        <v>22773</v>
      </c>
      <c r="CNJ344" s="437" t="s">
        <v>22774</v>
      </c>
      <c r="CNK344" s="437"/>
      <c r="CNL344" s="437"/>
      <c r="CNM344" s="437"/>
      <c r="CNN344" s="437"/>
      <c r="CNO344" s="439"/>
      <c r="CNP344" s="211" t="s">
        <v>10863</v>
      </c>
      <c r="CNQ344" s="211" t="s">
        <v>22772</v>
      </c>
      <c r="CNR344" s="211" t="s">
        <v>6595</v>
      </c>
      <c r="CNS344" s="212">
        <v>1</v>
      </c>
      <c r="CNT344" s="212"/>
      <c r="CNU344" s="194">
        <v>79.59</v>
      </c>
      <c r="CNV344" s="194">
        <f>ROUND(CNU344*(1+$C$7),2)</f>
        <v>104.49</v>
      </c>
      <c r="CNW344" s="194">
        <f>CNS344*CNU344</f>
        <v>79.59</v>
      </c>
      <c r="CNX344" s="293">
        <f>CNV344*CNS344</f>
        <v>104.49</v>
      </c>
      <c r="CNY344" s="232" t="s">
        <v>22773</v>
      </c>
      <c r="CNZ344" s="437" t="s">
        <v>22774</v>
      </c>
      <c r="COA344" s="437"/>
      <c r="COB344" s="437"/>
      <c r="COC344" s="437"/>
      <c r="COD344" s="437"/>
      <c r="COE344" s="439"/>
      <c r="COF344" s="211" t="s">
        <v>10863</v>
      </c>
      <c r="COG344" s="211" t="s">
        <v>22772</v>
      </c>
      <c r="COH344" s="211" t="s">
        <v>6595</v>
      </c>
      <c r="COI344" s="212">
        <v>1</v>
      </c>
      <c r="COJ344" s="212"/>
      <c r="COK344" s="194">
        <v>79.59</v>
      </c>
      <c r="COL344" s="194">
        <f>ROUND(COK344*(1+$C$7),2)</f>
        <v>104.49</v>
      </c>
      <c r="COM344" s="194">
        <f>COI344*COK344</f>
        <v>79.59</v>
      </c>
      <c r="CON344" s="293">
        <f>COL344*COI344</f>
        <v>104.49</v>
      </c>
      <c r="COO344" s="232" t="s">
        <v>22773</v>
      </c>
      <c r="COP344" s="437" t="s">
        <v>22774</v>
      </c>
      <c r="COQ344" s="437"/>
      <c r="COR344" s="437"/>
      <c r="COS344" s="437"/>
      <c r="COT344" s="437"/>
      <c r="COU344" s="439"/>
      <c r="COV344" s="211" t="s">
        <v>10863</v>
      </c>
      <c r="COW344" s="211" t="s">
        <v>22772</v>
      </c>
      <c r="COX344" s="211" t="s">
        <v>6595</v>
      </c>
      <c r="COY344" s="212">
        <v>1</v>
      </c>
      <c r="COZ344" s="212"/>
      <c r="CPA344" s="194">
        <v>79.59</v>
      </c>
      <c r="CPB344" s="194">
        <f>ROUND(CPA344*(1+$C$7),2)</f>
        <v>104.49</v>
      </c>
      <c r="CPC344" s="194">
        <f>COY344*CPA344</f>
        <v>79.59</v>
      </c>
      <c r="CPD344" s="293">
        <f>CPB344*COY344</f>
        <v>104.49</v>
      </c>
      <c r="CPE344" s="232" t="s">
        <v>22773</v>
      </c>
      <c r="CPF344" s="437" t="s">
        <v>22774</v>
      </c>
      <c r="CPG344" s="437"/>
      <c r="CPH344" s="437"/>
      <c r="CPI344" s="437"/>
      <c r="CPJ344" s="437"/>
      <c r="CPK344" s="439"/>
      <c r="CPL344" s="211" t="s">
        <v>10863</v>
      </c>
      <c r="CPM344" s="211" t="s">
        <v>22772</v>
      </c>
      <c r="CPN344" s="211" t="s">
        <v>6595</v>
      </c>
      <c r="CPO344" s="212">
        <v>1</v>
      </c>
      <c r="CPP344" s="212"/>
      <c r="CPQ344" s="194">
        <v>79.59</v>
      </c>
      <c r="CPR344" s="194">
        <f>ROUND(CPQ344*(1+$C$7),2)</f>
        <v>104.49</v>
      </c>
      <c r="CPS344" s="194">
        <f>CPO344*CPQ344</f>
        <v>79.59</v>
      </c>
      <c r="CPT344" s="293">
        <f>CPR344*CPO344</f>
        <v>104.49</v>
      </c>
      <c r="CPU344" s="232" t="s">
        <v>22773</v>
      </c>
      <c r="CPV344" s="437" t="s">
        <v>22774</v>
      </c>
      <c r="CPW344" s="437"/>
      <c r="CPX344" s="437"/>
      <c r="CPY344" s="437"/>
      <c r="CPZ344" s="437"/>
      <c r="CQA344" s="439"/>
      <c r="CQB344" s="211" t="s">
        <v>10863</v>
      </c>
      <c r="CQC344" s="211" t="s">
        <v>22772</v>
      </c>
      <c r="CQD344" s="211" t="s">
        <v>6595</v>
      </c>
      <c r="CQE344" s="212">
        <v>1</v>
      </c>
      <c r="CQF344" s="212"/>
      <c r="CQG344" s="194">
        <v>79.59</v>
      </c>
      <c r="CQH344" s="194">
        <f>ROUND(CQG344*(1+$C$7),2)</f>
        <v>104.49</v>
      </c>
      <c r="CQI344" s="194">
        <f>CQE344*CQG344</f>
        <v>79.59</v>
      </c>
      <c r="CQJ344" s="293">
        <f>CQH344*CQE344</f>
        <v>104.49</v>
      </c>
      <c r="CQK344" s="232" t="s">
        <v>22773</v>
      </c>
      <c r="CQL344" s="437" t="s">
        <v>22774</v>
      </c>
      <c r="CQM344" s="437"/>
      <c r="CQN344" s="437"/>
      <c r="CQO344" s="437"/>
      <c r="CQP344" s="437"/>
      <c r="CQQ344" s="439"/>
      <c r="CQR344" s="211" t="s">
        <v>10863</v>
      </c>
      <c r="CQS344" s="211" t="s">
        <v>22772</v>
      </c>
      <c r="CQT344" s="211" t="s">
        <v>6595</v>
      </c>
      <c r="CQU344" s="212">
        <v>1</v>
      </c>
      <c r="CQV344" s="212"/>
      <c r="CQW344" s="194">
        <v>79.59</v>
      </c>
      <c r="CQX344" s="194">
        <f>ROUND(CQW344*(1+$C$7),2)</f>
        <v>104.49</v>
      </c>
      <c r="CQY344" s="194">
        <f>CQU344*CQW344</f>
        <v>79.59</v>
      </c>
      <c r="CQZ344" s="293">
        <f>CQX344*CQU344</f>
        <v>104.49</v>
      </c>
      <c r="CRA344" s="232" t="s">
        <v>22773</v>
      </c>
      <c r="CRB344" s="437" t="s">
        <v>22774</v>
      </c>
      <c r="CRC344" s="437"/>
      <c r="CRD344" s="437"/>
      <c r="CRE344" s="437"/>
      <c r="CRF344" s="437"/>
      <c r="CRG344" s="439"/>
      <c r="CRH344" s="211" t="s">
        <v>10863</v>
      </c>
      <c r="CRI344" s="211" t="s">
        <v>22772</v>
      </c>
      <c r="CRJ344" s="211" t="s">
        <v>6595</v>
      </c>
      <c r="CRK344" s="212">
        <v>1</v>
      </c>
      <c r="CRL344" s="212"/>
      <c r="CRM344" s="194">
        <v>79.59</v>
      </c>
      <c r="CRN344" s="194">
        <f>ROUND(CRM344*(1+$C$7),2)</f>
        <v>104.49</v>
      </c>
      <c r="CRO344" s="194">
        <f>CRK344*CRM344</f>
        <v>79.59</v>
      </c>
      <c r="CRP344" s="293">
        <f>CRN344*CRK344</f>
        <v>104.49</v>
      </c>
      <c r="CRQ344" s="232" t="s">
        <v>22773</v>
      </c>
      <c r="CRR344" s="437" t="s">
        <v>22774</v>
      </c>
      <c r="CRS344" s="437"/>
      <c r="CRT344" s="437"/>
      <c r="CRU344" s="437"/>
      <c r="CRV344" s="437"/>
      <c r="CRW344" s="439"/>
      <c r="CRX344" s="211" t="s">
        <v>10863</v>
      </c>
      <c r="CRY344" s="211" t="s">
        <v>22772</v>
      </c>
      <c r="CRZ344" s="211" t="s">
        <v>6595</v>
      </c>
      <c r="CSA344" s="212">
        <v>1</v>
      </c>
      <c r="CSB344" s="212"/>
      <c r="CSC344" s="194">
        <v>79.59</v>
      </c>
      <c r="CSD344" s="194">
        <f>ROUND(CSC344*(1+$C$7),2)</f>
        <v>104.49</v>
      </c>
      <c r="CSE344" s="194">
        <f>CSA344*CSC344</f>
        <v>79.59</v>
      </c>
      <c r="CSF344" s="293">
        <f>CSD344*CSA344</f>
        <v>104.49</v>
      </c>
      <c r="CSG344" s="232" t="s">
        <v>22773</v>
      </c>
      <c r="CSH344" s="437" t="s">
        <v>22774</v>
      </c>
      <c r="CSI344" s="437"/>
      <c r="CSJ344" s="437"/>
      <c r="CSK344" s="437"/>
      <c r="CSL344" s="437"/>
      <c r="CSM344" s="439"/>
      <c r="CSN344" s="211" t="s">
        <v>10863</v>
      </c>
      <c r="CSO344" s="211" t="s">
        <v>22772</v>
      </c>
      <c r="CSP344" s="211" t="s">
        <v>6595</v>
      </c>
      <c r="CSQ344" s="212">
        <v>1</v>
      </c>
      <c r="CSR344" s="212"/>
      <c r="CSS344" s="194">
        <v>79.59</v>
      </c>
      <c r="CST344" s="194">
        <f>ROUND(CSS344*(1+$C$7),2)</f>
        <v>104.49</v>
      </c>
      <c r="CSU344" s="194">
        <f>CSQ344*CSS344</f>
        <v>79.59</v>
      </c>
      <c r="CSV344" s="293">
        <f>CST344*CSQ344</f>
        <v>104.49</v>
      </c>
      <c r="CSW344" s="232" t="s">
        <v>22773</v>
      </c>
      <c r="CSX344" s="437" t="s">
        <v>22774</v>
      </c>
      <c r="CSY344" s="437"/>
      <c r="CSZ344" s="437"/>
      <c r="CTA344" s="437"/>
      <c r="CTB344" s="437"/>
      <c r="CTC344" s="439"/>
      <c r="CTD344" s="211" t="s">
        <v>10863</v>
      </c>
      <c r="CTE344" s="211" t="s">
        <v>22772</v>
      </c>
      <c r="CTF344" s="211" t="s">
        <v>6595</v>
      </c>
      <c r="CTG344" s="212">
        <v>1</v>
      </c>
      <c r="CTH344" s="212"/>
      <c r="CTI344" s="194">
        <v>79.59</v>
      </c>
      <c r="CTJ344" s="194">
        <f>ROUND(CTI344*(1+$C$7),2)</f>
        <v>104.49</v>
      </c>
      <c r="CTK344" s="194">
        <f>CTG344*CTI344</f>
        <v>79.59</v>
      </c>
      <c r="CTL344" s="293">
        <f>CTJ344*CTG344</f>
        <v>104.49</v>
      </c>
      <c r="CTM344" s="232" t="s">
        <v>22773</v>
      </c>
      <c r="CTN344" s="437" t="s">
        <v>22774</v>
      </c>
      <c r="CTO344" s="437"/>
      <c r="CTP344" s="437"/>
      <c r="CTQ344" s="437"/>
      <c r="CTR344" s="437"/>
      <c r="CTS344" s="439"/>
      <c r="CTT344" s="211" t="s">
        <v>10863</v>
      </c>
      <c r="CTU344" s="211" t="s">
        <v>22772</v>
      </c>
      <c r="CTV344" s="211" t="s">
        <v>6595</v>
      </c>
      <c r="CTW344" s="212">
        <v>1</v>
      </c>
      <c r="CTX344" s="212"/>
      <c r="CTY344" s="194">
        <v>79.59</v>
      </c>
      <c r="CTZ344" s="194">
        <f>ROUND(CTY344*(1+$C$7),2)</f>
        <v>104.49</v>
      </c>
      <c r="CUA344" s="194">
        <f>CTW344*CTY344</f>
        <v>79.59</v>
      </c>
      <c r="CUB344" s="293">
        <f>CTZ344*CTW344</f>
        <v>104.49</v>
      </c>
      <c r="CUC344" s="232" t="s">
        <v>22773</v>
      </c>
      <c r="CUD344" s="437" t="s">
        <v>22774</v>
      </c>
      <c r="CUE344" s="437"/>
      <c r="CUF344" s="437"/>
      <c r="CUG344" s="437"/>
      <c r="CUH344" s="437"/>
      <c r="CUI344" s="439"/>
      <c r="CUJ344" s="211" t="s">
        <v>10863</v>
      </c>
      <c r="CUK344" s="211" t="s">
        <v>22772</v>
      </c>
      <c r="CUL344" s="211" t="s">
        <v>6595</v>
      </c>
      <c r="CUM344" s="212">
        <v>1</v>
      </c>
      <c r="CUN344" s="212"/>
      <c r="CUO344" s="194">
        <v>79.59</v>
      </c>
      <c r="CUP344" s="194">
        <f>ROUND(CUO344*(1+$C$7),2)</f>
        <v>104.49</v>
      </c>
      <c r="CUQ344" s="194">
        <f>CUM344*CUO344</f>
        <v>79.59</v>
      </c>
      <c r="CUR344" s="293">
        <f>CUP344*CUM344</f>
        <v>104.49</v>
      </c>
      <c r="CUS344" s="232" t="s">
        <v>22773</v>
      </c>
      <c r="CUT344" s="437" t="s">
        <v>22774</v>
      </c>
      <c r="CUU344" s="437"/>
      <c r="CUV344" s="437"/>
      <c r="CUW344" s="437"/>
      <c r="CUX344" s="437"/>
      <c r="CUY344" s="439"/>
      <c r="CUZ344" s="211" t="s">
        <v>10863</v>
      </c>
      <c r="CVA344" s="211" t="s">
        <v>22772</v>
      </c>
      <c r="CVB344" s="211" t="s">
        <v>6595</v>
      </c>
      <c r="CVC344" s="212">
        <v>1</v>
      </c>
      <c r="CVD344" s="212"/>
      <c r="CVE344" s="194">
        <v>79.59</v>
      </c>
      <c r="CVF344" s="194">
        <f>ROUND(CVE344*(1+$C$7),2)</f>
        <v>104.49</v>
      </c>
      <c r="CVG344" s="194">
        <f>CVC344*CVE344</f>
        <v>79.59</v>
      </c>
      <c r="CVH344" s="293">
        <f>CVF344*CVC344</f>
        <v>104.49</v>
      </c>
      <c r="CVI344" s="232" t="s">
        <v>22773</v>
      </c>
      <c r="CVJ344" s="437" t="s">
        <v>22774</v>
      </c>
      <c r="CVK344" s="437"/>
      <c r="CVL344" s="437"/>
      <c r="CVM344" s="437"/>
      <c r="CVN344" s="437"/>
      <c r="CVO344" s="439"/>
      <c r="CVP344" s="211" t="s">
        <v>10863</v>
      </c>
      <c r="CVQ344" s="211" t="s">
        <v>22772</v>
      </c>
      <c r="CVR344" s="211" t="s">
        <v>6595</v>
      </c>
      <c r="CVS344" s="212">
        <v>1</v>
      </c>
      <c r="CVT344" s="212"/>
      <c r="CVU344" s="194">
        <v>79.59</v>
      </c>
      <c r="CVV344" s="194">
        <f>ROUND(CVU344*(1+$C$7),2)</f>
        <v>104.49</v>
      </c>
      <c r="CVW344" s="194">
        <f>CVS344*CVU344</f>
        <v>79.59</v>
      </c>
      <c r="CVX344" s="293">
        <f>CVV344*CVS344</f>
        <v>104.49</v>
      </c>
      <c r="CVY344" s="232" t="s">
        <v>22773</v>
      </c>
      <c r="CVZ344" s="437" t="s">
        <v>22774</v>
      </c>
      <c r="CWA344" s="437"/>
      <c r="CWB344" s="437"/>
      <c r="CWC344" s="437"/>
      <c r="CWD344" s="437"/>
      <c r="CWE344" s="439"/>
      <c r="CWF344" s="211" t="s">
        <v>10863</v>
      </c>
      <c r="CWG344" s="211" t="s">
        <v>22772</v>
      </c>
      <c r="CWH344" s="211" t="s">
        <v>6595</v>
      </c>
      <c r="CWI344" s="212">
        <v>1</v>
      </c>
      <c r="CWJ344" s="212"/>
      <c r="CWK344" s="194">
        <v>79.59</v>
      </c>
      <c r="CWL344" s="194">
        <f>ROUND(CWK344*(1+$C$7),2)</f>
        <v>104.49</v>
      </c>
      <c r="CWM344" s="194">
        <f>CWI344*CWK344</f>
        <v>79.59</v>
      </c>
      <c r="CWN344" s="293">
        <f>CWL344*CWI344</f>
        <v>104.49</v>
      </c>
      <c r="CWO344" s="232" t="s">
        <v>22773</v>
      </c>
      <c r="CWP344" s="437" t="s">
        <v>22774</v>
      </c>
      <c r="CWQ344" s="437"/>
      <c r="CWR344" s="437"/>
      <c r="CWS344" s="437"/>
      <c r="CWT344" s="437"/>
      <c r="CWU344" s="439"/>
      <c r="CWV344" s="211" t="s">
        <v>10863</v>
      </c>
      <c r="CWW344" s="211" t="s">
        <v>22772</v>
      </c>
      <c r="CWX344" s="211" t="s">
        <v>6595</v>
      </c>
      <c r="CWY344" s="212">
        <v>1</v>
      </c>
      <c r="CWZ344" s="212"/>
      <c r="CXA344" s="194">
        <v>79.59</v>
      </c>
      <c r="CXB344" s="194">
        <f>ROUND(CXA344*(1+$C$7),2)</f>
        <v>104.49</v>
      </c>
      <c r="CXC344" s="194">
        <f>CWY344*CXA344</f>
        <v>79.59</v>
      </c>
      <c r="CXD344" s="293">
        <f>CXB344*CWY344</f>
        <v>104.49</v>
      </c>
      <c r="CXE344" s="232" t="s">
        <v>22773</v>
      </c>
      <c r="CXF344" s="437" t="s">
        <v>22774</v>
      </c>
      <c r="CXG344" s="437"/>
      <c r="CXH344" s="437"/>
      <c r="CXI344" s="437"/>
      <c r="CXJ344" s="437"/>
      <c r="CXK344" s="439"/>
      <c r="CXL344" s="211" t="s">
        <v>10863</v>
      </c>
      <c r="CXM344" s="211" t="s">
        <v>22772</v>
      </c>
      <c r="CXN344" s="211" t="s">
        <v>6595</v>
      </c>
      <c r="CXO344" s="212">
        <v>1</v>
      </c>
      <c r="CXP344" s="212"/>
      <c r="CXQ344" s="194">
        <v>79.59</v>
      </c>
      <c r="CXR344" s="194">
        <f>ROUND(CXQ344*(1+$C$7),2)</f>
        <v>104.49</v>
      </c>
      <c r="CXS344" s="194">
        <f>CXO344*CXQ344</f>
        <v>79.59</v>
      </c>
      <c r="CXT344" s="293">
        <f>CXR344*CXO344</f>
        <v>104.49</v>
      </c>
      <c r="CXU344" s="232" t="s">
        <v>22773</v>
      </c>
      <c r="CXV344" s="437" t="s">
        <v>22774</v>
      </c>
      <c r="CXW344" s="437"/>
      <c r="CXX344" s="437"/>
      <c r="CXY344" s="437"/>
      <c r="CXZ344" s="437"/>
      <c r="CYA344" s="439"/>
      <c r="CYB344" s="211" t="s">
        <v>10863</v>
      </c>
      <c r="CYC344" s="211" t="s">
        <v>22772</v>
      </c>
      <c r="CYD344" s="211" t="s">
        <v>6595</v>
      </c>
      <c r="CYE344" s="212">
        <v>1</v>
      </c>
      <c r="CYF344" s="212"/>
      <c r="CYG344" s="194">
        <v>79.59</v>
      </c>
      <c r="CYH344" s="194">
        <f>ROUND(CYG344*(1+$C$7),2)</f>
        <v>104.49</v>
      </c>
      <c r="CYI344" s="194">
        <f>CYE344*CYG344</f>
        <v>79.59</v>
      </c>
      <c r="CYJ344" s="293">
        <f>CYH344*CYE344</f>
        <v>104.49</v>
      </c>
      <c r="CYK344" s="232" t="s">
        <v>22773</v>
      </c>
      <c r="CYL344" s="437" t="s">
        <v>22774</v>
      </c>
      <c r="CYM344" s="437"/>
      <c r="CYN344" s="437"/>
      <c r="CYO344" s="437"/>
      <c r="CYP344" s="437"/>
      <c r="CYQ344" s="439"/>
      <c r="CYR344" s="211" t="s">
        <v>10863</v>
      </c>
      <c r="CYS344" s="211" t="s">
        <v>22772</v>
      </c>
      <c r="CYT344" s="211" t="s">
        <v>6595</v>
      </c>
      <c r="CYU344" s="212">
        <v>1</v>
      </c>
      <c r="CYV344" s="212"/>
      <c r="CYW344" s="194">
        <v>79.59</v>
      </c>
      <c r="CYX344" s="194">
        <f>ROUND(CYW344*(1+$C$7),2)</f>
        <v>104.49</v>
      </c>
      <c r="CYY344" s="194">
        <f>CYU344*CYW344</f>
        <v>79.59</v>
      </c>
      <c r="CYZ344" s="293">
        <f>CYX344*CYU344</f>
        <v>104.49</v>
      </c>
      <c r="CZA344" s="232" t="s">
        <v>22773</v>
      </c>
      <c r="CZB344" s="437" t="s">
        <v>22774</v>
      </c>
      <c r="CZC344" s="437"/>
      <c r="CZD344" s="437"/>
      <c r="CZE344" s="437"/>
      <c r="CZF344" s="437"/>
      <c r="CZG344" s="439"/>
      <c r="CZH344" s="211" t="s">
        <v>10863</v>
      </c>
      <c r="CZI344" s="211" t="s">
        <v>22772</v>
      </c>
      <c r="CZJ344" s="211" t="s">
        <v>6595</v>
      </c>
      <c r="CZK344" s="212">
        <v>1</v>
      </c>
      <c r="CZL344" s="212"/>
      <c r="CZM344" s="194">
        <v>79.59</v>
      </c>
      <c r="CZN344" s="194">
        <f>ROUND(CZM344*(1+$C$7),2)</f>
        <v>104.49</v>
      </c>
      <c r="CZO344" s="194">
        <f>CZK344*CZM344</f>
        <v>79.59</v>
      </c>
      <c r="CZP344" s="293">
        <f>CZN344*CZK344</f>
        <v>104.49</v>
      </c>
      <c r="CZQ344" s="232" t="s">
        <v>22773</v>
      </c>
      <c r="CZR344" s="437" t="s">
        <v>22774</v>
      </c>
      <c r="CZS344" s="437"/>
      <c r="CZT344" s="437"/>
      <c r="CZU344" s="437"/>
      <c r="CZV344" s="437"/>
      <c r="CZW344" s="439"/>
      <c r="CZX344" s="211" t="s">
        <v>10863</v>
      </c>
      <c r="CZY344" s="211" t="s">
        <v>22772</v>
      </c>
      <c r="CZZ344" s="211" t="s">
        <v>6595</v>
      </c>
      <c r="DAA344" s="212">
        <v>1</v>
      </c>
      <c r="DAB344" s="212"/>
      <c r="DAC344" s="194">
        <v>79.59</v>
      </c>
      <c r="DAD344" s="194">
        <f>ROUND(DAC344*(1+$C$7),2)</f>
        <v>104.49</v>
      </c>
      <c r="DAE344" s="194">
        <f>DAA344*DAC344</f>
        <v>79.59</v>
      </c>
      <c r="DAF344" s="293">
        <f>DAD344*DAA344</f>
        <v>104.49</v>
      </c>
      <c r="DAG344" s="232" t="s">
        <v>22773</v>
      </c>
      <c r="DAH344" s="437" t="s">
        <v>22774</v>
      </c>
      <c r="DAI344" s="437"/>
      <c r="DAJ344" s="437"/>
      <c r="DAK344" s="437"/>
      <c r="DAL344" s="437"/>
      <c r="DAM344" s="439"/>
      <c r="DAN344" s="211" t="s">
        <v>10863</v>
      </c>
      <c r="DAO344" s="211" t="s">
        <v>22772</v>
      </c>
      <c r="DAP344" s="211" t="s">
        <v>6595</v>
      </c>
      <c r="DAQ344" s="212">
        <v>1</v>
      </c>
      <c r="DAR344" s="212"/>
      <c r="DAS344" s="194">
        <v>79.59</v>
      </c>
      <c r="DAT344" s="194">
        <f>ROUND(DAS344*(1+$C$7),2)</f>
        <v>104.49</v>
      </c>
      <c r="DAU344" s="194">
        <f>DAQ344*DAS344</f>
        <v>79.59</v>
      </c>
      <c r="DAV344" s="293">
        <f>DAT344*DAQ344</f>
        <v>104.49</v>
      </c>
      <c r="DAW344" s="232" t="s">
        <v>22773</v>
      </c>
      <c r="DAX344" s="437" t="s">
        <v>22774</v>
      </c>
      <c r="DAY344" s="437"/>
      <c r="DAZ344" s="437"/>
      <c r="DBA344" s="437"/>
      <c r="DBB344" s="437"/>
      <c r="DBC344" s="439"/>
      <c r="DBD344" s="211" t="s">
        <v>10863</v>
      </c>
      <c r="DBE344" s="211" t="s">
        <v>22772</v>
      </c>
      <c r="DBF344" s="211" t="s">
        <v>6595</v>
      </c>
      <c r="DBG344" s="212">
        <v>1</v>
      </c>
      <c r="DBH344" s="212"/>
      <c r="DBI344" s="194">
        <v>79.59</v>
      </c>
      <c r="DBJ344" s="194">
        <f>ROUND(DBI344*(1+$C$7),2)</f>
        <v>104.49</v>
      </c>
      <c r="DBK344" s="194">
        <f>DBG344*DBI344</f>
        <v>79.59</v>
      </c>
      <c r="DBL344" s="293">
        <f>DBJ344*DBG344</f>
        <v>104.49</v>
      </c>
      <c r="DBM344" s="232" t="s">
        <v>22773</v>
      </c>
      <c r="DBN344" s="437" t="s">
        <v>22774</v>
      </c>
      <c r="DBO344" s="437"/>
      <c r="DBP344" s="437"/>
      <c r="DBQ344" s="437"/>
      <c r="DBR344" s="437"/>
      <c r="DBS344" s="439"/>
      <c r="DBT344" s="211" t="s">
        <v>10863</v>
      </c>
      <c r="DBU344" s="211" t="s">
        <v>22772</v>
      </c>
      <c r="DBV344" s="211" t="s">
        <v>6595</v>
      </c>
      <c r="DBW344" s="212">
        <v>1</v>
      </c>
      <c r="DBX344" s="212"/>
      <c r="DBY344" s="194">
        <v>79.59</v>
      </c>
      <c r="DBZ344" s="194">
        <f>ROUND(DBY344*(1+$C$7),2)</f>
        <v>104.49</v>
      </c>
      <c r="DCA344" s="194">
        <f>DBW344*DBY344</f>
        <v>79.59</v>
      </c>
      <c r="DCB344" s="293">
        <f>DBZ344*DBW344</f>
        <v>104.49</v>
      </c>
      <c r="DCC344" s="232" t="s">
        <v>22773</v>
      </c>
      <c r="DCD344" s="437" t="s">
        <v>22774</v>
      </c>
      <c r="DCE344" s="437"/>
      <c r="DCF344" s="437"/>
      <c r="DCG344" s="437"/>
      <c r="DCH344" s="437"/>
      <c r="DCI344" s="439"/>
      <c r="DCJ344" s="211" t="s">
        <v>10863</v>
      </c>
      <c r="DCK344" s="211" t="s">
        <v>22772</v>
      </c>
      <c r="DCL344" s="211" t="s">
        <v>6595</v>
      </c>
      <c r="DCM344" s="212">
        <v>1</v>
      </c>
      <c r="DCN344" s="212"/>
      <c r="DCO344" s="194">
        <v>79.59</v>
      </c>
      <c r="DCP344" s="194">
        <f>ROUND(DCO344*(1+$C$7),2)</f>
        <v>104.49</v>
      </c>
      <c r="DCQ344" s="194">
        <f>DCM344*DCO344</f>
        <v>79.59</v>
      </c>
      <c r="DCR344" s="293">
        <f>DCP344*DCM344</f>
        <v>104.49</v>
      </c>
      <c r="DCS344" s="232" t="s">
        <v>22773</v>
      </c>
      <c r="DCT344" s="437" t="s">
        <v>22774</v>
      </c>
      <c r="DCU344" s="437"/>
      <c r="DCV344" s="437"/>
      <c r="DCW344" s="437"/>
      <c r="DCX344" s="437"/>
      <c r="DCY344" s="439"/>
      <c r="DCZ344" s="211" t="s">
        <v>10863</v>
      </c>
      <c r="DDA344" s="211" t="s">
        <v>22772</v>
      </c>
      <c r="DDB344" s="211" t="s">
        <v>6595</v>
      </c>
      <c r="DDC344" s="212">
        <v>1</v>
      </c>
      <c r="DDD344" s="212"/>
      <c r="DDE344" s="194">
        <v>79.59</v>
      </c>
      <c r="DDF344" s="194">
        <f>ROUND(DDE344*(1+$C$7),2)</f>
        <v>104.49</v>
      </c>
      <c r="DDG344" s="194">
        <f>DDC344*DDE344</f>
        <v>79.59</v>
      </c>
      <c r="DDH344" s="293">
        <f>DDF344*DDC344</f>
        <v>104.49</v>
      </c>
      <c r="DDI344" s="232" t="s">
        <v>22773</v>
      </c>
      <c r="DDJ344" s="437" t="s">
        <v>22774</v>
      </c>
      <c r="DDK344" s="437"/>
      <c r="DDL344" s="437"/>
      <c r="DDM344" s="437"/>
      <c r="DDN344" s="437"/>
      <c r="DDO344" s="439"/>
      <c r="DDP344" s="211" t="s">
        <v>10863</v>
      </c>
      <c r="DDQ344" s="211" t="s">
        <v>22772</v>
      </c>
      <c r="DDR344" s="211" t="s">
        <v>6595</v>
      </c>
      <c r="DDS344" s="212">
        <v>1</v>
      </c>
      <c r="DDT344" s="212"/>
      <c r="DDU344" s="194">
        <v>79.59</v>
      </c>
      <c r="DDV344" s="194">
        <f>ROUND(DDU344*(1+$C$7),2)</f>
        <v>104.49</v>
      </c>
      <c r="DDW344" s="194">
        <f>DDS344*DDU344</f>
        <v>79.59</v>
      </c>
      <c r="DDX344" s="293">
        <f>DDV344*DDS344</f>
        <v>104.49</v>
      </c>
      <c r="DDY344" s="232" t="s">
        <v>22773</v>
      </c>
      <c r="DDZ344" s="437" t="s">
        <v>22774</v>
      </c>
      <c r="DEA344" s="437"/>
      <c r="DEB344" s="437"/>
      <c r="DEC344" s="437"/>
      <c r="DED344" s="437"/>
      <c r="DEE344" s="439"/>
      <c r="DEF344" s="211" t="s">
        <v>10863</v>
      </c>
      <c r="DEG344" s="211" t="s">
        <v>22772</v>
      </c>
      <c r="DEH344" s="211" t="s">
        <v>6595</v>
      </c>
      <c r="DEI344" s="212">
        <v>1</v>
      </c>
      <c r="DEJ344" s="212"/>
      <c r="DEK344" s="194">
        <v>79.59</v>
      </c>
      <c r="DEL344" s="194">
        <f>ROUND(DEK344*(1+$C$7),2)</f>
        <v>104.49</v>
      </c>
      <c r="DEM344" s="194">
        <f>DEI344*DEK344</f>
        <v>79.59</v>
      </c>
      <c r="DEN344" s="293">
        <f>DEL344*DEI344</f>
        <v>104.49</v>
      </c>
      <c r="DEO344" s="232" t="s">
        <v>22773</v>
      </c>
      <c r="DEP344" s="437" t="s">
        <v>22774</v>
      </c>
      <c r="DEQ344" s="437"/>
      <c r="DER344" s="437"/>
      <c r="DES344" s="437"/>
      <c r="DET344" s="437"/>
      <c r="DEU344" s="439"/>
      <c r="DEV344" s="211" t="s">
        <v>10863</v>
      </c>
      <c r="DEW344" s="211" t="s">
        <v>22772</v>
      </c>
      <c r="DEX344" s="211" t="s">
        <v>6595</v>
      </c>
      <c r="DEY344" s="212">
        <v>1</v>
      </c>
      <c r="DEZ344" s="212"/>
      <c r="DFA344" s="194">
        <v>79.59</v>
      </c>
      <c r="DFB344" s="194">
        <f>ROUND(DFA344*(1+$C$7),2)</f>
        <v>104.49</v>
      </c>
      <c r="DFC344" s="194">
        <f>DEY344*DFA344</f>
        <v>79.59</v>
      </c>
      <c r="DFD344" s="293">
        <f>DFB344*DEY344</f>
        <v>104.49</v>
      </c>
      <c r="DFE344" s="232" t="s">
        <v>22773</v>
      </c>
      <c r="DFF344" s="437" t="s">
        <v>22774</v>
      </c>
      <c r="DFG344" s="437"/>
      <c r="DFH344" s="437"/>
      <c r="DFI344" s="437"/>
      <c r="DFJ344" s="437"/>
      <c r="DFK344" s="439"/>
      <c r="DFL344" s="211" t="s">
        <v>10863</v>
      </c>
      <c r="DFM344" s="211" t="s">
        <v>22772</v>
      </c>
      <c r="DFN344" s="211" t="s">
        <v>6595</v>
      </c>
      <c r="DFO344" s="212">
        <v>1</v>
      </c>
      <c r="DFP344" s="212"/>
      <c r="DFQ344" s="194">
        <v>79.59</v>
      </c>
      <c r="DFR344" s="194">
        <f>ROUND(DFQ344*(1+$C$7),2)</f>
        <v>104.49</v>
      </c>
      <c r="DFS344" s="194">
        <f>DFO344*DFQ344</f>
        <v>79.59</v>
      </c>
      <c r="DFT344" s="293">
        <f>DFR344*DFO344</f>
        <v>104.49</v>
      </c>
      <c r="DFU344" s="232" t="s">
        <v>22773</v>
      </c>
      <c r="DFV344" s="437" t="s">
        <v>22774</v>
      </c>
      <c r="DFW344" s="437"/>
      <c r="DFX344" s="437"/>
      <c r="DFY344" s="437"/>
      <c r="DFZ344" s="437"/>
      <c r="DGA344" s="439"/>
      <c r="DGB344" s="211" t="s">
        <v>10863</v>
      </c>
      <c r="DGC344" s="211" t="s">
        <v>22772</v>
      </c>
      <c r="DGD344" s="211" t="s">
        <v>6595</v>
      </c>
      <c r="DGE344" s="212">
        <v>1</v>
      </c>
      <c r="DGF344" s="212"/>
      <c r="DGG344" s="194">
        <v>79.59</v>
      </c>
      <c r="DGH344" s="194">
        <f>ROUND(DGG344*(1+$C$7),2)</f>
        <v>104.49</v>
      </c>
      <c r="DGI344" s="194">
        <f>DGE344*DGG344</f>
        <v>79.59</v>
      </c>
      <c r="DGJ344" s="293">
        <f>DGH344*DGE344</f>
        <v>104.49</v>
      </c>
      <c r="DGK344" s="232" t="s">
        <v>22773</v>
      </c>
      <c r="DGL344" s="437" t="s">
        <v>22774</v>
      </c>
      <c r="DGM344" s="437"/>
      <c r="DGN344" s="437"/>
      <c r="DGO344" s="437"/>
      <c r="DGP344" s="437"/>
      <c r="DGQ344" s="439"/>
      <c r="DGR344" s="211" t="s">
        <v>10863</v>
      </c>
      <c r="DGS344" s="211" t="s">
        <v>22772</v>
      </c>
      <c r="DGT344" s="211" t="s">
        <v>6595</v>
      </c>
      <c r="DGU344" s="212">
        <v>1</v>
      </c>
      <c r="DGV344" s="212"/>
      <c r="DGW344" s="194">
        <v>79.59</v>
      </c>
      <c r="DGX344" s="194">
        <f>ROUND(DGW344*(1+$C$7),2)</f>
        <v>104.49</v>
      </c>
      <c r="DGY344" s="194">
        <f>DGU344*DGW344</f>
        <v>79.59</v>
      </c>
      <c r="DGZ344" s="293">
        <f>DGX344*DGU344</f>
        <v>104.49</v>
      </c>
      <c r="DHA344" s="232" t="s">
        <v>22773</v>
      </c>
      <c r="DHB344" s="437" t="s">
        <v>22774</v>
      </c>
      <c r="DHC344" s="437"/>
      <c r="DHD344" s="437"/>
      <c r="DHE344" s="437"/>
      <c r="DHF344" s="437"/>
      <c r="DHG344" s="439"/>
      <c r="DHH344" s="211" t="s">
        <v>10863</v>
      </c>
      <c r="DHI344" s="211" t="s">
        <v>22772</v>
      </c>
      <c r="DHJ344" s="211" t="s">
        <v>6595</v>
      </c>
      <c r="DHK344" s="212">
        <v>1</v>
      </c>
      <c r="DHL344" s="212"/>
      <c r="DHM344" s="194">
        <v>79.59</v>
      </c>
      <c r="DHN344" s="194">
        <f>ROUND(DHM344*(1+$C$7),2)</f>
        <v>104.49</v>
      </c>
      <c r="DHO344" s="194">
        <f>DHK344*DHM344</f>
        <v>79.59</v>
      </c>
      <c r="DHP344" s="293">
        <f>DHN344*DHK344</f>
        <v>104.49</v>
      </c>
      <c r="DHQ344" s="232" t="s">
        <v>22773</v>
      </c>
      <c r="DHR344" s="437" t="s">
        <v>22774</v>
      </c>
      <c r="DHS344" s="437"/>
      <c r="DHT344" s="437"/>
      <c r="DHU344" s="437"/>
      <c r="DHV344" s="437"/>
      <c r="DHW344" s="439"/>
      <c r="DHX344" s="211" t="s">
        <v>10863</v>
      </c>
      <c r="DHY344" s="211" t="s">
        <v>22772</v>
      </c>
      <c r="DHZ344" s="211" t="s">
        <v>6595</v>
      </c>
      <c r="DIA344" s="212">
        <v>1</v>
      </c>
      <c r="DIB344" s="212"/>
      <c r="DIC344" s="194">
        <v>79.59</v>
      </c>
      <c r="DID344" s="194">
        <f>ROUND(DIC344*(1+$C$7),2)</f>
        <v>104.49</v>
      </c>
      <c r="DIE344" s="194">
        <f>DIA344*DIC344</f>
        <v>79.59</v>
      </c>
      <c r="DIF344" s="293">
        <f>DID344*DIA344</f>
        <v>104.49</v>
      </c>
      <c r="DIG344" s="232" t="s">
        <v>22773</v>
      </c>
      <c r="DIH344" s="437" t="s">
        <v>22774</v>
      </c>
      <c r="DII344" s="437"/>
      <c r="DIJ344" s="437"/>
      <c r="DIK344" s="437"/>
      <c r="DIL344" s="437"/>
      <c r="DIM344" s="439"/>
      <c r="DIN344" s="211" t="s">
        <v>10863</v>
      </c>
      <c r="DIO344" s="211" t="s">
        <v>22772</v>
      </c>
      <c r="DIP344" s="211" t="s">
        <v>6595</v>
      </c>
      <c r="DIQ344" s="212">
        <v>1</v>
      </c>
      <c r="DIR344" s="212"/>
      <c r="DIS344" s="194">
        <v>79.59</v>
      </c>
      <c r="DIT344" s="194">
        <f>ROUND(DIS344*(1+$C$7),2)</f>
        <v>104.49</v>
      </c>
      <c r="DIU344" s="194">
        <f>DIQ344*DIS344</f>
        <v>79.59</v>
      </c>
      <c r="DIV344" s="293">
        <f>DIT344*DIQ344</f>
        <v>104.49</v>
      </c>
      <c r="DIW344" s="232" t="s">
        <v>22773</v>
      </c>
      <c r="DIX344" s="437" t="s">
        <v>22774</v>
      </c>
      <c r="DIY344" s="437"/>
      <c r="DIZ344" s="437"/>
      <c r="DJA344" s="437"/>
      <c r="DJB344" s="437"/>
      <c r="DJC344" s="439"/>
      <c r="DJD344" s="211" t="s">
        <v>10863</v>
      </c>
      <c r="DJE344" s="211" t="s">
        <v>22772</v>
      </c>
      <c r="DJF344" s="211" t="s">
        <v>6595</v>
      </c>
      <c r="DJG344" s="212">
        <v>1</v>
      </c>
      <c r="DJH344" s="212"/>
      <c r="DJI344" s="194">
        <v>79.59</v>
      </c>
      <c r="DJJ344" s="194">
        <f>ROUND(DJI344*(1+$C$7),2)</f>
        <v>104.49</v>
      </c>
      <c r="DJK344" s="194">
        <f>DJG344*DJI344</f>
        <v>79.59</v>
      </c>
      <c r="DJL344" s="293">
        <f>DJJ344*DJG344</f>
        <v>104.49</v>
      </c>
      <c r="DJM344" s="232" t="s">
        <v>22773</v>
      </c>
      <c r="DJN344" s="437" t="s">
        <v>22774</v>
      </c>
      <c r="DJO344" s="437"/>
      <c r="DJP344" s="437"/>
      <c r="DJQ344" s="437"/>
      <c r="DJR344" s="437"/>
      <c r="DJS344" s="439"/>
      <c r="DJT344" s="211" t="s">
        <v>10863</v>
      </c>
      <c r="DJU344" s="211" t="s">
        <v>22772</v>
      </c>
      <c r="DJV344" s="211" t="s">
        <v>6595</v>
      </c>
      <c r="DJW344" s="212">
        <v>1</v>
      </c>
      <c r="DJX344" s="212"/>
      <c r="DJY344" s="194">
        <v>79.59</v>
      </c>
      <c r="DJZ344" s="194">
        <f>ROUND(DJY344*(1+$C$7),2)</f>
        <v>104.49</v>
      </c>
      <c r="DKA344" s="194">
        <f>DJW344*DJY344</f>
        <v>79.59</v>
      </c>
      <c r="DKB344" s="293">
        <f>DJZ344*DJW344</f>
        <v>104.49</v>
      </c>
      <c r="DKC344" s="232" t="s">
        <v>22773</v>
      </c>
      <c r="DKD344" s="437" t="s">
        <v>22774</v>
      </c>
      <c r="DKE344" s="437"/>
      <c r="DKF344" s="437"/>
      <c r="DKG344" s="437"/>
      <c r="DKH344" s="437"/>
      <c r="DKI344" s="439"/>
      <c r="DKJ344" s="211" t="s">
        <v>10863</v>
      </c>
      <c r="DKK344" s="211" t="s">
        <v>22772</v>
      </c>
      <c r="DKL344" s="211" t="s">
        <v>6595</v>
      </c>
      <c r="DKM344" s="212">
        <v>1</v>
      </c>
      <c r="DKN344" s="212"/>
      <c r="DKO344" s="194">
        <v>79.59</v>
      </c>
      <c r="DKP344" s="194">
        <f>ROUND(DKO344*(1+$C$7),2)</f>
        <v>104.49</v>
      </c>
      <c r="DKQ344" s="194">
        <f>DKM344*DKO344</f>
        <v>79.59</v>
      </c>
      <c r="DKR344" s="293">
        <f>DKP344*DKM344</f>
        <v>104.49</v>
      </c>
      <c r="DKS344" s="232" t="s">
        <v>22773</v>
      </c>
      <c r="DKT344" s="437" t="s">
        <v>22774</v>
      </c>
      <c r="DKU344" s="437"/>
      <c r="DKV344" s="437"/>
      <c r="DKW344" s="437"/>
      <c r="DKX344" s="437"/>
      <c r="DKY344" s="439"/>
      <c r="DKZ344" s="211" t="s">
        <v>10863</v>
      </c>
      <c r="DLA344" s="211" t="s">
        <v>22772</v>
      </c>
      <c r="DLB344" s="211" t="s">
        <v>6595</v>
      </c>
      <c r="DLC344" s="212">
        <v>1</v>
      </c>
      <c r="DLD344" s="212"/>
      <c r="DLE344" s="194">
        <v>79.59</v>
      </c>
      <c r="DLF344" s="194">
        <f>ROUND(DLE344*(1+$C$7),2)</f>
        <v>104.49</v>
      </c>
      <c r="DLG344" s="194">
        <f>DLC344*DLE344</f>
        <v>79.59</v>
      </c>
      <c r="DLH344" s="293">
        <f>DLF344*DLC344</f>
        <v>104.49</v>
      </c>
      <c r="DLI344" s="232" t="s">
        <v>22773</v>
      </c>
      <c r="DLJ344" s="437" t="s">
        <v>22774</v>
      </c>
      <c r="DLK344" s="437"/>
      <c r="DLL344" s="437"/>
      <c r="DLM344" s="437"/>
      <c r="DLN344" s="437"/>
      <c r="DLO344" s="439"/>
      <c r="DLP344" s="211" t="s">
        <v>10863</v>
      </c>
      <c r="DLQ344" s="211" t="s">
        <v>22772</v>
      </c>
      <c r="DLR344" s="211" t="s">
        <v>6595</v>
      </c>
      <c r="DLS344" s="212">
        <v>1</v>
      </c>
      <c r="DLT344" s="212"/>
      <c r="DLU344" s="194">
        <v>79.59</v>
      </c>
      <c r="DLV344" s="194">
        <f>ROUND(DLU344*(1+$C$7),2)</f>
        <v>104.49</v>
      </c>
      <c r="DLW344" s="194">
        <f>DLS344*DLU344</f>
        <v>79.59</v>
      </c>
      <c r="DLX344" s="293">
        <f>DLV344*DLS344</f>
        <v>104.49</v>
      </c>
      <c r="DLY344" s="232" t="s">
        <v>22773</v>
      </c>
      <c r="DLZ344" s="437" t="s">
        <v>22774</v>
      </c>
      <c r="DMA344" s="437"/>
      <c r="DMB344" s="437"/>
      <c r="DMC344" s="437"/>
      <c r="DMD344" s="437"/>
      <c r="DME344" s="439"/>
      <c r="DMF344" s="211" t="s">
        <v>10863</v>
      </c>
      <c r="DMG344" s="211" t="s">
        <v>22772</v>
      </c>
      <c r="DMH344" s="211" t="s">
        <v>6595</v>
      </c>
      <c r="DMI344" s="212">
        <v>1</v>
      </c>
      <c r="DMJ344" s="212"/>
      <c r="DMK344" s="194">
        <v>79.59</v>
      </c>
      <c r="DML344" s="194">
        <f>ROUND(DMK344*(1+$C$7),2)</f>
        <v>104.49</v>
      </c>
      <c r="DMM344" s="194">
        <f>DMI344*DMK344</f>
        <v>79.59</v>
      </c>
      <c r="DMN344" s="293">
        <f>DML344*DMI344</f>
        <v>104.49</v>
      </c>
      <c r="DMO344" s="232" t="s">
        <v>22773</v>
      </c>
      <c r="DMP344" s="437" t="s">
        <v>22774</v>
      </c>
      <c r="DMQ344" s="437"/>
      <c r="DMR344" s="437"/>
      <c r="DMS344" s="437"/>
      <c r="DMT344" s="437"/>
      <c r="DMU344" s="439"/>
      <c r="DMV344" s="211" t="s">
        <v>10863</v>
      </c>
      <c r="DMW344" s="211" t="s">
        <v>22772</v>
      </c>
      <c r="DMX344" s="211" t="s">
        <v>6595</v>
      </c>
      <c r="DMY344" s="212">
        <v>1</v>
      </c>
      <c r="DMZ344" s="212"/>
      <c r="DNA344" s="194">
        <v>79.59</v>
      </c>
      <c r="DNB344" s="194">
        <f>ROUND(DNA344*(1+$C$7),2)</f>
        <v>104.49</v>
      </c>
      <c r="DNC344" s="194">
        <f>DMY344*DNA344</f>
        <v>79.59</v>
      </c>
      <c r="DND344" s="293">
        <f>DNB344*DMY344</f>
        <v>104.49</v>
      </c>
      <c r="DNE344" s="232" t="s">
        <v>22773</v>
      </c>
      <c r="DNF344" s="437" t="s">
        <v>22774</v>
      </c>
      <c r="DNG344" s="437"/>
      <c r="DNH344" s="437"/>
      <c r="DNI344" s="437"/>
      <c r="DNJ344" s="437"/>
      <c r="DNK344" s="439"/>
      <c r="DNL344" s="211" t="s">
        <v>10863</v>
      </c>
      <c r="DNM344" s="211" t="s">
        <v>22772</v>
      </c>
      <c r="DNN344" s="211" t="s">
        <v>6595</v>
      </c>
      <c r="DNO344" s="212">
        <v>1</v>
      </c>
      <c r="DNP344" s="212"/>
      <c r="DNQ344" s="194">
        <v>79.59</v>
      </c>
      <c r="DNR344" s="194">
        <f>ROUND(DNQ344*(1+$C$7),2)</f>
        <v>104.49</v>
      </c>
      <c r="DNS344" s="194">
        <f>DNO344*DNQ344</f>
        <v>79.59</v>
      </c>
      <c r="DNT344" s="293">
        <f>DNR344*DNO344</f>
        <v>104.49</v>
      </c>
      <c r="DNU344" s="232" t="s">
        <v>22773</v>
      </c>
      <c r="DNV344" s="437" t="s">
        <v>22774</v>
      </c>
      <c r="DNW344" s="437"/>
      <c r="DNX344" s="437"/>
      <c r="DNY344" s="437"/>
      <c r="DNZ344" s="437"/>
      <c r="DOA344" s="439"/>
      <c r="DOB344" s="211" t="s">
        <v>10863</v>
      </c>
      <c r="DOC344" s="211" t="s">
        <v>22772</v>
      </c>
      <c r="DOD344" s="211" t="s">
        <v>6595</v>
      </c>
      <c r="DOE344" s="212">
        <v>1</v>
      </c>
      <c r="DOF344" s="212"/>
      <c r="DOG344" s="194">
        <v>79.59</v>
      </c>
      <c r="DOH344" s="194">
        <f>ROUND(DOG344*(1+$C$7),2)</f>
        <v>104.49</v>
      </c>
      <c r="DOI344" s="194">
        <f>DOE344*DOG344</f>
        <v>79.59</v>
      </c>
      <c r="DOJ344" s="293">
        <f>DOH344*DOE344</f>
        <v>104.49</v>
      </c>
      <c r="DOK344" s="232" t="s">
        <v>22773</v>
      </c>
      <c r="DOL344" s="437" t="s">
        <v>22774</v>
      </c>
      <c r="DOM344" s="437"/>
      <c r="DON344" s="437"/>
      <c r="DOO344" s="437"/>
      <c r="DOP344" s="437"/>
      <c r="DOQ344" s="439"/>
      <c r="DOR344" s="211" t="s">
        <v>10863</v>
      </c>
      <c r="DOS344" s="211" t="s">
        <v>22772</v>
      </c>
      <c r="DOT344" s="211" t="s">
        <v>6595</v>
      </c>
      <c r="DOU344" s="212">
        <v>1</v>
      </c>
      <c r="DOV344" s="212"/>
      <c r="DOW344" s="194">
        <v>79.59</v>
      </c>
      <c r="DOX344" s="194">
        <f>ROUND(DOW344*(1+$C$7),2)</f>
        <v>104.49</v>
      </c>
      <c r="DOY344" s="194">
        <f>DOU344*DOW344</f>
        <v>79.59</v>
      </c>
      <c r="DOZ344" s="293">
        <f>DOX344*DOU344</f>
        <v>104.49</v>
      </c>
      <c r="DPA344" s="232" t="s">
        <v>22773</v>
      </c>
      <c r="DPB344" s="437" t="s">
        <v>22774</v>
      </c>
      <c r="DPC344" s="437"/>
      <c r="DPD344" s="437"/>
      <c r="DPE344" s="437"/>
      <c r="DPF344" s="437"/>
      <c r="DPG344" s="439"/>
      <c r="DPH344" s="211" t="s">
        <v>10863</v>
      </c>
      <c r="DPI344" s="211" t="s">
        <v>22772</v>
      </c>
      <c r="DPJ344" s="211" t="s">
        <v>6595</v>
      </c>
      <c r="DPK344" s="212">
        <v>1</v>
      </c>
      <c r="DPL344" s="212"/>
      <c r="DPM344" s="194">
        <v>79.59</v>
      </c>
      <c r="DPN344" s="194">
        <f>ROUND(DPM344*(1+$C$7),2)</f>
        <v>104.49</v>
      </c>
      <c r="DPO344" s="194">
        <f>DPK344*DPM344</f>
        <v>79.59</v>
      </c>
      <c r="DPP344" s="293">
        <f>DPN344*DPK344</f>
        <v>104.49</v>
      </c>
      <c r="DPQ344" s="232" t="s">
        <v>22773</v>
      </c>
      <c r="DPR344" s="437" t="s">
        <v>22774</v>
      </c>
      <c r="DPS344" s="437"/>
      <c r="DPT344" s="437"/>
      <c r="DPU344" s="437"/>
      <c r="DPV344" s="437"/>
      <c r="DPW344" s="439"/>
      <c r="DPX344" s="211" t="s">
        <v>10863</v>
      </c>
      <c r="DPY344" s="211" t="s">
        <v>22772</v>
      </c>
      <c r="DPZ344" s="211" t="s">
        <v>6595</v>
      </c>
      <c r="DQA344" s="212">
        <v>1</v>
      </c>
      <c r="DQB344" s="212"/>
      <c r="DQC344" s="194">
        <v>79.59</v>
      </c>
      <c r="DQD344" s="194">
        <f>ROUND(DQC344*(1+$C$7),2)</f>
        <v>104.49</v>
      </c>
      <c r="DQE344" s="194">
        <f>DQA344*DQC344</f>
        <v>79.59</v>
      </c>
      <c r="DQF344" s="293">
        <f>DQD344*DQA344</f>
        <v>104.49</v>
      </c>
      <c r="DQG344" s="232" t="s">
        <v>22773</v>
      </c>
      <c r="DQH344" s="437" t="s">
        <v>22774</v>
      </c>
      <c r="DQI344" s="437"/>
      <c r="DQJ344" s="437"/>
      <c r="DQK344" s="437"/>
      <c r="DQL344" s="437"/>
      <c r="DQM344" s="439"/>
      <c r="DQN344" s="211" t="s">
        <v>10863</v>
      </c>
      <c r="DQO344" s="211" t="s">
        <v>22772</v>
      </c>
      <c r="DQP344" s="211" t="s">
        <v>6595</v>
      </c>
      <c r="DQQ344" s="212">
        <v>1</v>
      </c>
      <c r="DQR344" s="212"/>
      <c r="DQS344" s="194">
        <v>79.59</v>
      </c>
      <c r="DQT344" s="194">
        <f>ROUND(DQS344*(1+$C$7),2)</f>
        <v>104.49</v>
      </c>
      <c r="DQU344" s="194">
        <f>DQQ344*DQS344</f>
        <v>79.59</v>
      </c>
      <c r="DQV344" s="293">
        <f>DQT344*DQQ344</f>
        <v>104.49</v>
      </c>
      <c r="DQW344" s="232" t="s">
        <v>22773</v>
      </c>
      <c r="DQX344" s="437" t="s">
        <v>22774</v>
      </c>
      <c r="DQY344" s="437"/>
      <c r="DQZ344" s="437"/>
      <c r="DRA344" s="437"/>
      <c r="DRB344" s="437"/>
      <c r="DRC344" s="439"/>
      <c r="DRD344" s="211" t="s">
        <v>10863</v>
      </c>
      <c r="DRE344" s="211" t="s">
        <v>22772</v>
      </c>
      <c r="DRF344" s="211" t="s">
        <v>6595</v>
      </c>
      <c r="DRG344" s="212">
        <v>1</v>
      </c>
      <c r="DRH344" s="212"/>
      <c r="DRI344" s="194">
        <v>79.59</v>
      </c>
      <c r="DRJ344" s="194">
        <f>ROUND(DRI344*(1+$C$7),2)</f>
        <v>104.49</v>
      </c>
      <c r="DRK344" s="194">
        <f>DRG344*DRI344</f>
        <v>79.59</v>
      </c>
      <c r="DRL344" s="293">
        <f>DRJ344*DRG344</f>
        <v>104.49</v>
      </c>
      <c r="DRM344" s="232" t="s">
        <v>22773</v>
      </c>
      <c r="DRN344" s="437" t="s">
        <v>22774</v>
      </c>
      <c r="DRO344" s="437"/>
      <c r="DRP344" s="437"/>
      <c r="DRQ344" s="437"/>
      <c r="DRR344" s="437"/>
      <c r="DRS344" s="439"/>
      <c r="DRT344" s="211" t="s">
        <v>10863</v>
      </c>
      <c r="DRU344" s="211" t="s">
        <v>22772</v>
      </c>
      <c r="DRV344" s="211" t="s">
        <v>6595</v>
      </c>
      <c r="DRW344" s="212">
        <v>1</v>
      </c>
      <c r="DRX344" s="212"/>
      <c r="DRY344" s="194">
        <v>79.59</v>
      </c>
      <c r="DRZ344" s="194">
        <f>ROUND(DRY344*(1+$C$7),2)</f>
        <v>104.49</v>
      </c>
      <c r="DSA344" s="194">
        <f>DRW344*DRY344</f>
        <v>79.59</v>
      </c>
      <c r="DSB344" s="293">
        <f>DRZ344*DRW344</f>
        <v>104.49</v>
      </c>
      <c r="DSC344" s="232" t="s">
        <v>22773</v>
      </c>
      <c r="DSD344" s="437" t="s">
        <v>22774</v>
      </c>
      <c r="DSE344" s="437"/>
      <c r="DSF344" s="437"/>
      <c r="DSG344" s="437"/>
      <c r="DSH344" s="437"/>
      <c r="DSI344" s="439"/>
      <c r="DSJ344" s="211" t="s">
        <v>10863</v>
      </c>
      <c r="DSK344" s="211" t="s">
        <v>22772</v>
      </c>
      <c r="DSL344" s="211" t="s">
        <v>6595</v>
      </c>
      <c r="DSM344" s="212">
        <v>1</v>
      </c>
      <c r="DSN344" s="212"/>
      <c r="DSO344" s="194">
        <v>79.59</v>
      </c>
      <c r="DSP344" s="194">
        <f>ROUND(DSO344*(1+$C$7),2)</f>
        <v>104.49</v>
      </c>
      <c r="DSQ344" s="194">
        <f>DSM344*DSO344</f>
        <v>79.59</v>
      </c>
      <c r="DSR344" s="293">
        <f>DSP344*DSM344</f>
        <v>104.49</v>
      </c>
      <c r="DSS344" s="232" t="s">
        <v>22773</v>
      </c>
      <c r="DST344" s="437" t="s">
        <v>22774</v>
      </c>
      <c r="DSU344" s="437"/>
      <c r="DSV344" s="437"/>
      <c r="DSW344" s="437"/>
      <c r="DSX344" s="437"/>
      <c r="DSY344" s="439"/>
      <c r="DSZ344" s="211" t="s">
        <v>10863</v>
      </c>
      <c r="DTA344" s="211" t="s">
        <v>22772</v>
      </c>
      <c r="DTB344" s="211" t="s">
        <v>6595</v>
      </c>
      <c r="DTC344" s="212">
        <v>1</v>
      </c>
      <c r="DTD344" s="212"/>
      <c r="DTE344" s="194">
        <v>79.59</v>
      </c>
      <c r="DTF344" s="194">
        <f>ROUND(DTE344*(1+$C$7),2)</f>
        <v>104.49</v>
      </c>
      <c r="DTG344" s="194">
        <f>DTC344*DTE344</f>
        <v>79.59</v>
      </c>
      <c r="DTH344" s="293">
        <f>DTF344*DTC344</f>
        <v>104.49</v>
      </c>
      <c r="DTI344" s="232" t="s">
        <v>22773</v>
      </c>
      <c r="DTJ344" s="437" t="s">
        <v>22774</v>
      </c>
      <c r="DTK344" s="437"/>
      <c r="DTL344" s="437"/>
      <c r="DTM344" s="437"/>
      <c r="DTN344" s="437"/>
      <c r="DTO344" s="439"/>
      <c r="DTP344" s="211" t="s">
        <v>10863</v>
      </c>
      <c r="DTQ344" s="211" t="s">
        <v>22772</v>
      </c>
      <c r="DTR344" s="211" t="s">
        <v>6595</v>
      </c>
      <c r="DTS344" s="212">
        <v>1</v>
      </c>
      <c r="DTT344" s="212"/>
      <c r="DTU344" s="194">
        <v>79.59</v>
      </c>
      <c r="DTV344" s="194">
        <f>ROUND(DTU344*(1+$C$7),2)</f>
        <v>104.49</v>
      </c>
      <c r="DTW344" s="194">
        <f>DTS344*DTU344</f>
        <v>79.59</v>
      </c>
      <c r="DTX344" s="293">
        <f>DTV344*DTS344</f>
        <v>104.49</v>
      </c>
      <c r="DTY344" s="232" t="s">
        <v>22773</v>
      </c>
      <c r="DTZ344" s="437" t="s">
        <v>22774</v>
      </c>
      <c r="DUA344" s="437"/>
      <c r="DUB344" s="437"/>
      <c r="DUC344" s="437"/>
      <c r="DUD344" s="437"/>
      <c r="DUE344" s="439"/>
      <c r="DUF344" s="211" t="s">
        <v>10863</v>
      </c>
      <c r="DUG344" s="211" t="s">
        <v>22772</v>
      </c>
      <c r="DUH344" s="211" t="s">
        <v>6595</v>
      </c>
      <c r="DUI344" s="212">
        <v>1</v>
      </c>
      <c r="DUJ344" s="212"/>
      <c r="DUK344" s="194">
        <v>79.59</v>
      </c>
      <c r="DUL344" s="194">
        <f>ROUND(DUK344*(1+$C$7),2)</f>
        <v>104.49</v>
      </c>
      <c r="DUM344" s="194">
        <f>DUI344*DUK344</f>
        <v>79.59</v>
      </c>
      <c r="DUN344" s="293">
        <f>DUL344*DUI344</f>
        <v>104.49</v>
      </c>
      <c r="DUO344" s="232" t="s">
        <v>22773</v>
      </c>
      <c r="DUP344" s="437" t="s">
        <v>22774</v>
      </c>
      <c r="DUQ344" s="437"/>
      <c r="DUR344" s="437"/>
      <c r="DUS344" s="437"/>
      <c r="DUT344" s="437"/>
      <c r="DUU344" s="439"/>
      <c r="DUV344" s="211" t="s">
        <v>10863</v>
      </c>
      <c r="DUW344" s="211" t="s">
        <v>22772</v>
      </c>
      <c r="DUX344" s="211" t="s">
        <v>6595</v>
      </c>
      <c r="DUY344" s="212">
        <v>1</v>
      </c>
      <c r="DUZ344" s="212"/>
      <c r="DVA344" s="194">
        <v>79.59</v>
      </c>
      <c r="DVB344" s="194">
        <f>ROUND(DVA344*(1+$C$7),2)</f>
        <v>104.49</v>
      </c>
      <c r="DVC344" s="194">
        <f>DUY344*DVA344</f>
        <v>79.59</v>
      </c>
      <c r="DVD344" s="293">
        <f>DVB344*DUY344</f>
        <v>104.49</v>
      </c>
      <c r="DVE344" s="232" t="s">
        <v>22773</v>
      </c>
      <c r="DVF344" s="437" t="s">
        <v>22774</v>
      </c>
      <c r="DVG344" s="437"/>
      <c r="DVH344" s="437"/>
      <c r="DVI344" s="437"/>
      <c r="DVJ344" s="437"/>
      <c r="DVK344" s="439"/>
      <c r="DVL344" s="211" t="s">
        <v>10863</v>
      </c>
      <c r="DVM344" s="211" t="s">
        <v>22772</v>
      </c>
      <c r="DVN344" s="211" t="s">
        <v>6595</v>
      </c>
      <c r="DVO344" s="212">
        <v>1</v>
      </c>
      <c r="DVP344" s="212"/>
      <c r="DVQ344" s="194">
        <v>79.59</v>
      </c>
      <c r="DVR344" s="194">
        <f>ROUND(DVQ344*(1+$C$7),2)</f>
        <v>104.49</v>
      </c>
      <c r="DVS344" s="194">
        <f>DVO344*DVQ344</f>
        <v>79.59</v>
      </c>
      <c r="DVT344" s="293">
        <f>DVR344*DVO344</f>
        <v>104.49</v>
      </c>
      <c r="DVU344" s="232" t="s">
        <v>22773</v>
      </c>
      <c r="DVV344" s="437" t="s">
        <v>22774</v>
      </c>
      <c r="DVW344" s="437"/>
      <c r="DVX344" s="437"/>
      <c r="DVY344" s="437"/>
      <c r="DVZ344" s="437"/>
      <c r="DWA344" s="439"/>
      <c r="DWB344" s="211" t="s">
        <v>10863</v>
      </c>
      <c r="DWC344" s="211" t="s">
        <v>22772</v>
      </c>
      <c r="DWD344" s="211" t="s">
        <v>6595</v>
      </c>
      <c r="DWE344" s="212">
        <v>1</v>
      </c>
      <c r="DWF344" s="212"/>
      <c r="DWG344" s="194">
        <v>79.59</v>
      </c>
      <c r="DWH344" s="194">
        <f>ROUND(DWG344*(1+$C$7),2)</f>
        <v>104.49</v>
      </c>
      <c r="DWI344" s="194">
        <f>DWE344*DWG344</f>
        <v>79.59</v>
      </c>
      <c r="DWJ344" s="293">
        <f>DWH344*DWE344</f>
        <v>104.49</v>
      </c>
      <c r="DWK344" s="232" t="s">
        <v>22773</v>
      </c>
      <c r="DWL344" s="437" t="s">
        <v>22774</v>
      </c>
      <c r="DWM344" s="437"/>
      <c r="DWN344" s="437"/>
      <c r="DWO344" s="437"/>
      <c r="DWP344" s="437"/>
      <c r="DWQ344" s="439"/>
      <c r="DWR344" s="211" t="s">
        <v>10863</v>
      </c>
      <c r="DWS344" s="211" t="s">
        <v>22772</v>
      </c>
      <c r="DWT344" s="211" t="s">
        <v>6595</v>
      </c>
      <c r="DWU344" s="212">
        <v>1</v>
      </c>
      <c r="DWV344" s="212"/>
      <c r="DWW344" s="194">
        <v>79.59</v>
      </c>
      <c r="DWX344" s="194">
        <f>ROUND(DWW344*(1+$C$7),2)</f>
        <v>104.49</v>
      </c>
      <c r="DWY344" s="194">
        <f>DWU344*DWW344</f>
        <v>79.59</v>
      </c>
      <c r="DWZ344" s="293">
        <f>DWX344*DWU344</f>
        <v>104.49</v>
      </c>
      <c r="DXA344" s="232" t="s">
        <v>22773</v>
      </c>
      <c r="DXB344" s="437" t="s">
        <v>22774</v>
      </c>
      <c r="DXC344" s="437"/>
      <c r="DXD344" s="437"/>
      <c r="DXE344" s="437"/>
      <c r="DXF344" s="437"/>
      <c r="DXG344" s="439"/>
      <c r="DXH344" s="211" t="s">
        <v>10863</v>
      </c>
      <c r="DXI344" s="211" t="s">
        <v>22772</v>
      </c>
      <c r="DXJ344" s="211" t="s">
        <v>6595</v>
      </c>
      <c r="DXK344" s="212">
        <v>1</v>
      </c>
      <c r="DXL344" s="212"/>
      <c r="DXM344" s="194">
        <v>79.59</v>
      </c>
      <c r="DXN344" s="194">
        <f>ROUND(DXM344*(1+$C$7),2)</f>
        <v>104.49</v>
      </c>
      <c r="DXO344" s="194">
        <f>DXK344*DXM344</f>
        <v>79.59</v>
      </c>
      <c r="DXP344" s="293">
        <f>DXN344*DXK344</f>
        <v>104.49</v>
      </c>
      <c r="DXQ344" s="232" t="s">
        <v>22773</v>
      </c>
      <c r="DXR344" s="437" t="s">
        <v>22774</v>
      </c>
      <c r="DXS344" s="437"/>
      <c r="DXT344" s="437"/>
      <c r="DXU344" s="437"/>
      <c r="DXV344" s="437"/>
      <c r="DXW344" s="439"/>
      <c r="DXX344" s="211" t="s">
        <v>10863</v>
      </c>
      <c r="DXY344" s="211" t="s">
        <v>22772</v>
      </c>
      <c r="DXZ344" s="211" t="s">
        <v>6595</v>
      </c>
      <c r="DYA344" s="212">
        <v>1</v>
      </c>
      <c r="DYB344" s="212"/>
      <c r="DYC344" s="194">
        <v>79.59</v>
      </c>
      <c r="DYD344" s="194">
        <f>ROUND(DYC344*(1+$C$7),2)</f>
        <v>104.49</v>
      </c>
      <c r="DYE344" s="194">
        <f>DYA344*DYC344</f>
        <v>79.59</v>
      </c>
      <c r="DYF344" s="293">
        <f>DYD344*DYA344</f>
        <v>104.49</v>
      </c>
      <c r="DYG344" s="232" t="s">
        <v>22773</v>
      </c>
      <c r="DYH344" s="437" t="s">
        <v>22774</v>
      </c>
      <c r="DYI344" s="437"/>
      <c r="DYJ344" s="437"/>
      <c r="DYK344" s="437"/>
      <c r="DYL344" s="437"/>
      <c r="DYM344" s="439"/>
      <c r="DYN344" s="211" t="s">
        <v>10863</v>
      </c>
      <c r="DYO344" s="211" t="s">
        <v>22772</v>
      </c>
      <c r="DYP344" s="211" t="s">
        <v>6595</v>
      </c>
      <c r="DYQ344" s="212">
        <v>1</v>
      </c>
      <c r="DYR344" s="212"/>
      <c r="DYS344" s="194">
        <v>79.59</v>
      </c>
      <c r="DYT344" s="194">
        <f>ROUND(DYS344*(1+$C$7),2)</f>
        <v>104.49</v>
      </c>
      <c r="DYU344" s="194">
        <f>DYQ344*DYS344</f>
        <v>79.59</v>
      </c>
      <c r="DYV344" s="293">
        <f>DYT344*DYQ344</f>
        <v>104.49</v>
      </c>
      <c r="DYW344" s="232" t="s">
        <v>22773</v>
      </c>
      <c r="DYX344" s="437" t="s">
        <v>22774</v>
      </c>
      <c r="DYY344" s="437"/>
      <c r="DYZ344" s="437"/>
      <c r="DZA344" s="437"/>
      <c r="DZB344" s="437"/>
      <c r="DZC344" s="439"/>
      <c r="DZD344" s="211" t="s">
        <v>10863</v>
      </c>
      <c r="DZE344" s="211" t="s">
        <v>22772</v>
      </c>
      <c r="DZF344" s="211" t="s">
        <v>6595</v>
      </c>
      <c r="DZG344" s="212">
        <v>1</v>
      </c>
      <c r="DZH344" s="212"/>
      <c r="DZI344" s="194">
        <v>79.59</v>
      </c>
      <c r="DZJ344" s="194">
        <f>ROUND(DZI344*(1+$C$7),2)</f>
        <v>104.49</v>
      </c>
      <c r="DZK344" s="194">
        <f>DZG344*DZI344</f>
        <v>79.59</v>
      </c>
      <c r="DZL344" s="293">
        <f>DZJ344*DZG344</f>
        <v>104.49</v>
      </c>
      <c r="DZM344" s="232" t="s">
        <v>22773</v>
      </c>
      <c r="DZN344" s="437" t="s">
        <v>22774</v>
      </c>
      <c r="DZO344" s="437"/>
      <c r="DZP344" s="437"/>
      <c r="DZQ344" s="437"/>
      <c r="DZR344" s="437"/>
      <c r="DZS344" s="439"/>
      <c r="DZT344" s="211" t="s">
        <v>10863</v>
      </c>
      <c r="DZU344" s="211" t="s">
        <v>22772</v>
      </c>
      <c r="DZV344" s="211" t="s">
        <v>6595</v>
      </c>
      <c r="DZW344" s="212">
        <v>1</v>
      </c>
      <c r="DZX344" s="212"/>
      <c r="DZY344" s="194">
        <v>79.59</v>
      </c>
      <c r="DZZ344" s="194">
        <f>ROUND(DZY344*(1+$C$7),2)</f>
        <v>104.49</v>
      </c>
      <c r="EAA344" s="194">
        <f>DZW344*DZY344</f>
        <v>79.59</v>
      </c>
      <c r="EAB344" s="293">
        <f>DZZ344*DZW344</f>
        <v>104.49</v>
      </c>
      <c r="EAC344" s="232" t="s">
        <v>22773</v>
      </c>
      <c r="EAD344" s="437" t="s">
        <v>22774</v>
      </c>
      <c r="EAE344" s="437"/>
      <c r="EAF344" s="437"/>
      <c r="EAG344" s="437"/>
      <c r="EAH344" s="437"/>
      <c r="EAI344" s="439"/>
      <c r="EAJ344" s="211" t="s">
        <v>10863</v>
      </c>
      <c r="EAK344" s="211" t="s">
        <v>22772</v>
      </c>
      <c r="EAL344" s="211" t="s">
        <v>6595</v>
      </c>
      <c r="EAM344" s="212">
        <v>1</v>
      </c>
      <c r="EAN344" s="212"/>
      <c r="EAO344" s="194">
        <v>79.59</v>
      </c>
      <c r="EAP344" s="194">
        <f>ROUND(EAO344*(1+$C$7),2)</f>
        <v>104.49</v>
      </c>
      <c r="EAQ344" s="194">
        <f>EAM344*EAO344</f>
        <v>79.59</v>
      </c>
      <c r="EAR344" s="293">
        <f>EAP344*EAM344</f>
        <v>104.49</v>
      </c>
      <c r="EAS344" s="232" t="s">
        <v>22773</v>
      </c>
      <c r="EAT344" s="437" t="s">
        <v>22774</v>
      </c>
      <c r="EAU344" s="437"/>
      <c r="EAV344" s="437"/>
      <c r="EAW344" s="437"/>
      <c r="EAX344" s="437"/>
      <c r="EAY344" s="439"/>
      <c r="EAZ344" s="211" t="s">
        <v>10863</v>
      </c>
      <c r="EBA344" s="211" t="s">
        <v>22772</v>
      </c>
      <c r="EBB344" s="211" t="s">
        <v>6595</v>
      </c>
      <c r="EBC344" s="212">
        <v>1</v>
      </c>
      <c r="EBD344" s="212"/>
      <c r="EBE344" s="194">
        <v>79.59</v>
      </c>
      <c r="EBF344" s="194">
        <f>ROUND(EBE344*(1+$C$7),2)</f>
        <v>104.49</v>
      </c>
      <c r="EBG344" s="194">
        <f>EBC344*EBE344</f>
        <v>79.59</v>
      </c>
      <c r="EBH344" s="293">
        <f>EBF344*EBC344</f>
        <v>104.49</v>
      </c>
      <c r="EBI344" s="232" t="s">
        <v>22773</v>
      </c>
      <c r="EBJ344" s="437" t="s">
        <v>22774</v>
      </c>
      <c r="EBK344" s="437"/>
      <c r="EBL344" s="437"/>
      <c r="EBM344" s="437"/>
      <c r="EBN344" s="437"/>
      <c r="EBO344" s="439"/>
      <c r="EBP344" s="211" t="s">
        <v>10863</v>
      </c>
      <c r="EBQ344" s="211" t="s">
        <v>22772</v>
      </c>
      <c r="EBR344" s="211" t="s">
        <v>6595</v>
      </c>
      <c r="EBS344" s="212">
        <v>1</v>
      </c>
      <c r="EBT344" s="212"/>
      <c r="EBU344" s="194">
        <v>79.59</v>
      </c>
      <c r="EBV344" s="194">
        <f>ROUND(EBU344*(1+$C$7),2)</f>
        <v>104.49</v>
      </c>
      <c r="EBW344" s="194">
        <f>EBS344*EBU344</f>
        <v>79.59</v>
      </c>
      <c r="EBX344" s="293">
        <f>EBV344*EBS344</f>
        <v>104.49</v>
      </c>
      <c r="EBY344" s="232" t="s">
        <v>22773</v>
      </c>
      <c r="EBZ344" s="437" t="s">
        <v>22774</v>
      </c>
      <c r="ECA344" s="437"/>
      <c r="ECB344" s="437"/>
      <c r="ECC344" s="437"/>
      <c r="ECD344" s="437"/>
      <c r="ECE344" s="439"/>
      <c r="ECF344" s="211" t="s">
        <v>10863</v>
      </c>
      <c r="ECG344" s="211" t="s">
        <v>22772</v>
      </c>
      <c r="ECH344" s="211" t="s">
        <v>6595</v>
      </c>
      <c r="ECI344" s="212">
        <v>1</v>
      </c>
      <c r="ECJ344" s="212"/>
      <c r="ECK344" s="194">
        <v>79.59</v>
      </c>
      <c r="ECL344" s="194">
        <f>ROUND(ECK344*(1+$C$7),2)</f>
        <v>104.49</v>
      </c>
      <c r="ECM344" s="194">
        <f>ECI344*ECK344</f>
        <v>79.59</v>
      </c>
      <c r="ECN344" s="293">
        <f>ECL344*ECI344</f>
        <v>104.49</v>
      </c>
      <c r="ECO344" s="232" t="s">
        <v>22773</v>
      </c>
      <c r="ECP344" s="437" t="s">
        <v>22774</v>
      </c>
      <c r="ECQ344" s="437"/>
      <c r="ECR344" s="437"/>
      <c r="ECS344" s="437"/>
      <c r="ECT344" s="437"/>
      <c r="ECU344" s="439"/>
      <c r="ECV344" s="211" t="s">
        <v>10863</v>
      </c>
      <c r="ECW344" s="211" t="s">
        <v>22772</v>
      </c>
      <c r="ECX344" s="211" t="s">
        <v>6595</v>
      </c>
      <c r="ECY344" s="212">
        <v>1</v>
      </c>
      <c r="ECZ344" s="212"/>
      <c r="EDA344" s="194">
        <v>79.59</v>
      </c>
      <c r="EDB344" s="194">
        <f>ROUND(EDA344*(1+$C$7),2)</f>
        <v>104.49</v>
      </c>
      <c r="EDC344" s="194">
        <f>ECY344*EDA344</f>
        <v>79.59</v>
      </c>
      <c r="EDD344" s="293">
        <f>EDB344*ECY344</f>
        <v>104.49</v>
      </c>
      <c r="EDE344" s="232" t="s">
        <v>22773</v>
      </c>
      <c r="EDF344" s="437" t="s">
        <v>22774</v>
      </c>
      <c r="EDG344" s="437"/>
      <c r="EDH344" s="437"/>
      <c r="EDI344" s="437"/>
      <c r="EDJ344" s="437"/>
      <c r="EDK344" s="439"/>
      <c r="EDL344" s="211" t="s">
        <v>10863</v>
      </c>
      <c r="EDM344" s="211" t="s">
        <v>22772</v>
      </c>
      <c r="EDN344" s="211" t="s">
        <v>6595</v>
      </c>
      <c r="EDO344" s="212">
        <v>1</v>
      </c>
      <c r="EDP344" s="212"/>
      <c r="EDQ344" s="194">
        <v>79.59</v>
      </c>
      <c r="EDR344" s="194">
        <f>ROUND(EDQ344*(1+$C$7),2)</f>
        <v>104.49</v>
      </c>
      <c r="EDS344" s="194">
        <f>EDO344*EDQ344</f>
        <v>79.59</v>
      </c>
      <c r="EDT344" s="293">
        <f>EDR344*EDO344</f>
        <v>104.49</v>
      </c>
      <c r="EDU344" s="232" t="s">
        <v>22773</v>
      </c>
      <c r="EDV344" s="437" t="s">
        <v>22774</v>
      </c>
      <c r="EDW344" s="437"/>
      <c r="EDX344" s="437"/>
      <c r="EDY344" s="437"/>
      <c r="EDZ344" s="437"/>
      <c r="EEA344" s="439"/>
      <c r="EEB344" s="211" t="s">
        <v>10863</v>
      </c>
      <c r="EEC344" s="211" t="s">
        <v>22772</v>
      </c>
      <c r="EED344" s="211" t="s">
        <v>6595</v>
      </c>
      <c r="EEE344" s="212">
        <v>1</v>
      </c>
      <c r="EEF344" s="212"/>
      <c r="EEG344" s="194">
        <v>79.59</v>
      </c>
      <c r="EEH344" s="194">
        <f>ROUND(EEG344*(1+$C$7),2)</f>
        <v>104.49</v>
      </c>
      <c r="EEI344" s="194">
        <f>EEE344*EEG344</f>
        <v>79.59</v>
      </c>
      <c r="EEJ344" s="293">
        <f>EEH344*EEE344</f>
        <v>104.49</v>
      </c>
      <c r="EEK344" s="232" t="s">
        <v>22773</v>
      </c>
      <c r="EEL344" s="437" t="s">
        <v>22774</v>
      </c>
      <c r="EEM344" s="437"/>
      <c r="EEN344" s="437"/>
      <c r="EEO344" s="437"/>
      <c r="EEP344" s="437"/>
      <c r="EEQ344" s="439"/>
      <c r="EER344" s="211" t="s">
        <v>10863</v>
      </c>
      <c r="EES344" s="211" t="s">
        <v>22772</v>
      </c>
      <c r="EET344" s="211" t="s">
        <v>6595</v>
      </c>
      <c r="EEU344" s="212">
        <v>1</v>
      </c>
      <c r="EEV344" s="212"/>
      <c r="EEW344" s="194">
        <v>79.59</v>
      </c>
      <c r="EEX344" s="194">
        <f>ROUND(EEW344*(1+$C$7),2)</f>
        <v>104.49</v>
      </c>
      <c r="EEY344" s="194">
        <f>EEU344*EEW344</f>
        <v>79.59</v>
      </c>
      <c r="EEZ344" s="293">
        <f>EEX344*EEU344</f>
        <v>104.49</v>
      </c>
      <c r="EFA344" s="232" t="s">
        <v>22773</v>
      </c>
      <c r="EFB344" s="437" t="s">
        <v>22774</v>
      </c>
      <c r="EFC344" s="437"/>
      <c r="EFD344" s="437"/>
      <c r="EFE344" s="437"/>
      <c r="EFF344" s="437"/>
      <c r="EFG344" s="439"/>
      <c r="EFH344" s="211" t="s">
        <v>10863</v>
      </c>
      <c r="EFI344" s="211" t="s">
        <v>22772</v>
      </c>
      <c r="EFJ344" s="211" t="s">
        <v>6595</v>
      </c>
      <c r="EFK344" s="212">
        <v>1</v>
      </c>
      <c r="EFL344" s="212"/>
      <c r="EFM344" s="194">
        <v>79.59</v>
      </c>
      <c r="EFN344" s="194">
        <f>ROUND(EFM344*(1+$C$7),2)</f>
        <v>104.49</v>
      </c>
      <c r="EFO344" s="194">
        <f>EFK344*EFM344</f>
        <v>79.59</v>
      </c>
      <c r="EFP344" s="293">
        <f>EFN344*EFK344</f>
        <v>104.49</v>
      </c>
      <c r="EFQ344" s="232" t="s">
        <v>22773</v>
      </c>
      <c r="EFR344" s="437" t="s">
        <v>22774</v>
      </c>
      <c r="EFS344" s="437"/>
      <c r="EFT344" s="437"/>
      <c r="EFU344" s="437"/>
      <c r="EFV344" s="437"/>
      <c r="EFW344" s="439"/>
      <c r="EFX344" s="211" t="s">
        <v>10863</v>
      </c>
      <c r="EFY344" s="211" t="s">
        <v>22772</v>
      </c>
      <c r="EFZ344" s="211" t="s">
        <v>6595</v>
      </c>
      <c r="EGA344" s="212">
        <v>1</v>
      </c>
      <c r="EGB344" s="212"/>
      <c r="EGC344" s="194">
        <v>79.59</v>
      </c>
      <c r="EGD344" s="194">
        <f>ROUND(EGC344*(1+$C$7),2)</f>
        <v>104.49</v>
      </c>
      <c r="EGE344" s="194">
        <f>EGA344*EGC344</f>
        <v>79.59</v>
      </c>
      <c r="EGF344" s="293">
        <f>EGD344*EGA344</f>
        <v>104.49</v>
      </c>
      <c r="EGG344" s="232" t="s">
        <v>22773</v>
      </c>
      <c r="EGH344" s="437" t="s">
        <v>22774</v>
      </c>
      <c r="EGI344" s="437"/>
      <c r="EGJ344" s="437"/>
      <c r="EGK344" s="437"/>
      <c r="EGL344" s="437"/>
      <c r="EGM344" s="439"/>
      <c r="EGN344" s="211" t="s">
        <v>10863</v>
      </c>
      <c r="EGO344" s="211" t="s">
        <v>22772</v>
      </c>
      <c r="EGP344" s="211" t="s">
        <v>6595</v>
      </c>
      <c r="EGQ344" s="212">
        <v>1</v>
      </c>
      <c r="EGR344" s="212"/>
      <c r="EGS344" s="194">
        <v>79.59</v>
      </c>
      <c r="EGT344" s="194">
        <f>ROUND(EGS344*(1+$C$7),2)</f>
        <v>104.49</v>
      </c>
      <c r="EGU344" s="194">
        <f>EGQ344*EGS344</f>
        <v>79.59</v>
      </c>
      <c r="EGV344" s="293">
        <f>EGT344*EGQ344</f>
        <v>104.49</v>
      </c>
      <c r="EGW344" s="232" t="s">
        <v>22773</v>
      </c>
      <c r="EGX344" s="437" t="s">
        <v>22774</v>
      </c>
      <c r="EGY344" s="437"/>
      <c r="EGZ344" s="437"/>
      <c r="EHA344" s="437"/>
      <c r="EHB344" s="437"/>
      <c r="EHC344" s="439"/>
      <c r="EHD344" s="211" t="s">
        <v>10863</v>
      </c>
      <c r="EHE344" s="211" t="s">
        <v>22772</v>
      </c>
      <c r="EHF344" s="211" t="s">
        <v>6595</v>
      </c>
      <c r="EHG344" s="212">
        <v>1</v>
      </c>
      <c r="EHH344" s="212"/>
      <c r="EHI344" s="194">
        <v>79.59</v>
      </c>
      <c r="EHJ344" s="194">
        <f>ROUND(EHI344*(1+$C$7),2)</f>
        <v>104.49</v>
      </c>
      <c r="EHK344" s="194">
        <f>EHG344*EHI344</f>
        <v>79.59</v>
      </c>
      <c r="EHL344" s="293">
        <f>EHJ344*EHG344</f>
        <v>104.49</v>
      </c>
      <c r="EHM344" s="232" t="s">
        <v>22773</v>
      </c>
      <c r="EHN344" s="437" t="s">
        <v>22774</v>
      </c>
      <c r="EHO344" s="437"/>
      <c r="EHP344" s="437"/>
      <c r="EHQ344" s="437"/>
      <c r="EHR344" s="437"/>
      <c r="EHS344" s="439"/>
      <c r="EHT344" s="211" t="s">
        <v>10863</v>
      </c>
      <c r="EHU344" s="211" t="s">
        <v>22772</v>
      </c>
      <c r="EHV344" s="211" t="s">
        <v>6595</v>
      </c>
      <c r="EHW344" s="212">
        <v>1</v>
      </c>
      <c r="EHX344" s="212"/>
      <c r="EHY344" s="194">
        <v>79.59</v>
      </c>
      <c r="EHZ344" s="194">
        <f>ROUND(EHY344*(1+$C$7),2)</f>
        <v>104.49</v>
      </c>
      <c r="EIA344" s="194">
        <f>EHW344*EHY344</f>
        <v>79.59</v>
      </c>
      <c r="EIB344" s="293">
        <f>EHZ344*EHW344</f>
        <v>104.49</v>
      </c>
      <c r="EIC344" s="232" t="s">
        <v>22773</v>
      </c>
      <c r="EID344" s="437" t="s">
        <v>22774</v>
      </c>
      <c r="EIE344" s="437"/>
      <c r="EIF344" s="437"/>
      <c r="EIG344" s="437"/>
      <c r="EIH344" s="437"/>
      <c r="EII344" s="439"/>
      <c r="EIJ344" s="211" t="s">
        <v>10863</v>
      </c>
      <c r="EIK344" s="211" t="s">
        <v>22772</v>
      </c>
      <c r="EIL344" s="211" t="s">
        <v>6595</v>
      </c>
      <c r="EIM344" s="212">
        <v>1</v>
      </c>
      <c r="EIN344" s="212"/>
      <c r="EIO344" s="194">
        <v>79.59</v>
      </c>
      <c r="EIP344" s="194">
        <f>ROUND(EIO344*(1+$C$7),2)</f>
        <v>104.49</v>
      </c>
      <c r="EIQ344" s="194">
        <f>EIM344*EIO344</f>
        <v>79.59</v>
      </c>
      <c r="EIR344" s="293">
        <f>EIP344*EIM344</f>
        <v>104.49</v>
      </c>
      <c r="EIS344" s="232" t="s">
        <v>22773</v>
      </c>
      <c r="EIT344" s="437" t="s">
        <v>22774</v>
      </c>
      <c r="EIU344" s="437"/>
      <c r="EIV344" s="437"/>
      <c r="EIW344" s="437"/>
      <c r="EIX344" s="437"/>
      <c r="EIY344" s="439"/>
      <c r="EIZ344" s="211" t="s">
        <v>10863</v>
      </c>
      <c r="EJA344" s="211" t="s">
        <v>22772</v>
      </c>
      <c r="EJB344" s="211" t="s">
        <v>6595</v>
      </c>
      <c r="EJC344" s="212">
        <v>1</v>
      </c>
      <c r="EJD344" s="212"/>
      <c r="EJE344" s="194">
        <v>79.59</v>
      </c>
      <c r="EJF344" s="194">
        <f>ROUND(EJE344*(1+$C$7),2)</f>
        <v>104.49</v>
      </c>
      <c r="EJG344" s="194">
        <f>EJC344*EJE344</f>
        <v>79.59</v>
      </c>
      <c r="EJH344" s="293">
        <f>EJF344*EJC344</f>
        <v>104.49</v>
      </c>
      <c r="EJI344" s="232" t="s">
        <v>22773</v>
      </c>
      <c r="EJJ344" s="437" t="s">
        <v>22774</v>
      </c>
      <c r="EJK344" s="437"/>
      <c r="EJL344" s="437"/>
      <c r="EJM344" s="437"/>
      <c r="EJN344" s="437"/>
      <c r="EJO344" s="439"/>
      <c r="EJP344" s="211" t="s">
        <v>10863</v>
      </c>
      <c r="EJQ344" s="211" t="s">
        <v>22772</v>
      </c>
      <c r="EJR344" s="211" t="s">
        <v>6595</v>
      </c>
      <c r="EJS344" s="212">
        <v>1</v>
      </c>
      <c r="EJT344" s="212"/>
      <c r="EJU344" s="194">
        <v>79.59</v>
      </c>
      <c r="EJV344" s="194">
        <f>ROUND(EJU344*(1+$C$7),2)</f>
        <v>104.49</v>
      </c>
      <c r="EJW344" s="194">
        <f>EJS344*EJU344</f>
        <v>79.59</v>
      </c>
      <c r="EJX344" s="293">
        <f>EJV344*EJS344</f>
        <v>104.49</v>
      </c>
      <c r="EJY344" s="232" t="s">
        <v>22773</v>
      </c>
      <c r="EJZ344" s="437" t="s">
        <v>22774</v>
      </c>
      <c r="EKA344" s="437"/>
      <c r="EKB344" s="437"/>
      <c r="EKC344" s="437"/>
      <c r="EKD344" s="437"/>
      <c r="EKE344" s="439"/>
      <c r="EKF344" s="211" t="s">
        <v>10863</v>
      </c>
      <c r="EKG344" s="211" t="s">
        <v>22772</v>
      </c>
      <c r="EKH344" s="211" t="s">
        <v>6595</v>
      </c>
      <c r="EKI344" s="212">
        <v>1</v>
      </c>
      <c r="EKJ344" s="212"/>
      <c r="EKK344" s="194">
        <v>79.59</v>
      </c>
      <c r="EKL344" s="194">
        <f>ROUND(EKK344*(1+$C$7),2)</f>
        <v>104.49</v>
      </c>
      <c r="EKM344" s="194">
        <f>EKI344*EKK344</f>
        <v>79.59</v>
      </c>
      <c r="EKN344" s="293">
        <f>EKL344*EKI344</f>
        <v>104.49</v>
      </c>
      <c r="EKO344" s="232" t="s">
        <v>22773</v>
      </c>
      <c r="EKP344" s="437" t="s">
        <v>22774</v>
      </c>
      <c r="EKQ344" s="437"/>
      <c r="EKR344" s="437"/>
      <c r="EKS344" s="437"/>
      <c r="EKT344" s="437"/>
      <c r="EKU344" s="439"/>
      <c r="EKV344" s="211" t="s">
        <v>10863</v>
      </c>
      <c r="EKW344" s="211" t="s">
        <v>22772</v>
      </c>
      <c r="EKX344" s="211" t="s">
        <v>6595</v>
      </c>
      <c r="EKY344" s="212">
        <v>1</v>
      </c>
      <c r="EKZ344" s="212"/>
      <c r="ELA344" s="194">
        <v>79.59</v>
      </c>
      <c r="ELB344" s="194">
        <f>ROUND(ELA344*(1+$C$7),2)</f>
        <v>104.49</v>
      </c>
      <c r="ELC344" s="194">
        <f>EKY344*ELA344</f>
        <v>79.59</v>
      </c>
      <c r="ELD344" s="293">
        <f>ELB344*EKY344</f>
        <v>104.49</v>
      </c>
      <c r="ELE344" s="232" t="s">
        <v>22773</v>
      </c>
      <c r="ELF344" s="437" t="s">
        <v>22774</v>
      </c>
      <c r="ELG344" s="437"/>
      <c r="ELH344" s="437"/>
      <c r="ELI344" s="437"/>
      <c r="ELJ344" s="437"/>
      <c r="ELK344" s="439"/>
      <c r="ELL344" s="211" t="s">
        <v>10863</v>
      </c>
      <c r="ELM344" s="211" t="s">
        <v>22772</v>
      </c>
      <c r="ELN344" s="211" t="s">
        <v>6595</v>
      </c>
      <c r="ELO344" s="212">
        <v>1</v>
      </c>
      <c r="ELP344" s="212"/>
      <c r="ELQ344" s="194">
        <v>79.59</v>
      </c>
      <c r="ELR344" s="194">
        <f>ROUND(ELQ344*(1+$C$7),2)</f>
        <v>104.49</v>
      </c>
      <c r="ELS344" s="194">
        <f>ELO344*ELQ344</f>
        <v>79.59</v>
      </c>
      <c r="ELT344" s="293">
        <f>ELR344*ELO344</f>
        <v>104.49</v>
      </c>
      <c r="ELU344" s="232" t="s">
        <v>22773</v>
      </c>
      <c r="ELV344" s="437" t="s">
        <v>22774</v>
      </c>
      <c r="ELW344" s="437"/>
      <c r="ELX344" s="437"/>
      <c r="ELY344" s="437"/>
      <c r="ELZ344" s="437"/>
      <c r="EMA344" s="439"/>
      <c r="EMB344" s="211" t="s">
        <v>10863</v>
      </c>
      <c r="EMC344" s="211" t="s">
        <v>22772</v>
      </c>
      <c r="EMD344" s="211" t="s">
        <v>6595</v>
      </c>
      <c r="EME344" s="212">
        <v>1</v>
      </c>
      <c r="EMF344" s="212"/>
      <c r="EMG344" s="194">
        <v>79.59</v>
      </c>
      <c r="EMH344" s="194">
        <f>ROUND(EMG344*(1+$C$7),2)</f>
        <v>104.49</v>
      </c>
      <c r="EMI344" s="194">
        <f>EME344*EMG344</f>
        <v>79.59</v>
      </c>
      <c r="EMJ344" s="293">
        <f>EMH344*EME344</f>
        <v>104.49</v>
      </c>
      <c r="EMK344" s="232" t="s">
        <v>22773</v>
      </c>
      <c r="EML344" s="437" t="s">
        <v>22774</v>
      </c>
      <c r="EMM344" s="437"/>
      <c r="EMN344" s="437"/>
      <c r="EMO344" s="437"/>
      <c r="EMP344" s="437"/>
      <c r="EMQ344" s="439"/>
      <c r="EMR344" s="211" t="s">
        <v>10863</v>
      </c>
      <c r="EMS344" s="211" t="s">
        <v>22772</v>
      </c>
      <c r="EMT344" s="211" t="s">
        <v>6595</v>
      </c>
      <c r="EMU344" s="212">
        <v>1</v>
      </c>
      <c r="EMV344" s="212"/>
      <c r="EMW344" s="194">
        <v>79.59</v>
      </c>
      <c r="EMX344" s="194">
        <f>ROUND(EMW344*(1+$C$7),2)</f>
        <v>104.49</v>
      </c>
      <c r="EMY344" s="194">
        <f>EMU344*EMW344</f>
        <v>79.59</v>
      </c>
      <c r="EMZ344" s="293">
        <f>EMX344*EMU344</f>
        <v>104.49</v>
      </c>
      <c r="ENA344" s="232" t="s">
        <v>22773</v>
      </c>
      <c r="ENB344" s="437" t="s">
        <v>22774</v>
      </c>
      <c r="ENC344" s="437"/>
      <c r="END344" s="437"/>
      <c r="ENE344" s="437"/>
      <c r="ENF344" s="437"/>
      <c r="ENG344" s="439"/>
      <c r="ENH344" s="211" t="s">
        <v>10863</v>
      </c>
      <c r="ENI344" s="211" t="s">
        <v>22772</v>
      </c>
      <c r="ENJ344" s="211" t="s">
        <v>6595</v>
      </c>
      <c r="ENK344" s="212">
        <v>1</v>
      </c>
      <c r="ENL344" s="212"/>
      <c r="ENM344" s="194">
        <v>79.59</v>
      </c>
      <c r="ENN344" s="194">
        <f>ROUND(ENM344*(1+$C$7),2)</f>
        <v>104.49</v>
      </c>
      <c r="ENO344" s="194">
        <f>ENK344*ENM344</f>
        <v>79.59</v>
      </c>
      <c r="ENP344" s="293">
        <f>ENN344*ENK344</f>
        <v>104.49</v>
      </c>
      <c r="ENQ344" s="232" t="s">
        <v>22773</v>
      </c>
      <c r="ENR344" s="437" t="s">
        <v>22774</v>
      </c>
      <c r="ENS344" s="437"/>
      <c r="ENT344" s="437"/>
      <c r="ENU344" s="437"/>
      <c r="ENV344" s="437"/>
      <c r="ENW344" s="439"/>
      <c r="ENX344" s="211" t="s">
        <v>10863</v>
      </c>
      <c r="ENY344" s="211" t="s">
        <v>22772</v>
      </c>
      <c r="ENZ344" s="211" t="s">
        <v>6595</v>
      </c>
      <c r="EOA344" s="212">
        <v>1</v>
      </c>
      <c r="EOB344" s="212"/>
      <c r="EOC344" s="194">
        <v>79.59</v>
      </c>
      <c r="EOD344" s="194">
        <f>ROUND(EOC344*(1+$C$7),2)</f>
        <v>104.49</v>
      </c>
      <c r="EOE344" s="194">
        <f>EOA344*EOC344</f>
        <v>79.59</v>
      </c>
      <c r="EOF344" s="293">
        <f>EOD344*EOA344</f>
        <v>104.49</v>
      </c>
      <c r="EOG344" s="232" t="s">
        <v>22773</v>
      </c>
      <c r="EOH344" s="437" t="s">
        <v>22774</v>
      </c>
      <c r="EOI344" s="437"/>
      <c r="EOJ344" s="437"/>
      <c r="EOK344" s="437"/>
      <c r="EOL344" s="437"/>
      <c r="EOM344" s="439"/>
      <c r="EON344" s="211" t="s">
        <v>10863</v>
      </c>
      <c r="EOO344" s="211" t="s">
        <v>22772</v>
      </c>
      <c r="EOP344" s="211" t="s">
        <v>6595</v>
      </c>
      <c r="EOQ344" s="212">
        <v>1</v>
      </c>
      <c r="EOR344" s="212"/>
      <c r="EOS344" s="194">
        <v>79.59</v>
      </c>
      <c r="EOT344" s="194">
        <f>ROUND(EOS344*(1+$C$7),2)</f>
        <v>104.49</v>
      </c>
      <c r="EOU344" s="194">
        <f>EOQ344*EOS344</f>
        <v>79.59</v>
      </c>
      <c r="EOV344" s="293">
        <f>EOT344*EOQ344</f>
        <v>104.49</v>
      </c>
      <c r="EOW344" s="232" t="s">
        <v>22773</v>
      </c>
      <c r="EOX344" s="437" t="s">
        <v>22774</v>
      </c>
      <c r="EOY344" s="437"/>
      <c r="EOZ344" s="437"/>
      <c r="EPA344" s="437"/>
      <c r="EPB344" s="437"/>
      <c r="EPC344" s="439"/>
      <c r="EPD344" s="211" t="s">
        <v>10863</v>
      </c>
      <c r="EPE344" s="211" t="s">
        <v>22772</v>
      </c>
      <c r="EPF344" s="211" t="s">
        <v>6595</v>
      </c>
      <c r="EPG344" s="212">
        <v>1</v>
      </c>
      <c r="EPH344" s="212"/>
      <c r="EPI344" s="194">
        <v>79.59</v>
      </c>
      <c r="EPJ344" s="194">
        <f>ROUND(EPI344*(1+$C$7),2)</f>
        <v>104.49</v>
      </c>
      <c r="EPK344" s="194">
        <f>EPG344*EPI344</f>
        <v>79.59</v>
      </c>
      <c r="EPL344" s="293">
        <f>EPJ344*EPG344</f>
        <v>104.49</v>
      </c>
      <c r="EPM344" s="232" t="s">
        <v>22773</v>
      </c>
      <c r="EPN344" s="437" t="s">
        <v>22774</v>
      </c>
      <c r="EPO344" s="437"/>
      <c r="EPP344" s="437"/>
      <c r="EPQ344" s="437"/>
      <c r="EPR344" s="437"/>
      <c r="EPS344" s="439"/>
      <c r="EPT344" s="211" t="s">
        <v>10863</v>
      </c>
      <c r="EPU344" s="211" t="s">
        <v>22772</v>
      </c>
      <c r="EPV344" s="211" t="s">
        <v>6595</v>
      </c>
      <c r="EPW344" s="212">
        <v>1</v>
      </c>
      <c r="EPX344" s="212"/>
      <c r="EPY344" s="194">
        <v>79.59</v>
      </c>
      <c r="EPZ344" s="194">
        <f>ROUND(EPY344*(1+$C$7),2)</f>
        <v>104.49</v>
      </c>
      <c r="EQA344" s="194">
        <f>EPW344*EPY344</f>
        <v>79.59</v>
      </c>
      <c r="EQB344" s="293">
        <f>EPZ344*EPW344</f>
        <v>104.49</v>
      </c>
      <c r="EQC344" s="232" t="s">
        <v>22773</v>
      </c>
      <c r="EQD344" s="437" t="s">
        <v>22774</v>
      </c>
      <c r="EQE344" s="437"/>
      <c r="EQF344" s="437"/>
      <c r="EQG344" s="437"/>
      <c r="EQH344" s="437"/>
      <c r="EQI344" s="439"/>
      <c r="EQJ344" s="211" t="s">
        <v>10863</v>
      </c>
      <c r="EQK344" s="211" t="s">
        <v>22772</v>
      </c>
      <c r="EQL344" s="211" t="s">
        <v>6595</v>
      </c>
      <c r="EQM344" s="212">
        <v>1</v>
      </c>
      <c r="EQN344" s="212"/>
      <c r="EQO344" s="194">
        <v>79.59</v>
      </c>
      <c r="EQP344" s="194">
        <f>ROUND(EQO344*(1+$C$7),2)</f>
        <v>104.49</v>
      </c>
      <c r="EQQ344" s="194">
        <f>EQM344*EQO344</f>
        <v>79.59</v>
      </c>
      <c r="EQR344" s="293">
        <f>EQP344*EQM344</f>
        <v>104.49</v>
      </c>
      <c r="EQS344" s="232" t="s">
        <v>22773</v>
      </c>
      <c r="EQT344" s="437" t="s">
        <v>22774</v>
      </c>
      <c r="EQU344" s="437"/>
      <c r="EQV344" s="437"/>
      <c r="EQW344" s="437"/>
      <c r="EQX344" s="437"/>
      <c r="EQY344" s="439"/>
      <c r="EQZ344" s="211" t="s">
        <v>10863</v>
      </c>
      <c r="ERA344" s="211" t="s">
        <v>22772</v>
      </c>
      <c r="ERB344" s="211" t="s">
        <v>6595</v>
      </c>
      <c r="ERC344" s="212">
        <v>1</v>
      </c>
      <c r="ERD344" s="212"/>
      <c r="ERE344" s="194">
        <v>79.59</v>
      </c>
      <c r="ERF344" s="194">
        <f>ROUND(ERE344*(1+$C$7),2)</f>
        <v>104.49</v>
      </c>
      <c r="ERG344" s="194">
        <f>ERC344*ERE344</f>
        <v>79.59</v>
      </c>
      <c r="ERH344" s="293">
        <f>ERF344*ERC344</f>
        <v>104.49</v>
      </c>
      <c r="ERI344" s="232" t="s">
        <v>22773</v>
      </c>
      <c r="ERJ344" s="437" t="s">
        <v>22774</v>
      </c>
      <c r="ERK344" s="437"/>
      <c r="ERL344" s="437"/>
      <c r="ERM344" s="437"/>
      <c r="ERN344" s="437"/>
      <c r="ERO344" s="439"/>
      <c r="ERP344" s="211" t="s">
        <v>10863</v>
      </c>
      <c r="ERQ344" s="211" t="s">
        <v>22772</v>
      </c>
      <c r="ERR344" s="211" t="s">
        <v>6595</v>
      </c>
      <c r="ERS344" s="212">
        <v>1</v>
      </c>
      <c r="ERT344" s="212"/>
      <c r="ERU344" s="194">
        <v>79.59</v>
      </c>
      <c r="ERV344" s="194">
        <f>ROUND(ERU344*(1+$C$7),2)</f>
        <v>104.49</v>
      </c>
      <c r="ERW344" s="194">
        <f>ERS344*ERU344</f>
        <v>79.59</v>
      </c>
      <c r="ERX344" s="293">
        <f>ERV344*ERS344</f>
        <v>104.49</v>
      </c>
      <c r="ERY344" s="232" t="s">
        <v>22773</v>
      </c>
      <c r="ERZ344" s="437" t="s">
        <v>22774</v>
      </c>
      <c r="ESA344" s="437"/>
      <c r="ESB344" s="437"/>
      <c r="ESC344" s="437"/>
      <c r="ESD344" s="437"/>
      <c r="ESE344" s="439"/>
      <c r="ESF344" s="211" t="s">
        <v>10863</v>
      </c>
      <c r="ESG344" s="211" t="s">
        <v>22772</v>
      </c>
      <c r="ESH344" s="211" t="s">
        <v>6595</v>
      </c>
      <c r="ESI344" s="212">
        <v>1</v>
      </c>
      <c r="ESJ344" s="212"/>
      <c r="ESK344" s="194">
        <v>79.59</v>
      </c>
      <c r="ESL344" s="194">
        <f>ROUND(ESK344*(1+$C$7),2)</f>
        <v>104.49</v>
      </c>
      <c r="ESM344" s="194">
        <f>ESI344*ESK344</f>
        <v>79.59</v>
      </c>
      <c r="ESN344" s="293">
        <f>ESL344*ESI344</f>
        <v>104.49</v>
      </c>
      <c r="ESO344" s="232" t="s">
        <v>22773</v>
      </c>
      <c r="ESP344" s="437" t="s">
        <v>22774</v>
      </c>
      <c r="ESQ344" s="437"/>
      <c r="ESR344" s="437"/>
      <c r="ESS344" s="437"/>
      <c r="EST344" s="437"/>
      <c r="ESU344" s="439"/>
      <c r="ESV344" s="211" t="s">
        <v>10863</v>
      </c>
      <c r="ESW344" s="211" t="s">
        <v>22772</v>
      </c>
      <c r="ESX344" s="211" t="s">
        <v>6595</v>
      </c>
      <c r="ESY344" s="212">
        <v>1</v>
      </c>
      <c r="ESZ344" s="212"/>
      <c r="ETA344" s="194">
        <v>79.59</v>
      </c>
      <c r="ETB344" s="194">
        <f>ROUND(ETA344*(1+$C$7),2)</f>
        <v>104.49</v>
      </c>
      <c r="ETC344" s="194">
        <f>ESY344*ETA344</f>
        <v>79.59</v>
      </c>
      <c r="ETD344" s="293">
        <f>ETB344*ESY344</f>
        <v>104.49</v>
      </c>
      <c r="ETE344" s="232" t="s">
        <v>22773</v>
      </c>
      <c r="ETF344" s="437" t="s">
        <v>22774</v>
      </c>
      <c r="ETG344" s="437"/>
      <c r="ETH344" s="437"/>
      <c r="ETI344" s="437"/>
      <c r="ETJ344" s="437"/>
      <c r="ETK344" s="439"/>
      <c r="ETL344" s="211" t="s">
        <v>10863</v>
      </c>
      <c r="ETM344" s="211" t="s">
        <v>22772</v>
      </c>
      <c r="ETN344" s="211" t="s">
        <v>6595</v>
      </c>
      <c r="ETO344" s="212">
        <v>1</v>
      </c>
      <c r="ETP344" s="212"/>
      <c r="ETQ344" s="194">
        <v>79.59</v>
      </c>
      <c r="ETR344" s="194">
        <f>ROUND(ETQ344*(1+$C$7),2)</f>
        <v>104.49</v>
      </c>
      <c r="ETS344" s="194">
        <f>ETO344*ETQ344</f>
        <v>79.59</v>
      </c>
      <c r="ETT344" s="293">
        <f>ETR344*ETO344</f>
        <v>104.49</v>
      </c>
      <c r="ETU344" s="232" t="s">
        <v>22773</v>
      </c>
      <c r="ETV344" s="437" t="s">
        <v>22774</v>
      </c>
      <c r="ETW344" s="437"/>
      <c r="ETX344" s="437"/>
      <c r="ETY344" s="437"/>
      <c r="ETZ344" s="437"/>
      <c r="EUA344" s="439"/>
      <c r="EUB344" s="211" t="s">
        <v>10863</v>
      </c>
      <c r="EUC344" s="211" t="s">
        <v>22772</v>
      </c>
      <c r="EUD344" s="211" t="s">
        <v>6595</v>
      </c>
      <c r="EUE344" s="212">
        <v>1</v>
      </c>
      <c r="EUF344" s="212"/>
      <c r="EUG344" s="194">
        <v>79.59</v>
      </c>
      <c r="EUH344" s="194">
        <f>ROUND(EUG344*(1+$C$7),2)</f>
        <v>104.49</v>
      </c>
      <c r="EUI344" s="194">
        <f>EUE344*EUG344</f>
        <v>79.59</v>
      </c>
      <c r="EUJ344" s="293">
        <f>EUH344*EUE344</f>
        <v>104.49</v>
      </c>
      <c r="EUK344" s="232" t="s">
        <v>22773</v>
      </c>
      <c r="EUL344" s="437" t="s">
        <v>22774</v>
      </c>
      <c r="EUM344" s="437"/>
      <c r="EUN344" s="437"/>
      <c r="EUO344" s="437"/>
      <c r="EUP344" s="437"/>
      <c r="EUQ344" s="439"/>
      <c r="EUR344" s="211" t="s">
        <v>10863</v>
      </c>
      <c r="EUS344" s="211" t="s">
        <v>22772</v>
      </c>
      <c r="EUT344" s="211" t="s">
        <v>6595</v>
      </c>
      <c r="EUU344" s="212">
        <v>1</v>
      </c>
      <c r="EUV344" s="212"/>
      <c r="EUW344" s="194">
        <v>79.59</v>
      </c>
      <c r="EUX344" s="194">
        <f>ROUND(EUW344*(1+$C$7),2)</f>
        <v>104.49</v>
      </c>
      <c r="EUY344" s="194">
        <f>EUU344*EUW344</f>
        <v>79.59</v>
      </c>
      <c r="EUZ344" s="293">
        <f>EUX344*EUU344</f>
        <v>104.49</v>
      </c>
      <c r="EVA344" s="232" t="s">
        <v>22773</v>
      </c>
      <c r="EVB344" s="437" t="s">
        <v>22774</v>
      </c>
      <c r="EVC344" s="437"/>
      <c r="EVD344" s="437"/>
      <c r="EVE344" s="437"/>
      <c r="EVF344" s="437"/>
      <c r="EVG344" s="439"/>
      <c r="EVH344" s="211" t="s">
        <v>10863</v>
      </c>
      <c r="EVI344" s="211" t="s">
        <v>22772</v>
      </c>
      <c r="EVJ344" s="211" t="s">
        <v>6595</v>
      </c>
      <c r="EVK344" s="212">
        <v>1</v>
      </c>
      <c r="EVL344" s="212"/>
      <c r="EVM344" s="194">
        <v>79.59</v>
      </c>
      <c r="EVN344" s="194">
        <f>ROUND(EVM344*(1+$C$7),2)</f>
        <v>104.49</v>
      </c>
      <c r="EVO344" s="194">
        <f>EVK344*EVM344</f>
        <v>79.59</v>
      </c>
      <c r="EVP344" s="293">
        <f>EVN344*EVK344</f>
        <v>104.49</v>
      </c>
      <c r="EVQ344" s="232" t="s">
        <v>22773</v>
      </c>
      <c r="EVR344" s="437" t="s">
        <v>22774</v>
      </c>
      <c r="EVS344" s="437"/>
      <c r="EVT344" s="437"/>
      <c r="EVU344" s="437"/>
      <c r="EVV344" s="437"/>
      <c r="EVW344" s="439"/>
      <c r="EVX344" s="211" t="s">
        <v>10863</v>
      </c>
      <c r="EVY344" s="211" t="s">
        <v>22772</v>
      </c>
      <c r="EVZ344" s="211" t="s">
        <v>6595</v>
      </c>
      <c r="EWA344" s="212">
        <v>1</v>
      </c>
      <c r="EWB344" s="212"/>
      <c r="EWC344" s="194">
        <v>79.59</v>
      </c>
      <c r="EWD344" s="194">
        <f>ROUND(EWC344*(1+$C$7),2)</f>
        <v>104.49</v>
      </c>
      <c r="EWE344" s="194">
        <f>EWA344*EWC344</f>
        <v>79.59</v>
      </c>
      <c r="EWF344" s="293">
        <f>EWD344*EWA344</f>
        <v>104.49</v>
      </c>
      <c r="EWG344" s="232" t="s">
        <v>22773</v>
      </c>
      <c r="EWH344" s="437" t="s">
        <v>22774</v>
      </c>
      <c r="EWI344" s="437"/>
      <c r="EWJ344" s="437"/>
      <c r="EWK344" s="437"/>
      <c r="EWL344" s="437"/>
      <c r="EWM344" s="439"/>
      <c r="EWN344" s="211" t="s">
        <v>10863</v>
      </c>
      <c r="EWO344" s="211" t="s">
        <v>22772</v>
      </c>
      <c r="EWP344" s="211" t="s">
        <v>6595</v>
      </c>
      <c r="EWQ344" s="212">
        <v>1</v>
      </c>
      <c r="EWR344" s="212"/>
      <c r="EWS344" s="194">
        <v>79.59</v>
      </c>
      <c r="EWT344" s="194">
        <f>ROUND(EWS344*(1+$C$7),2)</f>
        <v>104.49</v>
      </c>
      <c r="EWU344" s="194">
        <f>EWQ344*EWS344</f>
        <v>79.59</v>
      </c>
      <c r="EWV344" s="293">
        <f>EWT344*EWQ344</f>
        <v>104.49</v>
      </c>
      <c r="EWW344" s="232" t="s">
        <v>22773</v>
      </c>
      <c r="EWX344" s="437" t="s">
        <v>22774</v>
      </c>
      <c r="EWY344" s="437"/>
      <c r="EWZ344" s="437"/>
      <c r="EXA344" s="437"/>
      <c r="EXB344" s="437"/>
      <c r="EXC344" s="439"/>
      <c r="EXD344" s="211" t="s">
        <v>10863</v>
      </c>
      <c r="EXE344" s="211" t="s">
        <v>22772</v>
      </c>
      <c r="EXF344" s="211" t="s">
        <v>6595</v>
      </c>
      <c r="EXG344" s="212">
        <v>1</v>
      </c>
      <c r="EXH344" s="212"/>
      <c r="EXI344" s="194">
        <v>79.59</v>
      </c>
      <c r="EXJ344" s="194">
        <f>ROUND(EXI344*(1+$C$7),2)</f>
        <v>104.49</v>
      </c>
      <c r="EXK344" s="194">
        <f>EXG344*EXI344</f>
        <v>79.59</v>
      </c>
      <c r="EXL344" s="293">
        <f>EXJ344*EXG344</f>
        <v>104.49</v>
      </c>
      <c r="EXM344" s="232" t="s">
        <v>22773</v>
      </c>
      <c r="EXN344" s="437" t="s">
        <v>22774</v>
      </c>
      <c r="EXO344" s="437"/>
      <c r="EXP344" s="437"/>
      <c r="EXQ344" s="437"/>
      <c r="EXR344" s="437"/>
      <c r="EXS344" s="439"/>
      <c r="EXT344" s="211" t="s">
        <v>10863</v>
      </c>
      <c r="EXU344" s="211" t="s">
        <v>22772</v>
      </c>
      <c r="EXV344" s="211" t="s">
        <v>6595</v>
      </c>
      <c r="EXW344" s="212">
        <v>1</v>
      </c>
      <c r="EXX344" s="212"/>
      <c r="EXY344" s="194">
        <v>79.59</v>
      </c>
      <c r="EXZ344" s="194">
        <f>ROUND(EXY344*(1+$C$7),2)</f>
        <v>104.49</v>
      </c>
      <c r="EYA344" s="194">
        <f>EXW344*EXY344</f>
        <v>79.59</v>
      </c>
      <c r="EYB344" s="293">
        <f>EXZ344*EXW344</f>
        <v>104.49</v>
      </c>
      <c r="EYC344" s="232" t="s">
        <v>22773</v>
      </c>
      <c r="EYD344" s="437" t="s">
        <v>22774</v>
      </c>
      <c r="EYE344" s="437"/>
      <c r="EYF344" s="437"/>
      <c r="EYG344" s="437"/>
      <c r="EYH344" s="437"/>
      <c r="EYI344" s="439"/>
      <c r="EYJ344" s="211" t="s">
        <v>10863</v>
      </c>
      <c r="EYK344" s="211" t="s">
        <v>22772</v>
      </c>
      <c r="EYL344" s="211" t="s">
        <v>6595</v>
      </c>
      <c r="EYM344" s="212">
        <v>1</v>
      </c>
      <c r="EYN344" s="212"/>
      <c r="EYO344" s="194">
        <v>79.59</v>
      </c>
      <c r="EYP344" s="194">
        <f>ROUND(EYO344*(1+$C$7),2)</f>
        <v>104.49</v>
      </c>
      <c r="EYQ344" s="194">
        <f>EYM344*EYO344</f>
        <v>79.59</v>
      </c>
      <c r="EYR344" s="293">
        <f>EYP344*EYM344</f>
        <v>104.49</v>
      </c>
      <c r="EYS344" s="232" t="s">
        <v>22773</v>
      </c>
      <c r="EYT344" s="437" t="s">
        <v>22774</v>
      </c>
      <c r="EYU344" s="437"/>
      <c r="EYV344" s="437"/>
      <c r="EYW344" s="437"/>
      <c r="EYX344" s="437"/>
      <c r="EYY344" s="439"/>
      <c r="EYZ344" s="211" t="s">
        <v>10863</v>
      </c>
      <c r="EZA344" s="211" t="s">
        <v>22772</v>
      </c>
      <c r="EZB344" s="211" t="s">
        <v>6595</v>
      </c>
      <c r="EZC344" s="212">
        <v>1</v>
      </c>
      <c r="EZD344" s="212"/>
      <c r="EZE344" s="194">
        <v>79.59</v>
      </c>
      <c r="EZF344" s="194">
        <f>ROUND(EZE344*(1+$C$7),2)</f>
        <v>104.49</v>
      </c>
      <c r="EZG344" s="194">
        <f>EZC344*EZE344</f>
        <v>79.59</v>
      </c>
      <c r="EZH344" s="293">
        <f>EZF344*EZC344</f>
        <v>104.49</v>
      </c>
      <c r="EZI344" s="232" t="s">
        <v>22773</v>
      </c>
      <c r="EZJ344" s="437" t="s">
        <v>22774</v>
      </c>
      <c r="EZK344" s="437"/>
      <c r="EZL344" s="437"/>
      <c r="EZM344" s="437"/>
      <c r="EZN344" s="437"/>
      <c r="EZO344" s="439"/>
      <c r="EZP344" s="211" t="s">
        <v>10863</v>
      </c>
      <c r="EZQ344" s="211" t="s">
        <v>22772</v>
      </c>
      <c r="EZR344" s="211" t="s">
        <v>6595</v>
      </c>
      <c r="EZS344" s="212">
        <v>1</v>
      </c>
      <c r="EZT344" s="212"/>
      <c r="EZU344" s="194">
        <v>79.59</v>
      </c>
      <c r="EZV344" s="194">
        <f>ROUND(EZU344*(1+$C$7),2)</f>
        <v>104.49</v>
      </c>
      <c r="EZW344" s="194">
        <f>EZS344*EZU344</f>
        <v>79.59</v>
      </c>
      <c r="EZX344" s="293">
        <f>EZV344*EZS344</f>
        <v>104.49</v>
      </c>
      <c r="EZY344" s="232" t="s">
        <v>22773</v>
      </c>
      <c r="EZZ344" s="437" t="s">
        <v>22774</v>
      </c>
      <c r="FAA344" s="437"/>
      <c r="FAB344" s="437"/>
      <c r="FAC344" s="437"/>
      <c r="FAD344" s="437"/>
      <c r="FAE344" s="439"/>
      <c r="FAF344" s="211" t="s">
        <v>10863</v>
      </c>
      <c r="FAG344" s="211" t="s">
        <v>22772</v>
      </c>
      <c r="FAH344" s="211" t="s">
        <v>6595</v>
      </c>
      <c r="FAI344" s="212">
        <v>1</v>
      </c>
      <c r="FAJ344" s="212"/>
      <c r="FAK344" s="194">
        <v>79.59</v>
      </c>
      <c r="FAL344" s="194">
        <f>ROUND(FAK344*(1+$C$7),2)</f>
        <v>104.49</v>
      </c>
      <c r="FAM344" s="194">
        <f>FAI344*FAK344</f>
        <v>79.59</v>
      </c>
      <c r="FAN344" s="293">
        <f>FAL344*FAI344</f>
        <v>104.49</v>
      </c>
      <c r="FAO344" s="232" t="s">
        <v>22773</v>
      </c>
      <c r="FAP344" s="437" t="s">
        <v>22774</v>
      </c>
      <c r="FAQ344" s="437"/>
      <c r="FAR344" s="437"/>
      <c r="FAS344" s="437"/>
      <c r="FAT344" s="437"/>
      <c r="FAU344" s="439"/>
      <c r="FAV344" s="211" t="s">
        <v>10863</v>
      </c>
      <c r="FAW344" s="211" t="s">
        <v>22772</v>
      </c>
      <c r="FAX344" s="211" t="s">
        <v>6595</v>
      </c>
      <c r="FAY344" s="212">
        <v>1</v>
      </c>
      <c r="FAZ344" s="212"/>
      <c r="FBA344" s="194">
        <v>79.59</v>
      </c>
      <c r="FBB344" s="194">
        <f>ROUND(FBA344*(1+$C$7),2)</f>
        <v>104.49</v>
      </c>
      <c r="FBC344" s="194">
        <f>FAY344*FBA344</f>
        <v>79.59</v>
      </c>
      <c r="FBD344" s="293">
        <f>FBB344*FAY344</f>
        <v>104.49</v>
      </c>
      <c r="FBE344" s="232" t="s">
        <v>22773</v>
      </c>
      <c r="FBF344" s="437" t="s">
        <v>22774</v>
      </c>
      <c r="FBG344" s="437"/>
      <c r="FBH344" s="437"/>
      <c r="FBI344" s="437"/>
      <c r="FBJ344" s="437"/>
      <c r="FBK344" s="439"/>
      <c r="FBL344" s="211" t="s">
        <v>10863</v>
      </c>
      <c r="FBM344" s="211" t="s">
        <v>22772</v>
      </c>
      <c r="FBN344" s="211" t="s">
        <v>6595</v>
      </c>
      <c r="FBO344" s="212">
        <v>1</v>
      </c>
      <c r="FBP344" s="212"/>
      <c r="FBQ344" s="194">
        <v>79.59</v>
      </c>
      <c r="FBR344" s="194">
        <f>ROUND(FBQ344*(1+$C$7),2)</f>
        <v>104.49</v>
      </c>
      <c r="FBS344" s="194">
        <f>FBO344*FBQ344</f>
        <v>79.59</v>
      </c>
      <c r="FBT344" s="293">
        <f>FBR344*FBO344</f>
        <v>104.49</v>
      </c>
      <c r="FBU344" s="232" t="s">
        <v>22773</v>
      </c>
      <c r="FBV344" s="437" t="s">
        <v>22774</v>
      </c>
      <c r="FBW344" s="437"/>
      <c r="FBX344" s="437"/>
      <c r="FBY344" s="437"/>
      <c r="FBZ344" s="437"/>
      <c r="FCA344" s="439"/>
      <c r="FCB344" s="211" t="s">
        <v>10863</v>
      </c>
      <c r="FCC344" s="211" t="s">
        <v>22772</v>
      </c>
      <c r="FCD344" s="211" t="s">
        <v>6595</v>
      </c>
      <c r="FCE344" s="212">
        <v>1</v>
      </c>
      <c r="FCF344" s="212"/>
      <c r="FCG344" s="194">
        <v>79.59</v>
      </c>
      <c r="FCH344" s="194">
        <f>ROUND(FCG344*(1+$C$7),2)</f>
        <v>104.49</v>
      </c>
      <c r="FCI344" s="194">
        <f>FCE344*FCG344</f>
        <v>79.59</v>
      </c>
      <c r="FCJ344" s="293">
        <f>FCH344*FCE344</f>
        <v>104.49</v>
      </c>
      <c r="FCK344" s="232" t="s">
        <v>22773</v>
      </c>
      <c r="FCL344" s="437" t="s">
        <v>22774</v>
      </c>
      <c r="FCM344" s="437"/>
      <c r="FCN344" s="437"/>
      <c r="FCO344" s="437"/>
      <c r="FCP344" s="437"/>
      <c r="FCQ344" s="439"/>
      <c r="FCR344" s="211" t="s">
        <v>10863</v>
      </c>
      <c r="FCS344" s="211" t="s">
        <v>22772</v>
      </c>
      <c r="FCT344" s="211" t="s">
        <v>6595</v>
      </c>
      <c r="FCU344" s="212">
        <v>1</v>
      </c>
      <c r="FCV344" s="212"/>
      <c r="FCW344" s="194">
        <v>79.59</v>
      </c>
      <c r="FCX344" s="194">
        <f>ROUND(FCW344*(1+$C$7),2)</f>
        <v>104.49</v>
      </c>
      <c r="FCY344" s="194">
        <f>FCU344*FCW344</f>
        <v>79.59</v>
      </c>
      <c r="FCZ344" s="293">
        <f>FCX344*FCU344</f>
        <v>104.49</v>
      </c>
      <c r="FDA344" s="232" t="s">
        <v>22773</v>
      </c>
      <c r="FDB344" s="437" t="s">
        <v>22774</v>
      </c>
      <c r="FDC344" s="437"/>
      <c r="FDD344" s="437"/>
      <c r="FDE344" s="437"/>
      <c r="FDF344" s="437"/>
      <c r="FDG344" s="439"/>
      <c r="FDH344" s="211" t="s">
        <v>10863</v>
      </c>
      <c r="FDI344" s="211" t="s">
        <v>22772</v>
      </c>
      <c r="FDJ344" s="211" t="s">
        <v>6595</v>
      </c>
      <c r="FDK344" s="212">
        <v>1</v>
      </c>
      <c r="FDL344" s="212"/>
      <c r="FDM344" s="194">
        <v>79.59</v>
      </c>
      <c r="FDN344" s="194">
        <f>ROUND(FDM344*(1+$C$7),2)</f>
        <v>104.49</v>
      </c>
      <c r="FDO344" s="194">
        <f>FDK344*FDM344</f>
        <v>79.59</v>
      </c>
      <c r="FDP344" s="293">
        <f>FDN344*FDK344</f>
        <v>104.49</v>
      </c>
      <c r="FDQ344" s="232" t="s">
        <v>22773</v>
      </c>
      <c r="FDR344" s="437" t="s">
        <v>22774</v>
      </c>
      <c r="FDS344" s="437"/>
      <c r="FDT344" s="437"/>
      <c r="FDU344" s="437"/>
      <c r="FDV344" s="437"/>
      <c r="FDW344" s="439"/>
      <c r="FDX344" s="211" t="s">
        <v>10863</v>
      </c>
      <c r="FDY344" s="211" t="s">
        <v>22772</v>
      </c>
      <c r="FDZ344" s="211" t="s">
        <v>6595</v>
      </c>
      <c r="FEA344" s="212">
        <v>1</v>
      </c>
      <c r="FEB344" s="212"/>
      <c r="FEC344" s="194">
        <v>79.59</v>
      </c>
      <c r="FED344" s="194">
        <f>ROUND(FEC344*(1+$C$7),2)</f>
        <v>104.49</v>
      </c>
      <c r="FEE344" s="194">
        <f>FEA344*FEC344</f>
        <v>79.59</v>
      </c>
      <c r="FEF344" s="293">
        <f>FED344*FEA344</f>
        <v>104.49</v>
      </c>
      <c r="FEG344" s="232" t="s">
        <v>22773</v>
      </c>
      <c r="FEH344" s="437" t="s">
        <v>22774</v>
      </c>
      <c r="FEI344" s="437"/>
      <c r="FEJ344" s="437"/>
      <c r="FEK344" s="437"/>
      <c r="FEL344" s="437"/>
      <c r="FEM344" s="439"/>
      <c r="FEN344" s="211" t="s">
        <v>10863</v>
      </c>
      <c r="FEO344" s="211" t="s">
        <v>22772</v>
      </c>
      <c r="FEP344" s="211" t="s">
        <v>6595</v>
      </c>
      <c r="FEQ344" s="212">
        <v>1</v>
      </c>
      <c r="FER344" s="212"/>
      <c r="FES344" s="194">
        <v>79.59</v>
      </c>
      <c r="FET344" s="194">
        <f>ROUND(FES344*(1+$C$7),2)</f>
        <v>104.49</v>
      </c>
      <c r="FEU344" s="194">
        <f>FEQ344*FES344</f>
        <v>79.59</v>
      </c>
      <c r="FEV344" s="293">
        <f>FET344*FEQ344</f>
        <v>104.49</v>
      </c>
      <c r="FEW344" s="232" t="s">
        <v>22773</v>
      </c>
      <c r="FEX344" s="437" t="s">
        <v>22774</v>
      </c>
      <c r="FEY344" s="437"/>
      <c r="FEZ344" s="437"/>
      <c r="FFA344" s="437"/>
      <c r="FFB344" s="437"/>
      <c r="FFC344" s="439"/>
      <c r="FFD344" s="211" t="s">
        <v>10863</v>
      </c>
      <c r="FFE344" s="211" t="s">
        <v>22772</v>
      </c>
      <c r="FFF344" s="211" t="s">
        <v>6595</v>
      </c>
      <c r="FFG344" s="212">
        <v>1</v>
      </c>
      <c r="FFH344" s="212"/>
      <c r="FFI344" s="194">
        <v>79.59</v>
      </c>
      <c r="FFJ344" s="194">
        <f>ROUND(FFI344*(1+$C$7),2)</f>
        <v>104.49</v>
      </c>
      <c r="FFK344" s="194">
        <f>FFG344*FFI344</f>
        <v>79.59</v>
      </c>
      <c r="FFL344" s="293">
        <f>FFJ344*FFG344</f>
        <v>104.49</v>
      </c>
      <c r="FFM344" s="232" t="s">
        <v>22773</v>
      </c>
      <c r="FFN344" s="437" t="s">
        <v>22774</v>
      </c>
      <c r="FFO344" s="437"/>
      <c r="FFP344" s="437"/>
      <c r="FFQ344" s="437"/>
      <c r="FFR344" s="437"/>
      <c r="FFS344" s="439"/>
      <c r="FFT344" s="211" t="s">
        <v>10863</v>
      </c>
      <c r="FFU344" s="211" t="s">
        <v>22772</v>
      </c>
      <c r="FFV344" s="211" t="s">
        <v>6595</v>
      </c>
      <c r="FFW344" s="212">
        <v>1</v>
      </c>
      <c r="FFX344" s="212"/>
      <c r="FFY344" s="194">
        <v>79.59</v>
      </c>
      <c r="FFZ344" s="194">
        <f>ROUND(FFY344*(1+$C$7),2)</f>
        <v>104.49</v>
      </c>
      <c r="FGA344" s="194">
        <f>FFW344*FFY344</f>
        <v>79.59</v>
      </c>
      <c r="FGB344" s="293">
        <f>FFZ344*FFW344</f>
        <v>104.49</v>
      </c>
      <c r="FGC344" s="232" t="s">
        <v>22773</v>
      </c>
      <c r="FGD344" s="437" t="s">
        <v>22774</v>
      </c>
      <c r="FGE344" s="437"/>
      <c r="FGF344" s="437"/>
      <c r="FGG344" s="437"/>
      <c r="FGH344" s="437"/>
      <c r="FGI344" s="439"/>
      <c r="FGJ344" s="211" t="s">
        <v>10863</v>
      </c>
      <c r="FGK344" s="211" t="s">
        <v>22772</v>
      </c>
      <c r="FGL344" s="211" t="s">
        <v>6595</v>
      </c>
      <c r="FGM344" s="212">
        <v>1</v>
      </c>
      <c r="FGN344" s="212"/>
      <c r="FGO344" s="194">
        <v>79.59</v>
      </c>
      <c r="FGP344" s="194">
        <f>ROUND(FGO344*(1+$C$7),2)</f>
        <v>104.49</v>
      </c>
      <c r="FGQ344" s="194">
        <f>FGM344*FGO344</f>
        <v>79.59</v>
      </c>
      <c r="FGR344" s="293">
        <f>FGP344*FGM344</f>
        <v>104.49</v>
      </c>
      <c r="FGS344" s="232" t="s">
        <v>22773</v>
      </c>
      <c r="FGT344" s="437" t="s">
        <v>22774</v>
      </c>
      <c r="FGU344" s="437"/>
      <c r="FGV344" s="437"/>
      <c r="FGW344" s="437"/>
      <c r="FGX344" s="437"/>
      <c r="FGY344" s="439"/>
      <c r="FGZ344" s="211" t="s">
        <v>10863</v>
      </c>
      <c r="FHA344" s="211" t="s">
        <v>22772</v>
      </c>
      <c r="FHB344" s="211" t="s">
        <v>6595</v>
      </c>
      <c r="FHC344" s="212">
        <v>1</v>
      </c>
      <c r="FHD344" s="212"/>
      <c r="FHE344" s="194">
        <v>79.59</v>
      </c>
      <c r="FHF344" s="194">
        <f>ROUND(FHE344*(1+$C$7),2)</f>
        <v>104.49</v>
      </c>
      <c r="FHG344" s="194">
        <f>FHC344*FHE344</f>
        <v>79.59</v>
      </c>
      <c r="FHH344" s="293">
        <f>FHF344*FHC344</f>
        <v>104.49</v>
      </c>
      <c r="FHI344" s="232" t="s">
        <v>22773</v>
      </c>
      <c r="FHJ344" s="437" t="s">
        <v>22774</v>
      </c>
      <c r="FHK344" s="437"/>
      <c r="FHL344" s="437"/>
      <c r="FHM344" s="437"/>
      <c r="FHN344" s="437"/>
      <c r="FHO344" s="439"/>
      <c r="FHP344" s="211" t="s">
        <v>10863</v>
      </c>
      <c r="FHQ344" s="211" t="s">
        <v>22772</v>
      </c>
      <c r="FHR344" s="211" t="s">
        <v>6595</v>
      </c>
      <c r="FHS344" s="212">
        <v>1</v>
      </c>
      <c r="FHT344" s="212"/>
      <c r="FHU344" s="194">
        <v>79.59</v>
      </c>
      <c r="FHV344" s="194">
        <f>ROUND(FHU344*(1+$C$7),2)</f>
        <v>104.49</v>
      </c>
      <c r="FHW344" s="194">
        <f>FHS344*FHU344</f>
        <v>79.59</v>
      </c>
      <c r="FHX344" s="293">
        <f>FHV344*FHS344</f>
        <v>104.49</v>
      </c>
      <c r="FHY344" s="232" t="s">
        <v>22773</v>
      </c>
      <c r="FHZ344" s="437" t="s">
        <v>22774</v>
      </c>
      <c r="FIA344" s="437"/>
      <c r="FIB344" s="437"/>
      <c r="FIC344" s="437"/>
      <c r="FID344" s="437"/>
      <c r="FIE344" s="439"/>
      <c r="FIF344" s="211" t="s">
        <v>10863</v>
      </c>
      <c r="FIG344" s="211" t="s">
        <v>22772</v>
      </c>
      <c r="FIH344" s="211" t="s">
        <v>6595</v>
      </c>
      <c r="FII344" s="212">
        <v>1</v>
      </c>
      <c r="FIJ344" s="212"/>
      <c r="FIK344" s="194">
        <v>79.59</v>
      </c>
      <c r="FIL344" s="194">
        <f>ROUND(FIK344*(1+$C$7),2)</f>
        <v>104.49</v>
      </c>
      <c r="FIM344" s="194">
        <f>FII344*FIK344</f>
        <v>79.59</v>
      </c>
      <c r="FIN344" s="293">
        <f>FIL344*FII344</f>
        <v>104.49</v>
      </c>
      <c r="FIO344" s="232" t="s">
        <v>22773</v>
      </c>
      <c r="FIP344" s="437" t="s">
        <v>22774</v>
      </c>
      <c r="FIQ344" s="437"/>
      <c r="FIR344" s="437"/>
      <c r="FIS344" s="437"/>
      <c r="FIT344" s="437"/>
      <c r="FIU344" s="439"/>
      <c r="FIV344" s="211" t="s">
        <v>10863</v>
      </c>
      <c r="FIW344" s="211" t="s">
        <v>22772</v>
      </c>
      <c r="FIX344" s="211" t="s">
        <v>6595</v>
      </c>
      <c r="FIY344" s="212">
        <v>1</v>
      </c>
      <c r="FIZ344" s="212"/>
      <c r="FJA344" s="194">
        <v>79.59</v>
      </c>
      <c r="FJB344" s="194">
        <f>ROUND(FJA344*(1+$C$7),2)</f>
        <v>104.49</v>
      </c>
      <c r="FJC344" s="194">
        <f>FIY344*FJA344</f>
        <v>79.59</v>
      </c>
      <c r="FJD344" s="293">
        <f>FJB344*FIY344</f>
        <v>104.49</v>
      </c>
      <c r="FJE344" s="232" t="s">
        <v>22773</v>
      </c>
      <c r="FJF344" s="437" t="s">
        <v>22774</v>
      </c>
      <c r="FJG344" s="437"/>
      <c r="FJH344" s="437"/>
      <c r="FJI344" s="437"/>
      <c r="FJJ344" s="437"/>
      <c r="FJK344" s="439"/>
      <c r="FJL344" s="211" t="s">
        <v>10863</v>
      </c>
      <c r="FJM344" s="211" t="s">
        <v>22772</v>
      </c>
      <c r="FJN344" s="211" t="s">
        <v>6595</v>
      </c>
      <c r="FJO344" s="212">
        <v>1</v>
      </c>
      <c r="FJP344" s="212"/>
      <c r="FJQ344" s="194">
        <v>79.59</v>
      </c>
      <c r="FJR344" s="194">
        <f>ROUND(FJQ344*(1+$C$7),2)</f>
        <v>104.49</v>
      </c>
      <c r="FJS344" s="194">
        <f>FJO344*FJQ344</f>
        <v>79.59</v>
      </c>
      <c r="FJT344" s="293">
        <f>FJR344*FJO344</f>
        <v>104.49</v>
      </c>
      <c r="FJU344" s="232" t="s">
        <v>22773</v>
      </c>
      <c r="FJV344" s="437" t="s">
        <v>22774</v>
      </c>
      <c r="FJW344" s="437"/>
      <c r="FJX344" s="437"/>
      <c r="FJY344" s="437"/>
      <c r="FJZ344" s="437"/>
      <c r="FKA344" s="439"/>
      <c r="FKB344" s="211" t="s">
        <v>10863</v>
      </c>
      <c r="FKC344" s="211" t="s">
        <v>22772</v>
      </c>
      <c r="FKD344" s="211" t="s">
        <v>6595</v>
      </c>
      <c r="FKE344" s="212">
        <v>1</v>
      </c>
      <c r="FKF344" s="212"/>
      <c r="FKG344" s="194">
        <v>79.59</v>
      </c>
      <c r="FKH344" s="194">
        <f>ROUND(FKG344*(1+$C$7),2)</f>
        <v>104.49</v>
      </c>
      <c r="FKI344" s="194">
        <f>FKE344*FKG344</f>
        <v>79.59</v>
      </c>
      <c r="FKJ344" s="293">
        <f>FKH344*FKE344</f>
        <v>104.49</v>
      </c>
      <c r="FKK344" s="232" t="s">
        <v>22773</v>
      </c>
      <c r="FKL344" s="437" t="s">
        <v>22774</v>
      </c>
      <c r="FKM344" s="437"/>
      <c r="FKN344" s="437"/>
      <c r="FKO344" s="437"/>
      <c r="FKP344" s="437"/>
      <c r="FKQ344" s="439"/>
      <c r="FKR344" s="211" t="s">
        <v>10863</v>
      </c>
      <c r="FKS344" s="211" t="s">
        <v>22772</v>
      </c>
      <c r="FKT344" s="211" t="s">
        <v>6595</v>
      </c>
      <c r="FKU344" s="212">
        <v>1</v>
      </c>
      <c r="FKV344" s="212"/>
      <c r="FKW344" s="194">
        <v>79.59</v>
      </c>
      <c r="FKX344" s="194">
        <f>ROUND(FKW344*(1+$C$7),2)</f>
        <v>104.49</v>
      </c>
      <c r="FKY344" s="194">
        <f>FKU344*FKW344</f>
        <v>79.59</v>
      </c>
      <c r="FKZ344" s="293">
        <f>FKX344*FKU344</f>
        <v>104.49</v>
      </c>
      <c r="FLA344" s="232" t="s">
        <v>22773</v>
      </c>
      <c r="FLB344" s="437" t="s">
        <v>22774</v>
      </c>
      <c r="FLC344" s="437"/>
      <c r="FLD344" s="437"/>
      <c r="FLE344" s="437"/>
      <c r="FLF344" s="437"/>
      <c r="FLG344" s="439"/>
      <c r="FLH344" s="211" t="s">
        <v>10863</v>
      </c>
      <c r="FLI344" s="211" t="s">
        <v>22772</v>
      </c>
      <c r="FLJ344" s="211" t="s">
        <v>6595</v>
      </c>
      <c r="FLK344" s="212">
        <v>1</v>
      </c>
      <c r="FLL344" s="212"/>
      <c r="FLM344" s="194">
        <v>79.59</v>
      </c>
      <c r="FLN344" s="194">
        <f>ROUND(FLM344*(1+$C$7),2)</f>
        <v>104.49</v>
      </c>
      <c r="FLO344" s="194">
        <f>FLK344*FLM344</f>
        <v>79.59</v>
      </c>
      <c r="FLP344" s="293">
        <f>FLN344*FLK344</f>
        <v>104.49</v>
      </c>
      <c r="FLQ344" s="232" t="s">
        <v>22773</v>
      </c>
      <c r="FLR344" s="437" t="s">
        <v>22774</v>
      </c>
      <c r="FLS344" s="437"/>
      <c r="FLT344" s="437"/>
      <c r="FLU344" s="437"/>
      <c r="FLV344" s="437"/>
      <c r="FLW344" s="439"/>
      <c r="FLX344" s="211" t="s">
        <v>10863</v>
      </c>
      <c r="FLY344" s="211" t="s">
        <v>22772</v>
      </c>
      <c r="FLZ344" s="211" t="s">
        <v>6595</v>
      </c>
      <c r="FMA344" s="212">
        <v>1</v>
      </c>
      <c r="FMB344" s="212"/>
      <c r="FMC344" s="194">
        <v>79.59</v>
      </c>
      <c r="FMD344" s="194">
        <f>ROUND(FMC344*(1+$C$7),2)</f>
        <v>104.49</v>
      </c>
      <c r="FME344" s="194">
        <f>FMA344*FMC344</f>
        <v>79.59</v>
      </c>
      <c r="FMF344" s="293">
        <f>FMD344*FMA344</f>
        <v>104.49</v>
      </c>
      <c r="FMG344" s="232" t="s">
        <v>22773</v>
      </c>
      <c r="FMH344" s="437" t="s">
        <v>22774</v>
      </c>
      <c r="FMI344" s="437"/>
      <c r="FMJ344" s="437"/>
      <c r="FMK344" s="437"/>
      <c r="FML344" s="437"/>
      <c r="FMM344" s="439"/>
      <c r="FMN344" s="211" t="s">
        <v>10863</v>
      </c>
      <c r="FMO344" s="211" t="s">
        <v>22772</v>
      </c>
      <c r="FMP344" s="211" t="s">
        <v>6595</v>
      </c>
      <c r="FMQ344" s="212">
        <v>1</v>
      </c>
      <c r="FMR344" s="212"/>
      <c r="FMS344" s="194">
        <v>79.59</v>
      </c>
      <c r="FMT344" s="194">
        <f>ROUND(FMS344*(1+$C$7),2)</f>
        <v>104.49</v>
      </c>
      <c r="FMU344" s="194">
        <f>FMQ344*FMS344</f>
        <v>79.59</v>
      </c>
      <c r="FMV344" s="293">
        <f>FMT344*FMQ344</f>
        <v>104.49</v>
      </c>
      <c r="FMW344" s="232" t="s">
        <v>22773</v>
      </c>
      <c r="FMX344" s="437" t="s">
        <v>22774</v>
      </c>
      <c r="FMY344" s="437"/>
      <c r="FMZ344" s="437"/>
      <c r="FNA344" s="437"/>
      <c r="FNB344" s="437"/>
      <c r="FNC344" s="439"/>
      <c r="FND344" s="211" t="s">
        <v>10863</v>
      </c>
      <c r="FNE344" s="211" t="s">
        <v>22772</v>
      </c>
      <c r="FNF344" s="211" t="s">
        <v>6595</v>
      </c>
      <c r="FNG344" s="212">
        <v>1</v>
      </c>
      <c r="FNH344" s="212"/>
      <c r="FNI344" s="194">
        <v>79.59</v>
      </c>
      <c r="FNJ344" s="194">
        <f>ROUND(FNI344*(1+$C$7),2)</f>
        <v>104.49</v>
      </c>
      <c r="FNK344" s="194">
        <f>FNG344*FNI344</f>
        <v>79.59</v>
      </c>
      <c r="FNL344" s="293">
        <f>FNJ344*FNG344</f>
        <v>104.49</v>
      </c>
      <c r="FNM344" s="232" t="s">
        <v>22773</v>
      </c>
      <c r="FNN344" s="437" t="s">
        <v>22774</v>
      </c>
      <c r="FNO344" s="437"/>
      <c r="FNP344" s="437"/>
      <c r="FNQ344" s="437"/>
      <c r="FNR344" s="437"/>
      <c r="FNS344" s="439"/>
      <c r="FNT344" s="211" t="s">
        <v>10863</v>
      </c>
      <c r="FNU344" s="211" t="s">
        <v>22772</v>
      </c>
      <c r="FNV344" s="211" t="s">
        <v>6595</v>
      </c>
      <c r="FNW344" s="212">
        <v>1</v>
      </c>
      <c r="FNX344" s="212"/>
      <c r="FNY344" s="194">
        <v>79.59</v>
      </c>
      <c r="FNZ344" s="194">
        <f>ROUND(FNY344*(1+$C$7),2)</f>
        <v>104.49</v>
      </c>
      <c r="FOA344" s="194">
        <f>FNW344*FNY344</f>
        <v>79.59</v>
      </c>
      <c r="FOB344" s="293">
        <f>FNZ344*FNW344</f>
        <v>104.49</v>
      </c>
      <c r="FOC344" s="232" t="s">
        <v>22773</v>
      </c>
      <c r="FOD344" s="437" t="s">
        <v>22774</v>
      </c>
      <c r="FOE344" s="437"/>
      <c r="FOF344" s="437"/>
      <c r="FOG344" s="437"/>
      <c r="FOH344" s="437"/>
      <c r="FOI344" s="439"/>
      <c r="FOJ344" s="211" t="s">
        <v>10863</v>
      </c>
      <c r="FOK344" s="211" t="s">
        <v>22772</v>
      </c>
      <c r="FOL344" s="211" t="s">
        <v>6595</v>
      </c>
      <c r="FOM344" s="212">
        <v>1</v>
      </c>
      <c r="FON344" s="212"/>
      <c r="FOO344" s="194">
        <v>79.59</v>
      </c>
      <c r="FOP344" s="194">
        <f>ROUND(FOO344*(1+$C$7),2)</f>
        <v>104.49</v>
      </c>
      <c r="FOQ344" s="194">
        <f>FOM344*FOO344</f>
        <v>79.59</v>
      </c>
      <c r="FOR344" s="293">
        <f>FOP344*FOM344</f>
        <v>104.49</v>
      </c>
      <c r="FOS344" s="232" t="s">
        <v>22773</v>
      </c>
      <c r="FOT344" s="437" t="s">
        <v>22774</v>
      </c>
      <c r="FOU344" s="437"/>
      <c r="FOV344" s="437"/>
      <c r="FOW344" s="437"/>
      <c r="FOX344" s="437"/>
      <c r="FOY344" s="439"/>
      <c r="FOZ344" s="211" t="s">
        <v>10863</v>
      </c>
      <c r="FPA344" s="211" t="s">
        <v>22772</v>
      </c>
      <c r="FPB344" s="211" t="s">
        <v>6595</v>
      </c>
      <c r="FPC344" s="212">
        <v>1</v>
      </c>
      <c r="FPD344" s="212"/>
      <c r="FPE344" s="194">
        <v>79.59</v>
      </c>
      <c r="FPF344" s="194">
        <f>ROUND(FPE344*(1+$C$7),2)</f>
        <v>104.49</v>
      </c>
      <c r="FPG344" s="194">
        <f>FPC344*FPE344</f>
        <v>79.59</v>
      </c>
      <c r="FPH344" s="293">
        <f>FPF344*FPC344</f>
        <v>104.49</v>
      </c>
      <c r="FPI344" s="232" t="s">
        <v>22773</v>
      </c>
      <c r="FPJ344" s="437" t="s">
        <v>22774</v>
      </c>
      <c r="FPK344" s="437"/>
      <c r="FPL344" s="437"/>
      <c r="FPM344" s="437"/>
      <c r="FPN344" s="437"/>
      <c r="FPO344" s="439"/>
      <c r="FPP344" s="211" t="s">
        <v>10863</v>
      </c>
      <c r="FPQ344" s="211" t="s">
        <v>22772</v>
      </c>
      <c r="FPR344" s="211" t="s">
        <v>6595</v>
      </c>
      <c r="FPS344" s="212">
        <v>1</v>
      </c>
      <c r="FPT344" s="212"/>
      <c r="FPU344" s="194">
        <v>79.59</v>
      </c>
      <c r="FPV344" s="194">
        <f>ROUND(FPU344*(1+$C$7),2)</f>
        <v>104.49</v>
      </c>
      <c r="FPW344" s="194">
        <f>FPS344*FPU344</f>
        <v>79.59</v>
      </c>
      <c r="FPX344" s="293">
        <f>FPV344*FPS344</f>
        <v>104.49</v>
      </c>
      <c r="FPY344" s="232" t="s">
        <v>22773</v>
      </c>
      <c r="FPZ344" s="437" t="s">
        <v>22774</v>
      </c>
      <c r="FQA344" s="437"/>
      <c r="FQB344" s="437"/>
      <c r="FQC344" s="437"/>
      <c r="FQD344" s="437"/>
      <c r="FQE344" s="439"/>
      <c r="FQF344" s="211" t="s">
        <v>10863</v>
      </c>
      <c r="FQG344" s="211" t="s">
        <v>22772</v>
      </c>
      <c r="FQH344" s="211" t="s">
        <v>6595</v>
      </c>
      <c r="FQI344" s="212">
        <v>1</v>
      </c>
      <c r="FQJ344" s="212"/>
      <c r="FQK344" s="194">
        <v>79.59</v>
      </c>
      <c r="FQL344" s="194">
        <f>ROUND(FQK344*(1+$C$7),2)</f>
        <v>104.49</v>
      </c>
      <c r="FQM344" s="194">
        <f>FQI344*FQK344</f>
        <v>79.59</v>
      </c>
      <c r="FQN344" s="293">
        <f>FQL344*FQI344</f>
        <v>104.49</v>
      </c>
      <c r="FQO344" s="232" t="s">
        <v>22773</v>
      </c>
      <c r="FQP344" s="437" t="s">
        <v>22774</v>
      </c>
      <c r="FQQ344" s="437"/>
      <c r="FQR344" s="437"/>
      <c r="FQS344" s="437"/>
      <c r="FQT344" s="437"/>
      <c r="FQU344" s="439"/>
      <c r="FQV344" s="211" t="s">
        <v>10863</v>
      </c>
      <c r="FQW344" s="211" t="s">
        <v>22772</v>
      </c>
      <c r="FQX344" s="211" t="s">
        <v>6595</v>
      </c>
      <c r="FQY344" s="212">
        <v>1</v>
      </c>
      <c r="FQZ344" s="212"/>
      <c r="FRA344" s="194">
        <v>79.59</v>
      </c>
      <c r="FRB344" s="194">
        <f>ROUND(FRA344*(1+$C$7),2)</f>
        <v>104.49</v>
      </c>
      <c r="FRC344" s="194">
        <f>FQY344*FRA344</f>
        <v>79.59</v>
      </c>
      <c r="FRD344" s="293">
        <f>FRB344*FQY344</f>
        <v>104.49</v>
      </c>
      <c r="FRE344" s="232" t="s">
        <v>22773</v>
      </c>
      <c r="FRF344" s="437" t="s">
        <v>22774</v>
      </c>
      <c r="FRG344" s="437"/>
      <c r="FRH344" s="437"/>
      <c r="FRI344" s="437"/>
      <c r="FRJ344" s="437"/>
      <c r="FRK344" s="439"/>
      <c r="FRL344" s="211" t="s">
        <v>10863</v>
      </c>
      <c r="FRM344" s="211" t="s">
        <v>22772</v>
      </c>
      <c r="FRN344" s="211" t="s">
        <v>6595</v>
      </c>
      <c r="FRO344" s="212">
        <v>1</v>
      </c>
      <c r="FRP344" s="212"/>
      <c r="FRQ344" s="194">
        <v>79.59</v>
      </c>
      <c r="FRR344" s="194">
        <f>ROUND(FRQ344*(1+$C$7),2)</f>
        <v>104.49</v>
      </c>
      <c r="FRS344" s="194">
        <f>FRO344*FRQ344</f>
        <v>79.59</v>
      </c>
      <c r="FRT344" s="293">
        <f>FRR344*FRO344</f>
        <v>104.49</v>
      </c>
      <c r="FRU344" s="232" t="s">
        <v>22773</v>
      </c>
      <c r="FRV344" s="437" t="s">
        <v>22774</v>
      </c>
      <c r="FRW344" s="437"/>
      <c r="FRX344" s="437"/>
      <c r="FRY344" s="437"/>
      <c r="FRZ344" s="437"/>
      <c r="FSA344" s="439"/>
      <c r="FSB344" s="211" t="s">
        <v>10863</v>
      </c>
      <c r="FSC344" s="211" t="s">
        <v>22772</v>
      </c>
      <c r="FSD344" s="211" t="s">
        <v>6595</v>
      </c>
      <c r="FSE344" s="212">
        <v>1</v>
      </c>
      <c r="FSF344" s="212"/>
      <c r="FSG344" s="194">
        <v>79.59</v>
      </c>
      <c r="FSH344" s="194">
        <f>ROUND(FSG344*(1+$C$7),2)</f>
        <v>104.49</v>
      </c>
      <c r="FSI344" s="194">
        <f>FSE344*FSG344</f>
        <v>79.59</v>
      </c>
      <c r="FSJ344" s="293">
        <f>FSH344*FSE344</f>
        <v>104.49</v>
      </c>
      <c r="FSK344" s="232" t="s">
        <v>22773</v>
      </c>
      <c r="FSL344" s="437" t="s">
        <v>22774</v>
      </c>
      <c r="FSM344" s="437"/>
      <c r="FSN344" s="437"/>
      <c r="FSO344" s="437"/>
      <c r="FSP344" s="437"/>
      <c r="FSQ344" s="439"/>
      <c r="FSR344" s="211" t="s">
        <v>10863</v>
      </c>
      <c r="FSS344" s="211" t="s">
        <v>22772</v>
      </c>
      <c r="FST344" s="211" t="s">
        <v>6595</v>
      </c>
      <c r="FSU344" s="212">
        <v>1</v>
      </c>
      <c r="FSV344" s="212"/>
      <c r="FSW344" s="194">
        <v>79.59</v>
      </c>
      <c r="FSX344" s="194">
        <f>ROUND(FSW344*(1+$C$7),2)</f>
        <v>104.49</v>
      </c>
      <c r="FSY344" s="194">
        <f>FSU344*FSW344</f>
        <v>79.59</v>
      </c>
      <c r="FSZ344" s="293">
        <f>FSX344*FSU344</f>
        <v>104.49</v>
      </c>
      <c r="FTA344" s="232" t="s">
        <v>22773</v>
      </c>
      <c r="FTB344" s="437" t="s">
        <v>22774</v>
      </c>
      <c r="FTC344" s="437"/>
      <c r="FTD344" s="437"/>
      <c r="FTE344" s="437"/>
      <c r="FTF344" s="437"/>
      <c r="FTG344" s="439"/>
      <c r="FTH344" s="211" t="s">
        <v>10863</v>
      </c>
      <c r="FTI344" s="211" t="s">
        <v>22772</v>
      </c>
      <c r="FTJ344" s="211" t="s">
        <v>6595</v>
      </c>
      <c r="FTK344" s="212">
        <v>1</v>
      </c>
      <c r="FTL344" s="212"/>
      <c r="FTM344" s="194">
        <v>79.59</v>
      </c>
      <c r="FTN344" s="194">
        <f>ROUND(FTM344*(1+$C$7),2)</f>
        <v>104.49</v>
      </c>
      <c r="FTO344" s="194">
        <f>FTK344*FTM344</f>
        <v>79.59</v>
      </c>
      <c r="FTP344" s="293">
        <f>FTN344*FTK344</f>
        <v>104.49</v>
      </c>
      <c r="FTQ344" s="232" t="s">
        <v>22773</v>
      </c>
      <c r="FTR344" s="437" t="s">
        <v>22774</v>
      </c>
      <c r="FTS344" s="437"/>
      <c r="FTT344" s="437"/>
      <c r="FTU344" s="437"/>
      <c r="FTV344" s="437"/>
      <c r="FTW344" s="439"/>
      <c r="FTX344" s="211" t="s">
        <v>10863</v>
      </c>
      <c r="FTY344" s="211" t="s">
        <v>22772</v>
      </c>
      <c r="FTZ344" s="211" t="s">
        <v>6595</v>
      </c>
      <c r="FUA344" s="212">
        <v>1</v>
      </c>
      <c r="FUB344" s="212"/>
      <c r="FUC344" s="194">
        <v>79.59</v>
      </c>
      <c r="FUD344" s="194">
        <f>ROUND(FUC344*(1+$C$7),2)</f>
        <v>104.49</v>
      </c>
      <c r="FUE344" s="194">
        <f>FUA344*FUC344</f>
        <v>79.59</v>
      </c>
      <c r="FUF344" s="293">
        <f>FUD344*FUA344</f>
        <v>104.49</v>
      </c>
      <c r="FUG344" s="232" t="s">
        <v>22773</v>
      </c>
      <c r="FUH344" s="437" t="s">
        <v>22774</v>
      </c>
      <c r="FUI344" s="437"/>
      <c r="FUJ344" s="437"/>
      <c r="FUK344" s="437"/>
      <c r="FUL344" s="437"/>
      <c r="FUM344" s="439"/>
      <c r="FUN344" s="211" t="s">
        <v>10863</v>
      </c>
      <c r="FUO344" s="211" t="s">
        <v>22772</v>
      </c>
      <c r="FUP344" s="211" t="s">
        <v>6595</v>
      </c>
      <c r="FUQ344" s="212">
        <v>1</v>
      </c>
      <c r="FUR344" s="212"/>
      <c r="FUS344" s="194">
        <v>79.59</v>
      </c>
      <c r="FUT344" s="194">
        <f>ROUND(FUS344*(1+$C$7),2)</f>
        <v>104.49</v>
      </c>
      <c r="FUU344" s="194">
        <f>FUQ344*FUS344</f>
        <v>79.59</v>
      </c>
      <c r="FUV344" s="293">
        <f>FUT344*FUQ344</f>
        <v>104.49</v>
      </c>
      <c r="FUW344" s="232" t="s">
        <v>22773</v>
      </c>
      <c r="FUX344" s="437" t="s">
        <v>22774</v>
      </c>
      <c r="FUY344" s="437"/>
      <c r="FUZ344" s="437"/>
      <c r="FVA344" s="437"/>
      <c r="FVB344" s="437"/>
      <c r="FVC344" s="439"/>
      <c r="FVD344" s="211" t="s">
        <v>10863</v>
      </c>
      <c r="FVE344" s="211" t="s">
        <v>22772</v>
      </c>
      <c r="FVF344" s="211" t="s">
        <v>6595</v>
      </c>
      <c r="FVG344" s="212">
        <v>1</v>
      </c>
      <c r="FVH344" s="212"/>
      <c r="FVI344" s="194">
        <v>79.59</v>
      </c>
      <c r="FVJ344" s="194">
        <f>ROUND(FVI344*(1+$C$7),2)</f>
        <v>104.49</v>
      </c>
      <c r="FVK344" s="194">
        <f>FVG344*FVI344</f>
        <v>79.59</v>
      </c>
      <c r="FVL344" s="293">
        <f>FVJ344*FVG344</f>
        <v>104.49</v>
      </c>
      <c r="FVM344" s="232" t="s">
        <v>22773</v>
      </c>
      <c r="FVN344" s="437" t="s">
        <v>22774</v>
      </c>
      <c r="FVO344" s="437"/>
      <c r="FVP344" s="437"/>
      <c r="FVQ344" s="437"/>
      <c r="FVR344" s="437"/>
      <c r="FVS344" s="439"/>
      <c r="FVT344" s="211" t="s">
        <v>10863</v>
      </c>
      <c r="FVU344" s="211" t="s">
        <v>22772</v>
      </c>
      <c r="FVV344" s="211" t="s">
        <v>6595</v>
      </c>
      <c r="FVW344" s="212">
        <v>1</v>
      </c>
      <c r="FVX344" s="212"/>
      <c r="FVY344" s="194">
        <v>79.59</v>
      </c>
      <c r="FVZ344" s="194">
        <f>ROUND(FVY344*(1+$C$7),2)</f>
        <v>104.49</v>
      </c>
      <c r="FWA344" s="194">
        <f>FVW344*FVY344</f>
        <v>79.59</v>
      </c>
      <c r="FWB344" s="293">
        <f>FVZ344*FVW344</f>
        <v>104.49</v>
      </c>
      <c r="FWC344" s="232" t="s">
        <v>22773</v>
      </c>
      <c r="FWD344" s="437" t="s">
        <v>22774</v>
      </c>
      <c r="FWE344" s="437"/>
      <c r="FWF344" s="437"/>
      <c r="FWG344" s="437"/>
      <c r="FWH344" s="437"/>
      <c r="FWI344" s="439"/>
      <c r="FWJ344" s="211" t="s">
        <v>10863</v>
      </c>
      <c r="FWK344" s="211" t="s">
        <v>22772</v>
      </c>
      <c r="FWL344" s="211" t="s">
        <v>6595</v>
      </c>
      <c r="FWM344" s="212">
        <v>1</v>
      </c>
      <c r="FWN344" s="212"/>
      <c r="FWO344" s="194">
        <v>79.59</v>
      </c>
      <c r="FWP344" s="194">
        <f>ROUND(FWO344*(1+$C$7),2)</f>
        <v>104.49</v>
      </c>
      <c r="FWQ344" s="194">
        <f>FWM344*FWO344</f>
        <v>79.59</v>
      </c>
      <c r="FWR344" s="293">
        <f>FWP344*FWM344</f>
        <v>104.49</v>
      </c>
      <c r="FWS344" s="232" t="s">
        <v>22773</v>
      </c>
      <c r="FWT344" s="437" t="s">
        <v>22774</v>
      </c>
      <c r="FWU344" s="437"/>
      <c r="FWV344" s="437"/>
      <c r="FWW344" s="437"/>
      <c r="FWX344" s="437"/>
      <c r="FWY344" s="439"/>
      <c r="FWZ344" s="211" t="s">
        <v>10863</v>
      </c>
      <c r="FXA344" s="211" t="s">
        <v>22772</v>
      </c>
      <c r="FXB344" s="211" t="s">
        <v>6595</v>
      </c>
      <c r="FXC344" s="212">
        <v>1</v>
      </c>
      <c r="FXD344" s="212"/>
      <c r="FXE344" s="194">
        <v>79.59</v>
      </c>
      <c r="FXF344" s="194">
        <f>ROUND(FXE344*(1+$C$7),2)</f>
        <v>104.49</v>
      </c>
      <c r="FXG344" s="194">
        <f>FXC344*FXE344</f>
        <v>79.59</v>
      </c>
      <c r="FXH344" s="293">
        <f>FXF344*FXC344</f>
        <v>104.49</v>
      </c>
      <c r="FXI344" s="232" t="s">
        <v>22773</v>
      </c>
      <c r="FXJ344" s="437" t="s">
        <v>22774</v>
      </c>
      <c r="FXK344" s="437"/>
      <c r="FXL344" s="437"/>
      <c r="FXM344" s="437"/>
      <c r="FXN344" s="437"/>
      <c r="FXO344" s="439"/>
      <c r="FXP344" s="211" t="s">
        <v>10863</v>
      </c>
      <c r="FXQ344" s="211" t="s">
        <v>22772</v>
      </c>
      <c r="FXR344" s="211" t="s">
        <v>6595</v>
      </c>
      <c r="FXS344" s="212">
        <v>1</v>
      </c>
      <c r="FXT344" s="212"/>
      <c r="FXU344" s="194">
        <v>79.59</v>
      </c>
      <c r="FXV344" s="194">
        <f>ROUND(FXU344*(1+$C$7),2)</f>
        <v>104.49</v>
      </c>
      <c r="FXW344" s="194">
        <f>FXS344*FXU344</f>
        <v>79.59</v>
      </c>
      <c r="FXX344" s="293">
        <f>FXV344*FXS344</f>
        <v>104.49</v>
      </c>
      <c r="FXY344" s="232" t="s">
        <v>22773</v>
      </c>
      <c r="FXZ344" s="437" t="s">
        <v>22774</v>
      </c>
      <c r="FYA344" s="437"/>
      <c r="FYB344" s="437"/>
      <c r="FYC344" s="437"/>
      <c r="FYD344" s="437"/>
      <c r="FYE344" s="439"/>
      <c r="FYF344" s="211" t="s">
        <v>10863</v>
      </c>
      <c r="FYG344" s="211" t="s">
        <v>22772</v>
      </c>
      <c r="FYH344" s="211" t="s">
        <v>6595</v>
      </c>
      <c r="FYI344" s="212">
        <v>1</v>
      </c>
      <c r="FYJ344" s="212"/>
      <c r="FYK344" s="194">
        <v>79.59</v>
      </c>
      <c r="FYL344" s="194">
        <f>ROUND(FYK344*(1+$C$7),2)</f>
        <v>104.49</v>
      </c>
      <c r="FYM344" s="194">
        <f>FYI344*FYK344</f>
        <v>79.59</v>
      </c>
      <c r="FYN344" s="293">
        <f>FYL344*FYI344</f>
        <v>104.49</v>
      </c>
      <c r="FYO344" s="232" t="s">
        <v>22773</v>
      </c>
      <c r="FYP344" s="437" t="s">
        <v>22774</v>
      </c>
      <c r="FYQ344" s="437"/>
      <c r="FYR344" s="437"/>
      <c r="FYS344" s="437"/>
      <c r="FYT344" s="437"/>
      <c r="FYU344" s="439"/>
      <c r="FYV344" s="211" t="s">
        <v>10863</v>
      </c>
      <c r="FYW344" s="211" t="s">
        <v>22772</v>
      </c>
      <c r="FYX344" s="211" t="s">
        <v>6595</v>
      </c>
      <c r="FYY344" s="212">
        <v>1</v>
      </c>
      <c r="FYZ344" s="212"/>
      <c r="FZA344" s="194">
        <v>79.59</v>
      </c>
      <c r="FZB344" s="194">
        <f>ROUND(FZA344*(1+$C$7),2)</f>
        <v>104.49</v>
      </c>
      <c r="FZC344" s="194">
        <f>FYY344*FZA344</f>
        <v>79.59</v>
      </c>
      <c r="FZD344" s="293">
        <f>FZB344*FYY344</f>
        <v>104.49</v>
      </c>
      <c r="FZE344" s="232" t="s">
        <v>22773</v>
      </c>
      <c r="FZF344" s="437" t="s">
        <v>22774</v>
      </c>
      <c r="FZG344" s="437"/>
      <c r="FZH344" s="437"/>
      <c r="FZI344" s="437"/>
      <c r="FZJ344" s="437"/>
      <c r="FZK344" s="439"/>
      <c r="FZL344" s="211" t="s">
        <v>10863</v>
      </c>
      <c r="FZM344" s="211" t="s">
        <v>22772</v>
      </c>
      <c r="FZN344" s="211" t="s">
        <v>6595</v>
      </c>
      <c r="FZO344" s="212">
        <v>1</v>
      </c>
      <c r="FZP344" s="212"/>
      <c r="FZQ344" s="194">
        <v>79.59</v>
      </c>
      <c r="FZR344" s="194">
        <f>ROUND(FZQ344*(1+$C$7),2)</f>
        <v>104.49</v>
      </c>
      <c r="FZS344" s="194">
        <f>FZO344*FZQ344</f>
        <v>79.59</v>
      </c>
      <c r="FZT344" s="293">
        <f>FZR344*FZO344</f>
        <v>104.49</v>
      </c>
      <c r="FZU344" s="232" t="s">
        <v>22773</v>
      </c>
      <c r="FZV344" s="437" t="s">
        <v>22774</v>
      </c>
      <c r="FZW344" s="437"/>
      <c r="FZX344" s="437"/>
      <c r="FZY344" s="437"/>
      <c r="FZZ344" s="437"/>
      <c r="GAA344" s="439"/>
      <c r="GAB344" s="211" t="s">
        <v>10863</v>
      </c>
      <c r="GAC344" s="211" t="s">
        <v>22772</v>
      </c>
      <c r="GAD344" s="211" t="s">
        <v>6595</v>
      </c>
      <c r="GAE344" s="212">
        <v>1</v>
      </c>
      <c r="GAF344" s="212"/>
      <c r="GAG344" s="194">
        <v>79.59</v>
      </c>
      <c r="GAH344" s="194">
        <f>ROUND(GAG344*(1+$C$7),2)</f>
        <v>104.49</v>
      </c>
      <c r="GAI344" s="194">
        <f>GAE344*GAG344</f>
        <v>79.59</v>
      </c>
      <c r="GAJ344" s="293">
        <f>GAH344*GAE344</f>
        <v>104.49</v>
      </c>
      <c r="GAK344" s="232" t="s">
        <v>22773</v>
      </c>
      <c r="GAL344" s="437" t="s">
        <v>22774</v>
      </c>
      <c r="GAM344" s="437"/>
      <c r="GAN344" s="437"/>
      <c r="GAO344" s="437"/>
      <c r="GAP344" s="437"/>
      <c r="GAQ344" s="439"/>
      <c r="GAR344" s="211" t="s">
        <v>10863</v>
      </c>
      <c r="GAS344" s="211" t="s">
        <v>22772</v>
      </c>
      <c r="GAT344" s="211" t="s">
        <v>6595</v>
      </c>
      <c r="GAU344" s="212">
        <v>1</v>
      </c>
      <c r="GAV344" s="212"/>
      <c r="GAW344" s="194">
        <v>79.59</v>
      </c>
      <c r="GAX344" s="194">
        <f>ROUND(GAW344*(1+$C$7),2)</f>
        <v>104.49</v>
      </c>
      <c r="GAY344" s="194">
        <f>GAU344*GAW344</f>
        <v>79.59</v>
      </c>
      <c r="GAZ344" s="293">
        <f>GAX344*GAU344</f>
        <v>104.49</v>
      </c>
      <c r="GBA344" s="232" t="s">
        <v>22773</v>
      </c>
      <c r="GBB344" s="437" t="s">
        <v>22774</v>
      </c>
      <c r="GBC344" s="437"/>
      <c r="GBD344" s="437"/>
      <c r="GBE344" s="437"/>
      <c r="GBF344" s="437"/>
      <c r="GBG344" s="439"/>
      <c r="GBH344" s="211" t="s">
        <v>10863</v>
      </c>
      <c r="GBI344" s="211" t="s">
        <v>22772</v>
      </c>
      <c r="GBJ344" s="211" t="s">
        <v>6595</v>
      </c>
      <c r="GBK344" s="212">
        <v>1</v>
      </c>
      <c r="GBL344" s="212"/>
      <c r="GBM344" s="194">
        <v>79.59</v>
      </c>
      <c r="GBN344" s="194">
        <f>ROUND(GBM344*(1+$C$7),2)</f>
        <v>104.49</v>
      </c>
      <c r="GBO344" s="194">
        <f>GBK344*GBM344</f>
        <v>79.59</v>
      </c>
      <c r="GBP344" s="293">
        <f>GBN344*GBK344</f>
        <v>104.49</v>
      </c>
      <c r="GBQ344" s="232" t="s">
        <v>22773</v>
      </c>
      <c r="GBR344" s="437" t="s">
        <v>22774</v>
      </c>
      <c r="GBS344" s="437"/>
      <c r="GBT344" s="437"/>
      <c r="GBU344" s="437"/>
      <c r="GBV344" s="437"/>
      <c r="GBW344" s="439"/>
      <c r="GBX344" s="211" t="s">
        <v>10863</v>
      </c>
      <c r="GBY344" s="211" t="s">
        <v>22772</v>
      </c>
      <c r="GBZ344" s="211" t="s">
        <v>6595</v>
      </c>
      <c r="GCA344" s="212">
        <v>1</v>
      </c>
      <c r="GCB344" s="212"/>
      <c r="GCC344" s="194">
        <v>79.59</v>
      </c>
      <c r="GCD344" s="194">
        <f>ROUND(GCC344*(1+$C$7),2)</f>
        <v>104.49</v>
      </c>
      <c r="GCE344" s="194">
        <f>GCA344*GCC344</f>
        <v>79.59</v>
      </c>
      <c r="GCF344" s="293">
        <f>GCD344*GCA344</f>
        <v>104.49</v>
      </c>
      <c r="GCG344" s="232" t="s">
        <v>22773</v>
      </c>
      <c r="GCH344" s="437" t="s">
        <v>22774</v>
      </c>
      <c r="GCI344" s="437"/>
      <c r="GCJ344" s="437"/>
      <c r="GCK344" s="437"/>
      <c r="GCL344" s="437"/>
      <c r="GCM344" s="439"/>
      <c r="GCN344" s="211" t="s">
        <v>10863</v>
      </c>
      <c r="GCO344" s="211" t="s">
        <v>22772</v>
      </c>
      <c r="GCP344" s="211" t="s">
        <v>6595</v>
      </c>
      <c r="GCQ344" s="212">
        <v>1</v>
      </c>
      <c r="GCR344" s="212"/>
      <c r="GCS344" s="194">
        <v>79.59</v>
      </c>
      <c r="GCT344" s="194">
        <f>ROUND(GCS344*(1+$C$7),2)</f>
        <v>104.49</v>
      </c>
      <c r="GCU344" s="194">
        <f>GCQ344*GCS344</f>
        <v>79.59</v>
      </c>
      <c r="GCV344" s="293">
        <f>GCT344*GCQ344</f>
        <v>104.49</v>
      </c>
      <c r="GCW344" s="232" t="s">
        <v>22773</v>
      </c>
      <c r="GCX344" s="437" t="s">
        <v>22774</v>
      </c>
      <c r="GCY344" s="437"/>
      <c r="GCZ344" s="437"/>
      <c r="GDA344" s="437"/>
      <c r="GDB344" s="437"/>
      <c r="GDC344" s="439"/>
      <c r="GDD344" s="211" t="s">
        <v>10863</v>
      </c>
      <c r="GDE344" s="211" t="s">
        <v>22772</v>
      </c>
      <c r="GDF344" s="211" t="s">
        <v>6595</v>
      </c>
      <c r="GDG344" s="212">
        <v>1</v>
      </c>
      <c r="GDH344" s="212"/>
      <c r="GDI344" s="194">
        <v>79.59</v>
      </c>
      <c r="GDJ344" s="194">
        <f>ROUND(GDI344*(1+$C$7),2)</f>
        <v>104.49</v>
      </c>
      <c r="GDK344" s="194">
        <f>GDG344*GDI344</f>
        <v>79.59</v>
      </c>
      <c r="GDL344" s="293">
        <f>GDJ344*GDG344</f>
        <v>104.49</v>
      </c>
      <c r="GDM344" s="232" t="s">
        <v>22773</v>
      </c>
      <c r="GDN344" s="437" t="s">
        <v>22774</v>
      </c>
      <c r="GDO344" s="437"/>
      <c r="GDP344" s="437"/>
      <c r="GDQ344" s="437"/>
      <c r="GDR344" s="437"/>
      <c r="GDS344" s="439"/>
      <c r="GDT344" s="211" t="s">
        <v>10863</v>
      </c>
      <c r="GDU344" s="211" t="s">
        <v>22772</v>
      </c>
      <c r="GDV344" s="211" t="s">
        <v>6595</v>
      </c>
      <c r="GDW344" s="212">
        <v>1</v>
      </c>
      <c r="GDX344" s="212"/>
      <c r="GDY344" s="194">
        <v>79.59</v>
      </c>
      <c r="GDZ344" s="194">
        <f>ROUND(GDY344*(1+$C$7),2)</f>
        <v>104.49</v>
      </c>
      <c r="GEA344" s="194">
        <f>GDW344*GDY344</f>
        <v>79.59</v>
      </c>
      <c r="GEB344" s="293">
        <f>GDZ344*GDW344</f>
        <v>104.49</v>
      </c>
      <c r="GEC344" s="232" t="s">
        <v>22773</v>
      </c>
      <c r="GED344" s="437" t="s">
        <v>22774</v>
      </c>
      <c r="GEE344" s="437"/>
      <c r="GEF344" s="437"/>
      <c r="GEG344" s="437"/>
      <c r="GEH344" s="437"/>
      <c r="GEI344" s="439"/>
      <c r="GEJ344" s="211" t="s">
        <v>10863</v>
      </c>
      <c r="GEK344" s="211" t="s">
        <v>22772</v>
      </c>
      <c r="GEL344" s="211" t="s">
        <v>6595</v>
      </c>
      <c r="GEM344" s="212">
        <v>1</v>
      </c>
      <c r="GEN344" s="212"/>
      <c r="GEO344" s="194">
        <v>79.59</v>
      </c>
      <c r="GEP344" s="194">
        <f>ROUND(GEO344*(1+$C$7),2)</f>
        <v>104.49</v>
      </c>
      <c r="GEQ344" s="194">
        <f>GEM344*GEO344</f>
        <v>79.59</v>
      </c>
      <c r="GER344" s="293">
        <f>GEP344*GEM344</f>
        <v>104.49</v>
      </c>
      <c r="GES344" s="232" t="s">
        <v>22773</v>
      </c>
      <c r="GET344" s="437" t="s">
        <v>22774</v>
      </c>
      <c r="GEU344" s="437"/>
      <c r="GEV344" s="437"/>
      <c r="GEW344" s="437"/>
      <c r="GEX344" s="437"/>
      <c r="GEY344" s="439"/>
      <c r="GEZ344" s="211" t="s">
        <v>10863</v>
      </c>
      <c r="GFA344" s="211" t="s">
        <v>22772</v>
      </c>
      <c r="GFB344" s="211" t="s">
        <v>6595</v>
      </c>
      <c r="GFC344" s="212">
        <v>1</v>
      </c>
      <c r="GFD344" s="212"/>
      <c r="GFE344" s="194">
        <v>79.59</v>
      </c>
      <c r="GFF344" s="194">
        <f>ROUND(GFE344*(1+$C$7),2)</f>
        <v>104.49</v>
      </c>
      <c r="GFG344" s="194">
        <f>GFC344*GFE344</f>
        <v>79.59</v>
      </c>
      <c r="GFH344" s="293">
        <f>GFF344*GFC344</f>
        <v>104.49</v>
      </c>
      <c r="GFI344" s="232" t="s">
        <v>22773</v>
      </c>
      <c r="GFJ344" s="437" t="s">
        <v>22774</v>
      </c>
      <c r="GFK344" s="437"/>
      <c r="GFL344" s="437"/>
      <c r="GFM344" s="437"/>
      <c r="GFN344" s="437"/>
      <c r="GFO344" s="439"/>
      <c r="GFP344" s="211" t="s">
        <v>10863</v>
      </c>
      <c r="GFQ344" s="211" t="s">
        <v>22772</v>
      </c>
      <c r="GFR344" s="211" t="s">
        <v>6595</v>
      </c>
      <c r="GFS344" s="212">
        <v>1</v>
      </c>
      <c r="GFT344" s="212"/>
      <c r="GFU344" s="194">
        <v>79.59</v>
      </c>
      <c r="GFV344" s="194">
        <f>ROUND(GFU344*(1+$C$7),2)</f>
        <v>104.49</v>
      </c>
      <c r="GFW344" s="194">
        <f>GFS344*GFU344</f>
        <v>79.59</v>
      </c>
      <c r="GFX344" s="293">
        <f>GFV344*GFS344</f>
        <v>104.49</v>
      </c>
      <c r="GFY344" s="232" t="s">
        <v>22773</v>
      </c>
      <c r="GFZ344" s="437" t="s">
        <v>22774</v>
      </c>
      <c r="GGA344" s="437"/>
      <c r="GGB344" s="437"/>
      <c r="GGC344" s="437"/>
      <c r="GGD344" s="437"/>
      <c r="GGE344" s="439"/>
      <c r="GGF344" s="211" t="s">
        <v>10863</v>
      </c>
      <c r="GGG344" s="211" t="s">
        <v>22772</v>
      </c>
      <c r="GGH344" s="211" t="s">
        <v>6595</v>
      </c>
      <c r="GGI344" s="212">
        <v>1</v>
      </c>
      <c r="GGJ344" s="212"/>
      <c r="GGK344" s="194">
        <v>79.59</v>
      </c>
      <c r="GGL344" s="194">
        <f>ROUND(GGK344*(1+$C$7),2)</f>
        <v>104.49</v>
      </c>
      <c r="GGM344" s="194">
        <f>GGI344*GGK344</f>
        <v>79.59</v>
      </c>
      <c r="GGN344" s="293">
        <f>GGL344*GGI344</f>
        <v>104.49</v>
      </c>
      <c r="GGO344" s="232" t="s">
        <v>22773</v>
      </c>
      <c r="GGP344" s="437" t="s">
        <v>22774</v>
      </c>
      <c r="GGQ344" s="437"/>
      <c r="GGR344" s="437"/>
      <c r="GGS344" s="437"/>
      <c r="GGT344" s="437"/>
      <c r="GGU344" s="439"/>
      <c r="GGV344" s="211" t="s">
        <v>10863</v>
      </c>
      <c r="GGW344" s="211" t="s">
        <v>22772</v>
      </c>
      <c r="GGX344" s="211" t="s">
        <v>6595</v>
      </c>
      <c r="GGY344" s="212">
        <v>1</v>
      </c>
      <c r="GGZ344" s="212"/>
      <c r="GHA344" s="194">
        <v>79.59</v>
      </c>
      <c r="GHB344" s="194">
        <f>ROUND(GHA344*(1+$C$7),2)</f>
        <v>104.49</v>
      </c>
      <c r="GHC344" s="194">
        <f>GGY344*GHA344</f>
        <v>79.59</v>
      </c>
      <c r="GHD344" s="293">
        <f>GHB344*GGY344</f>
        <v>104.49</v>
      </c>
      <c r="GHE344" s="232" t="s">
        <v>22773</v>
      </c>
      <c r="GHF344" s="437" t="s">
        <v>22774</v>
      </c>
      <c r="GHG344" s="437"/>
      <c r="GHH344" s="437"/>
      <c r="GHI344" s="437"/>
      <c r="GHJ344" s="437"/>
      <c r="GHK344" s="439"/>
      <c r="GHL344" s="211" t="s">
        <v>10863</v>
      </c>
      <c r="GHM344" s="211" t="s">
        <v>22772</v>
      </c>
      <c r="GHN344" s="211" t="s">
        <v>6595</v>
      </c>
      <c r="GHO344" s="212">
        <v>1</v>
      </c>
      <c r="GHP344" s="212"/>
      <c r="GHQ344" s="194">
        <v>79.59</v>
      </c>
      <c r="GHR344" s="194">
        <f>ROUND(GHQ344*(1+$C$7),2)</f>
        <v>104.49</v>
      </c>
      <c r="GHS344" s="194">
        <f>GHO344*GHQ344</f>
        <v>79.59</v>
      </c>
      <c r="GHT344" s="293">
        <f>GHR344*GHO344</f>
        <v>104.49</v>
      </c>
      <c r="GHU344" s="232" t="s">
        <v>22773</v>
      </c>
      <c r="GHV344" s="437" t="s">
        <v>22774</v>
      </c>
      <c r="GHW344" s="437"/>
      <c r="GHX344" s="437"/>
      <c r="GHY344" s="437"/>
      <c r="GHZ344" s="437"/>
      <c r="GIA344" s="439"/>
      <c r="GIB344" s="211" t="s">
        <v>10863</v>
      </c>
      <c r="GIC344" s="211" t="s">
        <v>22772</v>
      </c>
      <c r="GID344" s="211" t="s">
        <v>6595</v>
      </c>
      <c r="GIE344" s="212">
        <v>1</v>
      </c>
      <c r="GIF344" s="212"/>
      <c r="GIG344" s="194">
        <v>79.59</v>
      </c>
      <c r="GIH344" s="194">
        <f>ROUND(GIG344*(1+$C$7),2)</f>
        <v>104.49</v>
      </c>
      <c r="GII344" s="194">
        <f>GIE344*GIG344</f>
        <v>79.59</v>
      </c>
      <c r="GIJ344" s="293">
        <f>GIH344*GIE344</f>
        <v>104.49</v>
      </c>
      <c r="GIK344" s="232" t="s">
        <v>22773</v>
      </c>
      <c r="GIL344" s="437" t="s">
        <v>22774</v>
      </c>
      <c r="GIM344" s="437"/>
      <c r="GIN344" s="437"/>
      <c r="GIO344" s="437"/>
      <c r="GIP344" s="437"/>
      <c r="GIQ344" s="439"/>
      <c r="GIR344" s="211" t="s">
        <v>10863</v>
      </c>
      <c r="GIS344" s="211" t="s">
        <v>22772</v>
      </c>
      <c r="GIT344" s="211" t="s">
        <v>6595</v>
      </c>
      <c r="GIU344" s="212">
        <v>1</v>
      </c>
      <c r="GIV344" s="212"/>
      <c r="GIW344" s="194">
        <v>79.59</v>
      </c>
      <c r="GIX344" s="194">
        <f>ROUND(GIW344*(1+$C$7),2)</f>
        <v>104.49</v>
      </c>
      <c r="GIY344" s="194">
        <f>GIU344*GIW344</f>
        <v>79.59</v>
      </c>
      <c r="GIZ344" s="293">
        <f>GIX344*GIU344</f>
        <v>104.49</v>
      </c>
      <c r="GJA344" s="232" t="s">
        <v>22773</v>
      </c>
      <c r="GJB344" s="437" t="s">
        <v>22774</v>
      </c>
      <c r="GJC344" s="437"/>
      <c r="GJD344" s="437"/>
      <c r="GJE344" s="437"/>
      <c r="GJF344" s="437"/>
      <c r="GJG344" s="439"/>
      <c r="GJH344" s="211" t="s">
        <v>10863</v>
      </c>
      <c r="GJI344" s="211" t="s">
        <v>22772</v>
      </c>
      <c r="GJJ344" s="211" t="s">
        <v>6595</v>
      </c>
      <c r="GJK344" s="212">
        <v>1</v>
      </c>
      <c r="GJL344" s="212"/>
      <c r="GJM344" s="194">
        <v>79.59</v>
      </c>
      <c r="GJN344" s="194">
        <f>ROUND(GJM344*(1+$C$7),2)</f>
        <v>104.49</v>
      </c>
      <c r="GJO344" s="194">
        <f>GJK344*GJM344</f>
        <v>79.59</v>
      </c>
      <c r="GJP344" s="293">
        <f>GJN344*GJK344</f>
        <v>104.49</v>
      </c>
      <c r="GJQ344" s="232" t="s">
        <v>22773</v>
      </c>
      <c r="GJR344" s="437" t="s">
        <v>22774</v>
      </c>
      <c r="GJS344" s="437"/>
      <c r="GJT344" s="437"/>
      <c r="GJU344" s="437"/>
      <c r="GJV344" s="437"/>
      <c r="GJW344" s="439"/>
      <c r="GJX344" s="211" t="s">
        <v>10863</v>
      </c>
      <c r="GJY344" s="211" t="s">
        <v>22772</v>
      </c>
      <c r="GJZ344" s="211" t="s">
        <v>6595</v>
      </c>
      <c r="GKA344" s="212">
        <v>1</v>
      </c>
      <c r="GKB344" s="212"/>
      <c r="GKC344" s="194">
        <v>79.59</v>
      </c>
      <c r="GKD344" s="194">
        <f>ROUND(GKC344*(1+$C$7),2)</f>
        <v>104.49</v>
      </c>
      <c r="GKE344" s="194">
        <f>GKA344*GKC344</f>
        <v>79.59</v>
      </c>
      <c r="GKF344" s="293">
        <f>GKD344*GKA344</f>
        <v>104.49</v>
      </c>
      <c r="GKG344" s="232" t="s">
        <v>22773</v>
      </c>
      <c r="GKH344" s="437" t="s">
        <v>22774</v>
      </c>
      <c r="GKI344" s="437"/>
      <c r="GKJ344" s="437"/>
      <c r="GKK344" s="437"/>
      <c r="GKL344" s="437"/>
      <c r="GKM344" s="439"/>
      <c r="GKN344" s="211" t="s">
        <v>10863</v>
      </c>
      <c r="GKO344" s="211" t="s">
        <v>22772</v>
      </c>
      <c r="GKP344" s="211" t="s">
        <v>6595</v>
      </c>
      <c r="GKQ344" s="212">
        <v>1</v>
      </c>
      <c r="GKR344" s="212"/>
      <c r="GKS344" s="194">
        <v>79.59</v>
      </c>
      <c r="GKT344" s="194">
        <f>ROUND(GKS344*(1+$C$7),2)</f>
        <v>104.49</v>
      </c>
      <c r="GKU344" s="194">
        <f>GKQ344*GKS344</f>
        <v>79.59</v>
      </c>
      <c r="GKV344" s="293">
        <f>GKT344*GKQ344</f>
        <v>104.49</v>
      </c>
      <c r="GKW344" s="232" t="s">
        <v>22773</v>
      </c>
      <c r="GKX344" s="437" t="s">
        <v>22774</v>
      </c>
      <c r="GKY344" s="437"/>
      <c r="GKZ344" s="437"/>
      <c r="GLA344" s="437"/>
      <c r="GLB344" s="437"/>
      <c r="GLC344" s="439"/>
      <c r="GLD344" s="211" t="s">
        <v>10863</v>
      </c>
      <c r="GLE344" s="211" t="s">
        <v>22772</v>
      </c>
      <c r="GLF344" s="211" t="s">
        <v>6595</v>
      </c>
      <c r="GLG344" s="212">
        <v>1</v>
      </c>
      <c r="GLH344" s="212"/>
      <c r="GLI344" s="194">
        <v>79.59</v>
      </c>
      <c r="GLJ344" s="194">
        <f>ROUND(GLI344*(1+$C$7),2)</f>
        <v>104.49</v>
      </c>
      <c r="GLK344" s="194">
        <f>GLG344*GLI344</f>
        <v>79.59</v>
      </c>
      <c r="GLL344" s="293">
        <f>GLJ344*GLG344</f>
        <v>104.49</v>
      </c>
      <c r="GLM344" s="232" t="s">
        <v>22773</v>
      </c>
      <c r="GLN344" s="437" t="s">
        <v>22774</v>
      </c>
      <c r="GLO344" s="437"/>
      <c r="GLP344" s="437"/>
      <c r="GLQ344" s="437"/>
      <c r="GLR344" s="437"/>
      <c r="GLS344" s="439"/>
      <c r="GLT344" s="211" t="s">
        <v>10863</v>
      </c>
      <c r="GLU344" s="211" t="s">
        <v>22772</v>
      </c>
      <c r="GLV344" s="211" t="s">
        <v>6595</v>
      </c>
      <c r="GLW344" s="212">
        <v>1</v>
      </c>
      <c r="GLX344" s="212"/>
      <c r="GLY344" s="194">
        <v>79.59</v>
      </c>
      <c r="GLZ344" s="194">
        <f>ROUND(GLY344*(1+$C$7),2)</f>
        <v>104.49</v>
      </c>
      <c r="GMA344" s="194">
        <f>GLW344*GLY344</f>
        <v>79.59</v>
      </c>
      <c r="GMB344" s="293">
        <f>GLZ344*GLW344</f>
        <v>104.49</v>
      </c>
      <c r="GMC344" s="232" t="s">
        <v>22773</v>
      </c>
      <c r="GMD344" s="437" t="s">
        <v>22774</v>
      </c>
      <c r="GME344" s="437"/>
      <c r="GMF344" s="437"/>
      <c r="GMG344" s="437"/>
      <c r="GMH344" s="437"/>
      <c r="GMI344" s="439"/>
      <c r="GMJ344" s="211" t="s">
        <v>10863</v>
      </c>
      <c r="GMK344" s="211" t="s">
        <v>22772</v>
      </c>
      <c r="GML344" s="211" t="s">
        <v>6595</v>
      </c>
      <c r="GMM344" s="212">
        <v>1</v>
      </c>
      <c r="GMN344" s="212"/>
      <c r="GMO344" s="194">
        <v>79.59</v>
      </c>
      <c r="GMP344" s="194">
        <f>ROUND(GMO344*(1+$C$7),2)</f>
        <v>104.49</v>
      </c>
      <c r="GMQ344" s="194">
        <f>GMM344*GMO344</f>
        <v>79.59</v>
      </c>
      <c r="GMR344" s="293">
        <f>GMP344*GMM344</f>
        <v>104.49</v>
      </c>
      <c r="GMS344" s="232" t="s">
        <v>22773</v>
      </c>
      <c r="GMT344" s="437" t="s">
        <v>22774</v>
      </c>
      <c r="GMU344" s="437"/>
      <c r="GMV344" s="437"/>
      <c r="GMW344" s="437"/>
      <c r="GMX344" s="437"/>
      <c r="GMY344" s="439"/>
      <c r="GMZ344" s="211" t="s">
        <v>10863</v>
      </c>
      <c r="GNA344" s="211" t="s">
        <v>22772</v>
      </c>
      <c r="GNB344" s="211" t="s">
        <v>6595</v>
      </c>
      <c r="GNC344" s="212">
        <v>1</v>
      </c>
      <c r="GND344" s="212"/>
      <c r="GNE344" s="194">
        <v>79.59</v>
      </c>
      <c r="GNF344" s="194">
        <f>ROUND(GNE344*(1+$C$7),2)</f>
        <v>104.49</v>
      </c>
      <c r="GNG344" s="194">
        <f>GNC344*GNE344</f>
        <v>79.59</v>
      </c>
      <c r="GNH344" s="293">
        <f>GNF344*GNC344</f>
        <v>104.49</v>
      </c>
      <c r="GNI344" s="232" t="s">
        <v>22773</v>
      </c>
      <c r="GNJ344" s="437" t="s">
        <v>22774</v>
      </c>
      <c r="GNK344" s="437"/>
      <c r="GNL344" s="437"/>
      <c r="GNM344" s="437"/>
      <c r="GNN344" s="437"/>
      <c r="GNO344" s="439"/>
      <c r="GNP344" s="211" t="s">
        <v>10863</v>
      </c>
      <c r="GNQ344" s="211" t="s">
        <v>22772</v>
      </c>
      <c r="GNR344" s="211" t="s">
        <v>6595</v>
      </c>
      <c r="GNS344" s="212">
        <v>1</v>
      </c>
      <c r="GNT344" s="212"/>
      <c r="GNU344" s="194">
        <v>79.59</v>
      </c>
      <c r="GNV344" s="194">
        <f>ROUND(GNU344*(1+$C$7),2)</f>
        <v>104.49</v>
      </c>
      <c r="GNW344" s="194">
        <f>GNS344*GNU344</f>
        <v>79.59</v>
      </c>
      <c r="GNX344" s="293">
        <f>GNV344*GNS344</f>
        <v>104.49</v>
      </c>
      <c r="GNY344" s="232" t="s">
        <v>22773</v>
      </c>
      <c r="GNZ344" s="437" t="s">
        <v>22774</v>
      </c>
      <c r="GOA344" s="437"/>
      <c r="GOB344" s="437"/>
      <c r="GOC344" s="437"/>
      <c r="GOD344" s="437"/>
      <c r="GOE344" s="439"/>
      <c r="GOF344" s="211" t="s">
        <v>10863</v>
      </c>
      <c r="GOG344" s="211" t="s">
        <v>22772</v>
      </c>
      <c r="GOH344" s="211" t="s">
        <v>6595</v>
      </c>
      <c r="GOI344" s="212">
        <v>1</v>
      </c>
      <c r="GOJ344" s="212"/>
      <c r="GOK344" s="194">
        <v>79.59</v>
      </c>
      <c r="GOL344" s="194">
        <f>ROUND(GOK344*(1+$C$7),2)</f>
        <v>104.49</v>
      </c>
      <c r="GOM344" s="194">
        <f>GOI344*GOK344</f>
        <v>79.59</v>
      </c>
      <c r="GON344" s="293">
        <f>GOL344*GOI344</f>
        <v>104.49</v>
      </c>
      <c r="GOO344" s="232" t="s">
        <v>22773</v>
      </c>
      <c r="GOP344" s="437" t="s">
        <v>22774</v>
      </c>
      <c r="GOQ344" s="437"/>
      <c r="GOR344" s="437"/>
      <c r="GOS344" s="437"/>
      <c r="GOT344" s="437"/>
      <c r="GOU344" s="439"/>
      <c r="GOV344" s="211" t="s">
        <v>10863</v>
      </c>
      <c r="GOW344" s="211" t="s">
        <v>22772</v>
      </c>
      <c r="GOX344" s="211" t="s">
        <v>6595</v>
      </c>
      <c r="GOY344" s="212">
        <v>1</v>
      </c>
      <c r="GOZ344" s="212"/>
      <c r="GPA344" s="194">
        <v>79.59</v>
      </c>
      <c r="GPB344" s="194">
        <f>ROUND(GPA344*(1+$C$7),2)</f>
        <v>104.49</v>
      </c>
      <c r="GPC344" s="194">
        <f>GOY344*GPA344</f>
        <v>79.59</v>
      </c>
      <c r="GPD344" s="293">
        <f>GPB344*GOY344</f>
        <v>104.49</v>
      </c>
      <c r="GPE344" s="232" t="s">
        <v>22773</v>
      </c>
      <c r="GPF344" s="437" t="s">
        <v>22774</v>
      </c>
      <c r="GPG344" s="437"/>
      <c r="GPH344" s="437"/>
      <c r="GPI344" s="437"/>
      <c r="GPJ344" s="437"/>
      <c r="GPK344" s="439"/>
      <c r="GPL344" s="211" t="s">
        <v>10863</v>
      </c>
      <c r="GPM344" s="211" t="s">
        <v>22772</v>
      </c>
      <c r="GPN344" s="211" t="s">
        <v>6595</v>
      </c>
      <c r="GPO344" s="212">
        <v>1</v>
      </c>
      <c r="GPP344" s="212"/>
      <c r="GPQ344" s="194">
        <v>79.59</v>
      </c>
      <c r="GPR344" s="194">
        <f>ROUND(GPQ344*(1+$C$7),2)</f>
        <v>104.49</v>
      </c>
      <c r="GPS344" s="194">
        <f>GPO344*GPQ344</f>
        <v>79.59</v>
      </c>
      <c r="GPT344" s="293">
        <f>GPR344*GPO344</f>
        <v>104.49</v>
      </c>
      <c r="GPU344" s="232" t="s">
        <v>22773</v>
      </c>
      <c r="GPV344" s="437" t="s">
        <v>22774</v>
      </c>
      <c r="GPW344" s="437"/>
      <c r="GPX344" s="437"/>
      <c r="GPY344" s="437"/>
      <c r="GPZ344" s="437"/>
      <c r="GQA344" s="439"/>
      <c r="GQB344" s="211" t="s">
        <v>10863</v>
      </c>
      <c r="GQC344" s="211" t="s">
        <v>22772</v>
      </c>
      <c r="GQD344" s="211" t="s">
        <v>6595</v>
      </c>
      <c r="GQE344" s="212">
        <v>1</v>
      </c>
      <c r="GQF344" s="212"/>
      <c r="GQG344" s="194">
        <v>79.59</v>
      </c>
      <c r="GQH344" s="194">
        <f>ROUND(GQG344*(1+$C$7),2)</f>
        <v>104.49</v>
      </c>
      <c r="GQI344" s="194">
        <f>GQE344*GQG344</f>
        <v>79.59</v>
      </c>
      <c r="GQJ344" s="293">
        <f>GQH344*GQE344</f>
        <v>104.49</v>
      </c>
      <c r="GQK344" s="232" t="s">
        <v>22773</v>
      </c>
      <c r="GQL344" s="437" t="s">
        <v>22774</v>
      </c>
      <c r="GQM344" s="437"/>
      <c r="GQN344" s="437"/>
      <c r="GQO344" s="437"/>
      <c r="GQP344" s="437"/>
      <c r="GQQ344" s="439"/>
      <c r="GQR344" s="211" t="s">
        <v>10863</v>
      </c>
      <c r="GQS344" s="211" t="s">
        <v>22772</v>
      </c>
      <c r="GQT344" s="211" t="s">
        <v>6595</v>
      </c>
      <c r="GQU344" s="212">
        <v>1</v>
      </c>
      <c r="GQV344" s="212"/>
      <c r="GQW344" s="194">
        <v>79.59</v>
      </c>
      <c r="GQX344" s="194">
        <f>ROUND(GQW344*(1+$C$7),2)</f>
        <v>104.49</v>
      </c>
      <c r="GQY344" s="194">
        <f>GQU344*GQW344</f>
        <v>79.59</v>
      </c>
      <c r="GQZ344" s="293">
        <f>GQX344*GQU344</f>
        <v>104.49</v>
      </c>
      <c r="GRA344" s="232" t="s">
        <v>22773</v>
      </c>
      <c r="GRB344" s="437" t="s">
        <v>22774</v>
      </c>
      <c r="GRC344" s="437"/>
      <c r="GRD344" s="437"/>
      <c r="GRE344" s="437"/>
      <c r="GRF344" s="437"/>
      <c r="GRG344" s="439"/>
      <c r="GRH344" s="211" t="s">
        <v>10863</v>
      </c>
      <c r="GRI344" s="211" t="s">
        <v>22772</v>
      </c>
      <c r="GRJ344" s="211" t="s">
        <v>6595</v>
      </c>
      <c r="GRK344" s="212">
        <v>1</v>
      </c>
      <c r="GRL344" s="212"/>
      <c r="GRM344" s="194">
        <v>79.59</v>
      </c>
      <c r="GRN344" s="194">
        <f>ROUND(GRM344*(1+$C$7),2)</f>
        <v>104.49</v>
      </c>
      <c r="GRO344" s="194">
        <f>GRK344*GRM344</f>
        <v>79.59</v>
      </c>
      <c r="GRP344" s="293">
        <f>GRN344*GRK344</f>
        <v>104.49</v>
      </c>
      <c r="GRQ344" s="232" t="s">
        <v>22773</v>
      </c>
      <c r="GRR344" s="437" t="s">
        <v>22774</v>
      </c>
      <c r="GRS344" s="437"/>
      <c r="GRT344" s="437"/>
      <c r="GRU344" s="437"/>
      <c r="GRV344" s="437"/>
      <c r="GRW344" s="439"/>
      <c r="GRX344" s="211" t="s">
        <v>10863</v>
      </c>
      <c r="GRY344" s="211" t="s">
        <v>22772</v>
      </c>
      <c r="GRZ344" s="211" t="s">
        <v>6595</v>
      </c>
      <c r="GSA344" s="212">
        <v>1</v>
      </c>
      <c r="GSB344" s="212"/>
      <c r="GSC344" s="194">
        <v>79.59</v>
      </c>
      <c r="GSD344" s="194">
        <f>ROUND(GSC344*(1+$C$7),2)</f>
        <v>104.49</v>
      </c>
      <c r="GSE344" s="194">
        <f>GSA344*GSC344</f>
        <v>79.59</v>
      </c>
      <c r="GSF344" s="293">
        <f>GSD344*GSA344</f>
        <v>104.49</v>
      </c>
      <c r="GSG344" s="232" t="s">
        <v>22773</v>
      </c>
      <c r="GSH344" s="437" t="s">
        <v>22774</v>
      </c>
      <c r="GSI344" s="437"/>
      <c r="GSJ344" s="437"/>
      <c r="GSK344" s="437"/>
      <c r="GSL344" s="437"/>
      <c r="GSM344" s="439"/>
      <c r="GSN344" s="211" t="s">
        <v>10863</v>
      </c>
      <c r="GSO344" s="211" t="s">
        <v>22772</v>
      </c>
      <c r="GSP344" s="211" t="s">
        <v>6595</v>
      </c>
      <c r="GSQ344" s="212">
        <v>1</v>
      </c>
      <c r="GSR344" s="212"/>
      <c r="GSS344" s="194">
        <v>79.59</v>
      </c>
      <c r="GST344" s="194">
        <f>ROUND(GSS344*(1+$C$7),2)</f>
        <v>104.49</v>
      </c>
      <c r="GSU344" s="194">
        <f>GSQ344*GSS344</f>
        <v>79.59</v>
      </c>
      <c r="GSV344" s="293">
        <f>GST344*GSQ344</f>
        <v>104.49</v>
      </c>
      <c r="GSW344" s="232" t="s">
        <v>22773</v>
      </c>
      <c r="GSX344" s="437" t="s">
        <v>22774</v>
      </c>
      <c r="GSY344" s="437"/>
      <c r="GSZ344" s="437"/>
      <c r="GTA344" s="437"/>
      <c r="GTB344" s="437"/>
      <c r="GTC344" s="439"/>
      <c r="GTD344" s="211" t="s">
        <v>10863</v>
      </c>
      <c r="GTE344" s="211" t="s">
        <v>22772</v>
      </c>
      <c r="GTF344" s="211" t="s">
        <v>6595</v>
      </c>
      <c r="GTG344" s="212">
        <v>1</v>
      </c>
      <c r="GTH344" s="212"/>
      <c r="GTI344" s="194">
        <v>79.59</v>
      </c>
      <c r="GTJ344" s="194">
        <f>ROUND(GTI344*(1+$C$7),2)</f>
        <v>104.49</v>
      </c>
      <c r="GTK344" s="194">
        <f>GTG344*GTI344</f>
        <v>79.59</v>
      </c>
      <c r="GTL344" s="293">
        <f>GTJ344*GTG344</f>
        <v>104.49</v>
      </c>
      <c r="GTM344" s="232" t="s">
        <v>22773</v>
      </c>
      <c r="GTN344" s="437" t="s">
        <v>22774</v>
      </c>
      <c r="GTO344" s="437"/>
      <c r="GTP344" s="437"/>
      <c r="GTQ344" s="437"/>
      <c r="GTR344" s="437"/>
      <c r="GTS344" s="439"/>
      <c r="GTT344" s="211" t="s">
        <v>10863</v>
      </c>
      <c r="GTU344" s="211" t="s">
        <v>22772</v>
      </c>
      <c r="GTV344" s="211" t="s">
        <v>6595</v>
      </c>
      <c r="GTW344" s="212">
        <v>1</v>
      </c>
      <c r="GTX344" s="212"/>
      <c r="GTY344" s="194">
        <v>79.59</v>
      </c>
      <c r="GTZ344" s="194">
        <f>ROUND(GTY344*(1+$C$7),2)</f>
        <v>104.49</v>
      </c>
      <c r="GUA344" s="194">
        <f>GTW344*GTY344</f>
        <v>79.59</v>
      </c>
      <c r="GUB344" s="293">
        <f>GTZ344*GTW344</f>
        <v>104.49</v>
      </c>
      <c r="GUC344" s="232" t="s">
        <v>22773</v>
      </c>
      <c r="GUD344" s="437" t="s">
        <v>22774</v>
      </c>
      <c r="GUE344" s="437"/>
      <c r="GUF344" s="437"/>
      <c r="GUG344" s="437"/>
      <c r="GUH344" s="437"/>
      <c r="GUI344" s="439"/>
      <c r="GUJ344" s="211" t="s">
        <v>10863</v>
      </c>
      <c r="GUK344" s="211" t="s">
        <v>22772</v>
      </c>
      <c r="GUL344" s="211" t="s">
        <v>6595</v>
      </c>
      <c r="GUM344" s="212">
        <v>1</v>
      </c>
      <c r="GUN344" s="212"/>
      <c r="GUO344" s="194">
        <v>79.59</v>
      </c>
      <c r="GUP344" s="194">
        <f>ROUND(GUO344*(1+$C$7),2)</f>
        <v>104.49</v>
      </c>
      <c r="GUQ344" s="194">
        <f>GUM344*GUO344</f>
        <v>79.59</v>
      </c>
      <c r="GUR344" s="293">
        <f>GUP344*GUM344</f>
        <v>104.49</v>
      </c>
      <c r="GUS344" s="232" t="s">
        <v>22773</v>
      </c>
      <c r="GUT344" s="437" t="s">
        <v>22774</v>
      </c>
      <c r="GUU344" s="437"/>
      <c r="GUV344" s="437"/>
      <c r="GUW344" s="437"/>
      <c r="GUX344" s="437"/>
      <c r="GUY344" s="439"/>
      <c r="GUZ344" s="211" t="s">
        <v>10863</v>
      </c>
      <c r="GVA344" s="211" t="s">
        <v>22772</v>
      </c>
      <c r="GVB344" s="211" t="s">
        <v>6595</v>
      </c>
      <c r="GVC344" s="212">
        <v>1</v>
      </c>
      <c r="GVD344" s="212"/>
      <c r="GVE344" s="194">
        <v>79.59</v>
      </c>
      <c r="GVF344" s="194">
        <f>ROUND(GVE344*(1+$C$7),2)</f>
        <v>104.49</v>
      </c>
      <c r="GVG344" s="194">
        <f>GVC344*GVE344</f>
        <v>79.59</v>
      </c>
      <c r="GVH344" s="293">
        <f>GVF344*GVC344</f>
        <v>104.49</v>
      </c>
      <c r="GVI344" s="232" t="s">
        <v>22773</v>
      </c>
      <c r="GVJ344" s="437" t="s">
        <v>22774</v>
      </c>
      <c r="GVK344" s="437"/>
      <c r="GVL344" s="437"/>
      <c r="GVM344" s="437"/>
      <c r="GVN344" s="437"/>
      <c r="GVO344" s="439"/>
      <c r="GVP344" s="211" t="s">
        <v>10863</v>
      </c>
      <c r="GVQ344" s="211" t="s">
        <v>22772</v>
      </c>
      <c r="GVR344" s="211" t="s">
        <v>6595</v>
      </c>
      <c r="GVS344" s="212">
        <v>1</v>
      </c>
      <c r="GVT344" s="212"/>
      <c r="GVU344" s="194">
        <v>79.59</v>
      </c>
      <c r="GVV344" s="194">
        <f>ROUND(GVU344*(1+$C$7),2)</f>
        <v>104.49</v>
      </c>
      <c r="GVW344" s="194">
        <f>GVS344*GVU344</f>
        <v>79.59</v>
      </c>
      <c r="GVX344" s="293">
        <f>GVV344*GVS344</f>
        <v>104.49</v>
      </c>
      <c r="GVY344" s="232" t="s">
        <v>22773</v>
      </c>
      <c r="GVZ344" s="437" t="s">
        <v>22774</v>
      </c>
      <c r="GWA344" s="437"/>
      <c r="GWB344" s="437"/>
      <c r="GWC344" s="437"/>
      <c r="GWD344" s="437"/>
      <c r="GWE344" s="439"/>
      <c r="GWF344" s="211" t="s">
        <v>10863</v>
      </c>
      <c r="GWG344" s="211" t="s">
        <v>22772</v>
      </c>
      <c r="GWH344" s="211" t="s">
        <v>6595</v>
      </c>
      <c r="GWI344" s="212">
        <v>1</v>
      </c>
      <c r="GWJ344" s="212"/>
      <c r="GWK344" s="194">
        <v>79.59</v>
      </c>
      <c r="GWL344" s="194">
        <f>ROUND(GWK344*(1+$C$7),2)</f>
        <v>104.49</v>
      </c>
      <c r="GWM344" s="194">
        <f>GWI344*GWK344</f>
        <v>79.59</v>
      </c>
      <c r="GWN344" s="293">
        <f>GWL344*GWI344</f>
        <v>104.49</v>
      </c>
      <c r="GWO344" s="232" t="s">
        <v>22773</v>
      </c>
      <c r="GWP344" s="437" t="s">
        <v>22774</v>
      </c>
      <c r="GWQ344" s="437"/>
      <c r="GWR344" s="437"/>
      <c r="GWS344" s="437"/>
      <c r="GWT344" s="437"/>
      <c r="GWU344" s="439"/>
      <c r="GWV344" s="211" t="s">
        <v>10863</v>
      </c>
      <c r="GWW344" s="211" t="s">
        <v>22772</v>
      </c>
      <c r="GWX344" s="211" t="s">
        <v>6595</v>
      </c>
      <c r="GWY344" s="212">
        <v>1</v>
      </c>
      <c r="GWZ344" s="212"/>
      <c r="GXA344" s="194">
        <v>79.59</v>
      </c>
      <c r="GXB344" s="194">
        <f>ROUND(GXA344*(1+$C$7),2)</f>
        <v>104.49</v>
      </c>
      <c r="GXC344" s="194">
        <f>GWY344*GXA344</f>
        <v>79.59</v>
      </c>
      <c r="GXD344" s="293">
        <f>GXB344*GWY344</f>
        <v>104.49</v>
      </c>
      <c r="GXE344" s="232" t="s">
        <v>22773</v>
      </c>
      <c r="GXF344" s="437" t="s">
        <v>22774</v>
      </c>
      <c r="GXG344" s="437"/>
      <c r="GXH344" s="437"/>
      <c r="GXI344" s="437"/>
      <c r="GXJ344" s="437"/>
      <c r="GXK344" s="439"/>
      <c r="GXL344" s="211" t="s">
        <v>10863</v>
      </c>
      <c r="GXM344" s="211" t="s">
        <v>22772</v>
      </c>
      <c r="GXN344" s="211" t="s">
        <v>6595</v>
      </c>
      <c r="GXO344" s="212">
        <v>1</v>
      </c>
      <c r="GXP344" s="212"/>
      <c r="GXQ344" s="194">
        <v>79.59</v>
      </c>
      <c r="GXR344" s="194">
        <f>ROUND(GXQ344*(1+$C$7),2)</f>
        <v>104.49</v>
      </c>
      <c r="GXS344" s="194">
        <f>GXO344*GXQ344</f>
        <v>79.59</v>
      </c>
      <c r="GXT344" s="293">
        <f>GXR344*GXO344</f>
        <v>104.49</v>
      </c>
      <c r="GXU344" s="232" t="s">
        <v>22773</v>
      </c>
      <c r="GXV344" s="437" t="s">
        <v>22774</v>
      </c>
      <c r="GXW344" s="437"/>
      <c r="GXX344" s="437"/>
      <c r="GXY344" s="437"/>
      <c r="GXZ344" s="437"/>
      <c r="GYA344" s="439"/>
      <c r="GYB344" s="211" t="s">
        <v>10863</v>
      </c>
      <c r="GYC344" s="211" t="s">
        <v>22772</v>
      </c>
      <c r="GYD344" s="211" t="s">
        <v>6595</v>
      </c>
      <c r="GYE344" s="212">
        <v>1</v>
      </c>
      <c r="GYF344" s="212"/>
      <c r="GYG344" s="194">
        <v>79.59</v>
      </c>
      <c r="GYH344" s="194">
        <f>ROUND(GYG344*(1+$C$7),2)</f>
        <v>104.49</v>
      </c>
      <c r="GYI344" s="194">
        <f>GYE344*GYG344</f>
        <v>79.59</v>
      </c>
      <c r="GYJ344" s="293">
        <f>GYH344*GYE344</f>
        <v>104.49</v>
      </c>
      <c r="GYK344" s="232" t="s">
        <v>22773</v>
      </c>
      <c r="GYL344" s="437" t="s">
        <v>22774</v>
      </c>
      <c r="GYM344" s="437"/>
      <c r="GYN344" s="437"/>
      <c r="GYO344" s="437"/>
      <c r="GYP344" s="437"/>
      <c r="GYQ344" s="439"/>
      <c r="GYR344" s="211" t="s">
        <v>10863</v>
      </c>
      <c r="GYS344" s="211" t="s">
        <v>22772</v>
      </c>
      <c r="GYT344" s="211" t="s">
        <v>6595</v>
      </c>
      <c r="GYU344" s="212">
        <v>1</v>
      </c>
      <c r="GYV344" s="212"/>
      <c r="GYW344" s="194">
        <v>79.59</v>
      </c>
      <c r="GYX344" s="194">
        <f>ROUND(GYW344*(1+$C$7),2)</f>
        <v>104.49</v>
      </c>
      <c r="GYY344" s="194">
        <f>GYU344*GYW344</f>
        <v>79.59</v>
      </c>
      <c r="GYZ344" s="293">
        <f>GYX344*GYU344</f>
        <v>104.49</v>
      </c>
      <c r="GZA344" s="232" t="s">
        <v>22773</v>
      </c>
      <c r="GZB344" s="437" t="s">
        <v>22774</v>
      </c>
      <c r="GZC344" s="437"/>
      <c r="GZD344" s="437"/>
      <c r="GZE344" s="437"/>
      <c r="GZF344" s="437"/>
      <c r="GZG344" s="439"/>
      <c r="GZH344" s="211" t="s">
        <v>10863</v>
      </c>
      <c r="GZI344" s="211" t="s">
        <v>22772</v>
      </c>
      <c r="GZJ344" s="211" t="s">
        <v>6595</v>
      </c>
      <c r="GZK344" s="212">
        <v>1</v>
      </c>
      <c r="GZL344" s="212"/>
      <c r="GZM344" s="194">
        <v>79.59</v>
      </c>
      <c r="GZN344" s="194">
        <f>ROUND(GZM344*(1+$C$7),2)</f>
        <v>104.49</v>
      </c>
      <c r="GZO344" s="194">
        <f>GZK344*GZM344</f>
        <v>79.59</v>
      </c>
      <c r="GZP344" s="293">
        <f>GZN344*GZK344</f>
        <v>104.49</v>
      </c>
      <c r="GZQ344" s="232" t="s">
        <v>22773</v>
      </c>
      <c r="GZR344" s="437" t="s">
        <v>22774</v>
      </c>
      <c r="GZS344" s="437"/>
      <c r="GZT344" s="437"/>
      <c r="GZU344" s="437"/>
      <c r="GZV344" s="437"/>
      <c r="GZW344" s="439"/>
      <c r="GZX344" s="211" t="s">
        <v>10863</v>
      </c>
      <c r="GZY344" s="211" t="s">
        <v>22772</v>
      </c>
      <c r="GZZ344" s="211" t="s">
        <v>6595</v>
      </c>
      <c r="HAA344" s="212">
        <v>1</v>
      </c>
      <c r="HAB344" s="212"/>
      <c r="HAC344" s="194">
        <v>79.59</v>
      </c>
      <c r="HAD344" s="194">
        <f>ROUND(HAC344*(1+$C$7),2)</f>
        <v>104.49</v>
      </c>
      <c r="HAE344" s="194">
        <f>HAA344*HAC344</f>
        <v>79.59</v>
      </c>
      <c r="HAF344" s="293">
        <f>HAD344*HAA344</f>
        <v>104.49</v>
      </c>
      <c r="HAG344" s="232" t="s">
        <v>22773</v>
      </c>
      <c r="HAH344" s="437" t="s">
        <v>22774</v>
      </c>
      <c r="HAI344" s="437"/>
      <c r="HAJ344" s="437"/>
      <c r="HAK344" s="437"/>
      <c r="HAL344" s="437"/>
      <c r="HAM344" s="439"/>
      <c r="HAN344" s="211" t="s">
        <v>10863</v>
      </c>
      <c r="HAO344" s="211" t="s">
        <v>22772</v>
      </c>
      <c r="HAP344" s="211" t="s">
        <v>6595</v>
      </c>
      <c r="HAQ344" s="212">
        <v>1</v>
      </c>
      <c r="HAR344" s="212"/>
      <c r="HAS344" s="194">
        <v>79.59</v>
      </c>
      <c r="HAT344" s="194">
        <f>ROUND(HAS344*(1+$C$7),2)</f>
        <v>104.49</v>
      </c>
      <c r="HAU344" s="194">
        <f>HAQ344*HAS344</f>
        <v>79.59</v>
      </c>
      <c r="HAV344" s="293">
        <f>HAT344*HAQ344</f>
        <v>104.49</v>
      </c>
      <c r="HAW344" s="232" t="s">
        <v>22773</v>
      </c>
      <c r="HAX344" s="437" t="s">
        <v>22774</v>
      </c>
      <c r="HAY344" s="437"/>
      <c r="HAZ344" s="437"/>
      <c r="HBA344" s="437"/>
      <c r="HBB344" s="437"/>
      <c r="HBC344" s="439"/>
      <c r="HBD344" s="211" t="s">
        <v>10863</v>
      </c>
      <c r="HBE344" s="211" t="s">
        <v>22772</v>
      </c>
      <c r="HBF344" s="211" t="s">
        <v>6595</v>
      </c>
      <c r="HBG344" s="212">
        <v>1</v>
      </c>
      <c r="HBH344" s="212"/>
      <c r="HBI344" s="194">
        <v>79.59</v>
      </c>
      <c r="HBJ344" s="194">
        <f>ROUND(HBI344*(1+$C$7),2)</f>
        <v>104.49</v>
      </c>
      <c r="HBK344" s="194">
        <f>HBG344*HBI344</f>
        <v>79.59</v>
      </c>
      <c r="HBL344" s="293">
        <f>HBJ344*HBG344</f>
        <v>104.49</v>
      </c>
      <c r="HBM344" s="232" t="s">
        <v>22773</v>
      </c>
      <c r="HBN344" s="437" t="s">
        <v>22774</v>
      </c>
      <c r="HBO344" s="437"/>
      <c r="HBP344" s="437"/>
      <c r="HBQ344" s="437"/>
      <c r="HBR344" s="437"/>
      <c r="HBS344" s="439"/>
      <c r="HBT344" s="211" t="s">
        <v>10863</v>
      </c>
      <c r="HBU344" s="211" t="s">
        <v>22772</v>
      </c>
      <c r="HBV344" s="211" t="s">
        <v>6595</v>
      </c>
      <c r="HBW344" s="212">
        <v>1</v>
      </c>
      <c r="HBX344" s="212"/>
      <c r="HBY344" s="194">
        <v>79.59</v>
      </c>
      <c r="HBZ344" s="194">
        <f>ROUND(HBY344*(1+$C$7),2)</f>
        <v>104.49</v>
      </c>
      <c r="HCA344" s="194">
        <f>HBW344*HBY344</f>
        <v>79.59</v>
      </c>
      <c r="HCB344" s="293">
        <f>HBZ344*HBW344</f>
        <v>104.49</v>
      </c>
      <c r="HCC344" s="232" t="s">
        <v>22773</v>
      </c>
      <c r="HCD344" s="437" t="s">
        <v>22774</v>
      </c>
      <c r="HCE344" s="437"/>
      <c r="HCF344" s="437"/>
      <c r="HCG344" s="437"/>
      <c r="HCH344" s="437"/>
      <c r="HCI344" s="439"/>
      <c r="HCJ344" s="211" t="s">
        <v>10863</v>
      </c>
      <c r="HCK344" s="211" t="s">
        <v>22772</v>
      </c>
      <c r="HCL344" s="211" t="s">
        <v>6595</v>
      </c>
      <c r="HCM344" s="212">
        <v>1</v>
      </c>
      <c r="HCN344" s="212"/>
      <c r="HCO344" s="194">
        <v>79.59</v>
      </c>
      <c r="HCP344" s="194">
        <f>ROUND(HCO344*(1+$C$7),2)</f>
        <v>104.49</v>
      </c>
      <c r="HCQ344" s="194">
        <f>HCM344*HCO344</f>
        <v>79.59</v>
      </c>
      <c r="HCR344" s="293">
        <f>HCP344*HCM344</f>
        <v>104.49</v>
      </c>
      <c r="HCS344" s="232" t="s">
        <v>22773</v>
      </c>
      <c r="HCT344" s="437" t="s">
        <v>22774</v>
      </c>
      <c r="HCU344" s="437"/>
      <c r="HCV344" s="437"/>
      <c r="HCW344" s="437"/>
      <c r="HCX344" s="437"/>
      <c r="HCY344" s="439"/>
      <c r="HCZ344" s="211" t="s">
        <v>10863</v>
      </c>
      <c r="HDA344" s="211" t="s">
        <v>22772</v>
      </c>
      <c r="HDB344" s="211" t="s">
        <v>6595</v>
      </c>
      <c r="HDC344" s="212">
        <v>1</v>
      </c>
      <c r="HDD344" s="212"/>
      <c r="HDE344" s="194">
        <v>79.59</v>
      </c>
      <c r="HDF344" s="194">
        <f>ROUND(HDE344*(1+$C$7),2)</f>
        <v>104.49</v>
      </c>
      <c r="HDG344" s="194">
        <f>HDC344*HDE344</f>
        <v>79.59</v>
      </c>
      <c r="HDH344" s="293">
        <f>HDF344*HDC344</f>
        <v>104.49</v>
      </c>
      <c r="HDI344" s="232" t="s">
        <v>22773</v>
      </c>
      <c r="HDJ344" s="437" t="s">
        <v>22774</v>
      </c>
      <c r="HDK344" s="437"/>
      <c r="HDL344" s="437"/>
      <c r="HDM344" s="437"/>
      <c r="HDN344" s="437"/>
      <c r="HDO344" s="439"/>
      <c r="HDP344" s="211" t="s">
        <v>10863</v>
      </c>
      <c r="HDQ344" s="211" t="s">
        <v>22772</v>
      </c>
      <c r="HDR344" s="211" t="s">
        <v>6595</v>
      </c>
      <c r="HDS344" s="212">
        <v>1</v>
      </c>
      <c r="HDT344" s="212"/>
      <c r="HDU344" s="194">
        <v>79.59</v>
      </c>
      <c r="HDV344" s="194">
        <f>ROUND(HDU344*(1+$C$7),2)</f>
        <v>104.49</v>
      </c>
      <c r="HDW344" s="194">
        <f>HDS344*HDU344</f>
        <v>79.59</v>
      </c>
      <c r="HDX344" s="293">
        <f>HDV344*HDS344</f>
        <v>104.49</v>
      </c>
      <c r="HDY344" s="232" t="s">
        <v>22773</v>
      </c>
      <c r="HDZ344" s="437" t="s">
        <v>22774</v>
      </c>
      <c r="HEA344" s="437"/>
      <c r="HEB344" s="437"/>
      <c r="HEC344" s="437"/>
      <c r="HED344" s="437"/>
      <c r="HEE344" s="439"/>
      <c r="HEF344" s="211" t="s">
        <v>10863</v>
      </c>
      <c r="HEG344" s="211" t="s">
        <v>22772</v>
      </c>
      <c r="HEH344" s="211" t="s">
        <v>6595</v>
      </c>
      <c r="HEI344" s="212">
        <v>1</v>
      </c>
      <c r="HEJ344" s="212"/>
      <c r="HEK344" s="194">
        <v>79.59</v>
      </c>
      <c r="HEL344" s="194">
        <f>ROUND(HEK344*(1+$C$7),2)</f>
        <v>104.49</v>
      </c>
      <c r="HEM344" s="194">
        <f>HEI344*HEK344</f>
        <v>79.59</v>
      </c>
      <c r="HEN344" s="293">
        <f>HEL344*HEI344</f>
        <v>104.49</v>
      </c>
      <c r="HEO344" s="232" t="s">
        <v>22773</v>
      </c>
      <c r="HEP344" s="437" t="s">
        <v>22774</v>
      </c>
      <c r="HEQ344" s="437"/>
      <c r="HER344" s="437"/>
      <c r="HES344" s="437"/>
      <c r="HET344" s="437"/>
      <c r="HEU344" s="439"/>
      <c r="HEV344" s="211" t="s">
        <v>10863</v>
      </c>
      <c r="HEW344" s="211" t="s">
        <v>22772</v>
      </c>
      <c r="HEX344" s="211" t="s">
        <v>6595</v>
      </c>
      <c r="HEY344" s="212">
        <v>1</v>
      </c>
      <c r="HEZ344" s="212"/>
      <c r="HFA344" s="194">
        <v>79.59</v>
      </c>
      <c r="HFB344" s="194">
        <f>ROUND(HFA344*(1+$C$7),2)</f>
        <v>104.49</v>
      </c>
      <c r="HFC344" s="194">
        <f>HEY344*HFA344</f>
        <v>79.59</v>
      </c>
      <c r="HFD344" s="293">
        <f>HFB344*HEY344</f>
        <v>104.49</v>
      </c>
      <c r="HFE344" s="232" t="s">
        <v>22773</v>
      </c>
      <c r="HFF344" s="437" t="s">
        <v>22774</v>
      </c>
      <c r="HFG344" s="437"/>
      <c r="HFH344" s="437"/>
      <c r="HFI344" s="437"/>
      <c r="HFJ344" s="437"/>
      <c r="HFK344" s="439"/>
      <c r="HFL344" s="211" t="s">
        <v>10863</v>
      </c>
      <c r="HFM344" s="211" t="s">
        <v>22772</v>
      </c>
      <c r="HFN344" s="211" t="s">
        <v>6595</v>
      </c>
      <c r="HFO344" s="212">
        <v>1</v>
      </c>
      <c r="HFP344" s="212"/>
      <c r="HFQ344" s="194">
        <v>79.59</v>
      </c>
      <c r="HFR344" s="194">
        <f>ROUND(HFQ344*(1+$C$7),2)</f>
        <v>104.49</v>
      </c>
      <c r="HFS344" s="194">
        <f>HFO344*HFQ344</f>
        <v>79.59</v>
      </c>
      <c r="HFT344" s="293">
        <f>HFR344*HFO344</f>
        <v>104.49</v>
      </c>
      <c r="HFU344" s="232" t="s">
        <v>22773</v>
      </c>
      <c r="HFV344" s="437" t="s">
        <v>22774</v>
      </c>
      <c r="HFW344" s="437"/>
      <c r="HFX344" s="437"/>
      <c r="HFY344" s="437"/>
      <c r="HFZ344" s="437"/>
      <c r="HGA344" s="439"/>
      <c r="HGB344" s="211" t="s">
        <v>10863</v>
      </c>
      <c r="HGC344" s="211" t="s">
        <v>22772</v>
      </c>
      <c r="HGD344" s="211" t="s">
        <v>6595</v>
      </c>
      <c r="HGE344" s="212">
        <v>1</v>
      </c>
      <c r="HGF344" s="212"/>
      <c r="HGG344" s="194">
        <v>79.59</v>
      </c>
      <c r="HGH344" s="194">
        <f>ROUND(HGG344*(1+$C$7),2)</f>
        <v>104.49</v>
      </c>
      <c r="HGI344" s="194">
        <f>HGE344*HGG344</f>
        <v>79.59</v>
      </c>
      <c r="HGJ344" s="293">
        <f>HGH344*HGE344</f>
        <v>104.49</v>
      </c>
      <c r="HGK344" s="232" t="s">
        <v>22773</v>
      </c>
      <c r="HGL344" s="437" t="s">
        <v>22774</v>
      </c>
      <c r="HGM344" s="437"/>
      <c r="HGN344" s="437"/>
      <c r="HGO344" s="437"/>
      <c r="HGP344" s="437"/>
      <c r="HGQ344" s="439"/>
      <c r="HGR344" s="211" t="s">
        <v>10863</v>
      </c>
      <c r="HGS344" s="211" t="s">
        <v>22772</v>
      </c>
      <c r="HGT344" s="211" t="s">
        <v>6595</v>
      </c>
      <c r="HGU344" s="212">
        <v>1</v>
      </c>
      <c r="HGV344" s="212"/>
      <c r="HGW344" s="194">
        <v>79.59</v>
      </c>
      <c r="HGX344" s="194">
        <f>ROUND(HGW344*(1+$C$7),2)</f>
        <v>104.49</v>
      </c>
      <c r="HGY344" s="194">
        <f>HGU344*HGW344</f>
        <v>79.59</v>
      </c>
      <c r="HGZ344" s="293">
        <f>HGX344*HGU344</f>
        <v>104.49</v>
      </c>
      <c r="HHA344" s="232" t="s">
        <v>22773</v>
      </c>
      <c r="HHB344" s="437" t="s">
        <v>22774</v>
      </c>
      <c r="HHC344" s="437"/>
      <c r="HHD344" s="437"/>
      <c r="HHE344" s="437"/>
      <c r="HHF344" s="437"/>
      <c r="HHG344" s="439"/>
      <c r="HHH344" s="211" t="s">
        <v>10863</v>
      </c>
      <c r="HHI344" s="211" t="s">
        <v>22772</v>
      </c>
      <c r="HHJ344" s="211" t="s">
        <v>6595</v>
      </c>
      <c r="HHK344" s="212">
        <v>1</v>
      </c>
      <c r="HHL344" s="212"/>
      <c r="HHM344" s="194">
        <v>79.59</v>
      </c>
      <c r="HHN344" s="194">
        <f>ROUND(HHM344*(1+$C$7),2)</f>
        <v>104.49</v>
      </c>
      <c r="HHO344" s="194">
        <f>HHK344*HHM344</f>
        <v>79.59</v>
      </c>
      <c r="HHP344" s="293">
        <f>HHN344*HHK344</f>
        <v>104.49</v>
      </c>
      <c r="HHQ344" s="232" t="s">
        <v>22773</v>
      </c>
      <c r="HHR344" s="437" t="s">
        <v>22774</v>
      </c>
      <c r="HHS344" s="437"/>
      <c r="HHT344" s="437"/>
      <c r="HHU344" s="437"/>
      <c r="HHV344" s="437"/>
      <c r="HHW344" s="439"/>
      <c r="HHX344" s="211" t="s">
        <v>10863</v>
      </c>
      <c r="HHY344" s="211" t="s">
        <v>22772</v>
      </c>
      <c r="HHZ344" s="211" t="s">
        <v>6595</v>
      </c>
      <c r="HIA344" s="212">
        <v>1</v>
      </c>
      <c r="HIB344" s="212"/>
      <c r="HIC344" s="194">
        <v>79.59</v>
      </c>
      <c r="HID344" s="194">
        <f>ROUND(HIC344*(1+$C$7),2)</f>
        <v>104.49</v>
      </c>
      <c r="HIE344" s="194">
        <f>HIA344*HIC344</f>
        <v>79.59</v>
      </c>
      <c r="HIF344" s="293">
        <f>HID344*HIA344</f>
        <v>104.49</v>
      </c>
      <c r="HIG344" s="232" t="s">
        <v>22773</v>
      </c>
      <c r="HIH344" s="437" t="s">
        <v>22774</v>
      </c>
      <c r="HII344" s="437"/>
      <c r="HIJ344" s="437"/>
      <c r="HIK344" s="437"/>
      <c r="HIL344" s="437"/>
      <c r="HIM344" s="439"/>
      <c r="HIN344" s="211" t="s">
        <v>10863</v>
      </c>
      <c r="HIO344" s="211" t="s">
        <v>22772</v>
      </c>
      <c r="HIP344" s="211" t="s">
        <v>6595</v>
      </c>
      <c r="HIQ344" s="212">
        <v>1</v>
      </c>
      <c r="HIR344" s="212"/>
      <c r="HIS344" s="194">
        <v>79.59</v>
      </c>
      <c r="HIT344" s="194">
        <f>ROUND(HIS344*(1+$C$7),2)</f>
        <v>104.49</v>
      </c>
      <c r="HIU344" s="194">
        <f>HIQ344*HIS344</f>
        <v>79.59</v>
      </c>
      <c r="HIV344" s="293">
        <f>HIT344*HIQ344</f>
        <v>104.49</v>
      </c>
      <c r="HIW344" s="232" t="s">
        <v>22773</v>
      </c>
      <c r="HIX344" s="437" t="s">
        <v>22774</v>
      </c>
      <c r="HIY344" s="437"/>
      <c r="HIZ344" s="437"/>
      <c r="HJA344" s="437"/>
      <c r="HJB344" s="437"/>
      <c r="HJC344" s="439"/>
      <c r="HJD344" s="211" t="s">
        <v>10863</v>
      </c>
      <c r="HJE344" s="211" t="s">
        <v>22772</v>
      </c>
      <c r="HJF344" s="211" t="s">
        <v>6595</v>
      </c>
      <c r="HJG344" s="212">
        <v>1</v>
      </c>
      <c r="HJH344" s="212"/>
      <c r="HJI344" s="194">
        <v>79.59</v>
      </c>
      <c r="HJJ344" s="194">
        <f>ROUND(HJI344*(1+$C$7),2)</f>
        <v>104.49</v>
      </c>
      <c r="HJK344" s="194">
        <f>HJG344*HJI344</f>
        <v>79.59</v>
      </c>
      <c r="HJL344" s="293">
        <f>HJJ344*HJG344</f>
        <v>104.49</v>
      </c>
      <c r="HJM344" s="232" t="s">
        <v>22773</v>
      </c>
      <c r="HJN344" s="437" t="s">
        <v>22774</v>
      </c>
      <c r="HJO344" s="437"/>
      <c r="HJP344" s="437"/>
      <c r="HJQ344" s="437"/>
      <c r="HJR344" s="437"/>
      <c r="HJS344" s="439"/>
      <c r="HJT344" s="211" t="s">
        <v>10863</v>
      </c>
      <c r="HJU344" s="211" t="s">
        <v>22772</v>
      </c>
      <c r="HJV344" s="211" t="s">
        <v>6595</v>
      </c>
      <c r="HJW344" s="212">
        <v>1</v>
      </c>
      <c r="HJX344" s="212"/>
      <c r="HJY344" s="194">
        <v>79.59</v>
      </c>
      <c r="HJZ344" s="194">
        <f>ROUND(HJY344*(1+$C$7),2)</f>
        <v>104.49</v>
      </c>
      <c r="HKA344" s="194">
        <f>HJW344*HJY344</f>
        <v>79.59</v>
      </c>
      <c r="HKB344" s="293">
        <f>HJZ344*HJW344</f>
        <v>104.49</v>
      </c>
      <c r="HKC344" s="232" t="s">
        <v>22773</v>
      </c>
      <c r="HKD344" s="437" t="s">
        <v>22774</v>
      </c>
      <c r="HKE344" s="437"/>
      <c r="HKF344" s="437"/>
      <c r="HKG344" s="437"/>
      <c r="HKH344" s="437"/>
      <c r="HKI344" s="439"/>
      <c r="HKJ344" s="211" t="s">
        <v>10863</v>
      </c>
      <c r="HKK344" s="211" t="s">
        <v>22772</v>
      </c>
      <c r="HKL344" s="211" t="s">
        <v>6595</v>
      </c>
      <c r="HKM344" s="212">
        <v>1</v>
      </c>
      <c r="HKN344" s="212"/>
      <c r="HKO344" s="194">
        <v>79.59</v>
      </c>
      <c r="HKP344" s="194">
        <f>ROUND(HKO344*(1+$C$7),2)</f>
        <v>104.49</v>
      </c>
      <c r="HKQ344" s="194">
        <f>HKM344*HKO344</f>
        <v>79.59</v>
      </c>
      <c r="HKR344" s="293">
        <f>HKP344*HKM344</f>
        <v>104.49</v>
      </c>
      <c r="HKS344" s="232" t="s">
        <v>22773</v>
      </c>
      <c r="HKT344" s="437" t="s">
        <v>22774</v>
      </c>
      <c r="HKU344" s="437"/>
      <c r="HKV344" s="437"/>
      <c r="HKW344" s="437"/>
      <c r="HKX344" s="437"/>
      <c r="HKY344" s="439"/>
      <c r="HKZ344" s="211" t="s">
        <v>10863</v>
      </c>
      <c r="HLA344" s="211" t="s">
        <v>22772</v>
      </c>
      <c r="HLB344" s="211" t="s">
        <v>6595</v>
      </c>
      <c r="HLC344" s="212">
        <v>1</v>
      </c>
      <c r="HLD344" s="212"/>
      <c r="HLE344" s="194">
        <v>79.59</v>
      </c>
      <c r="HLF344" s="194">
        <f>ROUND(HLE344*(1+$C$7),2)</f>
        <v>104.49</v>
      </c>
      <c r="HLG344" s="194">
        <f>HLC344*HLE344</f>
        <v>79.59</v>
      </c>
      <c r="HLH344" s="293">
        <f>HLF344*HLC344</f>
        <v>104.49</v>
      </c>
      <c r="HLI344" s="232" t="s">
        <v>22773</v>
      </c>
      <c r="HLJ344" s="437" t="s">
        <v>22774</v>
      </c>
      <c r="HLK344" s="437"/>
      <c r="HLL344" s="437"/>
      <c r="HLM344" s="437"/>
      <c r="HLN344" s="437"/>
      <c r="HLO344" s="439"/>
      <c r="HLP344" s="211" t="s">
        <v>10863</v>
      </c>
      <c r="HLQ344" s="211" t="s">
        <v>22772</v>
      </c>
      <c r="HLR344" s="211" t="s">
        <v>6595</v>
      </c>
      <c r="HLS344" s="212">
        <v>1</v>
      </c>
      <c r="HLT344" s="212"/>
      <c r="HLU344" s="194">
        <v>79.59</v>
      </c>
      <c r="HLV344" s="194">
        <f>ROUND(HLU344*(1+$C$7),2)</f>
        <v>104.49</v>
      </c>
      <c r="HLW344" s="194">
        <f>HLS344*HLU344</f>
        <v>79.59</v>
      </c>
      <c r="HLX344" s="293">
        <f>HLV344*HLS344</f>
        <v>104.49</v>
      </c>
      <c r="HLY344" s="232" t="s">
        <v>22773</v>
      </c>
      <c r="HLZ344" s="437" t="s">
        <v>22774</v>
      </c>
      <c r="HMA344" s="437"/>
      <c r="HMB344" s="437"/>
      <c r="HMC344" s="437"/>
      <c r="HMD344" s="437"/>
      <c r="HME344" s="439"/>
      <c r="HMF344" s="211" t="s">
        <v>10863</v>
      </c>
      <c r="HMG344" s="211" t="s">
        <v>22772</v>
      </c>
      <c r="HMH344" s="211" t="s">
        <v>6595</v>
      </c>
      <c r="HMI344" s="212">
        <v>1</v>
      </c>
      <c r="HMJ344" s="212"/>
      <c r="HMK344" s="194">
        <v>79.59</v>
      </c>
      <c r="HML344" s="194">
        <f>ROUND(HMK344*(1+$C$7),2)</f>
        <v>104.49</v>
      </c>
      <c r="HMM344" s="194">
        <f>HMI344*HMK344</f>
        <v>79.59</v>
      </c>
      <c r="HMN344" s="293">
        <f>HML344*HMI344</f>
        <v>104.49</v>
      </c>
      <c r="HMO344" s="232" t="s">
        <v>22773</v>
      </c>
      <c r="HMP344" s="437" t="s">
        <v>22774</v>
      </c>
      <c r="HMQ344" s="437"/>
      <c r="HMR344" s="437"/>
      <c r="HMS344" s="437"/>
      <c r="HMT344" s="437"/>
      <c r="HMU344" s="439"/>
      <c r="HMV344" s="211" t="s">
        <v>10863</v>
      </c>
      <c r="HMW344" s="211" t="s">
        <v>22772</v>
      </c>
      <c r="HMX344" s="211" t="s">
        <v>6595</v>
      </c>
      <c r="HMY344" s="212">
        <v>1</v>
      </c>
      <c r="HMZ344" s="212"/>
      <c r="HNA344" s="194">
        <v>79.59</v>
      </c>
      <c r="HNB344" s="194">
        <f>ROUND(HNA344*(1+$C$7),2)</f>
        <v>104.49</v>
      </c>
      <c r="HNC344" s="194">
        <f>HMY344*HNA344</f>
        <v>79.59</v>
      </c>
      <c r="HND344" s="293">
        <f>HNB344*HMY344</f>
        <v>104.49</v>
      </c>
      <c r="HNE344" s="232" t="s">
        <v>22773</v>
      </c>
      <c r="HNF344" s="437" t="s">
        <v>22774</v>
      </c>
      <c r="HNG344" s="437"/>
      <c r="HNH344" s="437"/>
      <c r="HNI344" s="437"/>
      <c r="HNJ344" s="437"/>
      <c r="HNK344" s="439"/>
      <c r="HNL344" s="211" t="s">
        <v>10863</v>
      </c>
      <c r="HNM344" s="211" t="s">
        <v>22772</v>
      </c>
      <c r="HNN344" s="211" t="s">
        <v>6595</v>
      </c>
      <c r="HNO344" s="212">
        <v>1</v>
      </c>
      <c r="HNP344" s="212"/>
      <c r="HNQ344" s="194">
        <v>79.59</v>
      </c>
      <c r="HNR344" s="194">
        <f>ROUND(HNQ344*(1+$C$7),2)</f>
        <v>104.49</v>
      </c>
      <c r="HNS344" s="194">
        <f>HNO344*HNQ344</f>
        <v>79.59</v>
      </c>
      <c r="HNT344" s="293">
        <f>HNR344*HNO344</f>
        <v>104.49</v>
      </c>
      <c r="HNU344" s="232" t="s">
        <v>22773</v>
      </c>
      <c r="HNV344" s="437" t="s">
        <v>22774</v>
      </c>
      <c r="HNW344" s="437"/>
      <c r="HNX344" s="437"/>
      <c r="HNY344" s="437"/>
      <c r="HNZ344" s="437"/>
      <c r="HOA344" s="439"/>
      <c r="HOB344" s="211" t="s">
        <v>10863</v>
      </c>
      <c r="HOC344" s="211" t="s">
        <v>22772</v>
      </c>
      <c r="HOD344" s="211" t="s">
        <v>6595</v>
      </c>
      <c r="HOE344" s="212">
        <v>1</v>
      </c>
      <c r="HOF344" s="212"/>
      <c r="HOG344" s="194">
        <v>79.59</v>
      </c>
      <c r="HOH344" s="194">
        <f>ROUND(HOG344*(1+$C$7),2)</f>
        <v>104.49</v>
      </c>
      <c r="HOI344" s="194">
        <f>HOE344*HOG344</f>
        <v>79.59</v>
      </c>
      <c r="HOJ344" s="293">
        <f>HOH344*HOE344</f>
        <v>104.49</v>
      </c>
      <c r="HOK344" s="232" t="s">
        <v>22773</v>
      </c>
      <c r="HOL344" s="437" t="s">
        <v>22774</v>
      </c>
      <c r="HOM344" s="437"/>
      <c r="HON344" s="437"/>
      <c r="HOO344" s="437"/>
      <c r="HOP344" s="437"/>
      <c r="HOQ344" s="439"/>
      <c r="HOR344" s="211" t="s">
        <v>10863</v>
      </c>
      <c r="HOS344" s="211" t="s">
        <v>22772</v>
      </c>
      <c r="HOT344" s="211" t="s">
        <v>6595</v>
      </c>
      <c r="HOU344" s="212">
        <v>1</v>
      </c>
      <c r="HOV344" s="212"/>
      <c r="HOW344" s="194">
        <v>79.59</v>
      </c>
      <c r="HOX344" s="194">
        <f>ROUND(HOW344*(1+$C$7),2)</f>
        <v>104.49</v>
      </c>
      <c r="HOY344" s="194">
        <f>HOU344*HOW344</f>
        <v>79.59</v>
      </c>
      <c r="HOZ344" s="293">
        <f>HOX344*HOU344</f>
        <v>104.49</v>
      </c>
      <c r="HPA344" s="232" t="s">
        <v>22773</v>
      </c>
      <c r="HPB344" s="437" t="s">
        <v>22774</v>
      </c>
      <c r="HPC344" s="437"/>
      <c r="HPD344" s="437"/>
      <c r="HPE344" s="437"/>
      <c r="HPF344" s="437"/>
      <c r="HPG344" s="439"/>
      <c r="HPH344" s="211" t="s">
        <v>10863</v>
      </c>
      <c r="HPI344" s="211" t="s">
        <v>22772</v>
      </c>
      <c r="HPJ344" s="211" t="s">
        <v>6595</v>
      </c>
      <c r="HPK344" s="212">
        <v>1</v>
      </c>
      <c r="HPL344" s="212"/>
      <c r="HPM344" s="194">
        <v>79.59</v>
      </c>
      <c r="HPN344" s="194">
        <f>ROUND(HPM344*(1+$C$7),2)</f>
        <v>104.49</v>
      </c>
      <c r="HPO344" s="194">
        <f>HPK344*HPM344</f>
        <v>79.59</v>
      </c>
      <c r="HPP344" s="293">
        <f>HPN344*HPK344</f>
        <v>104.49</v>
      </c>
      <c r="HPQ344" s="232" t="s">
        <v>22773</v>
      </c>
      <c r="HPR344" s="437" t="s">
        <v>22774</v>
      </c>
      <c r="HPS344" s="437"/>
      <c r="HPT344" s="437"/>
      <c r="HPU344" s="437"/>
      <c r="HPV344" s="437"/>
      <c r="HPW344" s="439"/>
      <c r="HPX344" s="211" t="s">
        <v>10863</v>
      </c>
      <c r="HPY344" s="211" t="s">
        <v>22772</v>
      </c>
      <c r="HPZ344" s="211" t="s">
        <v>6595</v>
      </c>
      <c r="HQA344" s="212">
        <v>1</v>
      </c>
      <c r="HQB344" s="212"/>
      <c r="HQC344" s="194">
        <v>79.59</v>
      </c>
      <c r="HQD344" s="194">
        <f>ROUND(HQC344*(1+$C$7),2)</f>
        <v>104.49</v>
      </c>
      <c r="HQE344" s="194">
        <f>HQA344*HQC344</f>
        <v>79.59</v>
      </c>
      <c r="HQF344" s="293">
        <f>HQD344*HQA344</f>
        <v>104.49</v>
      </c>
      <c r="HQG344" s="232" t="s">
        <v>22773</v>
      </c>
      <c r="HQH344" s="437" t="s">
        <v>22774</v>
      </c>
      <c r="HQI344" s="437"/>
      <c r="HQJ344" s="437"/>
      <c r="HQK344" s="437"/>
      <c r="HQL344" s="437"/>
      <c r="HQM344" s="439"/>
      <c r="HQN344" s="211" t="s">
        <v>10863</v>
      </c>
      <c r="HQO344" s="211" t="s">
        <v>22772</v>
      </c>
      <c r="HQP344" s="211" t="s">
        <v>6595</v>
      </c>
      <c r="HQQ344" s="212">
        <v>1</v>
      </c>
      <c r="HQR344" s="212"/>
      <c r="HQS344" s="194">
        <v>79.59</v>
      </c>
      <c r="HQT344" s="194">
        <f>ROUND(HQS344*(1+$C$7),2)</f>
        <v>104.49</v>
      </c>
      <c r="HQU344" s="194">
        <f>HQQ344*HQS344</f>
        <v>79.59</v>
      </c>
      <c r="HQV344" s="293">
        <f>HQT344*HQQ344</f>
        <v>104.49</v>
      </c>
      <c r="HQW344" s="232" t="s">
        <v>22773</v>
      </c>
      <c r="HQX344" s="437" t="s">
        <v>22774</v>
      </c>
      <c r="HQY344" s="437"/>
      <c r="HQZ344" s="437"/>
      <c r="HRA344" s="437"/>
      <c r="HRB344" s="437"/>
      <c r="HRC344" s="439"/>
      <c r="HRD344" s="211" t="s">
        <v>10863</v>
      </c>
      <c r="HRE344" s="211" t="s">
        <v>22772</v>
      </c>
      <c r="HRF344" s="211" t="s">
        <v>6595</v>
      </c>
      <c r="HRG344" s="212">
        <v>1</v>
      </c>
      <c r="HRH344" s="212"/>
      <c r="HRI344" s="194">
        <v>79.59</v>
      </c>
      <c r="HRJ344" s="194">
        <f>ROUND(HRI344*(1+$C$7),2)</f>
        <v>104.49</v>
      </c>
      <c r="HRK344" s="194">
        <f>HRG344*HRI344</f>
        <v>79.59</v>
      </c>
      <c r="HRL344" s="293">
        <f>HRJ344*HRG344</f>
        <v>104.49</v>
      </c>
      <c r="HRM344" s="232" t="s">
        <v>22773</v>
      </c>
      <c r="HRN344" s="437" t="s">
        <v>22774</v>
      </c>
      <c r="HRO344" s="437"/>
      <c r="HRP344" s="437"/>
      <c r="HRQ344" s="437"/>
      <c r="HRR344" s="437"/>
      <c r="HRS344" s="439"/>
      <c r="HRT344" s="211" t="s">
        <v>10863</v>
      </c>
      <c r="HRU344" s="211" t="s">
        <v>22772</v>
      </c>
      <c r="HRV344" s="211" t="s">
        <v>6595</v>
      </c>
      <c r="HRW344" s="212">
        <v>1</v>
      </c>
      <c r="HRX344" s="212"/>
      <c r="HRY344" s="194">
        <v>79.59</v>
      </c>
      <c r="HRZ344" s="194">
        <f>ROUND(HRY344*(1+$C$7),2)</f>
        <v>104.49</v>
      </c>
      <c r="HSA344" s="194">
        <f>HRW344*HRY344</f>
        <v>79.59</v>
      </c>
      <c r="HSB344" s="293">
        <f>HRZ344*HRW344</f>
        <v>104.49</v>
      </c>
      <c r="HSC344" s="232" t="s">
        <v>22773</v>
      </c>
      <c r="HSD344" s="437" t="s">
        <v>22774</v>
      </c>
      <c r="HSE344" s="437"/>
      <c r="HSF344" s="437"/>
      <c r="HSG344" s="437"/>
      <c r="HSH344" s="437"/>
      <c r="HSI344" s="439"/>
      <c r="HSJ344" s="211" t="s">
        <v>10863</v>
      </c>
      <c r="HSK344" s="211" t="s">
        <v>22772</v>
      </c>
      <c r="HSL344" s="211" t="s">
        <v>6595</v>
      </c>
      <c r="HSM344" s="212">
        <v>1</v>
      </c>
      <c r="HSN344" s="212"/>
      <c r="HSO344" s="194">
        <v>79.59</v>
      </c>
      <c r="HSP344" s="194">
        <f>ROUND(HSO344*(1+$C$7),2)</f>
        <v>104.49</v>
      </c>
      <c r="HSQ344" s="194">
        <f>HSM344*HSO344</f>
        <v>79.59</v>
      </c>
      <c r="HSR344" s="293">
        <f>HSP344*HSM344</f>
        <v>104.49</v>
      </c>
      <c r="HSS344" s="232" t="s">
        <v>22773</v>
      </c>
      <c r="HST344" s="437" t="s">
        <v>22774</v>
      </c>
      <c r="HSU344" s="437"/>
      <c r="HSV344" s="437"/>
      <c r="HSW344" s="437"/>
      <c r="HSX344" s="437"/>
      <c r="HSY344" s="439"/>
      <c r="HSZ344" s="211" t="s">
        <v>10863</v>
      </c>
      <c r="HTA344" s="211" t="s">
        <v>22772</v>
      </c>
      <c r="HTB344" s="211" t="s">
        <v>6595</v>
      </c>
      <c r="HTC344" s="212">
        <v>1</v>
      </c>
      <c r="HTD344" s="212"/>
      <c r="HTE344" s="194">
        <v>79.59</v>
      </c>
      <c r="HTF344" s="194">
        <f>ROUND(HTE344*(1+$C$7),2)</f>
        <v>104.49</v>
      </c>
      <c r="HTG344" s="194">
        <f>HTC344*HTE344</f>
        <v>79.59</v>
      </c>
      <c r="HTH344" s="293">
        <f>HTF344*HTC344</f>
        <v>104.49</v>
      </c>
      <c r="HTI344" s="232" t="s">
        <v>22773</v>
      </c>
      <c r="HTJ344" s="437" t="s">
        <v>22774</v>
      </c>
      <c r="HTK344" s="437"/>
      <c r="HTL344" s="437"/>
      <c r="HTM344" s="437"/>
      <c r="HTN344" s="437"/>
      <c r="HTO344" s="439"/>
      <c r="HTP344" s="211" t="s">
        <v>10863</v>
      </c>
      <c r="HTQ344" s="211" t="s">
        <v>22772</v>
      </c>
      <c r="HTR344" s="211" t="s">
        <v>6595</v>
      </c>
      <c r="HTS344" s="212">
        <v>1</v>
      </c>
      <c r="HTT344" s="212"/>
      <c r="HTU344" s="194">
        <v>79.59</v>
      </c>
      <c r="HTV344" s="194">
        <f>ROUND(HTU344*(1+$C$7),2)</f>
        <v>104.49</v>
      </c>
      <c r="HTW344" s="194">
        <f>HTS344*HTU344</f>
        <v>79.59</v>
      </c>
      <c r="HTX344" s="293">
        <f>HTV344*HTS344</f>
        <v>104.49</v>
      </c>
      <c r="HTY344" s="232" t="s">
        <v>22773</v>
      </c>
      <c r="HTZ344" s="437" t="s">
        <v>22774</v>
      </c>
      <c r="HUA344" s="437"/>
      <c r="HUB344" s="437"/>
      <c r="HUC344" s="437"/>
      <c r="HUD344" s="437"/>
      <c r="HUE344" s="439"/>
      <c r="HUF344" s="211" t="s">
        <v>10863</v>
      </c>
      <c r="HUG344" s="211" t="s">
        <v>22772</v>
      </c>
      <c r="HUH344" s="211" t="s">
        <v>6595</v>
      </c>
      <c r="HUI344" s="212">
        <v>1</v>
      </c>
      <c r="HUJ344" s="212"/>
      <c r="HUK344" s="194">
        <v>79.59</v>
      </c>
      <c r="HUL344" s="194">
        <f>ROUND(HUK344*(1+$C$7),2)</f>
        <v>104.49</v>
      </c>
      <c r="HUM344" s="194">
        <f>HUI344*HUK344</f>
        <v>79.59</v>
      </c>
      <c r="HUN344" s="293">
        <f>HUL344*HUI344</f>
        <v>104.49</v>
      </c>
      <c r="HUO344" s="232" t="s">
        <v>22773</v>
      </c>
      <c r="HUP344" s="437" t="s">
        <v>22774</v>
      </c>
      <c r="HUQ344" s="437"/>
      <c r="HUR344" s="437"/>
      <c r="HUS344" s="437"/>
      <c r="HUT344" s="437"/>
      <c r="HUU344" s="439"/>
      <c r="HUV344" s="211" t="s">
        <v>10863</v>
      </c>
      <c r="HUW344" s="211" t="s">
        <v>22772</v>
      </c>
      <c r="HUX344" s="211" t="s">
        <v>6595</v>
      </c>
      <c r="HUY344" s="212">
        <v>1</v>
      </c>
      <c r="HUZ344" s="212"/>
      <c r="HVA344" s="194">
        <v>79.59</v>
      </c>
      <c r="HVB344" s="194">
        <f>ROUND(HVA344*(1+$C$7),2)</f>
        <v>104.49</v>
      </c>
      <c r="HVC344" s="194">
        <f>HUY344*HVA344</f>
        <v>79.59</v>
      </c>
      <c r="HVD344" s="293">
        <f>HVB344*HUY344</f>
        <v>104.49</v>
      </c>
      <c r="HVE344" s="232" t="s">
        <v>22773</v>
      </c>
      <c r="HVF344" s="437" t="s">
        <v>22774</v>
      </c>
      <c r="HVG344" s="437"/>
      <c r="HVH344" s="437"/>
      <c r="HVI344" s="437"/>
      <c r="HVJ344" s="437"/>
      <c r="HVK344" s="439"/>
      <c r="HVL344" s="211" t="s">
        <v>10863</v>
      </c>
      <c r="HVM344" s="211" t="s">
        <v>22772</v>
      </c>
      <c r="HVN344" s="211" t="s">
        <v>6595</v>
      </c>
      <c r="HVO344" s="212">
        <v>1</v>
      </c>
      <c r="HVP344" s="212"/>
      <c r="HVQ344" s="194">
        <v>79.59</v>
      </c>
      <c r="HVR344" s="194">
        <f>ROUND(HVQ344*(1+$C$7),2)</f>
        <v>104.49</v>
      </c>
      <c r="HVS344" s="194">
        <f>HVO344*HVQ344</f>
        <v>79.59</v>
      </c>
      <c r="HVT344" s="293">
        <f>HVR344*HVO344</f>
        <v>104.49</v>
      </c>
      <c r="HVU344" s="232" t="s">
        <v>22773</v>
      </c>
      <c r="HVV344" s="437" t="s">
        <v>22774</v>
      </c>
      <c r="HVW344" s="437"/>
      <c r="HVX344" s="437"/>
      <c r="HVY344" s="437"/>
      <c r="HVZ344" s="437"/>
      <c r="HWA344" s="439"/>
      <c r="HWB344" s="211" t="s">
        <v>10863</v>
      </c>
      <c r="HWC344" s="211" t="s">
        <v>22772</v>
      </c>
      <c r="HWD344" s="211" t="s">
        <v>6595</v>
      </c>
      <c r="HWE344" s="212">
        <v>1</v>
      </c>
      <c r="HWF344" s="212"/>
      <c r="HWG344" s="194">
        <v>79.59</v>
      </c>
      <c r="HWH344" s="194">
        <f>ROUND(HWG344*(1+$C$7),2)</f>
        <v>104.49</v>
      </c>
      <c r="HWI344" s="194">
        <f>HWE344*HWG344</f>
        <v>79.59</v>
      </c>
      <c r="HWJ344" s="293">
        <f>HWH344*HWE344</f>
        <v>104.49</v>
      </c>
      <c r="HWK344" s="232" t="s">
        <v>22773</v>
      </c>
      <c r="HWL344" s="437" t="s">
        <v>22774</v>
      </c>
      <c r="HWM344" s="437"/>
      <c r="HWN344" s="437"/>
      <c r="HWO344" s="437"/>
      <c r="HWP344" s="437"/>
      <c r="HWQ344" s="439"/>
      <c r="HWR344" s="211" t="s">
        <v>10863</v>
      </c>
      <c r="HWS344" s="211" t="s">
        <v>22772</v>
      </c>
      <c r="HWT344" s="211" t="s">
        <v>6595</v>
      </c>
      <c r="HWU344" s="212">
        <v>1</v>
      </c>
      <c r="HWV344" s="212"/>
      <c r="HWW344" s="194">
        <v>79.59</v>
      </c>
      <c r="HWX344" s="194">
        <f>ROUND(HWW344*(1+$C$7),2)</f>
        <v>104.49</v>
      </c>
      <c r="HWY344" s="194">
        <f>HWU344*HWW344</f>
        <v>79.59</v>
      </c>
      <c r="HWZ344" s="293">
        <f>HWX344*HWU344</f>
        <v>104.49</v>
      </c>
      <c r="HXA344" s="232" t="s">
        <v>22773</v>
      </c>
      <c r="HXB344" s="437" t="s">
        <v>22774</v>
      </c>
      <c r="HXC344" s="437"/>
      <c r="HXD344" s="437"/>
      <c r="HXE344" s="437"/>
      <c r="HXF344" s="437"/>
      <c r="HXG344" s="439"/>
      <c r="HXH344" s="211" t="s">
        <v>10863</v>
      </c>
      <c r="HXI344" s="211" t="s">
        <v>22772</v>
      </c>
      <c r="HXJ344" s="211" t="s">
        <v>6595</v>
      </c>
      <c r="HXK344" s="212">
        <v>1</v>
      </c>
      <c r="HXL344" s="212"/>
      <c r="HXM344" s="194">
        <v>79.59</v>
      </c>
      <c r="HXN344" s="194">
        <f>ROUND(HXM344*(1+$C$7),2)</f>
        <v>104.49</v>
      </c>
      <c r="HXO344" s="194">
        <f>HXK344*HXM344</f>
        <v>79.59</v>
      </c>
      <c r="HXP344" s="293">
        <f>HXN344*HXK344</f>
        <v>104.49</v>
      </c>
      <c r="HXQ344" s="232" t="s">
        <v>22773</v>
      </c>
      <c r="HXR344" s="437" t="s">
        <v>22774</v>
      </c>
      <c r="HXS344" s="437"/>
      <c r="HXT344" s="437"/>
      <c r="HXU344" s="437"/>
      <c r="HXV344" s="437"/>
      <c r="HXW344" s="439"/>
      <c r="HXX344" s="211" t="s">
        <v>10863</v>
      </c>
      <c r="HXY344" s="211" t="s">
        <v>22772</v>
      </c>
      <c r="HXZ344" s="211" t="s">
        <v>6595</v>
      </c>
      <c r="HYA344" s="212">
        <v>1</v>
      </c>
      <c r="HYB344" s="212"/>
      <c r="HYC344" s="194">
        <v>79.59</v>
      </c>
      <c r="HYD344" s="194">
        <f>ROUND(HYC344*(1+$C$7),2)</f>
        <v>104.49</v>
      </c>
      <c r="HYE344" s="194">
        <f>HYA344*HYC344</f>
        <v>79.59</v>
      </c>
      <c r="HYF344" s="293">
        <f>HYD344*HYA344</f>
        <v>104.49</v>
      </c>
      <c r="HYG344" s="232" t="s">
        <v>22773</v>
      </c>
      <c r="HYH344" s="437" t="s">
        <v>22774</v>
      </c>
      <c r="HYI344" s="437"/>
      <c r="HYJ344" s="437"/>
      <c r="HYK344" s="437"/>
      <c r="HYL344" s="437"/>
      <c r="HYM344" s="439"/>
      <c r="HYN344" s="211" t="s">
        <v>10863</v>
      </c>
      <c r="HYO344" s="211" t="s">
        <v>22772</v>
      </c>
      <c r="HYP344" s="211" t="s">
        <v>6595</v>
      </c>
      <c r="HYQ344" s="212">
        <v>1</v>
      </c>
      <c r="HYR344" s="212"/>
      <c r="HYS344" s="194">
        <v>79.59</v>
      </c>
      <c r="HYT344" s="194">
        <f>ROUND(HYS344*(1+$C$7),2)</f>
        <v>104.49</v>
      </c>
      <c r="HYU344" s="194">
        <f>HYQ344*HYS344</f>
        <v>79.59</v>
      </c>
      <c r="HYV344" s="293">
        <f>HYT344*HYQ344</f>
        <v>104.49</v>
      </c>
      <c r="HYW344" s="232" t="s">
        <v>22773</v>
      </c>
      <c r="HYX344" s="437" t="s">
        <v>22774</v>
      </c>
      <c r="HYY344" s="437"/>
      <c r="HYZ344" s="437"/>
      <c r="HZA344" s="437"/>
      <c r="HZB344" s="437"/>
      <c r="HZC344" s="439"/>
      <c r="HZD344" s="211" t="s">
        <v>10863</v>
      </c>
      <c r="HZE344" s="211" t="s">
        <v>22772</v>
      </c>
      <c r="HZF344" s="211" t="s">
        <v>6595</v>
      </c>
      <c r="HZG344" s="212">
        <v>1</v>
      </c>
      <c r="HZH344" s="212"/>
      <c r="HZI344" s="194">
        <v>79.59</v>
      </c>
      <c r="HZJ344" s="194">
        <f>ROUND(HZI344*(1+$C$7),2)</f>
        <v>104.49</v>
      </c>
      <c r="HZK344" s="194">
        <f>HZG344*HZI344</f>
        <v>79.59</v>
      </c>
      <c r="HZL344" s="293">
        <f>HZJ344*HZG344</f>
        <v>104.49</v>
      </c>
      <c r="HZM344" s="232" t="s">
        <v>22773</v>
      </c>
      <c r="HZN344" s="437" t="s">
        <v>22774</v>
      </c>
      <c r="HZO344" s="437"/>
      <c r="HZP344" s="437"/>
      <c r="HZQ344" s="437"/>
      <c r="HZR344" s="437"/>
      <c r="HZS344" s="439"/>
      <c r="HZT344" s="211" t="s">
        <v>10863</v>
      </c>
      <c r="HZU344" s="211" t="s">
        <v>22772</v>
      </c>
      <c r="HZV344" s="211" t="s">
        <v>6595</v>
      </c>
      <c r="HZW344" s="212">
        <v>1</v>
      </c>
      <c r="HZX344" s="212"/>
      <c r="HZY344" s="194">
        <v>79.59</v>
      </c>
      <c r="HZZ344" s="194">
        <f>ROUND(HZY344*(1+$C$7),2)</f>
        <v>104.49</v>
      </c>
      <c r="IAA344" s="194">
        <f>HZW344*HZY344</f>
        <v>79.59</v>
      </c>
      <c r="IAB344" s="293">
        <f>HZZ344*HZW344</f>
        <v>104.49</v>
      </c>
      <c r="IAC344" s="232" t="s">
        <v>22773</v>
      </c>
      <c r="IAD344" s="437" t="s">
        <v>22774</v>
      </c>
      <c r="IAE344" s="437"/>
      <c r="IAF344" s="437"/>
      <c r="IAG344" s="437"/>
      <c r="IAH344" s="437"/>
      <c r="IAI344" s="439"/>
      <c r="IAJ344" s="211" t="s">
        <v>10863</v>
      </c>
      <c r="IAK344" s="211" t="s">
        <v>22772</v>
      </c>
      <c r="IAL344" s="211" t="s">
        <v>6595</v>
      </c>
      <c r="IAM344" s="212">
        <v>1</v>
      </c>
      <c r="IAN344" s="212"/>
      <c r="IAO344" s="194">
        <v>79.59</v>
      </c>
      <c r="IAP344" s="194">
        <f>ROUND(IAO344*(1+$C$7),2)</f>
        <v>104.49</v>
      </c>
      <c r="IAQ344" s="194">
        <f>IAM344*IAO344</f>
        <v>79.59</v>
      </c>
      <c r="IAR344" s="293">
        <f>IAP344*IAM344</f>
        <v>104.49</v>
      </c>
      <c r="IAS344" s="232" t="s">
        <v>22773</v>
      </c>
      <c r="IAT344" s="437" t="s">
        <v>22774</v>
      </c>
      <c r="IAU344" s="437"/>
      <c r="IAV344" s="437"/>
      <c r="IAW344" s="437"/>
      <c r="IAX344" s="437"/>
      <c r="IAY344" s="439"/>
      <c r="IAZ344" s="211" t="s">
        <v>10863</v>
      </c>
      <c r="IBA344" s="211" t="s">
        <v>22772</v>
      </c>
      <c r="IBB344" s="211" t="s">
        <v>6595</v>
      </c>
      <c r="IBC344" s="212">
        <v>1</v>
      </c>
      <c r="IBD344" s="212"/>
      <c r="IBE344" s="194">
        <v>79.59</v>
      </c>
      <c r="IBF344" s="194">
        <f>ROUND(IBE344*(1+$C$7),2)</f>
        <v>104.49</v>
      </c>
      <c r="IBG344" s="194">
        <f>IBC344*IBE344</f>
        <v>79.59</v>
      </c>
      <c r="IBH344" s="293">
        <f>IBF344*IBC344</f>
        <v>104.49</v>
      </c>
      <c r="IBI344" s="232" t="s">
        <v>22773</v>
      </c>
      <c r="IBJ344" s="437" t="s">
        <v>22774</v>
      </c>
      <c r="IBK344" s="437"/>
      <c r="IBL344" s="437"/>
      <c r="IBM344" s="437"/>
      <c r="IBN344" s="437"/>
      <c r="IBO344" s="439"/>
      <c r="IBP344" s="211" t="s">
        <v>10863</v>
      </c>
      <c r="IBQ344" s="211" t="s">
        <v>22772</v>
      </c>
      <c r="IBR344" s="211" t="s">
        <v>6595</v>
      </c>
      <c r="IBS344" s="212">
        <v>1</v>
      </c>
      <c r="IBT344" s="212"/>
      <c r="IBU344" s="194">
        <v>79.59</v>
      </c>
      <c r="IBV344" s="194">
        <f>ROUND(IBU344*(1+$C$7),2)</f>
        <v>104.49</v>
      </c>
      <c r="IBW344" s="194">
        <f>IBS344*IBU344</f>
        <v>79.59</v>
      </c>
      <c r="IBX344" s="293">
        <f>IBV344*IBS344</f>
        <v>104.49</v>
      </c>
      <c r="IBY344" s="232" t="s">
        <v>22773</v>
      </c>
      <c r="IBZ344" s="437" t="s">
        <v>22774</v>
      </c>
      <c r="ICA344" s="437"/>
      <c r="ICB344" s="437"/>
      <c r="ICC344" s="437"/>
      <c r="ICD344" s="437"/>
      <c r="ICE344" s="439"/>
      <c r="ICF344" s="211" t="s">
        <v>10863</v>
      </c>
      <c r="ICG344" s="211" t="s">
        <v>22772</v>
      </c>
      <c r="ICH344" s="211" t="s">
        <v>6595</v>
      </c>
      <c r="ICI344" s="212">
        <v>1</v>
      </c>
      <c r="ICJ344" s="212"/>
      <c r="ICK344" s="194">
        <v>79.59</v>
      </c>
      <c r="ICL344" s="194">
        <f>ROUND(ICK344*(1+$C$7),2)</f>
        <v>104.49</v>
      </c>
      <c r="ICM344" s="194">
        <f>ICI344*ICK344</f>
        <v>79.59</v>
      </c>
      <c r="ICN344" s="293">
        <f>ICL344*ICI344</f>
        <v>104.49</v>
      </c>
      <c r="ICO344" s="232" t="s">
        <v>22773</v>
      </c>
      <c r="ICP344" s="437" t="s">
        <v>22774</v>
      </c>
      <c r="ICQ344" s="437"/>
      <c r="ICR344" s="437"/>
      <c r="ICS344" s="437"/>
      <c r="ICT344" s="437"/>
      <c r="ICU344" s="439"/>
      <c r="ICV344" s="211" t="s">
        <v>10863</v>
      </c>
      <c r="ICW344" s="211" t="s">
        <v>22772</v>
      </c>
      <c r="ICX344" s="211" t="s">
        <v>6595</v>
      </c>
      <c r="ICY344" s="212">
        <v>1</v>
      </c>
      <c r="ICZ344" s="212"/>
      <c r="IDA344" s="194">
        <v>79.59</v>
      </c>
      <c r="IDB344" s="194">
        <f>ROUND(IDA344*(1+$C$7),2)</f>
        <v>104.49</v>
      </c>
      <c r="IDC344" s="194">
        <f>ICY344*IDA344</f>
        <v>79.59</v>
      </c>
      <c r="IDD344" s="293">
        <f>IDB344*ICY344</f>
        <v>104.49</v>
      </c>
      <c r="IDE344" s="232" t="s">
        <v>22773</v>
      </c>
      <c r="IDF344" s="437" t="s">
        <v>22774</v>
      </c>
      <c r="IDG344" s="437"/>
      <c r="IDH344" s="437"/>
      <c r="IDI344" s="437"/>
      <c r="IDJ344" s="437"/>
      <c r="IDK344" s="439"/>
      <c r="IDL344" s="211" t="s">
        <v>10863</v>
      </c>
      <c r="IDM344" s="211" t="s">
        <v>22772</v>
      </c>
      <c r="IDN344" s="211" t="s">
        <v>6595</v>
      </c>
      <c r="IDO344" s="212">
        <v>1</v>
      </c>
      <c r="IDP344" s="212"/>
      <c r="IDQ344" s="194">
        <v>79.59</v>
      </c>
      <c r="IDR344" s="194">
        <f>ROUND(IDQ344*(1+$C$7),2)</f>
        <v>104.49</v>
      </c>
      <c r="IDS344" s="194">
        <f>IDO344*IDQ344</f>
        <v>79.59</v>
      </c>
      <c r="IDT344" s="293">
        <f>IDR344*IDO344</f>
        <v>104.49</v>
      </c>
      <c r="IDU344" s="232" t="s">
        <v>22773</v>
      </c>
      <c r="IDV344" s="437" t="s">
        <v>22774</v>
      </c>
      <c r="IDW344" s="437"/>
      <c r="IDX344" s="437"/>
      <c r="IDY344" s="437"/>
      <c r="IDZ344" s="437"/>
      <c r="IEA344" s="439"/>
      <c r="IEB344" s="211" t="s">
        <v>10863</v>
      </c>
      <c r="IEC344" s="211" t="s">
        <v>22772</v>
      </c>
      <c r="IED344" s="211" t="s">
        <v>6595</v>
      </c>
      <c r="IEE344" s="212">
        <v>1</v>
      </c>
      <c r="IEF344" s="212"/>
      <c r="IEG344" s="194">
        <v>79.59</v>
      </c>
      <c r="IEH344" s="194">
        <f>ROUND(IEG344*(1+$C$7),2)</f>
        <v>104.49</v>
      </c>
      <c r="IEI344" s="194">
        <f>IEE344*IEG344</f>
        <v>79.59</v>
      </c>
      <c r="IEJ344" s="293">
        <f>IEH344*IEE344</f>
        <v>104.49</v>
      </c>
      <c r="IEK344" s="232" t="s">
        <v>22773</v>
      </c>
      <c r="IEL344" s="437" t="s">
        <v>22774</v>
      </c>
      <c r="IEM344" s="437"/>
      <c r="IEN344" s="437"/>
      <c r="IEO344" s="437"/>
      <c r="IEP344" s="437"/>
      <c r="IEQ344" s="439"/>
      <c r="IER344" s="211" t="s">
        <v>10863</v>
      </c>
      <c r="IES344" s="211" t="s">
        <v>22772</v>
      </c>
      <c r="IET344" s="211" t="s">
        <v>6595</v>
      </c>
      <c r="IEU344" s="212">
        <v>1</v>
      </c>
      <c r="IEV344" s="212"/>
      <c r="IEW344" s="194">
        <v>79.59</v>
      </c>
      <c r="IEX344" s="194">
        <f>ROUND(IEW344*(1+$C$7),2)</f>
        <v>104.49</v>
      </c>
      <c r="IEY344" s="194">
        <f>IEU344*IEW344</f>
        <v>79.59</v>
      </c>
      <c r="IEZ344" s="293">
        <f>IEX344*IEU344</f>
        <v>104.49</v>
      </c>
      <c r="IFA344" s="232" t="s">
        <v>22773</v>
      </c>
      <c r="IFB344" s="437" t="s">
        <v>22774</v>
      </c>
      <c r="IFC344" s="437"/>
      <c r="IFD344" s="437"/>
      <c r="IFE344" s="437"/>
      <c r="IFF344" s="437"/>
      <c r="IFG344" s="439"/>
      <c r="IFH344" s="211" t="s">
        <v>10863</v>
      </c>
      <c r="IFI344" s="211" t="s">
        <v>22772</v>
      </c>
      <c r="IFJ344" s="211" t="s">
        <v>6595</v>
      </c>
      <c r="IFK344" s="212">
        <v>1</v>
      </c>
      <c r="IFL344" s="212"/>
      <c r="IFM344" s="194">
        <v>79.59</v>
      </c>
      <c r="IFN344" s="194">
        <f>ROUND(IFM344*(1+$C$7),2)</f>
        <v>104.49</v>
      </c>
      <c r="IFO344" s="194">
        <f>IFK344*IFM344</f>
        <v>79.59</v>
      </c>
      <c r="IFP344" s="293">
        <f>IFN344*IFK344</f>
        <v>104.49</v>
      </c>
      <c r="IFQ344" s="232" t="s">
        <v>22773</v>
      </c>
      <c r="IFR344" s="437" t="s">
        <v>22774</v>
      </c>
      <c r="IFS344" s="437"/>
      <c r="IFT344" s="437"/>
      <c r="IFU344" s="437"/>
      <c r="IFV344" s="437"/>
      <c r="IFW344" s="439"/>
      <c r="IFX344" s="211" t="s">
        <v>10863</v>
      </c>
      <c r="IFY344" s="211" t="s">
        <v>22772</v>
      </c>
      <c r="IFZ344" s="211" t="s">
        <v>6595</v>
      </c>
      <c r="IGA344" s="212">
        <v>1</v>
      </c>
      <c r="IGB344" s="212"/>
      <c r="IGC344" s="194">
        <v>79.59</v>
      </c>
      <c r="IGD344" s="194">
        <f>ROUND(IGC344*(1+$C$7),2)</f>
        <v>104.49</v>
      </c>
      <c r="IGE344" s="194">
        <f>IGA344*IGC344</f>
        <v>79.59</v>
      </c>
      <c r="IGF344" s="293">
        <f>IGD344*IGA344</f>
        <v>104.49</v>
      </c>
      <c r="IGG344" s="232" t="s">
        <v>22773</v>
      </c>
      <c r="IGH344" s="437" t="s">
        <v>22774</v>
      </c>
      <c r="IGI344" s="437"/>
      <c r="IGJ344" s="437"/>
      <c r="IGK344" s="437"/>
      <c r="IGL344" s="437"/>
      <c r="IGM344" s="439"/>
      <c r="IGN344" s="211" t="s">
        <v>10863</v>
      </c>
      <c r="IGO344" s="211" t="s">
        <v>22772</v>
      </c>
      <c r="IGP344" s="211" t="s">
        <v>6595</v>
      </c>
      <c r="IGQ344" s="212">
        <v>1</v>
      </c>
      <c r="IGR344" s="212"/>
      <c r="IGS344" s="194">
        <v>79.59</v>
      </c>
      <c r="IGT344" s="194">
        <f>ROUND(IGS344*(1+$C$7),2)</f>
        <v>104.49</v>
      </c>
      <c r="IGU344" s="194">
        <f>IGQ344*IGS344</f>
        <v>79.59</v>
      </c>
      <c r="IGV344" s="293">
        <f>IGT344*IGQ344</f>
        <v>104.49</v>
      </c>
      <c r="IGW344" s="232" t="s">
        <v>22773</v>
      </c>
      <c r="IGX344" s="437" t="s">
        <v>22774</v>
      </c>
      <c r="IGY344" s="437"/>
      <c r="IGZ344" s="437"/>
      <c r="IHA344" s="437"/>
      <c r="IHB344" s="437"/>
      <c r="IHC344" s="439"/>
      <c r="IHD344" s="211" t="s">
        <v>10863</v>
      </c>
      <c r="IHE344" s="211" t="s">
        <v>22772</v>
      </c>
      <c r="IHF344" s="211" t="s">
        <v>6595</v>
      </c>
      <c r="IHG344" s="212">
        <v>1</v>
      </c>
      <c r="IHH344" s="212"/>
      <c r="IHI344" s="194">
        <v>79.59</v>
      </c>
      <c r="IHJ344" s="194">
        <f>ROUND(IHI344*(1+$C$7),2)</f>
        <v>104.49</v>
      </c>
      <c r="IHK344" s="194">
        <f>IHG344*IHI344</f>
        <v>79.59</v>
      </c>
      <c r="IHL344" s="293">
        <f>IHJ344*IHG344</f>
        <v>104.49</v>
      </c>
      <c r="IHM344" s="232" t="s">
        <v>22773</v>
      </c>
      <c r="IHN344" s="437" t="s">
        <v>22774</v>
      </c>
      <c r="IHO344" s="437"/>
      <c r="IHP344" s="437"/>
      <c r="IHQ344" s="437"/>
      <c r="IHR344" s="437"/>
      <c r="IHS344" s="439"/>
      <c r="IHT344" s="211" t="s">
        <v>10863</v>
      </c>
      <c r="IHU344" s="211" t="s">
        <v>22772</v>
      </c>
      <c r="IHV344" s="211" t="s">
        <v>6595</v>
      </c>
      <c r="IHW344" s="212">
        <v>1</v>
      </c>
      <c r="IHX344" s="212"/>
      <c r="IHY344" s="194">
        <v>79.59</v>
      </c>
      <c r="IHZ344" s="194">
        <f>ROUND(IHY344*(1+$C$7),2)</f>
        <v>104.49</v>
      </c>
      <c r="IIA344" s="194">
        <f>IHW344*IHY344</f>
        <v>79.59</v>
      </c>
      <c r="IIB344" s="293">
        <f>IHZ344*IHW344</f>
        <v>104.49</v>
      </c>
      <c r="IIC344" s="232" t="s">
        <v>22773</v>
      </c>
      <c r="IID344" s="437" t="s">
        <v>22774</v>
      </c>
      <c r="IIE344" s="437"/>
      <c r="IIF344" s="437"/>
      <c r="IIG344" s="437"/>
      <c r="IIH344" s="437"/>
      <c r="III344" s="439"/>
      <c r="IIJ344" s="211" t="s">
        <v>10863</v>
      </c>
      <c r="IIK344" s="211" t="s">
        <v>22772</v>
      </c>
      <c r="IIL344" s="211" t="s">
        <v>6595</v>
      </c>
      <c r="IIM344" s="212">
        <v>1</v>
      </c>
      <c r="IIN344" s="212"/>
      <c r="IIO344" s="194">
        <v>79.59</v>
      </c>
      <c r="IIP344" s="194">
        <f>ROUND(IIO344*(1+$C$7),2)</f>
        <v>104.49</v>
      </c>
      <c r="IIQ344" s="194">
        <f>IIM344*IIO344</f>
        <v>79.59</v>
      </c>
      <c r="IIR344" s="293">
        <f>IIP344*IIM344</f>
        <v>104.49</v>
      </c>
      <c r="IIS344" s="232" t="s">
        <v>22773</v>
      </c>
      <c r="IIT344" s="437" t="s">
        <v>22774</v>
      </c>
      <c r="IIU344" s="437"/>
      <c r="IIV344" s="437"/>
      <c r="IIW344" s="437"/>
      <c r="IIX344" s="437"/>
      <c r="IIY344" s="439"/>
      <c r="IIZ344" s="211" t="s">
        <v>10863</v>
      </c>
      <c r="IJA344" s="211" t="s">
        <v>22772</v>
      </c>
      <c r="IJB344" s="211" t="s">
        <v>6595</v>
      </c>
      <c r="IJC344" s="212">
        <v>1</v>
      </c>
      <c r="IJD344" s="212"/>
      <c r="IJE344" s="194">
        <v>79.59</v>
      </c>
      <c r="IJF344" s="194">
        <f>ROUND(IJE344*(1+$C$7),2)</f>
        <v>104.49</v>
      </c>
      <c r="IJG344" s="194">
        <f>IJC344*IJE344</f>
        <v>79.59</v>
      </c>
      <c r="IJH344" s="293">
        <f>IJF344*IJC344</f>
        <v>104.49</v>
      </c>
      <c r="IJI344" s="232" t="s">
        <v>22773</v>
      </c>
      <c r="IJJ344" s="437" t="s">
        <v>22774</v>
      </c>
      <c r="IJK344" s="437"/>
      <c r="IJL344" s="437"/>
      <c r="IJM344" s="437"/>
      <c r="IJN344" s="437"/>
      <c r="IJO344" s="439"/>
      <c r="IJP344" s="211" t="s">
        <v>10863</v>
      </c>
      <c r="IJQ344" s="211" t="s">
        <v>22772</v>
      </c>
      <c r="IJR344" s="211" t="s">
        <v>6595</v>
      </c>
      <c r="IJS344" s="212">
        <v>1</v>
      </c>
      <c r="IJT344" s="212"/>
      <c r="IJU344" s="194">
        <v>79.59</v>
      </c>
      <c r="IJV344" s="194">
        <f>ROUND(IJU344*(1+$C$7),2)</f>
        <v>104.49</v>
      </c>
      <c r="IJW344" s="194">
        <f>IJS344*IJU344</f>
        <v>79.59</v>
      </c>
      <c r="IJX344" s="293">
        <f>IJV344*IJS344</f>
        <v>104.49</v>
      </c>
      <c r="IJY344" s="232" t="s">
        <v>22773</v>
      </c>
      <c r="IJZ344" s="437" t="s">
        <v>22774</v>
      </c>
      <c r="IKA344" s="437"/>
      <c r="IKB344" s="437"/>
      <c r="IKC344" s="437"/>
      <c r="IKD344" s="437"/>
      <c r="IKE344" s="439"/>
      <c r="IKF344" s="211" t="s">
        <v>10863</v>
      </c>
      <c r="IKG344" s="211" t="s">
        <v>22772</v>
      </c>
      <c r="IKH344" s="211" t="s">
        <v>6595</v>
      </c>
      <c r="IKI344" s="212">
        <v>1</v>
      </c>
      <c r="IKJ344" s="212"/>
      <c r="IKK344" s="194">
        <v>79.59</v>
      </c>
      <c r="IKL344" s="194">
        <f>ROUND(IKK344*(1+$C$7),2)</f>
        <v>104.49</v>
      </c>
      <c r="IKM344" s="194">
        <f>IKI344*IKK344</f>
        <v>79.59</v>
      </c>
      <c r="IKN344" s="293">
        <f>IKL344*IKI344</f>
        <v>104.49</v>
      </c>
      <c r="IKO344" s="232" t="s">
        <v>22773</v>
      </c>
      <c r="IKP344" s="437" t="s">
        <v>22774</v>
      </c>
      <c r="IKQ344" s="437"/>
      <c r="IKR344" s="437"/>
      <c r="IKS344" s="437"/>
      <c r="IKT344" s="437"/>
      <c r="IKU344" s="439"/>
      <c r="IKV344" s="211" t="s">
        <v>10863</v>
      </c>
      <c r="IKW344" s="211" t="s">
        <v>22772</v>
      </c>
      <c r="IKX344" s="211" t="s">
        <v>6595</v>
      </c>
      <c r="IKY344" s="212">
        <v>1</v>
      </c>
      <c r="IKZ344" s="212"/>
      <c r="ILA344" s="194">
        <v>79.59</v>
      </c>
      <c r="ILB344" s="194">
        <f>ROUND(ILA344*(1+$C$7),2)</f>
        <v>104.49</v>
      </c>
      <c r="ILC344" s="194">
        <f>IKY344*ILA344</f>
        <v>79.59</v>
      </c>
      <c r="ILD344" s="293">
        <f>ILB344*IKY344</f>
        <v>104.49</v>
      </c>
      <c r="ILE344" s="232" t="s">
        <v>22773</v>
      </c>
      <c r="ILF344" s="437" t="s">
        <v>22774</v>
      </c>
      <c r="ILG344" s="437"/>
      <c r="ILH344" s="437"/>
      <c r="ILI344" s="437"/>
      <c r="ILJ344" s="437"/>
      <c r="ILK344" s="439"/>
      <c r="ILL344" s="211" t="s">
        <v>10863</v>
      </c>
      <c r="ILM344" s="211" t="s">
        <v>22772</v>
      </c>
      <c r="ILN344" s="211" t="s">
        <v>6595</v>
      </c>
      <c r="ILO344" s="212">
        <v>1</v>
      </c>
      <c r="ILP344" s="212"/>
      <c r="ILQ344" s="194">
        <v>79.59</v>
      </c>
      <c r="ILR344" s="194">
        <f>ROUND(ILQ344*(1+$C$7),2)</f>
        <v>104.49</v>
      </c>
      <c r="ILS344" s="194">
        <f>ILO344*ILQ344</f>
        <v>79.59</v>
      </c>
      <c r="ILT344" s="293">
        <f>ILR344*ILO344</f>
        <v>104.49</v>
      </c>
      <c r="ILU344" s="232" t="s">
        <v>22773</v>
      </c>
      <c r="ILV344" s="437" t="s">
        <v>22774</v>
      </c>
      <c r="ILW344" s="437"/>
      <c r="ILX344" s="437"/>
      <c r="ILY344" s="437"/>
      <c r="ILZ344" s="437"/>
      <c r="IMA344" s="439"/>
      <c r="IMB344" s="211" t="s">
        <v>10863</v>
      </c>
      <c r="IMC344" s="211" t="s">
        <v>22772</v>
      </c>
      <c r="IMD344" s="211" t="s">
        <v>6595</v>
      </c>
      <c r="IME344" s="212">
        <v>1</v>
      </c>
      <c r="IMF344" s="212"/>
      <c r="IMG344" s="194">
        <v>79.59</v>
      </c>
      <c r="IMH344" s="194">
        <f>ROUND(IMG344*(1+$C$7),2)</f>
        <v>104.49</v>
      </c>
      <c r="IMI344" s="194">
        <f>IME344*IMG344</f>
        <v>79.59</v>
      </c>
      <c r="IMJ344" s="293">
        <f>IMH344*IME344</f>
        <v>104.49</v>
      </c>
      <c r="IMK344" s="232" t="s">
        <v>22773</v>
      </c>
      <c r="IML344" s="437" t="s">
        <v>22774</v>
      </c>
      <c r="IMM344" s="437"/>
      <c r="IMN344" s="437"/>
      <c r="IMO344" s="437"/>
      <c r="IMP344" s="437"/>
      <c r="IMQ344" s="439"/>
      <c r="IMR344" s="211" t="s">
        <v>10863</v>
      </c>
      <c r="IMS344" s="211" t="s">
        <v>22772</v>
      </c>
      <c r="IMT344" s="211" t="s">
        <v>6595</v>
      </c>
      <c r="IMU344" s="212">
        <v>1</v>
      </c>
      <c r="IMV344" s="212"/>
      <c r="IMW344" s="194">
        <v>79.59</v>
      </c>
      <c r="IMX344" s="194">
        <f>ROUND(IMW344*(1+$C$7),2)</f>
        <v>104.49</v>
      </c>
      <c r="IMY344" s="194">
        <f>IMU344*IMW344</f>
        <v>79.59</v>
      </c>
      <c r="IMZ344" s="293">
        <f>IMX344*IMU344</f>
        <v>104.49</v>
      </c>
      <c r="INA344" s="232" t="s">
        <v>22773</v>
      </c>
      <c r="INB344" s="437" t="s">
        <v>22774</v>
      </c>
      <c r="INC344" s="437"/>
      <c r="IND344" s="437"/>
      <c r="INE344" s="437"/>
      <c r="INF344" s="437"/>
      <c r="ING344" s="439"/>
      <c r="INH344" s="211" t="s">
        <v>10863</v>
      </c>
      <c r="INI344" s="211" t="s">
        <v>22772</v>
      </c>
      <c r="INJ344" s="211" t="s">
        <v>6595</v>
      </c>
      <c r="INK344" s="212">
        <v>1</v>
      </c>
      <c r="INL344" s="212"/>
      <c r="INM344" s="194">
        <v>79.59</v>
      </c>
      <c r="INN344" s="194">
        <f>ROUND(INM344*(1+$C$7),2)</f>
        <v>104.49</v>
      </c>
      <c r="INO344" s="194">
        <f>INK344*INM344</f>
        <v>79.59</v>
      </c>
      <c r="INP344" s="293">
        <f>INN344*INK344</f>
        <v>104.49</v>
      </c>
      <c r="INQ344" s="232" t="s">
        <v>22773</v>
      </c>
      <c r="INR344" s="437" t="s">
        <v>22774</v>
      </c>
      <c r="INS344" s="437"/>
      <c r="INT344" s="437"/>
      <c r="INU344" s="437"/>
      <c r="INV344" s="437"/>
      <c r="INW344" s="439"/>
      <c r="INX344" s="211" t="s">
        <v>10863</v>
      </c>
      <c r="INY344" s="211" t="s">
        <v>22772</v>
      </c>
      <c r="INZ344" s="211" t="s">
        <v>6595</v>
      </c>
      <c r="IOA344" s="212">
        <v>1</v>
      </c>
      <c r="IOB344" s="212"/>
      <c r="IOC344" s="194">
        <v>79.59</v>
      </c>
      <c r="IOD344" s="194">
        <f>ROUND(IOC344*(1+$C$7),2)</f>
        <v>104.49</v>
      </c>
      <c r="IOE344" s="194">
        <f>IOA344*IOC344</f>
        <v>79.59</v>
      </c>
      <c r="IOF344" s="293">
        <f>IOD344*IOA344</f>
        <v>104.49</v>
      </c>
      <c r="IOG344" s="232" t="s">
        <v>22773</v>
      </c>
      <c r="IOH344" s="437" t="s">
        <v>22774</v>
      </c>
      <c r="IOI344" s="437"/>
      <c r="IOJ344" s="437"/>
      <c r="IOK344" s="437"/>
      <c r="IOL344" s="437"/>
      <c r="IOM344" s="439"/>
      <c r="ION344" s="211" t="s">
        <v>10863</v>
      </c>
      <c r="IOO344" s="211" t="s">
        <v>22772</v>
      </c>
      <c r="IOP344" s="211" t="s">
        <v>6595</v>
      </c>
      <c r="IOQ344" s="212">
        <v>1</v>
      </c>
      <c r="IOR344" s="212"/>
      <c r="IOS344" s="194">
        <v>79.59</v>
      </c>
      <c r="IOT344" s="194">
        <f>ROUND(IOS344*(1+$C$7),2)</f>
        <v>104.49</v>
      </c>
      <c r="IOU344" s="194">
        <f>IOQ344*IOS344</f>
        <v>79.59</v>
      </c>
      <c r="IOV344" s="293">
        <f>IOT344*IOQ344</f>
        <v>104.49</v>
      </c>
      <c r="IOW344" s="232" t="s">
        <v>22773</v>
      </c>
      <c r="IOX344" s="437" t="s">
        <v>22774</v>
      </c>
      <c r="IOY344" s="437"/>
      <c r="IOZ344" s="437"/>
      <c r="IPA344" s="437"/>
      <c r="IPB344" s="437"/>
      <c r="IPC344" s="439"/>
      <c r="IPD344" s="211" t="s">
        <v>10863</v>
      </c>
      <c r="IPE344" s="211" t="s">
        <v>22772</v>
      </c>
      <c r="IPF344" s="211" t="s">
        <v>6595</v>
      </c>
      <c r="IPG344" s="212">
        <v>1</v>
      </c>
      <c r="IPH344" s="212"/>
      <c r="IPI344" s="194">
        <v>79.59</v>
      </c>
      <c r="IPJ344" s="194">
        <f>ROUND(IPI344*(1+$C$7),2)</f>
        <v>104.49</v>
      </c>
      <c r="IPK344" s="194">
        <f>IPG344*IPI344</f>
        <v>79.59</v>
      </c>
      <c r="IPL344" s="293">
        <f>IPJ344*IPG344</f>
        <v>104.49</v>
      </c>
      <c r="IPM344" s="232" t="s">
        <v>22773</v>
      </c>
      <c r="IPN344" s="437" t="s">
        <v>22774</v>
      </c>
      <c r="IPO344" s="437"/>
      <c r="IPP344" s="437"/>
      <c r="IPQ344" s="437"/>
      <c r="IPR344" s="437"/>
      <c r="IPS344" s="439"/>
      <c r="IPT344" s="211" t="s">
        <v>10863</v>
      </c>
      <c r="IPU344" s="211" t="s">
        <v>22772</v>
      </c>
      <c r="IPV344" s="211" t="s">
        <v>6595</v>
      </c>
      <c r="IPW344" s="212">
        <v>1</v>
      </c>
      <c r="IPX344" s="212"/>
      <c r="IPY344" s="194">
        <v>79.59</v>
      </c>
      <c r="IPZ344" s="194">
        <f>ROUND(IPY344*(1+$C$7),2)</f>
        <v>104.49</v>
      </c>
      <c r="IQA344" s="194">
        <f>IPW344*IPY344</f>
        <v>79.59</v>
      </c>
      <c r="IQB344" s="293">
        <f>IPZ344*IPW344</f>
        <v>104.49</v>
      </c>
      <c r="IQC344" s="232" t="s">
        <v>22773</v>
      </c>
      <c r="IQD344" s="437" t="s">
        <v>22774</v>
      </c>
      <c r="IQE344" s="437"/>
      <c r="IQF344" s="437"/>
      <c r="IQG344" s="437"/>
      <c r="IQH344" s="437"/>
      <c r="IQI344" s="439"/>
      <c r="IQJ344" s="211" t="s">
        <v>10863</v>
      </c>
      <c r="IQK344" s="211" t="s">
        <v>22772</v>
      </c>
      <c r="IQL344" s="211" t="s">
        <v>6595</v>
      </c>
      <c r="IQM344" s="212">
        <v>1</v>
      </c>
      <c r="IQN344" s="212"/>
      <c r="IQO344" s="194">
        <v>79.59</v>
      </c>
      <c r="IQP344" s="194">
        <f>ROUND(IQO344*(1+$C$7),2)</f>
        <v>104.49</v>
      </c>
      <c r="IQQ344" s="194">
        <f>IQM344*IQO344</f>
        <v>79.59</v>
      </c>
      <c r="IQR344" s="293">
        <f>IQP344*IQM344</f>
        <v>104.49</v>
      </c>
      <c r="IQS344" s="232" t="s">
        <v>22773</v>
      </c>
      <c r="IQT344" s="437" t="s">
        <v>22774</v>
      </c>
      <c r="IQU344" s="437"/>
      <c r="IQV344" s="437"/>
      <c r="IQW344" s="437"/>
      <c r="IQX344" s="437"/>
      <c r="IQY344" s="439"/>
      <c r="IQZ344" s="211" t="s">
        <v>10863</v>
      </c>
      <c r="IRA344" s="211" t="s">
        <v>22772</v>
      </c>
      <c r="IRB344" s="211" t="s">
        <v>6595</v>
      </c>
      <c r="IRC344" s="212">
        <v>1</v>
      </c>
      <c r="IRD344" s="212"/>
      <c r="IRE344" s="194">
        <v>79.59</v>
      </c>
      <c r="IRF344" s="194">
        <f>ROUND(IRE344*(1+$C$7),2)</f>
        <v>104.49</v>
      </c>
      <c r="IRG344" s="194">
        <f>IRC344*IRE344</f>
        <v>79.59</v>
      </c>
      <c r="IRH344" s="293">
        <f>IRF344*IRC344</f>
        <v>104.49</v>
      </c>
      <c r="IRI344" s="232" t="s">
        <v>22773</v>
      </c>
      <c r="IRJ344" s="437" t="s">
        <v>22774</v>
      </c>
      <c r="IRK344" s="437"/>
      <c r="IRL344" s="437"/>
      <c r="IRM344" s="437"/>
      <c r="IRN344" s="437"/>
      <c r="IRO344" s="439"/>
      <c r="IRP344" s="211" t="s">
        <v>10863</v>
      </c>
      <c r="IRQ344" s="211" t="s">
        <v>22772</v>
      </c>
      <c r="IRR344" s="211" t="s">
        <v>6595</v>
      </c>
      <c r="IRS344" s="212">
        <v>1</v>
      </c>
      <c r="IRT344" s="212"/>
      <c r="IRU344" s="194">
        <v>79.59</v>
      </c>
      <c r="IRV344" s="194">
        <f>ROUND(IRU344*(1+$C$7),2)</f>
        <v>104.49</v>
      </c>
      <c r="IRW344" s="194">
        <f>IRS344*IRU344</f>
        <v>79.59</v>
      </c>
      <c r="IRX344" s="293">
        <f>IRV344*IRS344</f>
        <v>104.49</v>
      </c>
      <c r="IRY344" s="232" t="s">
        <v>22773</v>
      </c>
      <c r="IRZ344" s="437" t="s">
        <v>22774</v>
      </c>
      <c r="ISA344" s="437"/>
      <c r="ISB344" s="437"/>
      <c r="ISC344" s="437"/>
      <c r="ISD344" s="437"/>
      <c r="ISE344" s="439"/>
      <c r="ISF344" s="211" t="s">
        <v>10863</v>
      </c>
      <c r="ISG344" s="211" t="s">
        <v>22772</v>
      </c>
      <c r="ISH344" s="211" t="s">
        <v>6595</v>
      </c>
      <c r="ISI344" s="212">
        <v>1</v>
      </c>
      <c r="ISJ344" s="212"/>
      <c r="ISK344" s="194">
        <v>79.59</v>
      </c>
      <c r="ISL344" s="194">
        <f>ROUND(ISK344*(1+$C$7),2)</f>
        <v>104.49</v>
      </c>
      <c r="ISM344" s="194">
        <f>ISI344*ISK344</f>
        <v>79.59</v>
      </c>
      <c r="ISN344" s="293">
        <f>ISL344*ISI344</f>
        <v>104.49</v>
      </c>
      <c r="ISO344" s="232" t="s">
        <v>22773</v>
      </c>
      <c r="ISP344" s="437" t="s">
        <v>22774</v>
      </c>
      <c r="ISQ344" s="437"/>
      <c r="ISR344" s="437"/>
      <c r="ISS344" s="437"/>
      <c r="IST344" s="437"/>
      <c r="ISU344" s="439"/>
      <c r="ISV344" s="211" t="s">
        <v>10863</v>
      </c>
      <c r="ISW344" s="211" t="s">
        <v>22772</v>
      </c>
      <c r="ISX344" s="211" t="s">
        <v>6595</v>
      </c>
      <c r="ISY344" s="212">
        <v>1</v>
      </c>
      <c r="ISZ344" s="212"/>
      <c r="ITA344" s="194">
        <v>79.59</v>
      </c>
      <c r="ITB344" s="194">
        <f>ROUND(ITA344*(1+$C$7),2)</f>
        <v>104.49</v>
      </c>
      <c r="ITC344" s="194">
        <f>ISY344*ITA344</f>
        <v>79.59</v>
      </c>
      <c r="ITD344" s="293">
        <f>ITB344*ISY344</f>
        <v>104.49</v>
      </c>
      <c r="ITE344" s="232" t="s">
        <v>22773</v>
      </c>
      <c r="ITF344" s="437" t="s">
        <v>22774</v>
      </c>
      <c r="ITG344" s="437"/>
      <c r="ITH344" s="437"/>
      <c r="ITI344" s="437"/>
      <c r="ITJ344" s="437"/>
      <c r="ITK344" s="439"/>
      <c r="ITL344" s="211" t="s">
        <v>10863</v>
      </c>
      <c r="ITM344" s="211" t="s">
        <v>22772</v>
      </c>
      <c r="ITN344" s="211" t="s">
        <v>6595</v>
      </c>
      <c r="ITO344" s="212">
        <v>1</v>
      </c>
      <c r="ITP344" s="212"/>
      <c r="ITQ344" s="194">
        <v>79.59</v>
      </c>
      <c r="ITR344" s="194">
        <f>ROUND(ITQ344*(1+$C$7),2)</f>
        <v>104.49</v>
      </c>
      <c r="ITS344" s="194">
        <f>ITO344*ITQ344</f>
        <v>79.59</v>
      </c>
      <c r="ITT344" s="293">
        <f>ITR344*ITO344</f>
        <v>104.49</v>
      </c>
      <c r="ITU344" s="232" t="s">
        <v>22773</v>
      </c>
      <c r="ITV344" s="437" t="s">
        <v>22774</v>
      </c>
      <c r="ITW344" s="437"/>
      <c r="ITX344" s="437"/>
      <c r="ITY344" s="437"/>
      <c r="ITZ344" s="437"/>
      <c r="IUA344" s="439"/>
      <c r="IUB344" s="211" t="s">
        <v>10863</v>
      </c>
      <c r="IUC344" s="211" t="s">
        <v>22772</v>
      </c>
      <c r="IUD344" s="211" t="s">
        <v>6595</v>
      </c>
      <c r="IUE344" s="212">
        <v>1</v>
      </c>
      <c r="IUF344" s="212"/>
      <c r="IUG344" s="194">
        <v>79.59</v>
      </c>
      <c r="IUH344" s="194">
        <f>ROUND(IUG344*(1+$C$7),2)</f>
        <v>104.49</v>
      </c>
      <c r="IUI344" s="194">
        <f>IUE344*IUG344</f>
        <v>79.59</v>
      </c>
      <c r="IUJ344" s="293">
        <f>IUH344*IUE344</f>
        <v>104.49</v>
      </c>
      <c r="IUK344" s="232" t="s">
        <v>22773</v>
      </c>
      <c r="IUL344" s="437" t="s">
        <v>22774</v>
      </c>
      <c r="IUM344" s="437"/>
      <c r="IUN344" s="437"/>
      <c r="IUO344" s="437"/>
      <c r="IUP344" s="437"/>
      <c r="IUQ344" s="439"/>
      <c r="IUR344" s="211" t="s">
        <v>10863</v>
      </c>
      <c r="IUS344" s="211" t="s">
        <v>22772</v>
      </c>
      <c r="IUT344" s="211" t="s">
        <v>6595</v>
      </c>
      <c r="IUU344" s="212">
        <v>1</v>
      </c>
      <c r="IUV344" s="212"/>
      <c r="IUW344" s="194">
        <v>79.59</v>
      </c>
      <c r="IUX344" s="194">
        <f>ROUND(IUW344*(1+$C$7),2)</f>
        <v>104.49</v>
      </c>
      <c r="IUY344" s="194">
        <f>IUU344*IUW344</f>
        <v>79.59</v>
      </c>
      <c r="IUZ344" s="293">
        <f>IUX344*IUU344</f>
        <v>104.49</v>
      </c>
      <c r="IVA344" s="232" t="s">
        <v>22773</v>
      </c>
      <c r="IVB344" s="437" t="s">
        <v>22774</v>
      </c>
      <c r="IVC344" s="437"/>
      <c r="IVD344" s="437"/>
      <c r="IVE344" s="437"/>
      <c r="IVF344" s="437"/>
      <c r="IVG344" s="439"/>
      <c r="IVH344" s="211" t="s">
        <v>10863</v>
      </c>
      <c r="IVI344" s="211" t="s">
        <v>22772</v>
      </c>
      <c r="IVJ344" s="211" t="s">
        <v>6595</v>
      </c>
      <c r="IVK344" s="212">
        <v>1</v>
      </c>
      <c r="IVL344" s="212"/>
      <c r="IVM344" s="194">
        <v>79.59</v>
      </c>
      <c r="IVN344" s="194">
        <f>ROUND(IVM344*(1+$C$7),2)</f>
        <v>104.49</v>
      </c>
      <c r="IVO344" s="194">
        <f>IVK344*IVM344</f>
        <v>79.59</v>
      </c>
      <c r="IVP344" s="293">
        <f>IVN344*IVK344</f>
        <v>104.49</v>
      </c>
      <c r="IVQ344" s="232" t="s">
        <v>22773</v>
      </c>
      <c r="IVR344" s="437" t="s">
        <v>22774</v>
      </c>
      <c r="IVS344" s="437"/>
      <c r="IVT344" s="437"/>
      <c r="IVU344" s="437"/>
      <c r="IVV344" s="437"/>
      <c r="IVW344" s="439"/>
      <c r="IVX344" s="211" t="s">
        <v>10863</v>
      </c>
      <c r="IVY344" s="211" t="s">
        <v>22772</v>
      </c>
      <c r="IVZ344" s="211" t="s">
        <v>6595</v>
      </c>
      <c r="IWA344" s="212">
        <v>1</v>
      </c>
      <c r="IWB344" s="212"/>
      <c r="IWC344" s="194">
        <v>79.59</v>
      </c>
      <c r="IWD344" s="194">
        <f>ROUND(IWC344*(1+$C$7),2)</f>
        <v>104.49</v>
      </c>
      <c r="IWE344" s="194">
        <f>IWA344*IWC344</f>
        <v>79.59</v>
      </c>
      <c r="IWF344" s="293">
        <f>IWD344*IWA344</f>
        <v>104.49</v>
      </c>
      <c r="IWG344" s="232" t="s">
        <v>22773</v>
      </c>
      <c r="IWH344" s="437" t="s">
        <v>22774</v>
      </c>
      <c r="IWI344" s="437"/>
      <c r="IWJ344" s="437"/>
      <c r="IWK344" s="437"/>
      <c r="IWL344" s="437"/>
      <c r="IWM344" s="439"/>
      <c r="IWN344" s="211" t="s">
        <v>10863</v>
      </c>
      <c r="IWO344" s="211" t="s">
        <v>22772</v>
      </c>
      <c r="IWP344" s="211" t="s">
        <v>6595</v>
      </c>
      <c r="IWQ344" s="212">
        <v>1</v>
      </c>
      <c r="IWR344" s="212"/>
      <c r="IWS344" s="194">
        <v>79.59</v>
      </c>
      <c r="IWT344" s="194">
        <f>ROUND(IWS344*(1+$C$7),2)</f>
        <v>104.49</v>
      </c>
      <c r="IWU344" s="194">
        <f>IWQ344*IWS344</f>
        <v>79.59</v>
      </c>
      <c r="IWV344" s="293">
        <f>IWT344*IWQ344</f>
        <v>104.49</v>
      </c>
      <c r="IWW344" s="232" t="s">
        <v>22773</v>
      </c>
      <c r="IWX344" s="437" t="s">
        <v>22774</v>
      </c>
      <c r="IWY344" s="437"/>
      <c r="IWZ344" s="437"/>
      <c r="IXA344" s="437"/>
      <c r="IXB344" s="437"/>
      <c r="IXC344" s="439"/>
      <c r="IXD344" s="211" t="s">
        <v>10863</v>
      </c>
      <c r="IXE344" s="211" t="s">
        <v>22772</v>
      </c>
      <c r="IXF344" s="211" t="s">
        <v>6595</v>
      </c>
      <c r="IXG344" s="212">
        <v>1</v>
      </c>
      <c r="IXH344" s="212"/>
      <c r="IXI344" s="194">
        <v>79.59</v>
      </c>
      <c r="IXJ344" s="194">
        <f>ROUND(IXI344*(1+$C$7),2)</f>
        <v>104.49</v>
      </c>
      <c r="IXK344" s="194">
        <f>IXG344*IXI344</f>
        <v>79.59</v>
      </c>
      <c r="IXL344" s="293">
        <f>IXJ344*IXG344</f>
        <v>104.49</v>
      </c>
      <c r="IXM344" s="232" t="s">
        <v>22773</v>
      </c>
      <c r="IXN344" s="437" t="s">
        <v>22774</v>
      </c>
      <c r="IXO344" s="437"/>
      <c r="IXP344" s="437"/>
      <c r="IXQ344" s="437"/>
      <c r="IXR344" s="437"/>
      <c r="IXS344" s="439"/>
      <c r="IXT344" s="211" t="s">
        <v>10863</v>
      </c>
      <c r="IXU344" s="211" t="s">
        <v>22772</v>
      </c>
      <c r="IXV344" s="211" t="s">
        <v>6595</v>
      </c>
      <c r="IXW344" s="212">
        <v>1</v>
      </c>
      <c r="IXX344" s="212"/>
      <c r="IXY344" s="194">
        <v>79.59</v>
      </c>
      <c r="IXZ344" s="194">
        <f>ROUND(IXY344*(1+$C$7),2)</f>
        <v>104.49</v>
      </c>
      <c r="IYA344" s="194">
        <f>IXW344*IXY344</f>
        <v>79.59</v>
      </c>
      <c r="IYB344" s="293">
        <f>IXZ344*IXW344</f>
        <v>104.49</v>
      </c>
      <c r="IYC344" s="232" t="s">
        <v>22773</v>
      </c>
      <c r="IYD344" s="437" t="s">
        <v>22774</v>
      </c>
      <c r="IYE344" s="437"/>
      <c r="IYF344" s="437"/>
      <c r="IYG344" s="437"/>
      <c r="IYH344" s="437"/>
      <c r="IYI344" s="439"/>
      <c r="IYJ344" s="211" t="s">
        <v>10863</v>
      </c>
      <c r="IYK344" s="211" t="s">
        <v>22772</v>
      </c>
      <c r="IYL344" s="211" t="s">
        <v>6595</v>
      </c>
      <c r="IYM344" s="212">
        <v>1</v>
      </c>
      <c r="IYN344" s="212"/>
      <c r="IYO344" s="194">
        <v>79.59</v>
      </c>
      <c r="IYP344" s="194">
        <f>ROUND(IYO344*(1+$C$7),2)</f>
        <v>104.49</v>
      </c>
      <c r="IYQ344" s="194">
        <f>IYM344*IYO344</f>
        <v>79.59</v>
      </c>
      <c r="IYR344" s="293">
        <f>IYP344*IYM344</f>
        <v>104.49</v>
      </c>
      <c r="IYS344" s="232" t="s">
        <v>22773</v>
      </c>
      <c r="IYT344" s="437" t="s">
        <v>22774</v>
      </c>
      <c r="IYU344" s="437"/>
      <c r="IYV344" s="437"/>
      <c r="IYW344" s="437"/>
      <c r="IYX344" s="437"/>
      <c r="IYY344" s="439"/>
      <c r="IYZ344" s="211" t="s">
        <v>10863</v>
      </c>
      <c r="IZA344" s="211" t="s">
        <v>22772</v>
      </c>
      <c r="IZB344" s="211" t="s">
        <v>6595</v>
      </c>
      <c r="IZC344" s="212">
        <v>1</v>
      </c>
      <c r="IZD344" s="212"/>
      <c r="IZE344" s="194">
        <v>79.59</v>
      </c>
      <c r="IZF344" s="194">
        <f>ROUND(IZE344*(1+$C$7),2)</f>
        <v>104.49</v>
      </c>
      <c r="IZG344" s="194">
        <f>IZC344*IZE344</f>
        <v>79.59</v>
      </c>
      <c r="IZH344" s="293">
        <f>IZF344*IZC344</f>
        <v>104.49</v>
      </c>
      <c r="IZI344" s="232" t="s">
        <v>22773</v>
      </c>
      <c r="IZJ344" s="437" t="s">
        <v>22774</v>
      </c>
      <c r="IZK344" s="437"/>
      <c r="IZL344" s="437"/>
      <c r="IZM344" s="437"/>
      <c r="IZN344" s="437"/>
      <c r="IZO344" s="439"/>
      <c r="IZP344" s="211" t="s">
        <v>10863</v>
      </c>
      <c r="IZQ344" s="211" t="s">
        <v>22772</v>
      </c>
      <c r="IZR344" s="211" t="s">
        <v>6595</v>
      </c>
      <c r="IZS344" s="212">
        <v>1</v>
      </c>
      <c r="IZT344" s="212"/>
      <c r="IZU344" s="194">
        <v>79.59</v>
      </c>
      <c r="IZV344" s="194">
        <f>ROUND(IZU344*(1+$C$7),2)</f>
        <v>104.49</v>
      </c>
      <c r="IZW344" s="194">
        <f>IZS344*IZU344</f>
        <v>79.59</v>
      </c>
      <c r="IZX344" s="293">
        <f>IZV344*IZS344</f>
        <v>104.49</v>
      </c>
      <c r="IZY344" s="232" t="s">
        <v>22773</v>
      </c>
      <c r="IZZ344" s="437" t="s">
        <v>22774</v>
      </c>
      <c r="JAA344" s="437"/>
      <c r="JAB344" s="437"/>
      <c r="JAC344" s="437"/>
      <c r="JAD344" s="437"/>
      <c r="JAE344" s="439"/>
      <c r="JAF344" s="211" t="s">
        <v>10863</v>
      </c>
      <c r="JAG344" s="211" t="s">
        <v>22772</v>
      </c>
      <c r="JAH344" s="211" t="s">
        <v>6595</v>
      </c>
      <c r="JAI344" s="212">
        <v>1</v>
      </c>
      <c r="JAJ344" s="212"/>
      <c r="JAK344" s="194">
        <v>79.59</v>
      </c>
      <c r="JAL344" s="194">
        <f>ROUND(JAK344*(1+$C$7),2)</f>
        <v>104.49</v>
      </c>
      <c r="JAM344" s="194">
        <f>JAI344*JAK344</f>
        <v>79.59</v>
      </c>
      <c r="JAN344" s="293">
        <f>JAL344*JAI344</f>
        <v>104.49</v>
      </c>
      <c r="JAO344" s="232" t="s">
        <v>22773</v>
      </c>
      <c r="JAP344" s="437" t="s">
        <v>22774</v>
      </c>
      <c r="JAQ344" s="437"/>
      <c r="JAR344" s="437"/>
      <c r="JAS344" s="437"/>
      <c r="JAT344" s="437"/>
      <c r="JAU344" s="439"/>
      <c r="JAV344" s="211" t="s">
        <v>10863</v>
      </c>
      <c r="JAW344" s="211" t="s">
        <v>22772</v>
      </c>
      <c r="JAX344" s="211" t="s">
        <v>6595</v>
      </c>
      <c r="JAY344" s="212">
        <v>1</v>
      </c>
      <c r="JAZ344" s="212"/>
      <c r="JBA344" s="194">
        <v>79.59</v>
      </c>
      <c r="JBB344" s="194">
        <f>ROUND(JBA344*(1+$C$7),2)</f>
        <v>104.49</v>
      </c>
      <c r="JBC344" s="194">
        <f>JAY344*JBA344</f>
        <v>79.59</v>
      </c>
      <c r="JBD344" s="293">
        <f>JBB344*JAY344</f>
        <v>104.49</v>
      </c>
      <c r="JBE344" s="232" t="s">
        <v>22773</v>
      </c>
      <c r="JBF344" s="437" t="s">
        <v>22774</v>
      </c>
      <c r="JBG344" s="437"/>
      <c r="JBH344" s="437"/>
      <c r="JBI344" s="437"/>
      <c r="JBJ344" s="437"/>
      <c r="JBK344" s="439"/>
      <c r="JBL344" s="211" t="s">
        <v>10863</v>
      </c>
      <c r="JBM344" s="211" t="s">
        <v>22772</v>
      </c>
      <c r="JBN344" s="211" t="s">
        <v>6595</v>
      </c>
      <c r="JBO344" s="212">
        <v>1</v>
      </c>
      <c r="JBP344" s="212"/>
      <c r="JBQ344" s="194">
        <v>79.59</v>
      </c>
      <c r="JBR344" s="194">
        <f>ROUND(JBQ344*(1+$C$7),2)</f>
        <v>104.49</v>
      </c>
      <c r="JBS344" s="194">
        <f>JBO344*JBQ344</f>
        <v>79.59</v>
      </c>
      <c r="JBT344" s="293">
        <f>JBR344*JBO344</f>
        <v>104.49</v>
      </c>
      <c r="JBU344" s="232" t="s">
        <v>22773</v>
      </c>
      <c r="JBV344" s="437" t="s">
        <v>22774</v>
      </c>
      <c r="JBW344" s="437"/>
      <c r="JBX344" s="437"/>
      <c r="JBY344" s="437"/>
      <c r="JBZ344" s="437"/>
      <c r="JCA344" s="439"/>
      <c r="JCB344" s="211" t="s">
        <v>10863</v>
      </c>
      <c r="JCC344" s="211" t="s">
        <v>22772</v>
      </c>
      <c r="JCD344" s="211" t="s">
        <v>6595</v>
      </c>
      <c r="JCE344" s="212">
        <v>1</v>
      </c>
      <c r="JCF344" s="212"/>
      <c r="JCG344" s="194">
        <v>79.59</v>
      </c>
      <c r="JCH344" s="194">
        <f>ROUND(JCG344*(1+$C$7),2)</f>
        <v>104.49</v>
      </c>
      <c r="JCI344" s="194">
        <f>JCE344*JCG344</f>
        <v>79.59</v>
      </c>
      <c r="JCJ344" s="293">
        <f>JCH344*JCE344</f>
        <v>104.49</v>
      </c>
      <c r="JCK344" s="232" t="s">
        <v>22773</v>
      </c>
      <c r="JCL344" s="437" t="s">
        <v>22774</v>
      </c>
      <c r="JCM344" s="437"/>
      <c r="JCN344" s="437"/>
      <c r="JCO344" s="437"/>
      <c r="JCP344" s="437"/>
      <c r="JCQ344" s="439"/>
      <c r="JCR344" s="211" t="s">
        <v>10863</v>
      </c>
      <c r="JCS344" s="211" t="s">
        <v>22772</v>
      </c>
      <c r="JCT344" s="211" t="s">
        <v>6595</v>
      </c>
      <c r="JCU344" s="212">
        <v>1</v>
      </c>
      <c r="JCV344" s="212"/>
      <c r="JCW344" s="194">
        <v>79.59</v>
      </c>
      <c r="JCX344" s="194">
        <f>ROUND(JCW344*(1+$C$7),2)</f>
        <v>104.49</v>
      </c>
      <c r="JCY344" s="194">
        <f>JCU344*JCW344</f>
        <v>79.59</v>
      </c>
      <c r="JCZ344" s="293">
        <f>JCX344*JCU344</f>
        <v>104.49</v>
      </c>
      <c r="JDA344" s="232" t="s">
        <v>22773</v>
      </c>
      <c r="JDB344" s="437" t="s">
        <v>22774</v>
      </c>
      <c r="JDC344" s="437"/>
      <c r="JDD344" s="437"/>
      <c r="JDE344" s="437"/>
      <c r="JDF344" s="437"/>
      <c r="JDG344" s="439"/>
      <c r="JDH344" s="211" t="s">
        <v>10863</v>
      </c>
      <c r="JDI344" s="211" t="s">
        <v>22772</v>
      </c>
      <c r="JDJ344" s="211" t="s">
        <v>6595</v>
      </c>
      <c r="JDK344" s="212">
        <v>1</v>
      </c>
      <c r="JDL344" s="212"/>
      <c r="JDM344" s="194">
        <v>79.59</v>
      </c>
      <c r="JDN344" s="194">
        <f>ROUND(JDM344*(1+$C$7),2)</f>
        <v>104.49</v>
      </c>
      <c r="JDO344" s="194">
        <f>JDK344*JDM344</f>
        <v>79.59</v>
      </c>
      <c r="JDP344" s="293">
        <f>JDN344*JDK344</f>
        <v>104.49</v>
      </c>
      <c r="JDQ344" s="232" t="s">
        <v>22773</v>
      </c>
      <c r="JDR344" s="437" t="s">
        <v>22774</v>
      </c>
      <c r="JDS344" s="437"/>
      <c r="JDT344" s="437"/>
      <c r="JDU344" s="437"/>
      <c r="JDV344" s="437"/>
      <c r="JDW344" s="439"/>
      <c r="JDX344" s="211" t="s">
        <v>10863</v>
      </c>
      <c r="JDY344" s="211" t="s">
        <v>22772</v>
      </c>
      <c r="JDZ344" s="211" t="s">
        <v>6595</v>
      </c>
      <c r="JEA344" s="212">
        <v>1</v>
      </c>
      <c r="JEB344" s="212"/>
      <c r="JEC344" s="194">
        <v>79.59</v>
      </c>
      <c r="JED344" s="194">
        <f>ROUND(JEC344*(1+$C$7),2)</f>
        <v>104.49</v>
      </c>
      <c r="JEE344" s="194">
        <f>JEA344*JEC344</f>
        <v>79.59</v>
      </c>
      <c r="JEF344" s="293">
        <f>JED344*JEA344</f>
        <v>104.49</v>
      </c>
      <c r="JEG344" s="232" t="s">
        <v>22773</v>
      </c>
      <c r="JEH344" s="437" t="s">
        <v>22774</v>
      </c>
      <c r="JEI344" s="437"/>
      <c r="JEJ344" s="437"/>
      <c r="JEK344" s="437"/>
      <c r="JEL344" s="437"/>
      <c r="JEM344" s="439"/>
      <c r="JEN344" s="211" t="s">
        <v>10863</v>
      </c>
      <c r="JEO344" s="211" t="s">
        <v>22772</v>
      </c>
      <c r="JEP344" s="211" t="s">
        <v>6595</v>
      </c>
      <c r="JEQ344" s="212">
        <v>1</v>
      </c>
      <c r="JER344" s="212"/>
      <c r="JES344" s="194">
        <v>79.59</v>
      </c>
      <c r="JET344" s="194">
        <f>ROUND(JES344*(1+$C$7),2)</f>
        <v>104.49</v>
      </c>
      <c r="JEU344" s="194">
        <f>JEQ344*JES344</f>
        <v>79.59</v>
      </c>
      <c r="JEV344" s="293">
        <f>JET344*JEQ344</f>
        <v>104.49</v>
      </c>
      <c r="JEW344" s="232" t="s">
        <v>22773</v>
      </c>
      <c r="JEX344" s="437" t="s">
        <v>22774</v>
      </c>
      <c r="JEY344" s="437"/>
      <c r="JEZ344" s="437"/>
      <c r="JFA344" s="437"/>
      <c r="JFB344" s="437"/>
      <c r="JFC344" s="439"/>
      <c r="JFD344" s="211" t="s">
        <v>10863</v>
      </c>
      <c r="JFE344" s="211" t="s">
        <v>22772</v>
      </c>
      <c r="JFF344" s="211" t="s">
        <v>6595</v>
      </c>
      <c r="JFG344" s="212">
        <v>1</v>
      </c>
      <c r="JFH344" s="212"/>
      <c r="JFI344" s="194">
        <v>79.59</v>
      </c>
      <c r="JFJ344" s="194">
        <f>ROUND(JFI344*(1+$C$7),2)</f>
        <v>104.49</v>
      </c>
      <c r="JFK344" s="194">
        <f>JFG344*JFI344</f>
        <v>79.59</v>
      </c>
      <c r="JFL344" s="293">
        <f>JFJ344*JFG344</f>
        <v>104.49</v>
      </c>
      <c r="JFM344" s="232" t="s">
        <v>22773</v>
      </c>
      <c r="JFN344" s="437" t="s">
        <v>22774</v>
      </c>
      <c r="JFO344" s="437"/>
      <c r="JFP344" s="437"/>
      <c r="JFQ344" s="437"/>
      <c r="JFR344" s="437"/>
      <c r="JFS344" s="439"/>
      <c r="JFT344" s="211" t="s">
        <v>10863</v>
      </c>
      <c r="JFU344" s="211" t="s">
        <v>22772</v>
      </c>
      <c r="JFV344" s="211" t="s">
        <v>6595</v>
      </c>
      <c r="JFW344" s="212">
        <v>1</v>
      </c>
      <c r="JFX344" s="212"/>
      <c r="JFY344" s="194">
        <v>79.59</v>
      </c>
      <c r="JFZ344" s="194">
        <f>ROUND(JFY344*(1+$C$7),2)</f>
        <v>104.49</v>
      </c>
      <c r="JGA344" s="194">
        <f>JFW344*JFY344</f>
        <v>79.59</v>
      </c>
      <c r="JGB344" s="293">
        <f>JFZ344*JFW344</f>
        <v>104.49</v>
      </c>
      <c r="JGC344" s="232" t="s">
        <v>22773</v>
      </c>
      <c r="JGD344" s="437" t="s">
        <v>22774</v>
      </c>
      <c r="JGE344" s="437"/>
      <c r="JGF344" s="437"/>
      <c r="JGG344" s="437"/>
      <c r="JGH344" s="437"/>
      <c r="JGI344" s="439"/>
      <c r="JGJ344" s="211" t="s">
        <v>10863</v>
      </c>
      <c r="JGK344" s="211" t="s">
        <v>22772</v>
      </c>
      <c r="JGL344" s="211" t="s">
        <v>6595</v>
      </c>
      <c r="JGM344" s="212">
        <v>1</v>
      </c>
      <c r="JGN344" s="212"/>
      <c r="JGO344" s="194">
        <v>79.59</v>
      </c>
      <c r="JGP344" s="194">
        <f>ROUND(JGO344*(1+$C$7),2)</f>
        <v>104.49</v>
      </c>
      <c r="JGQ344" s="194">
        <f>JGM344*JGO344</f>
        <v>79.59</v>
      </c>
      <c r="JGR344" s="293">
        <f>JGP344*JGM344</f>
        <v>104.49</v>
      </c>
      <c r="JGS344" s="232" t="s">
        <v>22773</v>
      </c>
      <c r="JGT344" s="437" t="s">
        <v>22774</v>
      </c>
      <c r="JGU344" s="437"/>
      <c r="JGV344" s="437"/>
      <c r="JGW344" s="437"/>
      <c r="JGX344" s="437"/>
      <c r="JGY344" s="439"/>
      <c r="JGZ344" s="211" t="s">
        <v>10863</v>
      </c>
      <c r="JHA344" s="211" t="s">
        <v>22772</v>
      </c>
      <c r="JHB344" s="211" t="s">
        <v>6595</v>
      </c>
      <c r="JHC344" s="212">
        <v>1</v>
      </c>
      <c r="JHD344" s="212"/>
      <c r="JHE344" s="194">
        <v>79.59</v>
      </c>
      <c r="JHF344" s="194">
        <f>ROUND(JHE344*(1+$C$7),2)</f>
        <v>104.49</v>
      </c>
      <c r="JHG344" s="194">
        <f>JHC344*JHE344</f>
        <v>79.59</v>
      </c>
      <c r="JHH344" s="293">
        <f>JHF344*JHC344</f>
        <v>104.49</v>
      </c>
      <c r="JHI344" s="232" t="s">
        <v>22773</v>
      </c>
      <c r="JHJ344" s="437" t="s">
        <v>22774</v>
      </c>
      <c r="JHK344" s="437"/>
      <c r="JHL344" s="437"/>
      <c r="JHM344" s="437"/>
      <c r="JHN344" s="437"/>
      <c r="JHO344" s="439"/>
      <c r="JHP344" s="211" t="s">
        <v>10863</v>
      </c>
      <c r="JHQ344" s="211" t="s">
        <v>22772</v>
      </c>
      <c r="JHR344" s="211" t="s">
        <v>6595</v>
      </c>
      <c r="JHS344" s="212">
        <v>1</v>
      </c>
      <c r="JHT344" s="212"/>
      <c r="JHU344" s="194">
        <v>79.59</v>
      </c>
      <c r="JHV344" s="194">
        <f>ROUND(JHU344*(1+$C$7),2)</f>
        <v>104.49</v>
      </c>
      <c r="JHW344" s="194">
        <f>JHS344*JHU344</f>
        <v>79.59</v>
      </c>
      <c r="JHX344" s="293">
        <f>JHV344*JHS344</f>
        <v>104.49</v>
      </c>
      <c r="JHY344" s="232" t="s">
        <v>22773</v>
      </c>
      <c r="JHZ344" s="437" t="s">
        <v>22774</v>
      </c>
      <c r="JIA344" s="437"/>
      <c r="JIB344" s="437"/>
      <c r="JIC344" s="437"/>
      <c r="JID344" s="437"/>
      <c r="JIE344" s="439"/>
      <c r="JIF344" s="211" t="s">
        <v>10863</v>
      </c>
      <c r="JIG344" s="211" t="s">
        <v>22772</v>
      </c>
      <c r="JIH344" s="211" t="s">
        <v>6595</v>
      </c>
      <c r="JII344" s="212">
        <v>1</v>
      </c>
      <c r="JIJ344" s="212"/>
      <c r="JIK344" s="194">
        <v>79.59</v>
      </c>
      <c r="JIL344" s="194">
        <f>ROUND(JIK344*(1+$C$7),2)</f>
        <v>104.49</v>
      </c>
      <c r="JIM344" s="194">
        <f>JII344*JIK344</f>
        <v>79.59</v>
      </c>
      <c r="JIN344" s="293">
        <f>JIL344*JII344</f>
        <v>104.49</v>
      </c>
      <c r="JIO344" s="232" t="s">
        <v>22773</v>
      </c>
      <c r="JIP344" s="437" t="s">
        <v>22774</v>
      </c>
      <c r="JIQ344" s="437"/>
      <c r="JIR344" s="437"/>
      <c r="JIS344" s="437"/>
      <c r="JIT344" s="437"/>
      <c r="JIU344" s="439"/>
      <c r="JIV344" s="211" t="s">
        <v>10863</v>
      </c>
      <c r="JIW344" s="211" t="s">
        <v>22772</v>
      </c>
      <c r="JIX344" s="211" t="s">
        <v>6595</v>
      </c>
      <c r="JIY344" s="212">
        <v>1</v>
      </c>
      <c r="JIZ344" s="212"/>
      <c r="JJA344" s="194">
        <v>79.59</v>
      </c>
      <c r="JJB344" s="194">
        <f>ROUND(JJA344*(1+$C$7),2)</f>
        <v>104.49</v>
      </c>
      <c r="JJC344" s="194">
        <f>JIY344*JJA344</f>
        <v>79.59</v>
      </c>
      <c r="JJD344" s="293">
        <f>JJB344*JIY344</f>
        <v>104.49</v>
      </c>
      <c r="JJE344" s="232" t="s">
        <v>22773</v>
      </c>
      <c r="JJF344" s="437" t="s">
        <v>22774</v>
      </c>
      <c r="JJG344" s="437"/>
      <c r="JJH344" s="437"/>
      <c r="JJI344" s="437"/>
      <c r="JJJ344" s="437"/>
      <c r="JJK344" s="439"/>
      <c r="JJL344" s="211" t="s">
        <v>10863</v>
      </c>
      <c r="JJM344" s="211" t="s">
        <v>22772</v>
      </c>
      <c r="JJN344" s="211" t="s">
        <v>6595</v>
      </c>
      <c r="JJO344" s="212">
        <v>1</v>
      </c>
      <c r="JJP344" s="212"/>
      <c r="JJQ344" s="194">
        <v>79.59</v>
      </c>
      <c r="JJR344" s="194">
        <f>ROUND(JJQ344*(1+$C$7),2)</f>
        <v>104.49</v>
      </c>
      <c r="JJS344" s="194">
        <f>JJO344*JJQ344</f>
        <v>79.59</v>
      </c>
      <c r="JJT344" s="293">
        <f>JJR344*JJO344</f>
        <v>104.49</v>
      </c>
      <c r="JJU344" s="232" t="s">
        <v>22773</v>
      </c>
      <c r="JJV344" s="437" t="s">
        <v>22774</v>
      </c>
      <c r="JJW344" s="437"/>
      <c r="JJX344" s="437"/>
      <c r="JJY344" s="437"/>
      <c r="JJZ344" s="437"/>
      <c r="JKA344" s="439"/>
      <c r="JKB344" s="211" t="s">
        <v>10863</v>
      </c>
      <c r="JKC344" s="211" t="s">
        <v>22772</v>
      </c>
      <c r="JKD344" s="211" t="s">
        <v>6595</v>
      </c>
      <c r="JKE344" s="212">
        <v>1</v>
      </c>
      <c r="JKF344" s="212"/>
      <c r="JKG344" s="194">
        <v>79.59</v>
      </c>
      <c r="JKH344" s="194">
        <f>ROUND(JKG344*(1+$C$7),2)</f>
        <v>104.49</v>
      </c>
      <c r="JKI344" s="194">
        <f>JKE344*JKG344</f>
        <v>79.59</v>
      </c>
      <c r="JKJ344" s="293">
        <f>JKH344*JKE344</f>
        <v>104.49</v>
      </c>
      <c r="JKK344" s="232" t="s">
        <v>22773</v>
      </c>
      <c r="JKL344" s="437" t="s">
        <v>22774</v>
      </c>
      <c r="JKM344" s="437"/>
      <c r="JKN344" s="437"/>
      <c r="JKO344" s="437"/>
      <c r="JKP344" s="437"/>
      <c r="JKQ344" s="439"/>
      <c r="JKR344" s="211" t="s">
        <v>10863</v>
      </c>
      <c r="JKS344" s="211" t="s">
        <v>22772</v>
      </c>
      <c r="JKT344" s="211" t="s">
        <v>6595</v>
      </c>
      <c r="JKU344" s="212">
        <v>1</v>
      </c>
      <c r="JKV344" s="212"/>
      <c r="JKW344" s="194">
        <v>79.59</v>
      </c>
      <c r="JKX344" s="194">
        <f>ROUND(JKW344*(1+$C$7),2)</f>
        <v>104.49</v>
      </c>
      <c r="JKY344" s="194">
        <f>JKU344*JKW344</f>
        <v>79.59</v>
      </c>
      <c r="JKZ344" s="293">
        <f>JKX344*JKU344</f>
        <v>104.49</v>
      </c>
      <c r="JLA344" s="232" t="s">
        <v>22773</v>
      </c>
      <c r="JLB344" s="437" t="s">
        <v>22774</v>
      </c>
      <c r="JLC344" s="437"/>
      <c r="JLD344" s="437"/>
      <c r="JLE344" s="437"/>
      <c r="JLF344" s="437"/>
      <c r="JLG344" s="439"/>
      <c r="JLH344" s="211" t="s">
        <v>10863</v>
      </c>
      <c r="JLI344" s="211" t="s">
        <v>22772</v>
      </c>
      <c r="JLJ344" s="211" t="s">
        <v>6595</v>
      </c>
      <c r="JLK344" s="212">
        <v>1</v>
      </c>
      <c r="JLL344" s="212"/>
      <c r="JLM344" s="194">
        <v>79.59</v>
      </c>
      <c r="JLN344" s="194">
        <f>ROUND(JLM344*(1+$C$7),2)</f>
        <v>104.49</v>
      </c>
      <c r="JLO344" s="194">
        <f>JLK344*JLM344</f>
        <v>79.59</v>
      </c>
      <c r="JLP344" s="293">
        <f>JLN344*JLK344</f>
        <v>104.49</v>
      </c>
      <c r="JLQ344" s="232" t="s">
        <v>22773</v>
      </c>
      <c r="JLR344" s="437" t="s">
        <v>22774</v>
      </c>
      <c r="JLS344" s="437"/>
      <c r="JLT344" s="437"/>
      <c r="JLU344" s="437"/>
      <c r="JLV344" s="437"/>
      <c r="JLW344" s="439"/>
      <c r="JLX344" s="211" t="s">
        <v>10863</v>
      </c>
      <c r="JLY344" s="211" t="s">
        <v>22772</v>
      </c>
      <c r="JLZ344" s="211" t="s">
        <v>6595</v>
      </c>
      <c r="JMA344" s="212">
        <v>1</v>
      </c>
      <c r="JMB344" s="212"/>
      <c r="JMC344" s="194">
        <v>79.59</v>
      </c>
      <c r="JMD344" s="194">
        <f>ROUND(JMC344*(1+$C$7),2)</f>
        <v>104.49</v>
      </c>
      <c r="JME344" s="194">
        <f>JMA344*JMC344</f>
        <v>79.59</v>
      </c>
      <c r="JMF344" s="293">
        <f>JMD344*JMA344</f>
        <v>104.49</v>
      </c>
      <c r="JMG344" s="232" t="s">
        <v>22773</v>
      </c>
      <c r="JMH344" s="437" t="s">
        <v>22774</v>
      </c>
      <c r="JMI344" s="437"/>
      <c r="JMJ344" s="437"/>
      <c r="JMK344" s="437"/>
      <c r="JML344" s="437"/>
      <c r="JMM344" s="439"/>
      <c r="JMN344" s="211" t="s">
        <v>10863</v>
      </c>
      <c r="JMO344" s="211" t="s">
        <v>22772</v>
      </c>
      <c r="JMP344" s="211" t="s">
        <v>6595</v>
      </c>
      <c r="JMQ344" s="212">
        <v>1</v>
      </c>
      <c r="JMR344" s="212"/>
      <c r="JMS344" s="194">
        <v>79.59</v>
      </c>
      <c r="JMT344" s="194">
        <f>ROUND(JMS344*(1+$C$7),2)</f>
        <v>104.49</v>
      </c>
      <c r="JMU344" s="194">
        <f>JMQ344*JMS344</f>
        <v>79.59</v>
      </c>
      <c r="JMV344" s="293">
        <f>JMT344*JMQ344</f>
        <v>104.49</v>
      </c>
      <c r="JMW344" s="232" t="s">
        <v>22773</v>
      </c>
      <c r="JMX344" s="437" t="s">
        <v>22774</v>
      </c>
      <c r="JMY344" s="437"/>
      <c r="JMZ344" s="437"/>
      <c r="JNA344" s="437"/>
      <c r="JNB344" s="437"/>
      <c r="JNC344" s="439"/>
      <c r="JND344" s="211" t="s">
        <v>10863</v>
      </c>
      <c r="JNE344" s="211" t="s">
        <v>22772</v>
      </c>
      <c r="JNF344" s="211" t="s">
        <v>6595</v>
      </c>
      <c r="JNG344" s="212">
        <v>1</v>
      </c>
      <c r="JNH344" s="212"/>
      <c r="JNI344" s="194">
        <v>79.59</v>
      </c>
      <c r="JNJ344" s="194">
        <f>ROUND(JNI344*(1+$C$7),2)</f>
        <v>104.49</v>
      </c>
      <c r="JNK344" s="194">
        <f>JNG344*JNI344</f>
        <v>79.59</v>
      </c>
      <c r="JNL344" s="293">
        <f>JNJ344*JNG344</f>
        <v>104.49</v>
      </c>
      <c r="JNM344" s="232" t="s">
        <v>22773</v>
      </c>
      <c r="JNN344" s="437" t="s">
        <v>22774</v>
      </c>
      <c r="JNO344" s="437"/>
      <c r="JNP344" s="437"/>
      <c r="JNQ344" s="437"/>
      <c r="JNR344" s="437"/>
      <c r="JNS344" s="439"/>
      <c r="JNT344" s="211" t="s">
        <v>10863</v>
      </c>
      <c r="JNU344" s="211" t="s">
        <v>22772</v>
      </c>
      <c r="JNV344" s="211" t="s">
        <v>6595</v>
      </c>
      <c r="JNW344" s="212">
        <v>1</v>
      </c>
      <c r="JNX344" s="212"/>
      <c r="JNY344" s="194">
        <v>79.59</v>
      </c>
      <c r="JNZ344" s="194">
        <f>ROUND(JNY344*(1+$C$7),2)</f>
        <v>104.49</v>
      </c>
      <c r="JOA344" s="194">
        <f>JNW344*JNY344</f>
        <v>79.59</v>
      </c>
      <c r="JOB344" s="293">
        <f>JNZ344*JNW344</f>
        <v>104.49</v>
      </c>
      <c r="JOC344" s="232" t="s">
        <v>22773</v>
      </c>
      <c r="JOD344" s="437" t="s">
        <v>22774</v>
      </c>
      <c r="JOE344" s="437"/>
      <c r="JOF344" s="437"/>
      <c r="JOG344" s="437"/>
      <c r="JOH344" s="437"/>
      <c r="JOI344" s="439"/>
      <c r="JOJ344" s="211" t="s">
        <v>10863</v>
      </c>
      <c r="JOK344" s="211" t="s">
        <v>22772</v>
      </c>
      <c r="JOL344" s="211" t="s">
        <v>6595</v>
      </c>
      <c r="JOM344" s="212">
        <v>1</v>
      </c>
      <c r="JON344" s="212"/>
      <c r="JOO344" s="194">
        <v>79.59</v>
      </c>
      <c r="JOP344" s="194">
        <f>ROUND(JOO344*(1+$C$7),2)</f>
        <v>104.49</v>
      </c>
      <c r="JOQ344" s="194">
        <f>JOM344*JOO344</f>
        <v>79.59</v>
      </c>
      <c r="JOR344" s="293">
        <f>JOP344*JOM344</f>
        <v>104.49</v>
      </c>
      <c r="JOS344" s="232" t="s">
        <v>22773</v>
      </c>
      <c r="JOT344" s="437" t="s">
        <v>22774</v>
      </c>
      <c r="JOU344" s="437"/>
      <c r="JOV344" s="437"/>
      <c r="JOW344" s="437"/>
      <c r="JOX344" s="437"/>
      <c r="JOY344" s="439"/>
      <c r="JOZ344" s="211" t="s">
        <v>10863</v>
      </c>
      <c r="JPA344" s="211" t="s">
        <v>22772</v>
      </c>
      <c r="JPB344" s="211" t="s">
        <v>6595</v>
      </c>
      <c r="JPC344" s="212">
        <v>1</v>
      </c>
      <c r="JPD344" s="212"/>
      <c r="JPE344" s="194">
        <v>79.59</v>
      </c>
      <c r="JPF344" s="194">
        <f>ROUND(JPE344*(1+$C$7),2)</f>
        <v>104.49</v>
      </c>
      <c r="JPG344" s="194">
        <f>JPC344*JPE344</f>
        <v>79.59</v>
      </c>
      <c r="JPH344" s="293">
        <f>JPF344*JPC344</f>
        <v>104.49</v>
      </c>
      <c r="JPI344" s="232" t="s">
        <v>22773</v>
      </c>
      <c r="JPJ344" s="437" t="s">
        <v>22774</v>
      </c>
      <c r="JPK344" s="437"/>
      <c r="JPL344" s="437"/>
      <c r="JPM344" s="437"/>
      <c r="JPN344" s="437"/>
      <c r="JPO344" s="439"/>
      <c r="JPP344" s="211" t="s">
        <v>10863</v>
      </c>
      <c r="JPQ344" s="211" t="s">
        <v>22772</v>
      </c>
      <c r="JPR344" s="211" t="s">
        <v>6595</v>
      </c>
      <c r="JPS344" s="212">
        <v>1</v>
      </c>
      <c r="JPT344" s="212"/>
      <c r="JPU344" s="194">
        <v>79.59</v>
      </c>
      <c r="JPV344" s="194">
        <f>ROUND(JPU344*(1+$C$7),2)</f>
        <v>104.49</v>
      </c>
      <c r="JPW344" s="194">
        <f>JPS344*JPU344</f>
        <v>79.59</v>
      </c>
      <c r="JPX344" s="293">
        <f>JPV344*JPS344</f>
        <v>104.49</v>
      </c>
      <c r="JPY344" s="232" t="s">
        <v>22773</v>
      </c>
      <c r="JPZ344" s="437" t="s">
        <v>22774</v>
      </c>
      <c r="JQA344" s="437"/>
      <c r="JQB344" s="437"/>
      <c r="JQC344" s="437"/>
      <c r="JQD344" s="437"/>
      <c r="JQE344" s="439"/>
      <c r="JQF344" s="211" t="s">
        <v>10863</v>
      </c>
      <c r="JQG344" s="211" t="s">
        <v>22772</v>
      </c>
      <c r="JQH344" s="211" t="s">
        <v>6595</v>
      </c>
      <c r="JQI344" s="212">
        <v>1</v>
      </c>
      <c r="JQJ344" s="212"/>
      <c r="JQK344" s="194">
        <v>79.59</v>
      </c>
      <c r="JQL344" s="194">
        <f>ROUND(JQK344*(1+$C$7),2)</f>
        <v>104.49</v>
      </c>
      <c r="JQM344" s="194">
        <f>JQI344*JQK344</f>
        <v>79.59</v>
      </c>
      <c r="JQN344" s="293">
        <f>JQL344*JQI344</f>
        <v>104.49</v>
      </c>
      <c r="JQO344" s="232" t="s">
        <v>22773</v>
      </c>
      <c r="JQP344" s="437" t="s">
        <v>22774</v>
      </c>
      <c r="JQQ344" s="437"/>
      <c r="JQR344" s="437"/>
      <c r="JQS344" s="437"/>
      <c r="JQT344" s="437"/>
      <c r="JQU344" s="439"/>
      <c r="JQV344" s="211" t="s">
        <v>10863</v>
      </c>
      <c r="JQW344" s="211" t="s">
        <v>22772</v>
      </c>
      <c r="JQX344" s="211" t="s">
        <v>6595</v>
      </c>
      <c r="JQY344" s="212">
        <v>1</v>
      </c>
      <c r="JQZ344" s="212"/>
      <c r="JRA344" s="194">
        <v>79.59</v>
      </c>
      <c r="JRB344" s="194">
        <f>ROUND(JRA344*(1+$C$7),2)</f>
        <v>104.49</v>
      </c>
      <c r="JRC344" s="194">
        <f>JQY344*JRA344</f>
        <v>79.59</v>
      </c>
      <c r="JRD344" s="293">
        <f>JRB344*JQY344</f>
        <v>104.49</v>
      </c>
      <c r="JRE344" s="232" t="s">
        <v>22773</v>
      </c>
      <c r="JRF344" s="437" t="s">
        <v>22774</v>
      </c>
      <c r="JRG344" s="437"/>
      <c r="JRH344" s="437"/>
      <c r="JRI344" s="437"/>
      <c r="JRJ344" s="437"/>
      <c r="JRK344" s="439"/>
      <c r="JRL344" s="211" t="s">
        <v>10863</v>
      </c>
      <c r="JRM344" s="211" t="s">
        <v>22772</v>
      </c>
      <c r="JRN344" s="211" t="s">
        <v>6595</v>
      </c>
      <c r="JRO344" s="212">
        <v>1</v>
      </c>
      <c r="JRP344" s="212"/>
      <c r="JRQ344" s="194">
        <v>79.59</v>
      </c>
      <c r="JRR344" s="194">
        <f>ROUND(JRQ344*(1+$C$7),2)</f>
        <v>104.49</v>
      </c>
      <c r="JRS344" s="194">
        <f>JRO344*JRQ344</f>
        <v>79.59</v>
      </c>
      <c r="JRT344" s="293">
        <f>JRR344*JRO344</f>
        <v>104.49</v>
      </c>
      <c r="JRU344" s="232" t="s">
        <v>22773</v>
      </c>
      <c r="JRV344" s="437" t="s">
        <v>22774</v>
      </c>
      <c r="JRW344" s="437"/>
      <c r="JRX344" s="437"/>
      <c r="JRY344" s="437"/>
      <c r="JRZ344" s="437"/>
      <c r="JSA344" s="439"/>
      <c r="JSB344" s="211" t="s">
        <v>10863</v>
      </c>
      <c r="JSC344" s="211" t="s">
        <v>22772</v>
      </c>
      <c r="JSD344" s="211" t="s">
        <v>6595</v>
      </c>
      <c r="JSE344" s="212">
        <v>1</v>
      </c>
      <c r="JSF344" s="212"/>
      <c r="JSG344" s="194">
        <v>79.59</v>
      </c>
      <c r="JSH344" s="194">
        <f>ROUND(JSG344*(1+$C$7),2)</f>
        <v>104.49</v>
      </c>
      <c r="JSI344" s="194">
        <f>JSE344*JSG344</f>
        <v>79.59</v>
      </c>
      <c r="JSJ344" s="293">
        <f>JSH344*JSE344</f>
        <v>104.49</v>
      </c>
      <c r="JSK344" s="232" t="s">
        <v>22773</v>
      </c>
      <c r="JSL344" s="437" t="s">
        <v>22774</v>
      </c>
      <c r="JSM344" s="437"/>
      <c r="JSN344" s="437"/>
      <c r="JSO344" s="437"/>
      <c r="JSP344" s="437"/>
      <c r="JSQ344" s="439"/>
      <c r="JSR344" s="211" t="s">
        <v>10863</v>
      </c>
      <c r="JSS344" s="211" t="s">
        <v>22772</v>
      </c>
      <c r="JST344" s="211" t="s">
        <v>6595</v>
      </c>
      <c r="JSU344" s="212">
        <v>1</v>
      </c>
      <c r="JSV344" s="212"/>
      <c r="JSW344" s="194">
        <v>79.59</v>
      </c>
      <c r="JSX344" s="194">
        <f>ROUND(JSW344*(1+$C$7),2)</f>
        <v>104.49</v>
      </c>
      <c r="JSY344" s="194">
        <f>JSU344*JSW344</f>
        <v>79.59</v>
      </c>
      <c r="JSZ344" s="293">
        <f>JSX344*JSU344</f>
        <v>104.49</v>
      </c>
      <c r="JTA344" s="232" t="s">
        <v>22773</v>
      </c>
      <c r="JTB344" s="437" t="s">
        <v>22774</v>
      </c>
      <c r="JTC344" s="437"/>
      <c r="JTD344" s="437"/>
      <c r="JTE344" s="437"/>
      <c r="JTF344" s="437"/>
      <c r="JTG344" s="439"/>
      <c r="JTH344" s="211" t="s">
        <v>10863</v>
      </c>
      <c r="JTI344" s="211" t="s">
        <v>22772</v>
      </c>
      <c r="JTJ344" s="211" t="s">
        <v>6595</v>
      </c>
      <c r="JTK344" s="212">
        <v>1</v>
      </c>
      <c r="JTL344" s="212"/>
      <c r="JTM344" s="194">
        <v>79.59</v>
      </c>
      <c r="JTN344" s="194">
        <f>ROUND(JTM344*(1+$C$7),2)</f>
        <v>104.49</v>
      </c>
      <c r="JTO344" s="194">
        <f>JTK344*JTM344</f>
        <v>79.59</v>
      </c>
      <c r="JTP344" s="293">
        <f>JTN344*JTK344</f>
        <v>104.49</v>
      </c>
      <c r="JTQ344" s="232" t="s">
        <v>22773</v>
      </c>
      <c r="JTR344" s="437" t="s">
        <v>22774</v>
      </c>
      <c r="JTS344" s="437"/>
      <c r="JTT344" s="437"/>
      <c r="JTU344" s="437"/>
      <c r="JTV344" s="437"/>
      <c r="JTW344" s="439"/>
      <c r="JTX344" s="211" t="s">
        <v>10863</v>
      </c>
      <c r="JTY344" s="211" t="s">
        <v>22772</v>
      </c>
      <c r="JTZ344" s="211" t="s">
        <v>6595</v>
      </c>
      <c r="JUA344" s="212">
        <v>1</v>
      </c>
      <c r="JUB344" s="212"/>
      <c r="JUC344" s="194">
        <v>79.59</v>
      </c>
      <c r="JUD344" s="194">
        <f>ROUND(JUC344*(1+$C$7),2)</f>
        <v>104.49</v>
      </c>
      <c r="JUE344" s="194">
        <f>JUA344*JUC344</f>
        <v>79.59</v>
      </c>
      <c r="JUF344" s="293">
        <f>JUD344*JUA344</f>
        <v>104.49</v>
      </c>
      <c r="JUG344" s="232" t="s">
        <v>22773</v>
      </c>
      <c r="JUH344" s="437" t="s">
        <v>22774</v>
      </c>
      <c r="JUI344" s="437"/>
      <c r="JUJ344" s="437"/>
      <c r="JUK344" s="437"/>
      <c r="JUL344" s="437"/>
      <c r="JUM344" s="439"/>
      <c r="JUN344" s="211" t="s">
        <v>10863</v>
      </c>
      <c r="JUO344" s="211" t="s">
        <v>22772</v>
      </c>
      <c r="JUP344" s="211" t="s">
        <v>6595</v>
      </c>
      <c r="JUQ344" s="212">
        <v>1</v>
      </c>
      <c r="JUR344" s="212"/>
      <c r="JUS344" s="194">
        <v>79.59</v>
      </c>
      <c r="JUT344" s="194">
        <f>ROUND(JUS344*(1+$C$7),2)</f>
        <v>104.49</v>
      </c>
      <c r="JUU344" s="194">
        <f>JUQ344*JUS344</f>
        <v>79.59</v>
      </c>
      <c r="JUV344" s="293">
        <f>JUT344*JUQ344</f>
        <v>104.49</v>
      </c>
      <c r="JUW344" s="232" t="s">
        <v>22773</v>
      </c>
      <c r="JUX344" s="437" t="s">
        <v>22774</v>
      </c>
      <c r="JUY344" s="437"/>
      <c r="JUZ344" s="437"/>
      <c r="JVA344" s="437"/>
      <c r="JVB344" s="437"/>
      <c r="JVC344" s="439"/>
      <c r="JVD344" s="211" t="s">
        <v>10863</v>
      </c>
      <c r="JVE344" s="211" t="s">
        <v>22772</v>
      </c>
      <c r="JVF344" s="211" t="s">
        <v>6595</v>
      </c>
      <c r="JVG344" s="212">
        <v>1</v>
      </c>
      <c r="JVH344" s="212"/>
      <c r="JVI344" s="194">
        <v>79.59</v>
      </c>
      <c r="JVJ344" s="194">
        <f>ROUND(JVI344*(1+$C$7),2)</f>
        <v>104.49</v>
      </c>
      <c r="JVK344" s="194">
        <f>JVG344*JVI344</f>
        <v>79.59</v>
      </c>
      <c r="JVL344" s="293">
        <f>JVJ344*JVG344</f>
        <v>104.49</v>
      </c>
      <c r="JVM344" s="232" t="s">
        <v>22773</v>
      </c>
      <c r="JVN344" s="437" t="s">
        <v>22774</v>
      </c>
      <c r="JVO344" s="437"/>
      <c r="JVP344" s="437"/>
      <c r="JVQ344" s="437"/>
      <c r="JVR344" s="437"/>
      <c r="JVS344" s="439"/>
      <c r="JVT344" s="211" t="s">
        <v>10863</v>
      </c>
      <c r="JVU344" s="211" t="s">
        <v>22772</v>
      </c>
      <c r="JVV344" s="211" t="s">
        <v>6595</v>
      </c>
      <c r="JVW344" s="212">
        <v>1</v>
      </c>
      <c r="JVX344" s="212"/>
      <c r="JVY344" s="194">
        <v>79.59</v>
      </c>
      <c r="JVZ344" s="194">
        <f>ROUND(JVY344*(1+$C$7),2)</f>
        <v>104.49</v>
      </c>
      <c r="JWA344" s="194">
        <f>JVW344*JVY344</f>
        <v>79.59</v>
      </c>
      <c r="JWB344" s="293">
        <f>JVZ344*JVW344</f>
        <v>104.49</v>
      </c>
      <c r="JWC344" s="232" t="s">
        <v>22773</v>
      </c>
      <c r="JWD344" s="437" t="s">
        <v>22774</v>
      </c>
      <c r="JWE344" s="437"/>
      <c r="JWF344" s="437"/>
      <c r="JWG344" s="437"/>
      <c r="JWH344" s="437"/>
      <c r="JWI344" s="439"/>
      <c r="JWJ344" s="211" t="s">
        <v>10863</v>
      </c>
      <c r="JWK344" s="211" t="s">
        <v>22772</v>
      </c>
      <c r="JWL344" s="211" t="s">
        <v>6595</v>
      </c>
      <c r="JWM344" s="212">
        <v>1</v>
      </c>
      <c r="JWN344" s="212"/>
      <c r="JWO344" s="194">
        <v>79.59</v>
      </c>
      <c r="JWP344" s="194">
        <f>ROUND(JWO344*(1+$C$7),2)</f>
        <v>104.49</v>
      </c>
      <c r="JWQ344" s="194">
        <f>JWM344*JWO344</f>
        <v>79.59</v>
      </c>
      <c r="JWR344" s="293">
        <f>JWP344*JWM344</f>
        <v>104.49</v>
      </c>
      <c r="JWS344" s="232" t="s">
        <v>22773</v>
      </c>
      <c r="JWT344" s="437" t="s">
        <v>22774</v>
      </c>
      <c r="JWU344" s="437"/>
      <c r="JWV344" s="437"/>
      <c r="JWW344" s="437"/>
      <c r="JWX344" s="437"/>
      <c r="JWY344" s="439"/>
      <c r="JWZ344" s="211" t="s">
        <v>10863</v>
      </c>
      <c r="JXA344" s="211" t="s">
        <v>22772</v>
      </c>
      <c r="JXB344" s="211" t="s">
        <v>6595</v>
      </c>
      <c r="JXC344" s="212">
        <v>1</v>
      </c>
      <c r="JXD344" s="212"/>
      <c r="JXE344" s="194">
        <v>79.59</v>
      </c>
      <c r="JXF344" s="194">
        <f>ROUND(JXE344*(1+$C$7),2)</f>
        <v>104.49</v>
      </c>
      <c r="JXG344" s="194">
        <f>JXC344*JXE344</f>
        <v>79.59</v>
      </c>
      <c r="JXH344" s="293">
        <f>JXF344*JXC344</f>
        <v>104.49</v>
      </c>
      <c r="JXI344" s="232" t="s">
        <v>22773</v>
      </c>
      <c r="JXJ344" s="437" t="s">
        <v>22774</v>
      </c>
      <c r="JXK344" s="437"/>
      <c r="JXL344" s="437"/>
      <c r="JXM344" s="437"/>
      <c r="JXN344" s="437"/>
      <c r="JXO344" s="439"/>
      <c r="JXP344" s="211" t="s">
        <v>10863</v>
      </c>
      <c r="JXQ344" s="211" t="s">
        <v>22772</v>
      </c>
      <c r="JXR344" s="211" t="s">
        <v>6595</v>
      </c>
      <c r="JXS344" s="212">
        <v>1</v>
      </c>
      <c r="JXT344" s="212"/>
      <c r="JXU344" s="194">
        <v>79.59</v>
      </c>
      <c r="JXV344" s="194">
        <f>ROUND(JXU344*(1+$C$7),2)</f>
        <v>104.49</v>
      </c>
      <c r="JXW344" s="194">
        <f>JXS344*JXU344</f>
        <v>79.59</v>
      </c>
      <c r="JXX344" s="293">
        <f>JXV344*JXS344</f>
        <v>104.49</v>
      </c>
      <c r="JXY344" s="232" t="s">
        <v>22773</v>
      </c>
      <c r="JXZ344" s="437" t="s">
        <v>22774</v>
      </c>
      <c r="JYA344" s="437"/>
      <c r="JYB344" s="437"/>
      <c r="JYC344" s="437"/>
      <c r="JYD344" s="437"/>
      <c r="JYE344" s="439"/>
      <c r="JYF344" s="211" t="s">
        <v>10863</v>
      </c>
      <c r="JYG344" s="211" t="s">
        <v>22772</v>
      </c>
      <c r="JYH344" s="211" t="s">
        <v>6595</v>
      </c>
      <c r="JYI344" s="212">
        <v>1</v>
      </c>
      <c r="JYJ344" s="212"/>
      <c r="JYK344" s="194">
        <v>79.59</v>
      </c>
      <c r="JYL344" s="194">
        <f>ROUND(JYK344*(1+$C$7),2)</f>
        <v>104.49</v>
      </c>
      <c r="JYM344" s="194">
        <f>JYI344*JYK344</f>
        <v>79.59</v>
      </c>
      <c r="JYN344" s="293">
        <f>JYL344*JYI344</f>
        <v>104.49</v>
      </c>
      <c r="JYO344" s="232" t="s">
        <v>22773</v>
      </c>
      <c r="JYP344" s="437" t="s">
        <v>22774</v>
      </c>
      <c r="JYQ344" s="437"/>
      <c r="JYR344" s="437"/>
      <c r="JYS344" s="437"/>
      <c r="JYT344" s="437"/>
      <c r="JYU344" s="439"/>
      <c r="JYV344" s="211" t="s">
        <v>10863</v>
      </c>
      <c r="JYW344" s="211" t="s">
        <v>22772</v>
      </c>
      <c r="JYX344" s="211" t="s">
        <v>6595</v>
      </c>
      <c r="JYY344" s="212">
        <v>1</v>
      </c>
      <c r="JYZ344" s="212"/>
      <c r="JZA344" s="194">
        <v>79.59</v>
      </c>
      <c r="JZB344" s="194">
        <f>ROUND(JZA344*(1+$C$7),2)</f>
        <v>104.49</v>
      </c>
      <c r="JZC344" s="194">
        <f>JYY344*JZA344</f>
        <v>79.59</v>
      </c>
      <c r="JZD344" s="293">
        <f>JZB344*JYY344</f>
        <v>104.49</v>
      </c>
      <c r="JZE344" s="232" t="s">
        <v>22773</v>
      </c>
      <c r="JZF344" s="437" t="s">
        <v>22774</v>
      </c>
      <c r="JZG344" s="437"/>
      <c r="JZH344" s="437"/>
      <c r="JZI344" s="437"/>
      <c r="JZJ344" s="437"/>
      <c r="JZK344" s="439"/>
      <c r="JZL344" s="211" t="s">
        <v>10863</v>
      </c>
      <c r="JZM344" s="211" t="s">
        <v>22772</v>
      </c>
      <c r="JZN344" s="211" t="s">
        <v>6595</v>
      </c>
      <c r="JZO344" s="212">
        <v>1</v>
      </c>
      <c r="JZP344" s="212"/>
      <c r="JZQ344" s="194">
        <v>79.59</v>
      </c>
      <c r="JZR344" s="194">
        <f>ROUND(JZQ344*(1+$C$7),2)</f>
        <v>104.49</v>
      </c>
      <c r="JZS344" s="194">
        <f>JZO344*JZQ344</f>
        <v>79.59</v>
      </c>
      <c r="JZT344" s="293">
        <f>JZR344*JZO344</f>
        <v>104.49</v>
      </c>
      <c r="JZU344" s="232" t="s">
        <v>22773</v>
      </c>
      <c r="JZV344" s="437" t="s">
        <v>22774</v>
      </c>
      <c r="JZW344" s="437"/>
      <c r="JZX344" s="437"/>
      <c r="JZY344" s="437"/>
      <c r="JZZ344" s="437"/>
      <c r="KAA344" s="439"/>
      <c r="KAB344" s="211" t="s">
        <v>10863</v>
      </c>
      <c r="KAC344" s="211" t="s">
        <v>22772</v>
      </c>
      <c r="KAD344" s="211" t="s">
        <v>6595</v>
      </c>
      <c r="KAE344" s="212">
        <v>1</v>
      </c>
      <c r="KAF344" s="212"/>
      <c r="KAG344" s="194">
        <v>79.59</v>
      </c>
      <c r="KAH344" s="194">
        <f>ROUND(KAG344*(1+$C$7),2)</f>
        <v>104.49</v>
      </c>
      <c r="KAI344" s="194">
        <f>KAE344*KAG344</f>
        <v>79.59</v>
      </c>
      <c r="KAJ344" s="293">
        <f>KAH344*KAE344</f>
        <v>104.49</v>
      </c>
      <c r="KAK344" s="232" t="s">
        <v>22773</v>
      </c>
      <c r="KAL344" s="437" t="s">
        <v>22774</v>
      </c>
      <c r="KAM344" s="437"/>
      <c r="KAN344" s="437"/>
      <c r="KAO344" s="437"/>
      <c r="KAP344" s="437"/>
      <c r="KAQ344" s="439"/>
      <c r="KAR344" s="211" t="s">
        <v>10863</v>
      </c>
      <c r="KAS344" s="211" t="s">
        <v>22772</v>
      </c>
      <c r="KAT344" s="211" t="s">
        <v>6595</v>
      </c>
      <c r="KAU344" s="212">
        <v>1</v>
      </c>
      <c r="KAV344" s="212"/>
      <c r="KAW344" s="194">
        <v>79.59</v>
      </c>
      <c r="KAX344" s="194">
        <f>ROUND(KAW344*(1+$C$7),2)</f>
        <v>104.49</v>
      </c>
      <c r="KAY344" s="194">
        <f>KAU344*KAW344</f>
        <v>79.59</v>
      </c>
      <c r="KAZ344" s="293">
        <f>KAX344*KAU344</f>
        <v>104.49</v>
      </c>
      <c r="KBA344" s="232" t="s">
        <v>22773</v>
      </c>
      <c r="KBB344" s="437" t="s">
        <v>22774</v>
      </c>
      <c r="KBC344" s="437"/>
      <c r="KBD344" s="437"/>
      <c r="KBE344" s="437"/>
      <c r="KBF344" s="437"/>
      <c r="KBG344" s="439"/>
      <c r="KBH344" s="211" t="s">
        <v>10863</v>
      </c>
      <c r="KBI344" s="211" t="s">
        <v>22772</v>
      </c>
      <c r="KBJ344" s="211" t="s">
        <v>6595</v>
      </c>
      <c r="KBK344" s="212">
        <v>1</v>
      </c>
      <c r="KBL344" s="212"/>
      <c r="KBM344" s="194">
        <v>79.59</v>
      </c>
      <c r="KBN344" s="194">
        <f>ROUND(KBM344*(1+$C$7),2)</f>
        <v>104.49</v>
      </c>
      <c r="KBO344" s="194">
        <f>KBK344*KBM344</f>
        <v>79.59</v>
      </c>
      <c r="KBP344" s="293">
        <f>KBN344*KBK344</f>
        <v>104.49</v>
      </c>
      <c r="KBQ344" s="232" t="s">
        <v>22773</v>
      </c>
      <c r="KBR344" s="437" t="s">
        <v>22774</v>
      </c>
      <c r="KBS344" s="437"/>
      <c r="KBT344" s="437"/>
      <c r="KBU344" s="437"/>
      <c r="KBV344" s="437"/>
      <c r="KBW344" s="439"/>
      <c r="KBX344" s="211" t="s">
        <v>10863</v>
      </c>
      <c r="KBY344" s="211" t="s">
        <v>22772</v>
      </c>
      <c r="KBZ344" s="211" t="s">
        <v>6595</v>
      </c>
      <c r="KCA344" s="212">
        <v>1</v>
      </c>
      <c r="KCB344" s="212"/>
      <c r="KCC344" s="194">
        <v>79.59</v>
      </c>
      <c r="KCD344" s="194">
        <f>ROUND(KCC344*(1+$C$7),2)</f>
        <v>104.49</v>
      </c>
      <c r="KCE344" s="194">
        <f>KCA344*KCC344</f>
        <v>79.59</v>
      </c>
      <c r="KCF344" s="293">
        <f>KCD344*KCA344</f>
        <v>104.49</v>
      </c>
      <c r="KCG344" s="232" t="s">
        <v>22773</v>
      </c>
      <c r="KCH344" s="437" t="s">
        <v>22774</v>
      </c>
      <c r="KCI344" s="437"/>
      <c r="KCJ344" s="437"/>
      <c r="KCK344" s="437"/>
      <c r="KCL344" s="437"/>
      <c r="KCM344" s="439"/>
      <c r="KCN344" s="211" t="s">
        <v>10863</v>
      </c>
      <c r="KCO344" s="211" t="s">
        <v>22772</v>
      </c>
      <c r="KCP344" s="211" t="s">
        <v>6595</v>
      </c>
      <c r="KCQ344" s="212">
        <v>1</v>
      </c>
      <c r="KCR344" s="212"/>
      <c r="KCS344" s="194">
        <v>79.59</v>
      </c>
      <c r="KCT344" s="194">
        <f>ROUND(KCS344*(1+$C$7),2)</f>
        <v>104.49</v>
      </c>
      <c r="KCU344" s="194">
        <f>KCQ344*KCS344</f>
        <v>79.59</v>
      </c>
      <c r="KCV344" s="293">
        <f>KCT344*KCQ344</f>
        <v>104.49</v>
      </c>
      <c r="KCW344" s="232" t="s">
        <v>22773</v>
      </c>
      <c r="KCX344" s="437" t="s">
        <v>22774</v>
      </c>
      <c r="KCY344" s="437"/>
      <c r="KCZ344" s="437"/>
      <c r="KDA344" s="437"/>
      <c r="KDB344" s="437"/>
      <c r="KDC344" s="439"/>
      <c r="KDD344" s="211" t="s">
        <v>10863</v>
      </c>
      <c r="KDE344" s="211" t="s">
        <v>22772</v>
      </c>
      <c r="KDF344" s="211" t="s">
        <v>6595</v>
      </c>
      <c r="KDG344" s="212">
        <v>1</v>
      </c>
      <c r="KDH344" s="212"/>
      <c r="KDI344" s="194">
        <v>79.59</v>
      </c>
      <c r="KDJ344" s="194">
        <f>ROUND(KDI344*(1+$C$7),2)</f>
        <v>104.49</v>
      </c>
      <c r="KDK344" s="194">
        <f>KDG344*KDI344</f>
        <v>79.59</v>
      </c>
      <c r="KDL344" s="293">
        <f>KDJ344*KDG344</f>
        <v>104.49</v>
      </c>
      <c r="KDM344" s="232" t="s">
        <v>22773</v>
      </c>
      <c r="KDN344" s="437" t="s">
        <v>22774</v>
      </c>
      <c r="KDO344" s="437"/>
      <c r="KDP344" s="437"/>
      <c r="KDQ344" s="437"/>
      <c r="KDR344" s="437"/>
      <c r="KDS344" s="439"/>
      <c r="KDT344" s="211" t="s">
        <v>10863</v>
      </c>
      <c r="KDU344" s="211" t="s">
        <v>22772</v>
      </c>
      <c r="KDV344" s="211" t="s">
        <v>6595</v>
      </c>
      <c r="KDW344" s="212">
        <v>1</v>
      </c>
      <c r="KDX344" s="212"/>
      <c r="KDY344" s="194">
        <v>79.59</v>
      </c>
      <c r="KDZ344" s="194">
        <f>ROUND(KDY344*(1+$C$7),2)</f>
        <v>104.49</v>
      </c>
      <c r="KEA344" s="194">
        <f>KDW344*KDY344</f>
        <v>79.59</v>
      </c>
      <c r="KEB344" s="293">
        <f>KDZ344*KDW344</f>
        <v>104.49</v>
      </c>
      <c r="KEC344" s="232" t="s">
        <v>22773</v>
      </c>
      <c r="KED344" s="437" t="s">
        <v>22774</v>
      </c>
      <c r="KEE344" s="437"/>
      <c r="KEF344" s="437"/>
      <c r="KEG344" s="437"/>
      <c r="KEH344" s="437"/>
      <c r="KEI344" s="439"/>
      <c r="KEJ344" s="211" t="s">
        <v>10863</v>
      </c>
      <c r="KEK344" s="211" t="s">
        <v>22772</v>
      </c>
      <c r="KEL344" s="211" t="s">
        <v>6595</v>
      </c>
      <c r="KEM344" s="212">
        <v>1</v>
      </c>
      <c r="KEN344" s="212"/>
      <c r="KEO344" s="194">
        <v>79.59</v>
      </c>
      <c r="KEP344" s="194">
        <f>ROUND(KEO344*(1+$C$7),2)</f>
        <v>104.49</v>
      </c>
      <c r="KEQ344" s="194">
        <f>KEM344*KEO344</f>
        <v>79.59</v>
      </c>
      <c r="KER344" s="293">
        <f>KEP344*KEM344</f>
        <v>104.49</v>
      </c>
      <c r="KES344" s="232" t="s">
        <v>22773</v>
      </c>
      <c r="KET344" s="437" t="s">
        <v>22774</v>
      </c>
      <c r="KEU344" s="437"/>
      <c r="KEV344" s="437"/>
      <c r="KEW344" s="437"/>
      <c r="KEX344" s="437"/>
      <c r="KEY344" s="439"/>
      <c r="KEZ344" s="211" t="s">
        <v>10863</v>
      </c>
      <c r="KFA344" s="211" t="s">
        <v>22772</v>
      </c>
      <c r="KFB344" s="211" t="s">
        <v>6595</v>
      </c>
      <c r="KFC344" s="212">
        <v>1</v>
      </c>
      <c r="KFD344" s="212"/>
      <c r="KFE344" s="194">
        <v>79.59</v>
      </c>
      <c r="KFF344" s="194">
        <f>ROUND(KFE344*(1+$C$7),2)</f>
        <v>104.49</v>
      </c>
      <c r="KFG344" s="194">
        <f>KFC344*KFE344</f>
        <v>79.59</v>
      </c>
      <c r="KFH344" s="293">
        <f>KFF344*KFC344</f>
        <v>104.49</v>
      </c>
      <c r="KFI344" s="232" t="s">
        <v>22773</v>
      </c>
      <c r="KFJ344" s="437" t="s">
        <v>22774</v>
      </c>
      <c r="KFK344" s="437"/>
      <c r="KFL344" s="437"/>
      <c r="KFM344" s="437"/>
      <c r="KFN344" s="437"/>
      <c r="KFO344" s="439"/>
      <c r="KFP344" s="211" t="s">
        <v>10863</v>
      </c>
      <c r="KFQ344" s="211" t="s">
        <v>22772</v>
      </c>
      <c r="KFR344" s="211" t="s">
        <v>6595</v>
      </c>
      <c r="KFS344" s="212">
        <v>1</v>
      </c>
      <c r="KFT344" s="212"/>
      <c r="KFU344" s="194">
        <v>79.59</v>
      </c>
      <c r="KFV344" s="194">
        <f>ROUND(KFU344*(1+$C$7),2)</f>
        <v>104.49</v>
      </c>
      <c r="KFW344" s="194">
        <f>KFS344*KFU344</f>
        <v>79.59</v>
      </c>
      <c r="KFX344" s="293">
        <f>KFV344*KFS344</f>
        <v>104.49</v>
      </c>
      <c r="KFY344" s="232" t="s">
        <v>22773</v>
      </c>
      <c r="KFZ344" s="437" t="s">
        <v>22774</v>
      </c>
      <c r="KGA344" s="437"/>
      <c r="KGB344" s="437"/>
      <c r="KGC344" s="437"/>
      <c r="KGD344" s="437"/>
      <c r="KGE344" s="439"/>
      <c r="KGF344" s="211" t="s">
        <v>10863</v>
      </c>
      <c r="KGG344" s="211" t="s">
        <v>22772</v>
      </c>
      <c r="KGH344" s="211" t="s">
        <v>6595</v>
      </c>
      <c r="KGI344" s="212">
        <v>1</v>
      </c>
      <c r="KGJ344" s="212"/>
      <c r="KGK344" s="194">
        <v>79.59</v>
      </c>
      <c r="KGL344" s="194">
        <f>ROUND(KGK344*(1+$C$7),2)</f>
        <v>104.49</v>
      </c>
      <c r="KGM344" s="194">
        <f>KGI344*KGK344</f>
        <v>79.59</v>
      </c>
      <c r="KGN344" s="293">
        <f>KGL344*KGI344</f>
        <v>104.49</v>
      </c>
      <c r="KGO344" s="232" t="s">
        <v>22773</v>
      </c>
      <c r="KGP344" s="437" t="s">
        <v>22774</v>
      </c>
      <c r="KGQ344" s="437"/>
      <c r="KGR344" s="437"/>
      <c r="KGS344" s="437"/>
      <c r="KGT344" s="437"/>
      <c r="KGU344" s="439"/>
      <c r="KGV344" s="211" t="s">
        <v>10863</v>
      </c>
      <c r="KGW344" s="211" t="s">
        <v>22772</v>
      </c>
      <c r="KGX344" s="211" t="s">
        <v>6595</v>
      </c>
      <c r="KGY344" s="212">
        <v>1</v>
      </c>
      <c r="KGZ344" s="212"/>
      <c r="KHA344" s="194">
        <v>79.59</v>
      </c>
      <c r="KHB344" s="194">
        <f>ROUND(KHA344*(1+$C$7),2)</f>
        <v>104.49</v>
      </c>
      <c r="KHC344" s="194">
        <f>KGY344*KHA344</f>
        <v>79.59</v>
      </c>
      <c r="KHD344" s="293">
        <f>KHB344*KGY344</f>
        <v>104.49</v>
      </c>
      <c r="KHE344" s="232" t="s">
        <v>22773</v>
      </c>
      <c r="KHF344" s="437" t="s">
        <v>22774</v>
      </c>
      <c r="KHG344" s="437"/>
      <c r="KHH344" s="437"/>
      <c r="KHI344" s="437"/>
      <c r="KHJ344" s="437"/>
      <c r="KHK344" s="439"/>
      <c r="KHL344" s="211" t="s">
        <v>10863</v>
      </c>
      <c r="KHM344" s="211" t="s">
        <v>22772</v>
      </c>
      <c r="KHN344" s="211" t="s">
        <v>6595</v>
      </c>
      <c r="KHO344" s="212">
        <v>1</v>
      </c>
      <c r="KHP344" s="212"/>
      <c r="KHQ344" s="194">
        <v>79.59</v>
      </c>
      <c r="KHR344" s="194">
        <f>ROUND(KHQ344*(1+$C$7),2)</f>
        <v>104.49</v>
      </c>
      <c r="KHS344" s="194">
        <f>KHO344*KHQ344</f>
        <v>79.59</v>
      </c>
      <c r="KHT344" s="293">
        <f>KHR344*KHO344</f>
        <v>104.49</v>
      </c>
      <c r="KHU344" s="232" t="s">
        <v>22773</v>
      </c>
      <c r="KHV344" s="437" t="s">
        <v>22774</v>
      </c>
      <c r="KHW344" s="437"/>
      <c r="KHX344" s="437"/>
      <c r="KHY344" s="437"/>
      <c r="KHZ344" s="437"/>
      <c r="KIA344" s="439"/>
      <c r="KIB344" s="211" t="s">
        <v>10863</v>
      </c>
      <c r="KIC344" s="211" t="s">
        <v>22772</v>
      </c>
      <c r="KID344" s="211" t="s">
        <v>6595</v>
      </c>
      <c r="KIE344" s="212">
        <v>1</v>
      </c>
      <c r="KIF344" s="212"/>
      <c r="KIG344" s="194">
        <v>79.59</v>
      </c>
      <c r="KIH344" s="194">
        <f>ROUND(KIG344*(1+$C$7),2)</f>
        <v>104.49</v>
      </c>
      <c r="KII344" s="194">
        <f>KIE344*KIG344</f>
        <v>79.59</v>
      </c>
      <c r="KIJ344" s="293">
        <f>KIH344*KIE344</f>
        <v>104.49</v>
      </c>
      <c r="KIK344" s="232" t="s">
        <v>22773</v>
      </c>
      <c r="KIL344" s="437" t="s">
        <v>22774</v>
      </c>
      <c r="KIM344" s="437"/>
      <c r="KIN344" s="437"/>
      <c r="KIO344" s="437"/>
      <c r="KIP344" s="437"/>
      <c r="KIQ344" s="439"/>
      <c r="KIR344" s="211" t="s">
        <v>10863</v>
      </c>
      <c r="KIS344" s="211" t="s">
        <v>22772</v>
      </c>
      <c r="KIT344" s="211" t="s">
        <v>6595</v>
      </c>
      <c r="KIU344" s="212">
        <v>1</v>
      </c>
      <c r="KIV344" s="212"/>
      <c r="KIW344" s="194">
        <v>79.59</v>
      </c>
      <c r="KIX344" s="194">
        <f>ROUND(KIW344*(1+$C$7),2)</f>
        <v>104.49</v>
      </c>
      <c r="KIY344" s="194">
        <f>KIU344*KIW344</f>
        <v>79.59</v>
      </c>
      <c r="KIZ344" s="293">
        <f>KIX344*KIU344</f>
        <v>104.49</v>
      </c>
      <c r="KJA344" s="232" t="s">
        <v>22773</v>
      </c>
      <c r="KJB344" s="437" t="s">
        <v>22774</v>
      </c>
      <c r="KJC344" s="437"/>
      <c r="KJD344" s="437"/>
      <c r="KJE344" s="437"/>
      <c r="KJF344" s="437"/>
      <c r="KJG344" s="439"/>
      <c r="KJH344" s="211" t="s">
        <v>10863</v>
      </c>
      <c r="KJI344" s="211" t="s">
        <v>22772</v>
      </c>
      <c r="KJJ344" s="211" t="s">
        <v>6595</v>
      </c>
      <c r="KJK344" s="212">
        <v>1</v>
      </c>
      <c r="KJL344" s="212"/>
      <c r="KJM344" s="194">
        <v>79.59</v>
      </c>
      <c r="KJN344" s="194">
        <f>ROUND(KJM344*(1+$C$7),2)</f>
        <v>104.49</v>
      </c>
      <c r="KJO344" s="194">
        <f>KJK344*KJM344</f>
        <v>79.59</v>
      </c>
      <c r="KJP344" s="293">
        <f>KJN344*KJK344</f>
        <v>104.49</v>
      </c>
      <c r="KJQ344" s="232" t="s">
        <v>22773</v>
      </c>
      <c r="KJR344" s="437" t="s">
        <v>22774</v>
      </c>
      <c r="KJS344" s="437"/>
      <c r="KJT344" s="437"/>
      <c r="KJU344" s="437"/>
      <c r="KJV344" s="437"/>
      <c r="KJW344" s="439"/>
      <c r="KJX344" s="211" t="s">
        <v>10863</v>
      </c>
      <c r="KJY344" s="211" t="s">
        <v>22772</v>
      </c>
      <c r="KJZ344" s="211" t="s">
        <v>6595</v>
      </c>
      <c r="KKA344" s="212">
        <v>1</v>
      </c>
      <c r="KKB344" s="212"/>
      <c r="KKC344" s="194">
        <v>79.59</v>
      </c>
      <c r="KKD344" s="194">
        <f>ROUND(KKC344*(1+$C$7),2)</f>
        <v>104.49</v>
      </c>
      <c r="KKE344" s="194">
        <f>KKA344*KKC344</f>
        <v>79.59</v>
      </c>
      <c r="KKF344" s="293">
        <f>KKD344*KKA344</f>
        <v>104.49</v>
      </c>
      <c r="KKG344" s="232" t="s">
        <v>22773</v>
      </c>
      <c r="KKH344" s="437" t="s">
        <v>22774</v>
      </c>
      <c r="KKI344" s="437"/>
      <c r="KKJ344" s="437"/>
      <c r="KKK344" s="437"/>
      <c r="KKL344" s="437"/>
      <c r="KKM344" s="439"/>
      <c r="KKN344" s="211" t="s">
        <v>10863</v>
      </c>
      <c r="KKO344" s="211" t="s">
        <v>22772</v>
      </c>
      <c r="KKP344" s="211" t="s">
        <v>6595</v>
      </c>
      <c r="KKQ344" s="212">
        <v>1</v>
      </c>
      <c r="KKR344" s="212"/>
      <c r="KKS344" s="194">
        <v>79.59</v>
      </c>
      <c r="KKT344" s="194">
        <f>ROUND(KKS344*(1+$C$7),2)</f>
        <v>104.49</v>
      </c>
      <c r="KKU344" s="194">
        <f>KKQ344*KKS344</f>
        <v>79.59</v>
      </c>
      <c r="KKV344" s="293">
        <f>KKT344*KKQ344</f>
        <v>104.49</v>
      </c>
      <c r="KKW344" s="232" t="s">
        <v>22773</v>
      </c>
      <c r="KKX344" s="437" t="s">
        <v>22774</v>
      </c>
      <c r="KKY344" s="437"/>
      <c r="KKZ344" s="437"/>
      <c r="KLA344" s="437"/>
      <c r="KLB344" s="437"/>
      <c r="KLC344" s="439"/>
      <c r="KLD344" s="211" t="s">
        <v>10863</v>
      </c>
      <c r="KLE344" s="211" t="s">
        <v>22772</v>
      </c>
      <c r="KLF344" s="211" t="s">
        <v>6595</v>
      </c>
      <c r="KLG344" s="212">
        <v>1</v>
      </c>
      <c r="KLH344" s="212"/>
      <c r="KLI344" s="194">
        <v>79.59</v>
      </c>
      <c r="KLJ344" s="194">
        <f>ROUND(KLI344*(1+$C$7),2)</f>
        <v>104.49</v>
      </c>
      <c r="KLK344" s="194">
        <f>KLG344*KLI344</f>
        <v>79.59</v>
      </c>
      <c r="KLL344" s="293">
        <f>KLJ344*KLG344</f>
        <v>104.49</v>
      </c>
      <c r="KLM344" s="232" t="s">
        <v>22773</v>
      </c>
      <c r="KLN344" s="437" t="s">
        <v>22774</v>
      </c>
      <c r="KLO344" s="437"/>
      <c r="KLP344" s="437"/>
      <c r="KLQ344" s="437"/>
      <c r="KLR344" s="437"/>
      <c r="KLS344" s="439"/>
      <c r="KLT344" s="211" t="s">
        <v>10863</v>
      </c>
      <c r="KLU344" s="211" t="s">
        <v>22772</v>
      </c>
      <c r="KLV344" s="211" t="s">
        <v>6595</v>
      </c>
      <c r="KLW344" s="212">
        <v>1</v>
      </c>
      <c r="KLX344" s="212"/>
      <c r="KLY344" s="194">
        <v>79.59</v>
      </c>
      <c r="KLZ344" s="194">
        <f>ROUND(KLY344*(1+$C$7),2)</f>
        <v>104.49</v>
      </c>
      <c r="KMA344" s="194">
        <f>KLW344*KLY344</f>
        <v>79.59</v>
      </c>
      <c r="KMB344" s="293">
        <f>KLZ344*KLW344</f>
        <v>104.49</v>
      </c>
      <c r="KMC344" s="232" t="s">
        <v>22773</v>
      </c>
      <c r="KMD344" s="437" t="s">
        <v>22774</v>
      </c>
      <c r="KME344" s="437"/>
      <c r="KMF344" s="437"/>
      <c r="KMG344" s="437"/>
      <c r="KMH344" s="437"/>
      <c r="KMI344" s="439"/>
      <c r="KMJ344" s="211" t="s">
        <v>10863</v>
      </c>
      <c r="KMK344" s="211" t="s">
        <v>22772</v>
      </c>
      <c r="KML344" s="211" t="s">
        <v>6595</v>
      </c>
      <c r="KMM344" s="212">
        <v>1</v>
      </c>
      <c r="KMN344" s="212"/>
      <c r="KMO344" s="194">
        <v>79.59</v>
      </c>
      <c r="KMP344" s="194">
        <f>ROUND(KMO344*(1+$C$7),2)</f>
        <v>104.49</v>
      </c>
      <c r="KMQ344" s="194">
        <f>KMM344*KMO344</f>
        <v>79.59</v>
      </c>
      <c r="KMR344" s="293">
        <f>KMP344*KMM344</f>
        <v>104.49</v>
      </c>
      <c r="KMS344" s="232" t="s">
        <v>22773</v>
      </c>
      <c r="KMT344" s="437" t="s">
        <v>22774</v>
      </c>
      <c r="KMU344" s="437"/>
      <c r="KMV344" s="437"/>
      <c r="KMW344" s="437"/>
      <c r="KMX344" s="437"/>
      <c r="KMY344" s="439"/>
      <c r="KMZ344" s="211" t="s">
        <v>10863</v>
      </c>
      <c r="KNA344" s="211" t="s">
        <v>22772</v>
      </c>
      <c r="KNB344" s="211" t="s">
        <v>6595</v>
      </c>
      <c r="KNC344" s="212">
        <v>1</v>
      </c>
      <c r="KND344" s="212"/>
      <c r="KNE344" s="194">
        <v>79.59</v>
      </c>
      <c r="KNF344" s="194">
        <f>ROUND(KNE344*(1+$C$7),2)</f>
        <v>104.49</v>
      </c>
      <c r="KNG344" s="194">
        <f>KNC344*KNE344</f>
        <v>79.59</v>
      </c>
      <c r="KNH344" s="293">
        <f>KNF344*KNC344</f>
        <v>104.49</v>
      </c>
      <c r="KNI344" s="232" t="s">
        <v>22773</v>
      </c>
      <c r="KNJ344" s="437" t="s">
        <v>22774</v>
      </c>
      <c r="KNK344" s="437"/>
      <c r="KNL344" s="437"/>
      <c r="KNM344" s="437"/>
      <c r="KNN344" s="437"/>
      <c r="KNO344" s="439"/>
      <c r="KNP344" s="211" t="s">
        <v>10863</v>
      </c>
      <c r="KNQ344" s="211" t="s">
        <v>22772</v>
      </c>
      <c r="KNR344" s="211" t="s">
        <v>6595</v>
      </c>
      <c r="KNS344" s="212">
        <v>1</v>
      </c>
      <c r="KNT344" s="212"/>
      <c r="KNU344" s="194">
        <v>79.59</v>
      </c>
      <c r="KNV344" s="194">
        <f>ROUND(KNU344*(1+$C$7),2)</f>
        <v>104.49</v>
      </c>
      <c r="KNW344" s="194">
        <f>KNS344*KNU344</f>
        <v>79.59</v>
      </c>
      <c r="KNX344" s="293">
        <f>KNV344*KNS344</f>
        <v>104.49</v>
      </c>
      <c r="KNY344" s="232" t="s">
        <v>22773</v>
      </c>
      <c r="KNZ344" s="437" t="s">
        <v>22774</v>
      </c>
      <c r="KOA344" s="437"/>
      <c r="KOB344" s="437"/>
      <c r="KOC344" s="437"/>
      <c r="KOD344" s="437"/>
      <c r="KOE344" s="439"/>
      <c r="KOF344" s="211" t="s">
        <v>10863</v>
      </c>
      <c r="KOG344" s="211" t="s">
        <v>22772</v>
      </c>
      <c r="KOH344" s="211" t="s">
        <v>6595</v>
      </c>
      <c r="KOI344" s="212">
        <v>1</v>
      </c>
      <c r="KOJ344" s="212"/>
      <c r="KOK344" s="194">
        <v>79.59</v>
      </c>
      <c r="KOL344" s="194">
        <f>ROUND(KOK344*(1+$C$7),2)</f>
        <v>104.49</v>
      </c>
      <c r="KOM344" s="194">
        <f>KOI344*KOK344</f>
        <v>79.59</v>
      </c>
      <c r="KON344" s="293">
        <f>KOL344*KOI344</f>
        <v>104.49</v>
      </c>
      <c r="KOO344" s="232" t="s">
        <v>22773</v>
      </c>
      <c r="KOP344" s="437" t="s">
        <v>22774</v>
      </c>
      <c r="KOQ344" s="437"/>
      <c r="KOR344" s="437"/>
      <c r="KOS344" s="437"/>
      <c r="KOT344" s="437"/>
      <c r="KOU344" s="439"/>
      <c r="KOV344" s="211" t="s">
        <v>10863</v>
      </c>
      <c r="KOW344" s="211" t="s">
        <v>22772</v>
      </c>
      <c r="KOX344" s="211" t="s">
        <v>6595</v>
      </c>
      <c r="KOY344" s="212">
        <v>1</v>
      </c>
      <c r="KOZ344" s="212"/>
      <c r="KPA344" s="194">
        <v>79.59</v>
      </c>
      <c r="KPB344" s="194">
        <f>ROUND(KPA344*(1+$C$7),2)</f>
        <v>104.49</v>
      </c>
      <c r="KPC344" s="194">
        <f>KOY344*KPA344</f>
        <v>79.59</v>
      </c>
      <c r="KPD344" s="293">
        <f>KPB344*KOY344</f>
        <v>104.49</v>
      </c>
      <c r="KPE344" s="232" t="s">
        <v>22773</v>
      </c>
      <c r="KPF344" s="437" t="s">
        <v>22774</v>
      </c>
      <c r="KPG344" s="437"/>
      <c r="KPH344" s="437"/>
      <c r="KPI344" s="437"/>
      <c r="KPJ344" s="437"/>
      <c r="KPK344" s="439"/>
      <c r="KPL344" s="211" t="s">
        <v>10863</v>
      </c>
      <c r="KPM344" s="211" t="s">
        <v>22772</v>
      </c>
      <c r="KPN344" s="211" t="s">
        <v>6595</v>
      </c>
      <c r="KPO344" s="212">
        <v>1</v>
      </c>
      <c r="KPP344" s="212"/>
      <c r="KPQ344" s="194">
        <v>79.59</v>
      </c>
      <c r="KPR344" s="194">
        <f>ROUND(KPQ344*(1+$C$7),2)</f>
        <v>104.49</v>
      </c>
      <c r="KPS344" s="194">
        <f>KPO344*KPQ344</f>
        <v>79.59</v>
      </c>
      <c r="KPT344" s="293">
        <f>KPR344*KPO344</f>
        <v>104.49</v>
      </c>
      <c r="KPU344" s="232" t="s">
        <v>22773</v>
      </c>
      <c r="KPV344" s="437" t="s">
        <v>22774</v>
      </c>
      <c r="KPW344" s="437"/>
      <c r="KPX344" s="437"/>
      <c r="KPY344" s="437"/>
      <c r="KPZ344" s="437"/>
      <c r="KQA344" s="439"/>
      <c r="KQB344" s="211" t="s">
        <v>10863</v>
      </c>
      <c r="KQC344" s="211" t="s">
        <v>22772</v>
      </c>
      <c r="KQD344" s="211" t="s">
        <v>6595</v>
      </c>
      <c r="KQE344" s="212">
        <v>1</v>
      </c>
      <c r="KQF344" s="212"/>
      <c r="KQG344" s="194">
        <v>79.59</v>
      </c>
      <c r="KQH344" s="194">
        <f>ROUND(KQG344*(1+$C$7),2)</f>
        <v>104.49</v>
      </c>
      <c r="KQI344" s="194">
        <f>KQE344*KQG344</f>
        <v>79.59</v>
      </c>
      <c r="KQJ344" s="293">
        <f>KQH344*KQE344</f>
        <v>104.49</v>
      </c>
      <c r="KQK344" s="232" t="s">
        <v>22773</v>
      </c>
      <c r="KQL344" s="437" t="s">
        <v>22774</v>
      </c>
      <c r="KQM344" s="437"/>
      <c r="KQN344" s="437"/>
      <c r="KQO344" s="437"/>
      <c r="KQP344" s="437"/>
      <c r="KQQ344" s="439"/>
      <c r="KQR344" s="211" t="s">
        <v>10863</v>
      </c>
      <c r="KQS344" s="211" t="s">
        <v>22772</v>
      </c>
      <c r="KQT344" s="211" t="s">
        <v>6595</v>
      </c>
      <c r="KQU344" s="212">
        <v>1</v>
      </c>
      <c r="KQV344" s="212"/>
      <c r="KQW344" s="194">
        <v>79.59</v>
      </c>
      <c r="KQX344" s="194">
        <f>ROUND(KQW344*(1+$C$7),2)</f>
        <v>104.49</v>
      </c>
      <c r="KQY344" s="194">
        <f>KQU344*KQW344</f>
        <v>79.59</v>
      </c>
      <c r="KQZ344" s="293">
        <f>KQX344*KQU344</f>
        <v>104.49</v>
      </c>
      <c r="KRA344" s="232" t="s">
        <v>22773</v>
      </c>
      <c r="KRB344" s="437" t="s">
        <v>22774</v>
      </c>
      <c r="KRC344" s="437"/>
      <c r="KRD344" s="437"/>
      <c r="KRE344" s="437"/>
      <c r="KRF344" s="437"/>
      <c r="KRG344" s="439"/>
      <c r="KRH344" s="211" t="s">
        <v>10863</v>
      </c>
      <c r="KRI344" s="211" t="s">
        <v>22772</v>
      </c>
      <c r="KRJ344" s="211" t="s">
        <v>6595</v>
      </c>
      <c r="KRK344" s="212">
        <v>1</v>
      </c>
      <c r="KRL344" s="212"/>
      <c r="KRM344" s="194">
        <v>79.59</v>
      </c>
      <c r="KRN344" s="194">
        <f>ROUND(KRM344*(1+$C$7),2)</f>
        <v>104.49</v>
      </c>
      <c r="KRO344" s="194">
        <f>KRK344*KRM344</f>
        <v>79.59</v>
      </c>
      <c r="KRP344" s="293">
        <f>KRN344*KRK344</f>
        <v>104.49</v>
      </c>
      <c r="KRQ344" s="232" t="s">
        <v>22773</v>
      </c>
      <c r="KRR344" s="437" t="s">
        <v>22774</v>
      </c>
      <c r="KRS344" s="437"/>
      <c r="KRT344" s="437"/>
      <c r="KRU344" s="437"/>
      <c r="KRV344" s="437"/>
      <c r="KRW344" s="439"/>
      <c r="KRX344" s="211" t="s">
        <v>10863</v>
      </c>
      <c r="KRY344" s="211" t="s">
        <v>22772</v>
      </c>
      <c r="KRZ344" s="211" t="s">
        <v>6595</v>
      </c>
      <c r="KSA344" s="212">
        <v>1</v>
      </c>
      <c r="KSB344" s="212"/>
      <c r="KSC344" s="194">
        <v>79.59</v>
      </c>
      <c r="KSD344" s="194">
        <f>ROUND(KSC344*(1+$C$7),2)</f>
        <v>104.49</v>
      </c>
      <c r="KSE344" s="194">
        <f>KSA344*KSC344</f>
        <v>79.59</v>
      </c>
      <c r="KSF344" s="293">
        <f>KSD344*KSA344</f>
        <v>104.49</v>
      </c>
      <c r="KSG344" s="232" t="s">
        <v>22773</v>
      </c>
      <c r="KSH344" s="437" t="s">
        <v>22774</v>
      </c>
      <c r="KSI344" s="437"/>
      <c r="KSJ344" s="437"/>
      <c r="KSK344" s="437"/>
      <c r="KSL344" s="437"/>
      <c r="KSM344" s="439"/>
      <c r="KSN344" s="211" t="s">
        <v>10863</v>
      </c>
      <c r="KSO344" s="211" t="s">
        <v>22772</v>
      </c>
      <c r="KSP344" s="211" t="s">
        <v>6595</v>
      </c>
      <c r="KSQ344" s="212">
        <v>1</v>
      </c>
      <c r="KSR344" s="212"/>
      <c r="KSS344" s="194">
        <v>79.59</v>
      </c>
      <c r="KST344" s="194">
        <f>ROUND(KSS344*(1+$C$7),2)</f>
        <v>104.49</v>
      </c>
      <c r="KSU344" s="194">
        <f>KSQ344*KSS344</f>
        <v>79.59</v>
      </c>
      <c r="KSV344" s="293">
        <f>KST344*KSQ344</f>
        <v>104.49</v>
      </c>
      <c r="KSW344" s="232" t="s">
        <v>22773</v>
      </c>
      <c r="KSX344" s="437" t="s">
        <v>22774</v>
      </c>
      <c r="KSY344" s="437"/>
      <c r="KSZ344" s="437"/>
      <c r="KTA344" s="437"/>
      <c r="KTB344" s="437"/>
      <c r="KTC344" s="439"/>
      <c r="KTD344" s="211" t="s">
        <v>10863</v>
      </c>
      <c r="KTE344" s="211" t="s">
        <v>22772</v>
      </c>
      <c r="KTF344" s="211" t="s">
        <v>6595</v>
      </c>
      <c r="KTG344" s="212">
        <v>1</v>
      </c>
      <c r="KTH344" s="212"/>
      <c r="KTI344" s="194">
        <v>79.59</v>
      </c>
      <c r="KTJ344" s="194">
        <f>ROUND(KTI344*(1+$C$7),2)</f>
        <v>104.49</v>
      </c>
      <c r="KTK344" s="194">
        <f>KTG344*KTI344</f>
        <v>79.59</v>
      </c>
      <c r="KTL344" s="293">
        <f>KTJ344*KTG344</f>
        <v>104.49</v>
      </c>
      <c r="KTM344" s="232" t="s">
        <v>22773</v>
      </c>
      <c r="KTN344" s="437" t="s">
        <v>22774</v>
      </c>
      <c r="KTO344" s="437"/>
      <c r="KTP344" s="437"/>
      <c r="KTQ344" s="437"/>
      <c r="KTR344" s="437"/>
      <c r="KTS344" s="439"/>
      <c r="KTT344" s="211" t="s">
        <v>10863</v>
      </c>
      <c r="KTU344" s="211" t="s">
        <v>22772</v>
      </c>
      <c r="KTV344" s="211" t="s">
        <v>6595</v>
      </c>
      <c r="KTW344" s="212">
        <v>1</v>
      </c>
      <c r="KTX344" s="212"/>
      <c r="KTY344" s="194">
        <v>79.59</v>
      </c>
      <c r="KTZ344" s="194">
        <f>ROUND(KTY344*(1+$C$7),2)</f>
        <v>104.49</v>
      </c>
      <c r="KUA344" s="194">
        <f>KTW344*KTY344</f>
        <v>79.59</v>
      </c>
      <c r="KUB344" s="293">
        <f>KTZ344*KTW344</f>
        <v>104.49</v>
      </c>
      <c r="KUC344" s="232" t="s">
        <v>22773</v>
      </c>
      <c r="KUD344" s="437" t="s">
        <v>22774</v>
      </c>
      <c r="KUE344" s="437"/>
      <c r="KUF344" s="437"/>
      <c r="KUG344" s="437"/>
      <c r="KUH344" s="437"/>
      <c r="KUI344" s="439"/>
      <c r="KUJ344" s="211" t="s">
        <v>10863</v>
      </c>
      <c r="KUK344" s="211" t="s">
        <v>22772</v>
      </c>
      <c r="KUL344" s="211" t="s">
        <v>6595</v>
      </c>
      <c r="KUM344" s="212">
        <v>1</v>
      </c>
      <c r="KUN344" s="212"/>
      <c r="KUO344" s="194">
        <v>79.59</v>
      </c>
      <c r="KUP344" s="194">
        <f>ROUND(KUO344*(1+$C$7),2)</f>
        <v>104.49</v>
      </c>
      <c r="KUQ344" s="194">
        <f>KUM344*KUO344</f>
        <v>79.59</v>
      </c>
      <c r="KUR344" s="293">
        <f>KUP344*KUM344</f>
        <v>104.49</v>
      </c>
      <c r="KUS344" s="232" t="s">
        <v>22773</v>
      </c>
      <c r="KUT344" s="437" t="s">
        <v>22774</v>
      </c>
      <c r="KUU344" s="437"/>
      <c r="KUV344" s="437"/>
      <c r="KUW344" s="437"/>
      <c r="KUX344" s="437"/>
      <c r="KUY344" s="439"/>
      <c r="KUZ344" s="211" t="s">
        <v>10863</v>
      </c>
      <c r="KVA344" s="211" t="s">
        <v>22772</v>
      </c>
      <c r="KVB344" s="211" t="s">
        <v>6595</v>
      </c>
      <c r="KVC344" s="212">
        <v>1</v>
      </c>
      <c r="KVD344" s="212"/>
      <c r="KVE344" s="194">
        <v>79.59</v>
      </c>
      <c r="KVF344" s="194">
        <f>ROUND(KVE344*(1+$C$7),2)</f>
        <v>104.49</v>
      </c>
      <c r="KVG344" s="194">
        <f>KVC344*KVE344</f>
        <v>79.59</v>
      </c>
      <c r="KVH344" s="293">
        <f>KVF344*KVC344</f>
        <v>104.49</v>
      </c>
      <c r="KVI344" s="232" t="s">
        <v>22773</v>
      </c>
      <c r="KVJ344" s="437" t="s">
        <v>22774</v>
      </c>
      <c r="KVK344" s="437"/>
      <c r="KVL344" s="437"/>
      <c r="KVM344" s="437"/>
      <c r="KVN344" s="437"/>
      <c r="KVO344" s="439"/>
      <c r="KVP344" s="211" t="s">
        <v>10863</v>
      </c>
      <c r="KVQ344" s="211" t="s">
        <v>22772</v>
      </c>
      <c r="KVR344" s="211" t="s">
        <v>6595</v>
      </c>
      <c r="KVS344" s="212">
        <v>1</v>
      </c>
      <c r="KVT344" s="212"/>
      <c r="KVU344" s="194">
        <v>79.59</v>
      </c>
      <c r="KVV344" s="194">
        <f>ROUND(KVU344*(1+$C$7),2)</f>
        <v>104.49</v>
      </c>
      <c r="KVW344" s="194">
        <f>KVS344*KVU344</f>
        <v>79.59</v>
      </c>
      <c r="KVX344" s="293">
        <f>KVV344*KVS344</f>
        <v>104.49</v>
      </c>
      <c r="KVY344" s="232" t="s">
        <v>22773</v>
      </c>
      <c r="KVZ344" s="437" t="s">
        <v>22774</v>
      </c>
      <c r="KWA344" s="437"/>
      <c r="KWB344" s="437"/>
      <c r="KWC344" s="437"/>
      <c r="KWD344" s="437"/>
      <c r="KWE344" s="439"/>
      <c r="KWF344" s="211" t="s">
        <v>10863</v>
      </c>
      <c r="KWG344" s="211" t="s">
        <v>22772</v>
      </c>
      <c r="KWH344" s="211" t="s">
        <v>6595</v>
      </c>
      <c r="KWI344" s="212">
        <v>1</v>
      </c>
      <c r="KWJ344" s="212"/>
      <c r="KWK344" s="194">
        <v>79.59</v>
      </c>
      <c r="KWL344" s="194">
        <f>ROUND(KWK344*(1+$C$7),2)</f>
        <v>104.49</v>
      </c>
      <c r="KWM344" s="194">
        <f>KWI344*KWK344</f>
        <v>79.59</v>
      </c>
      <c r="KWN344" s="293">
        <f>KWL344*KWI344</f>
        <v>104.49</v>
      </c>
      <c r="KWO344" s="232" t="s">
        <v>22773</v>
      </c>
      <c r="KWP344" s="437" t="s">
        <v>22774</v>
      </c>
      <c r="KWQ344" s="437"/>
      <c r="KWR344" s="437"/>
      <c r="KWS344" s="437"/>
      <c r="KWT344" s="437"/>
      <c r="KWU344" s="439"/>
      <c r="KWV344" s="211" t="s">
        <v>10863</v>
      </c>
      <c r="KWW344" s="211" t="s">
        <v>22772</v>
      </c>
      <c r="KWX344" s="211" t="s">
        <v>6595</v>
      </c>
      <c r="KWY344" s="212">
        <v>1</v>
      </c>
      <c r="KWZ344" s="212"/>
      <c r="KXA344" s="194">
        <v>79.59</v>
      </c>
      <c r="KXB344" s="194">
        <f>ROUND(KXA344*(1+$C$7),2)</f>
        <v>104.49</v>
      </c>
      <c r="KXC344" s="194">
        <f>KWY344*KXA344</f>
        <v>79.59</v>
      </c>
      <c r="KXD344" s="293">
        <f>KXB344*KWY344</f>
        <v>104.49</v>
      </c>
      <c r="KXE344" s="232" t="s">
        <v>22773</v>
      </c>
      <c r="KXF344" s="437" t="s">
        <v>22774</v>
      </c>
      <c r="KXG344" s="437"/>
      <c r="KXH344" s="437"/>
      <c r="KXI344" s="437"/>
      <c r="KXJ344" s="437"/>
      <c r="KXK344" s="439"/>
      <c r="KXL344" s="211" t="s">
        <v>10863</v>
      </c>
      <c r="KXM344" s="211" t="s">
        <v>22772</v>
      </c>
      <c r="KXN344" s="211" t="s">
        <v>6595</v>
      </c>
      <c r="KXO344" s="212">
        <v>1</v>
      </c>
      <c r="KXP344" s="212"/>
      <c r="KXQ344" s="194">
        <v>79.59</v>
      </c>
      <c r="KXR344" s="194">
        <f>ROUND(KXQ344*(1+$C$7),2)</f>
        <v>104.49</v>
      </c>
      <c r="KXS344" s="194">
        <f>KXO344*KXQ344</f>
        <v>79.59</v>
      </c>
      <c r="KXT344" s="293">
        <f>KXR344*KXO344</f>
        <v>104.49</v>
      </c>
      <c r="KXU344" s="232" t="s">
        <v>22773</v>
      </c>
      <c r="KXV344" s="437" t="s">
        <v>22774</v>
      </c>
      <c r="KXW344" s="437"/>
      <c r="KXX344" s="437"/>
      <c r="KXY344" s="437"/>
      <c r="KXZ344" s="437"/>
      <c r="KYA344" s="439"/>
      <c r="KYB344" s="211" t="s">
        <v>10863</v>
      </c>
      <c r="KYC344" s="211" t="s">
        <v>22772</v>
      </c>
      <c r="KYD344" s="211" t="s">
        <v>6595</v>
      </c>
      <c r="KYE344" s="212">
        <v>1</v>
      </c>
      <c r="KYF344" s="212"/>
      <c r="KYG344" s="194">
        <v>79.59</v>
      </c>
      <c r="KYH344" s="194">
        <f>ROUND(KYG344*(1+$C$7),2)</f>
        <v>104.49</v>
      </c>
      <c r="KYI344" s="194">
        <f>KYE344*KYG344</f>
        <v>79.59</v>
      </c>
      <c r="KYJ344" s="293">
        <f>KYH344*KYE344</f>
        <v>104.49</v>
      </c>
      <c r="KYK344" s="232" t="s">
        <v>22773</v>
      </c>
      <c r="KYL344" s="437" t="s">
        <v>22774</v>
      </c>
      <c r="KYM344" s="437"/>
      <c r="KYN344" s="437"/>
      <c r="KYO344" s="437"/>
      <c r="KYP344" s="437"/>
      <c r="KYQ344" s="439"/>
      <c r="KYR344" s="211" t="s">
        <v>10863</v>
      </c>
      <c r="KYS344" s="211" t="s">
        <v>22772</v>
      </c>
      <c r="KYT344" s="211" t="s">
        <v>6595</v>
      </c>
      <c r="KYU344" s="212">
        <v>1</v>
      </c>
      <c r="KYV344" s="212"/>
      <c r="KYW344" s="194">
        <v>79.59</v>
      </c>
      <c r="KYX344" s="194">
        <f>ROUND(KYW344*(1+$C$7),2)</f>
        <v>104.49</v>
      </c>
      <c r="KYY344" s="194">
        <f>KYU344*KYW344</f>
        <v>79.59</v>
      </c>
      <c r="KYZ344" s="293">
        <f>KYX344*KYU344</f>
        <v>104.49</v>
      </c>
      <c r="KZA344" s="232" t="s">
        <v>22773</v>
      </c>
      <c r="KZB344" s="437" t="s">
        <v>22774</v>
      </c>
      <c r="KZC344" s="437"/>
      <c r="KZD344" s="437"/>
      <c r="KZE344" s="437"/>
      <c r="KZF344" s="437"/>
      <c r="KZG344" s="439"/>
      <c r="KZH344" s="211" t="s">
        <v>10863</v>
      </c>
      <c r="KZI344" s="211" t="s">
        <v>22772</v>
      </c>
      <c r="KZJ344" s="211" t="s">
        <v>6595</v>
      </c>
      <c r="KZK344" s="212">
        <v>1</v>
      </c>
      <c r="KZL344" s="212"/>
      <c r="KZM344" s="194">
        <v>79.59</v>
      </c>
      <c r="KZN344" s="194">
        <f>ROUND(KZM344*(1+$C$7),2)</f>
        <v>104.49</v>
      </c>
      <c r="KZO344" s="194">
        <f>KZK344*KZM344</f>
        <v>79.59</v>
      </c>
      <c r="KZP344" s="293">
        <f>KZN344*KZK344</f>
        <v>104.49</v>
      </c>
      <c r="KZQ344" s="232" t="s">
        <v>22773</v>
      </c>
      <c r="KZR344" s="437" t="s">
        <v>22774</v>
      </c>
      <c r="KZS344" s="437"/>
      <c r="KZT344" s="437"/>
      <c r="KZU344" s="437"/>
      <c r="KZV344" s="437"/>
      <c r="KZW344" s="439"/>
      <c r="KZX344" s="211" t="s">
        <v>10863</v>
      </c>
      <c r="KZY344" s="211" t="s">
        <v>22772</v>
      </c>
      <c r="KZZ344" s="211" t="s">
        <v>6595</v>
      </c>
      <c r="LAA344" s="212">
        <v>1</v>
      </c>
      <c r="LAB344" s="212"/>
      <c r="LAC344" s="194">
        <v>79.59</v>
      </c>
      <c r="LAD344" s="194">
        <f>ROUND(LAC344*(1+$C$7),2)</f>
        <v>104.49</v>
      </c>
      <c r="LAE344" s="194">
        <f>LAA344*LAC344</f>
        <v>79.59</v>
      </c>
      <c r="LAF344" s="293">
        <f>LAD344*LAA344</f>
        <v>104.49</v>
      </c>
      <c r="LAG344" s="232" t="s">
        <v>22773</v>
      </c>
      <c r="LAH344" s="437" t="s">
        <v>22774</v>
      </c>
      <c r="LAI344" s="437"/>
      <c r="LAJ344" s="437"/>
      <c r="LAK344" s="437"/>
      <c r="LAL344" s="437"/>
      <c r="LAM344" s="439"/>
      <c r="LAN344" s="211" t="s">
        <v>10863</v>
      </c>
      <c r="LAO344" s="211" t="s">
        <v>22772</v>
      </c>
      <c r="LAP344" s="211" t="s">
        <v>6595</v>
      </c>
      <c r="LAQ344" s="212">
        <v>1</v>
      </c>
      <c r="LAR344" s="212"/>
      <c r="LAS344" s="194">
        <v>79.59</v>
      </c>
      <c r="LAT344" s="194">
        <f>ROUND(LAS344*(1+$C$7),2)</f>
        <v>104.49</v>
      </c>
      <c r="LAU344" s="194">
        <f>LAQ344*LAS344</f>
        <v>79.59</v>
      </c>
      <c r="LAV344" s="293">
        <f>LAT344*LAQ344</f>
        <v>104.49</v>
      </c>
      <c r="LAW344" s="232" t="s">
        <v>22773</v>
      </c>
      <c r="LAX344" s="437" t="s">
        <v>22774</v>
      </c>
      <c r="LAY344" s="437"/>
      <c r="LAZ344" s="437"/>
      <c r="LBA344" s="437"/>
      <c r="LBB344" s="437"/>
      <c r="LBC344" s="439"/>
      <c r="LBD344" s="211" t="s">
        <v>10863</v>
      </c>
      <c r="LBE344" s="211" t="s">
        <v>22772</v>
      </c>
      <c r="LBF344" s="211" t="s">
        <v>6595</v>
      </c>
      <c r="LBG344" s="212">
        <v>1</v>
      </c>
      <c r="LBH344" s="212"/>
      <c r="LBI344" s="194">
        <v>79.59</v>
      </c>
      <c r="LBJ344" s="194">
        <f>ROUND(LBI344*(1+$C$7),2)</f>
        <v>104.49</v>
      </c>
      <c r="LBK344" s="194">
        <f>LBG344*LBI344</f>
        <v>79.59</v>
      </c>
      <c r="LBL344" s="293">
        <f>LBJ344*LBG344</f>
        <v>104.49</v>
      </c>
      <c r="LBM344" s="232" t="s">
        <v>22773</v>
      </c>
      <c r="LBN344" s="437" t="s">
        <v>22774</v>
      </c>
      <c r="LBO344" s="437"/>
      <c r="LBP344" s="437"/>
      <c r="LBQ344" s="437"/>
      <c r="LBR344" s="437"/>
      <c r="LBS344" s="439"/>
      <c r="LBT344" s="211" t="s">
        <v>10863</v>
      </c>
      <c r="LBU344" s="211" t="s">
        <v>22772</v>
      </c>
      <c r="LBV344" s="211" t="s">
        <v>6595</v>
      </c>
      <c r="LBW344" s="212">
        <v>1</v>
      </c>
      <c r="LBX344" s="212"/>
      <c r="LBY344" s="194">
        <v>79.59</v>
      </c>
      <c r="LBZ344" s="194">
        <f>ROUND(LBY344*(1+$C$7),2)</f>
        <v>104.49</v>
      </c>
      <c r="LCA344" s="194">
        <f>LBW344*LBY344</f>
        <v>79.59</v>
      </c>
      <c r="LCB344" s="293">
        <f>LBZ344*LBW344</f>
        <v>104.49</v>
      </c>
      <c r="LCC344" s="232" t="s">
        <v>22773</v>
      </c>
      <c r="LCD344" s="437" t="s">
        <v>22774</v>
      </c>
      <c r="LCE344" s="437"/>
      <c r="LCF344" s="437"/>
      <c r="LCG344" s="437"/>
      <c r="LCH344" s="437"/>
      <c r="LCI344" s="439"/>
      <c r="LCJ344" s="211" t="s">
        <v>10863</v>
      </c>
      <c r="LCK344" s="211" t="s">
        <v>22772</v>
      </c>
      <c r="LCL344" s="211" t="s">
        <v>6595</v>
      </c>
      <c r="LCM344" s="212">
        <v>1</v>
      </c>
      <c r="LCN344" s="212"/>
      <c r="LCO344" s="194">
        <v>79.59</v>
      </c>
      <c r="LCP344" s="194">
        <f>ROUND(LCO344*(1+$C$7),2)</f>
        <v>104.49</v>
      </c>
      <c r="LCQ344" s="194">
        <f>LCM344*LCO344</f>
        <v>79.59</v>
      </c>
      <c r="LCR344" s="293">
        <f>LCP344*LCM344</f>
        <v>104.49</v>
      </c>
      <c r="LCS344" s="232" t="s">
        <v>22773</v>
      </c>
      <c r="LCT344" s="437" t="s">
        <v>22774</v>
      </c>
      <c r="LCU344" s="437"/>
      <c r="LCV344" s="437"/>
      <c r="LCW344" s="437"/>
      <c r="LCX344" s="437"/>
      <c r="LCY344" s="439"/>
      <c r="LCZ344" s="211" t="s">
        <v>10863</v>
      </c>
      <c r="LDA344" s="211" t="s">
        <v>22772</v>
      </c>
      <c r="LDB344" s="211" t="s">
        <v>6595</v>
      </c>
      <c r="LDC344" s="212">
        <v>1</v>
      </c>
      <c r="LDD344" s="212"/>
      <c r="LDE344" s="194">
        <v>79.59</v>
      </c>
      <c r="LDF344" s="194">
        <f>ROUND(LDE344*(1+$C$7),2)</f>
        <v>104.49</v>
      </c>
      <c r="LDG344" s="194">
        <f>LDC344*LDE344</f>
        <v>79.59</v>
      </c>
      <c r="LDH344" s="293">
        <f>LDF344*LDC344</f>
        <v>104.49</v>
      </c>
      <c r="LDI344" s="232" t="s">
        <v>22773</v>
      </c>
      <c r="LDJ344" s="437" t="s">
        <v>22774</v>
      </c>
      <c r="LDK344" s="437"/>
      <c r="LDL344" s="437"/>
      <c r="LDM344" s="437"/>
      <c r="LDN344" s="437"/>
      <c r="LDO344" s="439"/>
      <c r="LDP344" s="211" t="s">
        <v>10863</v>
      </c>
      <c r="LDQ344" s="211" t="s">
        <v>22772</v>
      </c>
      <c r="LDR344" s="211" t="s">
        <v>6595</v>
      </c>
      <c r="LDS344" s="212">
        <v>1</v>
      </c>
      <c r="LDT344" s="212"/>
      <c r="LDU344" s="194">
        <v>79.59</v>
      </c>
      <c r="LDV344" s="194">
        <f>ROUND(LDU344*(1+$C$7),2)</f>
        <v>104.49</v>
      </c>
      <c r="LDW344" s="194">
        <f>LDS344*LDU344</f>
        <v>79.59</v>
      </c>
      <c r="LDX344" s="293">
        <f>LDV344*LDS344</f>
        <v>104.49</v>
      </c>
      <c r="LDY344" s="232" t="s">
        <v>22773</v>
      </c>
      <c r="LDZ344" s="437" t="s">
        <v>22774</v>
      </c>
      <c r="LEA344" s="437"/>
      <c r="LEB344" s="437"/>
      <c r="LEC344" s="437"/>
      <c r="LED344" s="437"/>
      <c r="LEE344" s="439"/>
      <c r="LEF344" s="211" t="s">
        <v>10863</v>
      </c>
      <c r="LEG344" s="211" t="s">
        <v>22772</v>
      </c>
      <c r="LEH344" s="211" t="s">
        <v>6595</v>
      </c>
      <c r="LEI344" s="212">
        <v>1</v>
      </c>
      <c r="LEJ344" s="212"/>
      <c r="LEK344" s="194">
        <v>79.59</v>
      </c>
      <c r="LEL344" s="194">
        <f>ROUND(LEK344*(1+$C$7),2)</f>
        <v>104.49</v>
      </c>
      <c r="LEM344" s="194">
        <f>LEI344*LEK344</f>
        <v>79.59</v>
      </c>
      <c r="LEN344" s="293">
        <f>LEL344*LEI344</f>
        <v>104.49</v>
      </c>
      <c r="LEO344" s="232" t="s">
        <v>22773</v>
      </c>
      <c r="LEP344" s="437" t="s">
        <v>22774</v>
      </c>
      <c r="LEQ344" s="437"/>
      <c r="LER344" s="437"/>
      <c r="LES344" s="437"/>
      <c r="LET344" s="437"/>
      <c r="LEU344" s="439"/>
      <c r="LEV344" s="211" t="s">
        <v>10863</v>
      </c>
      <c r="LEW344" s="211" t="s">
        <v>22772</v>
      </c>
      <c r="LEX344" s="211" t="s">
        <v>6595</v>
      </c>
      <c r="LEY344" s="212">
        <v>1</v>
      </c>
      <c r="LEZ344" s="212"/>
      <c r="LFA344" s="194">
        <v>79.59</v>
      </c>
      <c r="LFB344" s="194">
        <f>ROUND(LFA344*(1+$C$7),2)</f>
        <v>104.49</v>
      </c>
      <c r="LFC344" s="194">
        <f>LEY344*LFA344</f>
        <v>79.59</v>
      </c>
      <c r="LFD344" s="293">
        <f>LFB344*LEY344</f>
        <v>104.49</v>
      </c>
      <c r="LFE344" s="232" t="s">
        <v>22773</v>
      </c>
      <c r="LFF344" s="437" t="s">
        <v>22774</v>
      </c>
      <c r="LFG344" s="437"/>
      <c r="LFH344" s="437"/>
      <c r="LFI344" s="437"/>
      <c r="LFJ344" s="437"/>
      <c r="LFK344" s="439"/>
      <c r="LFL344" s="211" t="s">
        <v>10863</v>
      </c>
      <c r="LFM344" s="211" t="s">
        <v>22772</v>
      </c>
      <c r="LFN344" s="211" t="s">
        <v>6595</v>
      </c>
      <c r="LFO344" s="212">
        <v>1</v>
      </c>
      <c r="LFP344" s="212"/>
      <c r="LFQ344" s="194">
        <v>79.59</v>
      </c>
      <c r="LFR344" s="194">
        <f>ROUND(LFQ344*(1+$C$7),2)</f>
        <v>104.49</v>
      </c>
      <c r="LFS344" s="194">
        <f>LFO344*LFQ344</f>
        <v>79.59</v>
      </c>
      <c r="LFT344" s="293">
        <f>LFR344*LFO344</f>
        <v>104.49</v>
      </c>
      <c r="LFU344" s="232" t="s">
        <v>22773</v>
      </c>
      <c r="LFV344" s="437" t="s">
        <v>22774</v>
      </c>
      <c r="LFW344" s="437"/>
      <c r="LFX344" s="437"/>
      <c r="LFY344" s="437"/>
      <c r="LFZ344" s="437"/>
      <c r="LGA344" s="439"/>
      <c r="LGB344" s="211" t="s">
        <v>10863</v>
      </c>
      <c r="LGC344" s="211" t="s">
        <v>22772</v>
      </c>
      <c r="LGD344" s="211" t="s">
        <v>6595</v>
      </c>
      <c r="LGE344" s="212">
        <v>1</v>
      </c>
      <c r="LGF344" s="212"/>
      <c r="LGG344" s="194">
        <v>79.59</v>
      </c>
      <c r="LGH344" s="194">
        <f>ROUND(LGG344*(1+$C$7),2)</f>
        <v>104.49</v>
      </c>
      <c r="LGI344" s="194">
        <f>LGE344*LGG344</f>
        <v>79.59</v>
      </c>
      <c r="LGJ344" s="293">
        <f>LGH344*LGE344</f>
        <v>104.49</v>
      </c>
      <c r="LGK344" s="232" t="s">
        <v>22773</v>
      </c>
      <c r="LGL344" s="437" t="s">
        <v>22774</v>
      </c>
      <c r="LGM344" s="437"/>
      <c r="LGN344" s="437"/>
      <c r="LGO344" s="437"/>
      <c r="LGP344" s="437"/>
      <c r="LGQ344" s="439"/>
      <c r="LGR344" s="211" t="s">
        <v>10863</v>
      </c>
      <c r="LGS344" s="211" t="s">
        <v>22772</v>
      </c>
      <c r="LGT344" s="211" t="s">
        <v>6595</v>
      </c>
      <c r="LGU344" s="212">
        <v>1</v>
      </c>
      <c r="LGV344" s="212"/>
      <c r="LGW344" s="194">
        <v>79.59</v>
      </c>
      <c r="LGX344" s="194">
        <f>ROUND(LGW344*(1+$C$7),2)</f>
        <v>104.49</v>
      </c>
      <c r="LGY344" s="194">
        <f>LGU344*LGW344</f>
        <v>79.59</v>
      </c>
      <c r="LGZ344" s="293">
        <f>LGX344*LGU344</f>
        <v>104.49</v>
      </c>
      <c r="LHA344" s="232" t="s">
        <v>22773</v>
      </c>
      <c r="LHB344" s="437" t="s">
        <v>22774</v>
      </c>
      <c r="LHC344" s="437"/>
      <c r="LHD344" s="437"/>
      <c r="LHE344" s="437"/>
      <c r="LHF344" s="437"/>
      <c r="LHG344" s="439"/>
      <c r="LHH344" s="211" t="s">
        <v>10863</v>
      </c>
      <c r="LHI344" s="211" t="s">
        <v>22772</v>
      </c>
      <c r="LHJ344" s="211" t="s">
        <v>6595</v>
      </c>
      <c r="LHK344" s="212">
        <v>1</v>
      </c>
      <c r="LHL344" s="212"/>
      <c r="LHM344" s="194">
        <v>79.59</v>
      </c>
      <c r="LHN344" s="194">
        <f>ROUND(LHM344*(1+$C$7),2)</f>
        <v>104.49</v>
      </c>
      <c r="LHO344" s="194">
        <f>LHK344*LHM344</f>
        <v>79.59</v>
      </c>
      <c r="LHP344" s="293">
        <f>LHN344*LHK344</f>
        <v>104.49</v>
      </c>
      <c r="LHQ344" s="232" t="s">
        <v>22773</v>
      </c>
      <c r="LHR344" s="437" t="s">
        <v>22774</v>
      </c>
      <c r="LHS344" s="437"/>
      <c r="LHT344" s="437"/>
      <c r="LHU344" s="437"/>
      <c r="LHV344" s="437"/>
      <c r="LHW344" s="439"/>
      <c r="LHX344" s="211" t="s">
        <v>10863</v>
      </c>
      <c r="LHY344" s="211" t="s">
        <v>22772</v>
      </c>
      <c r="LHZ344" s="211" t="s">
        <v>6595</v>
      </c>
      <c r="LIA344" s="212">
        <v>1</v>
      </c>
      <c r="LIB344" s="212"/>
      <c r="LIC344" s="194">
        <v>79.59</v>
      </c>
      <c r="LID344" s="194">
        <f>ROUND(LIC344*(1+$C$7),2)</f>
        <v>104.49</v>
      </c>
      <c r="LIE344" s="194">
        <f>LIA344*LIC344</f>
        <v>79.59</v>
      </c>
      <c r="LIF344" s="293">
        <f>LID344*LIA344</f>
        <v>104.49</v>
      </c>
      <c r="LIG344" s="232" t="s">
        <v>22773</v>
      </c>
      <c r="LIH344" s="437" t="s">
        <v>22774</v>
      </c>
      <c r="LII344" s="437"/>
      <c r="LIJ344" s="437"/>
      <c r="LIK344" s="437"/>
      <c r="LIL344" s="437"/>
      <c r="LIM344" s="439"/>
      <c r="LIN344" s="211" t="s">
        <v>10863</v>
      </c>
      <c r="LIO344" s="211" t="s">
        <v>22772</v>
      </c>
      <c r="LIP344" s="211" t="s">
        <v>6595</v>
      </c>
      <c r="LIQ344" s="212">
        <v>1</v>
      </c>
      <c r="LIR344" s="212"/>
      <c r="LIS344" s="194">
        <v>79.59</v>
      </c>
      <c r="LIT344" s="194">
        <f>ROUND(LIS344*(1+$C$7),2)</f>
        <v>104.49</v>
      </c>
      <c r="LIU344" s="194">
        <f>LIQ344*LIS344</f>
        <v>79.59</v>
      </c>
      <c r="LIV344" s="293">
        <f>LIT344*LIQ344</f>
        <v>104.49</v>
      </c>
      <c r="LIW344" s="232" t="s">
        <v>22773</v>
      </c>
      <c r="LIX344" s="437" t="s">
        <v>22774</v>
      </c>
      <c r="LIY344" s="437"/>
      <c r="LIZ344" s="437"/>
      <c r="LJA344" s="437"/>
      <c r="LJB344" s="437"/>
      <c r="LJC344" s="439"/>
      <c r="LJD344" s="211" t="s">
        <v>10863</v>
      </c>
      <c r="LJE344" s="211" t="s">
        <v>22772</v>
      </c>
      <c r="LJF344" s="211" t="s">
        <v>6595</v>
      </c>
      <c r="LJG344" s="212">
        <v>1</v>
      </c>
      <c r="LJH344" s="212"/>
      <c r="LJI344" s="194">
        <v>79.59</v>
      </c>
      <c r="LJJ344" s="194">
        <f>ROUND(LJI344*(1+$C$7),2)</f>
        <v>104.49</v>
      </c>
      <c r="LJK344" s="194">
        <f>LJG344*LJI344</f>
        <v>79.59</v>
      </c>
      <c r="LJL344" s="293">
        <f>LJJ344*LJG344</f>
        <v>104.49</v>
      </c>
      <c r="LJM344" s="232" t="s">
        <v>22773</v>
      </c>
      <c r="LJN344" s="437" t="s">
        <v>22774</v>
      </c>
      <c r="LJO344" s="437"/>
      <c r="LJP344" s="437"/>
      <c r="LJQ344" s="437"/>
      <c r="LJR344" s="437"/>
      <c r="LJS344" s="439"/>
      <c r="LJT344" s="211" t="s">
        <v>10863</v>
      </c>
      <c r="LJU344" s="211" t="s">
        <v>22772</v>
      </c>
      <c r="LJV344" s="211" t="s">
        <v>6595</v>
      </c>
      <c r="LJW344" s="212">
        <v>1</v>
      </c>
      <c r="LJX344" s="212"/>
      <c r="LJY344" s="194">
        <v>79.59</v>
      </c>
      <c r="LJZ344" s="194">
        <f>ROUND(LJY344*(1+$C$7),2)</f>
        <v>104.49</v>
      </c>
      <c r="LKA344" s="194">
        <f>LJW344*LJY344</f>
        <v>79.59</v>
      </c>
      <c r="LKB344" s="293">
        <f>LJZ344*LJW344</f>
        <v>104.49</v>
      </c>
      <c r="LKC344" s="232" t="s">
        <v>22773</v>
      </c>
      <c r="LKD344" s="437" t="s">
        <v>22774</v>
      </c>
      <c r="LKE344" s="437"/>
      <c r="LKF344" s="437"/>
      <c r="LKG344" s="437"/>
      <c r="LKH344" s="437"/>
      <c r="LKI344" s="439"/>
      <c r="LKJ344" s="211" t="s">
        <v>10863</v>
      </c>
      <c r="LKK344" s="211" t="s">
        <v>22772</v>
      </c>
      <c r="LKL344" s="211" t="s">
        <v>6595</v>
      </c>
      <c r="LKM344" s="212">
        <v>1</v>
      </c>
      <c r="LKN344" s="212"/>
      <c r="LKO344" s="194">
        <v>79.59</v>
      </c>
      <c r="LKP344" s="194">
        <f>ROUND(LKO344*(1+$C$7),2)</f>
        <v>104.49</v>
      </c>
      <c r="LKQ344" s="194">
        <f>LKM344*LKO344</f>
        <v>79.59</v>
      </c>
      <c r="LKR344" s="293">
        <f>LKP344*LKM344</f>
        <v>104.49</v>
      </c>
      <c r="LKS344" s="232" t="s">
        <v>22773</v>
      </c>
      <c r="LKT344" s="437" t="s">
        <v>22774</v>
      </c>
      <c r="LKU344" s="437"/>
      <c r="LKV344" s="437"/>
      <c r="LKW344" s="437"/>
      <c r="LKX344" s="437"/>
      <c r="LKY344" s="439"/>
      <c r="LKZ344" s="211" t="s">
        <v>10863</v>
      </c>
      <c r="LLA344" s="211" t="s">
        <v>22772</v>
      </c>
      <c r="LLB344" s="211" t="s">
        <v>6595</v>
      </c>
      <c r="LLC344" s="212">
        <v>1</v>
      </c>
      <c r="LLD344" s="212"/>
      <c r="LLE344" s="194">
        <v>79.59</v>
      </c>
      <c r="LLF344" s="194">
        <f>ROUND(LLE344*(1+$C$7),2)</f>
        <v>104.49</v>
      </c>
      <c r="LLG344" s="194">
        <f>LLC344*LLE344</f>
        <v>79.59</v>
      </c>
      <c r="LLH344" s="293">
        <f>LLF344*LLC344</f>
        <v>104.49</v>
      </c>
      <c r="LLI344" s="232" t="s">
        <v>22773</v>
      </c>
      <c r="LLJ344" s="437" t="s">
        <v>22774</v>
      </c>
      <c r="LLK344" s="437"/>
      <c r="LLL344" s="437"/>
      <c r="LLM344" s="437"/>
      <c r="LLN344" s="437"/>
      <c r="LLO344" s="439"/>
      <c r="LLP344" s="211" t="s">
        <v>10863</v>
      </c>
      <c r="LLQ344" s="211" t="s">
        <v>22772</v>
      </c>
      <c r="LLR344" s="211" t="s">
        <v>6595</v>
      </c>
      <c r="LLS344" s="212">
        <v>1</v>
      </c>
      <c r="LLT344" s="212"/>
      <c r="LLU344" s="194">
        <v>79.59</v>
      </c>
      <c r="LLV344" s="194">
        <f>ROUND(LLU344*(1+$C$7),2)</f>
        <v>104.49</v>
      </c>
      <c r="LLW344" s="194">
        <f>LLS344*LLU344</f>
        <v>79.59</v>
      </c>
      <c r="LLX344" s="293">
        <f>LLV344*LLS344</f>
        <v>104.49</v>
      </c>
      <c r="LLY344" s="232" t="s">
        <v>22773</v>
      </c>
      <c r="LLZ344" s="437" t="s">
        <v>22774</v>
      </c>
      <c r="LMA344" s="437"/>
      <c r="LMB344" s="437"/>
      <c r="LMC344" s="437"/>
      <c r="LMD344" s="437"/>
      <c r="LME344" s="439"/>
      <c r="LMF344" s="211" t="s">
        <v>10863</v>
      </c>
      <c r="LMG344" s="211" t="s">
        <v>22772</v>
      </c>
      <c r="LMH344" s="211" t="s">
        <v>6595</v>
      </c>
      <c r="LMI344" s="212">
        <v>1</v>
      </c>
      <c r="LMJ344" s="212"/>
      <c r="LMK344" s="194">
        <v>79.59</v>
      </c>
      <c r="LML344" s="194">
        <f>ROUND(LMK344*(1+$C$7),2)</f>
        <v>104.49</v>
      </c>
      <c r="LMM344" s="194">
        <f>LMI344*LMK344</f>
        <v>79.59</v>
      </c>
      <c r="LMN344" s="293">
        <f>LML344*LMI344</f>
        <v>104.49</v>
      </c>
      <c r="LMO344" s="232" t="s">
        <v>22773</v>
      </c>
      <c r="LMP344" s="437" t="s">
        <v>22774</v>
      </c>
      <c r="LMQ344" s="437"/>
      <c r="LMR344" s="437"/>
      <c r="LMS344" s="437"/>
      <c r="LMT344" s="437"/>
      <c r="LMU344" s="439"/>
      <c r="LMV344" s="211" t="s">
        <v>10863</v>
      </c>
      <c r="LMW344" s="211" t="s">
        <v>22772</v>
      </c>
      <c r="LMX344" s="211" t="s">
        <v>6595</v>
      </c>
      <c r="LMY344" s="212">
        <v>1</v>
      </c>
      <c r="LMZ344" s="212"/>
      <c r="LNA344" s="194">
        <v>79.59</v>
      </c>
      <c r="LNB344" s="194">
        <f>ROUND(LNA344*(1+$C$7),2)</f>
        <v>104.49</v>
      </c>
      <c r="LNC344" s="194">
        <f>LMY344*LNA344</f>
        <v>79.59</v>
      </c>
      <c r="LND344" s="293">
        <f>LNB344*LMY344</f>
        <v>104.49</v>
      </c>
      <c r="LNE344" s="232" t="s">
        <v>22773</v>
      </c>
      <c r="LNF344" s="437" t="s">
        <v>22774</v>
      </c>
      <c r="LNG344" s="437"/>
      <c r="LNH344" s="437"/>
      <c r="LNI344" s="437"/>
      <c r="LNJ344" s="437"/>
      <c r="LNK344" s="439"/>
      <c r="LNL344" s="211" t="s">
        <v>10863</v>
      </c>
      <c r="LNM344" s="211" t="s">
        <v>22772</v>
      </c>
      <c r="LNN344" s="211" t="s">
        <v>6595</v>
      </c>
      <c r="LNO344" s="212">
        <v>1</v>
      </c>
      <c r="LNP344" s="212"/>
      <c r="LNQ344" s="194">
        <v>79.59</v>
      </c>
      <c r="LNR344" s="194">
        <f>ROUND(LNQ344*(1+$C$7),2)</f>
        <v>104.49</v>
      </c>
      <c r="LNS344" s="194">
        <f>LNO344*LNQ344</f>
        <v>79.59</v>
      </c>
      <c r="LNT344" s="293">
        <f>LNR344*LNO344</f>
        <v>104.49</v>
      </c>
      <c r="LNU344" s="232" t="s">
        <v>22773</v>
      </c>
      <c r="LNV344" s="437" t="s">
        <v>22774</v>
      </c>
      <c r="LNW344" s="437"/>
      <c r="LNX344" s="437"/>
      <c r="LNY344" s="437"/>
      <c r="LNZ344" s="437"/>
      <c r="LOA344" s="439"/>
      <c r="LOB344" s="211" t="s">
        <v>10863</v>
      </c>
      <c r="LOC344" s="211" t="s">
        <v>22772</v>
      </c>
      <c r="LOD344" s="211" t="s">
        <v>6595</v>
      </c>
      <c r="LOE344" s="212">
        <v>1</v>
      </c>
      <c r="LOF344" s="212"/>
      <c r="LOG344" s="194">
        <v>79.59</v>
      </c>
      <c r="LOH344" s="194">
        <f>ROUND(LOG344*(1+$C$7),2)</f>
        <v>104.49</v>
      </c>
      <c r="LOI344" s="194">
        <f>LOE344*LOG344</f>
        <v>79.59</v>
      </c>
      <c r="LOJ344" s="293">
        <f>LOH344*LOE344</f>
        <v>104.49</v>
      </c>
      <c r="LOK344" s="232" t="s">
        <v>22773</v>
      </c>
      <c r="LOL344" s="437" t="s">
        <v>22774</v>
      </c>
      <c r="LOM344" s="437"/>
      <c r="LON344" s="437"/>
      <c r="LOO344" s="437"/>
      <c r="LOP344" s="437"/>
      <c r="LOQ344" s="439"/>
      <c r="LOR344" s="211" t="s">
        <v>10863</v>
      </c>
      <c r="LOS344" s="211" t="s">
        <v>22772</v>
      </c>
      <c r="LOT344" s="211" t="s">
        <v>6595</v>
      </c>
      <c r="LOU344" s="212">
        <v>1</v>
      </c>
      <c r="LOV344" s="212"/>
      <c r="LOW344" s="194">
        <v>79.59</v>
      </c>
      <c r="LOX344" s="194">
        <f>ROUND(LOW344*(1+$C$7),2)</f>
        <v>104.49</v>
      </c>
      <c r="LOY344" s="194">
        <f>LOU344*LOW344</f>
        <v>79.59</v>
      </c>
      <c r="LOZ344" s="293">
        <f>LOX344*LOU344</f>
        <v>104.49</v>
      </c>
      <c r="LPA344" s="232" t="s">
        <v>22773</v>
      </c>
      <c r="LPB344" s="437" t="s">
        <v>22774</v>
      </c>
      <c r="LPC344" s="437"/>
      <c r="LPD344" s="437"/>
      <c r="LPE344" s="437"/>
      <c r="LPF344" s="437"/>
      <c r="LPG344" s="439"/>
      <c r="LPH344" s="211" t="s">
        <v>10863</v>
      </c>
      <c r="LPI344" s="211" t="s">
        <v>22772</v>
      </c>
      <c r="LPJ344" s="211" t="s">
        <v>6595</v>
      </c>
      <c r="LPK344" s="212">
        <v>1</v>
      </c>
      <c r="LPL344" s="212"/>
      <c r="LPM344" s="194">
        <v>79.59</v>
      </c>
      <c r="LPN344" s="194">
        <f>ROUND(LPM344*(1+$C$7),2)</f>
        <v>104.49</v>
      </c>
      <c r="LPO344" s="194">
        <f>LPK344*LPM344</f>
        <v>79.59</v>
      </c>
      <c r="LPP344" s="293">
        <f>LPN344*LPK344</f>
        <v>104.49</v>
      </c>
      <c r="LPQ344" s="232" t="s">
        <v>22773</v>
      </c>
      <c r="LPR344" s="437" t="s">
        <v>22774</v>
      </c>
      <c r="LPS344" s="437"/>
      <c r="LPT344" s="437"/>
      <c r="LPU344" s="437"/>
      <c r="LPV344" s="437"/>
      <c r="LPW344" s="439"/>
      <c r="LPX344" s="211" t="s">
        <v>10863</v>
      </c>
      <c r="LPY344" s="211" t="s">
        <v>22772</v>
      </c>
      <c r="LPZ344" s="211" t="s">
        <v>6595</v>
      </c>
      <c r="LQA344" s="212">
        <v>1</v>
      </c>
      <c r="LQB344" s="212"/>
      <c r="LQC344" s="194">
        <v>79.59</v>
      </c>
      <c r="LQD344" s="194">
        <f>ROUND(LQC344*(1+$C$7),2)</f>
        <v>104.49</v>
      </c>
      <c r="LQE344" s="194">
        <f>LQA344*LQC344</f>
        <v>79.59</v>
      </c>
      <c r="LQF344" s="293">
        <f>LQD344*LQA344</f>
        <v>104.49</v>
      </c>
      <c r="LQG344" s="232" t="s">
        <v>22773</v>
      </c>
      <c r="LQH344" s="437" t="s">
        <v>22774</v>
      </c>
      <c r="LQI344" s="437"/>
      <c r="LQJ344" s="437"/>
      <c r="LQK344" s="437"/>
      <c r="LQL344" s="437"/>
      <c r="LQM344" s="439"/>
      <c r="LQN344" s="211" t="s">
        <v>10863</v>
      </c>
      <c r="LQO344" s="211" t="s">
        <v>22772</v>
      </c>
      <c r="LQP344" s="211" t="s">
        <v>6595</v>
      </c>
      <c r="LQQ344" s="212">
        <v>1</v>
      </c>
      <c r="LQR344" s="212"/>
      <c r="LQS344" s="194">
        <v>79.59</v>
      </c>
      <c r="LQT344" s="194">
        <f>ROUND(LQS344*(1+$C$7),2)</f>
        <v>104.49</v>
      </c>
      <c r="LQU344" s="194">
        <f>LQQ344*LQS344</f>
        <v>79.59</v>
      </c>
      <c r="LQV344" s="293">
        <f>LQT344*LQQ344</f>
        <v>104.49</v>
      </c>
      <c r="LQW344" s="232" t="s">
        <v>22773</v>
      </c>
      <c r="LQX344" s="437" t="s">
        <v>22774</v>
      </c>
      <c r="LQY344" s="437"/>
      <c r="LQZ344" s="437"/>
      <c r="LRA344" s="437"/>
      <c r="LRB344" s="437"/>
      <c r="LRC344" s="439"/>
      <c r="LRD344" s="211" t="s">
        <v>10863</v>
      </c>
      <c r="LRE344" s="211" t="s">
        <v>22772</v>
      </c>
      <c r="LRF344" s="211" t="s">
        <v>6595</v>
      </c>
      <c r="LRG344" s="212">
        <v>1</v>
      </c>
      <c r="LRH344" s="212"/>
      <c r="LRI344" s="194">
        <v>79.59</v>
      </c>
      <c r="LRJ344" s="194">
        <f>ROUND(LRI344*(1+$C$7),2)</f>
        <v>104.49</v>
      </c>
      <c r="LRK344" s="194">
        <f>LRG344*LRI344</f>
        <v>79.59</v>
      </c>
      <c r="LRL344" s="293">
        <f>LRJ344*LRG344</f>
        <v>104.49</v>
      </c>
      <c r="LRM344" s="232" t="s">
        <v>22773</v>
      </c>
      <c r="LRN344" s="437" t="s">
        <v>22774</v>
      </c>
      <c r="LRO344" s="437"/>
      <c r="LRP344" s="437"/>
      <c r="LRQ344" s="437"/>
      <c r="LRR344" s="437"/>
      <c r="LRS344" s="439"/>
      <c r="LRT344" s="211" t="s">
        <v>10863</v>
      </c>
      <c r="LRU344" s="211" t="s">
        <v>22772</v>
      </c>
      <c r="LRV344" s="211" t="s">
        <v>6595</v>
      </c>
      <c r="LRW344" s="212">
        <v>1</v>
      </c>
      <c r="LRX344" s="212"/>
      <c r="LRY344" s="194">
        <v>79.59</v>
      </c>
      <c r="LRZ344" s="194">
        <f>ROUND(LRY344*(1+$C$7),2)</f>
        <v>104.49</v>
      </c>
      <c r="LSA344" s="194">
        <f>LRW344*LRY344</f>
        <v>79.59</v>
      </c>
      <c r="LSB344" s="293">
        <f>LRZ344*LRW344</f>
        <v>104.49</v>
      </c>
      <c r="LSC344" s="232" t="s">
        <v>22773</v>
      </c>
      <c r="LSD344" s="437" t="s">
        <v>22774</v>
      </c>
      <c r="LSE344" s="437"/>
      <c r="LSF344" s="437"/>
      <c r="LSG344" s="437"/>
      <c r="LSH344" s="437"/>
      <c r="LSI344" s="439"/>
      <c r="LSJ344" s="211" t="s">
        <v>10863</v>
      </c>
      <c r="LSK344" s="211" t="s">
        <v>22772</v>
      </c>
      <c r="LSL344" s="211" t="s">
        <v>6595</v>
      </c>
      <c r="LSM344" s="212">
        <v>1</v>
      </c>
      <c r="LSN344" s="212"/>
      <c r="LSO344" s="194">
        <v>79.59</v>
      </c>
      <c r="LSP344" s="194">
        <f>ROUND(LSO344*(1+$C$7),2)</f>
        <v>104.49</v>
      </c>
      <c r="LSQ344" s="194">
        <f>LSM344*LSO344</f>
        <v>79.59</v>
      </c>
      <c r="LSR344" s="293">
        <f>LSP344*LSM344</f>
        <v>104.49</v>
      </c>
      <c r="LSS344" s="232" t="s">
        <v>22773</v>
      </c>
      <c r="LST344" s="437" t="s">
        <v>22774</v>
      </c>
      <c r="LSU344" s="437"/>
      <c r="LSV344" s="437"/>
      <c r="LSW344" s="437"/>
      <c r="LSX344" s="437"/>
      <c r="LSY344" s="439"/>
      <c r="LSZ344" s="211" t="s">
        <v>10863</v>
      </c>
      <c r="LTA344" s="211" t="s">
        <v>22772</v>
      </c>
      <c r="LTB344" s="211" t="s">
        <v>6595</v>
      </c>
      <c r="LTC344" s="212">
        <v>1</v>
      </c>
      <c r="LTD344" s="212"/>
      <c r="LTE344" s="194">
        <v>79.59</v>
      </c>
      <c r="LTF344" s="194">
        <f>ROUND(LTE344*(1+$C$7),2)</f>
        <v>104.49</v>
      </c>
      <c r="LTG344" s="194">
        <f>LTC344*LTE344</f>
        <v>79.59</v>
      </c>
      <c r="LTH344" s="293">
        <f>LTF344*LTC344</f>
        <v>104.49</v>
      </c>
      <c r="LTI344" s="232" t="s">
        <v>22773</v>
      </c>
      <c r="LTJ344" s="437" t="s">
        <v>22774</v>
      </c>
      <c r="LTK344" s="437"/>
      <c r="LTL344" s="437"/>
      <c r="LTM344" s="437"/>
      <c r="LTN344" s="437"/>
      <c r="LTO344" s="439"/>
      <c r="LTP344" s="211" t="s">
        <v>10863</v>
      </c>
      <c r="LTQ344" s="211" t="s">
        <v>22772</v>
      </c>
      <c r="LTR344" s="211" t="s">
        <v>6595</v>
      </c>
      <c r="LTS344" s="212">
        <v>1</v>
      </c>
      <c r="LTT344" s="212"/>
      <c r="LTU344" s="194">
        <v>79.59</v>
      </c>
      <c r="LTV344" s="194">
        <f>ROUND(LTU344*(1+$C$7),2)</f>
        <v>104.49</v>
      </c>
      <c r="LTW344" s="194">
        <f>LTS344*LTU344</f>
        <v>79.59</v>
      </c>
      <c r="LTX344" s="293">
        <f>LTV344*LTS344</f>
        <v>104.49</v>
      </c>
      <c r="LTY344" s="232" t="s">
        <v>22773</v>
      </c>
      <c r="LTZ344" s="437" t="s">
        <v>22774</v>
      </c>
      <c r="LUA344" s="437"/>
      <c r="LUB344" s="437"/>
      <c r="LUC344" s="437"/>
      <c r="LUD344" s="437"/>
      <c r="LUE344" s="439"/>
      <c r="LUF344" s="211" t="s">
        <v>10863</v>
      </c>
      <c r="LUG344" s="211" t="s">
        <v>22772</v>
      </c>
      <c r="LUH344" s="211" t="s">
        <v>6595</v>
      </c>
      <c r="LUI344" s="212">
        <v>1</v>
      </c>
      <c r="LUJ344" s="212"/>
      <c r="LUK344" s="194">
        <v>79.59</v>
      </c>
      <c r="LUL344" s="194">
        <f>ROUND(LUK344*(1+$C$7),2)</f>
        <v>104.49</v>
      </c>
      <c r="LUM344" s="194">
        <f>LUI344*LUK344</f>
        <v>79.59</v>
      </c>
      <c r="LUN344" s="293">
        <f>LUL344*LUI344</f>
        <v>104.49</v>
      </c>
      <c r="LUO344" s="232" t="s">
        <v>22773</v>
      </c>
      <c r="LUP344" s="437" t="s">
        <v>22774</v>
      </c>
      <c r="LUQ344" s="437"/>
      <c r="LUR344" s="437"/>
      <c r="LUS344" s="437"/>
      <c r="LUT344" s="437"/>
      <c r="LUU344" s="439"/>
      <c r="LUV344" s="211" t="s">
        <v>10863</v>
      </c>
      <c r="LUW344" s="211" t="s">
        <v>22772</v>
      </c>
      <c r="LUX344" s="211" t="s">
        <v>6595</v>
      </c>
      <c r="LUY344" s="212">
        <v>1</v>
      </c>
      <c r="LUZ344" s="212"/>
      <c r="LVA344" s="194">
        <v>79.59</v>
      </c>
      <c r="LVB344" s="194">
        <f>ROUND(LVA344*(1+$C$7),2)</f>
        <v>104.49</v>
      </c>
      <c r="LVC344" s="194">
        <f>LUY344*LVA344</f>
        <v>79.59</v>
      </c>
      <c r="LVD344" s="293">
        <f>LVB344*LUY344</f>
        <v>104.49</v>
      </c>
      <c r="LVE344" s="232" t="s">
        <v>22773</v>
      </c>
      <c r="LVF344" s="437" t="s">
        <v>22774</v>
      </c>
      <c r="LVG344" s="437"/>
      <c r="LVH344" s="437"/>
      <c r="LVI344" s="437"/>
      <c r="LVJ344" s="437"/>
      <c r="LVK344" s="439"/>
      <c r="LVL344" s="211" t="s">
        <v>10863</v>
      </c>
      <c r="LVM344" s="211" t="s">
        <v>22772</v>
      </c>
      <c r="LVN344" s="211" t="s">
        <v>6595</v>
      </c>
      <c r="LVO344" s="212">
        <v>1</v>
      </c>
      <c r="LVP344" s="212"/>
      <c r="LVQ344" s="194">
        <v>79.59</v>
      </c>
      <c r="LVR344" s="194">
        <f>ROUND(LVQ344*(1+$C$7),2)</f>
        <v>104.49</v>
      </c>
      <c r="LVS344" s="194">
        <f>LVO344*LVQ344</f>
        <v>79.59</v>
      </c>
      <c r="LVT344" s="293">
        <f>LVR344*LVO344</f>
        <v>104.49</v>
      </c>
      <c r="LVU344" s="232" t="s">
        <v>22773</v>
      </c>
      <c r="LVV344" s="437" t="s">
        <v>22774</v>
      </c>
      <c r="LVW344" s="437"/>
      <c r="LVX344" s="437"/>
      <c r="LVY344" s="437"/>
      <c r="LVZ344" s="437"/>
      <c r="LWA344" s="439"/>
      <c r="LWB344" s="211" t="s">
        <v>10863</v>
      </c>
      <c r="LWC344" s="211" t="s">
        <v>22772</v>
      </c>
      <c r="LWD344" s="211" t="s">
        <v>6595</v>
      </c>
      <c r="LWE344" s="212">
        <v>1</v>
      </c>
      <c r="LWF344" s="212"/>
      <c r="LWG344" s="194">
        <v>79.59</v>
      </c>
      <c r="LWH344" s="194">
        <f>ROUND(LWG344*(1+$C$7),2)</f>
        <v>104.49</v>
      </c>
      <c r="LWI344" s="194">
        <f>LWE344*LWG344</f>
        <v>79.59</v>
      </c>
      <c r="LWJ344" s="293">
        <f>LWH344*LWE344</f>
        <v>104.49</v>
      </c>
      <c r="LWK344" s="232" t="s">
        <v>22773</v>
      </c>
      <c r="LWL344" s="437" t="s">
        <v>22774</v>
      </c>
      <c r="LWM344" s="437"/>
      <c r="LWN344" s="437"/>
      <c r="LWO344" s="437"/>
      <c r="LWP344" s="437"/>
      <c r="LWQ344" s="439"/>
      <c r="LWR344" s="211" t="s">
        <v>10863</v>
      </c>
      <c r="LWS344" s="211" t="s">
        <v>22772</v>
      </c>
      <c r="LWT344" s="211" t="s">
        <v>6595</v>
      </c>
      <c r="LWU344" s="212">
        <v>1</v>
      </c>
      <c r="LWV344" s="212"/>
      <c r="LWW344" s="194">
        <v>79.59</v>
      </c>
      <c r="LWX344" s="194">
        <f>ROUND(LWW344*(1+$C$7),2)</f>
        <v>104.49</v>
      </c>
      <c r="LWY344" s="194">
        <f>LWU344*LWW344</f>
        <v>79.59</v>
      </c>
      <c r="LWZ344" s="293">
        <f>LWX344*LWU344</f>
        <v>104.49</v>
      </c>
      <c r="LXA344" s="232" t="s">
        <v>22773</v>
      </c>
      <c r="LXB344" s="437" t="s">
        <v>22774</v>
      </c>
      <c r="LXC344" s="437"/>
      <c r="LXD344" s="437"/>
      <c r="LXE344" s="437"/>
      <c r="LXF344" s="437"/>
      <c r="LXG344" s="439"/>
      <c r="LXH344" s="211" t="s">
        <v>10863</v>
      </c>
      <c r="LXI344" s="211" t="s">
        <v>22772</v>
      </c>
      <c r="LXJ344" s="211" t="s">
        <v>6595</v>
      </c>
      <c r="LXK344" s="212">
        <v>1</v>
      </c>
      <c r="LXL344" s="212"/>
      <c r="LXM344" s="194">
        <v>79.59</v>
      </c>
      <c r="LXN344" s="194">
        <f>ROUND(LXM344*(1+$C$7),2)</f>
        <v>104.49</v>
      </c>
      <c r="LXO344" s="194">
        <f>LXK344*LXM344</f>
        <v>79.59</v>
      </c>
      <c r="LXP344" s="293">
        <f>LXN344*LXK344</f>
        <v>104.49</v>
      </c>
      <c r="LXQ344" s="232" t="s">
        <v>22773</v>
      </c>
      <c r="LXR344" s="437" t="s">
        <v>22774</v>
      </c>
      <c r="LXS344" s="437"/>
      <c r="LXT344" s="437"/>
      <c r="LXU344" s="437"/>
      <c r="LXV344" s="437"/>
      <c r="LXW344" s="439"/>
      <c r="LXX344" s="211" t="s">
        <v>10863</v>
      </c>
      <c r="LXY344" s="211" t="s">
        <v>22772</v>
      </c>
      <c r="LXZ344" s="211" t="s">
        <v>6595</v>
      </c>
      <c r="LYA344" s="212">
        <v>1</v>
      </c>
      <c r="LYB344" s="212"/>
      <c r="LYC344" s="194">
        <v>79.59</v>
      </c>
      <c r="LYD344" s="194">
        <f>ROUND(LYC344*(1+$C$7),2)</f>
        <v>104.49</v>
      </c>
      <c r="LYE344" s="194">
        <f>LYA344*LYC344</f>
        <v>79.59</v>
      </c>
      <c r="LYF344" s="293">
        <f>LYD344*LYA344</f>
        <v>104.49</v>
      </c>
      <c r="LYG344" s="232" t="s">
        <v>22773</v>
      </c>
      <c r="LYH344" s="437" t="s">
        <v>22774</v>
      </c>
      <c r="LYI344" s="437"/>
      <c r="LYJ344" s="437"/>
      <c r="LYK344" s="437"/>
      <c r="LYL344" s="437"/>
      <c r="LYM344" s="439"/>
      <c r="LYN344" s="211" t="s">
        <v>10863</v>
      </c>
      <c r="LYO344" s="211" t="s">
        <v>22772</v>
      </c>
      <c r="LYP344" s="211" t="s">
        <v>6595</v>
      </c>
      <c r="LYQ344" s="212">
        <v>1</v>
      </c>
      <c r="LYR344" s="212"/>
      <c r="LYS344" s="194">
        <v>79.59</v>
      </c>
      <c r="LYT344" s="194">
        <f>ROUND(LYS344*(1+$C$7),2)</f>
        <v>104.49</v>
      </c>
      <c r="LYU344" s="194">
        <f>LYQ344*LYS344</f>
        <v>79.59</v>
      </c>
      <c r="LYV344" s="293">
        <f>LYT344*LYQ344</f>
        <v>104.49</v>
      </c>
      <c r="LYW344" s="232" t="s">
        <v>22773</v>
      </c>
      <c r="LYX344" s="437" t="s">
        <v>22774</v>
      </c>
      <c r="LYY344" s="437"/>
      <c r="LYZ344" s="437"/>
      <c r="LZA344" s="437"/>
      <c r="LZB344" s="437"/>
      <c r="LZC344" s="439"/>
      <c r="LZD344" s="211" t="s">
        <v>10863</v>
      </c>
      <c r="LZE344" s="211" t="s">
        <v>22772</v>
      </c>
      <c r="LZF344" s="211" t="s">
        <v>6595</v>
      </c>
      <c r="LZG344" s="212">
        <v>1</v>
      </c>
      <c r="LZH344" s="212"/>
      <c r="LZI344" s="194">
        <v>79.59</v>
      </c>
      <c r="LZJ344" s="194">
        <f>ROUND(LZI344*(1+$C$7),2)</f>
        <v>104.49</v>
      </c>
      <c r="LZK344" s="194">
        <f>LZG344*LZI344</f>
        <v>79.59</v>
      </c>
      <c r="LZL344" s="293">
        <f>LZJ344*LZG344</f>
        <v>104.49</v>
      </c>
      <c r="LZM344" s="232" t="s">
        <v>22773</v>
      </c>
      <c r="LZN344" s="437" t="s">
        <v>22774</v>
      </c>
      <c r="LZO344" s="437"/>
      <c r="LZP344" s="437"/>
      <c r="LZQ344" s="437"/>
      <c r="LZR344" s="437"/>
      <c r="LZS344" s="439"/>
      <c r="LZT344" s="211" t="s">
        <v>10863</v>
      </c>
      <c r="LZU344" s="211" t="s">
        <v>22772</v>
      </c>
      <c r="LZV344" s="211" t="s">
        <v>6595</v>
      </c>
      <c r="LZW344" s="212">
        <v>1</v>
      </c>
      <c r="LZX344" s="212"/>
      <c r="LZY344" s="194">
        <v>79.59</v>
      </c>
      <c r="LZZ344" s="194">
        <f>ROUND(LZY344*(1+$C$7),2)</f>
        <v>104.49</v>
      </c>
      <c r="MAA344" s="194">
        <f>LZW344*LZY344</f>
        <v>79.59</v>
      </c>
      <c r="MAB344" s="293">
        <f>LZZ344*LZW344</f>
        <v>104.49</v>
      </c>
      <c r="MAC344" s="232" t="s">
        <v>22773</v>
      </c>
      <c r="MAD344" s="437" t="s">
        <v>22774</v>
      </c>
      <c r="MAE344" s="437"/>
      <c r="MAF344" s="437"/>
      <c r="MAG344" s="437"/>
      <c r="MAH344" s="437"/>
      <c r="MAI344" s="439"/>
      <c r="MAJ344" s="211" t="s">
        <v>10863</v>
      </c>
      <c r="MAK344" s="211" t="s">
        <v>22772</v>
      </c>
      <c r="MAL344" s="211" t="s">
        <v>6595</v>
      </c>
      <c r="MAM344" s="212">
        <v>1</v>
      </c>
      <c r="MAN344" s="212"/>
      <c r="MAO344" s="194">
        <v>79.59</v>
      </c>
      <c r="MAP344" s="194">
        <f>ROUND(MAO344*(1+$C$7),2)</f>
        <v>104.49</v>
      </c>
      <c r="MAQ344" s="194">
        <f>MAM344*MAO344</f>
        <v>79.59</v>
      </c>
      <c r="MAR344" s="293">
        <f>MAP344*MAM344</f>
        <v>104.49</v>
      </c>
      <c r="MAS344" s="232" t="s">
        <v>22773</v>
      </c>
      <c r="MAT344" s="437" t="s">
        <v>22774</v>
      </c>
      <c r="MAU344" s="437"/>
      <c r="MAV344" s="437"/>
      <c r="MAW344" s="437"/>
      <c r="MAX344" s="437"/>
      <c r="MAY344" s="439"/>
      <c r="MAZ344" s="211" t="s">
        <v>10863</v>
      </c>
      <c r="MBA344" s="211" t="s">
        <v>22772</v>
      </c>
      <c r="MBB344" s="211" t="s">
        <v>6595</v>
      </c>
      <c r="MBC344" s="212">
        <v>1</v>
      </c>
      <c r="MBD344" s="212"/>
      <c r="MBE344" s="194">
        <v>79.59</v>
      </c>
      <c r="MBF344" s="194">
        <f>ROUND(MBE344*(1+$C$7),2)</f>
        <v>104.49</v>
      </c>
      <c r="MBG344" s="194">
        <f>MBC344*MBE344</f>
        <v>79.59</v>
      </c>
      <c r="MBH344" s="293">
        <f>MBF344*MBC344</f>
        <v>104.49</v>
      </c>
      <c r="MBI344" s="232" t="s">
        <v>22773</v>
      </c>
      <c r="MBJ344" s="437" t="s">
        <v>22774</v>
      </c>
      <c r="MBK344" s="437"/>
      <c r="MBL344" s="437"/>
      <c r="MBM344" s="437"/>
      <c r="MBN344" s="437"/>
      <c r="MBO344" s="439"/>
      <c r="MBP344" s="211" t="s">
        <v>10863</v>
      </c>
      <c r="MBQ344" s="211" t="s">
        <v>22772</v>
      </c>
      <c r="MBR344" s="211" t="s">
        <v>6595</v>
      </c>
      <c r="MBS344" s="212">
        <v>1</v>
      </c>
      <c r="MBT344" s="212"/>
      <c r="MBU344" s="194">
        <v>79.59</v>
      </c>
      <c r="MBV344" s="194">
        <f>ROUND(MBU344*(1+$C$7),2)</f>
        <v>104.49</v>
      </c>
      <c r="MBW344" s="194">
        <f>MBS344*MBU344</f>
        <v>79.59</v>
      </c>
      <c r="MBX344" s="293">
        <f>MBV344*MBS344</f>
        <v>104.49</v>
      </c>
      <c r="MBY344" s="232" t="s">
        <v>22773</v>
      </c>
      <c r="MBZ344" s="437" t="s">
        <v>22774</v>
      </c>
      <c r="MCA344" s="437"/>
      <c r="MCB344" s="437"/>
      <c r="MCC344" s="437"/>
      <c r="MCD344" s="437"/>
      <c r="MCE344" s="439"/>
      <c r="MCF344" s="211" t="s">
        <v>10863</v>
      </c>
      <c r="MCG344" s="211" t="s">
        <v>22772</v>
      </c>
      <c r="MCH344" s="211" t="s">
        <v>6595</v>
      </c>
      <c r="MCI344" s="212">
        <v>1</v>
      </c>
      <c r="MCJ344" s="212"/>
      <c r="MCK344" s="194">
        <v>79.59</v>
      </c>
      <c r="MCL344" s="194">
        <f>ROUND(MCK344*(1+$C$7),2)</f>
        <v>104.49</v>
      </c>
      <c r="MCM344" s="194">
        <f>MCI344*MCK344</f>
        <v>79.59</v>
      </c>
      <c r="MCN344" s="293">
        <f>MCL344*MCI344</f>
        <v>104.49</v>
      </c>
      <c r="MCO344" s="232" t="s">
        <v>22773</v>
      </c>
      <c r="MCP344" s="437" t="s">
        <v>22774</v>
      </c>
      <c r="MCQ344" s="437"/>
      <c r="MCR344" s="437"/>
      <c r="MCS344" s="437"/>
      <c r="MCT344" s="437"/>
      <c r="MCU344" s="439"/>
      <c r="MCV344" s="211" t="s">
        <v>10863</v>
      </c>
      <c r="MCW344" s="211" t="s">
        <v>22772</v>
      </c>
      <c r="MCX344" s="211" t="s">
        <v>6595</v>
      </c>
      <c r="MCY344" s="212">
        <v>1</v>
      </c>
      <c r="MCZ344" s="212"/>
      <c r="MDA344" s="194">
        <v>79.59</v>
      </c>
      <c r="MDB344" s="194">
        <f>ROUND(MDA344*(1+$C$7),2)</f>
        <v>104.49</v>
      </c>
      <c r="MDC344" s="194">
        <f>MCY344*MDA344</f>
        <v>79.59</v>
      </c>
      <c r="MDD344" s="293">
        <f>MDB344*MCY344</f>
        <v>104.49</v>
      </c>
      <c r="MDE344" s="232" t="s">
        <v>22773</v>
      </c>
      <c r="MDF344" s="437" t="s">
        <v>22774</v>
      </c>
      <c r="MDG344" s="437"/>
      <c r="MDH344" s="437"/>
      <c r="MDI344" s="437"/>
      <c r="MDJ344" s="437"/>
      <c r="MDK344" s="439"/>
      <c r="MDL344" s="211" t="s">
        <v>10863</v>
      </c>
      <c r="MDM344" s="211" t="s">
        <v>22772</v>
      </c>
      <c r="MDN344" s="211" t="s">
        <v>6595</v>
      </c>
      <c r="MDO344" s="212">
        <v>1</v>
      </c>
      <c r="MDP344" s="212"/>
      <c r="MDQ344" s="194">
        <v>79.59</v>
      </c>
      <c r="MDR344" s="194">
        <f>ROUND(MDQ344*(1+$C$7),2)</f>
        <v>104.49</v>
      </c>
      <c r="MDS344" s="194">
        <f>MDO344*MDQ344</f>
        <v>79.59</v>
      </c>
      <c r="MDT344" s="293">
        <f>MDR344*MDO344</f>
        <v>104.49</v>
      </c>
      <c r="MDU344" s="232" t="s">
        <v>22773</v>
      </c>
      <c r="MDV344" s="437" t="s">
        <v>22774</v>
      </c>
      <c r="MDW344" s="437"/>
      <c r="MDX344" s="437"/>
      <c r="MDY344" s="437"/>
      <c r="MDZ344" s="437"/>
      <c r="MEA344" s="439"/>
      <c r="MEB344" s="211" t="s">
        <v>10863</v>
      </c>
      <c r="MEC344" s="211" t="s">
        <v>22772</v>
      </c>
      <c r="MED344" s="211" t="s">
        <v>6595</v>
      </c>
      <c r="MEE344" s="212">
        <v>1</v>
      </c>
      <c r="MEF344" s="212"/>
      <c r="MEG344" s="194">
        <v>79.59</v>
      </c>
      <c r="MEH344" s="194">
        <f>ROUND(MEG344*(1+$C$7),2)</f>
        <v>104.49</v>
      </c>
      <c r="MEI344" s="194">
        <f>MEE344*MEG344</f>
        <v>79.59</v>
      </c>
      <c r="MEJ344" s="293">
        <f>MEH344*MEE344</f>
        <v>104.49</v>
      </c>
      <c r="MEK344" s="232" t="s">
        <v>22773</v>
      </c>
      <c r="MEL344" s="437" t="s">
        <v>22774</v>
      </c>
      <c r="MEM344" s="437"/>
      <c r="MEN344" s="437"/>
      <c r="MEO344" s="437"/>
      <c r="MEP344" s="437"/>
      <c r="MEQ344" s="439"/>
      <c r="MER344" s="211" t="s">
        <v>10863</v>
      </c>
      <c r="MES344" s="211" t="s">
        <v>22772</v>
      </c>
      <c r="MET344" s="211" t="s">
        <v>6595</v>
      </c>
      <c r="MEU344" s="212">
        <v>1</v>
      </c>
      <c r="MEV344" s="212"/>
      <c r="MEW344" s="194">
        <v>79.59</v>
      </c>
      <c r="MEX344" s="194">
        <f>ROUND(MEW344*(1+$C$7),2)</f>
        <v>104.49</v>
      </c>
      <c r="MEY344" s="194">
        <f>MEU344*MEW344</f>
        <v>79.59</v>
      </c>
      <c r="MEZ344" s="293">
        <f>MEX344*MEU344</f>
        <v>104.49</v>
      </c>
      <c r="MFA344" s="232" t="s">
        <v>22773</v>
      </c>
      <c r="MFB344" s="437" t="s">
        <v>22774</v>
      </c>
      <c r="MFC344" s="437"/>
      <c r="MFD344" s="437"/>
      <c r="MFE344" s="437"/>
      <c r="MFF344" s="437"/>
      <c r="MFG344" s="439"/>
      <c r="MFH344" s="211" t="s">
        <v>10863</v>
      </c>
      <c r="MFI344" s="211" t="s">
        <v>22772</v>
      </c>
      <c r="MFJ344" s="211" t="s">
        <v>6595</v>
      </c>
      <c r="MFK344" s="212">
        <v>1</v>
      </c>
      <c r="MFL344" s="212"/>
      <c r="MFM344" s="194">
        <v>79.59</v>
      </c>
      <c r="MFN344" s="194">
        <f>ROUND(MFM344*(1+$C$7),2)</f>
        <v>104.49</v>
      </c>
      <c r="MFO344" s="194">
        <f>MFK344*MFM344</f>
        <v>79.59</v>
      </c>
      <c r="MFP344" s="293">
        <f>MFN344*MFK344</f>
        <v>104.49</v>
      </c>
      <c r="MFQ344" s="232" t="s">
        <v>22773</v>
      </c>
      <c r="MFR344" s="437" t="s">
        <v>22774</v>
      </c>
      <c r="MFS344" s="437"/>
      <c r="MFT344" s="437"/>
      <c r="MFU344" s="437"/>
      <c r="MFV344" s="437"/>
      <c r="MFW344" s="439"/>
      <c r="MFX344" s="211" t="s">
        <v>10863</v>
      </c>
      <c r="MFY344" s="211" t="s">
        <v>22772</v>
      </c>
      <c r="MFZ344" s="211" t="s">
        <v>6595</v>
      </c>
      <c r="MGA344" s="212">
        <v>1</v>
      </c>
      <c r="MGB344" s="212"/>
      <c r="MGC344" s="194">
        <v>79.59</v>
      </c>
      <c r="MGD344" s="194">
        <f>ROUND(MGC344*(1+$C$7),2)</f>
        <v>104.49</v>
      </c>
      <c r="MGE344" s="194">
        <f>MGA344*MGC344</f>
        <v>79.59</v>
      </c>
      <c r="MGF344" s="293">
        <f>MGD344*MGA344</f>
        <v>104.49</v>
      </c>
      <c r="MGG344" s="232" t="s">
        <v>22773</v>
      </c>
      <c r="MGH344" s="437" t="s">
        <v>22774</v>
      </c>
      <c r="MGI344" s="437"/>
      <c r="MGJ344" s="437"/>
      <c r="MGK344" s="437"/>
      <c r="MGL344" s="437"/>
      <c r="MGM344" s="439"/>
      <c r="MGN344" s="211" t="s">
        <v>10863</v>
      </c>
      <c r="MGO344" s="211" t="s">
        <v>22772</v>
      </c>
      <c r="MGP344" s="211" t="s">
        <v>6595</v>
      </c>
      <c r="MGQ344" s="212">
        <v>1</v>
      </c>
      <c r="MGR344" s="212"/>
      <c r="MGS344" s="194">
        <v>79.59</v>
      </c>
      <c r="MGT344" s="194">
        <f>ROUND(MGS344*(1+$C$7),2)</f>
        <v>104.49</v>
      </c>
      <c r="MGU344" s="194">
        <f>MGQ344*MGS344</f>
        <v>79.59</v>
      </c>
      <c r="MGV344" s="293">
        <f>MGT344*MGQ344</f>
        <v>104.49</v>
      </c>
      <c r="MGW344" s="232" t="s">
        <v>22773</v>
      </c>
      <c r="MGX344" s="437" t="s">
        <v>22774</v>
      </c>
      <c r="MGY344" s="437"/>
      <c r="MGZ344" s="437"/>
      <c r="MHA344" s="437"/>
      <c r="MHB344" s="437"/>
      <c r="MHC344" s="439"/>
      <c r="MHD344" s="211" t="s">
        <v>10863</v>
      </c>
      <c r="MHE344" s="211" t="s">
        <v>22772</v>
      </c>
      <c r="MHF344" s="211" t="s">
        <v>6595</v>
      </c>
      <c r="MHG344" s="212">
        <v>1</v>
      </c>
      <c r="MHH344" s="212"/>
      <c r="MHI344" s="194">
        <v>79.59</v>
      </c>
      <c r="MHJ344" s="194">
        <f>ROUND(MHI344*(1+$C$7),2)</f>
        <v>104.49</v>
      </c>
      <c r="MHK344" s="194">
        <f>MHG344*MHI344</f>
        <v>79.59</v>
      </c>
      <c r="MHL344" s="293">
        <f>MHJ344*MHG344</f>
        <v>104.49</v>
      </c>
      <c r="MHM344" s="232" t="s">
        <v>22773</v>
      </c>
      <c r="MHN344" s="437" t="s">
        <v>22774</v>
      </c>
      <c r="MHO344" s="437"/>
      <c r="MHP344" s="437"/>
      <c r="MHQ344" s="437"/>
      <c r="MHR344" s="437"/>
      <c r="MHS344" s="439"/>
      <c r="MHT344" s="211" t="s">
        <v>10863</v>
      </c>
      <c r="MHU344" s="211" t="s">
        <v>22772</v>
      </c>
      <c r="MHV344" s="211" t="s">
        <v>6595</v>
      </c>
      <c r="MHW344" s="212">
        <v>1</v>
      </c>
      <c r="MHX344" s="212"/>
      <c r="MHY344" s="194">
        <v>79.59</v>
      </c>
      <c r="MHZ344" s="194">
        <f>ROUND(MHY344*(1+$C$7),2)</f>
        <v>104.49</v>
      </c>
      <c r="MIA344" s="194">
        <f>MHW344*MHY344</f>
        <v>79.59</v>
      </c>
      <c r="MIB344" s="293">
        <f>MHZ344*MHW344</f>
        <v>104.49</v>
      </c>
      <c r="MIC344" s="232" t="s">
        <v>22773</v>
      </c>
      <c r="MID344" s="437" t="s">
        <v>22774</v>
      </c>
      <c r="MIE344" s="437"/>
      <c r="MIF344" s="437"/>
      <c r="MIG344" s="437"/>
      <c r="MIH344" s="437"/>
      <c r="MII344" s="439"/>
      <c r="MIJ344" s="211" t="s">
        <v>10863</v>
      </c>
      <c r="MIK344" s="211" t="s">
        <v>22772</v>
      </c>
      <c r="MIL344" s="211" t="s">
        <v>6595</v>
      </c>
      <c r="MIM344" s="212">
        <v>1</v>
      </c>
      <c r="MIN344" s="212"/>
      <c r="MIO344" s="194">
        <v>79.59</v>
      </c>
      <c r="MIP344" s="194">
        <f>ROUND(MIO344*(1+$C$7),2)</f>
        <v>104.49</v>
      </c>
      <c r="MIQ344" s="194">
        <f>MIM344*MIO344</f>
        <v>79.59</v>
      </c>
      <c r="MIR344" s="293">
        <f>MIP344*MIM344</f>
        <v>104.49</v>
      </c>
      <c r="MIS344" s="232" t="s">
        <v>22773</v>
      </c>
      <c r="MIT344" s="437" t="s">
        <v>22774</v>
      </c>
      <c r="MIU344" s="437"/>
      <c r="MIV344" s="437"/>
      <c r="MIW344" s="437"/>
      <c r="MIX344" s="437"/>
      <c r="MIY344" s="439"/>
      <c r="MIZ344" s="211" t="s">
        <v>10863</v>
      </c>
      <c r="MJA344" s="211" t="s">
        <v>22772</v>
      </c>
      <c r="MJB344" s="211" t="s">
        <v>6595</v>
      </c>
      <c r="MJC344" s="212">
        <v>1</v>
      </c>
      <c r="MJD344" s="212"/>
      <c r="MJE344" s="194">
        <v>79.59</v>
      </c>
      <c r="MJF344" s="194">
        <f>ROUND(MJE344*(1+$C$7),2)</f>
        <v>104.49</v>
      </c>
      <c r="MJG344" s="194">
        <f>MJC344*MJE344</f>
        <v>79.59</v>
      </c>
      <c r="MJH344" s="293">
        <f>MJF344*MJC344</f>
        <v>104.49</v>
      </c>
      <c r="MJI344" s="232" t="s">
        <v>22773</v>
      </c>
      <c r="MJJ344" s="437" t="s">
        <v>22774</v>
      </c>
      <c r="MJK344" s="437"/>
      <c r="MJL344" s="437"/>
      <c r="MJM344" s="437"/>
      <c r="MJN344" s="437"/>
      <c r="MJO344" s="439"/>
      <c r="MJP344" s="211" t="s">
        <v>10863</v>
      </c>
      <c r="MJQ344" s="211" t="s">
        <v>22772</v>
      </c>
      <c r="MJR344" s="211" t="s">
        <v>6595</v>
      </c>
      <c r="MJS344" s="212">
        <v>1</v>
      </c>
      <c r="MJT344" s="212"/>
      <c r="MJU344" s="194">
        <v>79.59</v>
      </c>
      <c r="MJV344" s="194">
        <f>ROUND(MJU344*(1+$C$7),2)</f>
        <v>104.49</v>
      </c>
      <c r="MJW344" s="194">
        <f>MJS344*MJU344</f>
        <v>79.59</v>
      </c>
      <c r="MJX344" s="293">
        <f>MJV344*MJS344</f>
        <v>104.49</v>
      </c>
      <c r="MJY344" s="232" t="s">
        <v>22773</v>
      </c>
      <c r="MJZ344" s="437" t="s">
        <v>22774</v>
      </c>
      <c r="MKA344" s="437"/>
      <c r="MKB344" s="437"/>
      <c r="MKC344" s="437"/>
      <c r="MKD344" s="437"/>
      <c r="MKE344" s="439"/>
      <c r="MKF344" s="211" t="s">
        <v>10863</v>
      </c>
      <c r="MKG344" s="211" t="s">
        <v>22772</v>
      </c>
      <c r="MKH344" s="211" t="s">
        <v>6595</v>
      </c>
      <c r="MKI344" s="212">
        <v>1</v>
      </c>
      <c r="MKJ344" s="212"/>
      <c r="MKK344" s="194">
        <v>79.59</v>
      </c>
      <c r="MKL344" s="194">
        <f>ROUND(MKK344*(1+$C$7),2)</f>
        <v>104.49</v>
      </c>
      <c r="MKM344" s="194">
        <f>MKI344*MKK344</f>
        <v>79.59</v>
      </c>
      <c r="MKN344" s="293">
        <f>MKL344*MKI344</f>
        <v>104.49</v>
      </c>
      <c r="MKO344" s="232" t="s">
        <v>22773</v>
      </c>
      <c r="MKP344" s="437" t="s">
        <v>22774</v>
      </c>
      <c r="MKQ344" s="437"/>
      <c r="MKR344" s="437"/>
      <c r="MKS344" s="437"/>
      <c r="MKT344" s="437"/>
      <c r="MKU344" s="439"/>
      <c r="MKV344" s="211" t="s">
        <v>10863</v>
      </c>
      <c r="MKW344" s="211" t="s">
        <v>22772</v>
      </c>
      <c r="MKX344" s="211" t="s">
        <v>6595</v>
      </c>
      <c r="MKY344" s="212">
        <v>1</v>
      </c>
      <c r="MKZ344" s="212"/>
      <c r="MLA344" s="194">
        <v>79.59</v>
      </c>
      <c r="MLB344" s="194">
        <f>ROUND(MLA344*(1+$C$7),2)</f>
        <v>104.49</v>
      </c>
      <c r="MLC344" s="194">
        <f>MKY344*MLA344</f>
        <v>79.59</v>
      </c>
      <c r="MLD344" s="293">
        <f>MLB344*MKY344</f>
        <v>104.49</v>
      </c>
      <c r="MLE344" s="232" t="s">
        <v>22773</v>
      </c>
      <c r="MLF344" s="437" t="s">
        <v>22774</v>
      </c>
      <c r="MLG344" s="437"/>
      <c r="MLH344" s="437"/>
      <c r="MLI344" s="437"/>
      <c r="MLJ344" s="437"/>
      <c r="MLK344" s="439"/>
      <c r="MLL344" s="211" t="s">
        <v>10863</v>
      </c>
      <c r="MLM344" s="211" t="s">
        <v>22772</v>
      </c>
      <c r="MLN344" s="211" t="s">
        <v>6595</v>
      </c>
      <c r="MLO344" s="212">
        <v>1</v>
      </c>
      <c r="MLP344" s="212"/>
      <c r="MLQ344" s="194">
        <v>79.59</v>
      </c>
      <c r="MLR344" s="194">
        <f>ROUND(MLQ344*(1+$C$7),2)</f>
        <v>104.49</v>
      </c>
      <c r="MLS344" s="194">
        <f>MLO344*MLQ344</f>
        <v>79.59</v>
      </c>
      <c r="MLT344" s="293">
        <f>MLR344*MLO344</f>
        <v>104.49</v>
      </c>
      <c r="MLU344" s="232" t="s">
        <v>22773</v>
      </c>
      <c r="MLV344" s="437" t="s">
        <v>22774</v>
      </c>
      <c r="MLW344" s="437"/>
      <c r="MLX344" s="437"/>
      <c r="MLY344" s="437"/>
      <c r="MLZ344" s="437"/>
      <c r="MMA344" s="439"/>
      <c r="MMB344" s="211" t="s">
        <v>10863</v>
      </c>
      <c r="MMC344" s="211" t="s">
        <v>22772</v>
      </c>
      <c r="MMD344" s="211" t="s">
        <v>6595</v>
      </c>
      <c r="MME344" s="212">
        <v>1</v>
      </c>
      <c r="MMF344" s="212"/>
      <c r="MMG344" s="194">
        <v>79.59</v>
      </c>
      <c r="MMH344" s="194">
        <f>ROUND(MMG344*(1+$C$7),2)</f>
        <v>104.49</v>
      </c>
      <c r="MMI344" s="194">
        <f>MME344*MMG344</f>
        <v>79.59</v>
      </c>
      <c r="MMJ344" s="293">
        <f>MMH344*MME344</f>
        <v>104.49</v>
      </c>
      <c r="MMK344" s="232" t="s">
        <v>22773</v>
      </c>
      <c r="MML344" s="437" t="s">
        <v>22774</v>
      </c>
      <c r="MMM344" s="437"/>
      <c r="MMN344" s="437"/>
      <c r="MMO344" s="437"/>
      <c r="MMP344" s="437"/>
      <c r="MMQ344" s="439"/>
      <c r="MMR344" s="211" t="s">
        <v>10863</v>
      </c>
      <c r="MMS344" s="211" t="s">
        <v>22772</v>
      </c>
      <c r="MMT344" s="211" t="s">
        <v>6595</v>
      </c>
      <c r="MMU344" s="212">
        <v>1</v>
      </c>
      <c r="MMV344" s="212"/>
      <c r="MMW344" s="194">
        <v>79.59</v>
      </c>
      <c r="MMX344" s="194">
        <f>ROUND(MMW344*(1+$C$7),2)</f>
        <v>104.49</v>
      </c>
      <c r="MMY344" s="194">
        <f>MMU344*MMW344</f>
        <v>79.59</v>
      </c>
      <c r="MMZ344" s="293">
        <f>MMX344*MMU344</f>
        <v>104.49</v>
      </c>
      <c r="MNA344" s="232" t="s">
        <v>22773</v>
      </c>
      <c r="MNB344" s="437" t="s">
        <v>22774</v>
      </c>
      <c r="MNC344" s="437"/>
      <c r="MND344" s="437"/>
      <c r="MNE344" s="437"/>
      <c r="MNF344" s="437"/>
      <c r="MNG344" s="439"/>
      <c r="MNH344" s="211" t="s">
        <v>10863</v>
      </c>
      <c r="MNI344" s="211" t="s">
        <v>22772</v>
      </c>
      <c r="MNJ344" s="211" t="s">
        <v>6595</v>
      </c>
      <c r="MNK344" s="212">
        <v>1</v>
      </c>
      <c r="MNL344" s="212"/>
      <c r="MNM344" s="194">
        <v>79.59</v>
      </c>
      <c r="MNN344" s="194">
        <f>ROUND(MNM344*(1+$C$7),2)</f>
        <v>104.49</v>
      </c>
      <c r="MNO344" s="194">
        <f>MNK344*MNM344</f>
        <v>79.59</v>
      </c>
      <c r="MNP344" s="293">
        <f>MNN344*MNK344</f>
        <v>104.49</v>
      </c>
      <c r="MNQ344" s="232" t="s">
        <v>22773</v>
      </c>
      <c r="MNR344" s="437" t="s">
        <v>22774</v>
      </c>
      <c r="MNS344" s="437"/>
      <c r="MNT344" s="437"/>
      <c r="MNU344" s="437"/>
      <c r="MNV344" s="437"/>
      <c r="MNW344" s="439"/>
      <c r="MNX344" s="211" t="s">
        <v>10863</v>
      </c>
      <c r="MNY344" s="211" t="s">
        <v>22772</v>
      </c>
      <c r="MNZ344" s="211" t="s">
        <v>6595</v>
      </c>
      <c r="MOA344" s="212">
        <v>1</v>
      </c>
      <c r="MOB344" s="212"/>
      <c r="MOC344" s="194">
        <v>79.59</v>
      </c>
      <c r="MOD344" s="194">
        <f>ROUND(MOC344*(1+$C$7),2)</f>
        <v>104.49</v>
      </c>
      <c r="MOE344" s="194">
        <f>MOA344*MOC344</f>
        <v>79.59</v>
      </c>
      <c r="MOF344" s="293">
        <f>MOD344*MOA344</f>
        <v>104.49</v>
      </c>
      <c r="MOG344" s="232" t="s">
        <v>22773</v>
      </c>
      <c r="MOH344" s="437" t="s">
        <v>22774</v>
      </c>
      <c r="MOI344" s="437"/>
      <c r="MOJ344" s="437"/>
      <c r="MOK344" s="437"/>
      <c r="MOL344" s="437"/>
      <c r="MOM344" s="439"/>
      <c r="MON344" s="211" t="s">
        <v>10863</v>
      </c>
      <c r="MOO344" s="211" t="s">
        <v>22772</v>
      </c>
      <c r="MOP344" s="211" t="s">
        <v>6595</v>
      </c>
      <c r="MOQ344" s="212">
        <v>1</v>
      </c>
      <c r="MOR344" s="212"/>
      <c r="MOS344" s="194">
        <v>79.59</v>
      </c>
      <c r="MOT344" s="194">
        <f>ROUND(MOS344*(1+$C$7),2)</f>
        <v>104.49</v>
      </c>
      <c r="MOU344" s="194">
        <f>MOQ344*MOS344</f>
        <v>79.59</v>
      </c>
      <c r="MOV344" s="293">
        <f>MOT344*MOQ344</f>
        <v>104.49</v>
      </c>
      <c r="MOW344" s="232" t="s">
        <v>22773</v>
      </c>
      <c r="MOX344" s="437" t="s">
        <v>22774</v>
      </c>
      <c r="MOY344" s="437"/>
      <c r="MOZ344" s="437"/>
      <c r="MPA344" s="437"/>
      <c r="MPB344" s="437"/>
      <c r="MPC344" s="439"/>
      <c r="MPD344" s="211" t="s">
        <v>10863</v>
      </c>
      <c r="MPE344" s="211" t="s">
        <v>22772</v>
      </c>
      <c r="MPF344" s="211" t="s">
        <v>6595</v>
      </c>
      <c r="MPG344" s="212">
        <v>1</v>
      </c>
      <c r="MPH344" s="212"/>
      <c r="MPI344" s="194">
        <v>79.59</v>
      </c>
      <c r="MPJ344" s="194">
        <f>ROUND(MPI344*(1+$C$7),2)</f>
        <v>104.49</v>
      </c>
      <c r="MPK344" s="194">
        <f>MPG344*MPI344</f>
        <v>79.59</v>
      </c>
      <c r="MPL344" s="293">
        <f>MPJ344*MPG344</f>
        <v>104.49</v>
      </c>
      <c r="MPM344" s="232" t="s">
        <v>22773</v>
      </c>
      <c r="MPN344" s="437" t="s">
        <v>22774</v>
      </c>
      <c r="MPO344" s="437"/>
      <c r="MPP344" s="437"/>
      <c r="MPQ344" s="437"/>
      <c r="MPR344" s="437"/>
      <c r="MPS344" s="439"/>
      <c r="MPT344" s="211" t="s">
        <v>10863</v>
      </c>
      <c r="MPU344" s="211" t="s">
        <v>22772</v>
      </c>
      <c r="MPV344" s="211" t="s">
        <v>6595</v>
      </c>
      <c r="MPW344" s="212">
        <v>1</v>
      </c>
      <c r="MPX344" s="212"/>
      <c r="MPY344" s="194">
        <v>79.59</v>
      </c>
      <c r="MPZ344" s="194">
        <f>ROUND(MPY344*(1+$C$7),2)</f>
        <v>104.49</v>
      </c>
      <c r="MQA344" s="194">
        <f>MPW344*MPY344</f>
        <v>79.59</v>
      </c>
      <c r="MQB344" s="293">
        <f>MPZ344*MPW344</f>
        <v>104.49</v>
      </c>
      <c r="MQC344" s="232" t="s">
        <v>22773</v>
      </c>
      <c r="MQD344" s="437" t="s">
        <v>22774</v>
      </c>
      <c r="MQE344" s="437"/>
      <c r="MQF344" s="437"/>
      <c r="MQG344" s="437"/>
      <c r="MQH344" s="437"/>
      <c r="MQI344" s="439"/>
      <c r="MQJ344" s="211" t="s">
        <v>10863</v>
      </c>
      <c r="MQK344" s="211" t="s">
        <v>22772</v>
      </c>
      <c r="MQL344" s="211" t="s">
        <v>6595</v>
      </c>
      <c r="MQM344" s="212">
        <v>1</v>
      </c>
      <c r="MQN344" s="212"/>
      <c r="MQO344" s="194">
        <v>79.59</v>
      </c>
      <c r="MQP344" s="194">
        <f>ROUND(MQO344*(1+$C$7),2)</f>
        <v>104.49</v>
      </c>
      <c r="MQQ344" s="194">
        <f>MQM344*MQO344</f>
        <v>79.59</v>
      </c>
      <c r="MQR344" s="293">
        <f>MQP344*MQM344</f>
        <v>104.49</v>
      </c>
      <c r="MQS344" s="232" t="s">
        <v>22773</v>
      </c>
      <c r="MQT344" s="437" t="s">
        <v>22774</v>
      </c>
      <c r="MQU344" s="437"/>
      <c r="MQV344" s="437"/>
      <c r="MQW344" s="437"/>
      <c r="MQX344" s="437"/>
      <c r="MQY344" s="439"/>
      <c r="MQZ344" s="211" t="s">
        <v>10863</v>
      </c>
      <c r="MRA344" s="211" t="s">
        <v>22772</v>
      </c>
      <c r="MRB344" s="211" t="s">
        <v>6595</v>
      </c>
      <c r="MRC344" s="212">
        <v>1</v>
      </c>
      <c r="MRD344" s="212"/>
      <c r="MRE344" s="194">
        <v>79.59</v>
      </c>
      <c r="MRF344" s="194">
        <f>ROUND(MRE344*(1+$C$7),2)</f>
        <v>104.49</v>
      </c>
      <c r="MRG344" s="194">
        <f>MRC344*MRE344</f>
        <v>79.59</v>
      </c>
      <c r="MRH344" s="293">
        <f>MRF344*MRC344</f>
        <v>104.49</v>
      </c>
      <c r="MRI344" s="232" t="s">
        <v>22773</v>
      </c>
      <c r="MRJ344" s="437" t="s">
        <v>22774</v>
      </c>
      <c r="MRK344" s="437"/>
      <c r="MRL344" s="437"/>
      <c r="MRM344" s="437"/>
      <c r="MRN344" s="437"/>
      <c r="MRO344" s="439"/>
      <c r="MRP344" s="211" t="s">
        <v>10863</v>
      </c>
      <c r="MRQ344" s="211" t="s">
        <v>22772</v>
      </c>
      <c r="MRR344" s="211" t="s">
        <v>6595</v>
      </c>
      <c r="MRS344" s="212">
        <v>1</v>
      </c>
      <c r="MRT344" s="212"/>
      <c r="MRU344" s="194">
        <v>79.59</v>
      </c>
      <c r="MRV344" s="194">
        <f>ROUND(MRU344*(1+$C$7),2)</f>
        <v>104.49</v>
      </c>
      <c r="MRW344" s="194">
        <f>MRS344*MRU344</f>
        <v>79.59</v>
      </c>
      <c r="MRX344" s="293">
        <f>MRV344*MRS344</f>
        <v>104.49</v>
      </c>
      <c r="MRY344" s="232" t="s">
        <v>22773</v>
      </c>
      <c r="MRZ344" s="437" t="s">
        <v>22774</v>
      </c>
      <c r="MSA344" s="437"/>
      <c r="MSB344" s="437"/>
      <c r="MSC344" s="437"/>
      <c r="MSD344" s="437"/>
      <c r="MSE344" s="439"/>
      <c r="MSF344" s="211" t="s">
        <v>10863</v>
      </c>
      <c r="MSG344" s="211" t="s">
        <v>22772</v>
      </c>
      <c r="MSH344" s="211" t="s">
        <v>6595</v>
      </c>
      <c r="MSI344" s="212">
        <v>1</v>
      </c>
      <c r="MSJ344" s="212"/>
      <c r="MSK344" s="194">
        <v>79.59</v>
      </c>
      <c r="MSL344" s="194">
        <f>ROUND(MSK344*(1+$C$7),2)</f>
        <v>104.49</v>
      </c>
      <c r="MSM344" s="194">
        <f>MSI344*MSK344</f>
        <v>79.59</v>
      </c>
      <c r="MSN344" s="293">
        <f>MSL344*MSI344</f>
        <v>104.49</v>
      </c>
      <c r="MSO344" s="232" t="s">
        <v>22773</v>
      </c>
      <c r="MSP344" s="437" t="s">
        <v>22774</v>
      </c>
      <c r="MSQ344" s="437"/>
      <c r="MSR344" s="437"/>
      <c r="MSS344" s="437"/>
      <c r="MST344" s="437"/>
      <c r="MSU344" s="439"/>
      <c r="MSV344" s="211" t="s">
        <v>10863</v>
      </c>
      <c r="MSW344" s="211" t="s">
        <v>22772</v>
      </c>
      <c r="MSX344" s="211" t="s">
        <v>6595</v>
      </c>
      <c r="MSY344" s="212">
        <v>1</v>
      </c>
      <c r="MSZ344" s="212"/>
      <c r="MTA344" s="194">
        <v>79.59</v>
      </c>
      <c r="MTB344" s="194">
        <f>ROUND(MTA344*(1+$C$7),2)</f>
        <v>104.49</v>
      </c>
      <c r="MTC344" s="194">
        <f>MSY344*MTA344</f>
        <v>79.59</v>
      </c>
      <c r="MTD344" s="293">
        <f>MTB344*MSY344</f>
        <v>104.49</v>
      </c>
      <c r="MTE344" s="232" t="s">
        <v>22773</v>
      </c>
      <c r="MTF344" s="437" t="s">
        <v>22774</v>
      </c>
      <c r="MTG344" s="437"/>
      <c r="MTH344" s="437"/>
      <c r="MTI344" s="437"/>
      <c r="MTJ344" s="437"/>
      <c r="MTK344" s="439"/>
      <c r="MTL344" s="211" t="s">
        <v>10863</v>
      </c>
      <c r="MTM344" s="211" t="s">
        <v>22772</v>
      </c>
      <c r="MTN344" s="211" t="s">
        <v>6595</v>
      </c>
      <c r="MTO344" s="212">
        <v>1</v>
      </c>
      <c r="MTP344" s="212"/>
      <c r="MTQ344" s="194">
        <v>79.59</v>
      </c>
      <c r="MTR344" s="194">
        <f>ROUND(MTQ344*(1+$C$7),2)</f>
        <v>104.49</v>
      </c>
      <c r="MTS344" s="194">
        <f>MTO344*MTQ344</f>
        <v>79.59</v>
      </c>
      <c r="MTT344" s="293">
        <f>MTR344*MTO344</f>
        <v>104.49</v>
      </c>
      <c r="MTU344" s="232" t="s">
        <v>22773</v>
      </c>
      <c r="MTV344" s="437" t="s">
        <v>22774</v>
      </c>
      <c r="MTW344" s="437"/>
      <c r="MTX344" s="437"/>
      <c r="MTY344" s="437"/>
      <c r="MTZ344" s="437"/>
      <c r="MUA344" s="439"/>
      <c r="MUB344" s="211" t="s">
        <v>10863</v>
      </c>
      <c r="MUC344" s="211" t="s">
        <v>22772</v>
      </c>
      <c r="MUD344" s="211" t="s">
        <v>6595</v>
      </c>
      <c r="MUE344" s="212">
        <v>1</v>
      </c>
      <c r="MUF344" s="212"/>
      <c r="MUG344" s="194">
        <v>79.59</v>
      </c>
      <c r="MUH344" s="194">
        <f>ROUND(MUG344*(1+$C$7),2)</f>
        <v>104.49</v>
      </c>
      <c r="MUI344" s="194">
        <f>MUE344*MUG344</f>
        <v>79.59</v>
      </c>
      <c r="MUJ344" s="293">
        <f>MUH344*MUE344</f>
        <v>104.49</v>
      </c>
      <c r="MUK344" s="232" t="s">
        <v>22773</v>
      </c>
      <c r="MUL344" s="437" t="s">
        <v>22774</v>
      </c>
      <c r="MUM344" s="437"/>
      <c r="MUN344" s="437"/>
      <c r="MUO344" s="437"/>
      <c r="MUP344" s="437"/>
      <c r="MUQ344" s="439"/>
      <c r="MUR344" s="211" t="s">
        <v>10863</v>
      </c>
      <c r="MUS344" s="211" t="s">
        <v>22772</v>
      </c>
      <c r="MUT344" s="211" t="s">
        <v>6595</v>
      </c>
      <c r="MUU344" s="212">
        <v>1</v>
      </c>
      <c r="MUV344" s="212"/>
      <c r="MUW344" s="194">
        <v>79.59</v>
      </c>
      <c r="MUX344" s="194">
        <f>ROUND(MUW344*(1+$C$7),2)</f>
        <v>104.49</v>
      </c>
      <c r="MUY344" s="194">
        <f>MUU344*MUW344</f>
        <v>79.59</v>
      </c>
      <c r="MUZ344" s="293">
        <f>MUX344*MUU344</f>
        <v>104.49</v>
      </c>
      <c r="MVA344" s="232" t="s">
        <v>22773</v>
      </c>
      <c r="MVB344" s="437" t="s">
        <v>22774</v>
      </c>
      <c r="MVC344" s="437"/>
      <c r="MVD344" s="437"/>
      <c r="MVE344" s="437"/>
      <c r="MVF344" s="437"/>
      <c r="MVG344" s="439"/>
      <c r="MVH344" s="211" t="s">
        <v>10863</v>
      </c>
      <c r="MVI344" s="211" t="s">
        <v>22772</v>
      </c>
      <c r="MVJ344" s="211" t="s">
        <v>6595</v>
      </c>
      <c r="MVK344" s="212">
        <v>1</v>
      </c>
      <c r="MVL344" s="212"/>
      <c r="MVM344" s="194">
        <v>79.59</v>
      </c>
      <c r="MVN344" s="194">
        <f>ROUND(MVM344*(1+$C$7),2)</f>
        <v>104.49</v>
      </c>
      <c r="MVO344" s="194">
        <f>MVK344*MVM344</f>
        <v>79.59</v>
      </c>
      <c r="MVP344" s="293">
        <f>MVN344*MVK344</f>
        <v>104.49</v>
      </c>
      <c r="MVQ344" s="232" t="s">
        <v>22773</v>
      </c>
      <c r="MVR344" s="437" t="s">
        <v>22774</v>
      </c>
      <c r="MVS344" s="437"/>
      <c r="MVT344" s="437"/>
      <c r="MVU344" s="437"/>
      <c r="MVV344" s="437"/>
      <c r="MVW344" s="439"/>
      <c r="MVX344" s="211" t="s">
        <v>10863</v>
      </c>
      <c r="MVY344" s="211" t="s">
        <v>22772</v>
      </c>
      <c r="MVZ344" s="211" t="s">
        <v>6595</v>
      </c>
      <c r="MWA344" s="212">
        <v>1</v>
      </c>
      <c r="MWB344" s="212"/>
      <c r="MWC344" s="194">
        <v>79.59</v>
      </c>
      <c r="MWD344" s="194">
        <f>ROUND(MWC344*(1+$C$7),2)</f>
        <v>104.49</v>
      </c>
      <c r="MWE344" s="194">
        <f>MWA344*MWC344</f>
        <v>79.59</v>
      </c>
      <c r="MWF344" s="293">
        <f>MWD344*MWA344</f>
        <v>104.49</v>
      </c>
      <c r="MWG344" s="232" t="s">
        <v>22773</v>
      </c>
      <c r="MWH344" s="437" t="s">
        <v>22774</v>
      </c>
      <c r="MWI344" s="437"/>
      <c r="MWJ344" s="437"/>
      <c r="MWK344" s="437"/>
      <c r="MWL344" s="437"/>
      <c r="MWM344" s="439"/>
      <c r="MWN344" s="211" t="s">
        <v>10863</v>
      </c>
      <c r="MWO344" s="211" t="s">
        <v>22772</v>
      </c>
      <c r="MWP344" s="211" t="s">
        <v>6595</v>
      </c>
      <c r="MWQ344" s="212">
        <v>1</v>
      </c>
      <c r="MWR344" s="212"/>
      <c r="MWS344" s="194">
        <v>79.59</v>
      </c>
      <c r="MWT344" s="194">
        <f>ROUND(MWS344*(1+$C$7),2)</f>
        <v>104.49</v>
      </c>
      <c r="MWU344" s="194">
        <f>MWQ344*MWS344</f>
        <v>79.59</v>
      </c>
      <c r="MWV344" s="293">
        <f>MWT344*MWQ344</f>
        <v>104.49</v>
      </c>
      <c r="MWW344" s="232" t="s">
        <v>22773</v>
      </c>
      <c r="MWX344" s="437" t="s">
        <v>22774</v>
      </c>
      <c r="MWY344" s="437"/>
      <c r="MWZ344" s="437"/>
      <c r="MXA344" s="437"/>
      <c r="MXB344" s="437"/>
      <c r="MXC344" s="439"/>
      <c r="MXD344" s="211" t="s">
        <v>10863</v>
      </c>
      <c r="MXE344" s="211" t="s">
        <v>22772</v>
      </c>
      <c r="MXF344" s="211" t="s">
        <v>6595</v>
      </c>
      <c r="MXG344" s="212">
        <v>1</v>
      </c>
      <c r="MXH344" s="212"/>
      <c r="MXI344" s="194">
        <v>79.59</v>
      </c>
      <c r="MXJ344" s="194">
        <f>ROUND(MXI344*(1+$C$7),2)</f>
        <v>104.49</v>
      </c>
      <c r="MXK344" s="194">
        <f>MXG344*MXI344</f>
        <v>79.59</v>
      </c>
      <c r="MXL344" s="293">
        <f>MXJ344*MXG344</f>
        <v>104.49</v>
      </c>
      <c r="MXM344" s="232" t="s">
        <v>22773</v>
      </c>
      <c r="MXN344" s="437" t="s">
        <v>22774</v>
      </c>
      <c r="MXO344" s="437"/>
      <c r="MXP344" s="437"/>
      <c r="MXQ344" s="437"/>
      <c r="MXR344" s="437"/>
      <c r="MXS344" s="439"/>
      <c r="MXT344" s="211" t="s">
        <v>10863</v>
      </c>
      <c r="MXU344" s="211" t="s">
        <v>22772</v>
      </c>
      <c r="MXV344" s="211" t="s">
        <v>6595</v>
      </c>
      <c r="MXW344" s="212">
        <v>1</v>
      </c>
      <c r="MXX344" s="212"/>
      <c r="MXY344" s="194">
        <v>79.59</v>
      </c>
      <c r="MXZ344" s="194">
        <f>ROUND(MXY344*(1+$C$7),2)</f>
        <v>104.49</v>
      </c>
      <c r="MYA344" s="194">
        <f>MXW344*MXY344</f>
        <v>79.59</v>
      </c>
      <c r="MYB344" s="293">
        <f>MXZ344*MXW344</f>
        <v>104.49</v>
      </c>
      <c r="MYC344" s="232" t="s">
        <v>22773</v>
      </c>
      <c r="MYD344" s="437" t="s">
        <v>22774</v>
      </c>
      <c r="MYE344" s="437"/>
      <c r="MYF344" s="437"/>
      <c r="MYG344" s="437"/>
      <c r="MYH344" s="437"/>
      <c r="MYI344" s="439"/>
      <c r="MYJ344" s="211" t="s">
        <v>10863</v>
      </c>
      <c r="MYK344" s="211" t="s">
        <v>22772</v>
      </c>
      <c r="MYL344" s="211" t="s">
        <v>6595</v>
      </c>
      <c r="MYM344" s="212">
        <v>1</v>
      </c>
      <c r="MYN344" s="212"/>
      <c r="MYO344" s="194">
        <v>79.59</v>
      </c>
      <c r="MYP344" s="194">
        <f>ROUND(MYO344*(1+$C$7),2)</f>
        <v>104.49</v>
      </c>
      <c r="MYQ344" s="194">
        <f>MYM344*MYO344</f>
        <v>79.59</v>
      </c>
      <c r="MYR344" s="293">
        <f>MYP344*MYM344</f>
        <v>104.49</v>
      </c>
      <c r="MYS344" s="232" t="s">
        <v>22773</v>
      </c>
      <c r="MYT344" s="437" t="s">
        <v>22774</v>
      </c>
      <c r="MYU344" s="437"/>
      <c r="MYV344" s="437"/>
      <c r="MYW344" s="437"/>
      <c r="MYX344" s="437"/>
      <c r="MYY344" s="439"/>
      <c r="MYZ344" s="211" t="s">
        <v>10863</v>
      </c>
      <c r="MZA344" s="211" t="s">
        <v>22772</v>
      </c>
      <c r="MZB344" s="211" t="s">
        <v>6595</v>
      </c>
      <c r="MZC344" s="212">
        <v>1</v>
      </c>
      <c r="MZD344" s="212"/>
      <c r="MZE344" s="194">
        <v>79.59</v>
      </c>
      <c r="MZF344" s="194">
        <f>ROUND(MZE344*(1+$C$7),2)</f>
        <v>104.49</v>
      </c>
      <c r="MZG344" s="194">
        <f>MZC344*MZE344</f>
        <v>79.59</v>
      </c>
      <c r="MZH344" s="293">
        <f>MZF344*MZC344</f>
        <v>104.49</v>
      </c>
      <c r="MZI344" s="232" t="s">
        <v>22773</v>
      </c>
      <c r="MZJ344" s="437" t="s">
        <v>22774</v>
      </c>
      <c r="MZK344" s="437"/>
      <c r="MZL344" s="437"/>
      <c r="MZM344" s="437"/>
      <c r="MZN344" s="437"/>
      <c r="MZO344" s="439"/>
      <c r="MZP344" s="211" t="s">
        <v>10863</v>
      </c>
      <c r="MZQ344" s="211" t="s">
        <v>22772</v>
      </c>
      <c r="MZR344" s="211" t="s">
        <v>6595</v>
      </c>
      <c r="MZS344" s="212">
        <v>1</v>
      </c>
      <c r="MZT344" s="212"/>
      <c r="MZU344" s="194">
        <v>79.59</v>
      </c>
      <c r="MZV344" s="194">
        <f>ROUND(MZU344*(1+$C$7),2)</f>
        <v>104.49</v>
      </c>
      <c r="MZW344" s="194">
        <f>MZS344*MZU344</f>
        <v>79.59</v>
      </c>
      <c r="MZX344" s="293">
        <f>MZV344*MZS344</f>
        <v>104.49</v>
      </c>
      <c r="MZY344" s="232" t="s">
        <v>22773</v>
      </c>
      <c r="MZZ344" s="437" t="s">
        <v>22774</v>
      </c>
      <c r="NAA344" s="437"/>
      <c r="NAB344" s="437"/>
      <c r="NAC344" s="437"/>
      <c r="NAD344" s="437"/>
      <c r="NAE344" s="439"/>
      <c r="NAF344" s="211" t="s">
        <v>10863</v>
      </c>
      <c r="NAG344" s="211" t="s">
        <v>22772</v>
      </c>
      <c r="NAH344" s="211" t="s">
        <v>6595</v>
      </c>
      <c r="NAI344" s="212">
        <v>1</v>
      </c>
      <c r="NAJ344" s="212"/>
      <c r="NAK344" s="194">
        <v>79.59</v>
      </c>
      <c r="NAL344" s="194">
        <f>ROUND(NAK344*(1+$C$7),2)</f>
        <v>104.49</v>
      </c>
      <c r="NAM344" s="194">
        <f>NAI344*NAK344</f>
        <v>79.59</v>
      </c>
      <c r="NAN344" s="293">
        <f>NAL344*NAI344</f>
        <v>104.49</v>
      </c>
      <c r="NAO344" s="232" t="s">
        <v>22773</v>
      </c>
      <c r="NAP344" s="437" t="s">
        <v>22774</v>
      </c>
      <c r="NAQ344" s="437"/>
      <c r="NAR344" s="437"/>
      <c r="NAS344" s="437"/>
      <c r="NAT344" s="437"/>
      <c r="NAU344" s="439"/>
      <c r="NAV344" s="211" t="s">
        <v>10863</v>
      </c>
      <c r="NAW344" s="211" t="s">
        <v>22772</v>
      </c>
      <c r="NAX344" s="211" t="s">
        <v>6595</v>
      </c>
      <c r="NAY344" s="212">
        <v>1</v>
      </c>
      <c r="NAZ344" s="212"/>
      <c r="NBA344" s="194">
        <v>79.59</v>
      </c>
      <c r="NBB344" s="194">
        <f>ROUND(NBA344*(1+$C$7),2)</f>
        <v>104.49</v>
      </c>
      <c r="NBC344" s="194">
        <f>NAY344*NBA344</f>
        <v>79.59</v>
      </c>
      <c r="NBD344" s="293">
        <f>NBB344*NAY344</f>
        <v>104.49</v>
      </c>
      <c r="NBE344" s="232" t="s">
        <v>22773</v>
      </c>
      <c r="NBF344" s="437" t="s">
        <v>22774</v>
      </c>
      <c r="NBG344" s="437"/>
      <c r="NBH344" s="437"/>
      <c r="NBI344" s="437"/>
      <c r="NBJ344" s="437"/>
      <c r="NBK344" s="439"/>
      <c r="NBL344" s="211" t="s">
        <v>10863</v>
      </c>
      <c r="NBM344" s="211" t="s">
        <v>22772</v>
      </c>
      <c r="NBN344" s="211" t="s">
        <v>6595</v>
      </c>
      <c r="NBO344" s="212">
        <v>1</v>
      </c>
      <c r="NBP344" s="212"/>
      <c r="NBQ344" s="194">
        <v>79.59</v>
      </c>
      <c r="NBR344" s="194">
        <f>ROUND(NBQ344*(1+$C$7),2)</f>
        <v>104.49</v>
      </c>
      <c r="NBS344" s="194">
        <f>NBO344*NBQ344</f>
        <v>79.59</v>
      </c>
      <c r="NBT344" s="293">
        <f>NBR344*NBO344</f>
        <v>104.49</v>
      </c>
      <c r="NBU344" s="232" t="s">
        <v>22773</v>
      </c>
      <c r="NBV344" s="437" t="s">
        <v>22774</v>
      </c>
      <c r="NBW344" s="437"/>
      <c r="NBX344" s="437"/>
      <c r="NBY344" s="437"/>
      <c r="NBZ344" s="437"/>
      <c r="NCA344" s="439"/>
      <c r="NCB344" s="211" t="s">
        <v>10863</v>
      </c>
      <c r="NCC344" s="211" t="s">
        <v>22772</v>
      </c>
      <c r="NCD344" s="211" t="s">
        <v>6595</v>
      </c>
      <c r="NCE344" s="212">
        <v>1</v>
      </c>
      <c r="NCF344" s="212"/>
      <c r="NCG344" s="194">
        <v>79.59</v>
      </c>
      <c r="NCH344" s="194">
        <f>ROUND(NCG344*(1+$C$7),2)</f>
        <v>104.49</v>
      </c>
      <c r="NCI344" s="194">
        <f>NCE344*NCG344</f>
        <v>79.59</v>
      </c>
      <c r="NCJ344" s="293">
        <f>NCH344*NCE344</f>
        <v>104.49</v>
      </c>
      <c r="NCK344" s="232" t="s">
        <v>22773</v>
      </c>
      <c r="NCL344" s="437" t="s">
        <v>22774</v>
      </c>
      <c r="NCM344" s="437"/>
      <c r="NCN344" s="437"/>
      <c r="NCO344" s="437"/>
      <c r="NCP344" s="437"/>
      <c r="NCQ344" s="439"/>
      <c r="NCR344" s="211" t="s">
        <v>10863</v>
      </c>
      <c r="NCS344" s="211" t="s">
        <v>22772</v>
      </c>
      <c r="NCT344" s="211" t="s">
        <v>6595</v>
      </c>
      <c r="NCU344" s="212">
        <v>1</v>
      </c>
      <c r="NCV344" s="212"/>
      <c r="NCW344" s="194">
        <v>79.59</v>
      </c>
      <c r="NCX344" s="194">
        <f>ROUND(NCW344*(1+$C$7),2)</f>
        <v>104.49</v>
      </c>
      <c r="NCY344" s="194">
        <f>NCU344*NCW344</f>
        <v>79.59</v>
      </c>
      <c r="NCZ344" s="293">
        <f>NCX344*NCU344</f>
        <v>104.49</v>
      </c>
      <c r="NDA344" s="232" t="s">
        <v>22773</v>
      </c>
      <c r="NDB344" s="437" t="s">
        <v>22774</v>
      </c>
      <c r="NDC344" s="437"/>
      <c r="NDD344" s="437"/>
      <c r="NDE344" s="437"/>
      <c r="NDF344" s="437"/>
      <c r="NDG344" s="439"/>
      <c r="NDH344" s="211" t="s">
        <v>10863</v>
      </c>
      <c r="NDI344" s="211" t="s">
        <v>22772</v>
      </c>
      <c r="NDJ344" s="211" t="s">
        <v>6595</v>
      </c>
      <c r="NDK344" s="212">
        <v>1</v>
      </c>
      <c r="NDL344" s="212"/>
      <c r="NDM344" s="194">
        <v>79.59</v>
      </c>
      <c r="NDN344" s="194">
        <f>ROUND(NDM344*(1+$C$7),2)</f>
        <v>104.49</v>
      </c>
      <c r="NDO344" s="194">
        <f>NDK344*NDM344</f>
        <v>79.59</v>
      </c>
      <c r="NDP344" s="293">
        <f>NDN344*NDK344</f>
        <v>104.49</v>
      </c>
      <c r="NDQ344" s="232" t="s">
        <v>22773</v>
      </c>
      <c r="NDR344" s="437" t="s">
        <v>22774</v>
      </c>
      <c r="NDS344" s="437"/>
      <c r="NDT344" s="437"/>
      <c r="NDU344" s="437"/>
      <c r="NDV344" s="437"/>
      <c r="NDW344" s="439"/>
      <c r="NDX344" s="211" t="s">
        <v>10863</v>
      </c>
      <c r="NDY344" s="211" t="s">
        <v>22772</v>
      </c>
      <c r="NDZ344" s="211" t="s">
        <v>6595</v>
      </c>
      <c r="NEA344" s="212">
        <v>1</v>
      </c>
      <c r="NEB344" s="212"/>
      <c r="NEC344" s="194">
        <v>79.59</v>
      </c>
      <c r="NED344" s="194">
        <f>ROUND(NEC344*(1+$C$7),2)</f>
        <v>104.49</v>
      </c>
      <c r="NEE344" s="194">
        <f>NEA344*NEC344</f>
        <v>79.59</v>
      </c>
      <c r="NEF344" s="293">
        <f>NED344*NEA344</f>
        <v>104.49</v>
      </c>
      <c r="NEG344" s="232" t="s">
        <v>22773</v>
      </c>
      <c r="NEH344" s="437" t="s">
        <v>22774</v>
      </c>
      <c r="NEI344" s="437"/>
      <c r="NEJ344" s="437"/>
      <c r="NEK344" s="437"/>
      <c r="NEL344" s="437"/>
      <c r="NEM344" s="439"/>
      <c r="NEN344" s="211" t="s">
        <v>10863</v>
      </c>
      <c r="NEO344" s="211" t="s">
        <v>22772</v>
      </c>
      <c r="NEP344" s="211" t="s">
        <v>6595</v>
      </c>
      <c r="NEQ344" s="212">
        <v>1</v>
      </c>
      <c r="NER344" s="212"/>
      <c r="NES344" s="194">
        <v>79.59</v>
      </c>
      <c r="NET344" s="194">
        <f>ROUND(NES344*(1+$C$7),2)</f>
        <v>104.49</v>
      </c>
      <c r="NEU344" s="194">
        <f>NEQ344*NES344</f>
        <v>79.59</v>
      </c>
      <c r="NEV344" s="293">
        <f>NET344*NEQ344</f>
        <v>104.49</v>
      </c>
      <c r="NEW344" s="232" t="s">
        <v>22773</v>
      </c>
      <c r="NEX344" s="437" t="s">
        <v>22774</v>
      </c>
      <c r="NEY344" s="437"/>
      <c r="NEZ344" s="437"/>
      <c r="NFA344" s="437"/>
      <c r="NFB344" s="437"/>
      <c r="NFC344" s="439"/>
      <c r="NFD344" s="211" t="s">
        <v>10863</v>
      </c>
      <c r="NFE344" s="211" t="s">
        <v>22772</v>
      </c>
      <c r="NFF344" s="211" t="s">
        <v>6595</v>
      </c>
      <c r="NFG344" s="212">
        <v>1</v>
      </c>
      <c r="NFH344" s="212"/>
      <c r="NFI344" s="194">
        <v>79.59</v>
      </c>
      <c r="NFJ344" s="194">
        <f>ROUND(NFI344*(1+$C$7),2)</f>
        <v>104.49</v>
      </c>
      <c r="NFK344" s="194">
        <f>NFG344*NFI344</f>
        <v>79.59</v>
      </c>
      <c r="NFL344" s="293">
        <f>NFJ344*NFG344</f>
        <v>104.49</v>
      </c>
      <c r="NFM344" s="232" t="s">
        <v>22773</v>
      </c>
      <c r="NFN344" s="437" t="s">
        <v>22774</v>
      </c>
      <c r="NFO344" s="437"/>
      <c r="NFP344" s="437"/>
      <c r="NFQ344" s="437"/>
      <c r="NFR344" s="437"/>
      <c r="NFS344" s="439"/>
      <c r="NFT344" s="211" t="s">
        <v>10863</v>
      </c>
      <c r="NFU344" s="211" t="s">
        <v>22772</v>
      </c>
      <c r="NFV344" s="211" t="s">
        <v>6595</v>
      </c>
      <c r="NFW344" s="212">
        <v>1</v>
      </c>
      <c r="NFX344" s="212"/>
      <c r="NFY344" s="194">
        <v>79.59</v>
      </c>
      <c r="NFZ344" s="194">
        <f>ROUND(NFY344*(1+$C$7),2)</f>
        <v>104.49</v>
      </c>
      <c r="NGA344" s="194">
        <f>NFW344*NFY344</f>
        <v>79.59</v>
      </c>
      <c r="NGB344" s="293">
        <f>NFZ344*NFW344</f>
        <v>104.49</v>
      </c>
      <c r="NGC344" s="232" t="s">
        <v>22773</v>
      </c>
      <c r="NGD344" s="437" t="s">
        <v>22774</v>
      </c>
      <c r="NGE344" s="437"/>
      <c r="NGF344" s="437"/>
      <c r="NGG344" s="437"/>
      <c r="NGH344" s="437"/>
      <c r="NGI344" s="439"/>
      <c r="NGJ344" s="211" t="s">
        <v>10863</v>
      </c>
      <c r="NGK344" s="211" t="s">
        <v>22772</v>
      </c>
      <c r="NGL344" s="211" t="s">
        <v>6595</v>
      </c>
      <c r="NGM344" s="212">
        <v>1</v>
      </c>
      <c r="NGN344" s="212"/>
      <c r="NGO344" s="194">
        <v>79.59</v>
      </c>
      <c r="NGP344" s="194">
        <f>ROUND(NGO344*(1+$C$7),2)</f>
        <v>104.49</v>
      </c>
      <c r="NGQ344" s="194">
        <f>NGM344*NGO344</f>
        <v>79.59</v>
      </c>
      <c r="NGR344" s="293">
        <f>NGP344*NGM344</f>
        <v>104.49</v>
      </c>
      <c r="NGS344" s="232" t="s">
        <v>22773</v>
      </c>
      <c r="NGT344" s="437" t="s">
        <v>22774</v>
      </c>
      <c r="NGU344" s="437"/>
      <c r="NGV344" s="437"/>
      <c r="NGW344" s="437"/>
      <c r="NGX344" s="437"/>
      <c r="NGY344" s="439"/>
      <c r="NGZ344" s="211" t="s">
        <v>10863</v>
      </c>
      <c r="NHA344" s="211" t="s">
        <v>22772</v>
      </c>
      <c r="NHB344" s="211" t="s">
        <v>6595</v>
      </c>
      <c r="NHC344" s="212">
        <v>1</v>
      </c>
      <c r="NHD344" s="212"/>
      <c r="NHE344" s="194">
        <v>79.59</v>
      </c>
      <c r="NHF344" s="194">
        <f>ROUND(NHE344*(1+$C$7),2)</f>
        <v>104.49</v>
      </c>
      <c r="NHG344" s="194">
        <f>NHC344*NHE344</f>
        <v>79.59</v>
      </c>
      <c r="NHH344" s="293">
        <f>NHF344*NHC344</f>
        <v>104.49</v>
      </c>
      <c r="NHI344" s="232" t="s">
        <v>22773</v>
      </c>
      <c r="NHJ344" s="437" t="s">
        <v>22774</v>
      </c>
      <c r="NHK344" s="437"/>
      <c r="NHL344" s="437"/>
      <c r="NHM344" s="437"/>
      <c r="NHN344" s="437"/>
      <c r="NHO344" s="439"/>
      <c r="NHP344" s="211" t="s">
        <v>10863</v>
      </c>
      <c r="NHQ344" s="211" t="s">
        <v>22772</v>
      </c>
      <c r="NHR344" s="211" t="s">
        <v>6595</v>
      </c>
      <c r="NHS344" s="212">
        <v>1</v>
      </c>
      <c r="NHT344" s="212"/>
      <c r="NHU344" s="194">
        <v>79.59</v>
      </c>
      <c r="NHV344" s="194">
        <f>ROUND(NHU344*(1+$C$7),2)</f>
        <v>104.49</v>
      </c>
      <c r="NHW344" s="194">
        <f>NHS344*NHU344</f>
        <v>79.59</v>
      </c>
      <c r="NHX344" s="293">
        <f>NHV344*NHS344</f>
        <v>104.49</v>
      </c>
      <c r="NHY344" s="232" t="s">
        <v>22773</v>
      </c>
      <c r="NHZ344" s="437" t="s">
        <v>22774</v>
      </c>
      <c r="NIA344" s="437"/>
      <c r="NIB344" s="437"/>
      <c r="NIC344" s="437"/>
      <c r="NID344" s="437"/>
      <c r="NIE344" s="439"/>
      <c r="NIF344" s="211" t="s">
        <v>10863</v>
      </c>
      <c r="NIG344" s="211" t="s">
        <v>22772</v>
      </c>
      <c r="NIH344" s="211" t="s">
        <v>6595</v>
      </c>
      <c r="NII344" s="212">
        <v>1</v>
      </c>
      <c r="NIJ344" s="212"/>
      <c r="NIK344" s="194">
        <v>79.59</v>
      </c>
      <c r="NIL344" s="194">
        <f>ROUND(NIK344*(1+$C$7),2)</f>
        <v>104.49</v>
      </c>
      <c r="NIM344" s="194">
        <f>NII344*NIK344</f>
        <v>79.59</v>
      </c>
      <c r="NIN344" s="293">
        <f>NIL344*NII344</f>
        <v>104.49</v>
      </c>
      <c r="NIO344" s="232" t="s">
        <v>22773</v>
      </c>
      <c r="NIP344" s="437" t="s">
        <v>22774</v>
      </c>
      <c r="NIQ344" s="437"/>
      <c r="NIR344" s="437"/>
      <c r="NIS344" s="437"/>
      <c r="NIT344" s="437"/>
      <c r="NIU344" s="439"/>
      <c r="NIV344" s="211" t="s">
        <v>10863</v>
      </c>
      <c r="NIW344" s="211" t="s">
        <v>22772</v>
      </c>
      <c r="NIX344" s="211" t="s">
        <v>6595</v>
      </c>
      <c r="NIY344" s="212">
        <v>1</v>
      </c>
      <c r="NIZ344" s="212"/>
      <c r="NJA344" s="194">
        <v>79.59</v>
      </c>
      <c r="NJB344" s="194">
        <f>ROUND(NJA344*(1+$C$7),2)</f>
        <v>104.49</v>
      </c>
      <c r="NJC344" s="194">
        <f>NIY344*NJA344</f>
        <v>79.59</v>
      </c>
      <c r="NJD344" s="293">
        <f>NJB344*NIY344</f>
        <v>104.49</v>
      </c>
      <c r="NJE344" s="232" t="s">
        <v>22773</v>
      </c>
      <c r="NJF344" s="437" t="s">
        <v>22774</v>
      </c>
      <c r="NJG344" s="437"/>
      <c r="NJH344" s="437"/>
      <c r="NJI344" s="437"/>
      <c r="NJJ344" s="437"/>
      <c r="NJK344" s="439"/>
      <c r="NJL344" s="211" t="s">
        <v>10863</v>
      </c>
      <c r="NJM344" s="211" t="s">
        <v>22772</v>
      </c>
      <c r="NJN344" s="211" t="s">
        <v>6595</v>
      </c>
      <c r="NJO344" s="212">
        <v>1</v>
      </c>
      <c r="NJP344" s="212"/>
      <c r="NJQ344" s="194">
        <v>79.59</v>
      </c>
      <c r="NJR344" s="194">
        <f>ROUND(NJQ344*(1+$C$7),2)</f>
        <v>104.49</v>
      </c>
      <c r="NJS344" s="194">
        <f>NJO344*NJQ344</f>
        <v>79.59</v>
      </c>
      <c r="NJT344" s="293">
        <f>NJR344*NJO344</f>
        <v>104.49</v>
      </c>
      <c r="NJU344" s="232" t="s">
        <v>22773</v>
      </c>
      <c r="NJV344" s="437" t="s">
        <v>22774</v>
      </c>
      <c r="NJW344" s="437"/>
      <c r="NJX344" s="437"/>
      <c r="NJY344" s="437"/>
      <c r="NJZ344" s="437"/>
      <c r="NKA344" s="439"/>
      <c r="NKB344" s="211" t="s">
        <v>10863</v>
      </c>
      <c r="NKC344" s="211" t="s">
        <v>22772</v>
      </c>
      <c r="NKD344" s="211" t="s">
        <v>6595</v>
      </c>
      <c r="NKE344" s="212">
        <v>1</v>
      </c>
      <c r="NKF344" s="212"/>
      <c r="NKG344" s="194">
        <v>79.59</v>
      </c>
      <c r="NKH344" s="194">
        <f>ROUND(NKG344*(1+$C$7),2)</f>
        <v>104.49</v>
      </c>
      <c r="NKI344" s="194">
        <f>NKE344*NKG344</f>
        <v>79.59</v>
      </c>
      <c r="NKJ344" s="293">
        <f>NKH344*NKE344</f>
        <v>104.49</v>
      </c>
      <c r="NKK344" s="232" t="s">
        <v>22773</v>
      </c>
      <c r="NKL344" s="437" t="s">
        <v>22774</v>
      </c>
      <c r="NKM344" s="437"/>
      <c r="NKN344" s="437"/>
      <c r="NKO344" s="437"/>
      <c r="NKP344" s="437"/>
      <c r="NKQ344" s="439"/>
      <c r="NKR344" s="211" t="s">
        <v>10863</v>
      </c>
      <c r="NKS344" s="211" t="s">
        <v>22772</v>
      </c>
      <c r="NKT344" s="211" t="s">
        <v>6595</v>
      </c>
      <c r="NKU344" s="212">
        <v>1</v>
      </c>
      <c r="NKV344" s="212"/>
      <c r="NKW344" s="194">
        <v>79.59</v>
      </c>
      <c r="NKX344" s="194">
        <f>ROUND(NKW344*(1+$C$7),2)</f>
        <v>104.49</v>
      </c>
      <c r="NKY344" s="194">
        <f>NKU344*NKW344</f>
        <v>79.59</v>
      </c>
      <c r="NKZ344" s="293">
        <f>NKX344*NKU344</f>
        <v>104.49</v>
      </c>
      <c r="NLA344" s="232" t="s">
        <v>22773</v>
      </c>
      <c r="NLB344" s="437" t="s">
        <v>22774</v>
      </c>
      <c r="NLC344" s="437"/>
      <c r="NLD344" s="437"/>
      <c r="NLE344" s="437"/>
      <c r="NLF344" s="437"/>
      <c r="NLG344" s="439"/>
      <c r="NLH344" s="211" t="s">
        <v>10863</v>
      </c>
      <c r="NLI344" s="211" t="s">
        <v>22772</v>
      </c>
      <c r="NLJ344" s="211" t="s">
        <v>6595</v>
      </c>
      <c r="NLK344" s="212">
        <v>1</v>
      </c>
      <c r="NLL344" s="212"/>
      <c r="NLM344" s="194">
        <v>79.59</v>
      </c>
      <c r="NLN344" s="194">
        <f>ROUND(NLM344*(1+$C$7),2)</f>
        <v>104.49</v>
      </c>
      <c r="NLO344" s="194">
        <f>NLK344*NLM344</f>
        <v>79.59</v>
      </c>
      <c r="NLP344" s="293">
        <f>NLN344*NLK344</f>
        <v>104.49</v>
      </c>
      <c r="NLQ344" s="232" t="s">
        <v>22773</v>
      </c>
      <c r="NLR344" s="437" t="s">
        <v>22774</v>
      </c>
      <c r="NLS344" s="437"/>
      <c r="NLT344" s="437"/>
      <c r="NLU344" s="437"/>
      <c r="NLV344" s="437"/>
      <c r="NLW344" s="439"/>
      <c r="NLX344" s="211" t="s">
        <v>10863</v>
      </c>
      <c r="NLY344" s="211" t="s">
        <v>22772</v>
      </c>
      <c r="NLZ344" s="211" t="s">
        <v>6595</v>
      </c>
      <c r="NMA344" s="212">
        <v>1</v>
      </c>
      <c r="NMB344" s="212"/>
      <c r="NMC344" s="194">
        <v>79.59</v>
      </c>
      <c r="NMD344" s="194">
        <f>ROUND(NMC344*(1+$C$7),2)</f>
        <v>104.49</v>
      </c>
      <c r="NME344" s="194">
        <f>NMA344*NMC344</f>
        <v>79.59</v>
      </c>
      <c r="NMF344" s="293">
        <f>NMD344*NMA344</f>
        <v>104.49</v>
      </c>
      <c r="NMG344" s="232" t="s">
        <v>22773</v>
      </c>
      <c r="NMH344" s="437" t="s">
        <v>22774</v>
      </c>
      <c r="NMI344" s="437"/>
      <c r="NMJ344" s="437"/>
      <c r="NMK344" s="437"/>
      <c r="NML344" s="437"/>
      <c r="NMM344" s="439"/>
      <c r="NMN344" s="211" t="s">
        <v>10863</v>
      </c>
      <c r="NMO344" s="211" t="s">
        <v>22772</v>
      </c>
      <c r="NMP344" s="211" t="s">
        <v>6595</v>
      </c>
      <c r="NMQ344" s="212">
        <v>1</v>
      </c>
      <c r="NMR344" s="212"/>
      <c r="NMS344" s="194">
        <v>79.59</v>
      </c>
      <c r="NMT344" s="194">
        <f>ROUND(NMS344*(1+$C$7),2)</f>
        <v>104.49</v>
      </c>
      <c r="NMU344" s="194">
        <f>NMQ344*NMS344</f>
        <v>79.59</v>
      </c>
      <c r="NMV344" s="293">
        <f>NMT344*NMQ344</f>
        <v>104.49</v>
      </c>
      <c r="NMW344" s="232" t="s">
        <v>22773</v>
      </c>
      <c r="NMX344" s="437" t="s">
        <v>22774</v>
      </c>
      <c r="NMY344" s="437"/>
      <c r="NMZ344" s="437"/>
      <c r="NNA344" s="437"/>
      <c r="NNB344" s="437"/>
      <c r="NNC344" s="439"/>
      <c r="NND344" s="211" t="s">
        <v>10863</v>
      </c>
      <c r="NNE344" s="211" t="s">
        <v>22772</v>
      </c>
      <c r="NNF344" s="211" t="s">
        <v>6595</v>
      </c>
      <c r="NNG344" s="212">
        <v>1</v>
      </c>
      <c r="NNH344" s="212"/>
      <c r="NNI344" s="194">
        <v>79.59</v>
      </c>
      <c r="NNJ344" s="194">
        <f>ROUND(NNI344*(1+$C$7),2)</f>
        <v>104.49</v>
      </c>
      <c r="NNK344" s="194">
        <f>NNG344*NNI344</f>
        <v>79.59</v>
      </c>
      <c r="NNL344" s="293">
        <f>NNJ344*NNG344</f>
        <v>104.49</v>
      </c>
      <c r="NNM344" s="232" t="s">
        <v>22773</v>
      </c>
      <c r="NNN344" s="437" t="s">
        <v>22774</v>
      </c>
      <c r="NNO344" s="437"/>
      <c r="NNP344" s="437"/>
      <c r="NNQ344" s="437"/>
      <c r="NNR344" s="437"/>
      <c r="NNS344" s="439"/>
      <c r="NNT344" s="211" t="s">
        <v>10863</v>
      </c>
      <c r="NNU344" s="211" t="s">
        <v>22772</v>
      </c>
      <c r="NNV344" s="211" t="s">
        <v>6595</v>
      </c>
      <c r="NNW344" s="212">
        <v>1</v>
      </c>
      <c r="NNX344" s="212"/>
      <c r="NNY344" s="194">
        <v>79.59</v>
      </c>
      <c r="NNZ344" s="194">
        <f>ROUND(NNY344*(1+$C$7),2)</f>
        <v>104.49</v>
      </c>
      <c r="NOA344" s="194">
        <f>NNW344*NNY344</f>
        <v>79.59</v>
      </c>
      <c r="NOB344" s="293">
        <f>NNZ344*NNW344</f>
        <v>104.49</v>
      </c>
      <c r="NOC344" s="232" t="s">
        <v>22773</v>
      </c>
      <c r="NOD344" s="437" t="s">
        <v>22774</v>
      </c>
      <c r="NOE344" s="437"/>
      <c r="NOF344" s="437"/>
      <c r="NOG344" s="437"/>
      <c r="NOH344" s="437"/>
      <c r="NOI344" s="439"/>
      <c r="NOJ344" s="211" t="s">
        <v>10863</v>
      </c>
      <c r="NOK344" s="211" t="s">
        <v>22772</v>
      </c>
      <c r="NOL344" s="211" t="s">
        <v>6595</v>
      </c>
      <c r="NOM344" s="212">
        <v>1</v>
      </c>
      <c r="NON344" s="212"/>
      <c r="NOO344" s="194">
        <v>79.59</v>
      </c>
      <c r="NOP344" s="194">
        <f>ROUND(NOO344*(1+$C$7),2)</f>
        <v>104.49</v>
      </c>
      <c r="NOQ344" s="194">
        <f>NOM344*NOO344</f>
        <v>79.59</v>
      </c>
      <c r="NOR344" s="293">
        <f>NOP344*NOM344</f>
        <v>104.49</v>
      </c>
      <c r="NOS344" s="232" t="s">
        <v>22773</v>
      </c>
      <c r="NOT344" s="437" t="s">
        <v>22774</v>
      </c>
      <c r="NOU344" s="437"/>
      <c r="NOV344" s="437"/>
      <c r="NOW344" s="437"/>
      <c r="NOX344" s="437"/>
      <c r="NOY344" s="439"/>
      <c r="NOZ344" s="211" t="s">
        <v>10863</v>
      </c>
      <c r="NPA344" s="211" t="s">
        <v>22772</v>
      </c>
      <c r="NPB344" s="211" t="s">
        <v>6595</v>
      </c>
      <c r="NPC344" s="212">
        <v>1</v>
      </c>
      <c r="NPD344" s="212"/>
      <c r="NPE344" s="194">
        <v>79.59</v>
      </c>
      <c r="NPF344" s="194">
        <f>ROUND(NPE344*(1+$C$7),2)</f>
        <v>104.49</v>
      </c>
      <c r="NPG344" s="194">
        <f>NPC344*NPE344</f>
        <v>79.59</v>
      </c>
      <c r="NPH344" s="293">
        <f>NPF344*NPC344</f>
        <v>104.49</v>
      </c>
      <c r="NPI344" s="232" t="s">
        <v>22773</v>
      </c>
      <c r="NPJ344" s="437" t="s">
        <v>22774</v>
      </c>
      <c r="NPK344" s="437"/>
      <c r="NPL344" s="437"/>
      <c r="NPM344" s="437"/>
      <c r="NPN344" s="437"/>
      <c r="NPO344" s="439"/>
      <c r="NPP344" s="211" t="s">
        <v>10863</v>
      </c>
      <c r="NPQ344" s="211" t="s">
        <v>22772</v>
      </c>
      <c r="NPR344" s="211" t="s">
        <v>6595</v>
      </c>
      <c r="NPS344" s="212">
        <v>1</v>
      </c>
      <c r="NPT344" s="212"/>
      <c r="NPU344" s="194">
        <v>79.59</v>
      </c>
      <c r="NPV344" s="194">
        <f>ROUND(NPU344*(1+$C$7),2)</f>
        <v>104.49</v>
      </c>
      <c r="NPW344" s="194">
        <f>NPS344*NPU344</f>
        <v>79.59</v>
      </c>
      <c r="NPX344" s="293">
        <f>NPV344*NPS344</f>
        <v>104.49</v>
      </c>
      <c r="NPY344" s="232" t="s">
        <v>22773</v>
      </c>
      <c r="NPZ344" s="437" t="s">
        <v>22774</v>
      </c>
      <c r="NQA344" s="437"/>
      <c r="NQB344" s="437"/>
      <c r="NQC344" s="437"/>
      <c r="NQD344" s="437"/>
      <c r="NQE344" s="439"/>
      <c r="NQF344" s="211" t="s">
        <v>10863</v>
      </c>
      <c r="NQG344" s="211" t="s">
        <v>22772</v>
      </c>
      <c r="NQH344" s="211" t="s">
        <v>6595</v>
      </c>
      <c r="NQI344" s="212">
        <v>1</v>
      </c>
      <c r="NQJ344" s="212"/>
      <c r="NQK344" s="194">
        <v>79.59</v>
      </c>
      <c r="NQL344" s="194">
        <f>ROUND(NQK344*(1+$C$7),2)</f>
        <v>104.49</v>
      </c>
      <c r="NQM344" s="194">
        <f>NQI344*NQK344</f>
        <v>79.59</v>
      </c>
      <c r="NQN344" s="293">
        <f>NQL344*NQI344</f>
        <v>104.49</v>
      </c>
      <c r="NQO344" s="232" t="s">
        <v>22773</v>
      </c>
      <c r="NQP344" s="437" t="s">
        <v>22774</v>
      </c>
      <c r="NQQ344" s="437"/>
      <c r="NQR344" s="437"/>
      <c r="NQS344" s="437"/>
      <c r="NQT344" s="437"/>
      <c r="NQU344" s="439"/>
      <c r="NQV344" s="211" t="s">
        <v>10863</v>
      </c>
      <c r="NQW344" s="211" t="s">
        <v>22772</v>
      </c>
      <c r="NQX344" s="211" t="s">
        <v>6595</v>
      </c>
      <c r="NQY344" s="212">
        <v>1</v>
      </c>
      <c r="NQZ344" s="212"/>
      <c r="NRA344" s="194">
        <v>79.59</v>
      </c>
      <c r="NRB344" s="194">
        <f>ROUND(NRA344*(1+$C$7),2)</f>
        <v>104.49</v>
      </c>
      <c r="NRC344" s="194">
        <f>NQY344*NRA344</f>
        <v>79.59</v>
      </c>
      <c r="NRD344" s="293">
        <f>NRB344*NQY344</f>
        <v>104.49</v>
      </c>
      <c r="NRE344" s="232" t="s">
        <v>22773</v>
      </c>
      <c r="NRF344" s="437" t="s">
        <v>22774</v>
      </c>
      <c r="NRG344" s="437"/>
      <c r="NRH344" s="437"/>
      <c r="NRI344" s="437"/>
      <c r="NRJ344" s="437"/>
      <c r="NRK344" s="439"/>
      <c r="NRL344" s="211" t="s">
        <v>10863</v>
      </c>
      <c r="NRM344" s="211" t="s">
        <v>22772</v>
      </c>
      <c r="NRN344" s="211" t="s">
        <v>6595</v>
      </c>
      <c r="NRO344" s="212">
        <v>1</v>
      </c>
      <c r="NRP344" s="212"/>
      <c r="NRQ344" s="194">
        <v>79.59</v>
      </c>
      <c r="NRR344" s="194">
        <f>ROUND(NRQ344*(1+$C$7),2)</f>
        <v>104.49</v>
      </c>
      <c r="NRS344" s="194">
        <f>NRO344*NRQ344</f>
        <v>79.59</v>
      </c>
      <c r="NRT344" s="293">
        <f>NRR344*NRO344</f>
        <v>104.49</v>
      </c>
      <c r="NRU344" s="232" t="s">
        <v>22773</v>
      </c>
      <c r="NRV344" s="437" t="s">
        <v>22774</v>
      </c>
      <c r="NRW344" s="437"/>
      <c r="NRX344" s="437"/>
      <c r="NRY344" s="437"/>
      <c r="NRZ344" s="437"/>
      <c r="NSA344" s="439"/>
      <c r="NSB344" s="211" t="s">
        <v>10863</v>
      </c>
      <c r="NSC344" s="211" t="s">
        <v>22772</v>
      </c>
      <c r="NSD344" s="211" t="s">
        <v>6595</v>
      </c>
      <c r="NSE344" s="212">
        <v>1</v>
      </c>
      <c r="NSF344" s="212"/>
      <c r="NSG344" s="194">
        <v>79.59</v>
      </c>
      <c r="NSH344" s="194">
        <f>ROUND(NSG344*(1+$C$7),2)</f>
        <v>104.49</v>
      </c>
      <c r="NSI344" s="194">
        <f>NSE344*NSG344</f>
        <v>79.59</v>
      </c>
      <c r="NSJ344" s="293">
        <f>NSH344*NSE344</f>
        <v>104.49</v>
      </c>
      <c r="NSK344" s="232" t="s">
        <v>22773</v>
      </c>
      <c r="NSL344" s="437" t="s">
        <v>22774</v>
      </c>
      <c r="NSM344" s="437"/>
      <c r="NSN344" s="437"/>
      <c r="NSO344" s="437"/>
      <c r="NSP344" s="437"/>
      <c r="NSQ344" s="439"/>
      <c r="NSR344" s="211" t="s">
        <v>10863</v>
      </c>
      <c r="NSS344" s="211" t="s">
        <v>22772</v>
      </c>
      <c r="NST344" s="211" t="s">
        <v>6595</v>
      </c>
      <c r="NSU344" s="212">
        <v>1</v>
      </c>
      <c r="NSV344" s="212"/>
      <c r="NSW344" s="194">
        <v>79.59</v>
      </c>
      <c r="NSX344" s="194">
        <f>ROUND(NSW344*(1+$C$7),2)</f>
        <v>104.49</v>
      </c>
      <c r="NSY344" s="194">
        <f>NSU344*NSW344</f>
        <v>79.59</v>
      </c>
      <c r="NSZ344" s="293">
        <f>NSX344*NSU344</f>
        <v>104.49</v>
      </c>
      <c r="NTA344" s="232" t="s">
        <v>22773</v>
      </c>
      <c r="NTB344" s="437" t="s">
        <v>22774</v>
      </c>
      <c r="NTC344" s="437"/>
      <c r="NTD344" s="437"/>
      <c r="NTE344" s="437"/>
      <c r="NTF344" s="437"/>
      <c r="NTG344" s="439"/>
      <c r="NTH344" s="211" t="s">
        <v>10863</v>
      </c>
      <c r="NTI344" s="211" t="s">
        <v>22772</v>
      </c>
      <c r="NTJ344" s="211" t="s">
        <v>6595</v>
      </c>
      <c r="NTK344" s="212">
        <v>1</v>
      </c>
      <c r="NTL344" s="212"/>
      <c r="NTM344" s="194">
        <v>79.59</v>
      </c>
      <c r="NTN344" s="194">
        <f>ROUND(NTM344*(1+$C$7),2)</f>
        <v>104.49</v>
      </c>
      <c r="NTO344" s="194">
        <f>NTK344*NTM344</f>
        <v>79.59</v>
      </c>
      <c r="NTP344" s="293">
        <f>NTN344*NTK344</f>
        <v>104.49</v>
      </c>
      <c r="NTQ344" s="232" t="s">
        <v>22773</v>
      </c>
      <c r="NTR344" s="437" t="s">
        <v>22774</v>
      </c>
      <c r="NTS344" s="437"/>
      <c r="NTT344" s="437"/>
      <c r="NTU344" s="437"/>
      <c r="NTV344" s="437"/>
      <c r="NTW344" s="439"/>
      <c r="NTX344" s="211" t="s">
        <v>10863</v>
      </c>
      <c r="NTY344" s="211" t="s">
        <v>22772</v>
      </c>
      <c r="NTZ344" s="211" t="s">
        <v>6595</v>
      </c>
      <c r="NUA344" s="212">
        <v>1</v>
      </c>
      <c r="NUB344" s="212"/>
      <c r="NUC344" s="194">
        <v>79.59</v>
      </c>
      <c r="NUD344" s="194">
        <f>ROUND(NUC344*(1+$C$7),2)</f>
        <v>104.49</v>
      </c>
      <c r="NUE344" s="194">
        <f>NUA344*NUC344</f>
        <v>79.59</v>
      </c>
      <c r="NUF344" s="293">
        <f>NUD344*NUA344</f>
        <v>104.49</v>
      </c>
      <c r="NUG344" s="232" t="s">
        <v>22773</v>
      </c>
      <c r="NUH344" s="437" t="s">
        <v>22774</v>
      </c>
      <c r="NUI344" s="437"/>
      <c r="NUJ344" s="437"/>
      <c r="NUK344" s="437"/>
      <c r="NUL344" s="437"/>
      <c r="NUM344" s="439"/>
      <c r="NUN344" s="211" t="s">
        <v>10863</v>
      </c>
      <c r="NUO344" s="211" t="s">
        <v>22772</v>
      </c>
      <c r="NUP344" s="211" t="s">
        <v>6595</v>
      </c>
      <c r="NUQ344" s="212">
        <v>1</v>
      </c>
      <c r="NUR344" s="212"/>
      <c r="NUS344" s="194">
        <v>79.59</v>
      </c>
      <c r="NUT344" s="194">
        <f>ROUND(NUS344*(1+$C$7),2)</f>
        <v>104.49</v>
      </c>
      <c r="NUU344" s="194">
        <f>NUQ344*NUS344</f>
        <v>79.59</v>
      </c>
      <c r="NUV344" s="293">
        <f>NUT344*NUQ344</f>
        <v>104.49</v>
      </c>
      <c r="NUW344" s="232" t="s">
        <v>22773</v>
      </c>
      <c r="NUX344" s="437" t="s">
        <v>22774</v>
      </c>
      <c r="NUY344" s="437"/>
      <c r="NUZ344" s="437"/>
      <c r="NVA344" s="437"/>
      <c r="NVB344" s="437"/>
      <c r="NVC344" s="439"/>
      <c r="NVD344" s="211" t="s">
        <v>10863</v>
      </c>
      <c r="NVE344" s="211" t="s">
        <v>22772</v>
      </c>
      <c r="NVF344" s="211" t="s">
        <v>6595</v>
      </c>
      <c r="NVG344" s="212">
        <v>1</v>
      </c>
      <c r="NVH344" s="212"/>
      <c r="NVI344" s="194">
        <v>79.59</v>
      </c>
      <c r="NVJ344" s="194">
        <f>ROUND(NVI344*(1+$C$7),2)</f>
        <v>104.49</v>
      </c>
      <c r="NVK344" s="194">
        <f>NVG344*NVI344</f>
        <v>79.59</v>
      </c>
      <c r="NVL344" s="293">
        <f>NVJ344*NVG344</f>
        <v>104.49</v>
      </c>
      <c r="NVM344" s="232" t="s">
        <v>22773</v>
      </c>
      <c r="NVN344" s="437" t="s">
        <v>22774</v>
      </c>
      <c r="NVO344" s="437"/>
      <c r="NVP344" s="437"/>
      <c r="NVQ344" s="437"/>
      <c r="NVR344" s="437"/>
      <c r="NVS344" s="439"/>
      <c r="NVT344" s="211" t="s">
        <v>10863</v>
      </c>
      <c r="NVU344" s="211" t="s">
        <v>22772</v>
      </c>
      <c r="NVV344" s="211" t="s">
        <v>6595</v>
      </c>
      <c r="NVW344" s="212">
        <v>1</v>
      </c>
      <c r="NVX344" s="212"/>
      <c r="NVY344" s="194">
        <v>79.59</v>
      </c>
      <c r="NVZ344" s="194">
        <f>ROUND(NVY344*(1+$C$7),2)</f>
        <v>104.49</v>
      </c>
      <c r="NWA344" s="194">
        <f>NVW344*NVY344</f>
        <v>79.59</v>
      </c>
      <c r="NWB344" s="293">
        <f>NVZ344*NVW344</f>
        <v>104.49</v>
      </c>
      <c r="NWC344" s="232" t="s">
        <v>22773</v>
      </c>
      <c r="NWD344" s="437" t="s">
        <v>22774</v>
      </c>
      <c r="NWE344" s="437"/>
      <c r="NWF344" s="437"/>
      <c r="NWG344" s="437"/>
      <c r="NWH344" s="437"/>
      <c r="NWI344" s="439"/>
      <c r="NWJ344" s="211" t="s">
        <v>10863</v>
      </c>
      <c r="NWK344" s="211" t="s">
        <v>22772</v>
      </c>
      <c r="NWL344" s="211" t="s">
        <v>6595</v>
      </c>
      <c r="NWM344" s="212">
        <v>1</v>
      </c>
      <c r="NWN344" s="212"/>
      <c r="NWO344" s="194">
        <v>79.59</v>
      </c>
      <c r="NWP344" s="194">
        <f>ROUND(NWO344*(1+$C$7),2)</f>
        <v>104.49</v>
      </c>
      <c r="NWQ344" s="194">
        <f>NWM344*NWO344</f>
        <v>79.59</v>
      </c>
      <c r="NWR344" s="293">
        <f>NWP344*NWM344</f>
        <v>104.49</v>
      </c>
      <c r="NWS344" s="232" t="s">
        <v>22773</v>
      </c>
      <c r="NWT344" s="437" t="s">
        <v>22774</v>
      </c>
      <c r="NWU344" s="437"/>
      <c r="NWV344" s="437"/>
      <c r="NWW344" s="437"/>
      <c r="NWX344" s="437"/>
      <c r="NWY344" s="439"/>
      <c r="NWZ344" s="211" t="s">
        <v>10863</v>
      </c>
      <c r="NXA344" s="211" t="s">
        <v>22772</v>
      </c>
      <c r="NXB344" s="211" t="s">
        <v>6595</v>
      </c>
      <c r="NXC344" s="212">
        <v>1</v>
      </c>
      <c r="NXD344" s="212"/>
      <c r="NXE344" s="194">
        <v>79.59</v>
      </c>
      <c r="NXF344" s="194">
        <f>ROUND(NXE344*(1+$C$7),2)</f>
        <v>104.49</v>
      </c>
      <c r="NXG344" s="194">
        <f>NXC344*NXE344</f>
        <v>79.59</v>
      </c>
      <c r="NXH344" s="293">
        <f>NXF344*NXC344</f>
        <v>104.49</v>
      </c>
      <c r="NXI344" s="232" t="s">
        <v>22773</v>
      </c>
      <c r="NXJ344" s="437" t="s">
        <v>22774</v>
      </c>
      <c r="NXK344" s="437"/>
      <c r="NXL344" s="437"/>
      <c r="NXM344" s="437"/>
      <c r="NXN344" s="437"/>
      <c r="NXO344" s="439"/>
      <c r="NXP344" s="211" t="s">
        <v>10863</v>
      </c>
      <c r="NXQ344" s="211" t="s">
        <v>22772</v>
      </c>
      <c r="NXR344" s="211" t="s">
        <v>6595</v>
      </c>
      <c r="NXS344" s="212">
        <v>1</v>
      </c>
      <c r="NXT344" s="212"/>
      <c r="NXU344" s="194">
        <v>79.59</v>
      </c>
      <c r="NXV344" s="194">
        <f>ROUND(NXU344*(1+$C$7),2)</f>
        <v>104.49</v>
      </c>
      <c r="NXW344" s="194">
        <f>NXS344*NXU344</f>
        <v>79.59</v>
      </c>
      <c r="NXX344" s="293">
        <f>NXV344*NXS344</f>
        <v>104.49</v>
      </c>
      <c r="NXY344" s="232" t="s">
        <v>22773</v>
      </c>
      <c r="NXZ344" s="437" t="s">
        <v>22774</v>
      </c>
      <c r="NYA344" s="437"/>
      <c r="NYB344" s="437"/>
      <c r="NYC344" s="437"/>
      <c r="NYD344" s="437"/>
      <c r="NYE344" s="439"/>
      <c r="NYF344" s="211" t="s">
        <v>10863</v>
      </c>
      <c r="NYG344" s="211" t="s">
        <v>22772</v>
      </c>
      <c r="NYH344" s="211" t="s">
        <v>6595</v>
      </c>
      <c r="NYI344" s="212">
        <v>1</v>
      </c>
      <c r="NYJ344" s="212"/>
      <c r="NYK344" s="194">
        <v>79.59</v>
      </c>
      <c r="NYL344" s="194">
        <f>ROUND(NYK344*(1+$C$7),2)</f>
        <v>104.49</v>
      </c>
      <c r="NYM344" s="194">
        <f>NYI344*NYK344</f>
        <v>79.59</v>
      </c>
      <c r="NYN344" s="293">
        <f>NYL344*NYI344</f>
        <v>104.49</v>
      </c>
      <c r="NYO344" s="232" t="s">
        <v>22773</v>
      </c>
      <c r="NYP344" s="437" t="s">
        <v>22774</v>
      </c>
      <c r="NYQ344" s="437"/>
      <c r="NYR344" s="437"/>
      <c r="NYS344" s="437"/>
      <c r="NYT344" s="437"/>
      <c r="NYU344" s="439"/>
      <c r="NYV344" s="211" t="s">
        <v>10863</v>
      </c>
      <c r="NYW344" s="211" t="s">
        <v>22772</v>
      </c>
      <c r="NYX344" s="211" t="s">
        <v>6595</v>
      </c>
      <c r="NYY344" s="212">
        <v>1</v>
      </c>
      <c r="NYZ344" s="212"/>
      <c r="NZA344" s="194">
        <v>79.59</v>
      </c>
      <c r="NZB344" s="194">
        <f>ROUND(NZA344*(1+$C$7),2)</f>
        <v>104.49</v>
      </c>
      <c r="NZC344" s="194">
        <f>NYY344*NZA344</f>
        <v>79.59</v>
      </c>
      <c r="NZD344" s="293">
        <f>NZB344*NYY344</f>
        <v>104.49</v>
      </c>
      <c r="NZE344" s="232" t="s">
        <v>22773</v>
      </c>
      <c r="NZF344" s="437" t="s">
        <v>22774</v>
      </c>
      <c r="NZG344" s="437"/>
      <c r="NZH344" s="437"/>
      <c r="NZI344" s="437"/>
      <c r="NZJ344" s="437"/>
      <c r="NZK344" s="439"/>
      <c r="NZL344" s="211" t="s">
        <v>10863</v>
      </c>
      <c r="NZM344" s="211" t="s">
        <v>22772</v>
      </c>
      <c r="NZN344" s="211" t="s">
        <v>6595</v>
      </c>
      <c r="NZO344" s="212">
        <v>1</v>
      </c>
      <c r="NZP344" s="212"/>
      <c r="NZQ344" s="194">
        <v>79.59</v>
      </c>
      <c r="NZR344" s="194">
        <f>ROUND(NZQ344*(1+$C$7),2)</f>
        <v>104.49</v>
      </c>
      <c r="NZS344" s="194">
        <f>NZO344*NZQ344</f>
        <v>79.59</v>
      </c>
      <c r="NZT344" s="293">
        <f>NZR344*NZO344</f>
        <v>104.49</v>
      </c>
      <c r="NZU344" s="232" t="s">
        <v>22773</v>
      </c>
      <c r="NZV344" s="437" t="s">
        <v>22774</v>
      </c>
      <c r="NZW344" s="437"/>
      <c r="NZX344" s="437"/>
      <c r="NZY344" s="437"/>
      <c r="NZZ344" s="437"/>
      <c r="OAA344" s="439"/>
      <c r="OAB344" s="211" t="s">
        <v>10863</v>
      </c>
      <c r="OAC344" s="211" t="s">
        <v>22772</v>
      </c>
      <c r="OAD344" s="211" t="s">
        <v>6595</v>
      </c>
      <c r="OAE344" s="212">
        <v>1</v>
      </c>
      <c r="OAF344" s="212"/>
      <c r="OAG344" s="194">
        <v>79.59</v>
      </c>
      <c r="OAH344" s="194">
        <f>ROUND(OAG344*(1+$C$7),2)</f>
        <v>104.49</v>
      </c>
      <c r="OAI344" s="194">
        <f>OAE344*OAG344</f>
        <v>79.59</v>
      </c>
      <c r="OAJ344" s="293">
        <f>OAH344*OAE344</f>
        <v>104.49</v>
      </c>
      <c r="OAK344" s="232" t="s">
        <v>22773</v>
      </c>
      <c r="OAL344" s="437" t="s">
        <v>22774</v>
      </c>
      <c r="OAM344" s="437"/>
      <c r="OAN344" s="437"/>
      <c r="OAO344" s="437"/>
      <c r="OAP344" s="437"/>
      <c r="OAQ344" s="439"/>
      <c r="OAR344" s="211" t="s">
        <v>10863</v>
      </c>
      <c r="OAS344" s="211" t="s">
        <v>22772</v>
      </c>
      <c r="OAT344" s="211" t="s">
        <v>6595</v>
      </c>
      <c r="OAU344" s="212">
        <v>1</v>
      </c>
      <c r="OAV344" s="212"/>
      <c r="OAW344" s="194">
        <v>79.59</v>
      </c>
      <c r="OAX344" s="194">
        <f>ROUND(OAW344*(1+$C$7),2)</f>
        <v>104.49</v>
      </c>
      <c r="OAY344" s="194">
        <f>OAU344*OAW344</f>
        <v>79.59</v>
      </c>
      <c r="OAZ344" s="293">
        <f>OAX344*OAU344</f>
        <v>104.49</v>
      </c>
      <c r="OBA344" s="232" t="s">
        <v>22773</v>
      </c>
      <c r="OBB344" s="437" t="s">
        <v>22774</v>
      </c>
      <c r="OBC344" s="437"/>
      <c r="OBD344" s="437"/>
      <c r="OBE344" s="437"/>
      <c r="OBF344" s="437"/>
      <c r="OBG344" s="439"/>
      <c r="OBH344" s="211" t="s">
        <v>10863</v>
      </c>
      <c r="OBI344" s="211" t="s">
        <v>22772</v>
      </c>
      <c r="OBJ344" s="211" t="s">
        <v>6595</v>
      </c>
      <c r="OBK344" s="212">
        <v>1</v>
      </c>
      <c r="OBL344" s="212"/>
      <c r="OBM344" s="194">
        <v>79.59</v>
      </c>
      <c r="OBN344" s="194">
        <f>ROUND(OBM344*(1+$C$7),2)</f>
        <v>104.49</v>
      </c>
      <c r="OBO344" s="194">
        <f>OBK344*OBM344</f>
        <v>79.59</v>
      </c>
      <c r="OBP344" s="293">
        <f>OBN344*OBK344</f>
        <v>104.49</v>
      </c>
      <c r="OBQ344" s="232" t="s">
        <v>22773</v>
      </c>
      <c r="OBR344" s="437" t="s">
        <v>22774</v>
      </c>
      <c r="OBS344" s="437"/>
      <c r="OBT344" s="437"/>
      <c r="OBU344" s="437"/>
      <c r="OBV344" s="437"/>
      <c r="OBW344" s="439"/>
      <c r="OBX344" s="211" t="s">
        <v>10863</v>
      </c>
      <c r="OBY344" s="211" t="s">
        <v>22772</v>
      </c>
      <c r="OBZ344" s="211" t="s">
        <v>6595</v>
      </c>
      <c r="OCA344" s="212">
        <v>1</v>
      </c>
      <c r="OCB344" s="212"/>
      <c r="OCC344" s="194">
        <v>79.59</v>
      </c>
      <c r="OCD344" s="194">
        <f>ROUND(OCC344*(1+$C$7),2)</f>
        <v>104.49</v>
      </c>
      <c r="OCE344" s="194">
        <f>OCA344*OCC344</f>
        <v>79.59</v>
      </c>
      <c r="OCF344" s="293">
        <f>OCD344*OCA344</f>
        <v>104.49</v>
      </c>
      <c r="OCG344" s="232" t="s">
        <v>22773</v>
      </c>
      <c r="OCH344" s="437" t="s">
        <v>22774</v>
      </c>
      <c r="OCI344" s="437"/>
      <c r="OCJ344" s="437"/>
      <c r="OCK344" s="437"/>
      <c r="OCL344" s="437"/>
      <c r="OCM344" s="439"/>
      <c r="OCN344" s="211" t="s">
        <v>10863</v>
      </c>
      <c r="OCO344" s="211" t="s">
        <v>22772</v>
      </c>
      <c r="OCP344" s="211" t="s">
        <v>6595</v>
      </c>
      <c r="OCQ344" s="212">
        <v>1</v>
      </c>
      <c r="OCR344" s="212"/>
      <c r="OCS344" s="194">
        <v>79.59</v>
      </c>
      <c r="OCT344" s="194">
        <f>ROUND(OCS344*(1+$C$7),2)</f>
        <v>104.49</v>
      </c>
      <c r="OCU344" s="194">
        <f>OCQ344*OCS344</f>
        <v>79.59</v>
      </c>
      <c r="OCV344" s="293">
        <f>OCT344*OCQ344</f>
        <v>104.49</v>
      </c>
      <c r="OCW344" s="232" t="s">
        <v>22773</v>
      </c>
      <c r="OCX344" s="437" t="s">
        <v>22774</v>
      </c>
      <c r="OCY344" s="437"/>
      <c r="OCZ344" s="437"/>
      <c r="ODA344" s="437"/>
      <c r="ODB344" s="437"/>
      <c r="ODC344" s="439"/>
      <c r="ODD344" s="211" t="s">
        <v>10863</v>
      </c>
      <c r="ODE344" s="211" t="s">
        <v>22772</v>
      </c>
      <c r="ODF344" s="211" t="s">
        <v>6595</v>
      </c>
      <c r="ODG344" s="212">
        <v>1</v>
      </c>
      <c r="ODH344" s="212"/>
      <c r="ODI344" s="194">
        <v>79.59</v>
      </c>
      <c r="ODJ344" s="194">
        <f>ROUND(ODI344*(1+$C$7),2)</f>
        <v>104.49</v>
      </c>
      <c r="ODK344" s="194">
        <f>ODG344*ODI344</f>
        <v>79.59</v>
      </c>
      <c r="ODL344" s="293">
        <f>ODJ344*ODG344</f>
        <v>104.49</v>
      </c>
      <c r="ODM344" s="232" t="s">
        <v>22773</v>
      </c>
      <c r="ODN344" s="437" t="s">
        <v>22774</v>
      </c>
      <c r="ODO344" s="437"/>
      <c r="ODP344" s="437"/>
      <c r="ODQ344" s="437"/>
      <c r="ODR344" s="437"/>
      <c r="ODS344" s="439"/>
      <c r="ODT344" s="211" t="s">
        <v>10863</v>
      </c>
      <c r="ODU344" s="211" t="s">
        <v>22772</v>
      </c>
      <c r="ODV344" s="211" t="s">
        <v>6595</v>
      </c>
      <c r="ODW344" s="212">
        <v>1</v>
      </c>
      <c r="ODX344" s="212"/>
      <c r="ODY344" s="194">
        <v>79.59</v>
      </c>
      <c r="ODZ344" s="194">
        <f>ROUND(ODY344*(1+$C$7),2)</f>
        <v>104.49</v>
      </c>
      <c r="OEA344" s="194">
        <f>ODW344*ODY344</f>
        <v>79.59</v>
      </c>
      <c r="OEB344" s="293">
        <f>ODZ344*ODW344</f>
        <v>104.49</v>
      </c>
      <c r="OEC344" s="232" t="s">
        <v>22773</v>
      </c>
      <c r="OED344" s="437" t="s">
        <v>22774</v>
      </c>
      <c r="OEE344" s="437"/>
      <c r="OEF344" s="437"/>
      <c r="OEG344" s="437"/>
      <c r="OEH344" s="437"/>
      <c r="OEI344" s="439"/>
      <c r="OEJ344" s="211" t="s">
        <v>10863</v>
      </c>
      <c r="OEK344" s="211" t="s">
        <v>22772</v>
      </c>
      <c r="OEL344" s="211" t="s">
        <v>6595</v>
      </c>
      <c r="OEM344" s="212">
        <v>1</v>
      </c>
      <c r="OEN344" s="212"/>
      <c r="OEO344" s="194">
        <v>79.59</v>
      </c>
      <c r="OEP344" s="194">
        <f>ROUND(OEO344*(1+$C$7),2)</f>
        <v>104.49</v>
      </c>
      <c r="OEQ344" s="194">
        <f>OEM344*OEO344</f>
        <v>79.59</v>
      </c>
      <c r="OER344" s="293">
        <f>OEP344*OEM344</f>
        <v>104.49</v>
      </c>
      <c r="OES344" s="232" t="s">
        <v>22773</v>
      </c>
      <c r="OET344" s="437" t="s">
        <v>22774</v>
      </c>
      <c r="OEU344" s="437"/>
      <c r="OEV344" s="437"/>
      <c r="OEW344" s="437"/>
      <c r="OEX344" s="437"/>
      <c r="OEY344" s="439"/>
      <c r="OEZ344" s="211" t="s">
        <v>10863</v>
      </c>
      <c r="OFA344" s="211" t="s">
        <v>22772</v>
      </c>
      <c r="OFB344" s="211" t="s">
        <v>6595</v>
      </c>
      <c r="OFC344" s="212">
        <v>1</v>
      </c>
      <c r="OFD344" s="212"/>
      <c r="OFE344" s="194">
        <v>79.59</v>
      </c>
      <c r="OFF344" s="194">
        <f>ROUND(OFE344*(1+$C$7),2)</f>
        <v>104.49</v>
      </c>
      <c r="OFG344" s="194">
        <f>OFC344*OFE344</f>
        <v>79.59</v>
      </c>
      <c r="OFH344" s="293">
        <f>OFF344*OFC344</f>
        <v>104.49</v>
      </c>
      <c r="OFI344" s="232" t="s">
        <v>22773</v>
      </c>
      <c r="OFJ344" s="437" t="s">
        <v>22774</v>
      </c>
      <c r="OFK344" s="437"/>
      <c r="OFL344" s="437"/>
      <c r="OFM344" s="437"/>
      <c r="OFN344" s="437"/>
      <c r="OFO344" s="439"/>
      <c r="OFP344" s="211" t="s">
        <v>10863</v>
      </c>
      <c r="OFQ344" s="211" t="s">
        <v>22772</v>
      </c>
      <c r="OFR344" s="211" t="s">
        <v>6595</v>
      </c>
      <c r="OFS344" s="212">
        <v>1</v>
      </c>
      <c r="OFT344" s="212"/>
      <c r="OFU344" s="194">
        <v>79.59</v>
      </c>
      <c r="OFV344" s="194">
        <f>ROUND(OFU344*(1+$C$7),2)</f>
        <v>104.49</v>
      </c>
      <c r="OFW344" s="194">
        <f>OFS344*OFU344</f>
        <v>79.59</v>
      </c>
      <c r="OFX344" s="293">
        <f>OFV344*OFS344</f>
        <v>104.49</v>
      </c>
      <c r="OFY344" s="232" t="s">
        <v>22773</v>
      </c>
      <c r="OFZ344" s="437" t="s">
        <v>22774</v>
      </c>
      <c r="OGA344" s="437"/>
      <c r="OGB344" s="437"/>
      <c r="OGC344" s="437"/>
      <c r="OGD344" s="437"/>
      <c r="OGE344" s="439"/>
      <c r="OGF344" s="211" t="s">
        <v>10863</v>
      </c>
      <c r="OGG344" s="211" t="s">
        <v>22772</v>
      </c>
      <c r="OGH344" s="211" t="s">
        <v>6595</v>
      </c>
      <c r="OGI344" s="212">
        <v>1</v>
      </c>
      <c r="OGJ344" s="212"/>
      <c r="OGK344" s="194">
        <v>79.59</v>
      </c>
      <c r="OGL344" s="194">
        <f>ROUND(OGK344*(1+$C$7),2)</f>
        <v>104.49</v>
      </c>
      <c r="OGM344" s="194">
        <f>OGI344*OGK344</f>
        <v>79.59</v>
      </c>
      <c r="OGN344" s="293">
        <f>OGL344*OGI344</f>
        <v>104.49</v>
      </c>
      <c r="OGO344" s="232" t="s">
        <v>22773</v>
      </c>
      <c r="OGP344" s="437" t="s">
        <v>22774</v>
      </c>
      <c r="OGQ344" s="437"/>
      <c r="OGR344" s="437"/>
      <c r="OGS344" s="437"/>
      <c r="OGT344" s="437"/>
      <c r="OGU344" s="439"/>
      <c r="OGV344" s="211" t="s">
        <v>10863</v>
      </c>
      <c r="OGW344" s="211" t="s">
        <v>22772</v>
      </c>
      <c r="OGX344" s="211" t="s">
        <v>6595</v>
      </c>
      <c r="OGY344" s="212">
        <v>1</v>
      </c>
      <c r="OGZ344" s="212"/>
      <c r="OHA344" s="194">
        <v>79.59</v>
      </c>
      <c r="OHB344" s="194">
        <f>ROUND(OHA344*(1+$C$7),2)</f>
        <v>104.49</v>
      </c>
      <c r="OHC344" s="194">
        <f>OGY344*OHA344</f>
        <v>79.59</v>
      </c>
      <c r="OHD344" s="293">
        <f>OHB344*OGY344</f>
        <v>104.49</v>
      </c>
      <c r="OHE344" s="232" t="s">
        <v>22773</v>
      </c>
      <c r="OHF344" s="437" t="s">
        <v>22774</v>
      </c>
      <c r="OHG344" s="437"/>
      <c r="OHH344" s="437"/>
      <c r="OHI344" s="437"/>
      <c r="OHJ344" s="437"/>
      <c r="OHK344" s="439"/>
      <c r="OHL344" s="211" t="s">
        <v>10863</v>
      </c>
      <c r="OHM344" s="211" t="s">
        <v>22772</v>
      </c>
      <c r="OHN344" s="211" t="s">
        <v>6595</v>
      </c>
      <c r="OHO344" s="212">
        <v>1</v>
      </c>
      <c r="OHP344" s="212"/>
      <c r="OHQ344" s="194">
        <v>79.59</v>
      </c>
      <c r="OHR344" s="194">
        <f>ROUND(OHQ344*(1+$C$7),2)</f>
        <v>104.49</v>
      </c>
      <c r="OHS344" s="194">
        <f>OHO344*OHQ344</f>
        <v>79.59</v>
      </c>
      <c r="OHT344" s="293">
        <f>OHR344*OHO344</f>
        <v>104.49</v>
      </c>
      <c r="OHU344" s="232" t="s">
        <v>22773</v>
      </c>
      <c r="OHV344" s="437" t="s">
        <v>22774</v>
      </c>
      <c r="OHW344" s="437"/>
      <c r="OHX344" s="437"/>
      <c r="OHY344" s="437"/>
      <c r="OHZ344" s="437"/>
      <c r="OIA344" s="439"/>
      <c r="OIB344" s="211" t="s">
        <v>10863</v>
      </c>
      <c r="OIC344" s="211" t="s">
        <v>22772</v>
      </c>
      <c r="OID344" s="211" t="s">
        <v>6595</v>
      </c>
      <c r="OIE344" s="212">
        <v>1</v>
      </c>
      <c r="OIF344" s="212"/>
      <c r="OIG344" s="194">
        <v>79.59</v>
      </c>
      <c r="OIH344" s="194">
        <f>ROUND(OIG344*(1+$C$7),2)</f>
        <v>104.49</v>
      </c>
      <c r="OII344" s="194">
        <f>OIE344*OIG344</f>
        <v>79.59</v>
      </c>
      <c r="OIJ344" s="293">
        <f>OIH344*OIE344</f>
        <v>104.49</v>
      </c>
      <c r="OIK344" s="232" t="s">
        <v>22773</v>
      </c>
      <c r="OIL344" s="437" t="s">
        <v>22774</v>
      </c>
      <c r="OIM344" s="437"/>
      <c r="OIN344" s="437"/>
      <c r="OIO344" s="437"/>
      <c r="OIP344" s="437"/>
      <c r="OIQ344" s="439"/>
      <c r="OIR344" s="211" t="s">
        <v>10863</v>
      </c>
      <c r="OIS344" s="211" t="s">
        <v>22772</v>
      </c>
      <c r="OIT344" s="211" t="s">
        <v>6595</v>
      </c>
      <c r="OIU344" s="212">
        <v>1</v>
      </c>
      <c r="OIV344" s="212"/>
      <c r="OIW344" s="194">
        <v>79.59</v>
      </c>
      <c r="OIX344" s="194">
        <f>ROUND(OIW344*(1+$C$7),2)</f>
        <v>104.49</v>
      </c>
      <c r="OIY344" s="194">
        <f>OIU344*OIW344</f>
        <v>79.59</v>
      </c>
      <c r="OIZ344" s="293">
        <f>OIX344*OIU344</f>
        <v>104.49</v>
      </c>
      <c r="OJA344" s="232" t="s">
        <v>22773</v>
      </c>
      <c r="OJB344" s="437" t="s">
        <v>22774</v>
      </c>
      <c r="OJC344" s="437"/>
      <c r="OJD344" s="437"/>
      <c r="OJE344" s="437"/>
      <c r="OJF344" s="437"/>
      <c r="OJG344" s="439"/>
      <c r="OJH344" s="211" t="s">
        <v>10863</v>
      </c>
      <c r="OJI344" s="211" t="s">
        <v>22772</v>
      </c>
      <c r="OJJ344" s="211" t="s">
        <v>6595</v>
      </c>
      <c r="OJK344" s="212">
        <v>1</v>
      </c>
      <c r="OJL344" s="212"/>
      <c r="OJM344" s="194">
        <v>79.59</v>
      </c>
      <c r="OJN344" s="194">
        <f>ROUND(OJM344*(1+$C$7),2)</f>
        <v>104.49</v>
      </c>
      <c r="OJO344" s="194">
        <f>OJK344*OJM344</f>
        <v>79.59</v>
      </c>
      <c r="OJP344" s="293">
        <f>OJN344*OJK344</f>
        <v>104.49</v>
      </c>
      <c r="OJQ344" s="232" t="s">
        <v>22773</v>
      </c>
      <c r="OJR344" s="437" t="s">
        <v>22774</v>
      </c>
      <c r="OJS344" s="437"/>
      <c r="OJT344" s="437"/>
      <c r="OJU344" s="437"/>
      <c r="OJV344" s="437"/>
      <c r="OJW344" s="439"/>
      <c r="OJX344" s="211" t="s">
        <v>10863</v>
      </c>
      <c r="OJY344" s="211" t="s">
        <v>22772</v>
      </c>
      <c r="OJZ344" s="211" t="s">
        <v>6595</v>
      </c>
      <c r="OKA344" s="212">
        <v>1</v>
      </c>
      <c r="OKB344" s="212"/>
      <c r="OKC344" s="194">
        <v>79.59</v>
      </c>
      <c r="OKD344" s="194">
        <f>ROUND(OKC344*(1+$C$7),2)</f>
        <v>104.49</v>
      </c>
      <c r="OKE344" s="194">
        <f>OKA344*OKC344</f>
        <v>79.59</v>
      </c>
      <c r="OKF344" s="293">
        <f>OKD344*OKA344</f>
        <v>104.49</v>
      </c>
      <c r="OKG344" s="232" t="s">
        <v>22773</v>
      </c>
      <c r="OKH344" s="437" t="s">
        <v>22774</v>
      </c>
      <c r="OKI344" s="437"/>
      <c r="OKJ344" s="437"/>
      <c r="OKK344" s="437"/>
      <c r="OKL344" s="437"/>
      <c r="OKM344" s="439"/>
      <c r="OKN344" s="211" t="s">
        <v>10863</v>
      </c>
      <c r="OKO344" s="211" t="s">
        <v>22772</v>
      </c>
      <c r="OKP344" s="211" t="s">
        <v>6595</v>
      </c>
      <c r="OKQ344" s="212">
        <v>1</v>
      </c>
      <c r="OKR344" s="212"/>
      <c r="OKS344" s="194">
        <v>79.59</v>
      </c>
      <c r="OKT344" s="194">
        <f>ROUND(OKS344*(1+$C$7),2)</f>
        <v>104.49</v>
      </c>
      <c r="OKU344" s="194">
        <f>OKQ344*OKS344</f>
        <v>79.59</v>
      </c>
      <c r="OKV344" s="293">
        <f>OKT344*OKQ344</f>
        <v>104.49</v>
      </c>
      <c r="OKW344" s="232" t="s">
        <v>22773</v>
      </c>
      <c r="OKX344" s="437" t="s">
        <v>22774</v>
      </c>
      <c r="OKY344" s="437"/>
      <c r="OKZ344" s="437"/>
      <c r="OLA344" s="437"/>
      <c r="OLB344" s="437"/>
      <c r="OLC344" s="439"/>
      <c r="OLD344" s="211" t="s">
        <v>10863</v>
      </c>
      <c r="OLE344" s="211" t="s">
        <v>22772</v>
      </c>
      <c r="OLF344" s="211" t="s">
        <v>6595</v>
      </c>
      <c r="OLG344" s="212">
        <v>1</v>
      </c>
      <c r="OLH344" s="212"/>
      <c r="OLI344" s="194">
        <v>79.59</v>
      </c>
      <c r="OLJ344" s="194">
        <f>ROUND(OLI344*(1+$C$7),2)</f>
        <v>104.49</v>
      </c>
      <c r="OLK344" s="194">
        <f>OLG344*OLI344</f>
        <v>79.59</v>
      </c>
      <c r="OLL344" s="293">
        <f>OLJ344*OLG344</f>
        <v>104.49</v>
      </c>
      <c r="OLM344" s="232" t="s">
        <v>22773</v>
      </c>
      <c r="OLN344" s="437" t="s">
        <v>22774</v>
      </c>
      <c r="OLO344" s="437"/>
      <c r="OLP344" s="437"/>
      <c r="OLQ344" s="437"/>
      <c r="OLR344" s="437"/>
      <c r="OLS344" s="439"/>
      <c r="OLT344" s="211" t="s">
        <v>10863</v>
      </c>
      <c r="OLU344" s="211" t="s">
        <v>22772</v>
      </c>
      <c r="OLV344" s="211" t="s">
        <v>6595</v>
      </c>
      <c r="OLW344" s="212">
        <v>1</v>
      </c>
      <c r="OLX344" s="212"/>
      <c r="OLY344" s="194">
        <v>79.59</v>
      </c>
      <c r="OLZ344" s="194">
        <f>ROUND(OLY344*(1+$C$7),2)</f>
        <v>104.49</v>
      </c>
      <c r="OMA344" s="194">
        <f>OLW344*OLY344</f>
        <v>79.59</v>
      </c>
      <c r="OMB344" s="293">
        <f>OLZ344*OLW344</f>
        <v>104.49</v>
      </c>
      <c r="OMC344" s="232" t="s">
        <v>22773</v>
      </c>
      <c r="OMD344" s="437" t="s">
        <v>22774</v>
      </c>
      <c r="OME344" s="437"/>
      <c r="OMF344" s="437"/>
      <c r="OMG344" s="437"/>
      <c r="OMH344" s="437"/>
      <c r="OMI344" s="439"/>
      <c r="OMJ344" s="211" t="s">
        <v>10863</v>
      </c>
      <c r="OMK344" s="211" t="s">
        <v>22772</v>
      </c>
      <c r="OML344" s="211" t="s">
        <v>6595</v>
      </c>
      <c r="OMM344" s="212">
        <v>1</v>
      </c>
      <c r="OMN344" s="212"/>
      <c r="OMO344" s="194">
        <v>79.59</v>
      </c>
      <c r="OMP344" s="194">
        <f>ROUND(OMO344*(1+$C$7),2)</f>
        <v>104.49</v>
      </c>
      <c r="OMQ344" s="194">
        <f>OMM344*OMO344</f>
        <v>79.59</v>
      </c>
      <c r="OMR344" s="293">
        <f>OMP344*OMM344</f>
        <v>104.49</v>
      </c>
      <c r="OMS344" s="232" t="s">
        <v>22773</v>
      </c>
      <c r="OMT344" s="437" t="s">
        <v>22774</v>
      </c>
      <c r="OMU344" s="437"/>
      <c r="OMV344" s="437"/>
      <c r="OMW344" s="437"/>
      <c r="OMX344" s="437"/>
      <c r="OMY344" s="439"/>
      <c r="OMZ344" s="211" t="s">
        <v>10863</v>
      </c>
      <c r="ONA344" s="211" t="s">
        <v>22772</v>
      </c>
      <c r="ONB344" s="211" t="s">
        <v>6595</v>
      </c>
      <c r="ONC344" s="212">
        <v>1</v>
      </c>
      <c r="OND344" s="212"/>
      <c r="ONE344" s="194">
        <v>79.59</v>
      </c>
      <c r="ONF344" s="194">
        <f>ROUND(ONE344*(1+$C$7),2)</f>
        <v>104.49</v>
      </c>
      <c r="ONG344" s="194">
        <f>ONC344*ONE344</f>
        <v>79.59</v>
      </c>
      <c r="ONH344" s="293">
        <f>ONF344*ONC344</f>
        <v>104.49</v>
      </c>
      <c r="ONI344" s="232" t="s">
        <v>22773</v>
      </c>
      <c r="ONJ344" s="437" t="s">
        <v>22774</v>
      </c>
      <c r="ONK344" s="437"/>
      <c r="ONL344" s="437"/>
      <c r="ONM344" s="437"/>
      <c r="ONN344" s="437"/>
      <c r="ONO344" s="439"/>
      <c r="ONP344" s="211" t="s">
        <v>10863</v>
      </c>
      <c r="ONQ344" s="211" t="s">
        <v>22772</v>
      </c>
      <c r="ONR344" s="211" t="s">
        <v>6595</v>
      </c>
      <c r="ONS344" s="212">
        <v>1</v>
      </c>
      <c r="ONT344" s="212"/>
      <c r="ONU344" s="194">
        <v>79.59</v>
      </c>
      <c r="ONV344" s="194">
        <f>ROUND(ONU344*(1+$C$7),2)</f>
        <v>104.49</v>
      </c>
      <c r="ONW344" s="194">
        <f>ONS344*ONU344</f>
        <v>79.59</v>
      </c>
      <c r="ONX344" s="293">
        <f>ONV344*ONS344</f>
        <v>104.49</v>
      </c>
      <c r="ONY344" s="232" t="s">
        <v>22773</v>
      </c>
      <c r="ONZ344" s="437" t="s">
        <v>22774</v>
      </c>
      <c r="OOA344" s="437"/>
      <c r="OOB344" s="437"/>
      <c r="OOC344" s="437"/>
      <c r="OOD344" s="437"/>
      <c r="OOE344" s="439"/>
      <c r="OOF344" s="211" t="s">
        <v>10863</v>
      </c>
      <c r="OOG344" s="211" t="s">
        <v>22772</v>
      </c>
      <c r="OOH344" s="211" t="s">
        <v>6595</v>
      </c>
      <c r="OOI344" s="212">
        <v>1</v>
      </c>
      <c r="OOJ344" s="212"/>
      <c r="OOK344" s="194">
        <v>79.59</v>
      </c>
      <c r="OOL344" s="194">
        <f>ROUND(OOK344*(1+$C$7),2)</f>
        <v>104.49</v>
      </c>
      <c r="OOM344" s="194">
        <f>OOI344*OOK344</f>
        <v>79.59</v>
      </c>
      <c r="OON344" s="293">
        <f>OOL344*OOI344</f>
        <v>104.49</v>
      </c>
      <c r="OOO344" s="232" t="s">
        <v>22773</v>
      </c>
      <c r="OOP344" s="437" t="s">
        <v>22774</v>
      </c>
      <c r="OOQ344" s="437"/>
      <c r="OOR344" s="437"/>
      <c r="OOS344" s="437"/>
      <c r="OOT344" s="437"/>
      <c r="OOU344" s="439"/>
      <c r="OOV344" s="211" t="s">
        <v>10863</v>
      </c>
      <c r="OOW344" s="211" t="s">
        <v>22772</v>
      </c>
      <c r="OOX344" s="211" t="s">
        <v>6595</v>
      </c>
      <c r="OOY344" s="212">
        <v>1</v>
      </c>
      <c r="OOZ344" s="212"/>
      <c r="OPA344" s="194">
        <v>79.59</v>
      </c>
      <c r="OPB344" s="194">
        <f>ROUND(OPA344*(1+$C$7),2)</f>
        <v>104.49</v>
      </c>
      <c r="OPC344" s="194">
        <f>OOY344*OPA344</f>
        <v>79.59</v>
      </c>
      <c r="OPD344" s="293">
        <f>OPB344*OOY344</f>
        <v>104.49</v>
      </c>
      <c r="OPE344" s="232" t="s">
        <v>22773</v>
      </c>
      <c r="OPF344" s="437" t="s">
        <v>22774</v>
      </c>
      <c r="OPG344" s="437"/>
      <c r="OPH344" s="437"/>
      <c r="OPI344" s="437"/>
      <c r="OPJ344" s="437"/>
      <c r="OPK344" s="439"/>
      <c r="OPL344" s="211" t="s">
        <v>10863</v>
      </c>
      <c r="OPM344" s="211" t="s">
        <v>22772</v>
      </c>
      <c r="OPN344" s="211" t="s">
        <v>6595</v>
      </c>
      <c r="OPO344" s="212">
        <v>1</v>
      </c>
      <c r="OPP344" s="212"/>
      <c r="OPQ344" s="194">
        <v>79.59</v>
      </c>
      <c r="OPR344" s="194">
        <f>ROUND(OPQ344*(1+$C$7),2)</f>
        <v>104.49</v>
      </c>
      <c r="OPS344" s="194">
        <f>OPO344*OPQ344</f>
        <v>79.59</v>
      </c>
      <c r="OPT344" s="293">
        <f>OPR344*OPO344</f>
        <v>104.49</v>
      </c>
      <c r="OPU344" s="232" t="s">
        <v>22773</v>
      </c>
      <c r="OPV344" s="437" t="s">
        <v>22774</v>
      </c>
      <c r="OPW344" s="437"/>
      <c r="OPX344" s="437"/>
      <c r="OPY344" s="437"/>
      <c r="OPZ344" s="437"/>
      <c r="OQA344" s="439"/>
      <c r="OQB344" s="211" t="s">
        <v>10863</v>
      </c>
      <c r="OQC344" s="211" t="s">
        <v>22772</v>
      </c>
      <c r="OQD344" s="211" t="s">
        <v>6595</v>
      </c>
      <c r="OQE344" s="212">
        <v>1</v>
      </c>
      <c r="OQF344" s="212"/>
      <c r="OQG344" s="194">
        <v>79.59</v>
      </c>
      <c r="OQH344" s="194">
        <f>ROUND(OQG344*(1+$C$7),2)</f>
        <v>104.49</v>
      </c>
      <c r="OQI344" s="194">
        <f>OQE344*OQG344</f>
        <v>79.59</v>
      </c>
      <c r="OQJ344" s="293">
        <f>OQH344*OQE344</f>
        <v>104.49</v>
      </c>
      <c r="OQK344" s="232" t="s">
        <v>22773</v>
      </c>
      <c r="OQL344" s="437" t="s">
        <v>22774</v>
      </c>
      <c r="OQM344" s="437"/>
      <c r="OQN344" s="437"/>
      <c r="OQO344" s="437"/>
      <c r="OQP344" s="437"/>
      <c r="OQQ344" s="439"/>
      <c r="OQR344" s="211" t="s">
        <v>10863</v>
      </c>
      <c r="OQS344" s="211" t="s">
        <v>22772</v>
      </c>
      <c r="OQT344" s="211" t="s">
        <v>6595</v>
      </c>
      <c r="OQU344" s="212">
        <v>1</v>
      </c>
      <c r="OQV344" s="212"/>
      <c r="OQW344" s="194">
        <v>79.59</v>
      </c>
      <c r="OQX344" s="194">
        <f>ROUND(OQW344*(1+$C$7),2)</f>
        <v>104.49</v>
      </c>
      <c r="OQY344" s="194">
        <f>OQU344*OQW344</f>
        <v>79.59</v>
      </c>
      <c r="OQZ344" s="293">
        <f>OQX344*OQU344</f>
        <v>104.49</v>
      </c>
      <c r="ORA344" s="232" t="s">
        <v>22773</v>
      </c>
      <c r="ORB344" s="437" t="s">
        <v>22774</v>
      </c>
      <c r="ORC344" s="437"/>
      <c r="ORD344" s="437"/>
      <c r="ORE344" s="437"/>
      <c r="ORF344" s="437"/>
      <c r="ORG344" s="439"/>
      <c r="ORH344" s="211" t="s">
        <v>10863</v>
      </c>
      <c r="ORI344" s="211" t="s">
        <v>22772</v>
      </c>
      <c r="ORJ344" s="211" t="s">
        <v>6595</v>
      </c>
      <c r="ORK344" s="212">
        <v>1</v>
      </c>
      <c r="ORL344" s="212"/>
      <c r="ORM344" s="194">
        <v>79.59</v>
      </c>
      <c r="ORN344" s="194">
        <f>ROUND(ORM344*(1+$C$7),2)</f>
        <v>104.49</v>
      </c>
      <c r="ORO344" s="194">
        <f>ORK344*ORM344</f>
        <v>79.59</v>
      </c>
      <c r="ORP344" s="293">
        <f>ORN344*ORK344</f>
        <v>104.49</v>
      </c>
      <c r="ORQ344" s="232" t="s">
        <v>22773</v>
      </c>
      <c r="ORR344" s="437" t="s">
        <v>22774</v>
      </c>
      <c r="ORS344" s="437"/>
      <c r="ORT344" s="437"/>
      <c r="ORU344" s="437"/>
      <c r="ORV344" s="437"/>
      <c r="ORW344" s="439"/>
      <c r="ORX344" s="211" t="s">
        <v>10863</v>
      </c>
      <c r="ORY344" s="211" t="s">
        <v>22772</v>
      </c>
      <c r="ORZ344" s="211" t="s">
        <v>6595</v>
      </c>
      <c r="OSA344" s="212">
        <v>1</v>
      </c>
      <c r="OSB344" s="212"/>
      <c r="OSC344" s="194">
        <v>79.59</v>
      </c>
      <c r="OSD344" s="194">
        <f>ROUND(OSC344*(1+$C$7),2)</f>
        <v>104.49</v>
      </c>
      <c r="OSE344" s="194">
        <f>OSA344*OSC344</f>
        <v>79.59</v>
      </c>
      <c r="OSF344" s="293">
        <f>OSD344*OSA344</f>
        <v>104.49</v>
      </c>
      <c r="OSG344" s="232" t="s">
        <v>22773</v>
      </c>
      <c r="OSH344" s="437" t="s">
        <v>22774</v>
      </c>
      <c r="OSI344" s="437"/>
      <c r="OSJ344" s="437"/>
      <c r="OSK344" s="437"/>
      <c r="OSL344" s="437"/>
      <c r="OSM344" s="439"/>
      <c r="OSN344" s="211" t="s">
        <v>10863</v>
      </c>
      <c r="OSO344" s="211" t="s">
        <v>22772</v>
      </c>
      <c r="OSP344" s="211" t="s">
        <v>6595</v>
      </c>
      <c r="OSQ344" s="212">
        <v>1</v>
      </c>
      <c r="OSR344" s="212"/>
      <c r="OSS344" s="194">
        <v>79.59</v>
      </c>
      <c r="OST344" s="194">
        <f>ROUND(OSS344*(1+$C$7),2)</f>
        <v>104.49</v>
      </c>
      <c r="OSU344" s="194">
        <f>OSQ344*OSS344</f>
        <v>79.59</v>
      </c>
      <c r="OSV344" s="293">
        <f>OST344*OSQ344</f>
        <v>104.49</v>
      </c>
      <c r="OSW344" s="232" t="s">
        <v>22773</v>
      </c>
      <c r="OSX344" s="437" t="s">
        <v>22774</v>
      </c>
      <c r="OSY344" s="437"/>
      <c r="OSZ344" s="437"/>
      <c r="OTA344" s="437"/>
      <c r="OTB344" s="437"/>
      <c r="OTC344" s="439"/>
      <c r="OTD344" s="211" t="s">
        <v>10863</v>
      </c>
      <c r="OTE344" s="211" t="s">
        <v>22772</v>
      </c>
      <c r="OTF344" s="211" t="s">
        <v>6595</v>
      </c>
      <c r="OTG344" s="212">
        <v>1</v>
      </c>
      <c r="OTH344" s="212"/>
      <c r="OTI344" s="194">
        <v>79.59</v>
      </c>
      <c r="OTJ344" s="194">
        <f>ROUND(OTI344*(1+$C$7),2)</f>
        <v>104.49</v>
      </c>
      <c r="OTK344" s="194">
        <f>OTG344*OTI344</f>
        <v>79.59</v>
      </c>
      <c r="OTL344" s="293">
        <f>OTJ344*OTG344</f>
        <v>104.49</v>
      </c>
      <c r="OTM344" s="232" t="s">
        <v>22773</v>
      </c>
      <c r="OTN344" s="437" t="s">
        <v>22774</v>
      </c>
      <c r="OTO344" s="437"/>
      <c r="OTP344" s="437"/>
      <c r="OTQ344" s="437"/>
      <c r="OTR344" s="437"/>
      <c r="OTS344" s="439"/>
      <c r="OTT344" s="211" t="s">
        <v>10863</v>
      </c>
      <c r="OTU344" s="211" t="s">
        <v>22772</v>
      </c>
      <c r="OTV344" s="211" t="s">
        <v>6595</v>
      </c>
      <c r="OTW344" s="212">
        <v>1</v>
      </c>
      <c r="OTX344" s="212"/>
      <c r="OTY344" s="194">
        <v>79.59</v>
      </c>
      <c r="OTZ344" s="194">
        <f>ROUND(OTY344*(1+$C$7),2)</f>
        <v>104.49</v>
      </c>
      <c r="OUA344" s="194">
        <f>OTW344*OTY344</f>
        <v>79.59</v>
      </c>
      <c r="OUB344" s="293">
        <f>OTZ344*OTW344</f>
        <v>104.49</v>
      </c>
      <c r="OUC344" s="232" t="s">
        <v>22773</v>
      </c>
      <c r="OUD344" s="437" t="s">
        <v>22774</v>
      </c>
      <c r="OUE344" s="437"/>
      <c r="OUF344" s="437"/>
      <c r="OUG344" s="437"/>
      <c r="OUH344" s="437"/>
      <c r="OUI344" s="439"/>
      <c r="OUJ344" s="211" t="s">
        <v>10863</v>
      </c>
      <c r="OUK344" s="211" t="s">
        <v>22772</v>
      </c>
      <c r="OUL344" s="211" t="s">
        <v>6595</v>
      </c>
      <c r="OUM344" s="212">
        <v>1</v>
      </c>
      <c r="OUN344" s="212"/>
      <c r="OUO344" s="194">
        <v>79.59</v>
      </c>
      <c r="OUP344" s="194">
        <f>ROUND(OUO344*(1+$C$7),2)</f>
        <v>104.49</v>
      </c>
      <c r="OUQ344" s="194">
        <f>OUM344*OUO344</f>
        <v>79.59</v>
      </c>
      <c r="OUR344" s="293">
        <f>OUP344*OUM344</f>
        <v>104.49</v>
      </c>
      <c r="OUS344" s="232" t="s">
        <v>22773</v>
      </c>
      <c r="OUT344" s="437" t="s">
        <v>22774</v>
      </c>
      <c r="OUU344" s="437"/>
      <c r="OUV344" s="437"/>
      <c r="OUW344" s="437"/>
      <c r="OUX344" s="437"/>
      <c r="OUY344" s="439"/>
      <c r="OUZ344" s="211" t="s">
        <v>10863</v>
      </c>
      <c r="OVA344" s="211" t="s">
        <v>22772</v>
      </c>
      <c r="OVB344" s="211" t="s">
        <v>6595</v>
      </c>
      <c r="OVC344" s="212">
        <v>1</v>
      </c>
      <c r="OVD344" s="212"/>
      <c r="OVE344" s="194">
        <v>79.59</v>
      </c>
      <c r="OVF344" s="194">
        <f>ROUND(OVE344*(1+$C$7),2)</f>
        <v>104.49</v>
      </c>
      <c r="OVG344" s="194">
        <f>OVC344*OVE344</f>
        <v>79.59</v>
      </c>
      <c r="OVH344" s="293">
        <f>OVF344*OVC344</f>
        <v>104.49</v>
      </c>
      <c r="OVI344" s="232" t="s">
        <v>22773</v>
      </c>
      <c r="OVJ344" s="437" t="s">
        <v>22774</v>
      </c>
      <c r="OVK344" s="437"/>
      <c r="OVL344" s="437"/>
      <c r="OVM344" s="437"/>
      <c r="OVN344" s="437"/>
      <c r="OVO344" s="439"/>
      <c r="OVP344" s="211" t="s">
        <v>10863</v>
      </c>
      <c r="OVQ344" s="211" t="s">
        <v>22772</v>
      </c>
      <c r="OVR344" s="211" t="s">
        <v>6595</v>
      </c>
      <c r="OVS344" s="212">
        <v>1</v>
      </c>
      <c r="OVT344" s="212"/>
      <c r="OVU344" s="194">
        <v>79.59</v>
      </c>
      <c r="OVV344" s="194">
        <f>ROUND(OVU344*(1+$C$7),2)</f>
        <v>104.49</v>
      </c>
      <c r="OVW344" s="194">
        <f>OVS344*OVU344</f>
        <v>79.59</v>
      </c>
      <c r="OVX344" s="293">
        <f>OVV344*OVS344</f>
        <v>104.49</v>
      </c>
      <c r="OVY344" s="232" t="s">
        <v>22773</v>
      </c>
      <c r="OVZ344" s="437" t="s">
        <v>22774</v>
      </c>
      <c r="OWA344" s="437"/>
      <c r="OWB344" s="437"/>
      <c r="OWC344" s="437"/>
      <c r="OWD344" s="437"/>
      <c r="OWE344" s="439"/>
      <c r="OWF344" s="211" t="s">
        <v>10863</v>
      </c>
      <c r="OWG344" s="211" t="s">
        <v>22772</v>
      </c>
      <c r="OWH344" s="211" t="s">
        <v>6595</v>
      </c>
      <c r="OWI344" s="212">
        <v>1</v>
      </c>
      <c r="OWJ344" s="212"/>
      <c r="OWK344" s="194">
        <v>79.59</v>
      </c>
      <c r="OWL344" s="194">
        <f>ROUND(OWK344*(1+$C$7),2)</f>
        <v>104.49</v>
      </c>
      <c r="OWM344" s="194">
        <f>OWI344*OWK344</f>
        <v>79.59</v>
      </c>
      <c r="OWN344" s="293">
        <f>OWL344*OWI344</f>
        <v>104.49</v>
      </c>
      <c r="OWO344" s="232" t="s">
        <v>22773</v>
      </c>
      <c r="OWP344" s="437" t="s">
        <v>22774</v>
      </c>
      <c r="OWQ344" s="437"/>
      <c r="OWR344" s="437"/>
      <c r="OWS344" s="437"/>
      <c r="OWT344" s="437"/>
      <c r="OWU344" s="439"/>
      <c r="OWV344" s="211" t="s">
        <v>10863</v>
      </c>
      <c r="OWW344" s="211" t="s">
        <v>22772</v>
      </c>
      <c r="OWX344" s="211" t="s">
        <v>6595</v>
      </c>
      <c r="OWY344" s="212">
        <v>1</v>
      </c>
      <c r="OWZ344" s="212"/>
      <c r="OXA344" s="194">
        <v>79.59</v>
      </c>
      <c r="OXB344" s="194">
        <f>ROUND(OXA344*(1+$C$7),2)</f>
        <v>104.49</v>
      </c>
      <c r="OXC344" s="194">
        <f>OWY344*OXA344</f>
        <v>79.59</v>
      </c>
      <c r="OXD344" s="293">
        <f>OXB344*OWY344</f>
        <v>104.49</v>
      </c>
      <c r="OXE344" s="232" t="s">
        <v>22773</v>
      </c>
      <c r="OXF344" s="437" t="s">
        <v>22774</v>
      </c>
      <c r="OXG344" s="437"/>
      <c r="OXH344" s="437"/>
      <c r="OXI344" s="437"/>
      <c r="OXJ344" s="437"/>
      <c r="OXK344" s="439"/>
      <c r="OXL344" s="211" t="s">
        <v>10863</v>
      </c>
      <c r="OXM344" s="211" t="s">
        <v>22772</v>
      </c>
      <c r="OXN344" s="211" t="s">
        <v>6595</v>
      </c>
      <c r="OXO344" s="212">
        <v>1</v>
      </c>
      <c r="OXP344" s="212"/>
      <c r="OXQ344" s="194">
        <v>79.59</v>
      </c>
      <c r="OXR344" s="194">
        <f>ROUND(OXQ344*(1+$C$7),2)</f>
        <v>104.49</v>
      </c>
      <c r="OXS344" s="194">
        <f>OXO344*OXQ344</f>
        <v>79.59</v>
      </c>
      <c r="OXT344" s="293">
        <f>OXR344*OXO344</f>
        <v>104.49</v>
      </c>
      <c r="OXU344" s="232" t="s">
        <v>22773</v>
      </c>
      <c r="OXV344" s="437" t="s">
        <v>22774</v>
      </c>
      <c r="OXW344" s="437"/>
      <c r="OXX344" s="437"/>
      <c r="OXY344" s="437"/>
      <c r="OXZ344" s="437"/>
      <c r="OYA344" s="439"/>
      <c r="OYB344" s="211" t="s">
        <v>10863</v>
      </c>
      <c r="OYC344" s="211" t="s">
        <v>22772</v>
      </c>
      <c r="OYD344" s="211" t="s">
        <v>6595</v>
      </c>
      <c r="OYE344" s="212">
        <v>1</v>
      </c>
      <c r="OYF344" s="212"/>
      <c r="OYG344" s="194">
        <v>79.59</v>
      </c>
      <c r="OYH344" s="194">
        <f>ROUND(OYG344*(1+$C$7),2)</f>
        <v>104.49</v>
      </c>
      <c r="OYI344" s="194">
        <f>OYE344*OYG344</f>
        <v>79.59</v>
      </c>
      <c r="OYJ344" s="293">
        <f>OYH344*OYE344</f>
        <v>104.49</v>
      </c>
      <c r="OYK344" s="232" t="s">
        <v>22773</v>
      </c>
      <c r="OYL344" s="437" t="s">
        <v>22774</v>
      </c>
      <c r="OYM344" s="437"/>
      <c r="OYN344" s="437"/>
      <c r="OYO344" s="437"/>
      <c r="OYP344" s="437"/>
      <c r="OYQ344" s="439"/>
      <c r="OYR344" s="211" t="s">
        <v>10863</v>
      </c>
      <c r="OYS344" s="211" t="s">
        <v>22772</v>
      </c>
      <c r="OYT344" s="211" t="s">
        <v>6595</v>
      </c>
      <c r="OYU344" s="212">
        <v>1</v>
      </c>
      <c r="OYV344" s="212"/>
      <c r="OYW344" s="194">
        <v>79.59</v>
      </c>
      <c r="OYX344" s="194">
        <f>ROUND(OYW344*(1+$C$7),2)</f>
        <v>104.49</v>
      </c>
      <c r="OYY344" s="194">
        <f>OYU344*OYW344</f>
        <v>79.59</v>
      </c>
      <c r="OYZ344" s="293">
        <f>OYX344*OYU344</f>
        <v>104.49</v>
      </c>
      <c r="OZA344" s="232" t="s">
        <v>22773</v>
      </c>
      <c r="OZB344" s="437" t="s">
        <v>22774</v>
      </c>
      <c r="OZC344" s="437"/>
      <c r="OZD344" s="437"/>
      <c r="OZE344" s="437"/>
      <c r="OZF344" s="437"/>
      <c r="OZG344" s="439"/>
      <c r="OZH344" s="211" t="s">
        <v>10863</v>
      </c>
      <c r="OZI344" s="211" t="s">
        <v>22772</v>
      </c>
      <c r="OZJ344" s="211" t="s">
        <v>6595</v>
      </c>
      <c r="OZK344" s="212">
        <v>1</v>
      </c>
      <c r="OZL344" s="212"/>
      <c r="OZM344" s="194">
        <v>79.59</v>
      </c>
      <c r="OZN344" s="194">
        <f>ROUND(OZM344*(1+$C$7),2)</f>
        <v>104.49</v>
      </c>
      <c r="OZO344" s="194">
        <f>OZK344*OZM344</f>
        <v>79.59</v>
      </c>
      <c r="OZP344" s="293">
        <f>OZN344*OZK344</f>
        <v>104.49</v>
      </c>
      <c r="OZQ344" s="232" t="s">
        <v>22773</v>
      </c>
      <c r="OZR344" s="437" t="s">
        <v>22774</v>
      </c>
      <c r="OZS344" s="437"/>
      <c r="OZT344" s="437"/>
      <c r="OZU344" s="437"/>
      <c r="OZV344" s="437"/>
      <c r="OZW344" s="439"/>
      <c r="OZX344" s="211" t="s">
        <v>10863</v>
      </c>
      <c r="OZY344" s="211" t="s">
        <v>22772</v>
      </c>
      <c r="OZZ344" s="211" t="s">
        <v>6595</v>
      </c>
      <c r="PAA344" s="212">
        <v>1</v>
      </c>
      <c r="PAB344" s="212"/>
      <c r="PAC344" s="194">
        <v>79.59</v>
      </c>
      <c r="PAD344" s="194">
        <f>ROUND(PAC344*(1+$C$7),2)</f>
        <v>104.49</v>
      </c>
      <c r="PAE344" s="194">
        <f>PAA344*PAC344</f>
        <v>79.59</v>
      </c>
      <c r="PAF344" s="293">
        <f>PAD344*PAA344</f>
        <v>104.49</v>
      </c>
      <c r="PAG344" s="232" t="s">
        <v>22773</v>
      </c>
      <c r="PAH344" s="437" t="s">
        <v>22774</v>
      </c>
      <c r="PAI344" s="437"/>
      <c r="PAJ344" s="437"/>
      <c r="PAK344" s="437"/>
      <c r="PAL344" s="437"/>
      <c r="PAM344" s="439"/>
      <c r="PAN344" s="211" t="s">
        <v>10863</v>
      </c>
      <c r="PAO344" s="211" t="s">
        <v>22772</v>
      </c>
      <c r="PAP344" s="211" t="s">
        <v>6595</v>
      </c>
      <c r="PAQ344" s="212">
        <v>1</v>
      </c>
      <c r="PAR344" s="212"/>
      <c r="PAS344" s="194">
        <v>79.59</v>
      </c>
      <c r="PAT344" s="194">
        <f>ROUND(PAS344*(1+$C$7),2)</f>
        <v>104.49</v>
      </c>
      <c r="PAU344" s="194">
        <f>PAQ344*PAS344</f>
        <v>79.59</v>
      </c>
      <c r="PAV344" s="293">
        <f>PAT344*PAQ344</f>
        <v>104.49</v>
      </c>
      <c r="PAW344" s="232" t="s">
        <v>22773</v>
      </c>
      <c r="PAX344" s="437" t="s">
        <v>22774</v>
      </c>
      <c r="PAY344" s="437"/>
      <c r="PAZ344" s="437"/>
      <c r="PBA344" s="437"/>
      <c r="PBB344" s="437"/>
      <c r="PBC344" s="439"/>
      <c r="PBD344" s="211" t="s">
        <v>10863</v>
      </c>
      <c r="PBE344" s="211" t="s">
        <v>22772</v>
      </c>
      <c r="PBF344" s="211" t="s">
        <v>6595</v>
      </c>
      <c r="PBG344" s="212">
        <v>1</v>
      </c>
      <c r="PBH344" s="212"/>
      <c r="PBI344" s="194">
        <v>79.59</v>
      </c>
      <c r="PBJ344" s="194">
        <f>ROUND(PBI344*(1+$C$7),2)</f>
        <v>104.49</v>
      </c>
      <c r="PBK344" s="194">
        <f>PBG344*PBI344</f>
        <v>79.59</v>
      </c>
      <c r="PBL344" s="293">
        <f>PBJ344*PBG344</f>
        <v>104.49</v>
      </c>
      <c r="PBM344" s="232" t="s">
        <v>22773</v>
      </c>
      <c r="PBN344" s="437" t="s">
        <v>22774</v>
      </c>
      <c r="PBO344" s="437"/>
      <c r="PBP344" s="437"/>
      <c r="PBQ344" s="437"/>
      <c r="PBR344" s="437"/>
      <c r="PBS344" s="439"/>
      <c r="PBT344" s="211" t="s">
        <v>10863</v>
      </c>
      <c r="PBU344" s="211" t="s">
        <v>22772</v>
      </c>
      <c r="PBV344" s="211" t="s">
        <v>6595</v>
      </c>
      <c r="PBW344" s="212">
        <v>1</v>
      </c>
      <c r="PBX344" s="212"/>
      <c r="PBY344" s="194">
        <v>79.59</v>
      </c>
      <c r="PBZ344" s="194">
        <f>ROUND(PBY344*(1+$C$7),2)</f>
        <v>104.49</v>
      </c>
      <c r="PCA344" s="194">
        <f>PBW344*PBY344</f>
        <v>79.59</v>
      </c>
      <c r="PCB344" s="293">
        <f>PBZ344*PBW344</f>
        <v>104.49</v>
      </c>
      <c r="PCC344" s="232" t="s">
        <v>22773</v>
      </c>
      <c r="PCD344" s="437" t="s">
        <v>22774</v>
      </c>
      <c r="PCE344" s="437"/>
      <c r="PCF344" s="437"/>
      <c r="PCG344" s="437"/>
      <c r="PCH344" s="437"/>
      <c r="PCI344" s="439"/>
      <c r="PCJ344" s="211" t="s">
        <v>10863</v>
      </c>
      <c r="PCK344" s="211" t="s">
        <v>22772</v>
      </c>
      <c r="PCL344" s="211" t="s">
        <v>6595</v>
      </c>
      <c r="PCM344" s="212">
        <v>1</v>
      </c>
      <c r="PCN344" s="212"/>
      <c r="PCO344" s="194">
        <v>79.59</v>
      </c>
      <c r="PCP344" s="194">
        <f>ROUND(PCO344*(1+$C$7),2)</f>
        <v>104.49</v>
      </c>
      <c r="PCQ344" s="194">
        <f>PCM344*PCO344</f>
        <v>79.59</v>
      </c>
      <c r="PCR344" s="293">
        <f>PCP344*PCM344</f>
        <v>104.49</v>
      </c>
      <c r="PCS344" s="232" t="s">
        <v>22773</v>
      </c>
      <c r="PCT344" s="437" t="s">
        <v>22774</v>
      </c>
      <c r="PCU344" s="437"/>
      <c r="PCV344" s="437"/>
      <c r="PCW344" s="437"/>
      <c r="PCX344" s="437"/>
      <c r="PCY344" s="439"/>
      <c r="PCZ344" s="211" t="s">
        <v>10863</v>
      </c>
      <c r="PDA344" s="211" t="s">
        <v>22772</v>
      </c>
      <c r="PDB344" s="211" t="s">
        <v>6595</v>
      </c>
      <c r="PDC344" s="212">
        <v>1</v>
      </c>
      <c r="PDD344" s="212"/>
      <c r="PDE344" s="194">
        <v>79.59</v>
      </c>
      <c r="PDF344" s="194">
        <f>ROUND(PDE344*(1+$C$7),2)</f>
        <v>104.49</v>
      </c>
      <c r="PDG344" s="194">
        <f>PDC344*PDE344</f>
        <v>79.59</v>
      </c>
      <c r="PDH344" s="293">
        <f>PDF344*PDC344</f>
        <v>104.49</v>
      </c>
      <c r="PDI344" s="232" t="s">
        <v>22773</v>
      </c>
      <c r="PDJ344" s="437" t="s">
        <v>22774</v>
      </c>
      <c r="PDK344" s="437"/>
      <c r="PDL344" s="437"/>
      <c r="PDM344" s="437"/>
      <c r="PDN344" s="437"/>
      <c r="PDO344" s="439"/>
      <c r="PDP344" s="211" t="s">
        <v>10863</v>
      </c>
      <c r="PDQ344" s="211" t="s">
        <v>22772</v>
      </c>
      <c r="PDR344" s="211" t="s">
        <v>6595</v>
      </c>
      <c r="PDS344" s="212">
        <v>1</v>
      </c>
      <c r="PDT344" s="212"/>
      <c r="PDU344" s="194">
        <v>79.59</v>
      </c>
      <c r="PDV344" s="194">
        <f>ROUND(PDU344*(1+$C$7),2)</f>
        <v>104.49</v>
      </c>
      <c r="PDW344" s="194">
        <f>PDS344*PDU344</f>
        <v>79.59</v>
      </c>
      <c r="PDX344" s="293">
        <f>PDV344*PDS344</f>
        <v>104.49</v>
      </c>
      <c r="PDY344" s="232" t="s">
        <v>22773</v>
      </c>
      <c r="PDZ344" s="437" t="s">
        <v>22774</v>
      </c>
      <c r="PEA344" s="437"/>
      <c r="PEB344" s="437"/>
      <c r="PEC344" s="437"/>
      <c r="PED344" s="437"/>
      <c r="PEE344" s="439"/>
      <c r="PEF344" s="211" t="s">
        <v>10863</v>
      </c>
      <c r="PEG344" s="211" t="s">
        <v>22772</v>
      </c>
      <c r="PEH344" s="211" t="s">
        <v>6595</v>
      </c>
      <c r="PEI344" s="212">
        <v>1</v>
      </c>
      <c r="PEJ344" s="212"/>
      <c r="PEK344" s="194">
        <v>79.59</v>
      </c>
      <c r="PEL344" s="194">
        <f>ROUND(PEK344*(1+$C$7),2)</f>
        <v>104.49</v>
      </c>
      <c r="PEM344" s="194">
        <f>PEI344*PEK344</f>
        <v>79.59</v>
      </c>
      <c r="PEN344" s="293">
        <f>PEL344*PEI344</f>
        <v>104.49</v>
      </c>
      <c r="PEO344" s="232" t="s">
        <v>22773</v>
      </c>
      <c r="PEP344" s="437" t="s">
        <v>22774</v>
      </c>
      <c r="PEQ344" s="437"/>
      <c r="PER344" s="437"/>
      <c r="PES344" s="437"/>
      <c r="PET344" s="437"/>
      <c r="PEU344" s="439"/>
      <c r="PEV344" s="211" t="s">
        <v>10863</v>
      </c>
      <c r="PEW344" s="211" t="s">
        <v>22772</v>
      </c>
      <c r="PEX344" s="211" t="s">
        <v>6595</v>
      </c>
      <c r="PEY344" s="212">
        <v>1</v>
      </c>
      <c r="PEZ344" s="212"/>
      <c r="PFA344" s="194">
        <v>79.59</v>
      </c>
      <c r="PFB344" s="194">
        <f>ROUND(PFA344*(1+$C$7),2)</f>
        <v>104.49</v>
      </c>
      <c r="PFC344" s="194">
        <f>PEY344*PFA344</f>
        <v>79.59</v>
      </c>
      <c r="PFD344" s="293">
        <f>PFB344*PEY344</f>
        <v>104.49</v>
      </c>
      <c r="PFE344" s="232" t="s">
        <v>22773</v>
      </c>
      <c r="PFF344" s="437" t="s">
        <v>22774</v>
      </c>
      <c r="PFG344" s="437"/>
      <c r="PFH344" s="437"/>
      <c r="PFI344" s="437"/>
      <c r="PFJ344" s="437"/>
      <c r="PFK344" s="439"/>
      <c r="PFL344" s="211" t="s">
        <v>10863</v>
      </c>
      <c r="PFM344" s="211" t="s">
        <v>22772</v>
      </c>
      <c r="PFN344" s="211" t="s">
        <v>6595</v>
      </c>
      <c r="PFO344" s="212">
        <v>1</v>
      </c>
      <c r="PFP344" s="212"/>
      <c r="PFQ344" s="194">
        <v>79.59</v>
      </c>
      <c r="PFR344" s="194">
        <f>ROUND(PFQ344*(1+$C$7),2)</f>
        <v>104.49</v>
      </c>
      <c r="PFS344" s="194">
        <f>PFO344*PFQ344</f>
        <v>79.59</v>
      </c>
      <c r="PFT344" s="293">
        <f>PFR344*PFO344</f>
        <v>104.49</v>
      </c>
      <c r="PFU344" s="232" t="s">
        <v>22773</v>
      </c>
      <c r="PFV344" s="437" t="s">
        <v>22774</v>
      </c>
      <c r="PFW344" s="437"/>
      <c r="PFX344" s="437"/>
      <c r="PFY344" s="437"/>
      <c r="PFZ344" s="437"/>
      <c r="PGA344" s="439"/>
      <c r="PGB344" s="211" t="s">
        <v>10863</v>
      </c>
      <c r="PGC344" s="211" t="s">
        <v>22772</v>
      </c>
      <c r="PGD344" s="211" t="s">
        <v>6595</v>
      </c>
      <c r="PGE344" s="212">
        <v>1</v>
      </c>
      <c r="PGF344" s="212"/>
      <c r="PGG344" s="194">
        <v>79.59</v>
      </c>
      <c r="PGH344" s="194">
        <f>ROUND(PGG344*(1+$C$7),2)</f>
        <v>104.49</v>
      </c>
      <c r="PGI344" s="194">
        <f>PGE344*PGG344</f>
        <v>79.59</v>
      </c>
      <c r="PGJ344" s="293">
        <f>PGH344*PGE344</f>
        <v>104.49</v>
      </c>
      <c r="PGK344" s="232" t="s">
        <v>22773</v>
      </c>
      <c r="PGL344" s="437" t="s">
        <v>22774</v>
      </c>
      <c r="PGM344" s="437"/>
      <c r="PGN344" s="437"/>
      <c r="PGO344" s="437"/>
      <c r="PGP344" s="437"/>
      <c r="PGQ344" s="439"/>
      <c r="PGR344" s="211" t="s">
        <v>10863</v>
      </c>
      <c r="PGS344" s="211" t="s">
        <v>22772</v>
      </c>
      <c r="PGT344" s="211" t="s">
        <v>6595</v>
      </c>
      <c r="PGU344" s="212">
        <v>1</v>
      </c>
      <c r="PGV344" s="212"/>
      <c r="PGW344" s="194">
        <v>79.59</v>
      </c>
      <c r="PGX344" s="194">
        <f>ROUND(PGW344*(1+$C$7),2)</f>
        <v>104.49</v>
      </c>
      <c r="PGY344" s="194">
        <f>PGU344*PGW344</f>
        <v>79.59</v>
      </c>
      <c r="PGZ344" s="293">
        <f>PGX344*PGU344</f>
        <v>104.49</v>
      </c>
      <c r="PHA344" s="232" t="s">
        <v>22773</v>
      </c>
      <c r="PHB344" s="437" t="s">
        <v>22774</v>
      </c>
      <c r="PHC344" s="437"/>
      <c r="PHD344" s="437"/>
      <c r="PHE344" s="437"/>
      <c r="PHF344" s="437"/>
      <c r="PHG344" s="439"/>
      <c r="PHH344" s="211" t="s">
        <v>10863</v>
      </c>
      <c r="PHI344" s="211" t="s">
        <v>22772</v>
      </c>
      <c r="PHJ344" s="211" t="s">
        <v>6595</v>
      </c>
      <c r="PHK344" s="212">
        <v>1</v>
      </c>
      <c r="PHL344" s="212"/>
      <c r="PHM344" s="194">
        <v>79.59</v>
      </c>
      <c r="PHN344" s="194">
        <f>ROUND(PHM344*(1+$C$7),2)</f>
        <v>104.49</v>
      </c>
      <c r="PHO344" s="194">
        <f>PHK344*PHM344</f>
        <v>79.59</v>
      </c>
      <c r="PHP344" s="293">
        <f>PHN344*PHK344</f>
        <v>104.49</v>
      </c>
      <c r="PHQ344" s="232" t="s">
        <v>22773</v>
      </c>
      <c r="PHR344" s="437" t="s">
        <v>22774</v>
      </c>
      <c r="PHS344" s="437"/>
      <c r="PHT344" s="437"/>
      <c r="PHU344" s="437"/>
      <c r="PHV344" s="437"/>
      <c r="PHW344" s="439"/>
      <c r="PHX344" s="211" t="s">
        <v>10863</v>
      </c>
      <c r="PHY344" s="211" t="s">
        <v>22772</v>
      </c>
      <c r="PHZ344" s="211" t="s">
        <v>6595</v>
      </c>
      <c r="PIA344" s="212">
        <v>1</v>
      </c>
      <c r="PIB344" s="212"/>
      <c r="PIC344" s="194">
        <v>79.59</v>
      </c>
      <c r="PID344" s="194">
        <f>ROUND(PIC344*(1+$C$7),2)</f>
        <v>104.49</v>
      </c>
      <c r="PIE344" s="194">
        <f>PIA344*PIC344</f>
        <v>79.59</v>
      </c>
      <c r="PIF344" s="293">
        <f>PID344*PIA344</f>
        <v>104.49</v>
      </c>
      <c r="PIG344" s="232" t="s">
        <v>22773</v>
      </c>
      <c r="PIH344" s="437" t="s">
        <v>22774</v>
      </c>
      <c r="PII344" s="437"/>
      <c r="PIJ344" s="437"/>
      <c r="PIK344" s="437"/>
      <c r="PIL344" s="437"/>
      <c r="PIM344" s="439"/>
      <c r="PIN344" s="211" t="s">
        <v>10863</v>
      </c>
      <c r="PIO344" s="211" t="s">
        <v>22772</v>
      </c>
      <c r="PIP344" s="211" t="s">
        <v>6595</v>
      </c>
      <c r="PIQ344" s="212">
        <v>1</v>
      </c>
      <c r="PIR344" s="212"/>
      <c r="PIS344" s="194">
        <v>79.59</v>
      </c>
      <c r="PIT344" s="194">
        <f>ROUND(PIS344*(1+$C$7),2)</f>
        <v>104.49</v>
      </c>
      <c r="PIU344" s="194">
        <f>PIQ344*PIS344</f>
        <v>79.59</v>
      </c>
      <c r="PIV344" s="293">
        <f>PIT344*PIQ344</f>
        <v>104.49</v>
      </c>
      <c r="PIW344" s="232" t="s">
        <v>22773</v>
      </c>
      <c r="PIX344" s="437" t="s">
        <v>22774</v>
      </c>
      <c r="PIY344" s="437"/>
      <c r="PIZ344" s="437"/>
      <c r="PJA344" s="437"/>
      <c r="PJB344" s="437"/>
      <c r="PJC344" s="439"/>
      <c r="PJD344" s="211" t="s">
        <v>10863</v>
      </c>
      <c r="PJE344" s="211" t="s">
        <v>22772</v>
      </c>
      <c r="PJF344" s="211" t="s">
        <v>6595</v>
      </c>
      <c r="PJG344" s="212">
        <v>1</v>
      </c>
      <c r="PJH344" s="212"/>
      <c r="PJI344" s="194">
        <v>79.59</v>
      </c>
      <c r="PJJ344" s="194">
        <f>ROUND(PJI344*(1+$C$7),2)</f>
        <v>104.49</v>
      </c>
      <c r="PJK344" s="194">
        <f>PJG344*PJI344</f>
        <v>79.59</v>
      </c>
      <c r="PJL344" s="293">
        <f>PJJ344*PJG344</f>
        <v>104.49</v>
      </c>
      <c r="PJM344" s="232" t="s">
        <v>22773</v>
      </c>
      <c r="PJN344" s="437" t="s">
        <v>22774</v>
      </c>
      <c r="PJO344" s="437"/>
      <c r="PJP344" s="437"/>
      <c r="PJQ344" s="437"/>
      <c r="PJR344" s="437"/>
      <c r="PJS344" s="439"/>
      <c r="PJT344" s="211" t="s">
        <v>10863</v>
      </c>
      <c r="PJU344" s="211" t="s">
        <v>22772</v>
      </c>
      <c r="PJV344" s="211" t="s">
        <v>6595</v>
      </c>
      <c r="PJW344" s="212">
        <v>1</v>
      </c>
      <c r="PJX344" s="212"/>
      <c r="PJY344" s="194">
        <v>79.59</v>
      </c>
      <c r="PJZ344" s="194">
        <f>ROUND(PJY344*(1+$C$7),2)</f>
        <v>104.49</v>
      </c>
      <c r="PKA344" s="194">
        <f>PJW344*PJY344</f>
        <v>79.59</v>
      </c>
      <c r="PKB344" s="293">
        <f>PJZ344*PJW344</f>
        <v>104.49</v>
      </c>
      <c r="PKC344" s="232" t="s">
        <v>22773</v>
      </c>
      <c r="PKD344" s="437" t="s">
        <v>22774</v>
      </c>
      <c r="PKE344" s="437"/>
      <c r="PKF344" s="437"/>
      <c r="PKG344" s="437"/>
      <c r="PKH344" s="437"/>
      <c r="PKI344" s="439"/>
      <c r="PKJ344" s="211" t="s">
        <v>10863</v>
      </c>
      <c r="PKK344" s="211" t="s">
        <v>22772</v>
      </c>
      <c r="PKL344" s="211" t="s">
        <v>6595</v>
      </c>
      <c r="PKM344" s="212">
        <v>1</v>
      </c>
      <c r="PKN344" s="212"/>
      <c r="PKO344" s="194">
        <v>79.59</v>
      </c>
      <c r="PKP344" s="194">
        <f>ROUND(PKO344*(1+$C$7),2)</f>
        <v>104.49</v>
      </c>
      <c r="PKQ344" s="194">
        <f>PKM344*PKO344</f>
        <v>79.59</v>
      </c>
      <c r="PKR344" s="293">
        <f>PKP344*PKM344</f>
        <v>104.49</v>
      </c>
      <c r="PKS344" s="232" t="s">
        <v>22773</v>
      </c>
      <c r="PKT344" s="437" t="s">
        <v>22774</v>
      </c>
      <c r="PKU344" s="437"/>
      <c r="PKV344" s="437"/>
      <c r="PKW344" s="437"/>
      <c r="PKX344" s="437"/>
      <c r="PKY344" s="439"/>
      <c r="PKZ344" s="211" t="s">
        <v>10863</v>
      </c>
      <c r="PLA344" s="211" t="s">
        <v>22772</v>
      </c>
      <c r="PLB344" s="211" t="s">
        <v>6595</v>
      </c>
      <c r="PLC344" s="212">
        <v>1</v>
      </c>
      <c r="PLD344" s="212"/>
      <c r="PLE344" s="194">
        <v>79.59</v>
      </c>
      <c r="PLF344" s="194">
        <f>ROUND(PLE344*(1+$C$7),2)</f>
        <v>104.49</v>
      </c>
      <c r="PLG344" s="194">
        <f>PLC344*PLE344</f>
        <v>79.59</v>
      </c>
      <c r="PLH344" s="293">
        <f>PLF344*PLC344</f>
        <v>104.49</v>
      </c>
      <c r="PLI344" s="232" t="s">
        <v>22773</v>
      </c>
      <c r="PLJ344" s="437" t="s">
        <v>22774</v>
      </c>
      <c r="PLK344" s="437"/>
      <c r="PLL344" s="437"/>
      <c r="PLM344" s="437"/>
      <c r="PLN344" s="437"/>
      <c r="PLO344" s="439"/>
      <c r="PLP344" s="211" t="s">
        <v>10863</v>
      </c>
      <c r="PLQ344" s="211" t="s">
        <v>22772</v>
      </c>
      <c r="PLR344" s="211" t="s">
        <v>6595</v>
      </c>
      <c r="PLS344" s="212">
        <v>1</v>
      </c>
      <c r="PLT344" s="212"/>
      <c r="PLU344" s="194">
        <v>79.59</v>
      </c>
      <c r="PLV344" s="194">
        <f>ROUND(PLU344*(1+$C$7),2)</f>
        <v>104.49</v>
      </c>
      <c r="PLW344" s="194">
        <f>PLS344*PLU344</f>
        <v>79.59</v>
      </c>
      <c r="PLX344" s="293">
        <f>PLV344*PLS344</f>
        <v>104.49</v>
      </c>
      <c r="PLY344" s="232" t="s">
        <v>22773</v>
      </c>
      <c r="PLZ344" s="437" t="s">
        <v>22774</v>
      </c>
      <c r="PMA344" s="437"/>
      <c r="PMB344" s="437"/>
      <c r="PMC344" s="437"/>
      <c r="PMD344" s="437"/>
      <c r="PME344" s="439"/>
      <c r="PMF344" s="211" t="s">
        <v>10863</v>
      </c>
      <c r="PMG344" s="211" t="s">
        <v>22772</v>
      </c>
      <c r="PMH344" s="211" t="s">
        <v>6595</v>
      </c>
      <c r="PMI344" s="212">
        <v>1</v>
      </c>
      <c r="PMJ344" s="212"/>
      <c r="PMK344" s="194">
        <v>79.59</v>
      </c>
      <c r="PML344" s="194">
        <f>ROUND(PMK344*(1+$C$7),2)</f>
        <v>104.49</v>
      </c>
      <c r="PMM344" s="194">
        <f>PMI344*PMK344</f>
        <v>79.59</v>
      </c>
      <c r="PMN344" s="293">
        <f>PML344*PMI344</f>
        <v>104.49</v>
      </c>
      <c r="PMO344" s="232" t="s">
        <v>22773</v>
      </c>
      <c r="PMP344" s="437" t="s">
        <v>22774</v>
      </c>
      <c r="PMQ344" s="437"/>
      <c r="PMR344" s="437"/>
      <c r="PMS344" s="437"/>
      <c r="PMT344" s="437"/>
      <c r="PMU344" s="439"/>
      <c r="PMV344" s="211" t="s">
        <v>10863</v>
      </c>
      <c r="PMW344" s="211" t="s">
        <v>22772</v>
      </c>
      <c r="PMX344" s="211" t="s">
        <v>6595</v>
      </c>
      <c r="PMY344" s="212">
        <v>1</v>
      </c>
      <c r="PMZ344" s="212"/>
      <c r="PNA344" s="194">
        <v>79.59</v>
      </c>
      <c r="PNB344" s="194">
        <f>ROUND(PNA344*(1+$C$7),2)</f>
        <v>104.49</v>
      </c>
      <c r="PNC344" s="194">
        <f>PMY344*PNA344</f>
        <v>79.59</v>
      </c>
      <c r="PND344" s="293">
        <f>PNB344*PMY344</f>
        <v>104.49</v>
      </c>
      <c r="PNE344" s="232" t="s">
        <v>22773</v>
      </c>
      <c r="PNF344" s="437" t="s">
        <v>22774</v>
      </c>
      <c r="PNG344" s="437"/>
      <c r="PNH344" s="437"/>
      <c r="PNI344" s="437"/>
      <c r="PNJ344" s="437"/>
      <c r="PNK344" s="439"/>
      <c r="PNL344" s="211" t="s">
        <v>10863</v>
      </c>
      <c r="PNM344" s="211" t="s">
        <v>22772</v>
      </c>
      <c r="PNN344" s="211" t="s">
        <v>6595</v>
      </c>
      <c r="PNO344" s="212">
        <v>1</v>
      </c>
      <c r="PNP344" s="212"/>
      <c r="PNQ344" s="194">
        <v>79.59</v>
      </c>
      <c r="PNR344" s="194">
        <f>ROUND(PNQ344*(1+$C$7),2)</f>
        <v>104.49</v>
      </c>
      <c r="PNS344" s="194">
        <f>PNO344*PNQ344</f>
        <v>79.59</v>
      </c>
      <c r="PNT344" s="293">
        <f>PNR344*PNO344</f>
        <v>104.49</v>
      </c>
      <c r="PNU344" s="232" t="s">
        <v>22773</v>
      </c>
      <c r="PNV344" s="437" t="s">
        <v>22774</v>
      </c>
      <c r="PNW344" s="437"/>
      <c r="PNX344" s="437"/>
      <c r="PNY344" s="437"/>
      <c r="PNZ344" s="437"/>
      <c r="POA344" s="439"/>
      <c r="POB344" s="211" t="s">
        <v>10863</v>
      </c>
      <c r="POC344" s="211" t="s">
        <v>22772</v>
      </c>
      <c r="POD344" s="211" t="s">
        <v>6595</v>
      </c>
      <c r="POE344" s="212">
        <v>1</v>
      </c>
      <c r="POF344" s="212"/>
      <c r="POG344" s="194">
        <v>79.59</v>
      </c>
      <c r="POH344" s="194">
        <f>ROUND(POG344*(1+$C$7),2)</f>
        <v>104.49</v>
      </c>
      <c r="POI344" s="194">
        <f>POE344*POG344</f>
        <v>79.59</v>
      </c>
      <c r="POJ344" s="293">
        <f>POH344*POE344</f>
        <v>104.49</v>
      </c>
      <c r="POK344" s="232" t="s">
        <v>22773</v>
      </c>
      <c r="POL344" s="437" t="s">
        <v>22774</v>
      </c>
      <c r="POM344" s="437"/>
      <c r="PON344" s="437"/>
      <c r="POO344" s="437"/>
      <c r="POP344" s="437"/>
      <c r="POQ344" s="439"/>
      <c r="POR344" s="211" t="s">
        <v>10863</v>
      </c>
      <c r="POS344" s="211" t="s">
        <v>22772</v>
      </c>
      <c r="POT344" s="211" t="s">
        <v>6595</v>
      </c>
      <c r="POU344" s="212">
        <v>1</v>
      </c>
      <c r="POV344" s="212"/>
      <c r="POW344" s="194">
        <v>79.59</v>
      </c>
      <c r="POX344" s="194">
        <f>ROUND(POW344*(1+$C$7),2)</f>
        <v>104.49</v>
      </c>
      <c r="POY344" s="194">
        <f>POU344*POW344</f>
        <v>79.59</v>
      </c>
      <c r="POZ344" s="293">
        <f>POX344*POU344</f>
        <v>104.49</v>
      </c>
      <c r="PPA344" s="232" t="s">
        <v>22773</v>
      </c>
      <c r="PPB344" s="437" t="s">
        <v>22774</v>
      </c>
      <c r="PPC344" s="437"/>
      <c r="PPD344" s="437"/>
      <c r="PPE344" s="437"/>
      <c r="PPF344" s="437"/>
      <c r="PPG344" s="439"/>
      <c r="PPH344" s="211" t="s">
        <v>10863</v>
      </c>
      <c r="PPI344" s="211" t="s">
        <v>22772</v>
      </c>
      <c r="PPJ344" s="211" t="s">
        <v>6595</v>
      </c>
      <c r="PPK344" s="212">
        <v>1</v>
      </c>
      <c r="PPL344" s="212"/>
      <c r="PPM344" s="194">
        <v>79.59</v>
      </c>
      <c r="PPN344" s="194">
        <f>ROUND(PPM344*(1+$C$7),2)</f>
        <v>104.49</v>
      </c>
      <c r="PPO344" s="194">
        <f>PPK344*PPM344</f>
        <v>79.59</v>
      </c>
      <c r="PPP344" s="293">
        <f>PPN344*PPK344</f>
        <v>104.49</v>
      </c>
      <c r="PPQ344" s="232" t="s">
        <v>22773</v>
      </c>
      <c r="PPR344" s="437" t="s">
        <v>22774</v>
      </c>
      <c r="PPS344" s="437"/>
      <c r="PPT344" s="437"/>
      <c r="PPU344" s="437"/>
      <c r="PPV344" s="437"/>
      <c r="PPW344" s="439"/>
      <c r="PPX344" s="211" t="s">
        <v>10863</v>
      </c>
      <c r="PPY344" s="211" t="s">
        <v>22772</v>
      </c>
      <c r="PPZ344" s="211" t="s">
        <v>6595</v>
      </c>
      <c r="PQA344" s="212">
        <v>1</v>
      </c>
      <c r="PQB344" s="212"/>
      <c r="PQC344" s="194">
        <v>79.59</v>
      </c>
      <c r="PQD344" s="194">
        <f>ROUND(PQC344*(1+$C$7),2)</f>
        <v>104.49</v>
      </c>
      <c r="PQE344" s="194">
        <f>PQA344*PQC344</f>
        <v>79.59</v>
      </c>
      <c r="PQF344" s="293">
        <f>PQD344*PQA344</f>
        <v>104.49</v>
      </c>
      <c r="PQG344" s="232" t="s">
        <v>22773</v>
      </c>
      <c r="PQH344" s="437" t="s">
        <v>22774</v>
      </c>
      <c r="PQI344" s="437"/>
      <c r="PQJ344" s="437"/>
      <c r="PQK344" s="437"/>
      <c r="PQL344" s="437"/>
      <c r="PQM344" s="439"/>
      <c r="PQN344" s="211" t="s">
        <v>10863</v>
      </c>
      <c r="PQO344" s="211" t="s">
        <v>22772</v>
      </c>
      <c r="PQP344" s="211" t="s">
        <v>6595</v>
      </c>
      <c r="PQQ344" s="212">
        <v>1</v>
      </c>
      <c r="PQR344" s="212"/>
      <c r="PQS344" s="194">
        <v>79.59</v>
      </c>
      <c r="PQT344" s="194">
        <f>ROUND(PQS344*(1+$C$7),2)</f>
        <v>104.49</v>
      </c>
      <c r="PQU344" s="194">
        <f>PQQ344*PQS344</f>
        <v>79.59</v>
      </c>
      <c r="PQV344" s="293">
        <f>PQT344*PQQ344</f>
        <v>104.49</v>
      </c>
      <c r="PQW344" s="232" t="s">
        <v>22773</v>
      </c>
      <c r="PQX344" s="437" t="s">
        <v>22774</v>
      </c>
      <c r="PQY344" s="437"/>
      <c r="PQZ344" s="437"/>
      <c r="PRA344" s="437"/>
      <c r="PRB344" s="437"/>
      <c r="PRC344" s="439"/>
      <c r="PRD344" s="211" t="s">
        <v>10863</v>
      </c>
      <c r="PRE344" s="211" t="s">
        <v>22772</v>
      </c>
      <c r="PRF344" s="211" t="s">
        <v>6595</v>
      </c>
      <c r="PRG344" s="212">
        <v>1</v>
      </c>
      <c r="PRH344" s="212"/>
      <c r="PRI344" s="194">
        <v>79.59</v>
      </c>
      <c r="PRJ344" s="194">
        <f>ROUND(PRI344*(1+$C$7),2)</f>
        <v>104.49</v>
      </c>
      <c r="PRK344" s="194">
        <f>PRG344*PRI344</f>
        <v>79.59</v>
      </c>
      <c r="PRL344" s="293">
        <f>PRJ344*PRG344</f>
        <v>104.49</v>
      </c>
      <c r="PRM344" s="232" t="s">
        <v>22773</v>
      </c>
      <c r="PRN344" s="437" t="s">
        <v>22774</v>
      </c>
      <c r="PRO344" s="437"/>
      <c r="PRP344" s="437"/>
      <c r="PRQ344" s="437"/>
      <c r="PRR344" s="437"/>
      <c r="PRS344" s="439"/>
      <c r="PRT344" s="211" t="s">
        <v>10863</v>
      </c>
      <c r="PRU344" s="211" t="s">
        <v>22772</v>
      </c>
      <c r="PRV344" s="211" t="s">
        <v>6595</v>
      </c>
      <c r="PRW344" s="212">
        <v>1</v>
      </c>
      <c r="PRX344" s="212"/>
      <c r="PRY344" s="194">
        <v>79.59</v>
      </c>
      <c r="PRZ344" s="194">
        <f>ROUND(PRY344*(1+$C$7),2)</f>
        <v>104.49</v>
      </c>
      <c r="PSA344" s="194">
        <f>PRW344*PRY344</f>
        <v>79.59</v>
      </c>
      <c r="PSB344" s="293">
        <f>PRZ344*PRW344</f>
        <v>104.49</v>
      </c>
      <c r="PSC344" s="232" t="s">
        <v>22773</v>
      </c>
      <c r="PSD344" s="437" t="s">
        <v>22774</v>
      </c>
      <c r="PSE344" s="437"/>
      <c r="PSF344" s="437"/>
      <c r="PSG344" s="437"/>
      <c r="PSH344" s="437"/>
      <c r="PSI344" s="439"/>
      <c r="PSJ344" s="211" t="s">
        <v>10863</v>
      </c>
      <c r="PSK344" s="211" t="s">
        <v>22772</v>
      </c>
      <c r="PSL344" s="211" t="s">
        <v>6595</v>
      </c>
      <c r="PSM344" s="212">
        <v>1</v>
      </c>
      <c r="PSN344" s="212"/>
      <c r="PSO344" s="194">
        <v>79.59</v>
      </c>
      <c r="PSP344" s="194">
        <f>ROUND(PSO344*(1+$C$7),2)</f>
        <v>104.49</v>
      </c>
      <c r="PSQ344" s="194">
        <f>PSM344*PSO344</f>
        <v>79.59</v>
      </c>
      <c r="PSR344" s="293">
        <f>PSP344*PSM344</f>
        <v>104.49</v>
      </c>
      <c r="PSS344" s="232" t="s">
        <v>22773</v>
      </c>
      <c r="PST344" s="437" t="s">
        <v>22774</v>
      </c>
      <c r="PSU344" s="437"/>
      <c r="PSV344" s="437"/>
      <c r="PSW344" s="437"/>
      <c r="PSX344" s="437"/>
      <c r="PSY344" s="439"/>
      <c r="PSZ344" s="211" t="s">
        <v>10863</v>
      </c>
      <c r="PTA344" s="211" t="s">
        <v>22772</v>
      </c>
      <c r="PTB344" s="211" t="s">
        <v>6595</v>
      </c>
      <c r="PTC344" s="212">
        <v>1</v>
      </c>
      <c r="PTD344" s="212"/>
      <c r="PTE344" s="194">
        <v>79.59</v>
      </c>
      <c r="PTF344" s="194">
        <f>ROUND(PTE344*(1+$C$7),2)</f>
        <v>104.49</v>
      </c>
      <c r="PTG344" s="194">
        <f>PTC344*PTE344</f>
        <v>79.59</v>
      </c>
      <c r="PTH344" s="293">
        <f>PTF344*PTC344</f>
        <v>104.49</v>
      </c>
      <c r="PTI344" s="232" t="s">
        <v>22773</v>
      </c>
      <c r="PTJ344" s="437" t="s">
        <v>22774</v>
      </c>
      <c r="PTK344" s="437"/>
      <c r="PTL344" s="437"/>
      <c r="PTM344" s="437"/>
      <c r="PTN344" s="437"/>
      <c r="PTO344" s="439"/>
      <c r="PTP344" s="211" t="s">
        <v>10863</v>
      </c>
      <c r="PTQ344" s="211" t="s">
        <v>22772</v>
      </c>
      <c r="PTR344" s="211" t="s">
        <v>6595</v>
      </c>
      <c r="PTS344" s="212">
        <v>1</v>
      </c>
      <c r="PTT344" s="212"/>
      <c r="PTU344" s="194">
        <v>79.59</v>
      </c>
      <c r="PTV344" s="194">
        <f>ROUND(PTU344*(1+$C$7),2)</f>
        <v>104.49</v>
      </c>
      <c r="PTW344" s="194">
        <f>PTS344*PTU344</f>
        <v>79.59</v>
      </c>
      <c r="PTX344" s="293">
        <f>PTV344*PTS344</f>
        <v>104.49</v>
      </c>
      <c r="PTY344" s="232" t="s">
        <v>22773</v>
      </c>
      <c r="PTZ344" s="437" t="s">
        <v>22774</v>
      </c>
      <c r="PUA344" s="437"/>
      <c r="PUB344" s="437"/>
      <c r="PUC344" s="437"/>
      <c r="PUD344" s="437"/>
      <c r="PUE344" s="439"/>
      <c r="PUF344" s="211" t="s">
        <v>10863</v>
      </c>
      <c r="PUG344" s="211" t="s">
        <v>22772</v>
      </c>
      <c r="PUH344" s="211" t="s">
        <v>6595</v>
      </c>
      <c r="PUI344" s="212">
        <v>1</v>
      </c>
      <c r="PUJ344" s="212"/>
      <c r="PUK344" s="194">
        <v>79.59</v>
      </c>
      <c r="PUL344" s="194">
        <f>ROUND(PUK344*(1+$C$7),2)</f>
        <v>104.49</v>
      </c>
      <c r="PUM344" s="194">
        <f>PUI344*PUK344</f>
        <v>79.59</v>
      </c>
      <c r="PUN344" s="293">
        <f>PUL344*PUI344</f>
        <v>104.49</v>
      </c>
      <c r="PUO344" s="232" t="s">
        <v>22773</v>
      </c>
      <c r="PUP344" s="437" t="s">
        <v>22774</v>
      </c>
      <c r="PUQ344" s="437"/>
      <c r="PUR344" s="437"/>
      <c r="PUS344" s="437"/>
      <c r="PUT344" s="437"/>
      <c r="PUU344" s="439"/>
      <c r="PUV344" s="211" t="s">
        <v>10863</v>
      </c>
      <c r="PUW344" s="211" t="s">
        <v>22772</v>
      </c>
      <c r="PUX344" s="211" t="s">
        <v>6595</v>
      </c>
      <c r="PUY344" s="212">
        <v>1</v>
      </c>
      <c r="PUZ344" s="212"/>
      <c r="PVA344" s="194">
        <v>79.59</v>
      </c>
      <c r="PVB344" s="194">
        <f>ROUND(PVA344*(1+$C$7),2)</f>
        <v>104.49</v>
      </c>
      <c r="PVC344" s="194">
        <f>PUY344*PVA344</f>
        <v>79.59</v>
      </c>
      <c r="PVD344" s="293">
        <f>PVB344*PUY344</f>
        <v>104.49</v>
      </c>
      <c r="PVE344" s="232" t="s">
        <v>22773</v>
      </c>
      <c r="PVF344" s="437" t="s">
        <v>22774</v>
      </c>
      <c r="PVG344" s="437"/>
      <c r="PVH344" s="437"/>
      <c r="PVI344" s="437"/>
      <c r="PVJ344" s="437"/>
      <c r="PVK344" s="439"/>
      <c r="PVL344" s="211" t="s">
        <v>10863</v>
      </c>
      <c r="PVM344" s="211" t="s">
        <v>22772</v>
      </c>
      <c r="PVN344" s="211" t="s">
        <v>6595</v>
      </c>
      <c r="PVO344" s="212">
        <v>1</v>
      </c>
      <c r="PVP344" s="212"/>
      <c r="PVQ344" s="194">
        <v>79.59</v>
      </c>
      <c r="PVR344" s="194">
        <f>ROUND(PVQ344*(1+$C$7),2)</f>
        <v>104.49</v>
      </c>
      <c r="PVS344" s="194">
        <f>PVO344*PVQ344</f>
        <v>79.59</v>
      </c>
      <c r="PVT344" s="293">
        <f>PVR344*PVO344</f>
        <v>104.49</v>
      </c>
      <c r="PVU344" s="232" t="s">
        <v>22773</v>
      </c>
      <c r="PVV344" s="437" t="s">
        <v>22774</v>
      </c>
      <c r="PVW344" s="437"/>
      <c r="PVX344" s="437"/>
      <c r="PVY344" s="437"/>
      <c r="PVZ344" s="437"/>
      <c r="PWA344" s="439"/>
      <c r="PWB344" s="211" t="s">
        <v>10863</v>
      </c>
      <c r="PWC344" s="211" t="s">
        <v>22772</v>
      </c>
      <c r="PWD344" s="211" t="s">
        <v>6595</v>
      </c>
      <c r="PWE344" s="212">
        <v>1</v>
      </c>
      <c r="PWF344" s="212"/>
      <c r="PWG344" s="194">
        <v>79.59</v>
      </c>
      <c r="PWH344" s="194">
        <f>ROUND(PWG344*(1+$C$7),2)</f>
        <v>104.49</v>
      </c>
      <c r="PWI344" s="194">
        <f>PWE344*PWG344</f>
        <v>79.59</v>
      </c>
      <c r="PWJ344" s="293">
        <f>PWH344*PWE344</f>
        <v>104.49</v>
      </c>
      <c r="PWK344" s="232" t="s">
        <v>22773</v>
      </c>
      <c r="PWL344" s="437" t="s">
        <v>22774</v>
      </c>
      <c r="PWM344" s="437"/>
      <c r="PWN344" s="437"/>
      <c r="PWO344" s="437"/>
      <c r="PWP344" s="437"/>
      <c r="PWQ344" s="439"/>
      <c r="PWR344" s="211" t="s">
        <v>10863</v>
      </c>
      <c r="PWS344" s="211" t="s">
        <v>22772</v>
      </c>
      <c r="PWT344" s="211" t="s">
        <v>6595</v>
      </c>
      <c r="PWU344" s="212">
        <v>1</v>
      </c>
      <c r="PWV344" s="212"/>
      <c r="PWW344" s="194">
        <v>79.59</v>
      </c>
      <c r="PWX344" s="194">
        <f>ROUND(PWW344*(1+$C$7),2)</f>
        <v>104.49</v>
      </c>
      <c r="PWY344" s="194">
        <f>PWU344*PWW344</f>
        <v>79.59</v>
      </c>
      <c r="PWZ344" s="293">
        <f>PWX344*PWU344</f>
        <v>104.49</v>
      </c>
      <c r="PXA344" s="232" t="s">
        <v>22773</v>
      </c>
      <c r="PXB344" s="437" t="s">
        <v>22774</v>
      </c>
      <c r="PXC344" s="437"/>
      <c r="PXD344" s="437"/>
      <c r="PXE344" s="437"/>
      <c r="PXF344" s="437"/>
      <c r="PXG344" s="439"/>
      <c r="PXH344" s="211" t="s">
        <v>10863</v>
      </c>
      <c r="PXI344" s="211" t="s">
        <v>22772</v>
      </c>
      <c r="PXJ344" s="211" t="s">
        <v>6595</v>
      </c>
      <c r="PXK344" s="212">
        <v>1</v>
      </c>
      <c r="PXL344" s="212"/>
      <c r="PXM344" s="194">
        <v>79.59</v>
      </c>
      <c r="PXN344" s="194">
        <f>ROUND(PXM344*(1+$C$7),2)</f>
        <v>104.49</v>
      </c>
      <c r="PXO344" s="194">
        <f>PXK344*PXM344</f>
        <v>79.59</v>
      </c>
      <c r="PXP344" s="293">
        <f>PXN344*PXK344</f>
        <v>104.49</v>
      </c>
      <c r="PXQ344" s="232" t="s">
        <v>22773</v>
      </c>
      <c r="PXR344" s="437" t="s">
        <v>22774</v>
      </c>
      <c r="PXS344" s="437"/>
      <c r="PXT344" s="437"/>
      <c r="PXU344" s="437"/>
      <c r="PXV344" s="437"/>
      <c r="PXW344" s="439"/>
      <c r="PXX344" s="211" t="s">
        <v>10863</v>
      </c>
      <c r="PXY344" s="211" t="s">
        <v>22772</v>
      </c>
      <c r="PXZ344" s="211" t="s">
        <v>6595</v>
      </c>
      <c r="PYA344" s="212">
        <v>1</v>
      </c>
      <c r="PYB344" s="212"/>
      <c r="PYC344" s="194">
        <v>79.59</v>
      </c>
      <c r="PYD344" s="194">
        <f>ROUND(PYC344*(1+$C$7),2)</f>
        <v>104.49</v>
      </c>
      <c r="PYE344" s="194">
        <f>PYA344*PYC344</f>
        <v>79.59</v>
      </c>
      <c r="PYF344" s="293">
        <f>PYD344*PYA344</f>
        <v>104.49</v>
      </c>
      <c r="PYG344" s="232" t="s">
        <v>22773</v>
      </c>
      <c r="PYH344" s="437" t="s">
        <v>22774</v>
      </c>
      <c r="PYI344" s="437"/>
      <c r="PYJ344" s="437"/>
      <c r="PYK344" s="437"/>
      <c r="PYL344" s="437"/>
      <c r="PYM344" s="439"/>
      <c r="PYN344" s="211" t="s">
        <v>10863</v>
      </c>
      <c r="PYO344" s="211" t="s">
        <v>22772</v>
      </c>
      <c r="PYP344" s="211" t="s">
        <v>6595</v>
      </c>
      <c r="PYQ344" s="212">
        <v>1</v>
      </c>
      <c r="PYR344" s="212"/>
      <c r="PYS344" s="194">
        <v>79.59</v>
      </c>
      <c r="PYT344" s="194">
        <f>ROUND(PYS344*(1+$C$7),2)</f>
        <v>104.49</v>
      </c>
      <c r="PYU344" s="194">
        <f>PYQ344*PYS344</f>
        <v>79.59</v>
      </c>
      <c r="PYV344" s="293">
        <f>PYT344*PYQ344</f>
        <v>104.49</v>
      </c>
      <c r="PYW344" s="232" t="s">
        <v>22773</v>
      </c>
      <c r="PYX344" s="437" t="s">
        <v>22774</v>
      </c>
      <c r="PYY344" s="437"/>
      <c r="PYZ344" s="437"/>
      <c r="PZA344" s="437"/>
      <c r="PZB344" s="437"/>
      <c r="PZC344" s="439"/>
      <c r="PZD344" s="211" t="s">
        <v>10863</v>
      </c>
      <c r="PZE344" s="211" t="s">
        <v>22772</v>
      </c>
      <c r="PZF344" s="211" t="s">
        <v>6595</v>
      </c>
      <c r="PZG344" s="212">
        <v>1</v>
      </c>
      <c r="PZH344" s="212"/>
      <c r="PZI344" s="194">
        <v>79.59</v>
      </c>
      <c r="PZJ344" s="194">
        <f>ROUND(PZI344*(1+$C$7),2)</f>
        <v>104.49</v>
      </c>
      <c r="PZK344" s="194">
        <f>PZG344*PZI344</f>
        <v>79.59</v>
      </c>
      <c r="PZL344" s="293">
        <f>PZJ344*PZG344</f>
        <v>104.49</v>
      </c>
      <c r="PZM344" s="232" t="s">
        <v>22773</v>
      </c>
      <c r="PZN344" s="437" t="s">
        <v>22774</v>
      </c>
      <c r="PZO344" s="437"/>
      <c r="PZP344" s="437"/>
      <c r="PZQ344" s="437"/>
      <c r="PZR344" s="437"/>
      <c r="PZS344" s="439"/>
      <c r="PZT344" s="211" t="s">
        <v>10863</v>
      </c>
      <c r="PZU344" s="211" t="s">
        <v>22772</v>
      </c>
      <c r="PZV344" s="211" t="s">
        <v>6595</v>
      </c>
      <c r="PZW344" s="212">
        <v>1</v>
      </c>
      <c r="PZX344" s="212"/>
      <c r="PZY344" s="194">
        <v>79.59</v>
      </c>
      <c r="PZZ344" s="194">
        <f>ROUND(PZY344*(1+$C$7),2)</f>
        <v>104.49</v>
      </c>
      <c r="QAA344" s="194">
        <f>PZW344*PZY344</f>
        <v>79.59</v>
      </c>
      <c r="QAB344" s="293">
        <f>PZZ344*PZW344</f>
        <v>104.49</v>
      </c>
      <c r="QAC344" s="232" t="s">
        <v>22773</v>
      </c>
      <c r="QAD344" s="437" t="s">
        <v>22774</v>
      </c>
      <c r="QAE344" s="437"/>
      <c r="QAF344" s="437"/>
      <c r="QAG344" s="437"/>
      <c r="QAH344" s="437"/>
      <c r="QAI344" s="439"/>
      <c r="QAJ344" s="211" t="s">
        <v>10863</v>
      </c>
      <c r="QAK344" s="211" t="s">
        <v>22772</v>
      </c>
      <c r="QAL344" s="211" t="s">
        <v>6595</v>
      </c>
      <c r="QAM344" s="212">
        <v>1</v>
      </c>
      <c r="QAN344" s="212"/>
      <c r="QAO344" s="194">
        <v>79.59</v>
      </c>
      <c r="QAP344" s="194">
        <f>ROUND(QAO344*(1+$C$7),2)</f>
        <v>104.49</v>
      </c>
      <c r="QAQ344" s="194">
        <f>QAM344*QAO344</f>
        <v>79.59</v>
      </c>
      <c r="QAR344" s="293">
        <f>QAP344*QAM344</f>
        <v>104.49</v>
      </c>
      <c r="QAS344" s="232" t="s">
        <v>22773</v>
      </c>
      <c r="QAT344" s="437" t="s">
        <v>22774</v>
      </c>
      <c r="QAU344" s="437"/>
      <c r="QAV344" s="437"/>
      <c r="QAW344" s="437"/>
      <c r="QAX344" s="437"/>
      <c r="QAY344" s="439"/>
      <c r="QAZ344" s="211" t="s">
        <v>10863</v>
      </c>
      <c r="QBA344" s="211" t="s">
        <v>22772</v>
      </c>
      <c r="QBB344" s="211" t="s">
        <v>6595</v>
      </c>
      <c r="QBC344" s="212">
        <v>1</v>
      </c>
      <c r="QBD344" s="212"/>
      <c r="QBE344" s="194">
        <v>79.59</v>
      </c>
      <c r="QBF344" s="194">
        <f>ROUND(QBE344*(1+$C$7),2)</f>
        <v>104.49</v>
      </c>
      <c r="QBG344" s="194">
        <f>QBC344*QBE344</f>
        <v>79.59</v>
      </c>
      <c r="QBH344" s="293">
        <f>QBF344*QBC344</f>
        <v>104.49</v>
      </c>
      <c r="QBI344" s="232" t="s">
        <v>22773</v>
      </c>
      <c r="QBJ344" s="437" t="s">
        <v>22774</v>
      </c>
      <c r="QBK344" s="437"/>
      <c r="QBL344" s="437"/>
      <c r="QBM344" s="437"/>
      <c r="QBN344" s="437"/>
      <c r="QBO344" s="439"/>
      <c r="QBP344" s="211" t="s">
        <v>10863</v>
      </c>
      <c r="QBQ344" s="211" t="s">
        <v>22772</v>
      </c>
      <c r="QBR344" s="211" t="s">
        <v>6595</v>
      </c>
      <c r="QBS344" s="212">
        <v>1</v>
      </c>
      <c r="QBT344" s="212"/>
      <c r="QBU344" s="194">
        <v>79.59</v>
      </c>
      <c r="QBV344" s="194">
        <f>ROUND(QBU344*(1+$C$7),2)</f>
        <v>104.49</v>
      </c>
      <c r="QBW344" s="194">
        <f>QBS344*QBU344</f>
        <v>79.59</v>
      </c>
      <c r="QBX344" s="293">
        <f>QBV344*QBS344</f>
        <v>104.49</v>
      </c>
      <c r="QBY344" s="232" t="s">
        <v>22773</v>
      </c>
      <c r="QBZ344" s="437" t="s">
        <v>22774</v>
      </c>
      <c r="QCA344" s="437"/>
      <c r="QCB344" s="437"/>
      <c r="QCC344" s="437"/>
      <c r="QCD344" s="437"/>
      <c r="QCE344" s="439"/>
      <c r="QCF344" s="211" t="s">
        <v>10863</v>
      </c>
      <c r="QCG344" s="211" t="s">
        <v>22772</v>
      </c>
      <c r="QCH344" s="211" t="s">
        <v>6595</v>
      </c>
      <c r="QCI344" s="212">
        <v>1</v>
      </c>
      <c r="QCJ344" s="212"/>
      <c r="QCK344" s="194">
        <v>79.59</v>
      </c>
      <c r="QCL344" s="194">
        <f>ROUND(QCK344*(1+$C$7),2)</f>
        <v>104.49</v>
      </c>
      <c r="QCM344" s="194">
        <f>QCI344*QCK344</f>
        <v>79.59</v>
      </c>
      <c r="QCN344" s="293">
        <f>QCL344*QCI344</f>
        <v>104.49</v>
      </c>
      <c r="QCO344" s="232" t="s">
        <v>22773</v>
      </c>
      <c r="QCP344" s="437" t="s">
        <v>22774</v>
      </c>
      <c r="QCQ344" s="437"/>
      <c r="QCR344" s="437"/>
      <c r="QCS344" s="437"/>
      <c r="QCT344" s="437"/>
      <c r="QCU344" s="439"/>
      <c r="QCV344" s="211" t="s">
        <v>10863</v>
      </c>
      <c r="QCW344" s="211" t="s">
        <v>22772</v>
      </c>
      <c r="QCX344" s="211" t="s">
        <v>6595</v>
      </c>
      <c r="QCY344" s="212">
        <v>1</v>
      </c>
      <c r="QCZ344" s="212"/>
      <c r="QDA344" s="194">
        <v>79.59</v>
      </c>
      <c r="QDB344" s="194">
        <f>ROUND(QDA344*(1+$C$7),2)</f>
        <v>104.49</v>
      </c>
      <c r="QDC344" s="194">
        <f>QCY344*QDA344</f>
        <v>79.59</v>
      </c>
      <c r="QDD344" s="293">
        <f>QDB344*QCY344</f>
        <v>104.49</v>
      </c>
      <c r="QDE344" s="232" t="s">
        <v>22773</v>
      </c>
      <c r="QDF344" s="437" t="s">
        <v>22774</v>
      </c>
      <c r="QDG344" s="437"/>
      <c r="QDH344" s="437"/>
      <c r="QDI344" s="437"/>
      <c r="QDJ344" s="437"/>
      <c r="QDK344" s="439"/>
      <c r="QDL344" s="211" t="s">
        <v>10863</v>
      </c>
      <c r="QDM344" s="211" t="s">
        <v>22772</v>
      </c>
      <c r="QDN344" s="211" t="s">
        <v>6595</v>
      </c>
      <c r="QDO344" s="212">
        <v>1</v>
      </c>
      <c r="QDP344" s="212"/>
      <c r="QDQ344" s="194">
        <v>79.59</v>
      </c>
      <c r="QDR344" s="194">
        <f>ROUND(QDQ344*(1+$C$7),2)</f>
        <v>104.49</v>
      </c>
      <c r="QDS344" s="194">
        <f>QDO344*QDQ344</f>
        <v>79.59</v>
      </c>
      <c r="QDT344" s="293">
        <f>QDR344*QDO344</f>
        <v>104.49</v>
      </c>
      <c r="QDU344" s="232" t="s">
        <v>22773</v>
      </c>
      <c r="QDV344" s="437" t="s">
        <v>22774</v>
      </c>
      <c r="QDW344" s="437"/>
      <c r="QDX344" s="437"/>
      <c r="QDY344" s="437"/>
      <c r="QDZ344" s="437"/>
      <c r="QEA344" s="439"/>
      <c r="QEB344" s="211" t="s">
        <v>10863</v>
      </c>
      <c r="QEC344" s="211" t="s">
        <v>22772</v>
      </c>
      <c r="QED344" s="211" t="s">
        <v>6595</v>
      </c>
      <c r="QEE344" s="212">
        <v>1</v>
      </c>
      <c r="QEF344" s="212"/>
      <c r="QEG344" s="194">
        <v>79.59</v>
      </c>
      <c r="QEH344" s="194">
        <f>ROUND(QEG344*(1+$C$7),2)</f>
        <v>104.49</v>
      </c>
      <c r="QEI344" s="194">
        <f>QEE344*QEG344</f>
        <v>79.59</v>
      </c>
      <c r="QEJ344" s="293">
        <f>QEH344*QEE344</f>
        <v>104.49</v>
      </c>
      <c r="QEK344" s="232" t="s">
        <v>22773</v>
      </c>
      <c r="QEL344" s="437" t="s">
        <v>22774</v>
      </c>
      <c r="QEM344" s="437"/>
      <c r="QEN344" s="437"/>
      <c r="QEO344" s="437"/>
      <c r="QEP344" s="437"/>
      <c r="QEQ344" s="439"/>
      <c r="QER344" s="211" t="s">
        <v>10863</v>
      </c>
      <c r="QES344" s="211" t="s">
        <v>22772</v>
      </c>
      <c r="QET344" s="211" t="s">
        <v>6595</v>
      </c>
      <c r="QEU344" s="212">
        <v>1</v>
      </c>
      <c r="QEV344" s="212"/>
      <c r="QEW344" s="194">
        <v>79.59</v>
      </c>
      <c r="QEX344" s="194">
        <f>ROUND(QEW344*(1+$C$7),2)</f>
        <v>104.49</v>
      </c>
      <c r="QEY344" s="194">
        <f>QEU344*QEW344</f>
        <v>79.59</v>
      </c>
      <c r="QEZ344" s="293">
        <f>QEX344*QEU344</f>
        <v>104.49</v>
      </c>
      <c r="QFA344" s="232" t="s">
        <v>22773</v>
      </c>
      <c r="QFB344" s="437" t="s">
        <v>22774</v>
      </c>
      <c r="QFC344" s="437"/>
      <c r="QFD344" s="437"/>
      <c r="QFE344" s="437"/>
      <c r="QFF344" s="437"/>
      <c r="QFG344" s="439"/>
      <c r="QFH344" s="211" t="s">
        <v>10863</v>
      </c>
      <c r="QFI344" s="211" t="s">
        <v>22772</v>
      </c>
      <c r="QFJ344" s="211" t="s">
        <v>6595</v>
      </c>
      <c r="QFK344" s="212">
        <v>1</v>
      </c>
      <c r="QFL344" s="212"/>
      <c r="QFM344" s="194">
        <v>79.59</v>
      </c>
      <c r="QFN344" s="194">
        <f>ROUND(QFM344*(1+$C$7),2)</f>
        <v>104.49</v>
      </c>
      <c r="QFO344" s="194">
        <f>QFK344*QFM344</f>
        <v>79.59</v>
      </c>
      <c r="QFP344" s="293">
        <f>QFN344*QFK344</f>
        <v>104.49</v>
      </c>
      <c r="QFQ344" s="232" t="s">
        <v>22773</v>
      </c>
      <c r="QFR344" s="437" t="s">
        <v>22774</v>
      </c>
      <c r="QFS344" s="437"/>
      <c r="QFT344" s="437"/>
      <c r="QFU344" s="437"/>
      <c r="QFV344" s="437"/>
      <c r="QFW344" s="439"/>
      <c r="QFX344" s="211" t="s">
        <v>10863</v>
      </c>
      <c r="QFY344" s="211" t="s">
        <v>22772</v>
      </c>
      <c r="QFZ344" s="211" t="s">
        <v>6595</v>
      </c>
      <c r="QGA344" s="212">
        <v>1</v>
      </c>
      <c r="QGB344" s="212"/>
      <c r="QGC344" s="194">
        <v>79.59</v>
      </c>
      <c r="QGD344" s="194">
        <f>ROUND(QGC344*(1+$C$7),2)</f>
        <v>104.49</v>
      </c>
      <c r="QGE344" s="194">
        <f>QGA344*QGC344</f>
        <v>79.59</v>
      </c>
      <c r="QGF344" s="293">
        <f>QGD344*QGA344</f>
        <v>104.49</v>
      </c>
      <c r="QGG344" s="232" t="s">
        <v>22773</v>
      </c>
      <c r="QGH344" s="437" t="s">
        <v>22774</v>
      </c>
      <c r="QGI344" s="437"/>
      <c r="QGJ344" s="437"/>
      <c r="QGK344" s="437"/>
      <c r="QGL344" s="437"/>
      <c r="QGM344" s="439"/>
      <c r="QGN344" s="211" t="s">
        <v>10863</v>
      </c>
      <c r="QGO344" s="211" t="s">
        <v>22772</v>
      </c>
      <c r="QGP344" s="211" t="s">
        <v>6595</v>
      </c>
      <c r="QGQ344" s="212">
        <v>1</v>
      </c>
      <c r="QGR344" s="212"/>
      <c r="QGS344" s="194">
        <v>79.59</v>
      </c>
      <c r="QGT344" s="194">
        <f>ROUND(QGS344*(1+$C$7),2)</f>
        <v>104.49</v>
      </c>
      <c r="QGU344" s="194">
        <f>QGQ344*QGS344</f>
        <v>79.59</v>
      </c>
      <c r="QGV344" s="293">
        <f>QGT344*QGQ344</f>
        <v>104.49</v>
      </c>
      <c r="QGW344" s="232" t="s">
        <v>22773</v>
      </c>
      <c r="QGX344" s="437" t="s">
        <v>22774</v>
      </c>
      <c r="QGY344" s="437"/>
      <c r="QGZ344" s="437"/>
      <c r="QHA344" s="437"/>
      <c r="QHB344" s="437"/>
      <c r="QHC344" s="439"/>
      <c r="QHD344" s="211" t="s">
        <v>10863</v>
      </c>
      <c r="QHE344" s="211" t="s">
        <v>22772</v>
      </c>
      <c r="QHF344" s="211" t="s">
        <v>6595</v>
      </c>
      <c r="QHG344" s="212">
        <v>1</v>
      </c>
      <c r="QHH344" s="212"/>
      <c r="QHI344" s="194">
        <v>79.59</v>
      </c>
      <c r="QHJ344" s="194">
        <f>ROUND(QHI344*(1+$C$7),2)</f>
        <v>104.49</v>
      </c>
      <c r="QHK344" s="194">
        <f>QHG344*QHI344</f>
        <v>79.59</v>
      </c>
      <c r="QHL344" s="293">
        <f>QHJ344*QHG344</f>
        <v>104.49</v>
      </c>
      <c r="QHM344" s="232" t="s">
        <v>22773</v>
      </c>
      <c r="QHN344" s="437" t="s">
        <v>22774</v>
      </c>
      <c r="QHO344" s="437"/>
      <c r="QHP344" s="437"/>
      <c r="QHQ344" s="437"/>
      <c r="QHR344" s="437"/>
      <c r="QHS344" s="439"/>
      <c r="QHT344" s="211" t="s">
        <v>10863</v>
      </c>
      <c r="QHU344" s="211" t="s">
        <v>22772</v>
      </c>
      <c r="QHV344" s="211" t="s">
        <v>6595</v>
      </c>
      <c r="QHW344" s="212">
        <v>1</v>
      </c>
      <c r="QHX344" s="212"/>
      <c r="QHY344" s="194">
        <v>79.59</v>
      </c>
      <c r="QHZ344" s="194">
        <f>ROUND(QHY344*(1+$C$7),2)</f>
        <v>104.49</v>
      </c>
      <c r="QIA344" s="194">
        <f>QHW344*QHY344</f>
        <v>79.59</v>
      </c>
      <c r="QIB344" s="293">
        <f>QHZ344*QHW344</f>
        <v>104.49</v>
      </c>
      <c r="QIC344" s="232" t="s">
        <v>22773</v>
      </c>
      <c r="QID344" s="437" t="s">
        <v>22774</v>
      </c>
      <c r="QIE344" s="437"/>
      <c r="QIF344" s="437"/>
      <c r="QIG344" s="437"/>
      <c r="QIH344" s="437"/>
      <c r="QII344" s="439"/>
      <c r="QIJ344" s="211" t="s">
        <v>10863</v>
      </c>
      <c r="QIK344" s="211" t="s">
        <v>22772</v>
      </c>
      <c r="QIL344" s="211" t="s">
        <v>6595</v>
      </c>
      <c r="QIM344" s="212">
        <v>1</v>
      </c>
      <c r="QIN344" s="212"/>
      <c r="QIO344" s="194">
        <v>79.59</v>
      </c>
      <c r="QIP344" s="194">
        <f>ROUND(QIO344*(1+$C$7),2)</f>
        <v>104.49</v>
      </c>
      <c r="QIQ344" s="194">
        <f>QIM344*QIO344</f>
        <v>79.59</v>
      </c>
      <c r="QIR344" s="293">
        <f>QIP344*QIM344</f>
        <v>104.49</v>
      </c>
      <c r="QIS344" s="232" t="s">
        <v>22773</v>
      </c>
      <c r="QIT344" s="437" t="s">
        <v>22774</v>
      </c>
      <c r="QIU344" s="437"/>
      <c r="QIV344" s="437"/>
      <c r="QIW344" s="437"/>
      <c r="QIX344" s="437"/>
      <c r="QIY344" s="439"/>
      <c r="QIZ344" s="211" t="s">
        <v>10863</v>
      </c>
      <c r="QJA344" s="211" t="s">
        <v>22772</v>
      </c>
      <c r="QJB344" s="211" t="s">
        <v>6595</v>
      </c>
      <c r="QJC344" s="212">
        <v>1</v>
      </c>
      <c r="QJD344" s="212"/>
      <c r="QJE344" s="194">
        <v>79.59</v>
      </c>
      <c r="QJF344" s="194">
        <f>ROUND(QJE344*(1+$C$7),2)</f>
        <v>104.49</v>
      </c>
      <c r="QJG344" s="194">
        <f>QJC344*QJE344</f>
        <v>79.59</v>
      </c>
      <c r="QJH344" s="293">
        <f>QJF344*QJC344</f>
        <v>104.49</v>
      </c>
      <c r="QJI344" s="232" t="s">
        <v>22773</v>
      </c>
      <c r="QJJ344" s="437" t="s">
        <v>22774</v>
      </c>
      <c r="QJK344" s="437"/>
      <c r="QJL344" s="437"/>
      <c r="QJM344" s="437"/>
      <c r="QJN344" s="437"/>
      <c r="QJO344" s="439"/>
      <c r="QJP344" s="211" t="s">
        <v>10863</v>
      </c>
      <c r="QJQ344" s="211" t="s">
        <v>22772</v>
      </c>
      <c r="QJR344" s="211" t="s">
        <v>6595</v>
      </c>
      <c r="QJS344" s="212">
        <v>1</v>
      </c>
      <c r="QJT344" s="212"/>
      <c r="QJU344" s="194">
        <v>79.59</v>
      </c>
      <c r="QJV344" s="194">
        <f>ROUND(QJU344*(1+$C$7),2)</f>
        <v>104.49</v>
      </c>
      <c r="QJW344" s="194">
        <f>QJS344*QJU344</f>
        <v>79.59</v>
      </c>
      <c r="QJX344" s="293">
        <f>QJV344*QJS344</f>
        <v>104.49</v>
      </c>
      <c r="QJY344" s="232" t="s">
        <v>22773</v>
      </c>
      <c r="QJZ344" s="437" t="s">
        <v>22774</v>
      </c>
      <c r="QKA344" s="437"/>
      <c r="QKB344" s="437"/>
      <c r="QKC344" s="437"/>
      <c r="QKD344" s="437"/>
      <c r="QKE344" s="439"/>
      <c r="QKF344" s="211" t="s">
        <v>10863</v>
      </c>
      <c r="QKG344" s="211" t="s">
        <v>22772</v>
      </c>
      <c r="QKH344" s="211" t="s">
        <v>6595</v>
      </c>
      <c r="QKI344" s="212">
        <v>1</v>
      </c>
      <c r="QKJ344" s="212"/>
      <c r="QKK344" s="194">
        <v>79.59</v>
      </c>
      <c r="QKL344" s="194">
        <f>ROUND(QKK344*(1+$C$7),2)</f>
        <v>104.49</v>
      </c>
      <c r="QKM344" s="194">
        <f>QKI344*QKK344</f>
        <v>79.59</v>
      </c>
      <c r="QKN344" s="293">
        <f>QKL344*QKI344</f>
        <v>104.49</v>
      </c>
      <c r="QKO344" s="232" t="s">
        <v>22773</v>
      </c>
      <c r="QKP344" s="437" t="s">
        <v>22774</v>
      </c>
      <c r="QKQ344" s="437"/>
      <c r="QKR344" s="437"/>
      <c r="QKS344" s="437"/>
      <c r="QKT344" s="437"/>
      <c r="QKU344" s="439"/>
      <c r="QKV344" s="211" t="s">
        <v>10863</v>
      </c>
      <c r="QKW344" s="211" t="s">
        <v>22772</v>
      </c>
      <c r="QKX344" s="211" t="s">
        <v>6595</v>
      </c>
      <c r="QKY344" s="212">
        <v>1</v>
      </c>
      <c r="QKZ344" s="212"/>
      <c r="QLA344" s="194">
        <v>79.59</v>
      </c>
      <c r="QLB344" s="194">
        <f>ROUND(QLA344*(1+$C$7),2)</f>
        <v>104.49</v>
      </c>
      <c r="QLC344" s="194">
        <f>QKY344*QLA344</f>
        <v>79.59</v>
      </c>
      <c r="QLD344" s="293">
        <f>QLB344*QKY344</f>
        <v>104.49</v>
      </c>
      <c r="QLE344" s="232" t="s">
        <v>22773</v>
      </c>
      <c r="QLF344" s="437" t="s">
        <v>22774</v>
      </c>
      <c r="QLG344" s="437"/>
      <c r="QLH344" s="437"/>
      <c r="QLI344" s="437"/>
      <c r="QLJ344" s="437"/>
      <c r="QLK344" s="439"/>
      <c r="QLL344" s="211" t="s">
        <v>10863</v>
      </c>
      <c r="QLM344" s="211" t="s">
        <v>22772</v>
      </c>
      <c r="QLN344" s="211" t="s">
        <v>6595</v>
      </c>
      <c r="QLO344" s="212">
        <v>1</v>
      </c>
      <c r="QLP344" s="212"/>
      <c r="QLQ344" s="194">
        <v>79.59</v>
      </c>
      <c r="QLR344" s="194">
        <f>ROUND(QLQ344*(1+$C$7),2)</f>
        <v>104.49</v>
      </c>
      <c r="QLS344" s="194">
        <f>QLO344*QLQ344</f>
        <v>79.59</v>
      </c>
      <c r="QLT344" s="293">
        <f>QLR344*QLO344</f>
        <v>104.49</v>
      </c>
      <c r="QLU344" s="232" t="s">
        <v>22773</v>
      </c>
      <c r="QLV344" s="437" t="s">
        <v>22774</v>
      </c>
      <c r="QLW344" s="437"/>
      <c r="QLX344" s="437"/>
      <c r="QLY344" s="437"/>
      <c r="QLZ344" s="437"/>
      <c r="QMA344" s="439"/>
      <c r="QMB344" s="211" t="s">
        <v>10863</v>
      </c>
      <c r="QMC344" s="211" t="s">
        <v>22772</v>
      </c>
      <c r="QMD344" s="211" t="s">
        <v>6595</v>
      </c>
      <c r="QME344" s="212">
        <v>1</v>
      </c>
      <c r="QMF344" s="212"/>
      <c r="QMG344" s="194">
        <v>79.59</v>
      </c>
      <c r="QMH344" s="194">
        <f>ROUND(QMG344*(1+$C$7),2)</f>
        <v>104.49</v>
      </c>
      <c r="QMI344" s="194">
        <f>QME344*QMG344</f>
        <v>79.59</v>
      </c>
      <c r="QMJ344" s="293">
        <f>QMH344*QME344</f>
        <v>104.49</v>
      </c>
      <c r="QMK344" s="232" t="s">
        <v>22773</v>
      </c>
      <c r="QML344" s="437" t="s">
        <v>22774</v>
      </c>
      <c r="QMM344" s="437"/>
      <c r="QMN344" s="437"/>
      <c r="QMO344" s="437"/>
      <c r="QMP344" s="437"/>
      <c r="QMQ344" s="439"/>
      <c r="QMR344" s="211" t="s">
        <v>10863</v>
      </c>
      <c r="QMS344" s="211" t="s">
        <v>22772</v>
      </c>
      <c r="QMT344" s="211" t="s">
        <v>6595</v>
      </c>
      <c r="QMU344" s="212">
        <v>1</v>
      </c>
      <c r="QMV344" s="212"/>
      <c r="QMW344" s="194">
        <v>79.59</v>
      </c>
      <c r="QMX344" s="194">
        <f>ROUND(QMW344*(1+$C$7),2)</f>
        <v>104.49</v>
      </c>
      <c r="QMY344" s="194">
        <f>QMU344*QMW344</f>
        <v>79.59</v>
      </c>
      <c r="QMZ344" s="293">
        <f>QMX344*QMU344</f>
        <v>104.49</v>
      </c>
      <c r="QNA344" s="232" t="s">
        <v>22773</v>
      </c>
      <c r="QNB344" s="437" t="s">
        <v>22774</v>
      </c>
      <c r="QNC344" s="437"/>
      <c r="QND344" s="437"/>
      <c r="QNE344" s="437"/>
      <c r="QNF344" s="437"/>
      <c r="QNG344" s="439"/>
      <c r="QNH344" s="211" t="s">
        <v>10863</v>
      </c>
      <c r="QNI344" s="211" t="s">
        <v>22772</v>
      </c>
      <c r="QNJ344" s="211" t="s">
        <v>6595</v>
      </c>
      <c r="QNK344" s="212">
        <v>1</v>
      </c>
      <c r="QNL344" s="212"/>
      <c r="QNM344" s="194">
        <v>79.59</v>
      </c>
      <c r="QNN344" s="194">
        <f>ROUND(QNM344*(1+$C$7),2)</f>
        <v>104.49</v>
      </c>
      <c r="QNO344" s="194">
        <f>QNK344*QNM344</f>
        <v>79.59</v>
      </c>
      <c r="QNP344" s="293">
        <f>QNN344*QNK344</f>
        <v>104.49</v>
      </c>
      <c r="QNQ344" s="232" t="s">
        <v>22773</v>
      </c>
      <c r="QNR344" s="437" t="s">
        <v>22774</v>
      </c>
      <c r="QNS344" s="437"/>
      <c r="QNT344" s="437"/>
      <c r="QNU344" s="437"/>
      <c r="QNV344" s="437"/>
      <c r="QNW344" s="439"/>
      <c r="QNX344" s="211" t="s">
        <v>10863</v>
      </c>
      <c r="QNY344" s="211" t="s">
        <v>22772</v>
      </c>
      <c r="QNZ344" s="211" t="s">
        <v>6595</v>
      </c>
      <c r="QOA344" s="212">
        <v>1</v>
      </c>
      <c r="QOB344" s="212"/>
      <c r="QOC344" s="194">
        <v>79.59</v>
      </c>
      <c r="QOD344" s="194">
        <f>ROUND(QOC344*(1+$C$7),2)</f>
        <v>104.49</v>
      </c>
      <c r="QOE344" s="194">
        <f>QOA344*QOC344</f>
        <v>79.59</v>
      </c>
      <c r="QOF344" s="293">
        <f>QOD344*QOA344</f>
        <v>104.49</v>
      </c>
      <c r="QOG344" s="232" t="s">
        <v>22773</v>
      </c>
      <c r="QOH344" s="437" t="s">
        <v>22774</v>
      </c>
      <c r="QOI344" s="437"/>
      <c r="QOJ344" s="437"/>
      <c r="QOK344" s="437"/>
      <c r="QOL344" s="437"/>
      <c r="QOM344" s="439"/>
      <c r="QON344" s="211" t="s">
        <v>10863</v>
      </c>
      <c r="QOO344" s="211" t="s">
        <v>22772</v>
      </c>
      <c r="QOP344" s="211" t="s">
        <v>6595</v>
      </c>
      <c r="QOQ344" s="212">
        <v>1</v>
      </c>
      <c r="QOR344" s="212"/>
      <c r="QOS344" s="194">
        <v>79.59</v>
      </c>
      <c r="QOT344" s="194">
        <f>ROUND(QOS344*(1+$C$7),2)</f>
        <v>104.49</v>
      </c>
      <c r="QOU344" s="194">
        <f>QOQ344*QOS344</f>
        <v>79.59</v>
      </c>
      <c r="QOV344" s="293">
        <f>QOT344*QOQ344</f>
        <v>104.49</v>
      </c>
      <c r="QOW344" s="232" t="s">
        <v>22773</v>
      </c>
      <c r="QOX344" s="437" t="s">
        <v>22774</v>
      </c>
      <c r="QOY344" s="437"/>
      <c r="QOZ344" s="437"/>
      <c r="QPA344" s="437"/>
      <c r="QPB344" s="437"/>
      <c r="QPC344" s="439"/>
      <c r="QPD344" s="211" t="s">
        <v>10863</v>
      </c>
      <c r="QPE344" s="211" t="s">
        <v>22772</v>
      </c>
      <c r="QPF344" s="211" t="s">
        <v>6595</v>
      </c>
      <c r="QPG344" s="212">
        <v>1</v>
      </c>
      <c r="QPH344" s="212"/>
      <c r="QPI344" s="194">
        <v>79.59</v>
      </c>
      <c r="QPJ344" s="194">
        <f>ROUND(QPI344*(1+$C$7),2)</f>
        <v>104.49</v>
      </c>
      <c r="QPK344" s="194">
        <f>QPG344*QPI344</f>
        <v>79.59</v>
      </c>
      <c r="QPL344" s="293">
        <f>QPJ344*QPG344</f>
        <v>104.49</v>
      </c>
      <c r="QPM344" s="232" t="s">
        <v>22773</v>
      </c>
      <c r="QPN344" s="437" t="s">
        <v>22774</v>
      </c>
      <c r="QPO344" s="437"/>
      <c r="QPP344" s="437"/>
      <c r="QPQ344" s="437"/>
      <c r="QPR344" s="437"/>
      <c r="QPS344" s="439"/>
      <c r="QPT344" s="211" t="s">
        <v>10863</v>
      </c>
      <c r="QPU344" s="211" t="s">
        <v>22772</v>
      </c>
      <c r="QPV344" s="211" t="s">
        <v>6595</v>
      </c>
      <c r="QPW344" s="212">
        <v>1</v>
      </c>
      <c r="QPX344" s="212"/>
      <c r="QPY344" s="194">
        <v>79.59</v>
      </c>
      <c r="QPZ344" s="194">
        <f>ROUND(QPY344*(1+$C$7),2)</f>
        <v>104.49</v>
      </c>
      <c r="QQA344" s="194">
        <f>QPW344*QPY344</f>
        <v>79.59</v>
      </c>
      <c r="QQB344" s="293">
        <f>QPZ344*QPW344</f>
        <v>104.49</v>
      </c>
      <c r="QQC344" s="232" t="s">
        <v>22773</v>
      </c>
      <c r="QQD344" s="437" t="s">
        <v>22774</v>
      </c>
      <c r="QQE344" s="437"/>
      <c r="QQF344" s="437"/>
      <c r="QQG344" s="437"/>
      <c r="QQH344" s="437"/>
      <c r="QQI344" s="439"/>
      <c r="QQJ344" s="211" t="s">
        <v>10863</v>
      </c>
      <c r="QQK344" s="211" t="s">
        <v>22772</v>
      </c>
      <c r="QQL344" s="211" t="s">
        <v>6595</v>
      </c>
      <c r="QQM344" s="212">
        <v>1</v>
      </c>
      <c r="QQN344" s="212"/>
      <c r="QQO344" s="194">
        <v>79.59</v>
      </c>
      <c r="QQP344" s="194">
        <f>ROUND(QQO344*(1+$C$7),2)</f>
        <v>104.49</v>
      </c>
      <c r="QQQ344" s="194">
        <f>QQM344*QQO344</f>
        <v>79.59</v>
      </c>
      <c r="QQR344" s="293">
        <f>QQP344*QQM344</f>
        <v>104.49</v>
      </c>
      <c r="QQS344" s="232" t="s">
        <v>22773</v>
      </c>
      <c r="QQT344" s="437" t="s">
        <v>22774</v>
      </c>
      <c r="QQU344" s="437"/>
      <c r="QQV344" s="437"/>
      <c r="QQW344" s="437"/>
      <c r="QQX344" s="437"/>
      <c r="QQY344" s="439"/>
      <c r="QQZ344" s="211" t="s">
        <v>10863</v>
      </c>
      <c r="QRA344" s="211" t="s">
        <v>22772</v>
      </c>
      <c r="QRB344" s="211" t="s">
        <v>6595</v>
      </c>
      <c r="QRC344" s="212">
        <v>1</v>
      </c>
      <c r="QRD344" s="212"/>
      <c r="QRE344" s="194">
        <v>79.59</v>
      </c>
      <c r="QRF344" s="194">
        <f>ROUND(QRE344*(1+$C$7),2)</f>
        <v>104.49</v>
      </c>
      <c r="QRG344" s="194">
        <f>QRC344*QRE344</f>
        <v>79.59</v>
      </c>
      <c r="QRH344" s="293">
        <f>QRF344*QRC344</f>
        <v>104.49</v>
      </c>
      <c r="QRI344" s="232" t="s">
        <v>22773</v>
      </c>
      <c r="QRJ344" s="437" t="s">
        <v>22774</v>
      </c>
      <c r="QRK344" s="437"/>
      <c r="QRL344" s="437"/>
      <c r="QRM344" s="437"/>
      <c r="QRN344" s="437"/>
      <c r="QRO344" s="439"/>
      <c r="QRP344" s="211" t="s">
        <v>10863</v>
      </c>
      <c r="QRQ344" s="211" t="s">
        <v>22772</v>
      </c>
      <c r="QRR344" s="211" t="s">
        <v>6595</v>
      </c>
      <c r="QRS344" s="212">
        <v>1</v>
      </c>
      <c r="QRT344" s="212"/>
      <c r="QRU344" s="194">
        <v>79.59</v>
      </c>
      <c r="QRV344" s="194">
        <f>ROUND(QRU344*(1+$C$7),2)</f>
        <v>104.49</v>
      </c>
      <c r="QRW344" s="194">
        <f>QRS344*QRU344</f>
        <v>79.59</v>
      </c>
      <c r="QRX344" s="293">
        <f>QRV344*QRS344</f>
        <v>104.49</v>
      </c>
      <c r="QRY344" s="232" t="s">
        <v>22773</v>
      </c>
      <c r="QRZ344" s="437" t="s">
        <v>22774</v>
      </c>
      <c r="QSA344" s="437"/>
      <c r="QSB344" s="437"/>
      <c r="QSC344" s="437"/>
      <c r="QSD344" s="437"/>
      <c r="QSE344" s="439"/>
      <c r="QSF344" s="211" t="s">
        <v>10863</v>
      </c>
      <c r="QSG344" s="211" t="s">
        <v>22772</v>
      </c>
      <c r="QSH344" s="211" t="s">
        <v>6595</v>
      </c>
      <c r="QSI344" s="212">
        <v>1</v>
      </c>
      <c r="QSJ344" s="212"/>
      <c r="QSK344" s="194">
        <v>79.59</v>
      </c>
      <c r="QSL344" s="194">
        <f>ROUND(QSK344*(1+$C$7),2)</f>
        <v>104.49</v>
      </c>
      <c r="QSM344" s="194">
        <f>QSI344*QSK344</f>
        <v>79.59</v>
      </c>
      <c r="QSN344" s="293">
        <f>QSL344*QSI344</f>
        <v>104.49</v>
      </c>
      <c r="QSO344" s="232" t="s">
        <v>22773</v>
      </c>
      <c r="QSP344" s="437" t="s">
        <v>22774</v>
      </c>
      <c r="QSQ344" s="437"/>
      <c r="QSR344" s="437"/>
      <c r="QSS344" s="437"/>
      <c r="QST344" s="437"/>
      <c r="QSU344" s="439"/>
      <c r="QSV344" s="211" t="s">
        <v>10863</v>
      </c>
      <c r="QSW344" s="211" t="s">
        <v>22772</v>
      </c>
      <c r="QSX344" s="211" t="s">
        <v>6595</v>
      </c>
      <c r="QSY344" s="212">
        <v>1</v>
      </c>
      <c r="QSZ344" s="212"/>
      <c r="QTA344" s="194">
        <v>79.59</v>
      </c>
      <c r="QTB344" s="194">
        <f>ROUND(QTA344*(1+$C$7),2)</f>
        <v>104.49</v>
      </c>
      <c r="QTC344" s="194">
        <f>QSY344*QTA344</f>
        <v>79.59</v>
      </c>
      <c r="QTD344" s="293">
        <f>QTB344*QSY344</f>
        <v>104.49</v>
      </c>
      <c r="QTE344" s="232" t="s">
        <v>22773</v>
      </c>
      <c r="QTF344" s="437" t="s">
        <v>22774</v>
      </c>
      <c r="QTG344" s="437"/>
      <c r="QTH344" s="437"/>
      <c r="QTI344" s="437"/>
      <c r="QTJ344" s="437"/>
      <c r="QTK344" s="439"/>
      <c r="QTL344" s="211" t="s">
        <v>10863</v>
      </c>
      <c r="QTM344" s="211" t="s">
        <v>22772</v>
      </c>
      <c r="QTN344" s="211" t="s">
        <v>6595</v>
      </c>
      <c r="QTO344" s="212">
        <v>1</v>
      </c>
      <c r="QTP344" s="212"/>
      <c r="QTQ344" s="194">
        <v>79.59</v>
      </c>
      <c r="QTR344" s="194">
        <f>ROUND(QTQ344*(1+$C$7),2)</f>
        <v>104.49</v>
      </c>
      <c r="QTS344" s="194">
        <f>QTO344*QTQ344</f>
        <v>79.59</v>
      </c>
      <c r="QTT344" s="293">
        <f>QTR344*QTO344</f>
        <v>104.49</v>
      </c>
      <c r="QTU344" s="232" t="s">
        <v>22773</v>
      </c>
      <c r="QTV344" s="437" t="s">
        <v>22774</v>
      </c>
      <c r="QTW344" s="437"/>
      <c r="QTX344" s="437"/>
      <c r="QTY344" s="437"/>
      <c r="QTZ344" s="437"/>
      <c r="QUA344" s="439"/>
      <c r="QUB344" s="211" t="s">
        <v>10863</v>
      </c>
      <c r="QUC344" s="211" t="s">
        <v>22772</v>
      </c>
      <c r="QUD344" s="211" t="s">
        <v>6595</v>
      </c>
      <c r="QUE344" s="212">
        <v>1</v>
      </c>
      <c r="QUF344" s="212"/>
      <c r="QUG344" s="194">
        <v>79.59</v>
      </c>
      <c r="QUH344" s="194">
        <f>ROUND(QUG344*(1+$C$7),2)</f>
        <v>104.49</v>
      </c>
      <c r="QUI344" s="194">
        <f>QUE344*QUG344</f>
        <v>79.59</v>
      </c>
      <c r="QUJ344" s="293">
        <f>QUH344*QUE344</f>
        <v>104.49</v>
      </c>
      <c r="QUK344" s="232" t="s">
        <v>22773</v>
      </c>
      <c r="QUL344" s="437" t="s">
        <v>22774</v>
      </c>
      <c r="QUM344" s="437"/>
      <c r="QUN344" s="437"/>
      <c r="QUO344" s="437"/>
      <c r="QUP344" s="437"/>
      <c r="QUQ344" s="439"/>
      <c r="QUR344" s="211" t="s">
        <v>10863</v>
      </c>
      <c r="QUS344" s="211" t="s">
        <v>22772</v>
      </c>
      <c r="QUT344" s="211" t="s">
        <v>6595</v>
      </c>
      <c r="QUU344" s="212">
        <v>1</v>
      </c>
      <c r="QUV344" s="212"/>
      <c r="QUW344" s="194">
        <v>79.59</v>
      </c>
      <c r="QUX344" s="194">
        <f>ROUND(QUW344*(1+$C$7),2)</f>
        <v>104.49</v>
      </c>
      <c r="QUY344" s="194">
        <f>QUU344*QUW344</f>
        <v>79.59</v>
      </c>
      <c r="QUZ344" s="293">
        <f>QUX344*QUU344</f>
        <v>104.49</v>
      </c>
      <c r="QVA344" s="232" t="s">
        <v>22773</v>
      </c>
      <c r="QVB344" s="437" t="s">
        <v>22774</v>
      </c>
      <c r="QVC344" s="437"/>
      <c r="QVD344" s="437"/>
      <c r="QVE344" s="437"/>
      <c r="QVF344" s="437"/>
      <c r="QVG344" s="439"/>
      <c r="QVH344" s="211" t="s">
        <v>10863</v>
      </c>
      <c r="QVI344" s="211" t="s">
        <v>22772</v>
      </c>
      <c r="QVJ344" s="211" t="s">
        <v>6595</v>
      </c>
      <c r="QVK344" s="212">
        <v>1</v>
      </c>
      <c r="QVL344" s="212"/>
      <c r="QVM344" s="194">
        <v>79.59</v>
      </c>
      <c r="QVN344" s="194">
        <f>ROUND(QVM344*(1+$C$7),2)</f>
        <v>104.49</v>
      </c>
      <c r="QVO344" s="194">
        <f>QVK344*QVM344</f>
        <v>79.59</v>
      </c>
      <c r="QVP344" s="293">
        <f>QVN344*QVK344</f>
        <v>104.49</v>
      </c>
      <c r="QVQ344" s="232" t="s">
        <v>22773</v>
      </c>
      <c r="QVR344" s="437" t="s">
        <v>22774</v>
      </c>
      <c r="QVS344" s="437"/>
      <c r="QVT344" s="437"/>
      <c r="QVU344" s="437"/>
      <c r="QVV344" s="437"/>
      <c r="QVW344" s="439"/>
      <c r="QVX344" s="211" t="s">
        <v>10863</v>
      </c>
      <c r="QVY344" s="211" t="s">
        <v>22772</v>
      </c>
      <c r="QVZ344" s="211" t="s">
        <v>6595</v>
      </c>
      <c r="QWA344" s="212">
        <v>1</v>
      </c>
      <c r="QWB344" s="212"/>
      <c r="QWC344" s="194">
        <v>79.59</v>
      </c>
      <c r="QWD344" s="194">
        <f>ROUND(QWC344*(1+$C$7),2)</f>
        <v>104.49</v>
      </c>
      <c r="QWE344" s="194">
        <f>QWA344*QWC344</f>
        <v>79.59</v>
      </c>
      <c r="QWF344" s="293">
        <f>QWD344*QWA344</f>
        <v>104.49</v>
      </c>
      <c r="QWG344" s="232" t="s">
        <v>22773</v>
      </c>
      <c r="QWH344" s="437" t="s">
        <v>22774</v>
      </c>
      <c r="QWI344" s="437"/>
      <c r="QWJ344" s="437"/>
      <c r="QWK344" s="437"/>
      <c r="QWL344" s="437"/>
      <c r="QWM344" s="439"/>
      <c r="QWN344" s="211" t="s">
        <v>10863</v>
      </c>
      <c r="QWO344" s="211" t="s">
        <v>22772</v>
      </c>
      <c r="QWP344" s="211" t="s">
        <v>6595</v>
      </c>
      <c r="QWQ344" s="212">
        <v>1</v>
      </c>
      <c r="QWR344" s="212"/>
      <c r="QWS344" s="194">
        <v>79.59</v>
      </c>
      <c r="QWT344" s="194">
        <f>ROUND(QWS344*(1+$C$7),2)</f>
        <v>104.49</v>
      </c>
      <c r="QWU344" s="194">
        <f>QWQ344*QWS344</f>
        <v>79.59</v>
      </c>
      <c r="QWV344" s="293">
        <f>QWT344*QWQ344</f>
        <v>104.49</v>
      </c>
      <c r="QWW344" s="232" t="s">
        <v>22773</v>
      </c>
      <c r="QWX344" s="437" t="s">
        <v>22774</v>
      </c>
      <c r="QWY344" s="437"/>
      <c r="QWZ344" s="437"/>
      <c r="QXA344" s="437"/>
      <c r="QXB344" s="437"/>
      <c r="QXC344" s="439"/>
      <c r="QXD344" s="211" t="s">
        <v>10863</v>
      </c>
      <c r="QXE344" s="211" t="s">
        <v>22772</v>
      </c>
      <c r="QXF344" s="211" t="s">
        <v>6595</v>
      </c>
      <c r="QXG344" s="212">
        <v>1</v>
      </c>
      <c r="QXH344" s="212"/>
      <c r="QXI344" s="194">
        <v>79.59</v>
      </c>
      <c r="QXJ344" s="194">
        <f>ROUND(QXI344*(1+$C$7),2)</f>
        <v>104.49</v>
      </c>
      <c r="QXK344" s="194">
        <f>QXG344*QXI344</f>
        <v>79.59</v>
      </c>
      <c r="QXL344" s="293">
        <f>QXJ344*QXG344</f>
        <v>104.49</v>
      </c>
      <c r="QXM344" s="232" t="s">
        <v>22773</v>
      </c>
      <c r="QXN344" s="437" t="s">
        <v>22774</v>
      </c>
      <c r="QXO344" s="437"/>
      <c r="QXP344" s="437"/>
      <c r="QXQ344" s="437"/>
      <c r="QXR344" s="437"/>
      <c r="QXS344" s="439"/>
      <c r="QXT344" s="211" t="s">
        <v>10863</v>
      </c>
      <c r="QXU344" s="211" t="s">
        <v>22772</v>
      </c>
      <c r="QXV344" s="211" t="s">
        <v>6595</v>
      </c>
      <c r="QXW344" s="212">
        <v>1</v>
      </c>
      <c r="QXX344" s="212"/>
      <c r="QXY344" s="194">
        <v>79.59</v>
      </c>
      <c r="QXZ344" s="194">
        <f>ROUND(QXY344*(1+$C$7),2)</f>
        <v>104.49</v>
      </c>
      <c r="QYA344" s="194">
        <f>QXW344*QXY344</f>
        <v>79.59</v>
      </c>
      <c r="QYB344" s="293">
        <f>QXZ344*QXW344</f>
        <v>104.49</v>
      </c>
      <c r="QYC344" s="232" t="s">
        <v>22773</v>
      </c>
      <c r="QYD344" s="437" t="s">
        <v>22774</v>
      </c>
      <c r="QYE344" s="437"/>
      <c r="QYF344" s="437"/>
      <c r="QYG344" s="437"/>
      <c r="QYH344" s="437"/>
      <c r="QYI344" s="439"/>
      <c r="QYJ344" s="211" t="s">
        <v>10863</v>
      </c>
      <c r="QYK344" s="211" t="s">
        <v>22772</v>
      </c>
      <c r="QYL344" s="211" t="s">
        <v>6595</v>
      </c>
      <c r="QYM344" s="212">
        <v>1</v>
      </c>
      <c r="QYN344" s="212"/>
      <c r="QYO344" s="194">
        <v>79.59</v>
      </c>
      <c r="QYP344" s="194">
        <f>ROUND(QYO344*(1+$C$7),2)</f>
        <v>104.49</v>
      </c>
      <c r="QYQ344" s="194">
        <f>QYM344*QYO344</f>
        <v>79.59</v>
      </c>
      <c r="QYR344" s="293">
        <f>QYP344*QYM344</f>
        <v>104.49</v>
      </c>
      <c r="QYS344" s="232" t="s">
        <v>22773</v>
      </c>
      <c r="QYT344" s="437" t="s">
        <v>22774</v>
      </c>
      <c r="QYU344" s="437"/>
      <c r="QYV344" s="437"/>
      <c r="QYW344" s="437"/>
      <c r="QYX344" s="437"/>
      <c r="QYY344" s="439"/>
      <c r="QYZ344" s="211" t="s">
        <v>10863</v>
      </c>
      <c r="QZA344" s="211" t="s">
        <v>22772</v>
      </c>
      <c r="QZB344" s="211" t="s">
        <v>6595</v>
      </c>
      <c r="QZC344" s="212">
        <v>1</v>
      </c>
      <c r="QZD344" s="212"/>
      <c r="QZE344" s="194">
        <v>79.59</v>
      </c>
      <c r="QZF344" s="194">
        <f>ROUND(QZE344*(1+$C$7),2)</f>
        <v>104.49</v>
      </c>
      <c r="QZG344" s="194">
        <f>QZC344*QZE344</f>
        <v>79.59</v>
      </c>
      <c r="QZH344" s="293">
        <f>QZF344*QZC344</f>
        <v>104.49</v>
      </c>
      <c r="QZI344" s="232" t="s">
        <v>22773</v>
      </c>
      <c r="QZJ344" s="437" t="s">
        <v>22774</v>
      </c>
      <c r="QZK344" s="437"/>
      <c r="QZL344" s="437"/>
      <c r="QZM344" s="437"/>
      <c r="QZN344" s="437"/>
      <c r="QZO344" s="439"/>
      <c r="QZP344" s="211" t="s">
        <v>10863</v>
      </c>
      <c r="QZQ344" s="211" t="s">
        <v>22772</v>
      </c>
      <c r="QZR344" s="211" t="s">
        <v>6595</v>
      </c>
      <c r="QZS344" s="212">
        <v>1</v>
      </c>
      <c r="QZT344" s="212"/>
      <c r="QZU344" s="194">
        <v>79.59</v>
      </c>
      <c r="QZV344" s="194">
        <f>ROUND(QZU344*(1+$C$7),2)</f>
        <v>104.49</v>
      </c>
      <c r="QZW344" s="194">
        <f>QZS344*QZU344</f>
        <v>79.59</v>
      </c>
      <c r="QZX344" s="293">
        <f>QZV344*QZS344</f>
        <v>104.49</v>
      </c>
      <c r="QZY344" s="232" t="s">
        <v>22773</v>
      </c>
      <c r="QZZ344" s="437" t="s">
        <v>22774</v>
      </c>
      <c r="RAA344" s="437"/>
      <c r="RAB344" s="437"/>
      <c r="RAC344" s="437"/>
      <c r="RAD344" s="437"/>
      <c r="RAE344" s="439"/>
      <c r="RAF344" s="211" t="s">
        <v>10863</v>
      </c>
      <c r="RAG344" s="211" t="s">
        <v>22772</v>
      </c>
      <c r="RAH344" s="211" t="s">
        <v>6595</v>
      </c>
      <c r="RAI344" s="212">
        <v>1</v>
      </c>
      <c r="RAJ344" s="212"/>
      <c r="RAK344" s="194">
        <v>79.59</v>
      </c>
      <c r="RAL344" s="194">
        <f>ROUND(RAK344*(1+$C$7),2)</f>
        <v>104.49</v>
      </c>
      <c r="RAM344" s="194">
        <f>RAI344*RAK344</f>
        <v>79.59</v>
      </c>
      <c r="RAN344" s="293">
        <f>RAL344*RAI344</f>
        <v>104.49</v>
      </c>
      <c r="RAO344" s="232" t="s">
        <v>22773</v>
      </c>
      <c r="RAP344" s="437" t="s">
        <v>22774</v>
      </c>
      <c r="RAQ344" s="437"/>
      <c r="RAR344" s="437"/>
      <c r="RAS344" s="437"/>
      <c r="RAT344" s="437"/>
      <c r="RAU344" s="439"/>
      <c r="RAV344" s="211" t="s">
        <v>10863</v>
      </c>
      <c r="RAW344" s="211" t="s">
        <v>22772</v>
      </c>
      <c r="RAX344" s="211" t="s">
        <v>6595</v>
      </c>
      <c r="RAY344" s="212">
        <v>1</v>
      </c>
      <c r="RAZ344" s="212"/>
      <c r="RBA344" s="194">
        <v>79.59</v>
      </c>
      <c r="RBB344" s="194">
        <f>ROUND(RBA344*(1+$C$7),2)</f>
        <v>104.49</v>
      </c>
      <c r="RBC344" s="194">
        <f>RAY344*RBA344</f>
        <v>79.59</v>
      </c>
      <c r="RBD344" s="293">
        <f>RBB344*RAY344</f>
        <v>104.49</v>
      </c>
      <c r="RBE344" s="232" t="s">
        <v>22773</v>
      </c>
      <c r="RBF344" s="437" t="s">
        <v>22774</v>
      </c>
      <c r="RBG344" s="437"/>
      <c r="RBH344" s="437"/>
      <c r="RBI344" s="437"/>
      <c r="RBJ344" s="437"/>
      <c r="RBK344" s="439"/>
      <c r="RBL344" s="211" t="s">
        <v>10863</v>
      </c>
      <c r="RBM344" s="211" t="s">
        <v>22772</v>
      </c>
      <c r="RBN344" s="211" t="s">
        <v>6595</v>
      </c>
      <c r="RBO344" s="212">
        <v>1</v>
      </c>
      <c r="RBP344" s="212"/>
      <c r="RBQ344" s="194">
        <v>79.59</v>
      </c>
      <c r="RBR344" s="194">
        <f>ROUND(RBQ344*(1+$C$7),2)</f>
        <v>104.49</v>
      </c>
      <c r="RBS344" s="194">
        <f>RBO344*RBQ344</f>
        <v>79.59</v>
      </c>
      <c r="RBT344" s="293">
        <f>RBR344*RBO344</f>
        <v>104.49</v>
      </c>
      <c r="RBU344" s="232" t="s">
        <v>22773</v>
      </c>
      <c r="RBV344" s="437" t="s">
        <v>22774</v>
      </c>
      <c r="RBW344" s="437"/>
      <c r="RBX344" s="437"/>
      <c r="RBY344" s="437"/>
      <c r="RBZ344" s="437"/>
      <c r="RCA344" s="439"/>
      <c r="RCB344" s="211" t="s">
        <v>10863</v>
      </c>
      <c r="RCC344" s="211" t="s">
        <v>22772</v>
      </c>
      <c r="RCD344" s="211" t="s">
        <v>6595</v>
      </c>
      <c r="RCE344" s="212">
        <v>1</v>
      </c>
      <c r="RCF344" s="212"/>
      <c r="RCG344" s="194">
        <v>79.59</v>
      </c>
      <c r="RCH344" s="194">
        <f>ROUND(RCG344*(1+$C$7),2)</f>
        <v>104.49</v>
      </c>
      <c r="RCI344" s="194">
        <f>RCE344*RCG344</f>
        <v>79.59</v>
      </c>
      <c r="RCJ344" s="293">
        <f>RCH344*RCE344</f>
        <v>104.49</v>
      </c>
      <c r="RCK344" s="232" t="s">
        <v>22773</v>
      </c>
      <c r="RCL344" s="437" t="s">
        <v>22774</v>
      </c>
      <c r="RCM344" s="437"/>
      <c r="RCN344" s="437"/>
      <c r="RCO344" s="437"/>
      <c r="RCP344" s="437"/>
      <c r="RCQ344" s="439"/>
      <c r="RCR344" s="211" t="s">
        <v>10863</v>
      </c>
      <c r="RCS344" s="211" t="s">
        <v>22772</v>
      </c>
      <c r="RCT344" s="211" t="s">
        <v>6595</v>
      </c>
      <c r="RCU344" s="212">
        <v>1</v>
      </c>
      <c r="RCV344" s="212"/>
      <c r="RCW344" s="194">
        <v>79.59</v>
      </c>
      <c r="RCX344" s="194">
        <f>ROUND(RCW344*(1+$C$7),2)</f>
        <v>104.49</v>
      </c>
      <c r="RCY344" s="194">
        <f>RCU344*RCW344</f>
        <v>79.59</v>
      </c>
      <c r="RCZ344" s="293">
        <f>RCX344*RCU344</f>
        <v>104.49</v>
      </c>
      <c r="RDA344" s="232" t="s">
        <v>22773</v>
      </c>
      <c r="RDB344" s="437" t="s">
        <v>22774</v>
      </c>
      <c r="RDC344" s="437"/>
      <c r="RDD344" s="437"/>
      <c r="RDE344" s="437"/>
      <c r="RDF344" s="437"/>
      <c r="RDG344" s="439"/>
      <c r="RDH344" s="211" t="s">
        <v>10863</v>
      </c>
      <c r="RDI344" s="211" t="s">
        <v>22772</v>
      </c>
      <c r="RDJ344" s="211" t="s">
        <v>6595</v>
      </c>
      <c r="RDK344" s="212">
        <v>1</v>
      </c>
      <c r="RDL344" s="212"/>
      <c r="RDM344" s="194">
        <v>79.59</v>
      </c>
      <c r="RDN344" s="194">
        <f>ROUND(RDM344*(1+$C$7),2)</f>
        <v>104.49</v>
      </c>
      <c r="RDO344" s="194">
        <f>RDK344*RDM344</f>
        <v>79.59</v>
      </c>
      <c r="RDP344" s="293">
        <f>RDN344*RDK344</f>
        <v>104.49</v>
      </c>
      <c r="RDQ344" s="232" t="s">
        <v>22773</v>
      </c>
      <c r="RDR344" s="437" t="s">
        <v>22774</v>
      </c>
      <c r="RDS344" s="437"/>
      <c r="RDT344" s="437"/>
      <c r="RDU344" s="437"/>
      <c r="RDV344" s="437"/>
      <c r="RDW344" s="439"/>
      <c r="RDX344" s="211" t="s">
        <v>10863</v>
      </c>
      <c r="RDY344" s="211" t="s">
        <v>22772</v>
      </c>
      <c r="RDZ344" s="211" t="s">
        <v>6595</v>
      </c>
      <c r="REA344" s="212">
        <v>1</v>
      </c>
      <c r="REB344" s="212"/>
      <c r="REC344" s="194">
        <v>79.59</v>
      </c>
      <c r="RED344" s="194">
        <f>ROUND(REC344*(1+$C$7),2)</f>
        <v>104.49</v>
      </c>
      <c r="REE344" s="194">
        <f>REA344*REC344</f>
        <v>79.59</v>
      </c>
      <c r="REF344" s="293">
        <f>RED344*REA344</f>
        <v>104.49</v>
      </c>
      <c r="REG344" s="232" t="s">
        <v>22773</v>
      </c>
      <c r="REH344" s="437" t="s">
        <v>22774</v>
      </c>
      <c r="REI344" s="437"/>
      <c r="REJ344" s="437"/>
      <c r="REK344" s="437"/>
      <c r="REL344" s="437"/>
      <c r="REM344" s="439"/>
      <c r="REN344" s="211" t="s">
        <v>10863</v>
      </c>
      <c r="REO344" s="211" t="s">
        <v>22772</v>
      </c>
      <c r="REP344" s="211" t="s">
        <v>6595</v>
      </c>
      <c r="REQ344" s="212">
        <v>1</v>
      </c>
      <c r="RER344" s="212"/>
      <c r="RES344" s="194">
        <v>79.59</v>
      </c>
      <c r="RET344" s="194">
        <f>ROUND(RES344*(1+$C$7),2)</f>
        <v>104.49</v>
      </c>
      <c r="REU344" s="194">
        <f>REQ344*RES344</f>
        <v>79.59</v>
      </c>
      <c r="REV344" s="293">
        <f>RET344*REQ344</f>
        <v>104.49</v>
      </c>
      <c r="REW344" s="232" t="s">
        <v>22773</v>
      </c>
      <c r="REX344" s="437" t="s">
        <v>22774</v>
      </c>
      <c r="REY344" s="437"/>
      <c r="REZ344" s="437"/>
      <c r="RFA344" s="437"/>
      <c r="RFB344" s="437"/>
      <c r="RFC344" s="439"/>
      <c r="RFD344" s="211" t="s">
        <v>10863</v>
      </c>
      <c r="RFE344" s="211" t="s">
        <v>22772</v>
      </c>
      <c r="RFF344" s="211" t="s">
        <v>6595</v>
      </c>
      <c r="RFG344" s="212">
        <v>1</v>
      </c>
      <c r="RFH344" s="212"/>
      <c r="RFI344" s="194">
        <v>79.59</v>
      </c>
      <c r="RFJ344" s="194">
        <f>ROUND(RFI344*(1+$C$7),2)</f>
        <v>104.49</v>
      </c>
      <c r="RFK344" s="194">
        <f>RFG344*RFI344</f>
        <v>79.59</v>
      </c>
      <c r="RFL344" s="293">
        <f>RFJ344*RFG344</f>
        <v>104.49</v>
      </c>
      <c r="RFM344" s="232" t="s">
        <v>22773</v>
      </c>
      <c r="RFN344" s="437" t="s">
        <v>22774</v>
      </c>
      <c r="RFO344" s="437"/>
      <c r="RFP344" s="437"/>
      <c r="RFQ344" s="437"/>
      <c r="RFR344" s="437"/>
      <c r="RFS344" s="439"/>
      <c r="RFT344" s="211" t="s">
        <v>10863</v>
      </c>
      <c r="RFU344" s="211" t="s">
        <v>22772</v>
      </c>
      <c r="RFV344" s="211" t="s">
        <v>6595</v>
      </c>
      <c r="RFW344" s="212">
        <v>1</v>
      </c>
      <c r="RFX344" s="212"/>
      <c r="RFY344" s="194">
        <v>79.59</v>
      </c>
      <c r="RFZ344" s="194">
        <f>ROUND(RFY344*(1+$C$7),2)</f>
        <v>104.49</v>
      </c>
      <c r="RGA344" s="194">
        <f>RFW344*RFY344</f>
        <v>79.59</v>
      </c>
      <c r="RGB344" s="293">
        <f>RFZ344*RFW344</f>
        <v>104.49</v>
      </c>
      <c r="RGC344" s="232" t="s">
        <v>22773</v>
      </c>
      <c r="RGD344" s="437" t="s">
        <v>22774</v>
      </c>
      <c r="RGE344" s="437"/>
      <c r="RGF344" s="437"/>
      <c r="RGG344" s="437"/>
      <c r="RGH344" s="437"/>
      <c r="RGI344" s="439"/>
      <c r="RGJ344" s="211" t="s">
        <v>10863</v>
      </c>
      <c r="RGK344" s="211" t="s">
        <v>22772</v>
      </c>
      <c r="RGL344" s="211" t="s">
        <v>6595</v>
      </c>
      <c r="RGM344" s="212">
        <v>1</v>
      </c>
      <c r="RGN344" s="212"/>
      <c r="RGO344" s="194">
        <v>79.59</v>
      </c>
      <c r="RGP344" s="194">
        <f>ROUND(RGO344*(1+$C$7),2)</f>
        <v>104.49</v>
      </c>
      <c r="RGQ344" s="194">
        <f>RGM344*RGO344</f>
        <v>79.59</v>
      </c>
      <c r="RGR344" s="293">
        <f>RGP344*RGM344</f>
        <v>104.49</v>
      </c>
      <c r="RGS344" s="232" t="s">
        <v>22773</v>
      </c>
      <c r="RGT344" s="437" t="s">
        <v>22774</v>
      </c>
      <c r="RGU344" s="437"/>
      <c r="RGV344" s="437"/>
      <c r="RGW344" s="437"/>
      <c r="RGX344" s="437"/>
      <c r="RGY344" s="439"/>
      <c r="RGZ344" s="211" t="s">
        <v>10863</v>
      </c>
      <c r="RHA344" s="211" t="s">
        <v>22772</v>
      </c>
      <c r="RHB344" s="211" t="s">
        <v>6595</v>
      </c>
      <c r="RHC344" s="212">
        <v>1</v>
      </c>
      <c r="RHD344" s="212"/>
      <c r="RHE344" s="194">
        <v>79.59</v>
      </c>
      <c r="RHF344" s="194">
        <f>ROUND(RHE344*(1+$C$7),2)</f>
        <v>104.49</v>
      </c>
      <c r="RHG344" s="194">
        <f>RHC344*RHE344</f>
        <v>79.59</v>
      </c>
      <c r="RHH344" s="293">
        <f>RHF344*RHC344</f>
        <v>104.49</v>
      </c>
      <c r="RHI344" s="232" t="s">
        <v>22773</v>
      </c>
      <c r="RHJ344" s="437" t="s">
        <v>22774</v>
      </c>
      <c r="RHK344" s="437"/>
      <c r="RHL344" s="437"/>
      <c r="RHM344" s="437"/>
      <c r="RHN344" s="437"/>
      <c r="RHO344" s="439"/>
      <c r="RHP344" s="211" t="s">
        <v>10863</v>
      </c>
      <c r="RHQ344" s="211" t="s">
        <v>22772</v>
      </c>
      <c r="RHR344" s="211" t="s">
        <v>6595</v>
      </c>
      <c r="RHS344" s="212">
        <v>1</v>
      </c>
      <c r="RHT344" s="212"/>
      <c r="RHU344" s="194">
        <v>79.59</v>
      </c>
      <c r="RHV344" s="194">
        <f>ROUND(RHU344*(1+$C$7),2)</f>
        <v>104.49</v>
      </c>
      <c r="RHW344" s="194">
        <f>RHS344*RHU344</f>
        <v>79.59</v>
      </c>
      <c r="RHX344" s="293">
        <f>RHV344*RHS344</f>
        <v>104.49</v>
      </c>
      <c r="RHY344" s="232" t="s">
        <v>22773</v>
      </c>
      <c r="RHZ344" s="437" t="s">
        <v>22774</v>
      </c>
      <c r="RIA344" s="437"/>
      <c r="RIB344" s="437"/>
      <c r="RIC344" s="437"/>
      <c r="RID344" s="437"/>
      <c r="RIE344" s="439"/>
      <c r="RIF344" s="211" t="s">
        <v>10863</v>
      </c>
      <c r="RIG344" s="211" t="s">
        <v>22772</v>
      </c>
      <c r="RIH344" s="211" t="s">
        <v>6595</v>
      </c>
      <c r="RII344" s="212">
        <v>1</v>
      </c>
      <c r="RIJ344" s="212"/>
      <c r="RIK344" s="194">
        <v>79.59</v>
      </c>
      <c r="RIL344" s="194">
        <f>ROUND(RIK344*(1+$C$7),2)</f>
        <v>104.49</v>
      </c>
      <c r="RIM344" s="194">
        <f>RII344*RIK344</f>
        <v>79.59</v>
      </c>
      <c r="RIN344" s="293">
        <f>RIL344*RII344</f>
        <v>104.49</v>
      </c>
      <c r="RIO344" s="232" t="s">
        <v>22773</v>
      </c>
      <c r="RIP344" s="437" t="s">
        <v>22774</v>
      </c>
      <c r="RIQ344" s="437"/>
      <c r="RIR344" s="437"/>
      <c r="RIS344" s="437"/>
      <c r="RIT344" s="437"/>
      <c r="RIU344" s="439"/>
      <c r="RIV344" s="211" t="s">
        <v>10863</v>
      </c>
      <c r="RIW344" s="211" t="s">
        <v>22772</v>
      </c>
      <c r="RIX344" s="211" t="s">
        <v>6595</v>
      </c>
      <c r="RIY344" s="212">
        <v>1</v>
      </c>
      <c r="RIZ344" s="212"/>
      <c r="RJA344" s="194">
        <v>79.59</v>
      </c>
      <c r="RJB344" s="194">
        <f>ROUND(RJA344*(1+$C$7),2)</f>
        <v>104.49</v>
      </c>
      <c r="RJC344" s="194">
        <f>RIY344*RJA344</f>
        <v>79.59</v>
      </c>
      <c r="RJD344" s="293">
        <f>RJB344*RIY344</f>
        <v>104.49</v>
      </c>
      <c r="RJE344" s="232" t="s">
        <v>22773</v>
      </c>
      <c r="RJF344" s="437" t="s">
        <v>22774</v>
      </c>
      <c r="RJG344" s="437"/>
      <c r="RJH344" s="437"/>
      <c r="RJI344" s="437"/>
      <c r="RJJ344" s="437"/>
      <c r="RJK344" s="439"/>
      <c r="RJL344" s="211" t="s">
        <v>10863</v>
      </c>
      <c r="RJM344" s="211" t="s">
        <v>22772</v>
      </c>
      <c r="RJN344" s="211" t="s">
        <v>6595</v>
      </c>
      <c r="RJO344" s="212">
        <v>1</v>
      </c>
      <c r="RJP344" s="212"/>
      <c r="RJQ344" s="194">
        <v>79.59</v>
      </c>
      <c r="RJR344" s="194">
        <f>ROUND(RJQ344*(1+$C$7),2)</f>
        <v>104.49</v>
      </c>
      <c r="RJS344" s="194">
        <f>RJO344*RJQ344</f>
        <v>79.59</v>
      </c>
      <c r="RJT344" s="293">
        <f>RJR344*RJO344</f>
        <v>104.49</v>
      </c>
      <c r="RJU344" s="232" t="s">
        <v>22773</v>
      </c>
      <c r="RJV344" s="437" t="s">
        <v>22774</v>
      </c>
      <c r="RJW344" s="437"/>
      <c r="RJX344" s="437"/>
      <c r="RJY344" s="437"/>
      <c r="RJZ344" s="437"/>
      <c r="RKA344" s="439"/>
      <c r="RKB344" s="211" t="s">
        <v>10863</v>
      </c>
      <c r="RKC344" s="211" t="s">
        <v>22772</v>
      </c>
      <c r="RKD344" s="211" t="s">
        <v>6595</v>
      </c>
      <c r="RKE344" s="212">
        <v>1</v>
      </c>
      <c r="RKF344" s="212"/>
      <c r="RKG344" s="194">
        <v>79.59</v>
      </c>
      <c r="RKH344" s="194">
        <f>ROUND(RKG344*(1+$C$7),2)</f>
        <v>104.49</v>
      </c>
      <c r="RKI344" s="194">
        <f>RKE344*RKG344</f>
        <v>79.59</v>
      </c>
      <c r="RKJ344" s="293">
        <f>RKH344*RKE344</f>
        <v>104.49</v>
      </c>
      <c r="RKK344" s="232" t="s">
        <v>22773</v>
      </c>
      <c r="RKL344" s="437" t="s">
        <v>22774</v>
      </c>
      <c r="RKM344" s="437"/>
      <c r="RKN344" s="437"/>
      <c r="RKO344" s="437"/>
      <c r="RKP344" s="437"/>
      <c r="RKQ344" s="439"/>
      <c r="RKR344" s="211" t="s">
        <v>10863</v>
      </c>
      <c r="RKS344" s="211" t="s">
        <v>22772</v>
      </c>
      <c r="RKT344" s="211" t="s">
        <v>6595</v>
      </c>
      <c r="RKU344" s="212">
        <v>1</v>
      </c>
      <c r="RKV344" s="212"/>
      <c r="RKW344" s="194">
        <v>79.59</v>
      </c>
      <c r="RKX344" s="194">
        <f>ROUND(RKW344*(1+$C$7),2)</f>
        <v>104.49</v>
      </c>
      <c r="RKY344" s="194">
        <f>RKU344*RKW344</f>
        <v>79.59</v>
      </c>
      <c r="RKZ344" s="293">
        <f>RKX344*RKU344</f>
        <v>104.49</v>
      </c>
      <c r="RLA344" s="232" t="s">
        <v>22773</v>
      </c>
      <c r="RLB344" s="437" t="s">
        <v>22774</v>
      </c>
      <c r="RLC344" s="437"/>
      <c r="RLD344" s="437"/>
      <c r="RLE344" s="437"/>
      <c r="RLF344" s="437"/>
      <c r="RLG344" s="439"/>
      <c r="RLH344" s="211" t="s">
        <v>10863</v>
      </c>
      <c r="RLI344" s="211" t="s">
        <v>22772</v>
      </c>
      <c r="RLJ344" s="211" t="s">
        <v>6595</v>
      </c>
      <c r="RLK344" s="212">
        <v>1</v>
      </c>
      <c r="RLL344" s="212"/>
      <c r="RLM344" s="194">
        <v>79.59</v>
      </c>
      <c r="RLN344" s="194">
        <f>ROUND(RLM344*(1+$C$7),2)</f>
        <v>104.49</v>
      </c>
      <c r="RLO344" s="194">
        <f>RLK344*RLM344</f>
        <v>79.59</v>
      </c>
      <c r="RLP344" s="293">
        <f>RLN344*RLK344</f>
        <v>104.49</v>
      </c>
      <c r="RLQ344" s="232" t="s">
        <v>22773</v>
      </c>
      <c r="RLR344" s="437" t="s">
        <v>22774</v>
      </c>
      <c r="RLS344" s="437"/>
      <c r="RLT344" s="437"/>
      <c r="RLU344" s="437"/>
      <c r="RLV344" s="437"/>
      <c r="RLW344" s="439"/>
      <c r="RLX344" s="211" t="s">
        <v>10863</v>
      </c>
      <c r="RLY344" s="211" t="s">
        <v>22772</v>
      </c>
      <c r="RLZ344" s="211" t="s">
        <v>6595</v>
      </c>
      <c r="RMA344" s="212">
        <v>1</v>
      </c>
      <c r="RMB344" s="212"/>
      <c r="RMC344" s="194">
        <v>79.59</v>
      </c>
      <c r="RMD344" s="194">
        <f>ROUND(RMC344*(1+$C$7),2)</f>
        <v>104.49</v>
      </c>
      <c r="RME344" s="194">
        <f>RMA344*RMC344</f>
        <v>79.59</v>
      </c>
      <c r="RMF344" s="293">
        <f>RMD344*RMA344</f>
        <v>104.49</v>
      </c>
      <c r="RMG344" s="232" t="s">
        <v>22773</v>
      </c>
      <c r="RMH344" s="437" t="s">
        <v>22774</v>
      </c>
      <c r="RMI344" s="437"/>
      <c r="RMJ344" s="437"/>
      <c r="RMK344" s="437"/>
      <c r="RML344" s="437"/>
      <c r="RMM344" s="439"/>
      <c r="RMN344" s="211" t="s">
        <v>10863</v>
      </c>
      <c r="RMO344" s="211" t="s">
        <v>22772</v>
      </c>
      <c r="RMP344" s="211" t="s">
        <v>6595</v>
      </c>
      <c r="RMQ344" s="212">
        <v>1</v>
      </c>
      <c r="RMR344" s="212"/>
      <c r="RMS344" s="194">
        <v>79.59</v>
      </c>
      <c r="RMT344" s="194">
        <f>ROUND(RMS344*(1+$C$7),2)</f>
        <v>104.49</v>
      </c>
      <c r="RMU344" s="194">
        <f>RMQ344*RMS344</f>
        <v>79.59</v>
      </c>
      <c r="RMV344" s="293">
        <f>RMT344*RMQ344</f>
        <v>104.49</v>
      </c>
      <c r="RMW344" s="232" t="s">
        <v>22773</v>
      </c>
      <c r="RMX344" s="437" t="s">
        <v>22774</v>
      </c>
      <c r="RMY344" s="437"/>
      <c r="RMZ344" s="437"/>
      <c r="RNA344" s="437"/>
      <c r="RNB344" s="437"/>
      <c r="RNC344" s="439"/>
      <c r="RND344" s="211" t="s">
        <v>10863</v>
      </c>
      <c r="RNE344" s="211" t="s">
        <v>22772</v>
      </c>
      <c r="RNF344" s="211" t="s">
        <v>6595</v>
      </c>
      <c r="RNG344" s="212">
        <v>1</v>
      </c>
      <c r="RNH344" s="212"/>
      <c r="RNI344" s="194">
        <v>79.59</v>
      </c>
      <c r="RNJ344" s="194">
        <f>ROUND(RNI344*(1+$C$7),2)</f>
        <v>104.49</v>
      </c>
      <c r="RNK344" s="194">
        <f>RNG344*RNI344</f>
        <v>79.59</v>
      </c>
      <c r="RNL344" s="293">
        <f>RNJ344*RNG344</f>
        <v>104.49</v>
      </c>
      <c r="RNM344" s="232" t="s">
        <v>22773</v>
      </c>
      <c r="RNN344" s="437" t="s">
        <v>22774</v>
      </c>
      <c r="RNO344" s="437"/>
      <c r="RNP344" s="437"/>
      <c r="RNQ344" s="437"/>
      <c r="RNR344" s="437"/>
      <c r="RNS344" s="439"/>
      <c r="RNT344" s="211" t="s">
        <v>10863</v>
      </c>
      <c r="RNU344" s="211" t="s">
        <v>22772</v>
      </c>
      <c r="RNV344" s="211" t="s">
        <v>6595</v>
      </c>
      <c r="RNW344" s="212">
        <v>1</v>
      </c>
      <c r="RNX344" s="212"/>
      <c r="RNY344" s="194">
        <v>79.59</v>
      </c>
      <c r="RNZ344" s="194">
        <f>ROUND(RNY344*(1+$C$7),2)</f>
        <v>104.49</v>
      </c>
      <c r="ROA344" s="194">
        <f>RNW344*RNY344</f>
        <v>79.59</v>
      </c>
      <c r="ROB344" s="293">
        <f>RNZ344*RNW344</f>
        <v>104.49</v>
      </c>
      <c r="ROC344" s="232" t="s">
        <v>22773</v>
      </c>
      <c r="ROD344" s="437" t="s">
        <v>22774</v>
      </c>
      <c r="ROE344" s="437"/>
      <c r="ROF344" s="437"/>
      <c r="ROG344" s="437"/>
      <c r="ROH344" s="437"/>
      <c r="ROI344" s="439"/>
      <c r="ROJ344" s="211" t="s">
        <v>10863</v>
      </c>
      <c r="ROK344" s="211" t="s">
        <v>22772</v>
      </c>
      <c r="ROL344" s="211" t="s">
        <v>6595</v>
      </c>
      <c r="ROM344" s="212">
        <v>1</v>
      </c>
      <c r="RON344" s="212"/>
      <c r="ROO344" s="194">
        <v>79.59</v>
      </c>
      <c r="ROP344" s="194">
        <f>ROUND(ROO344*(1+$C$7),2)</f>
        <v>104.49</v>
      </c>
      <c r="ROQ344" s="194">
        <f>ROM344*ROO344</f>
        <v>79.59</v>
      </c>
      <c r="ROR344" s="293">
        <f>ROP344*ROM344</f>
        <v>104.49</v>
      </c>
      <c r="ROS344" s="232" t="s">
        <v>22773</v>
      </c>
      <c r="ROT344" s="437" t="s">
        <v>22774</v>
      </c>
      <c r="ROU344" s="437"/>
      <c r="ROV344" s="437"/>
      <c r="ROW344" s="437"/>
      <c r="ROX344" s="437"/>
      <c r="ROY344" s="439"/>
      <c r="ROZ344" s="211" t="s">
        <v>10863</v>
      </c>
      <c r="RPA344" s="211" t="s">
        <v>22772</v>
      </c>
      <c r="RPB344" s="211" t="s">
        <v>6595</v>
      </c>
      <c r="RPC344" s="212">
        <v>1</v>
      </c>
      <c r="RPD344" s="212"/>
      <c r="RPE344" s="194">
        <v>79.59</v>
      </c>
      <c r="RPF344" s="194">
        <f>ROUND(RPE344*(1+$C$7),2)</f>
        <v>104.49</v>
      </c>
      <c r="RPG344" s="194">
        <f>RPC344*RPE344</f>
        <v>79.59</v>
      </c>
      <c r="RPH344" s="293">
        <f>RPF344*RPC344</f>
        <v>104.49</v>
      </c>
      <c r="RPI344" s="232" t="s">
        <v>22773</v>
      </c>
      <c r="RPJ344" s="437" t="s">
        <v>22774</v>
      </c>
      <c r="RPK344" s="437"/>
      <c r="RPL344" s="437"/>
      <c r="RPM344" s="437"/>
      <c r="RPN344" s="437"/>
      <c r="RPO344" s="439"/>
      <c r="RPP344" s="211" t="s">
        <v>10863</v>
      </c>
      <c r="RPQ344" s="211" t="s">
        <v>22772</v>
      </c>
      <c r="RPR344" s="211" t="s">
        <v>6595</v>
      </c>
      <c r="RPS344" s="212">
        <v>1</v>
      </c>
      <c r="RPT344" s="212"/>
      <c r="RPU344" s="194">
        <v>79.59</v>
      </c>
      <c r="RPV344" s="194">
        <f>ROUND(RPU344*(1+$C$7),2)</f>
        <v>104.49</v>
      </c>
      <c r="RPW344" s="194">
        <f>RPS344*RPU344</f>
        <v>79.59</v>
      </c>
      <c r="RPX344" s="293">
        <f>RPV344*RPS344</f>
        <v>104.49</v>
      </c>
      <c r="RPY344" s="232" t="s">
        <v>22773</v>
      </c>
      <c r="RPZ344" s="437" t="s">
        <v>22774</v>
      </c>
      <c r="RQA344" s="437"/>
      <c r="RQB344" s="437"/>
      <c r="RQC344" s="437"/>
      <c r="RQD344" s="437"/>
      <c r="RQE344" s="439"/>
      <c r="RQF344" s="211" t="s">
        <v>10863</v>
      </c>
      <c r="RQG344" s="211" t="s">
        <v>22772</v>
      </c>
      <c r="RQH344" s="211" t="s">
        <v>6595</v>
      </c>
      <c r="RQI344" s="212">
        <v>1</v>
      </c>
      <c r="RQJ344" s="212"/>
      <c r="RQK344" s="194">
        <v>79.59</v>
      </c>
      <c r="RQL344" s="194">
        <f>ROUND(RQK344*(1+$C$7),2)</f>
        <v>104.49</v>
      </c>
      <c r="RQM344" s="194">
        <f>RQI344*RQK344</f>
        <v>79.59</v>
      </c>
      <c r="RQN344" s="293">
        <f>RQL344*RQI344</f>
        <v>104.49</v>
      </c>
      <c r="RQO344" s="232" t="s">
        <v>22773</v>
      </c>
      <c r="RQP344" s="437" t="s">
        <v>22774</v>
      </c>
      <c r="RQQ344" s="437"/>
      <c r="RQR344" s="437"/>
      <c r="RQS344" s="437"/>
      <c r="RQT344" s="437"/>
      <c r="RQU344" s="439"/>
      <c r="RQV344" s="211" t="s">
        <v>10863</v>
      </c>
      <c r="RQW344" s="211" t="s">
        <v>22772</v>
      </c>
      <c r="RQX344" s="211" t="s">
        <v>6595</v>
      </c>
      <c r="RQY344" s="212">
        <v>1</v>
      </c>
      <c r="RQZ344" s="212"/>
      <c r="RRA344" s="194">
        <v>79.59</v>
      </c>
      <c r="RRB344" s="194">
        <f>ROUND(RRA344*(1+$C$7),2)</f>
        <v>104.49</v>
      </c>
      <c r="RRC344" s="194">
        <f>RQY344*RRA344</f>
        <v>79.59</v>
      </c>
      <c r="RRD344" s="293">
        <f>RRB344*RQY344</f>
        <v>104.49</v>
      </c>
      <c r="RRE344" s="232" t="s">
        <v>22773</v>
      </c>
      <c r="RRF344" s="437" t="s">
        <v>22774</v>
      </c>
      <c r="RRG344" s="437"/>
      <c r="RRH344" s="437"/>
      <c r="RRI344" s="437"/>
      <c r="RRJ344" s="437"/>
      <c r="RRK344" s="439"/>
      <c r="RRL344" s="211" t="s">
        <v>10863</v>
      </c>
      <c r="RRM344" s="211" t="s">
        <v>22772</v>
      </c>
      <c r="RRN344" s="211" t="s">
        <v>6595</v>
      </c>
      <c r="RRO344" s="212">
        <v>1</v>
      </c>
      <c r="RRP344" s="212"/>
      <c r="RRQ344" s="194">
        <v>79.59</v>
      </c>
      <c r="RRR344" s="194">
        <f>ROUND(RRQ344*(1+$C$7),2)</f>
        <v>104.49</v>
      </c>
      <c r="RRS344" s="194">
        <f>RRO344*RRQ344</f>
        <v>79.59</v>
      </c>
      <c r="RRT344" s="293">
        <f>RRR344*RRO344</f>
        <v>104.49</v>
      </c>
      <c r="RRU344" s="232" t="s">
        <v>22773</v>
      </c>
      <c r="RRV344" s="437" t="s">
        <v>22774</v>
      </c>
      <c r="RRW344" s="437"/>
      <c r="RRX344" s="437"/>
      <c r="RRY344" s="437"/>
      <c r="RRZ344" s="437"/>
      <c r="RSA344" s="439"/>
      <c r="RSB344" s="211" t="s">
        <v>10863</v>
      </c>
      <c r="RSC344" s="211" t="s">
        <v>22772</v>
      </c>
      <c r="RSD344" s="211" t="s">
        <v>6595</v>
      </c>
      <c r="RSE344" s="212">
        <v>1</v>
      </c>
      <c r="RSF344" s="212"/>
      <c r="RSG344" s="194">
        <v>79.59</v>
      </c>
      <c r="RSH344" s="194">
        <f>ROUND(RSG344*(1+$C$7),2)</f>
        <v>104.49</v>
      </c>
      <c r="RSI344" s="194">
        <f>RSE344*RSG344</f>
        <v>79.59</v>
      </c>
      <c r="RSJ344" s="293">
        <f>RSH344*RSE344</f>
        <v>104.49</v>
      </c>
      <c r="RSK344" s="232" t="s">
        <v>22773</v>
      </c>
      <c r="RSL344" s="437" t="s">
        <v>22774</v>
      </c>
      <c r="RSM344" s="437"/>
      <c r="RSN344" s="437"/>
      <c r="RSO344" s="437"/>
      <c r="RSP344" s="437"/>
      <c r="RSQ344" s="439"/>
      <c r="RSR344" s="211" t="s">
        <v>10863</v>
      </c>
      <c r="RSS344" s="211" t="s">
        <v>22772</v>
      </c>
      <c r="RST344" s="211" t="s">
        <v>6595</v>
      </c>
      <c r="RSU344" s="212">
        <v>1</v>
      </c>
      <c r="RSV344" s="212"/>
      <c r="RSW344" s="194">
        <v>79.59</v>
      </c>
      <c r="RSX344" s="194">
        <f>ROUND(RSW344*(1+$C$7),2)</f>
        <v>104.49</v>
      </c>
      <c r="RSY344" s="194">
        <f>RSU344*RSW344</f>
        <v>79.59</v>
      </c>
      <c r="RSZ344" s="293">
        <f>RSX344*RSU344</f>
        <v>104.49</v>
      </c>
      <c r="RTA344" s="232" t="s">
        <v>22773</v>
      </c>
      <c r="RTB344" s="437" t="s">
        <v>22774</v>
      </c>
      <c r="RTC344" s="437"/>
      <c r="RTD344" s="437"/>
      <c r="RTE344" s="437"/>
      <c r="RTF344" s="437"/>
      <c r="RTG344" s="439"/>
      <c r="RTH344" s="211" t="s">
        <v>10863</v>
      </c>
      <c r="RTI344" s="211" t="s">
        <v>22772</v>
      </c>
      <c r="RTJ344" s="211" t="s">
        <v>6595</v>
      </c>
      <c r="RTK344" s="212">
        <v>1</v>
      </c>
      <c r="RTL344" s="212"/>
      <c r="RTM344" s="194">
        <v>79.59</v>
      </c>
      <c r="RTN344" s="194">
        <f>ROUND(RTM344*(1+$C$7),2)</f>
        <v>104.49</v>
      </c>
      <c r="RTO344" s="194">
        <f>RTK344*RTM344</f>
        <v>79.59</v>
      </c>
      <c r="RTP344" s="293">
        <f>RTN344*RTK344</f>
        <v>104.49</v>
      </c>
      <c r="RTQ344" s="232" t="s">
        <v>22773</v>
      </c>
      <c r="RTR344" s="437" t="s">
        <v>22774</v>
      </c>
      <c r="RTS344" s="437"/>
      <c r="RTT344" s="437"/>
      <c r="RTU344" s="437"/>
      <c r="RTV344" s="437"/>
      <c r="RTW344" s="439"/>
      <c r="RTX344" s="211" t="s">
        <v>10863</v>
      </c>
      <c r="RTY344" s="211" t="s">
        <v>22772</v>
      </c>
      <c r="RTZ344" s="211" t="s">
        <v>6595</v>
      </c>
      <c r="RUA344" s="212">
        <v>1</v>
      </c>
      <c r="RUB344" s="212"/>
      <c r="RUC344" s="194">
        <v>79.59</v>
      </c>
      <c r="RUD344" s="194">
        <f>ROUND(RUC344*(1+$C$7),2)</f>
        <v>104.49</v>
      </c>
      <c r="RUE344" s="194">
        <f>RUA344*RUC344</f>
        <v>79.59</v>
      </c>
      <c r="RUF344" s="293">
        <f>RUD344*RUA344</f>
        <v>104.49</v>
      </c>
      <c r="RUG344" s="232" t="s">
        <v>22773</v>
      </c>
      <c r="RUH344" s="437" t="s">
        <v>22774</v>
      </c>
      <c r="RUI344" s="437"/>
      <c r="RUJ344" s="437"/>
      <c r="RUK344" s="437"/>
      <c r="RUL344" s="437"/>
      <c r="RUM344" s="439"/>
      <c r="RUN344" s="211" t="s">
        <v>10863</v>
      </c>
      <c r="RUO344" s="211" t="s">
        <v>22772</v>
      </c>
      <c r="RUP344" s="211" t="s">
        <v>6595</v>
      </c>
      <c r="RUQ344" s="212">
        <v>1</v>
      </c>
      <c r="RUR344" s="212"/>
      <c r="RUS344" s="194">
        <v>79.59</v>
      </c>
      <c r="RUT344" s="194">
        <f>ROUND(RUS344*(1+$C$7),2)</f>
        <v>104.49</v>
      </c>
      <c r="RUU344" s="194">
        <f>RUQ344*RUS344</f>
        <v>79.59</v>
      </c>
      <c r="RUV344" s="293">
        <f>RUT344*RUQ344</f>
        <v>104.49</v>
      </c>
      <c r="RUW344" s="232" t="s">
        <v>22773</v>
      </c>
      <c r="RUX344" s="437" t="s">
        <v>22774</v>
      </c>
      <c r="RUY344" s="437"/>
      <c r="RUZ344" s="437"/>
      <c r="RVA344" s="437"/>
      <c r="RVB344" s="437"/>
      <c r="RVC344" s="439"/>
      <c r="RVD344" s="211" t="s">
        <v>10863</v>
      </c>
      <c r="RVE344" s="211" t="s">
        <v>22772</v>
      </c>
      <c r="RVF344" s="211" t="s">
        <v>6595</v>
      </c>
      <c r="RVG344" s="212">
        <v>1</v>
      </c>
      <c r="RVH344" s="212"/>
      <c r="RVI344" s="194">
        <v>79.59</v>
      </c>
      <c r="RVJ344" s="194">
        <f>ROUND(RVI344*(1+$C$7),2)</f>
        <v>104.49</v>
      </c>
      <c r="RVK344" s="194">
        <f>RVG344*RVI344</f>
        <v>79.59</v>
      </c>
      <c r="RVL344" s="293">
        <f>RVJ344*RVG344</f>
        <v>104.49</v>
      </c>
      <c r="RVM344" s="232" t="s">
        <v>22773</v>
      </c>
      <c r="RVN344" s="437" t="s">
        <v>22774</v>
      </c>
      <c r="RVO344" s="437"/>
      <c r="RVP344" s="437"/>
      <c r="RVQ344" s="437"/>
      <c r="RVR344" s="437"/>
      <c r="RVS344" s="439"/>
      <c r="RVT344" s="211" t="s">
        <v>10863</v>
      </c>
      <c r="RVU344" s="211" t="s">
        <v>22772</v>
      </c>
      <c r="RVV344" s="211" t="s">
        <v>6595</v>
      </c>
      <c r="RVW344" s="212">
        <v>1</v>
      </c>
      <c r="RVX344" s="212"/>
      <c r="RVY344" s="194">
        <v>79.59</v>
      </c>
      <c r="RVZ344" s="194">
        <f>ROUND(RVY344*(1+$C$7),2)</f>
        <v>104.49</v>
      </c>
      <c r="RWA344" s="194">
        <f>RVW344*RVY344</f>
        <v>79.59</v>
      </c>
      <c r="RWB344" s="293">
        <f>RVZ344*RVW344</f>
        <v>104.49</v>
      </c>
      <c r="RWC344" s="232" t="s">
        <v>22773</v>
      </c>
      <c r="RWD344" s="437" t="s">
        <v>22774</v>
      </c>
      <c r="RWE344" s="437"/>
      <c r="RWF344" s="437"/>
      <c r="RWG344" s="437"/>
      <c r="RWH344" s="437"/>
      <c r="RWI344" s="439"/>
      <c r="RWJ344" s="211" t="s">
        <v>10863</v>
      </c>
      <c r="RWK344" s="211" t="s">
        <v>22772</v>
      </c>
      <c r="RWL344" s="211" t="s">
        <v>6595</v>
      </c>
      <c r="RWM344" s="212">
        <v>1</v>
      </c>
      <c r="RWN344" s="212"/>
      <c r="RWO344" s="194">
        <v>79.59</v>
      </c>
      <c r="RWP344" s="194">
        <f>ROUND(RWO344*(1+$C$7),2)</f>
        <v>104.49</v>
      </c>
      <c r="RWQ344" s="194">
        <f>RWM344*RWO344</f>
        <v>79.59</v>
      </c>
      <c r="RWR344" s="293">
        <f>RWP344*RWM344</f>
        <v>104.49</v>
      </c>
      <c r="RWS344" s="232" t="s">
        <v>22773</v>
      </c>
      <c r="RWT344" s="437" t="s">
        <v>22774</v>
      </c>
      <c r="RWU344" s="437"/>
      <c r="RWV344" s="437"/>
      <c r="RWW344" s="437"/>
      <c r="RWX344" s="437"/>
      <c r="RWY344" s="439"/>
      <c r="RWZ344" s="211" t="s">
        <v>10863</v>
      </c>
      <c r="RXA344" s="211" t="s">
        <v>22772</v>
      </c>
      <c r="RXB344" s="211" t="s">
        <v>6595</v>
      </c>
      <c r="RXC344" s="212">
        <v>1</v>
      </c>
      <c r="RXD344" s="212"/>
      <c r="RXE344" s="194">
        <v>79.59</v>
      </c>
      <c r="RXF344" s="194">
        <f>ROUND(RXE344*(1+$C$7),2)</f>
        <v>104.49</v>
      </c>
      <c r="RXG344" s="194">
        <f>RXC344*RXE344</f>
        <v>79.59</v>
      </c>
      <c r="RXH344" s="293">
        <f>RXF344*RXC344</f>
        <v>104.49</v>
      </c>
      <c r="RXI344" s="232" t="s">
        <v>22773</v>
      </c>
      <c r="RXJ344" s="437" t="s">
        <v>22774</v>
      </c>
      <c r="RXK344" s="437"/>
      <c r="RXL344" s="437"/>
      <c r="RXM344" s="437"/>
      <c r="RXN344" s="437"/>
      <c r="RXO344" s="439"/>
      <c r="RXP344" s="211" t="s">
        <v>10863</v>
      </c>
      <c r="RXQ344" s="211" t="s">
        <v>22772</v>
      </c>
      <c r="RXR344" s="211" t="s">
        <v>6595</v>
      </c>
      <c r="RXS344" s="212">
        <v>1</v>
      </c>
      <c r="RXT344" s="212"/>
      <c r="RXU344" s="194">
        <v>79.59</v>
      </c>
      <c r="RXV344" s="194">
        <f>ROUND(RXU344*(1+$C$7),2)</f>
        <v>104.49</v>
      </c>
      <c r="RXW344" s="194">
        <f>RXS344*RXU344</f>
        <v>79.59</v>
      </c>
      <c r="RXX344" s="293">
        <f>RXV344*RXS344</f>
        <v>104.49</v>
      </c>
      <c r="RXY344" s="232" t="s">
        <v>22773</v>
      </c>
      <c r="RXZ344" s="437" t="s">
        <v>22774</v>
      </c>
      <c r="RYA344" s="437"/>
      <c r="RYB344" s="437"/>
      <c r="RYC344" s="437"/>
      <c r="RYD344" s="437"/>
      <c r="RYE344" s="439"/>
      <c r="RYF344" s="211" t="s">
        <v>10863</v>
      </c>
      <c r="RYG344" s="211" t="s">
        <v>22772</v>
      </c>
      <c r="RYH344" s="211" t="s">
        <v>6595</v>
      </c>
      <c r="RYI344" s="212">
        <v>1</v>
      </c>
      <c r="RYJ344" s="212"/>
      <c r="RYK344" s="194">
        <v>79.59</v>
      </c>
      <c r="RYL344" s="194">
        <f>ROUND(RYK344*(1+$C$7),2)</f>
        <v>104.49</v>
      </c>
      <c r="RYM344" s="194">
        <f>RYI344*RYK344</f>
        <v>79.59</v>
      </c>
      <c r="RYN344" s="293">
        <f>RYL344*RYI344</f>
        <v>104.49</v>
      </c>
      <c r="RYO344" s="232" t="s">
        <v>22773</v>
      </c>
      <c r="RYP344" s="437" t="s">
        <v>22774</v>
      </c>
      <c r="RYQ344" s="437"/>
      <c r="RYR344" s="437"/>
      <c r="RYS344" s="437"/>
      <c r="RYT344" s="437"/>
      <c r="RYU344" s="439"/>
      <c r="RYV344" s="211" t="s">
        <v>10863</v>
      </c>
      <c r="RYW344" s="211" t="s">
        <v>22772</v>
      </c>
      <c r="RYX344" s="211" t="s">
        <v>6595</v>
      </c>
      <c r="RYY344" s="212">
        <v>1</v>
      </c>
      <c r="RYZ344" s="212"/>
      <c r="RZA344" s="194">
        <v>79.59</v>
      </c>
      <c r="RZB344" s="194">
        <f>ROUND(RZA344*(1+$C$7),2)</f>
        <v>104.49</v>
      </c>
      <c r="RZC344" s="194">
        <f>RYY344*RZA344</f>
        <v>79.59</v>
      </c>
      <c r="RZD344" s="293">
        <f>RZB344*RYY344</f>
        <v>104.49</v>
      </c>
      <c r="RZE344" s="232" t="s">
        <v>22773</v>
      </c>
      <c r="RZF344" s="437" t="s">
        <v>22774</v>
      </c>
      <c r="RZG344" s="437"/>
      <c r="RZH344" s="437"/>
      <c r="RZI344" s="437"/>
      <c r="RZJ344" s="437"/>
      <c r="RZK344" s="439"/>
      <c r="RZL344" s="211" t="s">
        <v>10863</v>
      </c>
      <c r="RZM344" s="211" t="s">
        <v>22772</v>
      </c>
      <c r="RZN344" s="211" t="s">
        <v>6595</v>
      </c>
      <c r="RZO344" s="212">
        <v>1</v>
      </c>
      <c r="RZP344" s="212"/>
      <c r="RZQ344" s="194">
        <v>79.59</v>
      </c>
      <c r="RZR344" s="194">
        <f>ROUND(RZQ344*(1+$C$7),2)</f>
        <v>104.49</v>
      </c>
      <c r="RZS344" s="194">
        <f>RZO344*RZQ344</f>
        <v>79.59</v>
      </c>
      <c r="RZT344" s="293">
        <f>RZR344*RZO344</f>
        <v>104.49</v>
      </c>
      <c r="RZU344" s="232" t="s">
        <v>22773</v>
      </c>
      <c r="RZV344" s="437" t="s">
        <v>22774</v>
      </c>
      <c r="RZW344" s="437"/>
      <c r="RZX344" s="437"/>
      <c r="RZY344" s="437"/>
      <c r="RZZ344" s="437"/>
      <c r="SAA344" s="439"/>
      <c r="SAB344" s="211" t="s">
        <v>10863</v>
      </c>
      <c r="SAC344" s="211" t="s">
        <v>22772</v>
      </c>
      <c r="SAD344" s="211" t="s">
        <v>6595</v>
      </c>
      <c r="SAE344" s="212">
        <v>1</v>
      </c>
      <c r="SAF344" s="212"/>
      <c r="SAG344" s="194">
        <v>79.59</v>
      </c>
      <c r="SAH344" s="194">
        <f>ROUND(SAG344*(1+$C$7),2)</f>
        <v>104.49</v>
      </c>
      <c r="SAI344" s="194">
        <f>SAE344*SAG344</f>
        <v>79.59</v>
      </c>
      <c r="SAJ344" s="293">
        <f>SAH344*SAE344</f>
        <v>104.49</v>
      </c>
      <c r="SAK344" s="232" t="s">
        <v>22773</v>
      </c>
      <c r="SAL344" s="437" t="s">
        <v>22774</v>
      </c>
      <c r="SAM344" s="437"/>
      <c r="SAN344" s="437"/>
      <c r="SAO344" s="437"/>
      <c r="SAP344" s="437"/>
      <c r="SAQ344" s="439"/>
      <c r="SAR344" s="211" t="s">
        <v>10863</v>
      </c>
      <c r="SAS344" s="211" t="s">
        <v>22772</v>
      </c>
      <c r="SAT344" s="211" t="s">
        <v>6595</v>
      </c>
      <c r="SAU344" s="212">
        <v>1</v>
      </c>
      <c r="SAV344" s="212"/>
      <c r="SAW344" s="194">
        <v>79.59</v>
      </c>
      <c r="SAX344" s="194">
        <f>ROUND(SAW344*(1+$C$7),2)</f>
        <v>104.49</v>
      </c>
      <c r="SAY344" s="194">
        <f>SAU344*SAW344</f>
        <v>79.59</v>
      </c>
      <c r="SAZ344" s="293">
        <f>SAX344*SAU344</f>
        <v>104.49</v>
      </c>
      <c r="SBA344" s="232" t="s">
        <v>22773</v>
      </c>
      <c r="SBB344" s="437" t="s">
        <v>22774</v>
      </c>
      <c r="SBC344" s="437"/>
      <c r="SBD344" s="437"/>
      <c r="SBE344" s="437"/>
      <c r="SBF344" s="437"/>
      <c r="SBG344" s="439"/>
      <c r="SBH344" s="211" t="s">
        <v>10863</v>
      </c>
      <c r="SBI344" s="211" t="s">
        <v>22772</v>
      </c>
      <c r="SBJ344" s="211" t="s">
        <v>6595</v>
      </c>
      <c r="SBK344" s="212">
        <v>1</v>
      </c>
      <c r="SBL344" s="212"/>
      <c r="SBM344" s="194">
        <v>79.59</v>
      </c>
      <c r="SBN344" s="194">
        <f>ROUND(SBM344*(1+$C$7),2)</f>
        <v>104.49</v>
      </c>
      <c r="SBO344" s="194">
        <f>SBK344*SBM344</f>
        <v>79.59</v>
      </c>
      <c r="SBP344" s="293">
        <f>SBN344*SBK344</f>
        <v>104.49</v>
      </c>
      <c r="SBQ344" s="232" t="s">
        <v>22773</v>
      </c>
      <c r="SBR344" s="437" t="s">
        <v>22774</v>
      </c>
      <c r="SBS344" s="437"/>
      <c r="SBT344" s="437"/>
      <c r="SBU344" s="437"/>
      <c r="SBV344" s="437"/>
      <c r="SBW344" s="439"/>
      <c r="SBX344" s="211" t="s">
        <v>10863</v>
      </c>
      <c r="SBY344" s="211" t="s">
        <v>22772</v>
      </c>
      <c r="SBZ344" s="211" t="s">
        <v>6595</v>
      </c>
      <c r="SCA344" s="212">
        <v>1</v>
      </c>
      <c r="SCB344" s="212"/>
      <c r="SCC344" s="194">
        <v>79.59</v>
      </c>
      <c r="SCD344" s="194">
        <f>ROUND(SCC344*(1+$C$7),2)</f>
        <v>104.49</v>
      </c>
      <c r="SCE344" s="194">
        <f>SCA344*SCC344</f>
        <v>79.59</v>
      </c>
      <c r="SCF344" s="293">
        <f>SCD344*SCA344</f>
        <v>104.49</v>
      </c>
      <c r="SCG344" s="232" t="s">
        <v>22773</v>
      </c>
      <c r="SCH344" s="437" t="s">
        <v>22774</v>
      </c>
      <c r="SCI344" s="437"/>
      <c r="SCJ344" s="437"/>
      <c r="SCK344" s="437"/>
      <c r="SCL344" s="437"/>
      <c r="SCM344" s="439"/>
      <c r="SCN344" s="211" t="s">
        <v>10863</v>
      </c>
      <c r="SCO344" s="211" t="s">
        <v>22772</v>
      </c>
      <c r="SCP344" s="211" t="s">
        <v>6595</v>
      </c>
      <c r="SCQ344" s="212">
        <v>1</v>
      </c>
      <c r="SCR344" s="212"/>
      <c r="SCS344" s="194">
        <v>79.59</v>
      </c>
      <c r="SCT344" s="194">
        <f>ROUND(SCS344*(1+$C$7),2)</f>
        <v>104.49</v>
      </c>
      <c r="SCU344" s="194">
        <f>SCQ344*SCS344</f>
        <v>79.59</v>
      </c>
      <c r="SCV344" s="293">
        <f>SCT344*SCQ344</f>
        <v>104.49</v>
      </c>
      <c r="SCW344" s="232" t="s">
        <v>22773</v>
      </c>
      <c r="SCX344" s="437" t="s">
        <v>22774</v>
      </c>
      <c r="SCY344" s="437"/>
      <c r="SCZ344" s="437"/>
      <c r="SDA344" s="437"/>
      <c r="SDB344" s="437"/>
      <c r="SDC344" s="439"/>
      <c r="SDD344" s="211" t="s">
        <v>10863</v>
      </c>
      <c r="SDE344" s="211" t="s">
        <v>22772</v>
      </c>
      <c r="SDF344" s="211" t="s">
        <v>6595</v>
      </c>
      <c r="SDG344" s="212">
        <v>1</v>
      </c>
      <c r="SDH344" s="212"/>
      <c r="SDI344" s="194">
        <v>79.59</v>
      </c>
      <c r="SDJ344" s="194">
        <f>ROUND(SDI344*(1+$C$7),2)</f>
        <v>104.49</v>
      </c>
      <c r="SDK344" s="194">
        <f>SDG344*SDI344</f>
        <v>79.59</v>
      </c>
      <c r="SDL344" s="293">
        <f>SDJ344*SDG344</f>
        <v>104.49</v>
      </c>
      <c r="SDM344" s="232" t="s">
        <v>22773</v>
      </c>
      <c r="SDN344" s="437" t="s">
        <v>22774</v>
      </c>
      <c r="SDO344" s="437"/>
      <c r="SDP344" s="437"/>
      <c r="SDQ344" s="437"/>
      <c r="SDR344" s="437"/>
      <c r="SDS344" s="439"/>
      <c r="SDT344" s="211" t="s">
        <v>10863</v>
      </c>
      <c r="SDU344" s="211" t="s">
        <v>22772</v>
      </c>
      <c r="SDV344" s="211" t="s">
        <v>6595</v>
      </c>
      <c r="SDW344" s="212">
        <v>1</v>
      </c>
      <c r="SDX344" s="212"/>
      <c r="SDY344" s="194">
        <v>79.59</v>
      </c>
      <c r="SDZ344" s="194">
        <f>ROUND(SDY344*(1+$C$7),2)</f>
        <v>104.49</v>
      </c>
      <c r="SEA344" s="194">
        <f>SDW344*SDY344</f>
        <v>79.59</v>
      </c>
      <c r="SEB344" s="293">
        <f>SDZ344*SDW344</f>
        <v>104.49</v>
      </c>
      <c r="SEC344" s="232" t="s">
        <v>22773</v>
      </c>
      <c r="SED344" s="437" t="s">
        <v>22774</v>
      </c>
      <c r="SEE344" s="437"/>
      <c r="SEF344" s="437"/>
      <c r="SEG344" s="437"/>
      <c r="SEH344" s="437"/>
      <c r="SEI344" s="439"/>
      <c r="SEJ344" s="211" t="s">
        <v>10863</v>
      </c>
      <c r="SEK344" s="211" t="s">
        <v>22772</v>
      </c>
      <c r="SEL344" s="211" t="s">
        <v>6595</v>
      </c>
      <c r="SEM344" s="212">
        <v>1</v>
      </c>
      <c r="SEN344" s="212"/>
      <c r="SEO344" s="194">
        <v>79.59</v>
      </c>
      <c r="SEP344" s="194">
        <f>ROUND(SEO344*(1+$C$7),2)</f>
        <v>104.49</v>
      </c>
      <c r="SEQ344" s="194">
        <f>SEM344*SEO344</f>
        <v>79.59</v>
      </c>
      <c r="SER344" s="293">
        <f>SEP344*SEM344</f>
        <v>104.49</v>
      </c>
      <c r="SES344" s="232" t="s">
        <v>22773</v>
      </c>
      <c r="SET344" s="437" t="s">
        <v>22774</v>
      </c>
      <c r="SEU344" s="437"/>
      <c r="SEV344" s="437"/>
      <c r="SEW344" s="437"/>
      <c r="SEX344" s="437"/>
      <c r="SEY344" s="439"/>
      <c r="SEZ344" s="211" t="s">
        <v>10863</v>
      </c>
      <c r="SFA344" s="211" t="s">
        <v>22772</v>
      </c>
      <c r="SFB344" s="211" t="s">
        <v>6595</v>
      </c>
      <c r="SFC344" s="212">
        <v>1</v>
      </c>
      <c r="SFD344" s="212"/>
      <c r="SFE344" s="194">
        <v>79.59</v>
      </c>
      <c r="SFF344" s="194">
        <f>ROUND(SFE344*(1+$C$7),2)</f>
        <v>104.49</v>
      </c>
      <c r="SFG344" s="194">
        <f>SFC344*SFE344</f>
        <v>79.59</v>
      </c>
      <c r="SFH344" s="293">
        <f>SFF344*SFC344</f>
        <v>104.49</v>
      </c>
      <c r="SFI344" s="232" t="s">
        <v>22773</v>
      </c>
      <c r="SFJ344" s="437" t="s">
        <v>22774</v>
      </c>
      <c r="SFK344" s="437"/>
      <c r="SFL344" s="437"/>
      <c r="SFM344" s="437"/>
      <c r="SFN344" s="437"/>
      <c r="SFO344" s="439"/>
      <c r="SFP344" s="211" t="s">
        <v>10863</v>
      </c>
      <c r="SFQ344" s="211" t="s">
        <v>22772</v>
      </c>
      <c r="SFR344" s="211" t="s">
        <v>6595</v>
      </c>
      <c r="SFS344" s="212">
        <v>1</v>
      </c>
      <c r="SFT344" s="212"/>
      <c r="SFU344" s="194">
        <v>79.59</v>
      </c>
      <c r="SFV344" s="194">
        <f>ROUND(SFU344*(1+$C$7),2)</f>
        <v>104.49</v>
      </c>
      <c r="SFW344" s="194">
        <f>SFS344*SFU344</f>
        <v>79.59</v>
      </c>
      <c r="SFX344" s="293">
        <f>SFV344*SFS344</f>
        <v>104.49</v>
      </c>
      <c r="SFY344" s="232" t="s">
        <v>22773</v>
      </c>
      <c r="SFZ344" s="437" t="s">
        <v>22774</v>
      </c>
      <c r="SGA344" s="437"/>
      <c r="SGB344" s="437"/>
      <c r="SGC344" s="437"/>
      <c r="SGD344" s="437"/>
      <c r="SGE344" s="439"/>
      <c r="SGF344" s="211" t="s">
        <v>10863</v>
      </c>
      <c r="SGG344" s="211" t="s">
        <v>22772</v>
      </c>
      <c r="SGH344" s="211" t="s">
        <v>6595</v>
      </c>
      <c r="SGI344" s="212">
        <v>1</v>
      </c>
      <c r="SGJ344" s="212"/>
      <c r="SGK344" s="194">
        <v>79.59</v>
      </c>
      <c r="SGL344" s="194">
        <f>ROUND(SGK344*(1+$C$7),2)</f>
        <v>104.49</v>
      </c>
      <c r="SGM344" s="194">
        <f>SGI344*SGK344</f>
        <v>79.59</v>
      </c>
      <c r="SGN344" s="293">
        <f>SGL344*SGI344</f>
        <v>104.49</v>
      </c>
      <c r="SGO344" s="232" t="s">
        <v>22773</v>
      </c>
      <c r="SGP344" s="437" t="s">
        <v>22774</v>
      </c>
      <c r="SGQ344" s="437"/>
      <c r="SGR344" s="437"/>
      <c r="SGS344" s="437"/>
      <c r="SGT344" s="437"/>
      <c r="SGU344" s="439"/>
      <c r="SGV344" s="211" t="s">
        <v>10863</v>
      </c>
      <c r="SGW344" s="211" t="s">
        <v>22772</v>
      </c>
      <c r="SGX344" s="211" t="s">
        <v>6595</v>
      </c>
      <c r="SGY344" s="212">
        <v>1</v>
      </c>
      <c r="SGZ344" s="212"/>
      <c r="SHA344" s="194">
        <v>79.59</v>
      </c>
      <c r="SHB344" s="194">
        <f>ROUND(SHA344*(1+$C$7),2)</f>
        <v>104.49</v>
      </c>
      <c r="SHC344" s="194">
        <f>SGY344*SHA344</f>
        <v>79.59</v>
      </c>
      <c r="SHD344" s="293">
        <f>SHB344*SGY344</f>
        <v>104.49</v>
      </c>
      <c r="SHE344" s="232" t="s">
        <v>22773</v>
      </c>
      <c r="SHF344" s="437" t="s">
        <v>22774</v>
      </c>
      <c r="SHG344" s="437"/>
      <c r="SHH344" s="437"/>
      <c r="SHI344" s="437"/>
      <c r="SHJ344" s="437"/>
      <c r="SHK344" s="439"/>
      <c r="SHL344" s="211" t="s">
        <v>10863</v>
      </c>
      <c r="SHM344" s="211" t="s">
        <v>22772</v>
      </c>
      <c r="SHN344" s="211" t="s">
        <v>6595</v>
      </c>
      <c r="SHO344" s="212">
        <v>1</v>
      </c>
      <c r="SHP344" s="212"/>
      <c r="SHQ344" s="194">
        <v>79.59</v>
      </c>
      <c r="SHR344" s="194">
        <f>ROUND(SHQ344*(1+$C$7),2)</f>
        <v>104.49</v>
      </c>
      <c r="SHS344" s="194">
        <f>SHO344*SHQ344</f>
        <v>79.59</v>
      </c>
      <c r="SHT344" s="293">
        <f>SHR344*SHO344</f>
        <v>104.49</v>
      </c>
      <c r="SHU344" s="232" t="s">
        <v>22773</v>
      </c>
      <c r="SHV344" s="437" t="s">
        <v>22774</v>
      </c>
      <c r="SHW344" s="437"/>
      <c r="SHX344" s="437"/>
      <c r="SHY344" s="437"/>
      <c r="SHZ344" s="437"/>
      <c r="SIA344" s="439"/>
      <c r="SIB344" s="211" t="s">
        <v>10863</v>
      </c>
      <c r="SIC344" s="211" t="s">
        <v>22772</v>
      </c>
      <c r="SID344" s="211" t="s">
        <v>6595</v>
      </c>
      <c r="SIE344" s="212">
        <v>1</v>
      </c>
      <c r="SIF344" s="212"/>
      <c r="SIG344" s="194">
        <v>79.59</v>
      </c>
      <c r="SIH344" s="194">
        <f>ROUND(SIG344*(1+$C$7),2)</f>
        <v>104.49</v>
      </c>
      <c r="SII344" s="194">
        <f>SIE344*SIG344</f>
        <v>79.59</v>
      </c>
      <c r="SIJ344" s="293">
        <f>SIH344*SIE344</f>
        <v>104.49</v>
      </c>
      <c r="SIK344" s="232" t="s">
        <v>22773</v>
      </c>
      <c r="SIL344" s="437" t="s">
        <v>22774</v>
      </c>
      <c r="SIM344" s="437"/>
      <c r="SIN344" s="437"/>
      <c r="SIO344" s="437"/>
      <c r="SIP344" s="437"/>
      <c r="SIQ344" s="439"/>
      <c r="SIR344" s="211" t="s">
        <v>10863</v>
      </c>
      <c r="SIS344" s="211" t="s">
        <v>22772</v>
      </c>
      <c r="SIT344" s="211" t="s">
        <v>6595</v>
      </c>
      <c r="SIU344" s="212">
        <v>1</v>
      </c>
      <c r="SIV344" s="212"/>
      <c r="SIW344" s="194">
        <v>79.59</v>
      </c>
      <c r="SIX344" s="194">
        <f>ROUND(SIW344*(1+$C$7),2)</f>
        <v>104.49</v>
      </c>
      <c r="SIY344" s="194">
        <f>SIU344*SIW344</f>
        <v>79.59</v>
      </c>
      <c r="SIZ344" s="293">
        <f>SIX344*SIU344</f>
        <v>104.49</v>
      </c>
      <c r="SJA344" s="232" t="s">
        <v>22773</v>
      </c>
      <c r="SJB344" s="437" t="s">
        <v>22774</v>
      </c>
      <c r="SJC344" s="437"/>
      <c r="SJD344" s="437"/>
      <c r="SJE344" s="437"/>
      <c r="SJF344" s="437"/>
      <c r="SJG344" s="439"/>
      <c r="SJH344" s="211" t="s">
        <v>10863</v>
      </c>
      <c r="SJI344" s="211" t="s">
        <v>22772</v>
      </c>
      <c r="SJJ344" s="211" t="s">
        <v>6595</v>
      </c>
      <c r="SJK344" s="212">
        <v>1</v>
      </c>
      <c r="SJL344" s="212"/>
      <c r="SJM344" s="194">
        <v>79.59</v>
      </c>
      <c r="SJN344" s="194">
        <f>ROUND(SJM344*(1+$C$7),2)</f>
        <v>104.49</v>
      </c>
      <c r="SJO344" s="194">
        <f>SJK344*SJM344</f>
        <v>79.59</v>
      </c>
      <c r="SJP344" s="293">
        <f>SJN344*SJK344</f>
        <v>104.49</v>
      </c>
      <c r="SJQ344" s="232" t="s">
        <v>22773</v>
      </c>
      <c r="SJR344" s="437" t="s">
        <v>22774</v>
      </c>
      <c r="SJS344" s="437"/>
      <c r="SJT344" s="437"/>
      <c r="SJU344" s="437"/>
      <c r="SJV344" s="437"/>
      <c r="SJW344" s="439"/>
      <c r="SJX344" s="211" t="s">
        <v>10863</v>
      </c>
      <c r="SJY344" s="211" t="s">
        <v>22772</v>
      </c>
      <c r="SJZ344" s="211" t="s">
        <v>6595</v>
      </c>
      <c r="SKA344" s="212">
        <v>1</v>
      </c>
      <c r="SKB344" s="212"/>
      <c r="SKC344" s="194">
        <v>79.59</v>
      </c>
      <c r="SKD344" s="194">
        <f>ROUND(SKC344*(1+$C$7),2)</f>
        <v>104.49</v>
      </c>
      <c r="SKE344" s="194">
        <f>SKA344*SKC344</f>
        <v>79.59</v>
      </c>
      <c r="SKF344" s="293">
        <f>SKD344*SKA344</f>
        <v>104.49</v>
      </c>
      <c r="SKG344" s="232" t="s">
        <v>22773</v>
      </c>
      <c r="SKH344" s="437" t="s">
        <v>22774</v>
      </c>
      <c r="SKI344" s="437"/>
      <c r="SKJ344" s="437"/>
      <c r="SKK344" s="437"/>
      <c r="SKL344" s="437"/>
      <c r="SKM344" s="439"/>
      <c r="SKN344" s="211" t="s">
        <v>10863</v>
      </c>
      <c r="SKO344" s="211" t="s">
        <v>22772</v>
      </c>
      <c r="SKP344" s="211" t="s">
        <v>6595</v>
      </c>
      <c r="SKQ344" s="212">
        <v>1</v>
      </c>
      <c r="SKR344" s="212"/>
      <c r="SKS344" s="194">
        <v>79.59</v>
      </c>
      <c r="SKT344" s="194">
        <f>ROUND(SKS344*(1+$C$7),2)</f>
        <v>104.49</v>
      </c>
      <c r="SKU344" s="194">
        <f>SKQ344*SKS344</f>
        <v>79.59</v>
      </c>
      <c r="SKV344" s="293">
        <f>SKT344*SKQ344</f>
        <v>104.49</v>
      </c>
      <c r="SKW344" s="232" t="s">
        <v>22773</v>
      </c>
      <c r="SKX344" s="437" t="s">
        <v>22774</v>
      </c>
      <c r="SKY344" s="437"/>
      <c r="SKZ344" s="437"/>
      <c r="SLA344" s="437"/>
      <c r="SLB344" s="437"/>
      <c r="SLC344" s="439"/>
      <c r="SLD344" s="211" t="s">
        <v>10863</v>
      </c>
      <c r="SLE344" s="211" t="s">
        <v>22772</v>
      </c>
      <c r="SLF344" s="211" t="s">
        <v>6595</v>
      </c>
      <c r="SLG344" s="212">
        <v>1</v>
      </c>
      <c r="SLH344" s="212"/>
      <c r="SLI344" s="194">
        <v>79.59</v>
      </c>
      <c r="SLJ344" s="194">
        <f>ROUND(SLI344*(1+$C$7),2)</f>
        <v>104.49</v>
      </c>
      <c r="SLK344" s="194">
        <f>SLG344*SLI344</f>
        <v>79.59</v>
      </c>
      <c r="SLL344" s="293">
        <f>SLJ344*SLG344</f>
        <v>104.49</v>
      </c>
      <c r="SLM344" s="232" t="s">
        <v>22773</v>
      </c>
      <c r="SLN344" s="437" t="s">
        <v>22774</v>
      </c>
      <c r="SLO344" s="437"/>
      <c r="SLP344" s="437"/>
      <c r="SLQ344" s="437"/>
      <c r="SLR344" s="437"/>
      <c r="SLS344" s="439"/>
      <c r="SLT344" s="211" t="s">
        <v>10863</v>
      </c>
      <c r="SLU344" s="211" t="s">
        <v>22772</v>
      </c>
      <c r="SLV344" s="211" t="s">
        <v>6595</v>
      </c>
      <c r="SLW344" s="212">
        <v>1</v>
      </c>
      <c r="SLX344" s="212"/>
      <c r="SLY344" s="194">
        <v>79.59</v>
      </c>
      <c r="SLZ344" s="194">
        <f>ROUND(SLY344*(1+$C$7),2)</f>
        <v>104.49</v>
      </c>
      <c r="SMA344" s="194">
        <f>SLW344*SLY344</f>
        <v>79.59</v>
      </c>
      <c r="SMB344" s="293">
        <f>SLZ344*SLW344</f>
        <v>104.49</v>
      </c>
      <c r="SMC344" s="232" t="s">
        <v>22773</v>
      </c>
      <c r="SMD344" s="437" t="s">
        <v>22774</v>
      </c>
      <c r="SME344" s="437"/>
      <c r="SMF344" s="437"/>
      <c r="SMG344" s="437"/>
      <c r="SMH344" s="437"/>
      <c r="SMI344" s="439"/>
      <c r="SMJ344" s="211" t="s">
        <v>10863</v>
      </c>
      <c r="SMK344" s="211" t="s">
        <v>22772</v>
      </c>
      <c r="SML344" s="211" t="s">
        <v>6595</v>
      </c>
      <c r="SMM344" s="212">
        <v>1</v>
      </c>
      <c r="SMN344" s="212"/>
      <c r="SMO344" s="194">
        <v>79.59</v>
      </c>
      <c r="SMP344" s="194">
        <f>ROUND(SMO344*(1+$C$7),2)</f>
        <v>104.49</v>
      </c>
      <c r="SMQ344" s="194">
        <f>SMM344*SMO344</f>
        <v>79.59</v>
      </c>
      <c r="SMR344" s="293">
        <f>SMP344*SMM344</f>
        <v>104.49</v>
      </c>
      <c r="SMS344" s="232" t="s">
        <v>22773</v>
      </c>
      <c r="SMT344" s="437" t="s">
        <v>22774</v>
      </c>
      <c r="SMU344" s="437"/>
      <c r="SMV344" s="437"/>
      <c r="SMW344" s="437"/>
      <c r="SMX344" s="437"/>
      <c r="SMY344" s="439"/>
      <c r="SMZ344" s="211" t="s">
        <v>10863</v>
      </c>
      <c r="SNA344" s="211" t="s">
        <v>22772</v>
      </c>
      <c r="SNB344" s="211" t="s">
        <v>6595</v>
      </c>
      <c r="SNC344" s="212">
        <v>1</v>
      </c>
      <c r="SND344" s="212"/>
      <c r="SNE344" s="194">
        <v>79.59</v>
      </c>
      <c r="SNF344" s="194">
        <f>ROUND(SNE344*(1+$C$7),2)</f>
        <v>104.49</v>
      </c>
      <c r="SNG344" s="194">
        <f>SNC344*SNE344</f>
        <v>79.59</v>
      </c>
      <c r="SNH344" s="293">
        <f>SNF344*SNC344</f>
        <v>104.49</v>
      </c>
      <c r="SNI344" s="232" t="s">
        <v>22773</v>
      </c>
      <c r="SNJ344" s="437" t="s">
        <v>22774</v>
      </c>
      <c r="SNK344" s="437"/>
      <c r="SNL344" s="437"/>
      <c r="SNM344" s="437"/>
      <c r="SNN344" s="437"/>
      <c r="SNO344" s="439"/>
      <c r="SNP344" s="211" t="s">
        <v>10863</v>
      </c>
      <c r="SNQ344" s="211" t="s">
        <v>22772</v>
      </c>
      <c r="SNR344" s="211" t="s">
        <v>6595</v>
      </c>
      <c r="SNS344" s="212">
        <v>1</v>
      </c>
      <c r="SNT344" s="212"/>
      <c r="SNU344" s="194">
        <v>79.59</v>
      </c>
      <c r="SNV344" s="194">
        <f>ROUND(SNU344*(1+$C$7),2)</f>
        <v>104.49</v>
      </c>
      <c r="SNW344" s="194">
        <f>SNS344*SNU344</f>
        <v>79.59</v>
      </c>
      <c r="SNX344" s="293">
        <f>SNV344*SNS344</f>
        <v>104.49</v>
      </c>
      <c r="SNY344" s="232" t="s">
        <v>22773</v>
      </c>
      <c r="SNZ344" s="437" t="s">
        <v>22774</v>
      </c>
      <c r="SOA344" s="437"/>
      <c r="SOB344" s="437"/>
      <c r="SOC344" s="437"/>
      <c r="SOD344" s="437"/>
      <c r="SOE344" s="439"/>
      <c r="SOF344" s="211" t="s">
        <v>10863</v>
      </c>
      <c r="SOG344" s="211" t="s">
        <v>22772</v>
      </c>
      <c r="SOH344" s="211" t="s">
        <v>6595</v>
      </c>
      <c r="SOI344" s="212">
        <v>1</v>
      </c>
      <c r="SOJ344" s="212"/>
      <c r="SOK344" s="194">
        <v>79.59</v>
      </c>
      <c r="SOL344" s="194">
        <f>ROUND(SOK344*(1+$C$7),2)</f>
        <v>104.49</v>
      </c>
      <c r="SOM344" s="194">
        <f>SOI344*SOK344</f>
        <v>79.59</v>
      </c>
      <c r="SON344" s="293">
        <f>SOL344*SOI344</f>
        <v>104.49</v>
      </c>
      <c r="SOO344" s="232" t="s">
        <v>22773</v>
      </c>
      <c r="SOP344" s="437" t="s">
        <v>22774</v>
      </c>
      <c r="SOQ344" s="437"/>
      <c r="SOR344" s="437"/>
      <c r="SOS344" s="437"/>
      <c r="SOT344" s="437"/>
      <c r="SOU344" s="439"/>
      <c r="SOV344" s="211" t="s">
        <v>10863</v>
      </c>
      <c r="SOW344" s="211" t="s">
        <v>22772</v>
      </c>
      <c r="SOX344" s="211" t="s">
        <v>6595</v>
      </c>
      <c r="SOY344" s="212">
        <v>1</v>
      </c>
      <c r="SOZ344" s="212"/>
      <c r="SPA344" s="194">
        <v>79.59</v>
      </c>
      <c r="SPB344" s="194">
        <f>ROUND(SPA344*(1+$C$7),2)</f>
        <v>104.49</v>
      </c>
      <c r="SPC344" s="194">
        <f>SOY344*SPA344</f>
        <v>79.59</v>
      </c>
      <c r="SPD344" s="293">
        <f>SPB344*SOY344</f>
        <v>104.49</v>
      </c>
      <c r="SPE344" s="232" t="s">
        <v>22773</v>
      </c>
      <c r="SPF344" s="437" t="s">
        <v>22774</v>
      </c>
      <c r="SPG344" s="437"/>
      <c r="SPH344" s="437"/>
      <c r="SPI344" s="437"/>
      <c r="SPJ344" s="437"/>
      <c r="SPK344" s="439"/>
      <c r="SPL344" s="211" t="s">
        <v>10863</v>
      </c>
      <c r="SPM344" s="211" t="s">
        <v>22772</v>
      </c>
      <c r="SPN344" s="211" t="s">
        <v>6595</v>
      </c>
      <c r="SPO344" s="212">
        <v>1</v>
      </c>
      <c r="SPP344" s="212"/>
      <c r="SPQ344" s="194">
        <v>79.59</v>
      </c>
      <c r="SPR344" s="194">
        <f>ROUND(SPQ344*(1+$C$7),2)</f>
        <v>104.49</v>
      </c>
      <c r="SPS344" s="194">
        <f>SPO344*SPQ344</f>
        <v>79.59</v>
      </c>
      <c r="SPT344" s="293">
        <f>SPR344*SPO344</f>
        <v>104.49</v>
      </c>
      <c r="SPU344" s="232" t="s">
        <v>22773</v>
      </c>
      <c r="SPV344" s="437" t="s">
        <v>22774</v>
      </c>
      <c r="SPW344" s="437"/>
      <c r="SPX344" s="437"/>
      <c r="SPY344" s="437"/>
      <c r="SPZ344" s="437"/>
      <c r="SQA344" s="439"/>
      <c r="SQB344" s="211" t="s">
        <v>10863</v>
      </c>
      <c r="SQC344" s="211" t="s">
        <v>22772</v>
      </c>
      <c r="SQD344" s="211" t="s">
        <v>6595</v>
      </c>
      <c r="SQE344" s="212">
        <v>1</v>
      </c>
      <c r="SQF344" s="212"/>
      <c r="SQG344" s="194">
        <v>79.59</v>
      </c>
      <c r="SQH344" s="194">
        <f>ROUND(SQG344*(1+$C$7),2)</f>
        <v>104.49</v>
      </c>
      <c r="SQI344" s="194">
        <f>SQE344*SQG344</f>
        <v>79.59</v>
      </c>
      <c r="SQJ344" s="293">
        <f>SQH344*SQE344</f>
        <v>104.49</v>
      </c>
      <c r="SQK344" s="232" t="s">
        <v>22773</v>
      </c>
      <c r="SQL344" s="437" t="s">
        <v>22774</v>
      </c>
      <c r="SQM344" s="437"/>
      <c r="SQN344" s="437"/>
      <c r="SQO344" s="437"/>
      <c r="SQP344" s="437"/>
      <c r="SQQ344" s="439"/>
      <c r="SQR344" s="211" t="s">
        <v>10863</v>
      </c>
      <c r="SQS344" s="211" t="s">
        <v>22772</v>
      </c>
      <c r="SQT344" s="211" t="s">
        <v>6595</v>
      </c>
      <c r="SQU344" s="212">
        <v>1</v>
      </c>
      <c r="SQV344" s="212"/>
      <c r="SQW344" s="194">
        <v>79.59</v>
      </c>
      <c r="SQX344" s="194">
        <f>ROUND(SQW344*(1+$C$7),2)</f>
        <v>104.49</v>
      </c>
      <c r="SQY344" s="194">
        <f>SQU344*SQW344</f>
        <v>79.59</v>
      </c>
      <c r="SQZ344" s="293">
        <f>SQX344*SQU344</f>
        <v>104.49</v>
      </c>
      <c r="SRA344" s="232" t="s">
        <v>22773</v>
      </c>
      <c r="SRB344" s="437" t="s">
        <v>22774</v>
      </c>
      <c r="SRC344" s="437"/>
      <c r="SRD344" s="437"/>
      <c r="SRE344" s="437"/>
      <c r="SRF344" s="437"/>
      <c r="SRG344" s="439"/>
      <c r="SRH344" s="211" t="s">
        <v>10863</v>
      </c>
      <c r="SRI344" s="211" t="s">
        <v>22772</v>
      </c>
      <c r="SRJ344" s="211" t="s">
        <v>6595</v>
      </c>
      <c r="SRK344" s="212">
        <v>1</v>
      </c>
      <c r="SRL344" s="212"/>
      <c r="SRM344" s="194">
        <v>79.59</v>
      </c>
      <c r="SRN344" s="194">
        <f>ROUND(SRM344*(1+$C$7),2)</f>
        <v>104.49</v>
      </c>
      <c r="SRO344" s="194">
        <f>SRK344*SRM344</f>
        <v>79.59</v>
      </c>
      <c r="SRP344" s="293">
        <f>SRN344*SRK344</f>
        <v>104.49</v>
      </c>
      <c r="SRQ344" s="232" t="s">
        <v>22773</v>
      </c>
      <c r="SRR344" s="437" t="s">
        <v>22774</v>
      </c>
      <c r="SRS344" s="437"/>
      <c r="SRT344" s="437"/>
      <c r="SRU344" s="437"/>
      <c r="SRV344" s="437"/>
      <c r="SRW344" s="439"/>
      <c r="SRX344" s="211" t="s">
        <v>10863</v>
      </c>
      <c r="SRY344" s="211" t="s">
        <v>22772</v>
      </c>
      <c r="SRZ344" s="211" t="s">
        <v>6595</v>
      </c>
      <c r="SSA344" s="212">
        <v>1</v>
      </c>
      <c r="SSB344" s="212"/>
      <c r="SSC344" s="194">
        <v>79.59</v>
      </c>
      <c r="SSD344" s="194">
        <f>ROUND(SSC344*(1+$C$7),2)</f>
        <v>104.49</v>
      </c>
      <c r="SSE344" s="194">
        <f>SSA344*SSC344</f>
        <v>79.59</v>
      </c>
      <c r="SSF344" s="293">
        <f>SSD344*SSA344</f>
        <v>104.49</v>
      </c>
      <c r="SSG344" s="232" t="s">
        <v>22773</v>
      </c>
      <c r="SSH344" s="437" t="s">
        <v>22774</v>
      </c>
      <c r="SSI344" s="437"/>
      <c r="SSJ344" s="437"/>
      <c r="SSK344" s="437"/>
      <c r="SSL344" s="437"/>
      <c r="SSM344" s="439"/>
      <c r="SSN344" s="211" t="s">
        <v>10863</v>
      </c>
      <c r="SSO344" s="211" t="s">
        <v>22772</v>
      </c>
      <c r="SSP344" s="211" t="s">
        <v>6595</v>
      </c>
      <c r="SSQ344" s="212">
        <v>1</v>
      </c>
      <c r="SSR344" s="212"/>
      <c r="SSS344" s="194">
        <v>79.59</v>
      </c>
      <c r="SST344" s="194">
        <f>ROUND(SSS344*(1+$C$7),2)</f>
        <v>104.49</v>
      </c>
      <c r="SSU344" s="194">
        <f>SSQ344*SSS344</f>
        <v>79.59</v>
      </c>
      <c r="SSV344" s="293">
        <f>SST344*SSQ344</f>
        <v>104.49</v>
      </c>
      <c r="SSW344" s="232" t="s">
        <v>22773</v>
      </c>
      <c r="SSX344" s="437" t="s">
        <v>22774</v>
      </c>
      <c r="SSY344" s="437"/>
      <c r="SSZ344" s="437"/>
      <c r="STA344" s="437"/>
      <c r="STB344" s="437"/>
      <c r="STC344" s="439"/>
      <c r="STD344" s="211" t="s">
        <v>10863</v>
      </c>
      <c r="STE344" s="211" t="s">
        <v>22772</v>
      </c>
      <c r="STF344" s="211" t="s">
        <v>6595</v>
      </c>
      <c r="STG344" s="212">
        <v>1</v>
      </c>
      <c r="STH344" s="212"/>
      <c r="STI344" s="194">
        <v>79.59</v>
      </c>
      <c r="STJ344" s="194">
        <f>ROUND(STI344*(1+$C$7),2)</f>
        <v>104.49</v>
      </c>
      <c r="STK344" s="194">
        <f>STG344*STI344</f>
        <v>79.59</v>
      </c>
      <c r="STL344" s="293">
        <f>STJ344*STG344</f>
        <v>104.49</v>
      </c>
      <c r="STM344" s="232" t="s">
        <v>22773</v>
      </c>
      <c r="STN344" s="437" t="s">
        <v>22774</v>
      </c>
      <c r="STO344" s="437"/>
      <c r="STP344" s="437"/>
      <c r="STQ344" s="437"/>
      <c r="STR344" s="437"/>
      <c r="STS344" s="439"/>
      <c r="STT344" s="211" t="s">
        <v>10863</v>
      </c>
      <c r="STU344" s="211" t="s">
        <v>22772</v>
      </c>
      <c r="STV344" s="211" t="s">
        <v>6595</v>
      </c>
      <c r="STW344" s="212">
        <v>1</v>
      </c>
      <c r="STX344" s="212"/>
      <c r="STY344" s="194">
        <v>79.59</v>
      </c>
      <c r="STZ344" s="194">
        <f>ROUND(STY344*(1+$C$7),2)</f>
        <v>104.49</v>
      </c>
      <c r="SUA344" s="194">
        <f>STW344*STY344</f>
        <v>79.59</v>
      </c>
      <c r="SUB344" s="293">
        <f>STZ344*STW344</f>
        <v>104.49</v>
      </c>
      <c r="SUC344" s="232" t="s">
        <v>22773</v>
      </c>
      <c r="SUD344" s="437" t="s">
        <v>22774</v>
      </c>
      <c r="SUE344" s="437"/>
      <c r="SUF344" s="437"/>
      <c r="SUG344" s="437"/>
      <c r="SUH344" s="437"/>
      <c r="SUI344" s="439"/>
      <c r="SUJ344" s="211" t="s">
        <v>10863</v>
      </c>
      <c r="SUK344" s="211" t="s">
        <v>22772</v>
      </c>
      <c r="SUL344" s="211" t="s">
        <v>6595</v>
      </c>
      <c r="SUM344" s="212">
        <v>1</v>
      </c>
      <c r="SUN344" s="212"/>
      <c r="SUO344" s="194">
        <v>79.59</v>
      </c>
      <c r="SUP344" s="194">
        <f>ROUND(SUO344*(1+$C$7),2)</f>
        <v>104.49</v>
      </c>
      <c r="SUQ344" s="194">
        <f>SUM344*SUO344</f>
        <v>79.59</v>
      </c>
      <c r="SUR344" s="293">
        <f>SUP344*SUM344</f>
        <v>104.49</v>
      </c>
      <c r="SUS344" s="232" t="s">
        <v>22773</v>
      </c>
      <c r="SUT344" s="437" t="s">
        <v>22774</v>
      </c>
      <c r="SUU344" s="437"/>
      <c r="SUV344" s="437"/>
      <c r="SUW344" s="437"/>
      <c r="SUX344" s="437"/>
      <c r="SUY344" s="439"/>
      <c r="SUZ344" s="211" t="s">
        <v>10863</v>
      </c>
      <c r="SVA344" s="211" t="s">
        <v>22772</v>
      </c>
      <c r="SVB344" s="211" t="s">
        <v>6595</v>
      </c>
      <c r="SVC344" s="212">
        <v>1</v>
      </c>
      <c r="SVD344" s="212"/>
      <c r="SVE344" s="194">
        <v>79.59</v>
      </c>
      <c r="SVF344" s="194">
        <f>ROUND(SVE344*(1+$C$7),2)</f>
        <v>104.49</v>
      </c>
      <c r="SVG344" s="194">
        <f>SVC344*SVE344</f>
        <v>79.59</v>
      </c>
      <c r="SVH344" s="293">
        <f>SVF344*SVC344</f>
        <v>104.49</v>
      </c>
      <c r="SVI344" s="232" t="s">
        <v>22773</v>
      </c>
      <c r="SVJ344" s="437" t="s">
        <v>22774</v>
      </c>
      <c r="SVK344" s="437"/>
      <c r="SVL344" s="437"/>
      <c r="SVM344" s="437"/>
      <c r="SVN344" s="437"/>
      <c r="SVO344" s="439"/>
      <c r="SVP344" s="211" t="s">
        <v>10863</v>
      </c>
      <c r="SVQ344" s="211" t="s">
        <v>22772</v>
      </c>
      <c r="SVR344" s="211" t="s">
        <v>6595</v>
      </c>
      <c r="SVS344" s="212">
        <v>1</v>
      </c>
      <c r="SVT344" s="212"/>
      <c r="SVU344" s="194">
        <v>79.59</v>
      </c>
      <c r="SVV344" s="194">
        <f>ROUND(SVU344*(1+$C$7),2)</f>
        <v>104.49</v>
      </c>
      <c r="SVW344" s="194">
        <f>SVS344*SVU344</f>
        <v>79.59</v>
      </c>
      <c r="SVX344" s="293">
        <f>SVV344*SVS344</f>
        <v>104.49</v>
      </c>
      <c r="SVY344" s="232" t="s">
        <v>22773</v>
      </c>
      <c r="SVZ344" s="437" t="s">
        <v>22774</v>
      </c>
      <c r="SWA344" s="437"/>
      <c r="SWB344" s="437"/>
      <c r="SWC344" s="437"/>
      <c r="SWD344" s="437"/>
      <c r="SWE344" s="439"/>
      <c r="SWF344" s="211" t="s">
        <v>10863</v>
      </c>
      <c r="SWG344" s="211" t="s">
        <v>22772</v>
      </c>
      <c r="SWH344" s="211" t="s">
        <v>6595</v>
      </c>
      <c r="SWI344" s="212">
        <v>1</v>
      </c>
      <c r="SWJ344" s="212"/>
      <c r="SWK344" s="194">
        <v>79.59</v>
      </c>
      <c r="SWL344" s="194">
        <f>ROUND(SWK344*(1+$C$7),2)</f>
        <v>104.49</v>
      </c>
      <c r="SWM344" s="194">
        <f>SWI344*SWK344</f>
        <v>79.59</v>
      </c>
      <c r="SWN344" s="293">
        <f>SWL344*SWI344</f>
        <v>104.49</v>
      </c>
      <c r="SWO344" s="232" t="s">
        <v>22773</v>
      </c>
      <c r="SWP344" s="437" t="s">
        <v>22774</v>
      </c>
      <c r="SWQ344" s="437"/>
      <c r="SWR344" s="437"/>
      <c r="SWS344" s="437"/>
      <c r="SWT344" s="437"/>
      <c r="SWU344" s="439"/>
      <c r="SWV344" s="211" t="s">
        <v>10863</v>
      </c>
      <c r="SWW344" s="211" t="s">
        <v>22772</v>
      </c>
      <c r="SWX344" s="211" t="s">
        <v>6595</v>
      </c>
      <c r="SWY344" s="212">
        <v>1</v>
      </c>
      <c r="SWZ344" s="212"/>
      <c r="SXA344" s="194">
        <v>79.59</v>
      </c>
      <c r="SXB344" s="194">
        <f>ROUND(SXA344*(1+$C$7),2)</f>
        <v>104.49</v>
      </c>
      <c r="SXC344" s="194">
        <f>SWY344*SXA344</f>
        <v>79.59</v>
      </c>
      <c r="SXD344" s="293">
        <f>SXB344*SWY344</f>
        <v>104.49</v>
      </c>
      <c r="SXE344" s="232" t="s">
        <v>22773</v>
      </c>
      <c r="SXF344" s="437" t="s">
        <v>22774</v>
      </c>
      <c r="SXG344" s="437"/>
      <c r="SXH344" s="437"/>
      <c r="SXI344" s="437"/>
      <c r="SXJ344" s="437"/>
      <c r="SXK344" s="439"/>
      <c r="SXL344" s="211" t="s">
        <v>10863</v>
      </c>
      <c r="SXM344" s="211" t="s">
        <v>22772</v>
      </c>
      <c r="SXN344" s="211" t="s">
        <v>6595</v>
      </c>
      <c r="SXO344" s="212">
        <v>1</v>
      </c>
      <c r="SXP344" s="212"/>
      <c r="SXQ344" s="194">
        <v>79.59</v>
      </c>
      <c r="SXR344" s="194">
        <f>ROUND(SXQ344*(1+$C$7),2)</f>
        <v>104.49</v>
      </c>
      <c r="SXS344" s="194">
        <f>SXO344*SXQ344</f>
        <v>79.59</v>
      </c>
      <c r="SXT344" s="293">
        <f>SXR344*SXO344</f>
        <v>104.49</v>
      </c>
      <c r="SXU344" s="232" t="s">
        <v>22773</v>
      </c>
      <c r="SXV344" s="437" t="s">
        <v>22774</v>
      </c>
      <c r="SXW344" s="437"/>
      <c r="SXX344" s="437"/>
      <c r="SXY344" s="437"/>
      <c r="SXZ344" s="437"/>
      <c r="SYA344" s="439"/>
      <c r="SYB344" s="211" t="s">
        <v>10863</v>
      </c>
      <c r="SYC344" s="211" t="s">
        <v>22772</v>
      </c>
      <c r="SYD344" s="211" t="s">
        <v>6595</v>
      </c>
      <c r="SYE344" s="212">
        <v>1</v>
      </c>
      <c r="SYF344" s="212"/>
      <c r="SYG344" s="194">
        <v>79.59</v>
      </c>
      <c r="SYH344" s="194">
        <f>ROUND(SYG344*(1+$C$7),2)</f>
        <v>104.49</v>
      </c>
      <c r="SYI344" s="194">
        <f>SYE344*SYG344</f>
        <v>79.59</v>
      </c>
      <c r="SYJ344" s="293">
        <f>SYH344*SYE344</f>
        <v>104.49</v>
      </c>
      <c r="SYK344" s="232" t="s">
        <v>22773</v>
      </c>
      <c r="SYL344" s="437" t="s">
        <v>22774</v>
      </c>
      <c r="SYM344" s="437"/>
      <c r="SYN344" s="437"/>
      <c r="SYO344" s="437"/>
      <c r="SYP344" s="437"/>
      <c r="SYQ344" s="439"/>
      <c r="SYR344" s="211" t="s">
        <v>10863</v>
      </c>
      <c r="SYS344" s="211" t="s">
        <v>22772</v>
      </c>
      <c r="SYT344" s="211" t="s">
        <v>6595</v>
      </c>
      <c r="SYU344" s="212">
        <v>1</v>
      </c>
      <c r="SYV344" s="212"/>
      <c r="SYW344" s="194">
        <v>79.59</v>
      </c>
      <c r="SYX344" s="194">
        <f>ROUND(SYW344*(1+$C$7),2)</f>
        <v>104.49</v>
      </c>
      <c r="SYY344" s="194">
        <f>SYU344*SYW344</f>
        <v>79.59</v>
      </c>
      <c r="SYZ344" s="293">
        <f>SYX344*SYU344</f>
        <v>104.49</v>
      </c>
      <c r="SZA344" s="232" t="s">
        <v>22773</v>
      </c>
      <c r="SZB344" s="437" t="s">
        <v>22774</v>
      </c>
      <c r="SZC344" s="437"/>
      <c r="SZD344" s="437"/>
      <c r="SZE344" s="437"/>
      <c r="SZF344" s="437"/>
      <c r="SZG344" s="439"/>
      <c r="SZH344" s="211" t="s">
        <v>10863</v>
      </c>
      <c r="SZI344" s="211" t="s">
        <v>22772</v>
      </c>
      <c r="SZJ344" s="211" t="s">
        <v>6595</v>
      </c>
      <c r="SZK344" s="212">
        <v>1</v>
      </c>
      <c r="SZL344" s="212"/>
      <c r="SZM344" s="194">
        <v>79.59</v>
      </c>
      <c r="SZN344" s="194">
        <f>ROUND(SZM344*(1+$C$7),2)</f>
        <v>104.49</v>
      </c>
      <c r="SZO344" s="194">
        <f>SZK344*SZM344</f>
        <v>79.59</v>
      </c>
      <c r="SZP344" s="293">
        <f>SZN344*SZK344</f>
        <v>104.49</v>
      </c>
      <c r="SZQ344" s="232" t="s">
        <v>22773</v>
      </c>
      <c r="SZR344" s="437" t="s">
        <v>22774</v>
      </c>
      <c r="SZS344" s="437"/>
      <c r="SZT344" s="437"/>
      <c r="SZU344" s="437"/>
      <c r="SZV344" s="437"/>
      <c r="SZW344" s="439"/>
      <c r="SZX344" s="211" t="s">
        <v>10863</v>
      </c>
      <c r="SZY344" s="211" t="s">
        <v>22772</v>
      </c>
      <c r="SZZ344" s="211" t="s">
        <v>6595</v>
      </c>
      <c r="TAA344" s="212">
        <v>1</v>
      </c>
      <c r="TAB344" s="212"/>
      <c r="TAC344" s="194">
        <v>79.59</v>
      </c>
      <c r="TAD344" s="194">
        <f>ROUND(TAC344*(1+$C$7),2)</f>
        <v>104.49</v>
      </c>
      <c r="TAE344" s="194">
        <f>TAA344*TAC344</f>
        <v>79.59</v>
      </c>
      <c r="TAF344" s="293">
        <f>TAD344*TAA344</f>
        <v>104.49</v>
      </c>
      <c r="TAG344" s="232" t="s">
        <v>22773</v>
      </c>
      <c r="TAH344" s="437" t="s">
        <v>22774</v>
      </c>
      <c r="TAI344" s="437"/>
      <c r="TAJ344" s="437"/>
      <c r="TAK344" s="437"/>
      <c r="TAL344" s="437"/>
      <c r="TAM344" s="439"/>
      <c r="TAN344" s="211" t="s">
        <v>10863</v>
      </c>
      <c r="TAO344" s="211" t="s">
        <v>22772</v>
      </c>
      <c r="TAP344" s="211" t="s">
        <v>6595</v>
      </c>
      <c r="TAQ344" s="212">
        <v>1</v>
      </c>
      <c r="TAR344" s="212"/>
      <c r="TAS344" s="194">
        <v>79.59</v>
      </c>
      <c r="TAT344" s="194">
        <f>ROUND(TAS344*(1+$C$7),2)</f>
        <v>104.49</v>
      </c>
      <c r="TAU344" s="194">
        <f>TAQ344*TAS344</f>
        <v>79.59</v>
      </c>
      <c r="TAV344" s="293">
        <f>TAT344*TAQ344</f>
        <v>104.49</v>
      </c>
      <c r="TAW344" s="232" t="s">
        <v>22773</v>
      </c>
      <c r="TAX344" s="437" t="s">
        <v>22774</v>
      </c>
      <c r="TAY344" s="437"/>
      <c r="TAZ344" s="437"/>
      <c r="TBA344" s="437"/>
      <c r="TBB344" s="437"/>
      <c r="TBC344" s="439"/>
      <c r="TBD344" s="211" t="s">
        <v>10863</v>
      </c>
      <c r="TBE344" s="211" t="s">
        <v>22772</v>
      </c>
      <c r="TBF344" s="211" t="s">
        <v>6595</v>
      </c>
      <c r="TBG344" s="212">
        <v>1</v>
      </c>
      <c r="TBH344" s="212"/>
      <c r="TBI344" s="194">
        <v>79.59</v>
      </c>
      <c r="TBJ344" s="194">
        <f>ROUND(TBI344*(1+$C$7),2)</f>
        <v>104.49</v>
      </c>
      <c r="TBK344" s="194">
        <f>TBG344*TBI344</f>
        <v>79.59</v>
      </c>
      <c r="TBL344" s="293">
        <f>TBJ344*TBG344</f>
        <v>104.49</v>
      </c>
      <c r="TBM344" s="232" t="s">
        <v>22773</v>
      </c>
      <c r="TBN344" s="437" t="s">
        <v>22774</v>
      </c>
      <c r="TBO344" s="437"/>
      <c r="TBP344" s="437"/>
      <c r="TBQ344" s="437"/>
      <c r="TBR344" s="437"/>
      <c r="TBS344" s="439"/>
      <c r="TBT344" s="211" t="s">
        <v>10863</v>
      </c>
      <c r="TBU344" s="211" t="s">
        <v>22772</v>
      </c>
      <c r="TBV344" s="211" t="s">
        <v>6595</v>
      </c>
      <c r="TBW344" s="212">
        <v>1</v>
      </c>
      <c r="TBX344" s="212"/>
      <c r="TBY344" s="194">
        <v>79.59</v>
      </c>
      <c r="TBZ344" s="194">
        <f>ROUND(TBY344*(1+$C$7),2)</f>
        <v>104.49</v>
      </c>
      <c r="TCA344" s="194">
        <f>TBW344*TBY344</f>
        <v>79.59</v>
      </c>
      <c r="TCB344" s="293">
        <f>TBZ344*TBW344</f>
        <v>104.49</v>
      </c>
      <c r="TCC344" s="232" t="s">
        <v>22773</v>
      </c>
      <c r="TCD344" s="437" t="s">
        <v>22774</v>
      </c>
      <c r="TCE344" s="437"/>
      <c r="TCF344" s="437"/>
      <c r="TCG344" s="437"/>
      <c r="TCH344" s="437"/>
      <c r="TCI344" s="439"/>
      <c r="TCJ344" s="211" t="s">
        <v>10863</v>
      </c>
      <c r="TCK344" s="211" t="s">
        <v>22772</v>
      </c>
      <c r="TCL344" s="211" t="s">
        <v>6595</v>
      </c>
      <c r="TCM344" s="212">
        <v>1</v>
      </c>
      <c r="TCN344" s="212"/>
      <c r="TCO344" s="194">
        <v>79.59</v>
      </c>
      <c r="TCP344" s="194">
        <f>ROUND(TCO344*(1+$C$7),2)</f>
        <v>104.49</v>
      </c>
      <c r="TCQ344" s="194">
        <f>TCM344*TCO344</f>
        <v>79.59</v>
      </c>
      <c r="TCR344" s="293">
        <f>TCP344*TCM344</f>
        <v>104.49</v>
      </c>
      <c r="TCS344" s="232" t="s">
        <v>22773</v>
      </c>
      <c r="TCT344" s="437" t="s">
        <v>22774</v>
      </c>
      <c r="TCU344" s="437"/>
      <c r="TCV344" s="437"/>
      <c r="TCW344" s="437"/>
      <c r="TCX344" s="437"/>
      <c r="TCY344" s="439"/>
      <c r="TCZ344" s="211" t="s">
        <v>10863</v>
      </c>
      <c r="TDA344" s="211" t="s">
        <v>22772</v>
      </c>
      <c r="TDB344" s="211" t="s">
        <v>6595</v>
      </c>
      <c r="TDC344" s="212">
        <v>1</v>
      </c>
      <c r="TDD344" s="212"/>
      <c r="TDE344" s="194">
        <v>79.59</v>
      </c>
      <c r="TDF344" s="194">
        <f>ROUND(TDE344*(1+$C$7),2)</f>
        <v>104.49</v>
      </c>
      <c r="TDG344" s="194">
        <f>TDC344*TDE344</f>
        <v>79.59</v>
      </c>
      <c r="TDH344" s="293">
        <f>TDF344*TDC344</f>
        <v>104.49</v>
      </c>
      <c r="TDI344" s="232" t="s">
        <v>22773</v>
      </c>
      <c r="TDJ344" s="437" t="s">
        <v>22774</v>
      </c>
      <c r="TDK344" s="437"/>
      <c r="TDL344" s="437"/>
      <c r="TDM344" s="437"/>
      <c r="TDN344" s="437"/>
      <c r="TDO344" s="439"/>
      <c r="TDP344" s="211" t="s">
        <v>10863</v>
      </c>
      <c r="TDQ344" s="211" t="s">
        <v>22772</v>
      </c>
      <c r="TDR344" s="211" t="s">
        <v>6595</v>
      </c>
      <c r="TDS344" s="212">
        <v>1</v>
      </c>
      <c r="TDT344" s="212"/>
      <c r="TDU344" s="194">
        <v>79.59</v>
      </c>
      <c r="TDV344" s="194">
        <f>ROUND(TDU344*(1+$C$7),2)</f>
        <v>104.49</v>
      </c>
      <c r="TDW344" s="194">
        <f>TDS344*TDU344</f>
        <v>79.59</v>
      </c>
      <c r="TDX344" s="293">
        <f>TDV344*TDS344</f>
        <v>104.49</v>
      </c>
      <c r="TDY344" s="232" t="s">
        <v>22773</v>
      </c>
      <c r="TDZ344" s="437" t="s">
        <v>22774</v>
      </c>
      <c r="TEA344" s="437"/>
      <c r="TEB344" s="437"/>
      <c r="TEC344" s="437"/>
      <c r="TED344" s="437"/>
      <c r="TEE344" s="439"/>
      <c r="TEF344" s="211" t="s">
        <v>10863</v>
      </c>
      <c r="TEG344" s="211" t="s">
        <v>22772</v>
      </c>
      <c r="TEH344" s="211" t="s">
        <v>6595</v>
      </c>
      <c r="TEI344" s="212">
        <v>1</v>
      </c>
      <c r="TEJ344" s="212"/>
      <c r="TEK344" s="194">
        <v>79.59</v>
      </c>
      <c r="TEL344" s="194">
        <f>ROUND(TEK344*(1+$C$7),2)</f>
        <v>104.49</v>
      </c>
      <c r="TEM344" s="194">
        <f>TEI344*TEK344</f>
        <v>79.59</v>
      </c>
      <c r="TEN344" s="293">
        <f>TEL344*TEI344</f>
        <v>104.49</v>
      </c>
      <c r="TEO344" s="232" t="s">
        <v>22773</v>
      </c>
      <c r="TEP344" s="437" t="s">
        <v>22774</v>
      </c>
      <c r="TEQ344" s="437"/>
      <c r="TER344" s="437"/>
      <c r="TES344" s="437"/>
      <c r="TET344" s="437"/>
      <c r="TEU344" s="439"/>
      <c r="TEV344" s="211" t="s">
        <v>10863</v>
      </c>
      <c r="TEW344" s="211" t="s">
        <v>22772</v>
      </c>
      <c r="TEX344" s="211" t="s">
        <v>6595</v>
      </c>
      <c r="TEY344" s="212">
        <v>1</v>
      </c>
      <c r="TEZ344" s="212"/>
      <c r="TFA344" s="194">
        <v>79.59</v>
      </c>
      <c r="TFB344" s="194">
        <f>ROUND(TFA344*(1+$C$7),2)</f>
        <v>104.49</v>
      </c>
      <c r="TFC344" s="194">
        <f>TEY344*TFA344</f>
        <v>79.59</v>
      </c>
      <c r="TFD344" s="293">
        <f>TFB344*TEY344</f>
        <v>104.49</v>
      </c>
      <c r="TFE344" s="232" t="s">
        <v>22773</v>
      </c>
      <c r="TFF344" s="437" t="s">
        <v>22774</v>
      </c>
      <c r="TFG344" s="437"/>
      <c r="TFH344" s="437"/>
      <c r="TFI344" s="437"/>
      <c r="TFJ344" s="437"/>
      <c r="TFK344" s="439"/>
      <c r="TFL344" s="211" t="s">
        <v>10863</v>
      </c>
      <c r="TFM344" s="211" t="s">
        <v>22772</v>
      </c>
      <c r="TFN344" s="211" t="s">
        <v>6595</v>
      </c>
      <c r="TFO344" s="212">
        <v>1</v>
      </c>
      <c r="TFP344" s="212"/>
      <c r="TFQ344" s="194">
        <v>79.59</v>
      </c>
      <c r="TFR344" s="194">
        <f>ROUND(TFQ344*(1+$C$7),2)</f>
        <v>104.49</v>
      </c>
      <c r="TFS344" s="194">
        <f>TFO344*TFQ344</f>
        <v>79.59</v>
      </c>
      <c r="TFT344" s="293">
        <f>TFR344*TFO344</f>
        <v>104.49</v>
      </c>
      <c r="TFU344" s="232" t="s">
        <v>22773</v>
      </c>
      <c r="TFV344" s="437" t="s">
        <v>22774</v>
      </c>
      <c r="TFW344" s="437"/>
      <c r="TFX344" s="437"/>
      <c r="TFY344" s="437"/>
      <c r="TFZ344" s="437"/>
      <c r="TGA344" s="439"/>
      <c r="TGB344" s="211" t="s">
        <v>10863</v>
      </c>
      <c r="TGC344" s="211" t="s">
        <v>22772</v>
      </c>
      <c r="TGD344" s="211" t="s">
        <v>6595</v>
      </c>
      <c r="TGE344" s="212">
        <v>1</v>
      </c>
      <c r="TGF344" s="212"/>
      <c r="TGG344" s="194">
        <v>79.59</v>
      </c>
      <c r="TGH344" s="194">
        <f>ROUND(TGG344*(1+$C$7),2)</f>
        <v>104.49</v>
      </c>
      <c r="TGI344" s="194">
        <f>TGE344*TGG344</f>
        <v>79.59</v>
      </c>
      <c r="TGJ344" s="293">
        <f>TGH344*TGE344</f>
        <v>104.49</v>
      </c>
      <c r="TGK344" s="232" t="s">
        <v>22773</v>
      </c>
      <c r="TGL344" s="437" t="s">
        <v>22774</v>
      </c>
      <c r="TGM344" s="437"/>
      <c r="TGN344" s="437"/>
      <c r="TGO344" s="437"/>
      <c r="TGP344" s="437"/>
      <c r="TGQ344" s="439"/>
      <c r="TGR344" s="211" t="s">
        <v>10863</v>
      </c>
      <c r="TGS344" s="211" t="s">
        <v>22772</v>
      </c>
      <c r="TGT344" s="211" t="s">
        <v>6595</v>
      </c>
      <c r="TGU344" s="212">
        <v>1</v>
      </c>
      <c r="TGV344" s="212"/>
      <c r="TGW344" s="194">
        <v>79.59</v>
      </c>
      <c r="TGX344" s="194">
        <f>ROUND(TGW344*(1+$C$7),2)</f>
        <v>104.49</v>
      </c>
      <c r="TGY344" s="194">
        <f>TGU344*TGW344</f>
        <v>79.59</v>
      </c>
      <c r="TGZ344" s="293">
        <f>TGX344*TGU344</f>
        <v>104.49</v>
      </c>
      <c r="THA344" s="232" t="s">
        <v>22773</v>
      </c>
      <c r="THB344" s="437" t="s">
        <v>22774</v>
      </c>
      <c r="THC344" s="437"/>
      <c r="THD344" s="437"/>
      <c r="THE344" s="437"/>
      <c r="THF344" s="437"/>
      <c r="THG344" s="439"/>
      <c r="THH344" s="211" t="s">
        <v>10863</v>
      </c>
      <c r="THI344" s="211" t="s">
        <v>22772</v>
      </c>
      <c r="THJ344" s="211" t="s">
        <v>6595</v>
      </c>
      <c r="THK344" s="212">
        <v>1</v>
      </c>
      <c r="THL344" s="212"/>
      <c r="THM344" s="194">
        <v>79.59</v>
      </c>
      <c r="THN344" s="194">
        <f>ROUND(THM344*(1+$C$7),2)</f>
        <v>104.49</v>
      </c>
      <c r="THO344" s="194">
        <f>THK344*THM344</f>
        <v>79.59</v>
      </c>
      <c r="THP344" s="293">
        <f>THN344*THK344</f>
        <v>104.49</v>
      </c>
      <c r="THQ344" s="232" t="s">
        <v>22773</v>
      </c>
      <c r="THR344" s="437" t="s">
        <v>22774</v>
      </c>
      <c r="THS344" s="437"/>
      <c r="THT344" s="437"/>
      <c r="THU344" s="437"/>
      <c r="THV344" s="437"/>
      <c r="THW344" s="439"/>
      <c r="THX344" s="211" t="s">
        <v>10863</v>
      </c>
      <c r="THY344" s="211" t="s">
        <v>22772</v>
      </c>
      <c r="THZ344" s="211" t="s">
        <v>6595</v>
      </c>
      <c r="TIA344" s="212">
        <v>1</v>
      </c>
      <c r="TIB344" s="212"/>
      <c r="TIC344" s="194">
        <v>79.59</v>
      </c>
      <c r="TID344" s="194">
        <f>ROUND(TIC344*(1+$C$7),2)</f>
        <v>104.49</v>
      </c>
      <c r="TIE344" s="194">
        <f>TIA344*TIC344</f>
        <v>79.59</v>
      </c>
      <c r="TIF344" s="293">
        <f>TID344*TIA344</f>
        <v>104.49</v>
      </c>
      <c r="TIG344" s="232" t="s">
        <v>22773</v>
      </c>
      <c r="TIH344" s="437" t="s">
        <v>22774</v>
      </c>
      <c r="TII344" s="437"/>
      <c r="TIJ344" s="437"/>
      <c r="TIK344" s="437"/>
      <c r="TIL344" s="437"/>
      <c r="TIM344" s="439"/>
      <c r="TIN344" s="211" t="s">
        <v>10863</v>
      </c>
      <c r="TIO344" s="211" t="s">
        <v>22772</v>
      </c>
      <c r="TIP344" s="211" t="s">
        <v>6595</v>
      </c>
      <c r="TIQ344" s="212">
        <v>1</v>
      </c>
      <c r="TIR344" s="212"/>
      <c r="TIS344" s="194">
        <v>79.59</v>
      </c>
      <c r="TIT344" s="194">
        <f>ROUND(TIS344*(1+$C$7),2)</f>
        <v>104.49</v>
      </c>
      <c r="TIU344" s="194">
        <f>TIQ344*TIS344</f>
        <v>79.59</v>
      </c>
      <c r="TIV344" s="293">
        <f>TIT344*TIQ344</f>
        <v>104.49</v>
      </c>
      <c r="TIW344" s="232" t="s">
        <v>22773</v>
      </c>
      <c r="TIX344" s="437" t="s">
        <v>22774</v>
      </c>
      <c r="TIY344" s="437"/>
      <c r="TIZ344" s="437"/>
      <c r="TJA344" s="437"/>
      <c r="TJB344" s="437"/>
      <c r="TJC344" s="439"/>
      <c r="TJD344" s="211" t="s">
        <v>10863</v>
      </c>
      <c r="TJE344" s="211" t="s">
        <v>22772</v>
      </c>
      <c r="TJF344" s="211" t="s">
        <v>6595</v>
      </c>
      <c r="TJG344" s="212">
        <v>1</v>
      </c>
      <c r="TJH344" s="212"/>
      <c r="TJI344" s="194">
        <v>79.59</v>
      </c>
      <c r="TJJ344" s="194">
        <f>ROUND(TJI344*(1+$C$7),2)</f>
        <v>104.49</v>
      </c>
      <c r="TJK344" s="194">
        <f>TJG344*TJI344</f>
        <v>79.59</v>
      </c>
      <c r="TJL344" s="293">
        <f>TJJ344*TJG344</f>
        <v>104.49</v>
      </c>
      <c r="TJM344" s="232" t="s">
        <v>22773</v>
      </c>
      <c r="TJN344" s="437" t="s">
        <v>22774</v>
      </c>
      <c r="TJO344" s="437"/>
      <c r="TJP344" s="437"/>
      <c r="TJQ344" s="437"/>
      <c r="TJR344" s="437"/>
      <c r="TJS344" s="439"/>
      <c r="TJT344" s="211" t="s">
        <v>10863</v>
      </c>
      <c r="TJU344" s="211" t="s">
        <v>22772</v>
      </c>
      <c r="TJV344" s="211" t="s">
        <v>6595</v>
      </c>
      <c r="TJW344" s="212">
        <v>1</v>
      </c>
      <c r="TJX344" s="212"/>
      <c r="TJY344" s="194">
        <v>79.59</v>
      </c>
      <c r="TJZ344" s="194">
        <f>ROUND(TJY344*(1+$C$7),2)</f>
        <v>104.49</v>
      </c>
      <c r="TKA344" s="194">
        <f>TJW344*TJY344</f>
        <v>79.59</v>
      </c>
      <c r="TKB344" s="293">
        <f>TJZ344*TJW344</f>
        <v>104.49</v>
      </c>
      <c r="TKC344" s="232" t="s">
        <v>22773</v>
      </c>
      <c r="TKD344" s="437" t="s">
        <v>22774</v>
      </c>
      <c r="TKE344" s="437"/>
      <c r="TKF344" s="437"/>
      <c r="TKG344" s="437"/>
      <c r="TKH344" s="437"/>
      <c r="TKI344" s="439"/>
      <c r="TKJ344" s="211" t="s">
        <v>10863</v>
      </c>
      <c r="TKK344" s="211" t="s">
        <v>22772</v>
      </c>
      <c r="TKL344" s="211" t="s">
        <v>6595</v>
      </c>
      <c r="TKM344" s="212">
        <v>1</v>
      </c>
      <c r="TKN344" s="212"/>
      <c r="TKO344" s="194">
        <v>79.59</v>
      </c>
      <c r="TKP344" s="194">
        <f>ROUND(TKO344*(1+$C$7),2)</f>
        <v>104.49</v>
      </c>
      <c r="TKQ344" s="194">
        <f>TKM344*TKO344</f>
        <v>79.59</v>
      </c>
      <c r="TKR344" s="293">
        <f>TKP344*TKM344</f>
        <v>104.49</v>
      </c>
      <c r="TKS344" s="232" t="s">
        <v>22773</v>
      </c>
      <c r="TKT344" s="437" t="s">
        <v>22774</v>
      </c>
      <c r="TKU344" s="437"/>
      <c r="TKV344" s="437"/>
      <c r="TKW344" s="437"/>
      <c r="TKX344" s="437"/>
      <c r="TKY344" s="439"/>
      <c r="TKZ344" s="211" t="s">
        <v>10863</v>
      </c>
      <c r="TLA344" s="211" t="s">
        <v>22772</v>
      </c>
      <c r="TLB344" s="211" t="s">
        <v>6595</v>
      </c>
      <c r="TLC344" s="212">
        <v>1</v>
      </c>
      <c r="TLD344" s="212"/>
      <c r="TLE344" s="194">
        <v>79.59</v>
      </c>
      <c r="TLF344" s="194">
        <f>ROUND(TLE344*(1+$C$7),2)</f>
        <v>104.49</v>
      </c>
      <c r="TLG344" s="194">
        <f>TLC344*TLE344</f>
        <v>79.59</v>
      </c>
      <c r="TLH344" s="293">
        <f>TLF344*TLC344</f>
        <v>104.49</v>
      </c>
      <c r="TLI344" s="232" t="s">
        <v>22773</v>
      </c>
      <c r="TLJ344" s="437" t="s">
        <v>22774</v>
      </c>
      <c r="TLK344" s="437"/>
      <c r="TLL344" s="437"/>
      <c r="TLM344" s="437"/>
      <c r="TLN344" s="437"/>
      <c r="TLO344" s="439"/>
      <c r="TLP344" s="211" t="s">
        <v>10863</v>
      </c>
      <c r="TLQ344" s="211" t="s">
        <v>22772</v>
      </c>
      <c r="TLR344" s="211" t="s">
        <v>6595</v>
      </c>
      <c r="TLS344" s="212">
        <v>1</v>
      </c>
      <c r="TLT344" s="212"/>
      <c r="TLU344" s="194">
        <v>79.59</v>
      </c>
      <c r="TLV344" s="194">
        <f>ROUND(TLU344*(1+$C$7),2)</f>
        <v>104.49</v>
      </c>
      <c r="TLW344" s="194">
        <f>TLS344*TLU344</f>
        <v>79.59</v>
      </c>
      <c r="TLX344" s="293">
        <f>TLV344*TLS344</f>
        <v>104.49</v>
      </c>
      <c r="TLY344" s="232" t="s">
        <v>22773</v>
      </c>
      <c r="TLZ344" s="437" t="s">
        <v>22774</v>
      </c>
      <c r="TMA344" s="437"/>
      <c r="TMB344" s="437"/>
      <c r="TMC344" s="437"/>
      <c r="TMD344" s="437"/>
      <c r="TME344" s="439"/>
      <c r="TMF344" s="211" t="s">
        <v>10863</v>
      </c>
      <c r="TMG344" s="211" t="s">
        <v>22772</v>
      </c>
      <c r="TMH344" s="211" t="s">
        <v>6595</v>
      </c>
      <c r="TMI344" s="212">
        <v>1</v>
      </c>
      <c r="TMJ344" s="212"/>
      <c r="TMK344" s="194">
        <v>79.59</v>
      </c>
      <c r="TML344" s="194">
        <f>ROUND(TMK344*(1+$C$7),2)</f>
        <v>104.49</v>
      </c>
      <c r="TMM344" s="194">
        <f>TMI344*TMK344</f>
        <v>79.59</v>
      </c>
      <c r="TMN344" s="293">
        <f>TML344*TMI344</f>
        <v>104.49</v>
      </c>
      <c r="TMO344" s="232" t="s">
        <v>22773</v>
      </c>
      <c r="TMP344" s="437" t="s">
        <v>22774</v>
      </c>
      <c r="TMQ344" s="437"/>
      <c r="TMR344" s="437"/>
      <c r="TMS344" s="437"/>
      <c r="TMT344" s="437"/>
      <c r="TMU344" s="439"/>
      <c r="TMV344" s="211" t="s">
        <v>10863</v>
      </c>
      <c r="TMW344" s="211" t="s">
        <v>22772</v>
      </c>
      <c r="TMX344" s="211" t="s">
        <v>6595</v>
      </c>
      <c r="TMY344" s="212">
        <v>1</v>
      </c>
      <c r="TMZ344" s="212"/>
      <c r="TNA344" s="194">
        <v>79.59</v>
      </c>
      <c r="TNB344" s="194">
        <f>ROUND(TNA344*(1+$C$7),2)</f>
        <v>104.49</v>
      </c>
      <c r="TNC344" s="194">
        <f>TMY344*TNA344</f>
        <v>79.59</v>
      </c>
      <c r="TND344" s="293">
        <f>TNB344*TMY344</f>
        <v>104.49</v>
      </c>
      <c r="TNE344" s="232" t="s">
        <v>22773</v>
      </c>
      <c r="TNF344" s="437" t="s">
        <v>22774</v>
      </c>
      <c r="TNG344" s="437"/>
      <c r="TNH344" s="437"/>
      <c r="TNI344" s="437"/>
      <c r="TNJ344" s="437"/>
      <c r="TNK344" s="439"/>
      <c r="TNL344" s="211" t="s">
        <v>10863</v>
      </c>
      <c r="TNM344" s="211" t="s">
        <v>22772</v>
      </c>
      <c r="TNN344" s="211" t="s">
        <v>6595</v>
      </c>
      <c r="TNO344" s="212">
        <v>1</v>
      </c>
      <c r="TNP344" s="212"/>
      <c r="TNQ344" s="194">
        <v>79.59</v>
      </c>
      <c r="TNR344" s="194">
        <f>ROUND(TNQ344*(1+$C$7),2)</f>
        <v>104.49</v>
      </c>
      <c r="TNS344" s="194">
        <f>TNO344*TNQ344</f>
        <v>79.59</v>
      </c>
      <c r="TNT344" s="293">
        <f>TNR344*TNO344</f>
        <v>104.49</v>
      </c>
      <c r="TNU344" s="232" t="s">
        <v>22773</v>
      </c>
      <c r="TNV344" s="437" t="s">
        <v>22774</v>
      </c>
      <c r="TNW344" s="437"/>
      <c r="TNX344" s="437"/>
      <c r="TNY344" s="437"/>
      <c r="TNZ344" s="437"/>
      <c r="TOA344" s="439"/>
      <c r="TOB344" s="211" t="s">
        <v>10863</v>
      </c>
      <c r="TOC344" s="211" t="s">
        <v>22772</v>
      </c>
      <c r="TOD344" s="211" t="s">
        <v>6595</v>
      </c>
      <c r="TOE344" s="212">
        <v>1</v>
      </c>
      <c r="TOF344" s="212"/>
      <c r="TOG344" s="194">
        <v>79.59</v>
      </c>
      <c r="TOH344" s="194">
        <f>ROUND(TOG344*(1+$C$7),2)</f>
        <v>104.49</v>
      </c>
      <c r="TOI344" s="194">
        <f>TOE344*TOG344</f>
        <v>79.59</v>
      </c>
      <c r="TOJ344" s="293">
        <f>TOH344*TOE344</f>
        <v>104.49</v>
      </c>
      <c r="TOK344" s="232" t="s">
        <v>22773</v>
      </c>
      <c r="TOL344" s="437" t="s">
        <v>22774</v>
      </c>
      <c r="TOM344" s="437"/>
      <c r="TON344" s="437"/>
      <c r="TOO344" s="437"/>
      <c r="TOP344" s="437"/>
      <c r="TOQ344" s="439"/>
      <c r="TOR344" s="211" t="s">
        <v>10863</v>
      </c>
      <c r="TOS344" s="211" t="s">
        <v>22772</v>
      </c>
      <c r="TOT344" s="211" t="s">
        <v>6595</v>
      </c>
      <c r="TOU344" s="212">
        <v>1</v>
      </c>
      <c r="TOV344" s="212"/>
      <c r="TOW344" s="194">
        <v>79.59</v>
      </c>
      <c r="TOX344" s="194">
        <f>ROUND(TOW344*(1+$C$7),2)</f>
        <v>104.49</v>
      </c>
      <c r="TOY344" s="194">
        <f>TOU344*TOW344</f>
        <v>79.59</v>
      </c>
      <c r="TOZ344" s="293">
        <f>TOX344*TOU344</f>
        <v>104.49</v>
      </c>
      <c r="TPA344" s="232" t="s">
        <v>22773</v>
      </c>
      <c r="TPB344" s="437" t="s">
        <v>22774</v>
      </c>
      <c r="TPC344" s="437"/>
      <c r="TPD344" s="437"/>
      <c r="TPE344" s="437"/>
      <c r="TPF344" s="437"/>
      <c r="TPG344" s="439"/>
      <c r="TPH344" s="211" t="s">
        <v>10863</v>
      </c>
      <c r="TPI344" s="211" t="s">
        <v>22772</v>
      </c>
      <c r="TPJ344" s="211" t="s">
        <v>6595</v>
      </c>
      <c r="TPK344" s="212">
        <v>1</v>
      </c>
      <c r="TPL344" s="212"/>
      <c r="TPM344" s="194">
        <v>79.59</v>
      </c>
      <c r="TPN344" s="194">
        <f>ROUND(TPM344*(1+$C$7),2)</f>
        <v>104.49</v>
      </c>
      <c r="TPO344" s="194">
        <f>TPK344*TPM344</f>
        <v>79.59</v>
      </c>
      <c r="TPP344" s="293">
        <f>TPN344*TPK344</f>
        <v>104.49</v>
      </c>
      <c r="TPQ344" s="232" t="s">
        <v>22773</v>
      </c>
      <c r="TPR344" s="437" t="s">
        <v>22774</v>
      </c>
      <c r="TPS344" s="437"/>
      <c r="TPT344" s="437"/>
      <c r="TPU344" s="437"/>
      <c r="TPV344" s="437"/>
      <c r="TPW344" s="439"/>
      <c r="TPX344" s="211" t="s">
        <v>10863</v>
      </c>
      <c r="TPY344" s="211" t="s">
        <v>22772</v>
      </c>
      <c r="TPZ344" s="211" t="s">
        <v>6595</v>
      </c>
      <c r="TQA344" s="212">
        <v>1</v>
      </c>
      <c r="TQB344" s="212"/>
      <c r="TQC344" s="194">
        <v>79.59</v>
      </c>
      <c r="TQD344" s="194">
        <f>ROUND(TQC344*(1+$C$7),2)</f>
        <v>104.49</v>
      </c>
      <c r="TQE344" s="194">
        <f>TQA344*TQC344</f>
        <v>79.59</v>
      </c>
      <c r="TQF344" s="293">
        <f>TQD344*TQA344</f>
        <v>104.49</v>
      </c>
      <c r="TQG344" s="232" t="s">
        <v>22773</v>
      </c>
      <c r="TQH344" s="437" t="s">
        <v>22774</v>
      </c>
      <c r="TQI344" s="437"/>
      <c r="TQJ344" s="437"/>
      <c r="TQK344" s="437"/>
      <c r="TQL344" s="437"/>
      <c r="TQM344" s="439"/>
      <c r="TQN344" s="211" t="s">
        <v>10863</v>
      </c>
      <c r="TQO344" s="211" t="s">
        <v>22772</v>
      </c>
      <c r="TQP344" s="211" t="s">
        <v>6595</v>
      </c>
      <c r="TQQ344" s="212">
        <v>1</v>
      </c>
      <c r="TQR344" s="212"/>
      <c r="TQS344" s="194">
        <v>79.59</v>
      </c>
      <c r="TQT344" s="194">
        <f>ROUND(TQS344*(1+$C$7),2)</f>
        <v>104.49</v>
      </c>
      <c r="TQU344" s="194">
        <f>TQQ344*TQS344</f>
        <v>79.59</v>
      </c>
      <c r="TQV344" s="293">
        <f>TQT344*TQQ344</f>
        <v>104.49</v>
      </c>
      <c r="TQW344" s="232" t="s">
        <v>22773</v>
      </c>
      <c r="TQX344" s="437" t="s">
        <v>22774</v>
      </c>
      <c r="TQY344" s="437"/>
      <c r="TQZ344" s="437"/>
      <c r="TRA344" s="437"/>
      <c r="TRB344" s="437"/>
      <c r="TRC344" s="439"/>
      <c r="TRD344" s="211" t="s">
        <v>10863</v>
      </c>
      <c r="TRE344" s="211" t="s">
        <v>22772</v>
      </c>
      <c r="TRF344" s="211" t="s">
        <v>6595</v>
      </c>
      <c r="TRG344" s="212">
        <v>1</v>
      </c>
      <c r="TRH344" s="212"/>
      <c r="TRI344" s="194">
        <v>79.59</v>
      </c>
      <c r="TRJ344" s="194">
        <f>ROUND(TRI344*(1+$C$7),2)</f>
        <v>104.49</v>
      </c>
      <c r="TRK344" s="194">
        <f>TRG344*TRI344</f>
        <v>79.59</v>
      </c>
      <c r="TRL344" s="293">
        <f>TRJ344*TRG344</f>
        <v>104.49</v>
      </c>
      <c r="TRM344" s="232" t="s">
        <v>22773</v>
      </c>
      <c r="TRN344" s="437" t="s">
        <v>22774</v>
      </c>
      <c r="TRO344" s="437"/>
      <c r="TRP344" s="437"/>
      <c r="TRQ344" s="437"/>
      <c r="TRR344" s="437"/>
      <c r="TRS344" s="439"/>
      <c r="TRT344" s="211" t="s">
        <v>10863</v>
      </c>
      <c r="TRU344" s="211" t="s">
        <v>22772</v>
      </c>
      <c r="TRV344" s="211" t="s">
        <v>6595</v>
      </c>
      <c r="TRW344" s="212">
        <v>1</v>
      </c>
      <c r="TRX344" s="212"/>
      <c r="TRY344" s="194">
        <v>79.59</v>
      </c>
      <c r="TRZ344" s="194">
        <f>ROUND(TRY344*(1+$C$7),2)</f>
        <v>104.49</v>
      </c>
      <c r="TSA344" s="194">
        <f>TRW344*TRY344</f>
        <v>79.59</v>
      </c>
      <c r="TSB344" s="293">
        <f>TRZ344*TRW344</f>
        <v>104.49</v>
      </c>
      <c r="TSC344" s="232" t="s">
        <v>22773</v>
      </c>
      <c r="TSD344" s="437" t="s">
        <v>22774</v>
      </c>
      <c r="TSE344" s="437"/>
      <c r="TSF344" s="437"/>
      <c r="TSG344" s="437"/>
      <c r="TSH344" s="437"/>
      <c r="TSI344" s="439"/>
      <c r="TSJ344" s="211" t="s">
        <v>10863</v>
      </c>
      <c r="TSK344" s="211" t="s">
        <v>22772</v>
      </c>
      <c r="TSL344" s="211" t="s">
        <v>6595</v>
      </c>
      <c r="TSM344" s="212">
        <v>1</v>
      </c>
      <c r="TSN344" s="212"/>
      <c r="TSO344" s="194">
        <v>79.59</v>
      </c>
      <c r="TSP344" s="194">
        <f>ROUND(TSO344*(1+$C$7),2)</f>
        <v>104.49</v>
      </c>
      <c r="TSQ344" s="194">
        <f>TSM344*TSO344</f>
        <v>79.59</v>
      </c>
      <c r="TSR344" s="293">
        <f>TSP344*TSM344</f>
        <v>104.49</v>
      </c>
      <c r="TSS344" s="232" t="s">
        <v>22773</v>
      </c>
      <c r="TST344" s="437" t="s">
        <v>22774</v>
      </c>
      <c r="TSU344" s="437"/>
      <c r="TSV344" s="437"/>
      <c r="TSW344" s="437"/>
      <c r="TSX344" s="437"/>
      <c r="TSY344" s="439"/>
      <c r="TSZ344" s="211" t="s">
        <v>10863</v>
      </c>
      <c r="TTA344" s="211" t="s">
        <v>22772</v>
      </c>
      <c r="TTB344" s="211" t="s">
        <v>6595</v>
      </c>
      <c r="TTC344" s="212">
        <v>1</v>
      </c>
      <c r="TTD344" s="212"/>
      <c r="TTE344" s="194">
        <v>79.59</v>
      </c>
      <c r="TTF344" s="194">
        <f>ROUND(TTE344*(1+$C$7),2)</f>
        <v>104.49</v>
      </c>
      <c r="TTG344" s="194">
        <f>TTC344*TTE344</f>
        <v>79.59</v>
      </c>
      <c r="TTH344" s="293">
        <f>TTF344*TTC344</f>
        <v>104.49</v>
      </c>
      <c r="TTI344" s="232" t="s">
        <v>22773</v>
      </c>
      <c r="TTJ344" s="437" t="s">
        <v>22774</v>
      </c>
      <c r="TTK344" s="437"/>
      <c r="TTL344" s="437"/>
      <c r="TTM344" s="437"/>
      <c r="TTN344" s="437"/>
      <c r="TTO344" s="439"/>
      <c r="TTP344" s="211" t="s">
        <v>10863</v>
      </c>
      <c r="TTQ344" s="211" t="s">
        <v>22772</v>
      </c>
      <c r="TTR344" s="211" t="s">
        <v>6595</v>
      </c>
      <c r="TTS344" s="212">
        <v>1</v>
      </c>
      <c r="TTT344" s="212"/>
      <c r="TTU344" s="194">
        <v>79.59</v>
      </c>
      <c r="TTV344" s="194">
        <f>ROUND(TTU344*(1+$C$7),2)</f>
        <v>104.49</v>
      </c>
      <c r="TTW344" s="194">
        <f>TTS344*TTU344</f>
        <v>79.59</v>
      </c>
      <c r="TTX344" s="293">
        <f>TTV344*TTS344</f>
        <v>104.49</v>
      </c>
      <c r="TTY344" s="232" t="s">
        <v>22773</v>
      </c>
      <c r="TTZ344" s="437" t="s">
        <v>22774</v>
      </c>
      <c r="TUA344" s="437"/>
      <c r="TUB344" s="437"/>
      <c r="TUC344" s="437"/>
      <c r="TUD344" s="437"/>
      <c r="TUE344" s="439"/>
      <c r="TUF344" s="211" t="s">
        <v>10863</v>
      </c>
      <c r="TUG344" s="211" t="s">
        <v>22772</v>
      </c>
      <c r="TUH344" s="211" t="s">
        <v>6595</v>
      </c>
      <c r="TUI344" s="212">
        <v>1</v>
      </c>
      <c r="TUJ344" s="212"/>
      <c r="TUK344" s="194">
        <v>79.59</v>
      </c>
      <c r="TUL344" s="194">
        <f>ROUND(TUK344*(1+$C$7),2)</f>
        <v>104.49</v>
      </c>
      <c r="TUM344" s="194">
        <f>TUI344*TUK344</f>
        <v>79.59</v>
      </c>
      <c r="TUN344" s="293">
        <f>TUL344*TUI344</f>
        <v>104.49</v>
      </c>
      <c r="TUO344" s="232" t="s">
        <v>22773</v>
      </c>
      <c r="TUP344" s="437" t="s">
        <v>22774</v>
      </c>
      <c r="TUQ344" s="437"/>
      <c r="TUR344" s="437"/>
      <c r="TUS344" s="437"/>
      <c r="TUT344" s="437"/>
      <c r="TUU344" s="439"/>
      <c r="TUV344" s="211" t="s">
        <v>10863</v>
      </c>
      <c r="TUW344" s="211" t="s">
        <v>22772</v>
      </c>
      <c r="TUX344" s="211" t="s">
        <v>6595</v>
      </c>
      <c r="TUY344" s="212">
        <v>1</v>
      </c>
      <c r="TUZ344" s="212"/>
      <c r="TVA344" s="194">
        <v>79.59</v>
      </c>
      <c r="TVB344" s="194">
        <f>ROUND(TVA344*(1+$C$7),2)</f>
        <v>104.49</v>
      </c>
      <c r="TVC344" s="194">
        <f>TUY344*TVA344</f>
        <v>79.59</v>
      </c>
      <c r="TVD344" s="293">
        <f>TVB344*TUY344</f>
        <v>104.49</v>
      </c>
      <c r="TVE344" s="232" t="s">
        <v>22773</v>
      </c>
      <c r="TVF344" s="437" t="s">
        <v>22774</v>
      </c>
      <c r="TVG344" s="437"/>
      <c r="TVH344" s="437"/>
      <c r="TVI344" s="437"/>
      <c r="TVJ344" s="437"/>
      <c r="TVK344" s="439"/>
      <c r="TVL344" s="211" t="s">
        <v>10863</v>
      </c>
      <c r="TVM344" s="211" t="s">
        <v>22772</v>
      </c>
      <c r="TVN344" s="211" t="s">
        <v>6595</v>
      </c>
      <c r="TVO344" s="212">
        <v>1</v>
      </c>
      <c r="TVP344" s="212"/>
      <c r="TVQ344" s="194">
        <v>79.59</v>
      </c>
      <c r="TVR344" s="194">
        <f>ROUND(TVQ344*(1+$C$7),2)</f>
        <v>104.49</v>
      </c>
      <c r="TVS344" s="194">
        <f>TVO344*TVQ344</f>
        <v>79.59</v>
      </c>
      <c r="TVT344" s="293">
        <f>TVR344*TVO344</f>
        <v>104.49</v>
      </c>
      <c r="TVU344" s="232" t="s">
        <v>22773</v>
      </c>
      <c r="TVV344" s="437" t="s">
        <v>22774</v>
      </c>
      <c r="TVW344" s="437"/>
      <c r="TVX344" s="437"/>
      <c r="TVY344" s="437"/>
      <c r="TVZ344" s="437"/>
      <c r="TWA344" s="439"/>
      <c r="TWB344" s="211" t="s">
        <v>10863</v>
      </c>
      <c r="TWC344" s="211" t="s">
        <v>22772</v>
      </c>
      <c r="TWD344" s="211" t="s">
        <v>6595</v>
      </c>
      <c r="TWE344" s="212">
        <v>1</v>
      </c>
      <c r="TWF344" s="212"/>
      <c r="TWG344" s="194">
        <v>79.59</v>
      </c>
      <c r="TWH344" s="194">
        <f>ROUND(TWG344*(1+$C$7),2)</f>
        <v>104.49</v>
      </c>
      <c r="TWI344" s="194">
        <f>TWE344*TWG344</f>
        <v>79.59</v>
      </c>
      <c r="TWJ344" s="293">
        <f>TWH344*TWE344</f>
        <v>104.49</v>
      </c>
      <c r="TWK344" s="232" t="s">
        <v>22773</v>
      </c>
      <c r="TWL344" s="437" t="s">
        <v>22774</v>
      </c>
      <c r="TWM344" s="437"/>
      <c r="TWN344" s="437"/>
      <c r="TWO344" s="437"/>
      <c r="TWP344" s="437"/>
      <c r="TWQ344" s="439"/>
      <c r="TWR344" s="211" t="s">
        <v>10863</v>
      </c>
      <c r="TWS344" s="211" t="s">
        <v>22772</v>
      </c>
      <c r="TWT344" s="211" t="s">
        <v>6595</v>
      </c>
      <c r="TWU344" s="212">
        <v>1</v>
      </c>
      <c r="TWV344" s="212"/>
      <c r="TWW344" s="194">
        <v>79.59</v>
      </c>
      <c r="TWX344" s="194">
        <f>ROUND(TWW344*(1+$C$7),2)</f>
        <v>104.49</v>
      </c>
      <c r="TWY344" s="194">
        <f>TWU344*TWW344</f>
        <v>79.59</v>
      </c>
      <c r="TWZ344" s="293">
        <f>TWX344*TWU344</f>
        <v>104.49</v>
      </c>
      <c r="TXA344" s="232" t="s">
        <v>22773</v>
      </c>
      <c r="TXB344" s="437" t="s">
        <v>22774</v>
      </c>
      <c r="TXC344" s="437"/>
      <c r="TXD344" s="437"/>
      <c r="TXE344" s="437"/>
      <c r="TXF344" s="437"/>
      <c r="TXG344" s="439"/>
      <c r="TXH344" s="211" t="s">
        <v>10863</v>
      </c>
      <c r="TXI344" s="211" t="s">
        <v>22772</v>
      </c>
      <c r="TXJ344" s="211" t="s">
        <v>6595</v>
      </c>
      <c r="TXK344" s="212">
        <v>1</v>
      </c>
      <c r="TXL344" s="212"/>
      <c r="TXM344" s="194">
        <v>79.59</v>
      </c>
      <c r="TXN344" s="194">
        <f>ROUND(TXM344*(1+$C$7),2)</f>
        <v>104.49</v>
      </c>
      <c r="TXO344" s="194">
        <f>TXK344*TXM344</f>
        <v>79.59</v>
      </c>
      <c r="TXP344" s="293">
        <f>TXN344*TXK344</f>
        <v>104.49</v>
      </c>
      <c r="TXQ344" s="232" t="s">
        <v>22773</v>
      </c>
      <c r="TXR344" s="437" t="s">
        <v>22774</v>
      </c>
      <c r="TXS344" s="437"/>
      <c r="TXT344" s="437"/>
      <c r="TXU344" s="437"/>
      <c r="TXV344" s="437"/>
      <c r="TXW344" s="439"/>
      <c r="TXX344" s="211" t="s">
        <v>10863</v>
      </c>
      <c r="TXY344" s="211" t="s">
        <v>22772</v>
      </c>
      <c r="TXZ344" s="211" t="s">
        <v>6595</v>
      </c>
      <c r="TYA344" s="212">
        <v>1</v>
      </c>
      <c r="TYB344" s="212"/>
      <c r="TYC344" s="194">
        <v>79.59</v>
      </c>
      <c r="TYD344" s="194">
        <f>ROUND(TYC344*(1+$C$7),2)</f>
        <v>104.49</v>
      </c>
      <c r="TYE344" s="194">
        <f>TYA344*TYC344</f>
        <v>79.59</v>
      </c>
      <c r="TYF344" s="293">
        <f>TYD344*TYA344</f>
        <v>104.49</v>
      </c>
      <c r="TYG344" s="232" t="s">
        <v>22773</v>
      </c>
      <c r="TYH344" s="437" t="s">
        <v>22774</v>
      </c>
      <c r="TYI344" s="437"/>
      <c r="TYJ344" s="437"/>
      <c r="TYK344" s="437"/>
      <c r="TYL344" s="437"/>
      <c r="TYM344" s="439"/>
      <c r="TYN344" s="211" t="s">
        <v>10863</v>
      </c>
      <c r="TYO344" s="211" t="s">
        <v>22772</v>
      </c>
      <c r="TYP344" s="211" t="s">
        <v>6595</v>
      </c>
      <c r="TYQ344" s="212">
        <v>1</v>
      </c>
      <c r="TYR344" s="212"/>
      <c r="TYS344" s="194">
        <v>79.59</v>
      </c>
      <c r="TYT344" s="194">
        <f>ROUND(TYS344*(1+$C$7),2)</f>
        <v>104.49</v>
      </c>
      <c r="TYU344" s="194">
        <f>TYQ344*TYS344</f>
        <v>79.59</v>
      </c>
      <c r="TYV344" s="293">
        <f>TYT344*TYQ344</f>
        <v>104.49</v>
      </c>
      <c r="TYW344" s="232" t="s">
        <v>22773</v>
      </c>
      <c r="TYX344" s="437" t="s">
        <v>22774</v>
      </c>
      <c r="TYY344" s="437"/>
      <c r="TYZ344" s="437"/>
      <c r="TZA344" s="437"/>
      <c r="TZB344" s="437"/>
      <c r="TZC344" s="439"/>
      <c r="TZD344" s="211" t="s">
        <v>10863</v>
      </c>
      <c r="TZE344" s="211" t="s">
        <v>22772</v>
      </c>
      <c r="TZF344" s="211" t="s">
        <v>6595</v>
      </c>
      <c r="TZG344" s="212">
        <v>1</v>
      </c>
      <c r="TZH344" s="212"/>
      <c r="TZI344" s="194">
        <v>79.59</v>
      </c>
      <c r="TZJ344" s="194">
        <f>ROUND(TZI344*(1+$C$7),2)</f>
        <v>104.49</v>
      </c>
      <c r="TZK344" s="194">
        <f>TZG344*TZI344</f>
        <v>79.59</v>
      </c>
      <c r="TZL344" s="293">
        <f>TZJ344*TZG344</f>
        <v>104.49</v>
      </c>
      <c r="TZM344" s="232" t="s">
        <v>22773</v>
      </c>
      <c r="TZN344" s="437" t="s">
        <v>22774</v>
      </c>
      <c r="TZO344" s="437"/>
      <c r="TZP344" s="437"/>
      <c r="TZQ344" s="437"/>
      <c r="TZR344" s="437"/>
      <c r="TZS344" s="439"/>
      <c r="TZT344" s="211" t="s">
        <v>10863</v>
      </c>
      <c r="TZU344" s="211" t="s">
        <v>22772</v>
      </c>
      <c r="TZV344" s="211" t="s">
        <v>6595</v>
      </c>
      <c r="TZW344" s="212">
        <v>1</v>
      </c>
      <c r="TZX344" s="212"/>
      <c r="TZY344" s="194">
        <v>79.59</v>
      </c>
      <c r="TZZ344" s="194">
        <f>ROUND(TZY344*(1+$C$7),2)</f>
        <v>104.49</v>
      </c>
      <c r="UAA344" s="194">
        <f>TZW344*TZY344</f>
        <v>79.59</v>
      </c>
      <c r="UAB344" s="293">
        <f>TZZ344*TZW344</f>
        <v>104.49</v>
      </c>
      <c r="UAC344" s="232" t="s">
        <v>22773</v>
      </c>
      <c r="UAD344" s="437" t="s">
        <v>22774</v>
      </c>
      <c r="UAE344" s="437"/>
      <c r="UAF344" s="437"/>
      <c r="UAG344" s="437"/>
      <c r="UAH344" s="437"/>
      <c r="UAI344" s="439"/>
      <c r="UAJ344" s="211" t="s">
        <v>10863</v>
      </c>
      <c r="UAK344" s="211" t="s">
        <v>22772</v>
      </c>
      <c r="UAL344" s="211" t="s">
        <v>6595</v>
      </c>
      <c r="UAM344" s="212">
        <v>1</v>
      </c>
      <c r="UAN344" s="212"/>
      <c r="UAO344" s="194">
        <v>79.59</v>
      </c>
      <c r="UAP344" s="194">
        <f>ROUND(UAO344*(1+$C$7),2)</f>
        <v>104.49</v>
      </c>
      <c r="UAQ344" s="194">
        <f>UAM344*UAO344</f>
        <v>79.59</v>
      </c>
      <c r="UAR344" s="293">
        <f>UAP344*UAM344</f>
        <v>104.49</v>
      </c>
      <c r="UAS344" s="232" t="s">
        <v>22773</v>
      </c>
      <c r="UAT344" s="437" t="s">
        <v>22774</v>
      </c>
      <c r="UAU344" s="437"/>
      <c r="UAV344" s="437"/>
      <c r="UAW344" s="437"/>
      <c r="UAX344" s="437"/>
      <c r="UAY344" s="439"/>
      <c r="UAZ344" s="211" t="s">
        <v>10863</v>
      </c>
      <c r="UBA344" s="211" t="s">
        <v>22772</v>
      </c>
      <c r="UBB344" s="211" t="s">
        <v>6595</v>
      </c>
      <c r="UBC344" s="212">
        <v>1</v>
      </c>
      <c r="UBD344" s="212"/>
      <c r="UBE344" s="194">
        <v>79.59</v>
      </c>
      <c r="UBF344" s="194">
        <f>ROUND(UBE344*(1+$C$7),2)</f>
        <v>104.49</v>
      </c>
      <c r="UBG344" s="194">
        <f>UBC344*UBE344</f>
        <v>79.59</v>
      </c>
      <c r="UBH344" s="293">
        <f>UBF344*UBC344</f>
        <v>104.49</v>
      </c>
      <c r="UBI344" s="232" t="s">
        <v>22773</v>
      </c>
      <c r="UBJ344" s="437" t="s">
        <v>22774</v>
      </c>
      <c r="UBK344" s="437"/>
      <c r="UBL344" s="437"/>
      <c r="UBM344" s="437"/>
      <c r="UBN344" s="437"/>
      <c r="UBO344" s="439"/>
      <c r="UBP344" s="211" t="s">
        <v>10863</v>
      </c>
      <c r="UBQ344" s="211" t="s">
        <v>22772</v>
      </c>
      <c r="UBR344" s="211" t="s">
        <v>6595</v>
      </c>
      <c r="UBS344" s="212">
        <v>1</v>
      </c>
      <c r="UBT344" s="212"/>
      <c r="UBU344" s="194">
        <v>79.59</v>
      </c>
      <c r="UBV344" s="194">
        <f>ROUND(UBU344*(1+$C$7),2)</f>
        <v>104.49</v>
      </c>
      <c r="UBW344" s="194">
        <f>UBS344*UBU344</f>
        <v>79.59</v>
      </c>
      <c r="UBX344" s="293">
        <f>UBV344*UBS344</f>
        <v>104.49</v>
      </c>
      <c r="UBY344" s="232" t="s">
        <v>22773</v>
      </c>
      <c r="UBZ344" s="437" t="s">
        <v>22774</v>
      </c>
      <c r="UCA344" s="437"/>
      <c r="UCB344" s="437"/>
      <c r="UCC344" s="437"/>
      <c r="UCD344" s="437"/>
      <c r="UCE344" s="439"/>
      <c r="UCF344" s="211" t="s">
        <v>10863</v>
      </c>
      <c r="UCG344" s="211" t="s">
        <v>22772</v>
      </c>
      <c r="UCH344" s="211" t="s">
        <v>6595</v>
      </c>
      <c r="UCI344" s="212">
        <v>1</v>
      </c>
      <c r="UCJ344" s="212"/>
      <c r="UCK344" s="194">
        <v>79.59</v>
      </c>
      <c r="UCL344" s="194">
        <f>ROUND(UCK344*(1+$C$7),2)</f>
        <v>104.49</v>
      </c>
      <c r="UCM344" s="194">
        <f>UCI344*UCK344</f>
        <v>79.59</v>
      </c>
      <c r="UCN344" s="293">
        <f>UCL344*UCI344</f>
        <v>104.49</v>
      </c>
      <c r="UCO344" s="232" t="s">
        <v>22773</v>
      </c>
      <c r="UCP344" s="437" t="s">
        <v>22774</v>
      </c>
      <c r="UCQ344" s="437"/>
      <c r="UCR344" s="437"/>
      <c r="UCS344" s="437"/>
      <c r="UCT344" s="437"/>
      <c r="UCU344" s="439"/>
      <c r="UCV344" s="211" t="s">
        <v>10863</v>
      </c>
      <c r="UCW344" s="211" t="s">
        <v>22772</v>
      </c>
      <c r="UCX344" s="211" t="s">
        <v>6595</v>
      </c>
      <c r="UCY344" s="212">
        <v>1</v>
      </c>
      <c r="UCZ344" s="212"/>
      <c r="UDA344" s="194">
        <v>79.59</v>
      </c>
      <c r="UDB344" s="194">
        <f>ROUND(UDA344*(1+$C$7),2)</f>
        <v>104.49</v>
      </c>
      <c r="UDC344" s="194">
        <f>UCY344*UDA344</f>
        <v>79.59</v>
      </c>
      <c r="UDD344" s="293">
        <f>UDB344*UCY344</f>
        <v>104.49</v>
      </c>
      <c r="UDE344" s="232" t="s">
        <v>22773</v>
      </c>
      <c r="UDF344" s="437" t="s">
        <v>22774</v>
      </c>
      <c r="UDG344" s="437"/>
      <c r="UDH344" s="437"/>
      <c r="UDI344" s="437"/>
      <c r="UDJ344" s="437"/>
      <c r="UDK344" s="439"/>
      <c r="UDL344" s="211" t="s">
        <v>10863</v>
      </c>
      <c r="UDM344" s="211" t="s">
        <v>22772</v>
      </c>
      <c r="UDN344" s="211" t="s">
        <v>6595</v>
      </c>
      <c r="UDO344" s="212">
        <v>1</v>
      </c>
      <c r="UDP344" s="212"/>
      <c r="UDQ344" s="194">
        <v>79.59</v>
      </c>
      <c r="UDR344" s="194">
        <f>ROUND(UDQ344*(1+$C$7),2)</f>
        <v>104.49</v>
      </c>
      <c r="UDS344" s="194">
        <f>UDO344*UDQ344</f>
        <v>79.59</v>
      </c>
      <c r="UDT344" s="293">
        <f>UDR344*UDO344</f>
        <v>104.49</v>
      </c>
      <c r="UDU344" s="232" t="s">
        <v>22773</v>
      </c>
      <c r="UDV344" s="437" t="s">
        <v>22774</v>
      </c>
      <c r="UDW344" s="437"/>
      <c r="UDX344" s="437"/>
      <c r="UDY344" s="437"/>
      <c r="UDZ344" s="437"/>
      <c r="UEA344" s="439"/>
      <c r="UEB344" s="211" t="s">
        <v>10863</v>
      </c>
      <c r="UEC344" s="211" t="s">
        <v>22772</v>
      </c>
      <c r="UED344" s="211" t="s">
        <v>6595</v>
      </c>
      <c r="UEE344" s="212">
        <v>1</v>
      </c>
      <c r="UEF344" s="212"/>
      <c r="UEG344" s="194">
        <v>79.59</v>
      </c>
      <c r="UEH344" s="194">
        <f>ROUND(UEG344*(1+$C$7),2)</f>
        <v>104.49</v>
      </c>
      <c r="UEI344" s="194">
        <f>UEE344*UEG344</f>
        <v>79.59</v>
      </c>
      <c r="UEJ344" s="293">
        <f>UEH344*UEE344</f>
        <v>104.49</v>
      </c>
      <c r="UEK344" s="232" t="s">
        <v>22773</v>
      </c>
      <c r="UEL344" s="437" t="s">
        <v>22774</v>
      </c>
      <c r="UEM344" s="437"/>
      <c r="UEN344" s="437"/>
      <c r="UEO344" s="437"/>
      <c r="UEP344" s="437"/>
      <c r="UEQ344" s="439"/>
      <c r="UER344" s="211" t="s">
        <v>10863</v>
      </c>
      <c r="UES344" s="211" t="s">
        <v>22772</v>
      </c>
      <c r="UET344" s="211" t="s">
        <v>6595</v>
      </c>
      <c r="UEU344" s="212">
        <v>1</v>
      </c>
      <c r="UEV344" s="212"/>
      <c r="UEW344" s="194">
        <v>79.59</v>
      </c>
      <c r="UEX344" s="194">
        <f>ROUND(UEW344*(1+$C$7),2)</f>
        <v>104.49</v>
      </c>
      <c r="UEY344" s="194">
        <f>UEU344*UEW344</f>
        <v>79.59</v>
      </c>
      <c r="UEZ344" s="293">
        <f>UEX344*UEU344</f>
        <v>104.49</v>
      </c>
      <c r="UFA344" s="232" t="s">
        <v>22773</v>
      </c>
      <c r="UFB344" s="437" t="s">
        <v>22774</v>
      </c>
      <c r="UFC344" s="437"/>
      <c r="UFD344" s="437"/>
      <c r="UFE344" s="437"/>
      <c r="UFF344" s="437"/>
      <c r="UFG344" s="439"/>
      <c r="UFH344" s="211" t="s">
        <v>10863</v>
      </c>
      <c r="UFI344" s="211" t="s">
        <v>22772</v>
      </c>
      <c r="UFJ344" s="211" t="s">
        <v>6595</v>
      </c>
      <c r="UFK344" s="212">
        <v>1</v>
      </c>
      <c r="UFL344" s="212"/>
      <c r="UFM344" s="194">
        <v>79.59</v>
      </c>
      <c r="UFN344" s="194">
        <f>ROUND(UFM344*(1+$C$7),2)</f>
        <v>104.49</v>
      </c>
      <c r="UFO344" s="194">
        <f>UFK344*UFM344</f>
        <v>79.59</v>
      </c>
      <c r="UFP344" s="293">
        <f>UFN344*UFK344</f>
        <v>104.49</v>
      </c>
      <c r="UFQ344" s="232" t="s">
        <v>22773</v>
      </c>
      <c r="UFR344" s="437" t="s">
        <v>22774</v>
      </c>
      <c r="UFS344" s="437"/>
      <c r="UFT344" s="437"/>
      <c r="UFU344" s="437"/>
      <c r="UFV344" s="437"/>
      <c r="UFW344" s="439"/>
      <c r="UFX344" s="211" t="s">
        <v>10863</v>
      </c>
      <c r="UFY344" s="211" t="s">
        <v>22772</v>
      </c>
      <c r="UFZ344" s="211" t="s">
        <v>6595</v>
      </c>
      <c r="UGA344" s="212">
        <v>1</v>
      </c>
      <c r="UGB344" s="212"/>
      <c r="UGC344" s="194">
        <v>79.59</v>
      </c>
      <c r="UGD344" s="194">
        <f>ROUND(UGC344*(1+$C$7),2)</f>
        <v>104.49</v>
      </c>
      <c r="UGE344" s="194">
        <f>UGA344*UGC344</f>
        <v>79.59</v>
      </c>
      <c r="UGF344" s="293">
        <f>UGD344*UGA344</f>
        <v>104.49</v>
      </c>
      <c r="UGG344" s="232" t="s">
        <v>22773</v>
      </c>
      <c r="UGH344" s="437" t="s">
        <v>22774</v>
      </c>
      <c r="UGI344" s="437"/>
      <c r="UGJ344" s="437"/>
      <c r="UGK344" s="437"/>
      <c r="UGL344" s="437"/>
      <c r="UGM344" s="439"/>
      <c r="UGN344" s="211" t="s">
        <v>10863</v>
      </c>
      <c r="UGO344" s="211" t="s">
        <v>22772</v>
      </c>
      <c r="UGP344" s="211" t="s">
        <v>6595</v>
      </c>
      <c r="UGQ344" s="212">
        <v>1</v>
      </c>
      <c r="UGR344" s="212"/>
      <c r="UGS344" s="194">
        <v>79.59</v>
      </c>
      <c r="UGT344" s="194">
        <f>ROUND(UGS344*(1+$C$7),2)</f>
        <v>104.49</v>
      </c>
      <c r="UGU344" s="194">
        <f>UGQ344*UGS344</f>
        <v>79.59</v>
      </c>
      <c r="UGV344" s="293">
        <f>UGT344*UGQ344</f>
        <v>104.49</v>
      </c>
      <c r="UGW344" s="232" t="s">
        <v>22773</v>
      </c>
      <c r="UGX344" s="437" t="s">
        <v>22774</v>
      </c>
      <c r="UGY344" s="437"/>
      <c r="UGZ344" s="437"/>
      <c r="UHA344" s="437"/>
      <c r="UHB344" s="437"/>
      <c r="UHC344" s="439"/>
      <c r="UHD344" s="211" t="s">
        <v>10863</v>
      </c>
      <c r="UHE344" s="211" t="s">
        <v>22772</v>
      </c>
      <c r="UHF344" s="211" t="s">
        <v>6595</v>
      </c>
      <c r="UHG344" s="212">
        <v>1</v>
      </c>
      <c r="UHH344" s="212"/>
      <c r="UHI344" s="194">
        <v>79.59</v>
      </c>
      <c r="UHJ344" s="194">
        <f>ROUND(UHI344*(1+$C$7),2)</f>
        <v>104.49</v>
      </c>
      <c r="UHK344" s="194">
        <f>UHG344*UHI344</f>
        <v>79.59</v>
      </c>
      <c r="UHL344" s="293">
        <f>UHJ344*UHG344</f>
        <v>104.49</v>
      </c>
      <c r="UHM344" s="232" t="s">
        <v>22773</v>
      </c>
      <c r="UHN344" s="437" t="s">
        <v>22774</v>
      </c>
      <c r="UHO344" s="437"/>
      <c r="UHP344" s="437"/>
      <c r="UHQ344" s="437"/>
      <c r="UHR344" s="437"/>
      <c r="UHS344" s="439"/>
      <c r="UHT344" s="211" t="s">
        <v>10863</v>
      </c>
      <c r="UHU344" s="211" t="s">
        <v>22772</v>
      </c>
      <c r="UHV344" s="211" t="s">
        <v>6595</v>
      </c>
      <c r="UHW344" s="212">
        <v>1</v>
      </c>
      <c r="UHX344" s="212"/>
      <c r="UHY344" s="194">
        <v>79.59</v>
      </c>
      <c r="UHZ344" s="194">
        <f>ROUND(UHY344*(1+$C$7),2)</f>
        <v>104.49</v>
      </c>
      <c r="UIA344" s="194">
        <f>UHW344*UHY344</f>
        <v>79.59</v>
      </c>
      <c r="UIB344" s="293">
        <f>UHZ344*UHW344</f>
        <v>104.49</v>
      </c>
      <c r="UIC344" s="232" t="s">
        <v>22773</v>
      </c>
      <c r="UID344" s="437" t="s">
        <v>22774</v>
      </c>
      <c r="UIE344" s="437"/>
      <c r="UIF344" s="437"/>
      <c r="UIG344" s="437"/>
      <c r="UIH344" s="437"/>
      <c r="UII344" s="439"/>
      <c r="UIJ344" s="211" t="s">
        <v>10863</v>
      </c>
      <c r="UIK344" s="211" t="s">
        <v>22772</v>
      </c>
      <c r="UIL344" s="211" t="s">
        <v>6595</v>
      </c>
      <c r="UIM344" s="212">
        <v>1</v>
      </c>
      <c r="UIN344" s="212"/>
      <c r="UIO344" s="194">
        <v>79.59</v>
      </c>
      <c r="UIP344" s="194">
        <f>ROUND(UIO344*(1+$C$7),2)</f>
        <v>104.49</v>
      </c>
      <c r="UIQ344" s="194">
        <f>UIM344*UIO344</f>
        <v>79.59</v>
      </c>
      <c r="UIR344" s="293">
        <f>UIP344*UIM344</f>
        <v>104.49</v>
      </c>
      <c r="UIS344" s="232" t="s">
        <v>22773</v>
      </c>
      <c r="UIT344" s="437" t="s">
        <v>22774</v>
      </c>
      <c r="UIU344" s="437"/>
      <c r="UIV344" s="437"/>
      <c r="UIW344" s="437"/>
      <c r="UIX344" s="437"/>
      <c r="UIY344" s="439"/>
      <c r="UIZ344" s="211" t="s">
        <v>10863</v>
      </c>
      <c r="UJA344" s="211" t="s">
        <v>22772</v>
      </c>
      <c r="UJB344" s="211" t="s">
        <v>6595</v>
      </c>
      <c r="UJC344" s="212">
        <v>1</v>
      </c>
      <c r="UJD344" s="212"/>
      <c r="UJE344" s="194">
        <v>79.59</v>
      </c>
      <c r="UJF344" s="194">
        <f>ROUND(UJE344*(1+$C$7),2)</f>
        <v>104.49</v>
      </c>
      <c r="UJG344" s="194">
        <f>UJC344*UJE344</f>
        <v>79.59</v>
      </c>
      <c r="UJH344" s="293">
        <f>UJF344*UJC344</f>
        <v>104.49</v>
      </c>
      <c r="UJI344" s="232" t="s">
        <v>22773</v>
      </c>
      <c r="UJJ344" s="437" t="s">
        <v>22774</v>
      </c>
      <c r="UJK344" s="437"/>
      <c r="UJL344" s="437"/>
      <c r="UJM344" s="437"/>
      <c r="UJN344" s="437"/>
      <c r="UJO344" s="439"/>
      <c r="UJP344" s="211" t="s">
        <v>10863</v>
      </c>
      <c r="UJQ344" s="211" t="s">
        <v>22772</v>
      </c>
      <c r="UJR344" s="211" t="s">
        <v>6595</v>
      </c>
      <c r="UJS344" s="212">
        <v>1</v>
      </c>
      <c r="UJT344" s="212"/>
      <c r="UJU344" s="194">
        <v>79.59</v>
      </c>
      <c r="UJV344" s="194">
        <f>ROUND(UJU344*(1+$C$7),2)</f>
        <v>104.49</v>
      </c>
      <c r="UJW344" s="194">
        <f>UJS344*UJU344</f>
        <v>79.59</v>
      </c>
      <c r="UJX344" s="293">
        <f>UJV344*UJS344</f>
        <v>104.49</v>
      </c>
      <c r="UJY344" s="232" t="s">
        <v>22773</v>
      </c>
      <c r="UJZ344" s="437" t="s">
        <v>22774</v>
      </c>
      <c r="UKA344" s="437"/>
      <c r="UKB344" s="437"/>
      <c r="UKC344" s="437"/>
      <c r="UKD344" s="437"/>
      <c r="UKE344" s="439"/>
      <c r="UKF344" s="211" t="s">
        <v>10863</v>
      </c>
      <c r="UKG344" s="211" t="s">
        <v>22772</v>
      </c>
      <c r="UKH344" s="211" t="s">
        <v>6595</v>
      </c>
      <c r="UKI344" s="212">
        <v>1</v>
      </c>
      <c r="UKJ344" s="212"/>
      <c r="UKK344" s="194">
        <v>79.59</v>
      </c>
      <c r="UKL344" s="194">
        <f>ROUND(UKK344*(1+$C$7),2)</f>
        <v>104.49</v>
      </c>
      <c r="UKM344" s="194">
        <f>UKI344*UKK344</f>
        <v>79.59</v>
      </c>
      <c r="UKN344" s="293">
        <f>UKL344*UKI344</f>
        <v>104.49</v>
      </c>
      <c r="UKO344" s="232" t="s">
        <v>22773</v>
      </c>
      <c r="UKP344" s="437" t="s">
        <v>22774</v>
      </c>
      <c r="UKQ344" s="437"/>
      <c r="UKR344" s="437"/>
      <c r="UKS344" s="437"/>
      <c r="UKT344" s="437"/>
      <c r="UKU344" s="439"/>
      <c r="UKV344" s="211" t="s">
        <v>10863</v>
      </c>
      <c r="UKW344" s="211" t="s">
        <v>22772</v>
      </c>
      <c r="UKX344" s="211" t="s">
        <v>6595</v>
      </c>
      <c r="UKY344" s="212">
        <v>1</v>
      </c>
      <c r="UKZ344" s="212"/>
      <c r="ULA344" s="194">
        <v>79.59</v>
      </c>
      <c r="ULB344" s="194">
        <f>ROUND(ULA344*(1+$C$7),2)</f>
        <v>104.49</v>
      </c>
      <c r="ULC344" s="194">
        <f>UKY344*ULA344</f>
        <v>79.59</v>
      </c>
      <c r="ULD344" s="293">
        <f>ULB344*UKY344</f>
        <v>104.49</v>
      </c>
      <c r="ULE344" s="232" t="s">
        <v>22773</v>
      </c>
      <c r="ULF344" s="437" t="s">
        <v>22774</v>
      </c>
      <c r="ULG344" s="437"/>
      <c r="ULH344" s="437"/>
      <c r="ULI344" s="437"/>
      <c r="ULJ344" s="437"/>
      <c r="ULK344" s="439"/>
      <c r="ULL344" s="211" t="s">
        <v>10863</v>
      </c>
      <c r="ULM344" s="211" t="s">
        <v>22772</v>
      </c>
      <c r="ULN344" s="211" t="s">
        <v>6595</v>
      </c>
      <c r="ULO344" s="212">
        <v>1</v>
      </c>
      <c r="ULP344" s="212"/>
      <c r="ULQ344" s="194">
        <v>79.59</v>
      </c>
      <c r="ULR344" s="194">
        <f>ROUND(ULQ344*(1+$C$7),2)</f>
        <v>104.49</v>
      </c>
      <c r="ULS344" s="194">
        <f>ULO344*ULQ344</f>
        <v>79.59</v>
      </c>
      <c r="ULT344" s="293">
        <f>ULR344*ULO344</f>
        <v>104.49</v>
      </c>
      <c r="ULU344" s="232" t="s">
        <v>22773</v>
      </c>
      <c r="ULV344" s="437" t="s">
        <v>22774</v>
      </c>
      <c r="ULW344" s="437"/>
      <c r="ULX344" s="437"/>
      <c r="ULY344" s="437"/>
      <c r="ULZ344" s="437"/>
      <c r="UMA344" s="439"/>
      <c r="UMB344" s="211" t="s">
        <v>10863</v>
      </c>
      <c r="UMC344" s="211" t="s">
        <v>22772</v>
      </c>
      <c r="UMD344" s="211" t="s">
        <v>6595</v>
      </c>
      <c r="UME344" s="212">
        <v>1</v>
      </c>
      <c r="UMF344" s="212"/>
      <c r="UMG344" s="194">
        <v>79.59</v>
      </c>
      <c r="UMH344" s="194">
        <f>ROUND(UMG344*(1+$C$7),2)</f>
        <v>104.49</v>
      </c>
      <c r="UMI344" s="194">
        <f>UME344*UMG344</f>
        <v>79.59</v>
      </c>
      <c r="UMJ344" s="293">
        <f>UMH344*UME344</f>
        <v>104.49</v>
      </c>
      <c r="UMK344" s="232" t="s">
        <v>22773</v>
      </c>
      <c r="UML344" s="437" t="s">
        <v>22774</v>
      </c>
      <c r="UMM344" s="437"/>
      <c r="UMN344" s="437"/>
      <c r="UMO344" s="437"/>
      <c r="UMP344" s="437"/>
      <c r="UMQ344" s="439"/>
      <c r="UMR344" s="211" t="s">
        <v>10863</v>
      </c>
      <c r="UMS344" s="211" t="s">
        <v>22772</v>
      </c>
      <c r="UMT344" s="211" t="s">
        <v>6595</v>
      </c>
      <c r="UMU344" s="212">
        <v>1</v>
      </c>
      <c r="UMV344" s="212"/>
      <c r="UMW344" s="194">
        <v>79.59</v>
      </c>
      <c r="UMX344" s="194">
        <f>ROUND(UMW344*(1+$C$7),2)</f>
        <v>104.49</v>
      </c>
      <c r="UMY344" s="194">
        <f>UMU344*UMW344</f>
        <v>79.59</v>
      </c>
      <c r="UMZ344" s="293">
        <f>UMX344*UMU344</f>
        <v>104.49</v>
      </c>
      <c r="UNA344" s="232" t="s">
        <v>22773</v>
      </c>
      <c r="UNB344" s="437" t="s">
        <v>22774</v>
      </c>
      <c r="UNC344" s="437"/>
      <c r="UND344" s="437"/>
      <c r="UNE344" s="437"/>
      <c r="UNF344" s="437"/>
      <c r="UNG344" s="439"/>
      <c r="UNH344" s="211" t="s">
        <v>10863</v>
      </c>
      <c r="UNI344" s="211" t="s">
        <v>22772</v>
      </c>
      <c r="UNJ344" s="211" t="s">
        <v>6595</v>
      </c>
      <c r="UNK344" s="212">
        <v>1</v>
      </c>
      <c r="UNL344" s="212"/>
      <c r="UNM344" s="194">
        <v>79.59</v>
      </c>
      <c r="UNN344" s="194">
        <f>ROUND(UNM344*(1+$C$7),2)</f>
        <v>104.49</v>
      </c>
      <c r="UNO344" s="194">
        <f>UNK344*UNM344</f>
        <v>79.59</v>
      </c>
      <c r="UNP344" s="293">
        <f>UNN344*UNK344</f>
        <v>104.49</v>
      </c>
      <c r="UNQ344" s="232" t="s">
        <v>22773</v>
      </c>
      <c r="UNR344" s="437" t="s">
        <v>22774</v>
      </c>
      <c r="UNS344" s="437"/>
      <c r="UNT344" s="437"/>
      <c r="UNU344" s="437"/>
      <c r="UNV344" s="437"/>
      <c r="UNW344" s="439"/>
      <c r="UNX344" s="211" t="s">
        <v>10863</v>
      </c>
      <c r="UNY344" s="211" t="s">
        <v>22772</v>
      </c>
      <c r="UNZ344" s="211" t="s">
        <v>6595</v>
      </c>
      <c r="UOA344" s="212">
        <v>1</v>
      </c>
      <c r="UOB344" s="212"/>
      <c r="UOC344" s="194">
        <v>79.59</v>
      </c>
      <c r="UOD344" s="194">
        <f>ROUND(UOC344*(1+$C$7),2)</f>
        <v>104.49</v>
      </c>
      <c r="UOE344" s="194">
        <f>UOA344*UOC344</f>
        <v>79.59</v>
      </c>
      <c r="UOF344" s="293">
        <f>UOD344*UOA344</f>
        <v>104.49</v>
      </c>
      <c r="UOG344" s="232" t="s">
        <v>22773</v>
      </c>
      <c r="UOH344" s="437" t="s">
        <v>22774</v>
      </c>
      <c r="UOI344" s="437"/>
      <c r="UOJ344" s="437"/>
      <c r="UOK344" s="437"/>
      <c r="UOL344" s="437"/>
      <c r="UOM344" s="439"/>
      <c r="UON344" s="211" t="s">
        <v>10863</v>
      </c>
      <c r="UOO344" s="211" t="s">
        <v>22772</v>
      </c>
      <c r="UOP344" s="211" t="s">
        <v>6595</v>
      </c>
      <c r="UOQ344" s="212">
        <v>1</v>
      </c>
      <c r="UOR344" s="212"/>
      <c r="UOS344" s="194">
        <v>79.59</v>
      </c>
      <c r="UOT344" s="194">
        <f>ROUND(UOS344*(1+$C$7),2)</f>
        <v>104.49</v>
      </c>
      <c r="UOU344" s="194">
        <f>UOQ344*UOS344</f>
        <v>79.59</v>
      </c>
      <c r="UOV344" s="293">
        <f>UOT344*UOQ344</f>
        <v>104.49</v>
      </c>
      <c r="UOW344" s="232" t="s">
        <v>22773</v>
      </c>
      <c r="UOX344" s="437" t="s">
        <v>22774</v>
      </c>
      <c r="UOY344" s="437"/>
      <c r="UOZ344" s="437"/>
      <c r="UPA344" s="437"/>
      <c r="UPB344" s="437"/>
      <c r="UPC344" s="439"/>
      <c r="UPD344" s="211" t="s">
        <v>10863</v>
      </c>
      <c r="UPE344" s="211" t="s">
        <v>22772</v>
      </c>
      <c r="UPF344" s="211" t="s">
        <v>6595</v>
      </c>
      <c r="UPG344" s="212">
        <v>1</v>
      </c>
      <c r="UPH344" s="212"/>
      <c r="UPI344" s="194">
        <v>79.59</v>
      </c>
      <c r="UPJ344" s="194">
        <f>ROUND(UPI344*(1+$C$7),2)</f>
        <v>104.49</v>
      </c>
      <c r="UPK344" s="194">
        <f>UPG344*UPI344</f>
        <v>79.59</v>
      </c>
      <c r="UPL344" s="293">
        <f>UPJ344*UPG344</f>
        <v>104.49</v>
      </c>
      <c r="UPM344" s="232" t="s">
        <v>22773</v>
      </c>
      <c r="UPN344" s="437" t="s">
        <v>22774</v>
      </c>
      <c r="UPO344" s="437"/>
      <c r="UPP344" s="437"/>
      <c r="UPQ344" s="437"/>
      <c r="UPR344" s="437"/>
      <c r="UPS344" s="439"/>
      <c r="UPT344" s="211" t="s">
        <v>10863</v>
      </c>
      <c r="UPU344" s="211" t="s">
        <v>22772</v>
      </c>
      <c r="UPV344" s="211" t="s">
        <v>6595</v>
      </c>
      <c r="UPW344" s="212">
        <v>1</v>
      </c>
      <c r="UPX344" s="212"/>
      <c r="UPY344" s="194">
        <v>79.59</v>
      </c>
      <c r="UPZ344" s="194">
        <f>ROUND(UPY344*(1+$C$7),2)</f>
        <v>104.49</v>
      </c>
      <c r="UQA344" s="194">
        <f>UPW344*UPY344</f>
        <v>79.59</v>
      </c>
      <c r="UQB344" s="293">
        <f>UPZ344*UPW344</f>
        <v>104.49</v>
      </c>
      <c r="UQC344" s="232" t="s">
        <v>22773</v>
      </c>
      <c r="UQD344" s="437" t="s">
        <v>22774</v>
      </c>
      <c r="UQE344" s="437"/>
      <c r="UQF344" s="437"/>
      <c r="UQG344" s="437"/>
      <c r="UQH344" s="437"/>
      <c r="UQI344" s="439"/>
      <c r="UQJ344" s="211" t="s">
        <v>10863</v>
      </c>
      <c r="UQK344" s="211" t="s">
        <v>22772</v>
      </c>
      <c r="UQL344" s="211" t="s">
        <v>6595</v>
      </c>
      <c r="UQM344" s="212">
        <v>1</v>
      </c>
      <c r="UQN344" s="212"/>
      <c r="UQO344" s="194">
        <v>79.59</v>
      </c>
      <c r="UQP344" s="194">
        <f>ROUND(UQO344*(1+$C$7),2)</f>
        <v>104.49</v>
      </c>
      <c r="UQQ344" s="194">
        <f>UQM344*UQO344</f>
        <v>79.59</v>
      </c>
      <c r="UQR344" s="293">
        <f>UQP344*UQM344</f>
        <v>104.49</v>
      </c>
      <c r="UQS344" s="232" t="s">
        <v>22773</v>
      </c>
      <c r="UQT344" s="437" t="s">
        <v>22774</v>
      </c>
      <c r="UQU344" s="437"/>
      <c r="UQV344" s="437"/>
      <c r="UQW344" s="437"/>
      <c r="UQX344" s="437"/>
      <c r="UQY344" s="439"/>
      <c r="UQZ344" s="211" t="s">
        <v>10863</v>
      </c>
      <c r="URA344" s="211" t="s">
        <v>22772</v>
      </c>
      <c r="URB344" s="211" t="s">
        <v>6595</v>
      </c>
      <c r="URC344" s="212">
        <v>1</v>
      </c>
      <c r="URD344" s="212"/>
      <c r="URE344" s="194">
        <v>79.59</v>
      </c>
      <c r="URF344" s="194">
        <f>ROUND(URE344*(1+$C$7),2)</f>
        <v>104.49</v>
      </c>
      <c r="URG344" s="194">
        <f>URC344*URE344</f>
        <v>79.59</v>
      </c>
      <c r="URH344" s="293">
        <f>URF344*URC344</f>
        <v>104.49</v>
      </c>
      <c r="URI344" s="232" t="s">
        <v>22773</v>
      </c>
      <c r="URJ344" s="437" t="s">
        <v>22774</v>
      </c>
      <c r="URK344" s="437"/>
      <c r="URL344" s="437"/>
      <c r="URM344" s="437"/>
      <c r="URN344" s="437"/>
      <c r="URO344" s="439"/>
      <c r="URP344" s="211" t="s">
        <v>10863</v>
      </c>
      <c r="URQ344" s="211" t="s">
        <v>22772</v>
      </c>
      <c r="URR344" s="211" t="s">
        <v>6595</v>
      </c>
      <c r="URS344" s="212">
        <v>1</v>
      </c>
      <c r="URT344" s="212"/>
      <c r="URU344" s="194">
        <v>79.59</v>
      </c>
      <c r="URV344" s="194">
        <f>ROUND(URU344*(1+$C$7),2)</f>
        <v>104.49</v>
      </c>
      <c r="URW344" s="194">
        <f>URS344*URU344</f>
        <v>79.59</v>
      </c>
      <c r="URX344" s="293">
        <f>URV344*URS344</f>
        <v>104.49</v>
      </c>
      <c r="URY344" s="232" t="s">
        <v>22773</v>
      </c>
      <c r="URZ344" s="437" t="s">
        <v>22774</v>
      </c>
      <c r="USA344" s="437"/>
      <c r="USB344" s="437"/>
      <c r="USC344" s="437"/>
      <c r="USD344" s="437"/>
      <c r="USE344" s="439"/>
      <c r="USF344" s="211" t="s">
        <v>10863</v>
      </c>
      <c r="USG344" s="211" t="s">
        <v>22772</v>
      </c>
      <c r="USH344" s="211" t="s">
        <v>6595</v>
      </c>
      <c r="USI344" s="212">
        <v>1</v>
      </c>
      <c r="USJ344" s="212"/>
      <c r="USK344" s="194">
        <v>79.59</v>
      </c>
      <c r="USL344" s="194">
        <f>ROUND(USK344*(1+$C$7),2)</f>
        <v>104.49</v>
      </c>
      <c r="USM344" s="194">
        <f>USI344*USK344</f>
        <v>79.59</v>
      </c>
      <c r="USN344" s="293">
        <f>USL344*USI344</f>
        <v>104.49</v>
      </c>
      <c r="USO344" s="232" t="s">
        <v>22773</v>
      </c>
      <c r="USP344" s="437" t="s">
        <v>22774</v>
      </c>
      <c r="USQ344" s="437"/>
      <c r="USR344" s="437"/>
      <c r="USS344" s="437"/>
      <c r="UST344" s="437"/>
      <c r="USU344" s="439"/>
      <c r="USV344" s="211" t="s">
        <v>10863</v>
      </c>
      <c r="USW344" s="211" t="s">
        <v>22772</v>
      </c>
      <c r="USX344" s="211" t="s">
        <v>6595</v>
      </c>
      <c r="USY344" s="212">
        <v>1</v>
      </c>
      <c r="USZ344" s="212"/>
      <c r="UTA344" s="194">
        <v>79.59</v>
      </c>
      <c r="UTB344" s="194">
        <f>ROUND(UTA344*(1+$C$7),2)</f>
        <v>104.49</v>
      </c>
      <c r="UTC344" s="194">
        <f>USY344*UTA344</f>
        <v>79.59</v>
      </c>
      <c r="UTD344" s="293">
        <f>UTB344*USY344</f>
        <v>104.49</v>
      </c>
      <c r="UTE344" s="232" t="s">
        <v>22773</v>
      </c>
      <c r="UTF344" s="437" t="s">
        <v>22774</v>
      </c>
      <c r="UTG344" s="437"/>
      <c r="UTH344" s="437"/>
      <c r="UTI344" s="437"/>
      <c r="UTJ344" s="437"/>
      <c r="UTK344" s="439"/>
      <c r="UTL344" s="211" t="s">
        <v>10863</v>
      </c>
      <c r="UTM344" s="211" t="s">
        <v>22772</v>
      </c>
      <c r="UTN344" s="211" t="s">
        <v>6595</v>
      </c>
      <c r="UTO344" s="212">
        <v>1</v>
      </c>
      <c r="UTP344" s="212"/>
      <c r="UTQ344" s="194">
        <v>79.59</v>
      </c>
      <c r="UTR344" s="194">
        <f>ROUND(UTQ344*(1+$C$7),2)</f>
        <v>104.49</v>
      </c>
      <c r="UTS344" s="194">
        <f>UTO344*UTQ344</f>
        <v>79.59</v>
      </c>
      <c r="UTT344" s="293">
        <f>UTR344*UTO344</f>
        <v>104.49</v>
      </c>
      <c r="UTU344" s="232" t="s">
        <v>22773</v>
      </c>
      <c r="UTV344" s="437" t="s">
        <v>22774</v>
      </c>
      <c r="UTW344" s="437"/>
      <c r="UTX344" s="437"/>
      <c r="UTY344" s="437"/>
      <c r="UTZ344" s="437"/>
      <c r="UUA344" s="439"/>
      <c r="UUB344" s="211" t="s">
        <v>10863</v>
      </c>
      <c r="UUC344" s="211" t="s">
        <v>22772</v>
      </c>
      <c r="UUD344" s="211" t="s">
        <v>6595</v>
      </c>
      <c r="UUE344" s="212">
        <v>1</v>
      </c>
      <c r="UUF344" s="212"/>
      <c r="UUG344" s="194">
        <v>79.59</v>
      </c>
      <c r="UUH344" s="194">
        <f>ROUND(UUG344*(1+$C$7),2)</f>
        <v>104.49</v>
      </c>
      <c r="UUI344" s="194">
        <f>UUE344*UUG344</f>
        <v>79.59</v>
      </c>
      <c r="UUJ344" s="293">
        <f>UUH344*UUE344</f>
        <v>104.49</v>
      </c>
      <c r="UUK344" s="232" t="s">
        <v>22773</v>
      </c>
      <c r="UUL344" s="437" t="s">
        <v>22774</v>
      </c>
      <c r="UUM344" s="437"/>
      <c r="UUN344" s="437"/>
      <c r="UUO344" s="437"/>
      <c r="UUP344" s="437"/>
      <c r="UUQ344" s="439"/>
      <c r="UUR344" s="211" t="s">
        <v>10863</v>
      </c>
      <c r="UUS344" s="211" t="s">
        <v>22772</v>
      </c>
      <c r="UUT344" s="211" t="s">
        <v>6595</v>
      </c>
      <c r="UUU344" s="212">
        <v>1</v>
      </c>
      <c r="UUV344" s="212"/>
      <c r="UUW344" s="194">
        <v>79.59</v>
      </c>
      <c r="UUX344" s="194">
        <f>ROUND(UUW344*(1+$C$7),2)</f>
        <v>104.49</v>
      </c>
      <c r="UUY344" s="194">
        <f>UUU344*UUW344</f>
        <v>79.59</v>
      </c>
      <c r="UUZ344" s="293">
        <f>UUX344*UUU344</f>
        <v>104.49</v>
      </c>
      <c r="UVA344" s="232" t="s">
        <v>22773</v>
      </c>
      <c r="UVB344" s="437" t="s">
        <v>22774</v>
      </c>
      <c r="UVC344" s="437"/>
      <c r="UVD344" s="437"/>
      <c r="UVE344" s="437"/>
      <c r="UVF344" s="437"/>
      <c r="UVG344" s="439"/>
      <c r="UVH344" s="211" t="s">
        <v>10863</v>
      </c>
      <c r="UVI344" s="211" t="s">
        <v>22772</v>
      </c>
      <c r="UVJ344" s="211" t="s">
        <v>6595</v>
      </c>
      <c r="UVK344" s="212">
        <v>1</v>
      </c>
      <c r="UVL344" s="212"/>
      <c r="UVM344" s="194">
        <v>79.59</v>
      </c>
      <c r="UVN344" s="194">
        <f>ROUND(UVM344*(1+$C$7),2)</f>
        <v>104.49</v>
      </c>
      <c r="UVO344" s="194">
        <f>UVK344*UVM344</f>
        <v>79.59</v>
      </c>
      <c r="UVP344" s="293">
        <f>UVN344*UVK344</f>
        <v>104.49</v>
      </c>
      <c r="UVQ344" s="232" t="s">
        <v>22773</v>
      </c>
      <c r="UVR344" s="437" t="s">
        <v>22774</v>
      </c>
      <c r="UVS344" s="437"/>
      <c r="UVT344" s="437"/>
      <c r="UVU344" s="437"/>
      <c r="UVV344" s="437"/>
      <c r="UVW344" s="439"/>
      <c r="UVX344" s="211" t="s">
        <v>10863</v>
      </c>
      <c r="UVY344" s="211" t="s">
        <v>22772</v>
      </c>
      <c r="UVZ344" s="211" t="s">
        <v>6595</v>
      </c>
      <c r="UWA344" s="212">
        <v>1</v>
      </c>
      <c r="UWB344" s="212"/>
      <c r="UWC344" s="194">
        <v>79.59</v>
      </c>
      <c r="UWD344" s="194">
        <f>ROUND(UWC344*(1+$C$7),2)</f>
        <v>104.49</v>
      </c>
      <c r="UWE344" s="194">
        <f>UWA344*UWC344</f>
        <v>79.59</v>
      </c>
      <c r="UWF344" s="293">
        <f>UWD344*UWA344</f>
        <v>104.49</v>
      </c>
      <c r="UWG344" s="232" t="s">
        <v>22773</v>
      </c>
      <c r="UWH344" s="437" t="s">
        <v>22774</v>
      </c>
      <c r="UWI344" s="437"/>
      <c r="UWJ344" s="437"/>
      <c r="UWK344" s="437"/>
      <c r="UWL344" s="437"/>
      <c r="UWM344" s="439"/>
      <c r="UWN344" s="211" t="s">
        <v>10863</v>
      </c>
      <c r="UWO344" s="211" t="s">
        <v>22772</v>
      </c>
      <c r="UWP344" s="211" t="s">
        <v>6595</v>
      </c>
      <c r="UWQ344" s="212">
        <v>1</v>
      </c>
      <c r="UWR344" s="212"/>
      <c r="UWS344" s="194">
        <v>79.59</v>
      </c>
      <c r="UWT344" s="194">
        <f>ROUND(UWS344*(1+$C$7),2)</f>
        <v>104.49</v>
      </c>
      <c r="UWU344" s="194">
        <f>UWQ344*UWS344</f>
        <v>79.59</v>
      </c>
      <c r="UWV344" s="293">
        <f>UWT344*UWQ344</f>
        <v>104.49</v>
      </c>
      <c r="UWW344" s="232" t="s">
        <v>22773</v>
      </c>
      <c r="UWX344" s="437" t="s">
        <v>22774</v>
      </c>
      <c r="UWY344" s="437"/>
      <c r="UWZ344" s="437"/>
      <c r="UXA344" s="437"/>
      <c r="UXB344" s="437"/>
      <c r="UXC344" s="439"/>
      <c r="UXD344" s="211" t="s">
        <v>10863</v>
      </c>
      <c r="UXE344" s="211" t="s">
        <v>22772</v>
      </c>
      <c r="UXF344" s="211" t="s">
        <v>6595</v>
      </c>
      <c r="UXG344" s="212">
        <v>1</v>
      </c>
      <c r="UXH344" s="212"/>
      <c r="UXI344" s="194">
        <v>79.59</v>
      </c>
      <c r="UXJ344" s="194">
        <f>ROUND(UXI344*(1+$C$7),2)</f>
        <v>104.49</v>
      </c>
      <c r="UXK344" s="194">
        <f>UXG344*UXI344</f>
        <v>79.59</v>
      </c>
      <c r="UXL344" s="293">
        <f>UXJ344*UXG344</f>
        <v>104.49</v>
      </c>
      <c r="UXM344" s="232" t="s">
        <v>22773</v>
      </c>
      <c r="UXN344" s="437" t="s">
        <v>22774</v>
      </c>
      <c r="UXO344" s="437"/>
      <c r="UXP344" s="437"/>
      <c r="UXQ344" s="437"/>
      <c r="UXR344" s="437"/>
      <c r="UXS344" s="439"/>
      <c r="UXT344" s="211" t="s">
        <v>10863</v>
      </c>
      <c r="UXU344" s="211" t="s">
        <v>22772</v>
      </c>
      <c r="UXV344" s="211" t="s">
        <v>6595</v>
      </c>
      <c r="UXW344" s="212">
        <v>1</v>
      </c>
      <c r="UXX344" s="212"/>
      <c r="UXY344" s="194">
        <v>79.59</v>
      </c>
      <c r="UXZ344" s="194">
        <f>ROUND(UXY344*(1+$C$7),2)</f>
        <v>104.49</v>
      </c>
      <c r="UYA344" s="194">
        <f>UXW344*UXY344</f>
        <v>79.59</v>
      </c>
      <c r="UYB344" s="293">
        <f>UXZ344*UXW344</f>
        <v>104.49</v>
      </c>
      <c r="UYC344" s="232" t="s">
        <v>22773</v>
      </c>
      <c r="UYD344" s="437" t="s">
        <v>22774</v>
      </c>
      <c r="UYE344" s="437"/>
      <c r="UYF344" s="437"/>
      <c r="UYG344" s="437"/>
      <c r="UYH344" s="437"/>
      <c r="UYI344" s="439"/>
      <c r="UYJ344" s="211" t="s">
        <v>10863</v>
      </c>
      <c r="UYK344" s="211" t="s">
        <v>22772</v>
      </c>
      <c r="UYL344" s="211" t="s">
        <v>6595</v>
      </c>
      <c r="UYM344" s="212">
        <v>1</v>
      </c>
      <c r="UYN344" s="212"/>
      <c r="UYO344" s="194">
        <v>79.59</v>
      </c>
      <c r="UYP344" s="194">
        <f>ROUND(UYO344*(1+$C$7),2)</f>
        <v>104.49</v>
      </c>
      <c r="UYQ344" s="194">
        <f>UYM344*UYO344</f>
        <v>79.59</v>
      </c>
      <c r="UYR344" s="293">
        <f>UYP344*UYM344</f>
        <v>104.49</v>
      </c>
      <c r="UYS344" s="232" t="s">
        <v>22773</v>
      </c>
      <c r="UYT344" s="437" t="s">
        <v>22774</v>
      </c>
      <c r="UYU344" s="437"/>
      <c r="UYV344" s="437"/>
      <c r="UYW344" s="437"/>
      <c r="UYX344" s="437"/>
      <c r="UYY344" s="439"/>
      <c r="UYZ344" s="211" t="s">
        <v>10863</v>
      </c>
      <c r="UZA344" s="211" t="s">
        <v>22772</v>
      </c>
      <c r="UZB344" s="211" t="s">
        <v>6595</v>
      </c>
      <c r="UZC344" s="212">
        <v>1</v>
      </c>
      <c r="UZD344" s="212"/>
      <c r="UZE344" s="194">
        <v>79.59</v>
      </c>
      <c r="UZF344" s="194">
        <f>ROUND(UZE344*(1+$C$7),2)</f>
        <v>104.49</v>
      </c>
      <c r="UZG344" s="194">
        <f>UZC344*UZE344</f>
        <v>79.59</v>
      </c>
      <c r="UZH344" s="293">
        <f>UZF344*UZC344</f>
        <v>104.49</v>
      </c>
      <c r="UZI344" s="232" t="s">
        <v>22773</v>
      </c>
      <c r="UZJ344" s="437" t="s">
        <v>22774</v>
      </c>
      <c r="UZK344" s="437"/>
      <c r="UZL344" s="437"/>
      <c r="UZM344" s="437"/>
      <c r="UZN344" s="437"/>
      <c r="UZO344" s="439"/>
      <c r="UZP344" s="211" t="s">
        <v>10863</v>
      </c>
      <c r="UZQ344" s="211" t="s">
        <v>22772</v>
      </c>
      <c r="UZR344" s="211" t="s">
        <v>6595</v>
      </c>
      <c r="UZS344" s="212">
        <v>1</v>
      </c>
      <c r="UZT344" s="212"/>
      <c r="UZU344" s="194">
        <v>79.59</v>
      </c>
      <c r="UZV344" s="194">
        <f>ROUND(UZU344*(1+$C$7),2)</f>
        <v>104.49</v>
      </c>
      <c r="UZW344" s="194">
        <f>UZS344*UZU344</f>
        <v>79.59</v>
      </c>
      <c r="UZX344" s="293">
        <f>UZV344*UZS344</f>
        <v>104.49</v>
      </c>
      <c r="UZY344" s="232" t="s">
        <v>22773</v>
      </c>
      <c r="UZZ344" s="437" t="s">
        <v>22774</v>
      </c>
      <c r="VAA344" s="437"/>
      <c r="VAB344" s="437"/>
      <c r="VAC344" s="437"/>
      <c r="VAD344" s="437"/>
      <c r="VAE344" s="439"/>
      <c r="VAF344" s="211" t="s">
        <v>10863</v>
      </c>
      <c r="VAG344" s="211" t="s">
        <v>22772</v>
      </c>
      <c r="VAH344" s="211" t="s">
        <v>6595</v>
      </c>
      <c r="VAI344" s="212">
        <v>1</v>
      </c>
      <c r="VAJ344" s="212"/>
      <c r="VAK344" s="194">
        <v>79.59</v>
      </c>
      <c r="VAL344" s="194">
        <f>ROUND(VAK344*(1+$C$7),2)</f>
        <v>104.49</v>
      </c>
      <c r="VAM344" s="194">
        <f>VAI344*VAK344</f>
        <v>79.59</v>
      </c>
      <c r="VAN344" s="293">
        <f>VAL344*VAI344</f>
        <v>104.49</v>
      </c>
      <c r="VAO344" s="232" t="s">
        <v>22773</v>
      </c>
      <c r="VAP344" s="437" t="s">
        <v>22774</v>
      </c>
      <c r="VAQ344" s="437"/>
      <c r="VAR344" s="437"/>
      <c r="VAS344" s="437"/>
      <c r="VAT344" s="437"/>
      <c r="VAU344" s="439"/>
      <c r="VAV344" s="211" t="s">
        <v>10863</v>
      </c>
      <c r="VAW344" s="211" t="s">
        <v>22772</v>
      </c>
      <c r="VAX344" s="211" t="s">
        <v>6595</v>
      </c>
      <c r="VAY344" s="212">
        <v>1</v>
      </c>
      <c r="VAZ344" s="212"/>
      <c r="VBA344" s="194">
        <v>79.59</v>
      </c>
      <c r="VBB344" s="194">
        <f>ROUND(VBA344*(1+$C$7),2)</f>
        <v>104.49</v>
      </c>
      <c r="VBC344" s="194">
        <f>VAY344*VBA344</f>
        <v>79.59</v>
      </c>
      <c r="VBD344" s="293">
        <f>VBB344*VAY344</f>
        <v>104.49</v>
      </c>
      <c r="VBE344" s="232" t="s">
        <v>22773</v>
      </c>
      <c r="VBF344" s="437" t="s">
        <v>22774</v>
      </c>
      <c r="VBG344" s="437"/>
      <c r="VBH344" s="437"/>
      <c r="VBI344" s="437"/>
      <c r="VBJ344" s="437"/>
      <c r="VBK344" s="439"/>
      <c r="VBL344" s="211" t="s">
        <v>10863</v>
      </c>
      <c r="VBM344" s="211" t="s">
        <v>22772</v>
      </c>
      <c r="VBN344" s="211" t="s">
        <v>6595</v>
      </c>
      <c r="VBO344" s="212">
        <v>1</v>
      </c>
      <c r="VBP344" s="212"/>
      <c r="VBQ344" s="194">
        <v>79.59</v>
      </c>
      <c r="VBR344" s="194">
        <f>ROUND(VBQ344*(1+$C$7),2)</f>
        <v>104.49</v>
      </c>
      <c r="VBS344" s="194">
        <f>VBO344*VBQ344</f>
        <v>79.59</v>
      </c>
      <c r="VBT344" s="293">
        <f>VBR344*VBO344</f>
        <v>104.49</v>
      </c>
      <c r="VBU344" s="232" t="s">
        <v>22773</v>
      </c>
      <c r="VBV344" s="437" t="s">
        <v>22774</v>
      </c>
      <c r="VBW344" s="437"/>
      <c r="VBX344" s="437"/>
      <c r="VBY344" s="437"/>
      <c r="VBZ344" s="437"/>
      <c r="VCA344" s="439"/>
      <c r="VCB344" s="211" t="s">
        <v>10863</v>
      </c>
      <c r="VCC344" s="211" t="s">
        <v>22772</v>
      </c>
      <c r="VCD344" s="211" t="s">
        <v>6595</v>
      </c>
      <c r="VCE344" s="212">
        <v>1</v>
      </c>
      <c r="VCF344" s="212"/>
      <c r="VCG344" s="194">
        <v>79.59</v>
      </c>
      <c r="VCH344" s="194">
        <f>ROUND(VCG344*(1+$C$7),2)</f>
        <v>104.49</v>
      </c>
      <c r="VCI344" s="194">
        <f>VCE344*VCG344</f>
        <v>79.59</v>
      </c>
      <c r="VCJ344" s="293">
        <f>VCH344*VCE344</f>
        <v>104.49</v>
      </c>
      <c r="VCK344" s="232" t="s">
        <v>22773</v>
      </c>
      <c r="VCL344" s="437" t="s">
        <v>22774</v>
      </c>
      <c r="VCM344" s="437"/>
      <c r="VCN344" s="437"/>
      <c r="VCO344" s="437"/>
      <c r="VCP344" s="437"/>
      <c r="VCQ344" s="439"/>
      <c r="VCR344" s="211" t="s">
        <v>10863</v>
      </c>
      <c r="VCS344" s="211" t="s">
        <v>22772</v>
      </c>
      <c r="VCT344" s="211" t="s">
        <v>6595</v>
      </c>
      <c r="VCU344" s="212">
        <v>1</v>
      </c>
      <c r="VCV344" s="212"/>
      <c r="VCW344" s="194">
        <v>79.59</v>
      </c>
      <c r="VCX344" s="194">
        <f>ROUND(VCW344*(1+$C$7),2)</f>
        <v>104.49</v>
      </c>
      <c r="VCY344" s="194">
        <f>VCU344*VCW344</f>
        <v>79.59</v>
      </c>
      <c r="VCZ344" s="293">
        <f>VCX344*VCU344</f>
        <v>104.49</v>
      </c>
      <c r="VDA344" s="232" t="s">
        <v>22773</v>
      </c>
      <c r="VDB344" s="437" t="s">
        <v>22774</v>
      </c>
      <c r="VDC344" s="437"/>
      <c r="VDD344" s="437"/>
      <c r="VDE344" s="437"/>
      <c r="VDF344" s="437"/>
      <c r="VDG344" s="439"/>
      <c r="VDH344" s="211" t="s">
        <v>10863</v>
      </c>
      <c r="VDI344" s="211" t="s">
        <v>22772</v>
      </c>
      <c r="VDJ344" s="211" t="s">
        <v>6595</v>
      </c>
      <c r="VDK344" s="212">
        <v>1</v>
      </c>
      <c r="VDL344" s="212"/>
      <c r="VDM344" s="194">
        <v>79.59</v>
      </c>
      <c r="VDN344" s="194">
        <f>ROUND(VDM344*(1+$C$7),2)</f>
        <v>104.49</v>
      </c>
      <c r="VDO344" s="194">
        <f>VDK344*VDM344</f>
        <v>79.59</v>
      </c>
      <c r="VDP344" s="293">
        <f>VDN344*VDK344</f>
        <v>104.49</v>
      </c>
      <c r="VDQ344" s="232" t="s">
        <v>22773</v>
      </c>
      <c r="VDR344" s="437" t="s">
        <v>22774</v>
      </c>
      <c r="VDS344" s="437"/>
      <c r="VDT344" s="437"/>
      <c r="VDU344" s="437"/>
      <c r="VDV344" s="437"/>
      <c r="VDW344" s="439"/>
      <c r="VDX344" s="211" t="s">
        <v>10863</v>
      </c>
      <c r="VDY344" s="211" t="s">
        <v>22772</v>
      </c>
      <c r="VDZ344" s="211" t="s">
        <v>6595</v>
      </c>
      <c r="VEA344" s="212">
        <v>1</v>
      </c>
      <c r="VEB344" s="212"/>
      <c r="VEC344" s="194">
        <v>79.59</v>
      </c>
      <c r="VED344" s="194">
        <f>ROUND(VEC344*(1+$C$7),2)</f>
        <v>104.49</v>
      </c>
      <c r="VEE344" s="194">
        <f>VEA344*VEC344</f>
        <v>79.59</v>
      </c>
      <c r="VEF344" s="293">
        <f>VED344*VEA344</f>
        <v>104.49</v>
      </c>
      <c r="VEG344" s="232" t="s">
        <v>22773</v>
      </c>
      <c r="VEH344" s="437" t="s">
        <v>22774</v>
      </c>
      <c r="VEI344" s="437"/>
      <c r="VEJ344" s="437"/>
      <c r="VEK344" s="437"/>
      <c r="VEL344" s="437"/>
      <c r="VEM344" s="439"/>
      <c r="VEN344" s="211" t="s">
        <v>10863</v>
      </c>
      <c r="VEO344" s="211" t="s">
        <v>22772</v>
      </c>
      <c r="VEP344" s="211" t="s">
        <v>6595</v>
      </c>
      <c r="VEQ344" s="212">
        <v>1</v>
      </c>
      <c r="VER344" s="212"/>
      <c r="VES344" s="194">
        <v>79.59</v>
      </c>
      <c r="VET344" s="194">
        <f>ROUND(VES344*(1+$C$7),2)</f>
        <v>104.49</v>
      </c>
      <c r="VEU344" s="194">
        <f>VEQ344*VES344</f>
        <v>79.59</v>
      </c>
      <c r="VEV344" s="293">
        <f>VET344*VEQ344</f>
        <v>104.49</v>
      </c>
      <c r="VEW344" s="232" t="s">
        <v>22773</v>
      </c>
      <c r="VEX344" s="437" t="s">
        <v>22774</v>
      </c>
      <c r="VEY344" s="437"/>
      <c r="VEZ344" s="437"/>
      <c r="VFA344" s="437"/>
      <c r="VFB344" s="437"/>
      <c r="VFC344" s="439"/>
      <c r="VFD344" s="211" t="s">
        <v>10863</v>
      </c>
      <c r="VFE344" s="211" t="s">
        <v>22772</v>
      </c>
      <c r="VFF344" s="211" t="s">
        <v>6595</v>
      </c>
      <c r="VFG344" s="212">
        <v>1</v>
      </c>
      <c r="VFH344" s="212"/>
      <c r="VFI344" s="194">
        <v>79.59</v>
      </c>
      <c r="VFJ344" s="194">
        <f>ROUND(VFI344*(1+$C$7),2)</f>
        <v>104.49</v>
      </c>
      <c r="VFK344" s="194">
        <f>VFG344*VFI344</f>
        <v>79.59</v>
      </c>
      <c r="VFL344" s="293">
        <f>VFJ344*VFG344</f>
        <v>104.49</v>
      </c>
      <c r="VFM344" s="232" t="s">
        <v>22773</v>
      </c>
      <c r="VFN344" s="437" t="s">
        <v>22774</v>
      </c>
      <c r="VFO344" s="437"/>
      <c r="VFP344" s="437"/>
      <c r="VFQ344" s="437"/>
      <c r="VFR344" s="437"/>
      <c r="VFS344" s="439"/>
      <c r="VFT344" s="211" t="s">
        <v>10863</v>
      </c>
      <c r="VFU344" s="211" t="s">
        <v>22772</v>
      </c>
      <c r="VFV344" s="211" t="s">
        <v>6595</v>
      </c>
      <c r="VFW344" s="212">
        <v>1</v>
      </c>
      <c r="VFX344" s="212"/>
      <c r="VFY344" s="194">
        <v>79.59</v>
      </c>
      <c r="VFZ344" s="194">
        <f>ROUND(VFY344*(1+$C$7),2)</f>
        <v>104.49</v>
      </c>
      <c r="VGA344" s="194">
        <f>VFW344*VFY344</f>
        <v>79.59</v>
      </c>
      <c r="VGB344" s="293">
        <f>VFZ344*VFW344</f>
        <v>104.49</v>
      </c>
      <c r="VGC344" s="232" t="s">
        <v>22773</v>
      </c>
      <c r="VGD344" s="437" t="s">
        <v>22774</v>
      </c>
      <c r="VGE344" s="437"/>
      <c r="VGF344" s="437"/>
      <c r="VGG344" s="437"/>
      <c r="VGH344" s="437"/>
      <c r="VGI344" s="439"/>
      <c r="VGJ344" s="211" t="s">
        <v>10863</v>
      </c>
      <c r="VGK344" s="211" t="s">
        <v>22772</v>
      </c>
      <c r="VGL344" s="211" t="s">
        <v>6595</v>
      </c>
      <c r="VGM344" s="212">
        <v>1</v>
      </c>
      <c r="VGN344" s="212"/>
      <c r="VGO344" s="194">
        <v>79.59</v>
      </c>
      <c r="VGP344" s="194">
        <f>ROUND(VGO344*(1+$C$7),2)</f>
        <v>104.49</v>
      </c>
      <c r="VGQ344" s="194">
        <f>VGM344*VGO344</f>
        <v>79.59</v>
      </c>
      <c r="VGR344" s="293">
        <f>VGP344*VGM344</f>
        <v>104.49</v>
      </c>
      <c r="VGS344" s="232" t="s">
        <v>22773</v>
      </c>
      <c r="VGT344" s="437" t="s">
        <v>22774</v>
      </c>
      <c r="VGU344" s="437"/>
      <c r="VGV344" s="437"/>
      <c r="VGW344" s="437"/>
      <c r="VGX344" s="437"/>
      <c r="VGY344" s="439"/>
      <c r="VGZ344" s="211" t="s">
        <v>10863</v>
      </c>
      <c r="VHA344" s="211" t="s">
        <v>22772</v>
      </c>
      <c r="VHB344" s="211" t="s">
        <v>6595</v>
      </c>
      <c r="VHC344" s="212">
        <v>1</v>
      </c>
      <c r="VHD344" s="212"/>
      <c r="VHE344" s="194">
        <v>79.59</v>
      </c>
      <c r="VHF344" s="194">
        <f>ROUND(VHE344*(1+$C$7),2)</f>
        <v>104.49</v>
      </c>
      <c r="VHG344" s="194">
        <f>VHC344*VHE344</f>
        <v>79.59</v>
      </c>
      <c r="VHH344" s="293">
        <f>VHF344*VHC344</f>
        <v>104.49</v>
      </c>
      <c r="VHI344" s="232" t="s">
        <v>22773</v>
      </c>
      <c r="VHJ344" s="437" t="s">
        <v>22774</v>
      </c>
      <c r="VHK344" s="437"/>
      <c r="VHL344" s="437"/>
      <c r="VHM344" s="437"/>
      <c r="VHN344" s="437"/>
      <c r="VHO344" s="439"/>
      <c r="VHP344" s="211" t="s">
        <v>10863</v>
      </c>
      <c r="VHQ344" s="211" t="s">
        <v>22772</v>
      </c>
      <c r="VHR344" s="211" t="s">
        <v>6595</v>
      </c>
      <c r="VHS344" s="212">
        <v>1</v>
      </c>
      <c r="VHT344" s="212"/>
      <c r="VHU344" s="194">
        <v>79.59</v>
      </c>
      <c r="VHV344" s="194">
        <f>ROUND(VHU344*(1+$C$7),2)</f>
        <v>104.49</v>
      </c>
      <c r="VHW344" s="194">
        <f>VHS344*VHU344</f>
        <v>79.59</v>
      </c>
      <c r="VHX344" s="293">
        <f>VHV344*VHS344</f>
        <v>104.49</v>
      </c>
      <c r="VHY344" s="232" t="s">
        <v>22773</v>
      </c>
      <c r="VHZ344" s="437" t="s">
        <v>22774</v>
      </c>
      <c r="VIA344" s="437"/>
      <c r="VIB344" s="437"/>
      <c r="VIC344" s="437"/>
      <c r="VID344" s="437"/>
      <c r="VIE344" s="439"/>
      <c r="VIF344" s="211" t="s">
        <v>10863</v>
      </c>
      <c r="VIG344" s="211" t="s">
        <v>22772</v>
      </c>
      <c r="VIH344" s="211" t="s">
        <v>6595</v>
      </c>
      <c r="VII344" s="212">
        <v>1</v>
      </c>
      <c r="VIJ344" s="212"/>
      <c r="VIK344" s="194">
        <v>79.59</v>
      </c>
      <c r="VIL344" s="194">
        <f>ROUND(VIK344*(1+$C$7),2)</f>
        <v>104.49</v>
      </c>
      <c r="VIM344" s="194">
        <f>VII344*VIK344</f>
        <v>79.59</v>
      </c>
      <c r="VIN344" s="293">
        <f>VIL344*VII344</f>
        <v>104.49</v>
      </c>
      <c r="VIO344" s="232" t="s">
        <v>22773</v>
      </c>
      <c r="VIP344" s="437" t="s">
        <v>22774</v>
      </c>
      <c r="VIQ344" s="437"/>
      <c r="VIR344" s="437"/>
      <c r="VIS344" s="437"/>
      <c r="VIT344" s="437"/>
      <c r="VIU344" s="439"/>
      <c r="VIV344" s="211" t="s">
        <v>10863</v>
      </c>
      <c r="VIW344" s="211" t="s">
        <v>22772</v>
      </c>
      <c r="VIX344" s="211" t="s">
        <v>6595</v>
      </c>
      <c r="VIY344" s="212">
        <v>1</v>
      </c>
      <c r="VIZ344" s="212"/>
      <c r="VJA344" s="194">
        <v>79.59</v>
      </c>
      <c r="VJB344" s="194">
        <f>ROUND(VJA344*(1+$C$7),2)</f>
        <v>104.49</v>
      </c>
      <c r="VJC344" s="194">
        <f>VIY344*VJA344</f>
        <v>79.59</v>
      </c>
      <c r="VJD344" s="293">
        <f>VJB344*VIY344</f>
        <v>104.49</v>
      </c>
      <c r="VJE344" s="232" t="s">
        <v>22773</v>
      </c>
      <c r="VJF344" s="437" t="s">
        <v>22774</v>
      </c>
      <c r="VJG344" s="437"/>
      <c r="VJH344" s="437"/>
      <c r="VJI344" s="437"/>
      <c r="VJJ344" s="437"/>
      <c r="VJK344" s="439"/>
      <c r="VJL344" s="211" t="s">
        <v>10863</v>
      </c>
      <c r="VJM344" s="211" t="s">
        <v>22772</v>
      </c>
      <c r="VJN344" s="211" t="s">
        <v>6595</v>
      </c>
      <c r="VJO344" s="212">
        <v>1</v>
      </c>
      <c r="VJP344" s="212"/>
      <c r="VJQ344" s="194">
        <v>79.59</v>
      </c>
      <c r="VJR344" s="194">
        <f>ROUND(VJQ344*(1+$C$7),2)</f>
        <v>104.49</v>
      </c>
      <c r="VJS344" s="194">
        <f>VJO344*VJQ344</f>
        <v>79.59</v>
      </c>
      <c r="VJT344" s="293">
        <f>VJR344*VJO344</f>
        <v>104.49</v>
      </c>
      <c r="VJU344" s="232" t="s">
        <v>22773</v>
      </c>
      <c r="VJV344" s="437" t="s">
        <v>22774</v>
      </c>
      <c r="VJW344" s="437"/>
      <c r="VJX344" s="437"/>
      <c r="VJY344" s="437"/>
      <c r="VJZ344" s="437"/>
      <c r="VKA344" s="439"/>
      <c r="VKB344" s="211" t="s">
        <v>10863</v>
      </c>
      <c r="VKC344" s="211" t="s">
        <v>22772</v>
      </c>
      <c r="VKD344" s="211" t="s">
        <v>6595</v>
      </c>
      <c r="VKE344" s="212">
        <v>1</v>
      </c>
      <c r="VKF344" s="212"/>
      <c r="VKG344" s="194">
        <v>79.59</v>
      </c>
      <c r="VKH344" s="194">
        <f>ROUND(VKG344*(1+$C$7),2)</f>
        <v>104.49</v>
      </c>
      <c r="VKI344" s="194">
        <f>VKE344*VKG344</f>
        <v>79.59</v>
      </c>
      <c r="VKJ344" s="293">
        <f>VKH344*VKE344</f>
        <v>104.49</v>
      </c>
      <c r="VKK344" s="232" t="s">
        <v>22773</v>
      </c>
      <c r="VKL344" s="437" t="s">
        <v>22774</v>
      </c>
      <c r="VKM344" s="437"/>
      <c r="VKN344" s="437"/>
      <c r="VKO344" s="437"/>
      <c r="VKP344" s="437"/>
      <c r="VKQ344" s="439"/>
      <c r="VKR344" s="211" t="s">
        <v>10863</v>
      </c>
      <c r="VKS344" s="211" t="s">
        <v>22772</v>
      </c>
      <c r="VKT344" s="211" t="s">
        <v>6595</v>
      </c>
      <c r="VKU344" s="212">
        <v>1</v>
      </c>
      <c r="VKV344" s="212"/>
      <c r="VKW344" s="194">
        <v>79.59</v>
      </c>
      <c r="VKX344" s="194">
        <f>ROUND(VKW344*(1+$C$7),2)</f>
        <v>104.49</v>
      </c>
      <c r="VKY344" s="194">
        <f>VKU344*VKW344</f>
        <v>79.59</v>
      </c>
      <c r="VKZ344" s="293">
        <f>VKX344*VKU344</f>
        <v>104.49</v>
      </c>
      <c r="VLA344" s="232" t="s">
        <v>22773</v>
      </c>
      <c r="VLB344" s="437" t="s">
        <v>22774</v>
      </c>
      <c r="VLC344" s="437"/>
      <c r="VLD344" s="437"/>
      <c r="VLE344" s="437"/>
      <c r="VLF344" s="437"/>
      <c r="VLG344" s="439"/>
      <c r="VLH344" s="211" t="s">
        <v>10863</v>
      </c>
      <c r="VLI344" s="211" t="s">
        <v>22772</v>
      </c>
      <c r="VLJ344" s="211" t="s">
        <v>6595</v>
      </c>
      <c r="VLK344" s="212">
        <v>1</v>
      </c>
      <c r="VLL344" s="212"/>
      <c r="VLM344" s="194">
        <v>79.59</v>
      </c>
      <c r="VLN344" s="194">
        <f>ROUND(VLM344*(1+$C$7),2)</f>
        <v>104.49</v>
      </c>
      <c r="VLO344" s="194">
        <f>VLK344*VLM344</f>
        <v>79.59</v>
      </c>
      <c r="VLP344" s="293">
        <f>VLN344*VLK344</f>
        <v>104.49</v>
      </c>
      <c r="VLQ344" s="232" t="s">
        <v>22773</v>
      </c>
      <c r="VLR344" s="437" t="s">
        <v>22774</v>
      </c>
      <c r="VLS344" s="437"/>
      <c r="VLT344" s="437"/>
      <c r="VLU344" s="437"/>
      <c r="VLV344" s="437"/>
      <c r="VLW344" s="439"/>
      <c r="VLX344" s="211" t="s">
        <v>10863</v>
      </c>
      <c r="VLY344" s="211" t="s">
        <v>22772</v>
      </c>
      <c r="VLZ344" s="211" t="s">
        <v>6595</v>
      </c>
      <c r="VMA344" s="212">
        <v>1</v>
      </c>
      <c r="VMB344" s="212"/>
      <c r="VMC344" s="194">
        <v>79.59</v>
      </c>
      <c r="VMD344" s="194">
        <f>ROUND(VMC344*(1+$C$7),2)</f>
        <v>104.49</v>
      </c>
      <c r="VME344" s="194">
        <f>VMA344*VMC344</f>
        <v>79.59</v>
      </c>
      <c r="VMF344" s="293">
        <f>VMD344*VMA344</f>
        <v>104.49</v>
      </c>
      <c r="VMG344" s="232" t="s">
        <v>22773</v>
      </c>
      <c r="VMH344" s="437" t="s">
        <v>22774</v>
      </c>
      <c r="VMI344" s="437"/>
      <c r="VMJ344" s="437"/>
      <c r="VMK344" s="437"/>
      <c r="VML344" s="437"/>
      <c r="VMM344" s="439"/>
      <c r="VMN344" s="211" t="s">
        <v>10863</v>
      </c>
      <c r="VMO344" s="211" t="s">
        <v>22772</v>
      </c>
      <c r="VMP344" s="211" t="s">
        <v>6595</v>
      </c>
      <c r="VMQ344" s="212">
        <v>1</v>
      </c>
      <c r="VMR344" s="212"/>
      <c r="VMS344" s="194">
        <v>79.59</v>
      </c>
      <c r="VMT344" s="194">
        <f>ROUND(VMS344*(1+$C$7),2)</f>
        <v>104.49</v>
      </c>
      <c r="VMU344" s="194">
        <f>VMQ344*VMS344</f>
        <v>79.59</v>
      </c>
      <c r="VMV344" s="293">
        <f>VMT344*VMQ344</f>
        <v>104.49</v>
      </c>
      <c r="VMW344" s="232" t="s">
        <v>22773</v>
      </c>
      <c r="VMX344" s="437" t="s">
        <v>22774</v>
      </c>
      <c r="VMY344" s="437"/>
      <c r="VMZ344" s="437"/>
      <c r="VNA344" s="437"/>
      <c r="VNB344" s="437"/>
      <c r="VNC344" s="439"/>
      <c r="VND344" s="211" t="s">
        <v>10863</v>
      </c>
      <c r="VNE344" s="211" t="s">
        <v>22772</v>
      </c>
      <c r="VNF344" s="211" t="s">
        <v>6595</v>
      </c>
      <c r="VNG344" s="212">
        <v>1</v>
      </c>
      <c r="VNH344" s="212"/>
      <c r="VNI344" s="194">
        <v>79.59</v>
      </c>
      <c r="VNJ344" s="194">
        <f>ROUND(VNI344*(1+$C$7),2)</f>
        <v>104.49</v>
      </c>
      <c r="VNK344" s="194">
        <f>VNG344*VNI344</f>
        <v>79.59</v>
      </c>
      <c r="VNL344" s="293">
        <f>VNJ344*VNG344</f>
        <v>104.49</v>
      </c>
      <c r="VNM344" s="232" t="s">
        <v>22773</v>
      </c>
      <c r="VNN344" s="437" t="s">
        <v>22774</v>
      </c>
      <c r="VNO344" s="437"/>
      <c r="VNP344" s="437"/>
      <c r="VNQ344" s="437"/>
      <c r="VNR344" s="437"/>
      <c r="VNS344" s="439"/>
      <c r="VNT344" s="211" t="s">
        <v>10863</v>
      </c>
      <c r="VNU344" s="211" t="s">
        <v>22772</v>
      </c>
      <c r="VNV344" s="211" t="s">
        <v>6595</v>
      </c>
      <c r="VNW344" s="212">
        <v>1</v>
      </c>
      <c r="VNX344" s="212"/>
      <c r="VNY344" s="194">
        <v>79.59</v>
      </c>
      <c r="VNZ344" s="194">
        <f>ROUND(VNY344*(1+$C$7),2)</f>
        <v>104.49</v>
      </c>
      <c r="VOA344" s="194">
        <f>VNW344*VNY344</f>
        <v>79.59</v>
      </c>
      <c r="VOB344" s="293">
        <f>VNZ344*VNW344</f>
        <v>104.49</v>
      </c>
      <c r="VOC344" s="232" t="s">
        <v>22773</v>
      </c>
      <c r="VOD344" s="437" t="s">
        <v>22774</v>
      </c>
      <c r="VOE344" s="437"/>
      <c r="VOF344" s="437"/>
      <c r="VOG344" s="437"/>
      <c r="VOH344" s="437"/>
      <c r="VOI344" s="439"/>
      <c r="VOJ344" s="211" t="s">
        <v>10863</v>
      </c>
      <c r="VOK344" s="211" t="s">
        <v>22772</v>
      </c>
      <c r="VOL344" s="211" t="s">
        <v>6595</v>
      </c>
      <c r="VOM344" s="212">
        <v>1</v>
      </c>
      <c r="VON344" s="212"/>
      <c r="VOO344" s="194">
        <v>79.59</v>
      </c>
      <c r="VOP344" s="194">
        <f>ROUND(VOO344*(1+$C$7),2)</f>
        <v>104.49</v>
      </c>
      <c r="VOQ344" s="194">
        <f>VOM344*VOO344</f>
        <v>79.59</v>
      </c>
      <c r="VOR344" s="293">
        <f>VOP344*VOM344</f>
        <v>104.49</v>
      </c>
      <c r="VOS344" s="232" t="s">
        <v>22773</v>
      </c>
      <c r="VOT344" s="437" t="s">
        <v>22774</v>
      </c>
      <c r="VOU344" s="437"/>
      <c r="VOV344" s="437"/>
      <c r="VOW344" s="437"/>
      <c r="VOX344" s="437"/>
      <c r="VOY344" s="439"/>
      <c r="VOZ344" s="211" t="s">
        <v>10863</v>
      </c>
      <c r="VPA344" s="211" t="s">
        <v>22772</v>
      </c>
      <c r="VPB344" s="211" t="s">
        <v>6595</v>
      </c>
      <c r="VPC344" s="212">
        <v>1</v>
      </c>
      <c r="VPD344" s="212"/>
      <c r="VPE344" s="194">
        <v>79.59</v>
      </c>
      <c r="VPF344" s="194">
        <f>ROUND(VPE344*(1+$C$7),2)</f>
        <v>104.49</v>
      </c>
      <c r="VPG344" s="194">
        <f>VPC344*VPE344</f>
        <v>79.59</v>
      </c>
      <c r="VPH344" s="293">
        <f>VPF344*VPC344</f>
        <v>104.49</v>
      </c>
      <c r="VPI344" s="232" t="s">
        <v>22773</v>
      </c>
      <c r="VPJ344" s="437" t="s">
        <v>22774</v>
      </c>
      <c r="VPK344" s="437"/>
      <c r="VPL344" s="437"/>
      <c r="VPM344" s="437"/>
      <c r="VPN344" s="437"/>
      <c r="VPO344" s="439"/>
      <c r="VPP344" s="211" t="s">
        <v>10863</v>
      </c>
      <c r="VPQ344" s="211" t="s">
        <v>22772</v>
      </c>
      <c r="VPR344" s="211" t="s">
        <v>6595</v>
      </c>
      <c r="VPS344" s="212">
        <v>1</v>
      </c>
      <c r="VPT344" s="212"/>
      <c r="VPU344" s="194">
        <v>79.59</v>
      </c>
      <c r="VPV344" s="194">
        <f>ROUND(VPU344*(1+$C$7),2)</f>
        <v>104.49</v>
      </c>
      <c r="VPW344" s="194">
        <f>VPS344*VPU344</f>
        <v>79.59</v>
      </c>
      <c r="VPX344" s="293">
        <f>VPV344*VPS344</f>
        <v>104.49</v>
      </c>
      <c r="VPY344" s="232" t="s">
        <v>22773</v>
      </c>
      <c r="VPZ344" s="437" t="s">
        <v>22774</v>
      </c>
      <c r="VQA344" s="437"/>
      <c r="VQB344" s="437"/>
      <c r="VQC344" s="437"/>
      <c r="VQD344" s="437"/>
      <c r="VQE344" s="439"/>
      <c r="VQF344" s="211" t="s">
        <v>10863</v>
      </c>
      <c r="VQG344" s="211" t="s">
        <v>22772</v>
      </c>
      <c r="VQH344" s="211" t="s">
        <v>6595</v>
      </c>
      <c r="VQI344" s="212">
        <v>1</v>
      </c>
      <c r="VQJ344" s="212"/>
      <c r="VQK344" s="194">
        <v>79.59</v>
      </c>
      <c r="VQL344" s="194">
        <f>ROUND(VQK344*(1+$C$7),2)</f>
        <v>104.49</v>
      </c>
      <c r="VQM344" s="194">
        <f>VQI344*VQK344</f>
        <v>79.59</v>
      </c>
      <c r="VQN344" s="293">
        <f>VQL344*VQI344</f>
        <v>104.49</v>
      </c>
      <c r="VQO344" s="232" t="s">
        <v>22773</v>
      </c>
      <c r="VQP344" s="437" t="s">
        <v>22774</v>
      </c>
      <c r="VQQ344" s="437"/>
      <c r="VQR344" s="437"/>
      <c r="VQS344" s="437"/>
      <c r="VQT344" s="437"/>
      <c r="VQU344" s="439"/>
      <c r="VQV344" s="211" t="s">
        <v>10863</v>
      </c>
      <c r="VQW344" s="211" t="s">
        <v>22772</v>
      </c>
      <c r="VQX344" s="211" t="s">
        <v>6595</v>
      </c>
      <c r="VQY344" s="212">
        <v>1</v>
      </c>
      <c r="VQZ344" s="212"/>
      <c r="VRA344" s="194">
        <v>79.59</v>
      </c>
      <c r="VRB344" s="194">
        <f>ROUND(VRA344*(1+$C$7),2)</f>
        <v>104.49</v>
      </c>
      <c r="VRC344" s="194">
        <f>VQY344*VRA344</f>
        <v>79.59</v>
      </c>
      <c r="VRD344" s="293">
        <f>VRB344*VQY344</f>
        <v>104.49</v>
      </c>
      <c r="VRE344" s="232" t="s">
        <v>22773</v>
      </c>
      <c r="VRF344" s="437" t="s">
        <v>22774</v>
      </c>
      <c r="VRG344" s="437"/>
      <c r="VRH344" s="437"/>
      <c r="VRI344" s="437"/>
      <c r="VRJ344" s="437"/>
      <c r="VRK344" s="439"/>
      <c r="VRL344" s="211" t="s">
        <v>10863</v>
      </c>
      <c r="VRM344" s="211" t="s">
        <v>22772</v>
      </c>
      <c r="VRN344" s="211" t="s">
        <v>6595</v>
      </c>
      <c r="VRO344" s="212">
        <v>1</v>
      </c>
      <c r="VRP344" s="212"/>
      <c r="VRQ344" s="194">
        <v>79.59</v>
      </c>
      <c r="VRR344" s="194">
        <f>ROUND(VRQ344*(1+$C$7),2)</f>
        <v>104.49</v>
      </c>
      <c r="VRS344" s="194">
        <f>VRO344*VRQ344</f>
        <v>79.59</v>
      </c>
      <c r="VRT344" s="293">
        <f>VRR344*VRO344</f>
        <v>104.49</v>
      </c>
      <c r="VRU344" s="232" t="s">
        <v>22773</v>
      </c>
      <c r="VRV344" s="437" t="s">
        <v>22774</v>
      </c>
      <c r="VRW344" s="437"/>
      <c r="VRX344" s="437"/>
      <c r="VRY344" s="437"/>
      <c r="VRZ344" s="437"/>
      <c r="VSA344" s="439"/>
      <c r="VSB344" s="211" t="s">
        <v>10863</v>
      </c>
      <c r="VSC344" s="211" t="s">
        <v>22772</v>
      </c>
      <c r="VSD344" s="211" t="s">
        <v>6595</v>
      </c>
      <c r="VSE344" s="212">
        <v>1</v>
      </c>
      <c r="VSF344" s="212"/>
      <c r="VSG344" s="194">
        <v>79.59</v>
      </c>
      <c r="VSH344" s="194">
        <f>ROUND(VSG344*(1+$C$7),2)</f>
        <v>104.49</v>
      </c>
      <c r="VSI344" s="194">
        <f>VSE344*VSG344</f>
        <v>79.59</v>
      </c>
      <c r="VSJ344" s="293">
        <f>VSH344*VSE344</f>
        <v>104.49</v>
      </c>
      <c r="VSK344" s="232" t="s">
        <v>22773</v>
      </c>
      <c r="VSL344" s="437" t="s">
        <v>22774</v>
      </c>
      <c r="VSM344" s="437"/>
      <c r="VSN344" s="437"/>
      <c r="VSO344" s="437"/>
      <c r="VSP344" s="437"/>
      <c r="VSQ344" s="439"/>
      <c r="VSR344" s="211" t="s">
        <v>10863</v>
      </c>
      <c r="VSS344" s="211" t="s">
        <v>22772</v>
      </c>
      <c r="VST344" s="211" t="s">
        <v>6595</v>
      </c>
      <c r="VSU344" s="212">
        <v>1</v>
      </c>
      <c r="VSV344" s="212"/>
      <c r="VSW344" s="194">
        <v>79.59</v>
      </c>
      <c r="VSX344" s="194">
        <f>ROUND(VSW344*(1+$C$7),2)</f>
        <v>104.49</v>
      </c>
      <c r="VSY344" s="194">
        <f>VSU344*VSW344</f>
        <v>79.59</v>
      </c>
      <c r="VSZ344" s="293">
        <f>VSX344*VSU344</f>
        <v>104.49</v>
      </c>
      <c r="VTA344" s="232" t="s">
        <v>22773</v>
      </c>
      <c r="VTB344" s="437" t="s">
        <v>22774</v>
      </c>
      <c r="VTC344" s="437"/>
      <c r="VTD344" s="437"/>
      <c r="VTE344" s="437"/>
      <c r="VTF344" s="437"/>
      <c r="VTG344" s="439"/>
      <c r="VTH344" s="211" t="s">
        <v>10863</v>
      </c>
      <c r="VTI344" s="211" t="s">
        <v>22772</v>
      </c>
      <c r="VTJ344" s="211" t="s">
        <v>6595</v>
      </c>
      <c r="VTK344" s="212">
        <v>1</v>
      </c>
      <c r="VTL344" s="212"/>
      <c r="VTM344" s="194">
        <v>79.59</v>
      </c>
      <c r="VTN344" s="194">
        <f>ROUND(VTM344*(1+$C$7),2)</f>
        <v>104.49</v>
      </c>
      <c r="VTO344" s="194">
        <f>VTK344*VTM344</f>
        <v>79.59</v>
      </c>
      <c r="VTP344" s="293">
        <f>VTN344*VTK344</f>
        <v>104.49</v>
      </c>
      <c r="VTQ344" s="232" t="s">
        <v>22773</v>
      </c>
      <c r="VTR344" s="437" t="s">
        <v>22774</v>
      </c>
      <c r="VTS344" s="437"/>
      <c r="VTT344" s="437"/>
      <c r="VTU344" s="437"/>
      <c r="VTV344" s="437"/>
      <c r="VTW344" s="439"/>
      <c r="VTX344" s="211" t="s">
        <v>10863</v>
      </c>
      <c r="VTY344" s="211" t="s">
        <v>22772</v>
      </c>
      <c r="VTZ344" s="211" t="s">
        <v>6595</v>
      </c>
      <c r="VUA344" s="212">
        <v>1</v>
      </c>
      <c r="VUB344" s="212"/>
      <c r="VUC344" s="194">
        <v>79.59</v>
      </c>
      <c r="VUD344" s="194">
        <f>ROUND(VUC344*(1+$C$7),2)</f>
        <v>104.49</v>
      </c>
      <c r="VUE344" s="194">
        <f>VUA344*VUC344</f>
        <v>79.59</v>
      </c>
      <c r="VUF344" s="293">
        <f>VUD344*VUA344</f>
        <v>104.49</v>
      </c>
      <c r="VUG344" s="232" t="s">
        <v>22773</v>
      </c>
      <c r="VUH344" s="437" t="s">
        <v>22774</v>
      </c>
      <c r="VUI344" s="437"/>
      <c r="VUJ344" s="437"/>
      <c r="VUK344" s="437"/>
      <c r="VUL344" s="437"/>
      <c r="VUM344" s="439"/>
      <c r="VUN344" s="211" t="s">
        <v>10863</v>
      </c>
      <c r="VUO344" s="211" t="s">
        <v>22772</v>
      </c>
      <c r="VUP344" s="211" t="s">
        <v>6595</v>
      </c>
      <c r="VUQ344" s="212">
        <v>1</v>
      </c>
      <c r="VUR344" s="212"/>
      <c r="VUS344" s="194">
        <v>79.59</v>
      </c>
      <c r="VUT344" s="194">
        <f>ROUND(VUS344*(1+$C$7),2)</f>
        <v>104.49</v>
      </c>
      <c r="VUU344" s="194">
        <f>VUQ344*VUS344</f>
        <v>79.59</v>
      </c>
      <c r="VUV344" s="293">
        <f>VUT344*VUQ344</f>
        <v>104.49</v>
      </c>
      <c r="VUW344" s="232" t="s">
        <v>22773</v>
      </c>
      <c r="VUX344" s="437" t="s">
        <v>22774</v>
      </c>
      <c r="VUY344" s="437"/>
      <c r="VUZ344" s="437"/>
      <c r="VVA344" s="437"/>
      <c r="VVB344" s="437"/>
      <c r="VVC344" s="439"/>
      <c r="VVD344" s="211" t="s">
        <v>10863</v>
      </c>
      <c r="VVE344" s="211" t="s">
        <v>22772</v>
      </c>
      <c r="VVF344" s="211" t="s">
        <v>6595</v>
      </c>
      <c r="VVG344" s="212">
        <v>1</v>
      </c>
      <c r="VVH344" s="212"/>
      <c r="VVI344" s="194">
        <v>79.59</v>
      </c>
      <c r="VVJ344" s="194">
        <f>ROUND(VVI344*(1+$C$7),2)</f>
        <v>104.49</v>
      </c>
      <c r="VVK344" s="194">
        <f>VVG344*VVI344</f>
        <v>79.59</v>
      </c>
      <c r="VVL344" s="293">
        <f>VVJ344*VVG344</f>
        <v>104.49</v>
      </c>
      <c r="VVM344" s="232" t="s">
        <v>22773</v>
      </c>
      <c r="VVN344" s="437" t="s">
        <v>22774</v>
      </c>
      <c r="VVO344" s="437"/>
      <c r="VVP344" s="437"/>
      <c r="VVQ344" s="437"/>
      <c r="VVR344" s="437"/>
      <c r="VVS344" s="439"/>
      <c r="VVT344" s="211" t="s">
        <v>10863</v>
      </c>
      <c r="VVU344" s="211" t="s">
        <v>22772</v>
      </c>
      <c r="VVV344" s="211" t="s">
        <v>6595</v>
      </c>
      <c r="VVW344" s="212">
        <v>1</v>
      </c>
      <c r="VVX344" s="212"/>
      <c r="VVY344" s="194">
        <v>79.59</v>
      </c>
      <c r="VVZ344" s="194">
        <f>ROUND(VVY344*(1+$C$7),2)</f>
        <v>104.49</v>
      </c>
      <c r="VWA344" s="194">
        <f>VVW344*VVY344</f>
        <v>79.59</v>
      </c>
      <c r="VWB344" s="293">
        <f>VVZ344*VVW344</f>
        <v>104.49</v>
      </c>
      <c r="VWC344" s="232" t="s">
        <v>22773</v>
      </c>
      <c r="VWD344" s="437" t="s">
        <v>22774</v>
      </c>
      <c r="VWE344" s="437"/>
      <c r="VWF344" s="437"/>
      <c r="VWG344" s="437"/>
      <c r="VWH344" s="437"/>
      <c r="VWI344" s="439"/>
      <c r="VWJ344" s="211" t="s">
        <v>10863</v>
      </c>
      <c r="VWK344" s="211" t="s">
        <v>22772</v>
      </c>
      <c r="VWL344" s="211" t="s">
        <v>6595</v>
      </c>
      <c r="VWM344" s="212">
        <v>1</v>
      </c>
      <c r="VWN344" s="212"/>
      <c r="VWO344" s="194">
        <v>79.59</v>
      </c>
      <c r="VWP344" s="194">
        <f>ROUND(VWO344*(1+$C$7),2)</f>
        <v>104.49</v>
      </c>
      <c r="VWQ344" s="194">
        <f>VWM344*VWO344</f>
        <v>79.59</v>
      </c>
      <c r="VWR344" s="293">
        <f>VWP344*VWM344</f>
        <v>104.49</v>
      </c>
      <c r="VWS344" s="232" t="s">
        <v>22773</v>
      </c>
      <c r="VWT344" s="437" t="s">
        <v>22774</v>
      </c>
      <c r="VWU344" s="437"/>
      <c r="VWV344" s="437"/>
      <c r="VWW344" s="437"/>
      <c r="VWX344" s="437"/>
      <c r="VWY344" s="439"/>
      <c r="VWZ344" s="211" t="s">
        <v>10863</v>
      </c>
      <c r="VXA344" s="211" t="s">
        <v>22772</v>
      </c>
      <c r="VXB344" s="211" t="s">
        <v>6595</v>
      </c>
      <c r="VXC344" s="212">
        <v>1</v>
      </c>
      <c r="VXD344" s="212"/>
      <c r="VXE344" s="194">
        <v>79.59</v>
      </c>
      <c r="VXF344" s="194">
        <f>ROUND(VXE344*(1+$C$7),2)</f>
        <v>104.49</v>
      </c>
      <c r="VXG344" s="194">
        <f>VXC344*VXE344</f>
        <v>79.59</v>
      </c>
      <c r="VXH344" s="293">
        <f>VXF344*VXC344</f>
        <v>104.49</v>
      </c>
      <c r="VXI344" s="232" t="s">
        <v>22773</v>
      </c>
      <c r="VXJ344" s="437" t="s">
        <v>22774</v>
      </c>
      <c r="VXK344" s="437"/>
      <c r="VXL344" s="437"/>
      <c r="VXM344" s="437"/>
      <c r="VXN344" s="437"/>
      <c r="VXO344" s="439"/>
      <c r="VXP344" s="211" t="s">
        <v>10863</v>
      </c>
      <c r="VXQ344" s="211" t="s">
        <v>22772</v>
      </c>
      <c r="VXR344" s="211" t="s">
        <v>6595</v>
      </c>
      <c r="VXS344" s="212">
        <v>1</v>
      </c>
      <c r="VXT344" s="212"/>
      <c r="VXU344" s="194">
        <v>79.59</v>
      </c>
      <c r="VXV344" s="194">
        <f>ROUND(VXU344*(1+$C$7),2)</f>
        <v>104.49</v>
      </c>
      <c r="VXW344" s="194">
        <f>VXS344*VXU344</f>
        <v>79.59</v>
      </c>
      <c r="VXX344" s="293">
        <f>VXV344*VXS344</f>
        <v>104.49</v>
      </c>
      <c r="VXY344" s="232" t="s">
        <v>22773</v>
      </c>
      <c r="VXZ344" s="437" t="s">
        <v>22774</v>
      </c>
      <c r="VYA344" s="437"/>
      <c r="VYB344" s="437"/>
      <c r="VYC344" s="437"/>
      <c r="VYD344" s="437"/>
      <c r="VYE344" s="439"/>
      <c r="VYF344" s="211" t="s">
        <v>10863</v>
      </c>
      <c r="VYG344" s="211" t="s">
        <v>22772</v>
      </c>
      <c r="VYH344" s="211" t="s">
        <v>6595</v>
      </c>
      <c r="VYI344" s="212">
        <v>1</v>
      </c>
      <c r="VYJ344" s="212"/>
      <c r="VYK344" s="194">
        <v>79.59</v>
      </c>
      <c r="VYL344" s="194">
        <f>ROUND(VYK344*(1+$C$7),2)</f>
        <v>104.49</v>
      </c>
      <c r="VYM344" s="194">
        <f>VYI344*VYK344</f>
        <v>79.59</v>
      </c>
      <c r="VYN344" s="293">
        <f>VYL344*VYI344</f>
        <v>104.49</v>
      </c>
      <c r="VYO344" s="232" t="s">
        <v>22773</v>
      </c>
      <c r="VYP344" s="437" t="s">
        <v>22774</v>
      </c>
      <c r="VYQ344" s="437"/>
      <c r="VYR344" s="437"/>
      <c r="VYS344" s="437"/>
      <c r="VYT344" s="437"/>
      <c r="VYU344" s="439"/>
      <c r="VYV344" s="211" t="s">
        <v>10863</v>
      </c>
      <c r="VYW344" s="211" t="s">
        <v>22772</v>
      </c>
      <c r="VYX344" s="211" t="s">
        <v>6595</v>
      </c>
      <c r="VYY344" s="212">
        <v>1</v>
      </c>
      <c r="VYZ344" s="212"/>
      <c r="VZA344" s="194">
        <v>79.59</v>
      </c>
      <c r="VZB344" s="194">
        <f>ROUND(VZA344*(1+$C$7),2)</f>
        <v>104.49</v>
      </c>
      <c r="VZC344" s="194">
        <f>VYY344*VZA344</f>
        <v>79.59</v>
      </c>
      <c r="VZD344" s="293">
        <f>VZB344*VYY344</f>
        <v>104.49</v>
      </c>
      <c r="VZE344" s="232" t="s">
        <v>22773</v>
      </c>
      <c r="VZF344" s="437" t="s">
        <v>22774</v>
      </c>
      <c r="VZG344" s="437"/>
      <c r="VZH344" s="437"/>
      <c r="VZI344" s="437"/>
      <c r="VZJ344" s="437"/>
      <c r="VZK344" s="439"/>
      <c r="VZL344" s="211" t="s">
        <v>10863</v>
      </c>
      <c r="VZM344" s="211" t="s">
        <v>22772</v>
      </c>
      <c r="VZN344" s="211" t="s">
        <v>6595</v>
      </c>
      <c r="VZO344" s="212">
        <v>1</v>
      </c>
      <c r="VZP344" s="212"/>
      <c r="VZQ344" s="194">
        <v>79.59</v>
      </c>
      <c r="VZR344" s="194">
        <f>ROUND(VZQ344*(1+$C$7),2)</f>
        <v>104.49</v>
      </c>
      <c r="VZS344" s="194">
        <f>VZO344*VZQ344</f>
        <v>79.59</v>
      </c>
      <c r="VZT344" s="293">
        <f>VZR344*VZO344</f>
        <v>104.49</v>
      </c>
      <c r="VZU344" s="232" t="s">
        <v>22773</v>
      </c>
      <c r="VZV344" s="437" t="s">
        <v>22774</v>
      </c>
      <c r="VZW344" s="437"/>
      <c r="VZX344" s="437"/>
      <c r="VZY344" s="437"/>
      <c r="VZZ344" s="437"/>
      <c r="WAA344" s="439"/>
      <c r="WAB344" s="211" t="s">
        <v>10863</v>
      </c>
      <c r="WAC344" s="211" t="s">
        <v>22772</v>
      </c>
      <c r="WAD344" s="211" t="s">
        <v>6595</v>
      </c>
      <c r="WAE344" s="212">
        <v>1</v>
      </c>
      <c r="WAF344" s="212"/>
      <c r="WAG344" s="194">
        <v>79.59</v>
      </c>
      <c r="WAH344" s="194">
        <f>ROUND(WAG344*(1+$C$7),2)</f>
        <v>104.49</v>
      </c>
      <c r="WAI344" s="194">
        <f>WAE344*WAG344</f>
        <v>79.59</v>
      </c>
      <c r="WAJ344" s="293">
        <f>WAH344*WAE344</f>
        <v>104.49</v>
      </c>
      <c r="WAK344" s="232" t="s">
        <v>22773</v>
      </c>
      <c r="WAL344" s="437" t="s">
        <v>22774</v>
      </c>
      <c r="WAM344" s="437"/>
      <c r="WAN344" s="437"/>
      <c r="WAO344" s="437"/>
      <c r="WAP344" s="437"/>
      <c r="WAQ344" s="439"/>
      <c r="WAR344" s="211" t="s">
        <v>10863</v>
      </c>
      <c r="WAS344" s="211" t="s">
        <v>22772</v>
      </c>
      <c r="WAT344" s="211" t="s">
        <v>6595</v>
      </c>
      <c r="WAU344" s="212">
        <v>1</v>
      </c>
      <c r="WAV344" s="212"/>
      <c r="WAW344" s="194">
        <v>79.59</v>
      </c>
      <c r="WAX344" s="194">
        <f>ROUND(WAW344*(1+$C$7),2)</f>
        <v>104.49</v>
      </c>
      <c r="WAY344" s="194">
        <f>WAU344*WAW344</f>
        <v>79.59</v>
      </c>
      <c r="WAZ344" s="293">
        <f>WAX344*WAU344</f>
        <v>104.49</v>
      </c>
      <c r="WBA344" s="232" t="s">
        <v>22773</v>
      </c>
      <c r="WBB344" s="437" t="s">
        <v>22774</v>
      </c>
      <c r="WBC344" s="437"/>
      <c r="WBD344" s="437"/>
      <c r="WBE344" s="437"/>
      <c r="WBF344" s="437"/>
      <c r="WBG344" s="439"/>
      <c r="WBH344" s="211" t="s">
        <v>10863</v>
      </c>
      <c r="WBI344" s="211" t="s">
        <v>22772</v>
      </c>
      <c r="WBJ344" s="211" t="s">
        <v>6595</v>
      </c>
      <c r="WBK344" s="212">
        <v>1</v>
      </c>
      <c r="WBL344" s="212"/>
      <c r="WBM344" s="194">
        <v>79.59</v>
      </c>
      <c r="WBN344" s="194">
        <f>ROUND(WBM344*(1+$C$7),2)</f>
        <v>104.49</v>
      </c>
      <c r="WBO344" s="194">
        <f>WBK344*WBM344</f>
        <v>79.59</v>
      </c>
      <c r="WBP344" s="293">
        <f>WBN344*WBK344</f>
        <v>104.49</v>
      </c>
      <c r="WBQ344" s="232" t="s">
        <v>22773</v>
      </c>
      <c r="WBR344" s="437" t="s">
        <v>22774</v>
      </c>
      <c r="WBS344" s="437"/>
      <c r="WBT344" s="437"/>
      <c r="WBU344" s="437"/>
      <c r="WBV344" s="437"/>
      <c r="WBW344" s="439"/>
      <c r="WBX344" s="211" t="s">
        <v>10863</v>
      </c>
      <c r="WBY344" s="211" t="s">
        <v>22772</v>
      </c>
      <c r="WBZ344" s="211" t="s">
        <v>6595</v>
      </c>
      <c r="WCA344" s="212">
        <v>1</v>
      </c>
      <c r="WCB344" s="212"/>
      <c r="WCC344" s="194">
        <v>79.59</v>
      </c>
      <c r="WCD344" s="194">
        <f>ROUND(WCC344*(1+$C$7),2)</f>
        <v>104.49</v>
      </c>
      <c r="WCE344" s="194">
        <f>WCA344*WCC344</f>
        <v>79.59</v>
      </c>
      <c r="WCF344" s="293">
        <f>WCD344*WCA344</f>
        <v>104.49</v>
      </c>
      <c r="WCG344" s="232" t="s">
        <v>22773</v>
      </c>
      <c r="WCH344" s="437" t="s">
        <v>22774</v>
      </c>
      <c r="WCI344" s="437"/>
      <c r="WCJ344" s="437"/>
      <c r="WCK344" s="437"/>
      <c r="WCL344" s="437"/>
      <c r="WCM344" s="439"/>
      <c r="WCN344" s="211" t="s">
        <v>10863</v>
      </c>
      <c r="WCO344" s="211" t="s">
        <v>22772</v>
      </c>
      <c r="WCP344" s="211" t="s">
        <v>6595</v>
      </c>
      <c r="WCQ344" s="212">
        <v>1</v>
      </c>
      <c r="WCR344" s="212"/>
      <c r="WCS344" s="194">
        <v>79.59</v>
      </c>
      <c r="WCT344" s="194">
        <f>ROUND(WCS344*(1+$C$7),2)</f>
        <v>104.49</v>
      </c>
      <c r="WCU344" s="194">
        <f>WCQ344*WCS344</f>
        <v>79.59</v>
      </c>
      <c r="WCV344" s="293">
        <f>WCT344*WCQ344</f>
        <v>104.49</v>
      </c>
      <c r="WCW344" s="232" t="s">
        <v>22773</v>
      </c>
      <c r="WCX344" s="437" t="s">
        <v>22774</v>
      </c>
      <c r="WCY344" s="437"/>
      <c r="WCZ344" s="437"/>
      <c r="WDA344" s="437"/>
      <c r="WDB344" s="437"/>
      <c r="WDC344" s="439"/>
      <c r="WDD344" s="211" t="s">
        <v>10863</v>
      </c>
      <c r="WDE344" s="211" t="s">
        <v>22772</v>
      </c>
      <c r="WDF344" s="211" t="s">
        <v>6595</v>
      </c>
      <c r="WDG344" s="212">
        <v>1</v>
      </c>
      <c r="WDH344" s="212"/>
      <c r="WDI344" s="194">
        <v>79.59</v>
      </c>
      <c r="WDJ344" s="194">
        <f>ROUND(WDI344*(1+$C$7),2)</f>
        <v>104.49</v>
      </c>
      <c r="WDK344" s="194">
        <f>WDG344*WDI344</f>
        <v>79.59</v>
      </c>
      <c r="WDL344" s="293">
        <f>WDJ344*WDG344</f>
        <v>104.49</v>
      </c>
      <c r="WDM344" s="232" t="s">
        <v>22773</v>
      </c>
      <c r="WDN344" s="437" t="s">
        <v>22774</v>
      </c>
      <c r="WDO344" s="437"/>
      <c r="WDP344" s="437"/>
      <c r="WDQ344" s="437"/>
      <c r="WDR344" s="437"/>
      <c r="WDS344" s="439"/>
      <c r="WDT344" s="211" t="s">
        <v>10863</v>
      </c>
      <c r="WDU344" s="211" t="s">
        <v>22772</v>
      </c>
      <c r="WDV344" s="211" t="s">
        <v>6595</v>
      </c>
      <c r="WDW344" s="212">
        <v>1</v>
      </c>
      <c r="WDX344" s="212"/>
      <c r="WDY344" s="194">
        <v>79.59</v>
      </c>
      <c r="WDZ344" s="194">
        <f>ROUND(WDY344*(1+$C$7),2)</f>
        <v>104.49</v>
      </c>
      <c r="WEA344" s="194">
        <f>WDW344*WDY344</f>
        <v>79.59</v>
      </c>
      <c r="WEB344" s="293">
        <f>WDZ344*WDW344</f>
        <v>104.49</v>
      </c>
      <c r="WEC344" s="232" t="s">
        <v>22773</v>
      </c>
      <c r="WED344" s="437" t="s">
        <v>22774</v>
      </c>
      <c r="WEE344" s="437"/>
      <c r="WEF344" s="437"/>
      <c r="WEG344" s="437"/>
      <c r="WEH344" s="437"/>
      <c r="WEI344" s="439"/>
      <c r="WEJ344" s="211" t="s">
        <v>10863</v>
      </c>
      <c r="WEK344" s="211" t="s">
        <v>22772</v>
      </c>
      <c r="WEL344" s="211" t="s">
        <v>6595</v>
      </c>
      <c r="WEM344" s="212">
        <v>1</v>
      </c>
      <c r="WEN344" s="212"/>
      <c r="WEO344" s="194">
        <v>79.59</v>
      </c>
      <c r="WEP344" s="194">
        <f>ROUND(WEO344*(1+$C$7),2)</f>
        <v>104.49</v>
      </c>
      <c r="WEQ344" s="194">
        <f>WEM344*WEO344</f>
        <v>79.59</v>
      </c>
      <c r="WER344" s="293">
        <f>WEP344*WEM344</f>
        <v>104.49</v>
      </c>
      <c r="WES344" s="232" t="s">
        <v>22773</v>
      </c>
      <c r="WET344" s="437" t="s">
        <v>22774</v>
      </c>
      <c r="WEU344" s="437"/>
      <c r="WEV344" s="437"/>
      <c r="WEW344" s="437"/>
      <c r="WEX344" s="437"/>
      <c r="WEY344" s="439"/>
      <c r="WEZ344" s="211" t="s">
        <v>10863</v>
      </c>
      <c r="WFA344" s="211" t="s">
        <v>22772</v>
      </c>
      <c r="WFB344" s="211" t="s">
        <v>6595</v>
      </c>
      <c r="WFC344" s="212">
        <v>1</v>
      </c>
      <c r="WFD344" s="212"/>
      <c r="WFE344" s="194">
        <v>79.59</v>
      </c>
      <c r="WFF344" s="194">
        <f>ROUND(WFE344*(1+$C$7),2)</f>
        <v>104.49</v>
      </c>
      <c r="WFG344" s="194">
        <f>WFC344*WFE344</f>
        <v>79.59</v>
      </c>
      <c r="WFH344" s="293">
        <f>WFF344*WFC344</f>
        <v>104.49</v>
      </c>
      <c r="WFI344" s="232" t="s">
        <v>22773</v>
      </c>
      <c r="WFJ344" s="437" t="s">
        <v>22774</v>
      </c>
      <c r="WFK344" s="437"/>
      <c r="WFL344" s="437"/>
      <c r="WFM344" s="437"/>
      <c r="WFN344" s="437"/>
      <c r="WFO344" s="439"/>
      <c r="WFP344" s="211" t="s">
        <v>10863</v>
      </c>
      <c r="WFQ344" s="211" t="s">
        <v>22772</v>
      </c>
      <c r="WFR344" s="211" t="s">
        <v>6595</v>
      </c>
      <c r="WFS344" s="212">
        <v>1</v>
      </c>
      <c r="WFT344" s="212"/>
      <c r="WFU344" s="194">
        <v>79.59</v>
      </c>
      <c r="WFV344" s="194">
        <f>ROUND(WFU344*(1+$C$7),2)</f>
        <v>104.49</v>
      </c>
      <c r="WFW344" s="194">
        <f>WFS344*WFU344</f>
        <v>79.59</v>
      </c>
      <c r="WFX344" s="293">
        <f>WFV344*WFS344</f>
        <v>104.49</v>
      </c>
      <c r="WFY344" s="232" t="s">
        <v>22773</v>
      </c>
      <c r="WFZ344" s="437" t="s">
        <v>22774</v>
      </c>
      <c r="WGA344" s="437"/>
      <c r="WGB344" s="437"/>
      <c r="WGC344" s="437"/>
      <c r="WGD344" s="437"/>
      <c r="WGE344" s="439"/>
      <c r="WGF344" s="211" t="s">
        <v>10863</v>
      </c>
      <c r="WGG344" s="211" t="s">
        <v>22772</v>
      </c>
      <c r="WGH344" s="211" t="s">
        <v>6595</v>
      </c>
      <c r="WGI344" s="212">
        <v>1</v>
      </c>
      <c r="WGJ344" s="212"/>
      <c r="WGK344" s="194">
        <v>79.59</v>
      </c>
      <c r="WGL344" s="194">
        <f>ROUND(WGK344*(1+$C$7),2)</f>
        <v>104.49</v>
      </c>
      <c r="WGM344" s="194">
        <f>WGI344*WGK344</f>
        <v>79.59</v>
      </c>
      <c r="WGN344" s="293">
        <f>WGL344*WGI344</f>
        <v>104.49</v>
      </c>
      <c r="WGO344" s="232" t="s">
        <v>22773</v>
      </c>
      <c r="WGP344" s="437" t="s">
        <v>22774</v>
      </c>
      <c r="WGQ344" s="437"/>
      <c r="WGR344" s="437"/>
      <c r="WGS344" s="437"/>
      <c r="WGT344" s="437"/>
      <c r="WGU344" s="439"/>
      <c r="WGV344" s="211" t="s">
        <v>10863</v>
      </c>
      <c r="WGW344" s="211" t="s">
        <v>22772</v>
      </c>
      <c r="WGX344" s="211" t="s">
        <v>6595</v>
      </c>
      <c r="WGY344" s="212">
        <v>1</v>
      </c>
      <c r="WGZ344" s="212"/>
      <c r="WHA344" s="194">
        <v>79.59</v>
      </c>
      <c r="WHB344" s="194">
        <f>ROUND(WHA344*(1+$C$7),2)</f>
        <v>104.49</v>
      </c>
      <c r="WHC344" s="194">
        <f>WGY344*WHA344</f>
        <v>79.59</v>
      </c>
      <c r="WHD344" s="293">
        <f>WHB344*WGY344</f>
        <v>104.49</v>
      </c>
      <c r="WHE344" s="232" t="s">
        <v>22773</v>
      </c>
      <c r="WHF344" s="437" t="s">
        <v>22774</v>
      </c>
      <c r="WHG344" s="437"/>
      <c r="WHH344" s="437"/>
      <c r="WHI344" s="437"/>
      <c r="WHJ344" s="437"/>
      <c r="WHK344" s="439"/>
      <c r="WHL344" s="211" t="s">
        <v>10863</v>
      </c>
      <c r="WHM344" s="211" t="s">
        <v>22772</v>
      </c>
      <c r="WHN344" s="211" t="s">
        <v>6595</v>
      </c>
      <c r="WHO344" s="212">
        <v>1</v>
      </c>
      <c r="WHP344" s="212"/>
      <c r="WHQ344" s="194">
        <v>79.59</v>
      </c>
      <c r="WHR344" s="194">
        <f>ROUND(WHQ344*(1+$C$7),2)</f>
        <v>104.49</v>
      </c>
      <c r="WHS344" s="194">
        <f>WHO344*WHQ344</f>
        <v>79.59</v>
      </c>
      <c r="WHT344" s="293">
        <f>WHR344*WHO344</f>
        <v>104.49</v>
      </c>
      <c r="WHU344" s="232" t="s">
        <v>22773</v>
      </c>
      <c r="WHV344" s="437" t="s">
        <v>22774</v>
      </c>
      <c r="WHW344" s="437"/>
      <c r="WHX344" s="437"/>
      <c r="WHY344" s="437"/>
      <c r="WHZ344" s="437"/>
      <c r="WIA344" s="439"/>
      <c r="WIB344" s="211" t="s">
        <v>10863</v>
      </c>
      <c r="WIC344" s="211" t="s">
        <v>22772</v>
      </c>
      <c r="WID344" s="211" t="s">
        <v>6595</v>
      </c>
      <c r="WIE344" s="212">
        <v>1</v>
      </c>
      <c r="WIF344" s="212"/>
      <c r="WIG344" s="194">
        <v>79.59</v>
      </c>
      <c r="WIH344" s="194">
        <f>ROUND(WIG344*(1+$C$7),2)</f>
        <v>104.49</v>
      </c>
      <c r="WII344" s="194">
        <f>WIE344*WIG344</f>
        <v>79.59</v>
      </c>
      <c r="WIJ344" s="293">
        <f>WIH344*WIE344</f>
        <v>104.49</v>
      </c>
      <c r="WIK344" s="232" t="s">
        <v>22773</v>
      </c>
      <c r="WIL344" s="437" t="s">
        <v>22774</v>
      </c>
      <c r="WIM344" s="437"/>
      <c r="WIN344" s="437"/>
      <c r="WIO344" s="437"/>
      <c r="WIP344" s="437"/>
      <c r="WIQ344" s="439"/>
      <c r="WIR344" s="211" t="s">
        <v>10863</v>
      </c>
      <c r="WIS344" s="211" t="s">
        <v>22772</v>
      </c>
      <c r="WIT344" s="211" t="s">
        <v>6595</v>
      </c>
      <c r="WIU344" s="212">
        <v>1</v>
      </c>
      <c r="WIV344" s="212"/>
      <c r="WIW344" s="194">
        <v>79.59</v>
      </c>
      <c r="WIX344" s="194">
        <f>ROUND(WIW344*(1+$C$7),2)</f>
        <v>104.49</v>
      </c>
      <c r="WIY344" s="194">
        <f>WIU344*WIW344</f>
        <v>79.59</v>
      </c>
      <c r="WIZ344" s="293">
        <f>WIX344*WIU344</f>
        <v>104.49</v>
      </c>
      <c r="WJA344" s="232" t="s">
        <v>22773</v>
      </c>
      <c r="WJB344" s="437" t="s">
        <v>22774</v>
      </c>
      <c r="WJC344" s="437"/>
      <c r="WJD344" s="437"/>
      <c r="WJE344" s="437"/>
      <c r="WJF344" s="437"/>
      <c r="WJG344" s="439"/>
      <c r="WJH344" s="211" t="s">
        <v>10863</v>
      </c>
      <c r="WJI344" s="211" t="s">
        <v>22772</v>
      </c>
      <c r="WJJ344" s="211" t="s">
        <v>6595</v>
      </c>
      <c r="WJK344" s="212">
        <v>1</v>
      </c>
      <c r="WJL344" s="212"/>
      <c r="WJM344" s="194">
        <v>79.59</v>
      </c>
      <c r="WJN344" s="194">
        <f>ROUND(WJM344*(1+$C$7),2)</f>
        <v>104.49</v>
      </c>
      <c r="WJO344" s="194">
        <f>WJK344*WJM344</f>
        <v>79.59</v>
      </c>
      <c r="WJP344" s="293">
        <f>WJN344*WJK344</f>
        <v>104.49</v>
      </c>
      <c r="WJQ344" s="232" t="s">
        <v>22773</v>
      </c>
      <c r="WJR344" s="437" t="s">
        <v>22774</v>
      </c>
      <c r="WJS344" s="437"/>
      <c r="WJT344" s="437"/>
      <c r="WJU344" s="437"/>
      <c r="WJV344" s="437"/>
      <c r="WJW344" s="439"/>
      <c r="WJX344" s="211" t="s">
        <v>10863</v>
      </c>
      <c r="WJY344" s="211" t="s">
        <v>22772</v>
      </c>
      <c r="WJZ344" s="211" t="s">
        <v>6595</v>
      </c>
      <c r="WKA344" s="212">
        <v>1</v>
      </c>
      <c r="WKB344" s="212"/>
      <c r="WKC344" s="194">
        <v>79.59</v>
      </c>
      <c r="WKD344" s="194">
        <f>ROUND(WKC344*(1+$C$7),2)</f>
        <v>104.49</v>
      </c>
      <c r="WKE344" s="194">
        <f>WKA344*WKC344</f>
        <v>79.59</v>
      </c>
      <c r="WKF344" s="293">
        <f>WKD344*WKA344</f>
        <v>104.49</v>
      </c>
      <c r="WKG344" s="232" t="s">
        <v>22773</v>
      </c>
      <c r="WKH344" s="437" t="s">
        <v>22774</v>
      </c>
      <c r="WKI344" s="437"/>
      <c r="WKJ344" s="437"/>
      <c r="WKK344" s="437"/>
      <c r="WKL344" s="437"/>
      <c r="WKM344" s="439"/>
      <c r="WKN344" s="211" t="s">
        <v>10863</v>
      </c>
      <c r="WKO344" s="211" t="s">
        <v>22772</v>
      </c>
      <c r="WKP344" s="211" t="s">
        <v>6595</v>
      </c>
      <c r="WKQ344" s="212">
        <v>1</v>
      </c>
      <c r="WKR344" s="212"/>
      <c r="WKS344" s="194">
        <v>79.59</v>
      </c>
      <c r="WKT344" s="194">
        <f>ROUND(WKS344*(1+$C$7),2)</f>
        <v>104.49</v>
      </c>
      <c r="WKU344" s="194">
        <f>WKQ344*WKS344</f>
        <v>79.59</v>
      </c>
      <c r="WKV344" s="293">
        <f>WKT344*WKQ344</f>
        <v>104.49</v>
      </c>
      <c r="WKW344" s="232" t="s">
        <v>22773</v>
      </c>
      <c r="WKX344" s="437" t="s">
        <v>22774</v>
      </c>
      <c r="WKY344" s="437"/>
      <c r="WKZ344" s="437"/>
      <c r="WLA344" s="437"/>
      <c r="WLB344" s="437"/>
      <c r="WLC344" s="439"/>
      <c r="WLD344" s="211" t="s">
        <v>10863</v>
      </c>
      <c r="WLE344" s="211" t="s">
        <v>22772</v>
      </c>
      <c r="WLF344" s="211" t="s">
        <v>6595</v>
      </c>
      <c r="WLG344" s="212">
        <v>1</v>
      </c>
      <c r="WLH344" s="212"/>
      <c r="WLI344" s="194">
        <v>79.59</v>
      </c>
      <c r="WLJ344" s="194">
        <f>ROUND(WLI344*(1+$C$7),2)</f>
        <v>104.49</v>
      </c>
      <c r="WLK344" s="194">
        <f>WLG344*WLI344</f>
        <v>79.59</v>
      </c>
      <c r="WLL344" s="293">
        <f>WLJ344*WLG344</f>
        <v>104.49</v>
      </c>
      <c r="WLM344" s="232" t="s">
        <v>22773</v>
      </c>
      <c r="WLN344" s="437" t="s">
        <v>22774</v>
      </c>
      <c r="WLO344" s="437"/>
      <c r="WLP344" s="437"/>
      <c r="WLQ344" s="437"/>
      <c r="WLR344" s="437"/>
      <c r="WLS344" s="439"/>
      <c r="WLT344" s="211" t="s">
        <v>10863</v>
      </c>
      <c r="WLU344" s="211" t="s">
        <v>22772</v>
      </c>
      <c r="WLV344" s="211" t="s">
        <v>6595</v>
      </c>
      <c r="WLW344" s="212">
        <v>1</v>
      </c>
      <c r="WLX344" s="212"/>
      <c r="WLY344" s="194">
        <v>79.59</v>
      </c>
      <c r="WLZ344" s="194">
        <f>ROUND(WLY344*(1+$C$7),2)</f>
        <v>104.49</v>
      </c>
      <c r="WMA344" s="194">
        <f>WLW344*WLY344</f>
        <v>79.59</v>
      </c>
      <c r="WMB344" s="293">
        <f>WLZ344*WLW344</f>
        <v>104.49</v>
      </c>
      <c r="WMC344" s="232" t="s">
        <v>22773</v>
      </c>
      <c r="WMD344" s="437" t="s">
        <v>22774</v>
      </c>
      <c r="WME344" s="437"/>
      <c r="WMF344" s="437"/>
      <c r="WMG344" s="437"/>
      <c r="WMH344" s="437"/>
      <c r="WMI344" s="439"/>
      <c r="WMJ344" s="211" t="s">
        <v>10863</v>
      </c>
      <c r="WMK344" s="211" t="s">
        <v>22772</v>
      </c>
      <c r="WML344" s="211" t="s">
        <v>6595</v>
      </c>
      <c r="WMM344" s="212">
        <v>1</v>
      </c>
      <c r="WMN344" s="212"/>
      <c r="WMO344" s="194">
        <v>79.59</v>
      </c>
      <c r="WMP344" s="194">
        <f>ROUND(WMO344*(1+$C$7),2)</f>
        <v>104.49</v>
      </c>
      <c r="WMQ344" s="194">
        <f>WMM344*WMO344</f>
        <v>79.59</v>
      </c>
      <c r="WMR344" s="293">
        <f>WMP344*WMM344</f>
        <v>104.49</v>
      </c>
      <c r="WMS344" s="232" t="s">
        <v>22773</v>
      </c>
      <c r="WMT344" s="437" t="s">
        <v>22774</v>
      </c>
      <c r="WMU344" s="437"/>
      <c r="WMV344" s="437"/>
      <c r="WMW344" s="437"/>
      <c r="WMX344" s="437"/>
      <c r="WMY344" s="439"/>
      <c r="WMZ344" s="211" t="s">
        <v>10863</v>
      </c>
      <c r="WNA344" s="211" t="s">
        <v>22772</v>
      </c>
      <c r="WNB344" s="211" t="s">
        <v>6595</v>
      </c>
      <c r="WNC344" s="212">
        <v>1</v>
      </c>
      <c r="WND344" s="212"/>
      <c r="WNE344" s="194">
        <v>79.59</v>
      </c>
      <c r="WNF344" s="194">
        <f>ROUND(WNE344*(1+$C$7),2)</f>
        <v>104.49</v>
      </c>
      <c r="WNG344" s="194">
        <f>WNC344*WNE344</f>
        <v>79.59</v>
      </c>
      <c r="WNH344" s="293">
        <f>WNF344*WNC344</f>
        <v>104.49</v>
      </c>
      <c r="WNI344" s="232" t="s">
        <v>22773</v>
      </c>
      <c r="WNJ344" s="437" t="s">
        <v>22774</v>
      </c>
      <c r="WNK344" s="437"/>
      <c r="WNL344" s="437"/>
      <c r="WNM344" s="437"/>
      <c r="WNN344" s="437"/>
      <c r="WNO344" s="439"/>
      <c r="WNP344" s="211" t="s">
        <v>10863</v>
      </c>
      <c r="WNQ344" s="211" t="s">
        <v>22772</v>
      </c>
      <c r="WNR344" s="211" t="s">
        <v>6595</v>
      </c>
      <c r="WNS344" s="212">
        <v>1</v>
      </c>
      <c r="WNT344" s="212"/>
      <c r="WNU344" s="194">
        <v>79.59</v>
      </c>
      <c r="WNV344" s="194">
        <f>ROUND(WNU344*(1+$C$7),2)</f>
        <v>104.49</v>
      </c>
      <c r="WNW344" s="194">
        <f>WNS344*WNU344</f>
        <v>79.59</v>
      </c>
      <c r="WNX344" s="293">
        <f>WNV344*WNS344</f>
        <v>104.49</v>
      </c>
      <c r="WNY344" s="232" t="s">
        <v>22773</v>
      </c>
      <c r="WNZ344" s="437" t="s">
        <v>22774</v>
      </c>
      <c r="WOA344" s="437"/>
      <c r="WOB344" s="437"/>
      <c r="WOC344" s="437"/>
      <c r="WOD344" s="437"/>
      <c r="WOE344" s="439"/>
      <c r="WOF344" s="211" t="s">
        <v>10863</v>
      </c>
      <c r="WOG344" s="211" t="s">
        <v>22772</v>
      </c>
      <c r="WOH344" s="211" t="s">
        <v>6595</v>
      </c>
      <c r="WOI344" s="212">
        <v>1</v>
      </c>
      <c r="WOJ344" s="212"/>
      <c r="WOK344" s="194">
        <v>79.59</v>
      </c>
      <c r="WOL344" s="194">
        <f>ROUND(WOK344*(1+$C$7),2)</f>
        <v>104.49</v>
      </c>
      <c r="WOM344" s="194">
        <f>WOI344*WOK344</f>
        <v>79.59</v>
      </c>
      <c r="WON344" s="293">
        <f>WOL344*WOI344</f>
        <v>104.49</v>
      </c>
      <c r="WOO344" s="232" t="s">
        <v>22773</v>
      </c>
      <c r="WOP344" s="437" t="s">
        <v>22774</v>
      </c>
      <c r="WOQ344" s="437"/>
      <c r="WOR344" s="437"/>
      <c r="WOS344" s="437"/>
      <c r="WOT344" s="437"/>
      <c r="WOU344" s="439"/>
      <c r="WOV344" s="211" t="s">
        <v>10863</v>
      </c>
      <c r="WOW344" s="211" t="s">
        <v>22772</v>
      </c>
      <c r="WOX344" s="211" t="s">
        <v>6595</v>
      </c>
      <c r="WOY344" s="212">
        <v>1</v>
      </c>
      <c r="WOZ344" s="212"/>
      <c r="WPA344" s="194">
        <v>79.59</v>
      </c>
      <c r="WPB344" s="194">
        <f>ROUND(WPA344*(1+$C$7),2)</f>
        <v>104.49</v>
      </c>
      <c r="WPC344" s="194">
        <f>WOY344*WPA344</f>
        <v>79.59</v>
      </c>
      <c r="WPD344" s="293">
        <f>WPB344*WOY344</f>
        <v>104.49</v>
      </c>
      <c r="WPE344" s="232" t="s">
        <v>22773</v>
      </c>
      <c r="WPF344" s="437" t="s">
        <v>22774</v>
      </c>
      <c r="WPG344" s="437"/>
      <c r="WPH344" s="437"/>
      <c r="WPI344" s="437"/>
      <c r="WPJ344" s="437"/>
      <c r="WPK344" s="439"/>
      <c r="WPL344" s="211" t="s">
        <v>10863</v>
      </c>
      <c r="WPM344" s="211" t="s">
        <v>22772</v>
      </c>
      <c r="WPN344" s="211" t="s">
        <v>6595</v>
      </c>
      <c r="WPO344" s="212">
        <v>1</v>
      </c>
      <c r="WPP344" s="212"/>
      <c r="WPQ344" s="194">
        <v>79.59</v>
      </c>
      <c r="WPR344" s="194">
        <f>ROUND(WPQ344*(1+$C$7),2)</f>
        <v>104.49</v>
      </c>
      <c r="WPS344" s="194">
        <f>WPO344*WPQ344</f>
        <v>79.59</v>
      </c>
      <c r="WPT344" s="293">
        <f>WPR344*WPO344</f>
        <v>104.49</v>
      </c>
      <c r="WPU344" s="232" t="s">
        <v>22773</v>
      </c>
      <c r="WPV344" s="437" t="s">
        <v>22774</v>
      </c>
      <c r="WPW344" s="437"/>
      <c r="WPX344" s="437"/>
      <c r="WPY344" s="437"/>
      <c r="WPZ344" s="437"/>
      <c r="WQA344" s="439"/>
      <c r="WQB344" s="211" t="s">
        <v>10863</v>
      </c>
      <c r="WQC344" s="211" t="s">
        <v>22772</v>
      </c>
      <c r="WQD344" s="211" t="s">
        <v>6595</v>
      </c>
      <c r="WQE344" s="212">
        <v>1</v>
      </c>
      <c r="WQF344" s="212"/>
      <c r="WQG344" s="194">
        <v>79.59</v>
      </c>
      <c r="WQH344" s="194">
        <f>ROUND(WQG344*(1+$C$7),2)</f>
        <v>104.49</v>
      </c>
      <c r="WQI344" s="194">
        <f>WQE344*WQG344</f>
        <v>79.59</v>
      </c>
      <c r="WQJ344" s="293">
        <f>WQH344*WQE344</f>
        <v>104.49</v>
      </c>
      <c r="WQK344" s="232" t="s">
        <v>22773</v>
      </c>
      <c r="WQL344" s="437" t="s">
        <v>22774</v>
      </c>
      <c r="WQM344" s="437"/>
      <c r="WQN344" s="437"/>
      <c r="WQO344" s="437"/>
      <c r="WQP344" s="437"/>
      <c r="WQQ344" s="439"/>
      <c r="WQR344" s="211" t="s">
        <v>10863</v>
      </c>
      <c r="WQS344" s="211" t="s">
        <v>22772</v>
      </c>
      <c r="WQT344" s="211" t="s">
        <v>6595</v>
      </c>
      <c r="WQU344" s="212">
        <v>1</v>
      </c>
      <c r="WQV344" s="212"/>
      <c r="WQW344" s="194">
        <v>79.59</v>
      </c>
      <c r="WQX344" s="194">
        <f>ROUND(WQW344*(1+$C$7),2)</f>
        <v>104.49</v>
      </c>
      <c r="WQY344" s="194">
        <f>WQU344*WQW344</f>
        <v>79.59</v>
      </c>
      <c r="WQZ344" s="293">
        <f>WQX344*WQU344</f>
        <v>104.49</v>
      </c>
      <c r="WRA344" s="232" t="s">
        <v>22773</v>
      </c>
      <c r="WRB344" s="437" t="s">
        <v>22774</v>
      </c>
      <c r="WRC344" s="437"/>
      <c r="WRD344" s="437"/>
      <c r="WRE344" s="437"/>
      <c r="WRF344" s="437"/>
      <c r="WRG344" s="439"/>
      <c r="WRH344" s="211" t="s">
        <v>10863</v>
      </c>
      <c r="WRI344" s="211" t="s">
        <v>22772</v>
      </c>
      <c r="WRJ344" s="211" t="s">
        <v>6595</v>
      </c>
      <c r="WRK344" s="212">
        <v>1</v>
      </c>
      <c r="WRL344" s="212"/>
      <c r="WRM344" s="194">
        <v>79.59</v>
      </c>
      <c r="WRN344" s="194">
        <f>ROUND(WRM344*(1+$C$7),2)</f>
        <v>104.49</v>
      </c>
      <c r="WRO344" s="194">
        <f>WRK344*WRM344</f>
        <v>79.59</v>
      </c>
      <c r="WRP344" s="293">
        <f>WRN344*WRK344</f>
        <v>104.49</v>
      </c>
      <c r="WRQ344" s="232" t="s">
        <v>22773</v>
      </c>
      <c r="WRR344" s="437" t="s">
        <v>22774</v>
      </c>
      <c r="WRS344" s="437"/>
      <c r="WRT344" s="437"/>
      <c r="WRU344" s="437"/>
      <c r="WRV344" s="437"/>
      <c r="WRW344" s="439"/>
      <c r="WRX344" s="211" t="s">
        <v>10863</v>
      </c>
      <c r="WRY344" s="211" t="s">
        <v>22772</v>
      </c>
      <c r="WRZ344" s="211" t="s">
        <v>6595</v>
      </c>
      <c r="WSA344" s="212">
        <v>1</v>
      </c>
      <c r="WSB344" s="212"/>
      <c r="WSC344" s="194">
        <v>79.59</v>
      </c>
      <c r="WSD344" s="194">
        <f>ROUND(WSC344*(1+$C$7),2)</f>
        <v>104.49</v>
      </c>
      <c r="WSE344" s="194">
        <f>WSA344*WSC344</f>
        <v>79.59</v>
      </c>
      <c r="WSF344" s="293">
        <f>WSD344*WSA344</f>
        <v>104.49</v>
      </c>
      <c r="WSG344" s="232" t="s">
        <v>22773</v>
      </c>
      <c r="WSH344" s="437" t="s">
        <v>22774</v>
      </c>
      <c r="WSI344" s="437"/>
      <c r="WSJ344" s="437"/>
      <c r="WSK344" s="437"/>
      <c r="WSL344" s="437"/>
      <c r="WSM344" s="439"/>
      <c r="WSN344" s="211" t="s">
        <v>10863</v>
      </c>
      <c r="WSO344" s="211" t="s">
        <v>22772</v>
      </c>
      <c r="WSP344" s="211" t="s">
        <v>6595</v>
      </c>
      <c r="WSQ344" s="212">
        <v>1</v>
      </c>
      <c r="WSR344" s="212"/>
      <c r="WSS344" s="194">
        <v>79.59</v>
      </c>
      <c r="WST344" s="194">
        <f>ROUND(WSS344*(1+$C$7),2)</f>
        <v>104.49</v>
      </c>
      <c r="WSU344" s="194">
        <f>WSQ344*WSS344</f>
        <v>79.59</v>
      </c>
      <c r="WSV344" s="293">
        <f>WST344*WSQ344</f>
        <v>104.49</v>
      </c>
      <c r="WSW344" s="232" t="s">
        <v>22773</v>
      </c>
      <c r="WSX344" s="437" t="s">
        <v>22774</v>
      </c>
      <c r="WSY344" s="437"/>
      <c r="WSZ344" s="437"/>
      <c r="WTA344" s="437"/>
      <c r="WTB344" s="437"/>
      <c r="WTC344" s="439"/>
      <c r="WTD344" s="211" t="s">
        <v>10863</v>
      </c>
      <c r="WTE344" s="211" t="s">
        <v>22772</v>
      </c>
      <c r="WTF344" s="211" t="s">
        <v>6595</v>
      </c>
      <c r="WTG344" s="212">
        <v>1</v>
      </c>
      <c r="WTH344" s="212"/>
      <c r="WTI344" s="194">
        <v>79.59</v>
      </c>
      <c r="WTJ344" s="194">
        <f>ROUND(WTI344*(1+$C$7),2)</f>
        <v>104.49</v>
      </c>
      <c r="WTK344" s="194">
        <f>WTG344*WTI344</f>
        <v>79.59</v>
      </c>
      <c r="WTL344" s="293">
        <f>WTJ344*WTG344</f>
        <v>104.49</v>
      </c>
      <c r="WTM344" s="232" t="s">
        <v>22773</v>
      </c>
      <c r="WTN344" s="437" t="s">
        <v>22774</v>
      </c>
      <c r="WTO344" s="437"/>
      <c r="WTP344" s="437"/>
      <c r="WTQ344" s="437"/>
      <c r="WTR344" s="437"/>
      <c r="WTS344" s="439"/>
      <c r="WTT344" s="211" t="s">
        <v>10863</v>
      </c>
      <c r="WTU344" s="211" t="s">
        <v>22772</v>
      </c>
      <c r="WTV344" s="211" t="s">
        <v>6595</v>
      </c>
      <c r="WTW344" s="212">
        <v>1</v>
      </c>
      <c r="WTX344" s="212"/>
      <c r="WTY344" s="194">
        <v>79.59</v>
      </c>
      <c r="WTZ344" s="194">
        <f>ROUND(WTY344*(1+$C$7),2)</f>
        <v>104.49</v>
      </c>
      <c r="WUA344" s="194">
        <f>WTW344*WTY344</f>
        <v>79.59</v>
      </c>
      <c r="WUB344" s="293">
        <f>WTZ344*WTW344</f>
        <v>104.49</v>
      </c>
      <c r="WUC344" s="232" t="s">
        <v>22773</v>
      </c>
      <c r="WUD344" s="437" t="s">
        <v>22774</v>
      </c>
      <c r="WUE344" s="437"/>
      <c r="WUF344" s="437"/>
      <c r="WUG344" s="437"/>
      <c r="WUH344" s="437"/>
      <c r="WUI344" s="439"/>
      <c r="WUJ344" s="211" t="s">
        <v>10863</v>
      </c>
      <c r="WUK344" s="211" t="s">
        <v>22772</v>
      </c>
      <c r="WUL344" s="211" t="s">
        <v>6595</v>
      </c>
      <c r="WUM344" s="212">
        <v>1</v>
      </c>
      <c r="WUN344" s="212"/>
      <c r="WUO344" s="194">
        <v>79.59</v>
      </c>
      <c r="WUP344" s="194">
        <f>ROUND(WUO344*(1+$C$7),2)</f>
        <v>104.49</v>
      </c>
      <c r="WUQ344" s="194">
        <f>WUM344*WUO344</f>
        <v>79.59</v>
      </c>
      <c r="WUR344" s="293">
        <f>WUP344*WUM344</f>
        <v>104.49</v>
      </c>
      <c r="WUS344" s="232" t="s">
        <v>22773</v>
      </c>
      <c r="WUT344" s="437" t="s">
        <v>22774</v>
      </c>
      <c r="WUU344" s="437"/>
      <c r="WUV344" s="437"/>
      <c r="WUW344" s="437"/>
      <c r="WUX344" s="437"/>
      <c r="WUY344" s="439"/>
      <c r="WUZ344" s="211" t="s">
        <v>10863</v>
      </c>
      <c r="WVA344" s="211" t="s">
        <v>22772</v>
      </c>
      <c r="WVB344" s="211" t="s">
        <v>6595</v>
      </c>
      <c r="WVC344" s="212">
        <v>1</v>
      </c>
      <c r="WVD344" s="212"/>
      <c r="WVE344" s="194">
        <v>79.59</v>
      </c>
      <c r="WVF344" s="194">
        <f>ROUND(WVE344*(1+$C$7),2)</f>
        <v>104.49</v>
      </c>
      <c r="WVG344" s="194">
        <f>WVC344*WVE344</f>
        <v>79.59</v>
      </c>
      <c r="WVH344" s="293">
        <f>WVF344*WVC344</f>
        <v>104.49</v>
      </c>
      <c r="WVI344" s="232" t="s">
        <v>22773</v>
      </c>
      <c r="WVJ344" s="437" t="s">
        <v>22774</v>
      </c>
      <c r="WVK344" s="437"/>
      <c r="WVL344" s="437"/>
      <c r="WVM344" s="437"/>
      <c r="WVN344" s="437"/>
      <c r="WVO344" s="439"/>
      <c r="WVP344" s="211" t="s">
        <v>10863</v>
      </c>
      <c r="WVQ344" s="211" t="s">
        <v>22772</v>
      </c>
      <c r="WVR344" s="211" t="s">
        <v>6595</v>
      </c>
      <c r="WVS344" s="212">
        <v>1</v>
      </c>
      <c r="WVT344" s="212"/>
      <c r="WVU344" s="194">
        <v>79.59</v>
      </c>
      <c r="WVV344" s="194">
        <f>ROUND(WVU344*(1+$C$7),2)</f>
        <v>104.49</v>
      </c>
      <c r="WVW344" s="194">
        <f>WVS344*WVU344</f>
        <v>79.59</v>
      </c>
      <c r="WVX344" s="293">
        <f>WVV344*WVS344</f>
        <v>104.49</v>
      </c>
      <c r="WVY344" s="232" t="s">
        <v>22773</v>
      </c>
      <c r="WVZ344" s="437" t="s">
        <v>22774</v>
      </c>
      <c r="WWA344" s="437"/>
      <c r="WWB344" s="437"/>
      <c r="WWC344" s="437"/>
      <c r="WWD344" s="437"/>
      <c r="WWE344" s="439"/>
      <c r="WWF344" s="211" t="s">
        <v>10863</v>
      </c>
      <c r="WWG344" s="211" t="s">
        <v>22772</v>
      </c>
      <c r="WWH344" s="211" t="s">
        <v>6595</v>
      </c>
      <c r="WWI344" s="212">
        <v>1</v>
      </c>
      <c r="WWJ344" s="212"/>
      <c r="WWK344" s="194">
        <v>79.59</v>
      </c>
      <c r="WWL344" s="194">
        <f>ROUND(WWK344*(1+$C$7),2)</f>
        <v>104.49</v>
      </c>
      <c r="WWM344" s="194">
        <f>WWI344*WWK344</f>
        <v>79.59</v>
      </c>
      <c r="WWN344" s="293">
        <f>WWL344*WWI344</f>
        <v>104.49</v>
      </c>
      <c r="WWO344" s="232" t="s">
        <v>22773</v>
      </c>
      <c r="WWP344" s="437" t="s">
        <v>22774</v>
      </c>
      <c r="WWQ344" s="437"/>
      <c r="WWR344" s="437"/>
      <c r="WWS344" s="437"/>
      <c r="WWT344" s="437"/>
      <c r="WWU344" s="439"/>
      <c r="WWV344" s="211" t="s">
        <v>10863</v>
      </c>
      <c r="WWW344" s="211" t="s">
        <v>22772</v>
      </c>
      <c r="WWX344" s="211" t="s">
        <v>6595</v>
      </c>
      <c r="WWY344" s="212">
        <v>1</v>
      </c>
      <c r="WWZ344" s="212"/>
      <c r="WXA344" s="194">
        <v>79.59</v>
      </c>
      <c r="WXB344" s="194">
        <f>ROUND(WXA344*(1+$C$7),2)</f>
        <v>104.49</v>
      </c>
      <c r="WXC344" s="194">
        <f>WWY344*WXA344</f>
        <v>79.59</v>
      </c>
      <c r="WXD344" s="293">
        <f>WXB344*WWY344</f>
        <v>104.49</v>
      </c>
      <c r="WXE344" s="232" t="s">
        <v>22773</v>
      </c>
      <c r="WXF344" s="437" t="s">
        <v>22774</v>
      </c>
      <c r="WXG344" s="437"/>
      <c r="WXH344" s="437"/>
      <c r="WXI344" s="437"/>
      <c r="WXJ344" s="437"/>
      <c r="WXK344" s="439"/>
      <c r="WXL344" s="211" t="s">
        <v>10863</v>
      </c>
      <c r="WXM344" s="211" t="s">
        <v>22772</v>
      </c>
      <c r="WXN344" s="211" t="s">
        <v>6595</v>
      </c>
      <c r="WXO344" s="212">
        <v>1</v>
      </c>
      <c r="WXP344" s="212"/>
      <c r="WXQ344" s="194">
        <v>79.59</v>
      </c>
      <c r="WXR344" s="194">
        <f>ROUND(WXQ344*(1+$C$7),2)</f>
        <v>104.49</v>
      </c>
      <c r="WXS344" s="194">
        <f>WXO344*WXQ344</f>
        <v>79.59</v>
      </c>
      <c r="WXT344" s="293">
        <f>WXR344*WXO344</f>
        <v>104.49</v>
      </c>
      <c r="WXU344" s="232" t="s">
        <v>22773</v>
      </c>
      <c r="WXV344" s="437" t="s">
        <v>22774</v>
      </c>
      <c r="WXW344" s="437"/>
      <c r="WXX344" s="437"/>
      <c r="WXY344" s="437"/>
      <c r="WXZ344" s="437"/>
      <c r="WYA344" s="439"/>
      <c r="WYB344" s="211" t="s">
        <v>10863</v>
      </c>
      <c r="WYC344" s="211" t="s">
        <v>22772</v>
      </c>
      <c r="WYD344" s="211" t="s">
        <v>6595</v>
      </c>
      <c r="WYE344" s="212">
        <v>1</v>
      </c>
      <c r="WYF344" s="212"/>
      <c r="WYG344" s="194">
        <v>79.59</v>
      </c>
      <c r="WYH344" s="194">
        <f>ROUND(WYG344*(1+$C$7),2)</f>
        <v>104.49</v>
      </c>
      <c r="WYI344" s="194">
        <f>WYE344*WYG344</f>
        <v>79.59</v>
      </c>
      <c r="WYJ344" s="293">
        <f>WYH344*WYE344</f>
        <v>104.49</v>
      </c>
      <c r="WYK344" s="232" t="s">
        <v>22773</v>
      </c>
      <c r="WYL344" s="437" t="s">
        <v>22774</v>
      </c>
      <c r="WYM344" s="437"/>
      <c r="WYN344" s="437"/>
      <c r="WYO344" s="437"/>
      <c r="WYP344" s="437"/>
      <c r="WYQ344" s="439"/>
      <c r="WYR344" s="211" t="s">
        <v>10863</v>
      </c>
      <c r="WYS344" s="211" t="s">
        <v>22772</v>
      </c>
      <c r="WYT344" s="211" t="s">
        <v>6595</v>
      </c>
      <c r="WYU344" s="212">
        <v>1</v>
      </c>
      <c r="WYV344" s="212"/>
      <c r="WYW344" s="194">
        <v>79.59</v>
      </c>
      <c r="WYX344" s="194">
        <f>ROUND(WYW344*(1+$C$7),2)</f>
        <v>104.49</v>
      </c>
      <c r="WYY344" s="194">
        <f>WYU344*WYW344</f>
        <v>79.59</v>
      </c>
      <c r="WYZ344" s="293">
        <f>WYX344*WYU344</f>
        <v>104.49</v>
      </c>
      <c r="WZA344" s="232" t="s">
        <v>22773</v>
      </c>
      <c r="WZB344" s="437" t="s">
        <v>22774</v>
      </c>
      <c r="WZC344" s="437"/>
      <c r="WZD344" s="437"/>
      <c r="WZE344" s="437"/>
      <c r="WZF344" s="437"/>
      <c r="WZG344" s="439"/>
      <c r="WZH344" s="211" t="s">
        <v>10863</v>
      </c>
      <c r="WZI344" s="211" t="s">
        <v>22772</v>
      </c>
      <c r="WZJ344" s="211" t="s">
        <v>6595</v>
      </c>
      <c r="WZK344" s="212">
        <v>1</v>
      </c>
      <c r="WZL344" s="212"/>
      <c r="WZM344" s="194">
        <v>79.59</v>
      </c>
      <c r="WZN344" s="194">
        <f>ROUND(WZM344*(1+$C$7),2)</f>
        <v>104.49</v>
      </c>
      <c r="WZO344" s="194">
        <f>WZK344*WZM344</f>
        <v>79.59</v>
      </c>
      <c r="WZP344" s="293">
        <f>WZN344*WZK344</f>
        <v>104.49</v>
      </c>
      <c r="WZQ344" s="232" t="s">
        <v>22773</v>
      </c>
      <c r="WZR344" s="437" t="s">
        <v>22774</v>
      </c>
      <c r="WZS344" s="437"/>
      <c r="WZT344" s="437"/>
      <c r="WZU344" s="437"/>
      <c r="WZV344" s="437"/>
      <c r="WZW344" s="439"/>
      <c r="WZX344" s="211" t="s">
        <v>10863</v>
      </c>
      <c r="WZY344" s="211" t="s">
        <v>22772</v>
      </c>
      <c r="WZZ344" s="211" t="s">
        <v>6595</v>
      </c>
      <c r="XAA344" s="212">
        <v>1</v>
      </c>
      <c r="XAB344" s="212"/>
      <c r="XAC344" s="194">
        <v>79.59</v>
      </c>
      <c r="XAD344" s="194">
        <f>ROUND(XAC344*(1+$C$7),2)</f>
        <v>104.49</v>
      </c>
      <c r="XAE344" s="194">
        <f>XAA344*XAC344</f>
        <v>79.59</v>
      </c>
      <c r="XAF344" s="293">
        <f>XAD344*XAA344</f>
        <v>104.49</v>
      </c>
      <c r="XAG344" s="232" t="s">
        <v>22773</v>
      </c>
      <c r="XAH344" s="437" t="s">
        <v>22774</v>
      </c>
      <c r="XAI344" s="437"/>
      <c r="XAJ344" s="437"/>
      <c r="XAK344" s="437"/>
      <c r="XAL344" s="437"/>
      <c r="XAM344" s="439"/>
      <c r="XAN344" s="211" t="s">
        <v>10863</v>
      </c>
      <c r="XAO344" s="211" t="s">
        <v>22772</v>
      </c>
      <c r="XAP344" s="211" t="s">
        <v>6595</v>
      </c>
      <c r="XAQ344" s="212">
        <v>1</v>
      </c>
      <c r="XAR344" s="212"/>
      <c r="XAS344" s="194">
        <v>79.59</v>
      </c>
      <c r="XAT344" s="194">
        <f>ROUND(XAS344*(1+$C$7),2)</f>
        <v>104.49</v>
      </c>
      <c r="XAU344" s="194">
        <f>XAQ344*XAS344</f>
        <v>79.59</v>
      </c>
      <c r="XAV344" s="293">
        <f>XAT344*XAQ344</f>
        <v>104.49</v>
      </c>
      <c r="XAW344" s="232" t="s">
        <v>22773</v>
      </c>
      <c r="XAX344" s="437" t="s">
        <v>22774</v>
      </c>
      <c r="XAY344" s="437"/>
      <c r="XAZ344" s="437"/>
      <c r="XBA344" s="437"/>
      <c r="XBB344" s="437"/>
      <c r="XBC344" s="439"/>
      <c r="XBD344" s="211" t="s">
        <v>10863</v>
      </c>
      <c r="XBE344" s="211" t="s">
        <v>22772</v>
      </c>
      <c r="XBF344" s="211" t="s">
        <v>6595</v>
      </c>
      <c r="XBG344" s="212">
        <v>1</v>
      </c>
      <c r="XBH344" s="212"/>
      <c r="XBI344" s="194">
        <v>79.59</v>
      </c>
      <c r="XBJ344" s="194">
        <f>ROUND(XBI344*(1+$C$7),2)</f>
        <v>104.49</v>
      </c>
      <c r="XBK344" s="194">
        <f>XBG344*XBI344</f>
        <v>79.59</v>
      </c>
      <c r="XBL344" s="293">
        <f>XBJ344*XBG344</f>
        <v>104.49</v>
      </c>
      <c r="XBM344" s="232" t="s">
        <v>22773</v>
      </c>
      <c r="XBN344" s="437" t="s">
        <v>22774</v>
      </c>
      <c r="XBO344" s="437"/>
      <c r="XBP344" s="437"/>
      <c r="XBQ344" s="437"/>
      <c r="XBR344" s="437"/>
      <c r="XBS344" s="439"/>
      <c r="XBT344" s="211" t="s">
        <v>10863</v>
      </c>
      <c r="XBU344" s="211" t="s">
        <v>22772</v>
      </c>
      <c r="XBV344" s="211" t="s">
        <v>6595</v>
      </c>
      <c r="XBW344" s="212">
        <v>1</v>
      </c>
      <c r="XBX344" s="212"/>
      <c r="XBY344" s="194">
        <v>79.59</v>
      </c>
      <c r="XBZ344" s="194">
        <f>ROUND(XBY344*(1+$C$7),2)</f>
        <v>104.49</v>
      </c>
      <c r="XCA344" s="194">
        <f>XBW344*XBY344</f>
        <v>79.59</v>
      </c>
      <c r="XCB344" s="293">
        <f>XBZ344*XBW344</f>
        <v>104.49</v>
      </c>
      <c r="XCC344" s="232" t="s">
        <v>22773</v>
      </c>
      <c r="XCD344" s="437" t="s">
        <v>22774</v>
      </c>
      <c r="XCE344" s="437"/>
      <c r="XCF344" s="437"/>
      <c r="XCG344" s="437"/>
      <c r="XCH344" s="437"/>
      <c r="XCI344" s="439"/>
      <c r="XCJ344" s="211" t="s">
        <v>10863</v>
      </c>
      <c r="XCK344" s="211" t="s">
        <v>22772</v>
      </c>
      <c r="XCL344" s="211" t="s">
        <v>6595</v>
      </c>
      <c r="XCM344" s="212">
        <v>1</v>
      </c>
      <c r="XCN344" s="212"/>
      <c r="XCO344" s="194">
        <v>79.59</v>
      </c>
      <c r="XCP344" s="194">
        <f>ROUND(XCO344*(1+$C$7),2)</f>
        <v>104.49</v>
      </c>
      <c r="XCQ344" s="194">
        <f>XCM344*XCO344</f>
        <v>79.59</v>
      </c>
      <c r="XCR344" s="293">
        <f>XCP344*XCM344</f>
        <v>104.49</v>
      </c>
      <c r="XCS344" s="232" t="s">
        <v>22773</v>
      </c>
      <c r="XCT344" s="437" t="s">
        <v>22774</v>
      </c>
      <c r="XCU344" s="437"/>
      <c r="XCV344" s="437"/>
      <c r="XCW344" s="437"/>
      <c r="XCX344" s="437"/>
      <c r="XCY344" s="439"/>
      <c r="XCZ344" s="211" t="s">
        <v>10863</v>
      </c>
      <c r="XDA344" s="211" t="s">
        <v>22772</v>
      </c>
      <c r="XDB344" s="211" t="s">
        <v>6595</v>
      </c>
      <c r="XDC344" s="212">
        <v>1</v>
      </c>
      <c r="XDD344" s="212"/>
      <c r="XDE344" s="194">
        <v>79.59</v>
      </c>
      <c r="XDF344" s="194">
        <f>ROUND(XDE344*(1+$C$7),2)</f>
        <v>104.49</v>
      </c>
      <c r="XDG344" s="194">
        <f>XDC344*XDE344</f>
        <v>79.59</v>
      </c>
      <c r="XDH344" s="293">
        <f>XDF344*XDC344</f>
        <v>104.49</v>
      </c>
      <c r="XDI344" s="232" t="s">
        <v>22773</v>
      </c>
      <c r="XDJ344" s="437" t="s">
        <v>22774</v>
      </c>
      <c r="XDK344" s="437"/>
      <c r="XDL344" s="437"/>
      <c r="XDM344" s="437"/>
      <c r="XDN344" s="437"/>
      <c r="XDO344" s="439"/>
      <c r="XDP344" s="211" t="s">
        <v>10863</v>
      </c>
      <c r="XDQ344" s="211" t="s">
        <v>22772</v>
      </c>
      <c r="XDR344" s="211" t="s">
        <v>6595</v>
      </c>
      <c r="XDS344" s="212">
        <v>1</v>
      </c>
      <c r="XDT344" s="212"/>
      <c r="XDU344" s="194">
        <v>79.59</v>
      </c>
      <c r="XDV344" s="194">
        <f>ROUND(XDU344*(1+$C$7),2)</f>
        <v>104.49</v>
      </c>
      <c r="XDW344" s="194">
        <f>XDS344*XDU344</f>
        <v>79.59</v>
      </c>
      <c r="XDX344" s="293">
        <f>XDV344*XDS344</f>
        <v>104.49</v>
      </c>
      <c r="XDY344" s="232" t="s">
        <v>22773</v>
      </c>
      <c r="XDZ344" s="437" t="s">
        <v>22774</v>
      </c>
      <c r="XEA344" s="437"/>
      <c r="XEB344" s="437"/>
      <c r="XEC344" s="437"/>
      <c r="XED344" s="437"/>
      <c r="XEE344" s="439"/>
      <c r="XEF344" s="211" t="s">
        <v>10863</v>
      </c>
      <c r="XEG344" s="211" t="s">
        <v>22772</v>
      </c>
      <c r="XEH344" s="211" t="s">
        <v>6595</v>
      </c>
      <c r="XEI344" s="212">
        <v>1</v>
      </c>
      <c r="XEJ344" s="212"/>
      <c r="XEK344" s="194">
        <v>79.59</v>
      </c>
      <c r="XEL344" s="194">
        <f>ROUND(XEK344*(1+$C$7),2)</f>
        <v>104.49</v>
      </c>
      <c r="XEM344" s="194">
        <f>XEI344*XEK344</f>
        <v>79.59</v>
      </c>
      <c r="XEN344" s="293">
        <f>XEL344*XEI344</f>
        <v>104.49</v>
      </c>
      <c r="XEO344" s="232" t="s">
        <v>22773</v>
      </c>
      <c r="XEP344" s="437" t="s">
        <v>22774</v>
      </c>
      <c r="XEQ344" s="437"/>
      <c r="XER344" s="437"/>
      <c r="XES344" s="437"/>
      <c r="XET344" s="437"/>
      <c r="XEU344" s="439"/>
      <c r="XEV344" s="211" t="s">
        <v>10863</v>
      </c>
      <c r="XEW344" s="211" t="s">
        <v>22772</v>
      </c>
      <c r="XEX344" s="211" t="s">
        <v>6595</v>
      </c>
      <c r="XEY344" s="212">
        <v>1</v>
      </c>
      <c r="XEZ344" s="212"/>
      <c r="XFA344" s="194">
        <v>79.59</v>
      </c>
      <c r="XFB344" s="194">
        <f>ROUND(XFA344*(1+$C$7),2)</f>
        <v>104.49</v>
      </c>
      <c r="XFC344" s="194">
        <f>XEY344*XFA344</f>
        <v>79.59</v>
      </c>
      <c r="XFD344" s="293">
        <f>XFB344*XEY344</f>
        <v>104.49</v>
      </c>
    </row>
    <row r="345" spans="1:16384" s="20" customFormat="1" ht="24.95" customHeight="1">
      <c r="A345" s="243" t="s">
        <v>22833</v>
      </c>
      <c r="B345" s="409" t="str">
        <f>IF(I345="SINAPI",VLOOKUP(QUA!H345,SINAPI,2,),VLOOKUP(QUA!H345,SETOP,3,))</f>
        <v>PLACA FOTOLUMINESCENTE "S1" OU "S2"- 380 X 190 MM (SAÍDA - ESQUERDA)</v>
      </c>
      <c r="C345" s="409"/>
      <c r="D345" s="409"/>
      <c r="E345" s="409"/>
      <c r="F345" s="409"/>
      <c r="G345" s="410"/>
      <c r="H345" s="211" t="s">
        <v>10863</v>
      </c>
      <c r="I345" s="211" t="s">
        <v>22772</v>
      </c>
      <c r="J345" s="211" t="str">
        <f>IF(I345="SINAPI",VLOOKUP(QUA!H345,SINAPI,3,),VLOOKUP(QUA!H345,SETOP,4,))</f>
        <v>U</v>
      </c>
      <c r="K345" s="212">
        <v>1</v>
      </c>
      <c r="L345" s="212"/>
      <c r="M345" s="194">
        <f>ROUND(IF(I345="SINAPI",VLOOKUP(QUA!H345,SINAPI,4,),VLOOKUP(QUA!H345,SETOP,5,)),2)</f>
        <v>16.52</v>
      </c>
      <c r="N345" s="194">
        <f t="shared" si="55"/>
        <v>21.69</v>
      </c>
      <c r="O345" s="194">
        <f t="shared" si="56"/>
        <v>16.52</v>
      </c>
      <c r="P345" s="194">
        <f t="shared" si="57"/>
        <v>21.69</v>
      </c>
      <c r="Q345" s="232"/>
      <c r="R345" s="475"/>
      <c r="S345" s="475"/>
      <c r="T345" s="475"/>
      <c r="U345" s="475"/>
      <c r="V345" s="475"/>
      <c r="W345" s="475"/>
      <c r="X345" s="258"/>
      <c r="Y345" s="258"/>
      <c r="Z345" s="258"/>
      <c r="AA345" s="251"/>
      <c r="AB345" s="251"/>
      <c r="AC345" s="100"/>
      <c r="AD345" s="100"/>
      <c r="AE345" s="100"/>
      <c r="AF345" s="294"/>
      <c r="AG345" s="295"/>
      <c r="AH345" s="475"/>
      <c r="AI345" s="475"/>
      <c r="AJ345" s="475"/>
      <c r="AK345" s="475"/>
      <c r="AL345" s="475"/>
      <c r="AM345" s="475"/>
      <c r="AN345" s="258"/>
      <c r="AO345" s="258"/>
      <c r="AP345" s="258"/>
      <c r="AQ345" s="251"/>
      <c r="AR345" s="251"/>
      <c r="AS345" s="100"/>
      <c r="AT345" s="100"/>
      <c r="AU345" s="100"/>
      <c r="AV345" s="294"/>
      <c r="AW345" s="295"/>
      <c r="AX345" s="475"/>
      <c r="AY345" s="475"/>
      <c r="AZ345" s="475"/>
      <c r="BA345" s="475"/>
      <c r="BB345" s="475"/>
      <c r="BC345" s="475"/>
      <c r="BD345" s="258"/>
      <c r="BE345" s="258"/>
      <c r="BF345" s="258"/>
      <c r="BG345" s="251"/>
      <c r="BH345" s="251"/>
      <c r="BI345" s="100"/>
      <c r="BJ345" s="100"/>
      <c r="BK345" s="100"/>
      <c r="BL345" s="294"/>
      <c r="BM345" s="295"/>
      <c r="BN345" s="475"/>
      <c r="BO345" s="475"/>
      <c r="BP345" s="475"/>
      <c r="BQ345" s="475"/>
      <c r="BR345" s="475"/>
      <c r="BS345" s="475"/>
      <c r="BT345" s="258"/>
      <c r="BU345" s="258"/>
      <c r="BV345" s="258"/>
      <c r="BW345" s="251"/>
      <c r="BX345" s="251"/>
      <c r="BY345" s="100"/>
      <c r="BZ345" s="100"/>
      <c r="CA345" s="100"/>
      <c r="CB345" s="294"/>
      <c r="CC345" s="232"/>
      <c r="CD345" s="437"/>
      <c r="CE345" s="437"/>
      <c r="CF345" s="437"/>
      <c r="CG345" s="437"/>
      <c r="CH345" s="437"/>
      <c r="CI345" s="439"/>
      <c r="CJ345" s="211" t="s">
        <v>10863</v>
      </c>
      <c r="CK345" s="211" t="s">
        <v>22772</v>
      </c>
      <c r="CL345" s="211" t="s">
        <v>6595</v>
      </c>
      <c r="CM345" s="212">
        <v>1</v>
      </c>
      <c r="CN345" s="212"/>
      <c r="CO345" s="194">
        <v>79.59</v>
      </c>
      <c r="CP345" s="194">
        <f>ROUND(CO345*(1+$C$7),2)</f>
        <v>104.49</v>
      </c>
      <c r="CQ345" s="194">
        <f>CM345*CO345</f>
        <v>79.59</v>
      </c>
      <c r="CR345" s="293">
        <f>CP345*CM345</f>
        <v>104.49</v>
      </c>
      <c r="CS345" s="232" t="s">
        <v>22773</v>
      </c>
      <c r="CT345" s="437" t="s">
        <v>22774</v>
      </c>
      <c r="CU345" s="437"/>
      <c r="CV345" s="437"/>
      <c r="CW345" s="437"/>
      <c r="CX345" s="437"/>
      <c r="CY345" s="439"/>
      <c r="CZ345" s="211" t="s">
        <v>10863</v>
      </c>
      <c r="DA345" s="211" t="s">
        <v>22772</v>
      </c>
      <c r="DB345" s="211" t="s">
        <v>6595</v>
      </c>
      <c r="DC345" s="212">
        <v>1</v>
      </c>
      <c r="DD345" s="212"/>
      <c r="DE345" s="194">
        <v>79.59</v>
      </c>
      <c r="DF345" s="194">
        <f>ROUND(DE345*(1+$C$7),2)</f>
        <v>104.49</v>
      </c>
      <c r="DG345" s="194">
        <f>DC345*DE345</f>
        <v>79.59</v>
      </c>
      <c r="DH345" s="293">
        <f>DF345*DC345</f>
        <v>104.49</v>
      </c>
      <c r="DI345" s="232" t="s">
        <v>22773</v>
      </c>
      <c r="DJ345" s="437" t="s">
        <v>22774</v>
      </c>
      <c r="DK345" s="437"/>
      <c r="DL345" s="437"/>
      <c r="DM345" s="437"/>
      <c r="DN345" s="437"/>
      <c r="DO345" s="439"/>
      <c r="DP345" s="211" t="s">
        <v>10863</v>
      </c>
      <c r="DQ345" s="211" t="s">
        <v>22772</v>
      </c>
      <c r="DR345" s="211" t="s">
        <v>6595</v>
      </c>
      <c r="DS345" s="212">
        <v>1</v>
      </c>
      <c r="DT345" s="212"/>
      <c r="DU345" s="194">
        <v>79.59</v>
      </c>
      <c r="DV345" s="194">
        <f>ROUND(DU345*(1+$C$7),2)</f>
        <v>104.49</v>
      </c>
      <c r="DW345" s="194">
        <f>DS345*DU345</f>
        <v>79.59</v>
      </c>
      <c r="DX345" s="293">
        <f>DV345*DS345</f>
        <v>104.49</v>
      </c>
      <c r="DY345" s="232" t="s">
        <v>22773</v>
      </c>
      <c r="DZ345" s="437" t="s">
        <v>22774</v>
      </c>
      <c r="EA345" s="437"/>
      <c r="EB345" s="437"/>
      <c r="EC345" s="437"/>
      <c r="ED345" s="437"/>
      <c r="EE345" s="439"/>
      <c r="EF345" s="211" t="s">
        <v>10863</v>
      </c>
      <c r="EG345" s="211" t="s">
        <v>22772</v>
      </c>
      <c r="EH345" s="211" t="s">
        <v>6595</v>
      </c>
      <c r="EI345" s="212">
        <v>1</v>
      </c>
      <c r="EJ345" s="212"/>
      <c r="EK345" s="194">
        <v>79.59</v>
      </c>
      <c r="EL345" s="194">
        <f>ROUND(EK345*(1+$C$7),2)</f>
        <v>104.49</v>
      </c>
      <c r="EM345" s="194">
        <f>EI345*EK345</f>
        <v>79.59</v>
      </c>
      <c r="EN345" s="293">
        <f>EL345*EI345</f>
        <v>104.49</v>
      </c>
      <c r="EO345" s="232" t="s">
        <v>22773</v>
      </c>
      <c r="EP345" s="437" t="s">
        <v>22774</v>
      </c>
      <c r="EQ345" s="437"/>
      <c r="ER345" s="437"/>
      <c r="ES345" s="437"/>
      <c r="ET345" s="437"/>
      <c r="EU345" s="439"/>
      <c r="EV345" s="211" t="s">
        <v>10863</v>
      </c>
      <c r="EW345" s="211" t="s">
        <v>22772</v>
      </c>
      <c r="EX345" s="211" t="s">
        <v>6595</v>
      </c>
      <c r="EY345" s="212">
        <v>1</v>
      </c>
      <c r="EZ345" s="212"/>
      <c r="FA345" s="194">
        <v>79.59</v>
      </c>
      <c r="FB345" s="194">
        <f>ROUND(FA345*(1+$C$7),2)</f>
        <v>104.49</v>
      </c>
      <c r="FC345" s="194">
        <f>EY345*FA345</f>
        <v>79.59</v>
      </c>
      <c r="FD345" s="293">
        <f>FB345*EY345</f>
        <v>104.49</v>
      </c>
      <c r="FE345" s="232" t="s">
        <v>22773</v>
      </c>
      <c r="FF345" s="437" t="s">
        <v>22774</v>
      </c>
      <c r="FG345" s="437"/>
      <c r="FH345" s="437"/>
      <c r="FI345" s="437"/>
      <c r="FJ345" s="437"/>
      <c r="FK345" s="439"/>
      <c r="FL345" s="211" t="s">
        <v>10863</v>
      </c>
      <c r="FM345" s="211" t="s">
        <v>22772</v>
      </c>
      <c r="FN345" s="211" t="s">
        <v>6595</v>
      </c>
      <c r="FO345" s="212">
        <v>1</v>
      </c>
      <c r="FP345" s="212"/>
      <c r="FQ345" s="194">
        <v>79.59</v>
      </c>
      <c r="FR345" s="194">
        <f>ROUND(FQ345*(1+$C$7),2)</f>
        <v>104.49</v>
      </c>
      <c r="FS345" s="194">
        <f>FO345*FQ345</f>
        <v>79.59</v>
      </c>
      <c r="FT345" s="293">
        <f>FR345*FO345</f>
        <v>104.49</v>
      </c>
      <c r="FU345" s="232" t="s">
        <v>22773</v>
      </c>
      <c r="FV345" s="437" t="s">
        <v>22774</v>
      </c>
      <c r="FW345" s="437"/>
      <c r="FX345" s="437"/>
      <c r="FY345" s="437"/>
      <c r="FZ345" s="437"/>
      <c r="GA345" s="439"/>
      <c r="GB345" s="211" t="s">
        <v>10863</v>
      </c>
      <c r="GC345" s="211" t="s">
        <v>22772</v>
      </c>
      <c r="GD345" s="211" t="s">
        <v>6595</v>
      </c>
      <c r="GE345" s="212">
        <v>1</v>
      </c>
      <c r="GF345" s="212"/>
      <c r="GG345" s="194">
        <v>79.59</v>
      </c>
      <c r="GH345" s="194">
        <f>ROUND(GG345*(1+$C$7),2)</f>
        <v>104.49</v>
      </c>
      <c r="GI345" s="194">
        <f>GE345*GG345</f>
        <v>79.59</v>
      </c>
      <c r="GJ345" s="293">
        <f>GH345*GE345</f>
        <v>104.49</v>
      </c>
      <c r="GK345" s="232" t="s">
        <v>22773</v>
      </c>
      <c r="GL345" s="437" t="s">
        <v>22774</v>
      </c>
      <c r="GM345" s="437"/>
      <c r="GN345" s="437"/>
      <c r="GO345" s="437"/>
      <c r="GP345" s="437"/>
      <c r="GQ345" s="439"/>
      <c r="GR345" s="211" t="s">
        <v>10863</v>
      </c>
      <c r="GS345" s="211" t="s">
        <v>22772</v>
      </c>
      <c r="GT345" s="211" t="s">
        <v>6595</v>
      </c>
      <c r="GU345" s="212">
        <v>1</v>
      </c>
      <c r="GV345" s="212"/>
      <c r="GW345" s="194">
        <v>79.59</v>
      </c>
      <c r="GX345" s="194">
        <f>ROUND(GW345*(1+$C$7),2)</f>
        <v>104.49</v>
      </c>
      <c r="GY345" s="194">
        <f>GU345*GW345</f>
        <v>79.59</v>
      </c>
      <c r="GZ345" s="293">
        <f>GX345*GU345</f>
        <v>104.49</v>
      </c>
      <c r="HA345" s="232" t="s">
        <v>22773</v>
      </c>
      <c r="HB345" s="437" t="s">
        <v>22774</v>
      </c>
      <c r="HC345" s="437"/>
      <c r="HD345" s="437"/>
      <c r="HE345" s="437"/>
      <c r="HF345" s="437"/>
      <c r="HG345" s="439"/>
      <c r="HH345" s="211" t="s">
        <v>10863</v>
      </c>
      <c r="HI345" s="211" t="s">
        <v>22772</v>
      </c>
      <c r="HJ345" s="211" t="s">
        <v>6595</v>
      </c>
      <c r="HK345" s="212">
        <v>1</v>
      </c>
      <c r="HL345" s="212"/>
      <c r="HM345" s="194">
        <v>79.59</v>
      </c>
      <c r="HN345" s="194">
        <f>ROUND(HM345*(1+$C$7),2)</f>
        <v>104.49</v>
      </c>
      <c r="HO345" s="194">
        <f>HK345*HM345</f>
        <v>79.59</v>
      </c>
      <c r="HP345" s="293">
        <f>HN345*HK345</f>
        <v>104.49</v>
      </c>
      <c r="HQ345" s="232" t="s">
        <v>22773</v>
      </c>
      <c r="HR345" s="437" t="s">
        <v>22774</v>
      </c>
      <c r="HS345" s="437"/>
      <c r="HT345" s="437"/>
      <c r="HU345" s="437"/>
      <c r="HV345" s="437"/>
      <c r="HW345" s="439"/>
      <c r="HX345" s="211" t="s">
        <v>10863</v>
      </c>
      <c r="HY345" s="211" t="s">
        <v>22772</v>
      </c>
      <c r="HZ345" s="211" t="s">
        <v>6595</v>
      </c>
      <c r="IA345" s="212">
        <v>1</v>
      </c>
      <c r="IB345" s="212"/>
      <c r="IC345" s="194">
        <v>79.59</v>
      </c>
      <c r="ID345" s="194">
        <f>ROUND(IC345*(1+$C$7),2)</f>
        <v>104.49</v>
      </c>
      <c r="IE345" s="194">
        <f>IA345*IC345</f>
        <v>79.59</v>
      </c>
      <c r="IF345" s="293">
        <f>ID345*IA345</f>
        <v>104.49</v>
      </c>
      <c r="IG345" s="232" t="s">
        <v>22773</v>
      </c>
      <c r="IH345" s="437" t="s">
        <v>22774</v>
      </c>
      <c r="II345" s="437"/>
      <c r="IJ345" s="437"/>
      <c r="IK345" s="437"/>
      <c r="IL345" s="437"/>
      <c r="IM345" s="439"/>
      <c r="IN345" s="211" t="s">
        <v>10863</v>
      </c>
      <c r="IO345" s="211" t="s">
        <v>22772</v>
      </c>
      <c r="IP345" s="211" t="s">
        <v>6595</v>
      </c>
      <c r="IQ345" s="212">
        <v>1</v>
      </c>
      <c r="IR345" s="212"/>
      <c r="IS345" s="194">
        <v>79.59</v>
      </c>
      <c r="IT345" s="194">
        <f>ROUND(IS345*(1+$C$7),2)</f>
        <v>104.49</v>
      </c>
      <c r="IU345" s="194">
        <f>IQ345*IS345</f>
        <v>79.59</v>
      </c>
      <c r="IV345" s="293">
        <f>IT345*IQ345</f>
        <v>104.49</v>
      </c>
      <c r="IW345" s="232" t="s">
        <v>22773</v>
      </c>
      <c r="IX345" s="437" t="s">
        <v>22774</v>
      </c>
      <c r="IY345" s="437"/>
      <c r="IZ345" s="437"/>
      <c r="JA345" s="437"/>
      <c r="JB345" s="437"/>
      <c r="JC345" s="439"/>
      <c r="JD345" s="211" t="s">
        <v>10863</v>
      </c>
      <c r="JE345" s="211" t="s">
        <v>22772</v>
      </c>
      <c r="JF345" s="211" t="s">
        <v>6595</v>
      </c>
      <c r="JG345" s="212">
        <v>1</v>
      </c>
      <c r="JH345" s="212"/>
      <c r="JI345" s="194">
        <v>79.59</v>
      </c>
      <c r="JJ345" s="194">
        <f>ROUND(JI345*(1+$C$7),2)</f>
        <v>104.49</v>
      </c>
      <c r="JK345" s="194">
        <f>JG345*JI345</f>
        <v>79.59</v>
      </c>
      <c r="JL345" s="293">
        <f>JJ345*JG345</f>
        <v>104.49</v>
      </c>
      <c r="JM345" s="232" t="s">
        <v>22773</v>
      </c>
      <c r="JN345" s="437" t="s">
        <v>22774</v>
      </c>
      <c r="JO345" s="437"/>
      <c r="JP345" s="437"/>
      <c r="JQ345" s="437"/>
      <c r="JR345" s="437"/>
      <c r="JS345" s="439"/>
      <c r="JT345" s="211" t="s">
        <v>10863</v>
      </c>
      <c r="JU345" s="211" t="s">
        <v>22772</v>
      </c>
      <c r="JV345" s="211" t="s">
        <v>6595</v>
      </c>
      <c r="JW345" s="212">
        <v>1</v>
      </c>
      <c r="JX345" s="212"/>
      <c r="JY345" s="194">
        <v>79.59</v>
      </c>
      <c r="JZ345" s="194">
        <f>ROUND(JY345*(1+$C$7),2)</f>
        <v>104.49</v>
      </c>
      <c r="KA345" s="194">
        <f>JW345*JY345</f>
        <v>79.59</v>
      </c>
      <c r="KB345" s="293">
        <f>JZ345*JW345</f>
        <v>104.49</v>
      </c>
      <c r="KC345" s="232" t="s">
        <v>22773</v>
      </c>
      <c r="KD345" s="437" t="s">
        <v>22774</v>
      </c>
      <c r="KE345" s="437"/>
      <c r="KF345" s="437"/>
      <c r="KG345" s="437"/>
      <c r="KH345" s="437"/>
      <c r="KI345" s="439"/>
      <c r="KJ345" s="211" t="s">
        <v>10863</v>
      </c>
      <c r="KK345" s="211" t="s">
        <v>22772</v>
      </c>
      <c r="KL345" s="211" t="s">
        <v>6595</v>
      </c>
      <c r="KM345" s="212">
        <v>1</v>
      </c>
      <c r="KN345" s="212"/>
      <c r="KO345" s="194">
        <v>79.59</v>
      </c>
      <c r="KP345" s="194">
        <f>ROUND(KO345*(1+$C$7),2)</f>
        <v>104.49</v>
      </c>
      <c r="KQ345" s="194">
        <f>KM345*KO345</f>
        <v>79.59</v>
      </c>
      <c r="KR345" s="293">
        <f>KP345*KM345</f>
        <v>104.49</v>
      </c>
      <c r="KS345" s="232" t="s">
        <v>22773</v>
      </c>
      <c r="KT345" s="437" t="s">
        <v>22774</v>
      </c>
      <c r="KU345" s="437"/>
      <c r="KV345" s="437"/>
      <c r="KW345" s="437"/>
      <c r="KX345" s="437"/>
      <c r="KY345" s="439"/>
      <c r="KZ345" s="211" t="s">
        <v>10863</v>
      </c>
      <c r="LA345" s="211" t="s">
        <v>22772</v>
      </c>
      <c r="LB345" s="211" t="s">
        <v>6595</v>
      </c>
      <c r="LC345" s="212">
        <v>1</v>
      </c>
      <c r="LD345" s="212"/>
      <c r="LE345" s="194">
        <v>79.59</v>
      </c>
      <c r="LF345" s="194">
        <f>ROUND(LE345*(1+$C$7),2)</f>
        <v>104.49</v>
      </c>
      <c r="LG345" s="194">
        <f>LC345*LE345</f>
        <v>79.59</v>
      </c>
      <c r="LH345" s="293">
        <f>LF345*LC345</f>
        <v>104.49</v>
      </c>
      <c r="LI345" s="232" t="s">
        <v>22773</v>
      </c>
      <c r="LJ345" s="437" t="s">
        <v>22774</v>
      </c>
      <c r="LK345" s="437"/>
      <c r="LL345" s="437"/>
      <c r="LM345" s="437"/>
      <c r="LN345" s="437"/>
      <c r="LO345" s="439"/>
      <c r="LP345" s="211" t="s">
        <v>10863</v>
      </c>
      <c r="LQ345" s="211" t="s">
        <v>22772</v>
      </c>
      <c r="LR345" s="211" t="s">
        <v>6595</v>
      </c>
      <c r="LS345" s="212">
        <v>1</v>
      </c>
      <c r="LT345" s="212"/>
      <c r="LU345" s="194">
        <v>79.59</v>
      </c>
      <c r="LV345" s="194">
        <f>ROUND(LU345*(1+$C$7),2)</f>
        <v>104.49</v>
      </c>
      <c r="LW345" s="194">
        <f>LS345*LU345</f>
        <v>79.59</v>
      </c>
      <c r="LX345" s="293">
        <f>LV345*LS345</f>
        <v>104.49</v>
      </c>
      <c r="LY345" s="232" t="s">
        <v>22773</v>
      </c>
      <c r="LZ345" s="437" t="s">
        <v>22774</v>
      </c>
      <c r="MA345" s="437"/>
      <c r="MB345" s="437"/>
      <c r="MC345" s="437"/>
      <c r="MD345" s="437"/>
      <c r="ME345" s="439"/>
      <c r="MF345" s="211" t="s">
        <v>10863</v>
      </c>
      <c r="MG345" s="211" t="s">
        <v>22772</v>
      </c>
      <c r="MH345" s="211" t="s">
        <v>6595</v>
      </c>
      <c r="MI345" s="212">
        <v>1</v>
      </c>
      <c r="MJ345" s="212"/>
      <c r="MK345" s="194">
        <v>79.59</v>
      </c>
      <c r="ML345" s="194">
        <f>ROUND(MK345*(1+$C$7),2)</f>
        <v>104.49</v>
      </c>
      <c r="MM345" s="194">
        <f>MI345*MK345</f>
        <v>79.59</v>
      </c>
      <c r="MN345" s="293">
        <f>ML345*MI345</f>
        <v>104.49</v>
      </c>
      <c r="MO345" s="232" t="s">
        <v>22773</v>
      </c>
      <c r="MP345" s="437" t="s">
        <v>22774</v>
      </c>
      <c r="MQ345" s="437"/>
      <c r="MR345" s="437"/>
      <c r="MS345" s="437"/>
      <c r="MT345" s="437"/>
      <c r="MU345" s="439"/>
      <c r="MV345" s="211" t="s">
        <v>10863</v>
      </c>
      <c r="MW345" s="211" t="s">
        <v>22772</v>
      </c>
      <c r="MX345" s="211" t="s">
        <v>6595</v>
      </c>
      <c r="MY345" s="212">
        <v>1</v>
      </c>
      <c r="MZ345" s="212"/>
      <c r="NA345" s="194">
        <v>79.59</v>
      </c>
      <c r="NB345" s="194">
        <f>ROUND(NA345*(1+$C$7),2)</f>
        <v>104.49</v>
      </c>
      <c r="NC345" s="194">
        <f>MY345*NA345</f>
        <v>79.59</v>
      </c>
      <c r="ND345" s="293">
        <f>NB345*MY345</f>
        <v>104.49</v>
      </c>
      <c r="NE345" s="232" t="s">
        <v>22773</v>
      </c>
      <c r="NF345" s="437" t="s">
        <v>22774</v>
      </c>
      <c r="NG345" s="437"/>
      <c r="NH345" s="437"/>
      <c r="NI345" s="437"/>
      <c r="NJ345" s="437"/>
      <c r="NK345" s="439"/>
      <c r="NL345" s="211" t="s">
        <v>10863</v>
      </c>
      <c r="NM345" s="211" t="s">
        <v>22772</v>
      </c>
      <c r="NN345" s="211" t="s">
        <v>6595</v>
      </c>
      <c r="NO345" s="212">
        <v>1</v>
      </c>
      <c r="NP345" s="212"/>
      <c r="NQ345" s="194">
        <v>79.59</v>
      </c>
      <c r="NR345" s="194">
        <f>ROUND(NQ345*(1+$C$7),2)</f>
        <v>104.49</v>
      </c>
      <c r="NS345" s="194">
        <f>NO345*NQ345</f>
        <v>79.59</v>
      </c>
      <c r="NT345" s="293">
        <f>NR345*NO345</f>
        <v>104.49</v>
      </c>
      <c r="NU345" s="232" t="s">
        <v>22773</v>
      </c>
      <c r="NV345" s="437" t="s">
        <v>22774</v>
      </c>
      <c r="NW345" s="437"/>
      <c r="NX345" s="437"/>
      <c r="NY345" s="437"/>
      <c r="NZ345" s="437"/>
      <c r="OA345" s="439"/>
      <c r="OB345" s="211" t="s">
        <v>10863</v>
      </c>
      <c r="OC345" s="211" t="s">
        <v>22772</v>
      </c>
      <c r="OD345" s="211" t="s">
        <v>6595</v>
      </c>
      <c r="OE345" s="212">
        <v>1</v>
      </c>
      <c r="OF345" s="212"/>
      <c r="OG345" s="194">
        <v>79.59</v>
      </c>
      <c r="OH345" s="194">
        <f>ROUND(OG345*(1+$C$7),2)</f>
        <v>104.49</v>
      </c>
      <c r="OI345" s="194">
        <f>OE345*OG345</f>
        <v>79.59</v>
      </c>
      <c r="OJ345" s="293">
        <f>OH345*OE345</f>
        <v>104.49</v>
      </c>
      <c r="OK345" s="232" t="s">
        <v>22773</v>
      </c>
      <c r="OL345" s="437" t="s">
        <v>22774</v>
      </c>
      <c r="OM345" s="437"/>
      <c r="ON345" s="437"/>
      <c r="OO345" s="437"/>
      <c r="OP345" s="437"/>
      <c r="OQ345" s="439"/>
      <c r="OR345" s="211" t="s">
        <v>10863</v>
      </c>
      <c r="OS345" s="211" t="s">
        <v>22772</v>
      </c>
      <c r="OT345" s="211" t="s">
        <v>6595</v>
      </c>
      <c r="OU345" s="212">
        <v>1</v>
      </c>
      <c r="OV345" s="212"/>
      <c r="OW345" s="194">
        <v>79.59</v>
      </c>
      <c r="OX345" s="194">
        <f>ROUND(OW345*(1+$C$7),2)</f>
        <v>104.49</v>
      </c>
      <c r="OY345" s="194">
        <f>OU345*OW345</f>
        <v>79.59</v>
      </c>
      <c r="OZ345" s="293">
        <f>OX345*OU345</f>
        <v>104.49</v>
      </c>
      <c r="PA345" s="232" t="s">
        <v>22773</v>
      </c>
      <c r="PB345" s="437" t="s">
        <v>22774</v>
      </c>
      <c r="PC345" s="437"/>
      <c r="PD345" s="437"/>
      <c r="PE345" s="437"/>
      <c r="PF345" s="437"/>
      <c r="PG345" s="439"/>
      <c r="PH345" s="211" t="s">
        <v>10863</v>
      </c>
      <c r="PI345" s="211" t="s">
        <v>22772</v>
      </c>
      <c r="PJ345" s="211" t="s">
        <v>6595</v>
      </c>
      <c r="PK345" s="212">
        <v>1</v>
      </c>
      <c r="PL345" s="212"/>
      <c r="PM345" s="194">
        <v>79.59</v>
      </c>
      <c r="PN345" s="194">
        <f>ROUND(PM345*(1+$C$7),2)</f>
        <v>104.49</v>
      </c>
      <c r="PO345" s="194">
        <f>PK345*PM345</f>
        <v>79.59</v>
      </c>
      <c r="PP345" s="293">
        <f>PN345*PK345</f>
        <v>104.49</v>
      </c>
      <c r="PQ345" s="232" t="s">
        <v>22773</v>
      </c>
      <c r="PR345" s="437" t="s">
        <v>22774</v>
      </c>
      <c r="PS345" s="437"/>
      <c r="PT345" s="437"/>
      <c r="PU345" s="437"/>
      <c r="PV345" s="437"/>
      <c r="PW345" s="439"/>
      <c r="PX345" s="211" t="s">
        <v>10863</v>
      </c>
      <c r="PY345" s="211" t="s">
        <v>22772</v>
      </c>
      <c r="PZ345" s="211" t="s">
        <v>6595</v>
      </c>
      <c r="QA345" s="212">
        <v>1</v>
      </c>
      <c r="QB345" s="212"/>
      <c r="QC345" s="194">
        <v>79.59</v>
      </c>
      <c r="QD345" s="194">
        <f>ROUND(QC345*(1+$C$7),2)</f>
        <v>104.49</v>
      </c>
      <c r="QE345" s="194">
        <f>QA345*QC345</f>
        <v>79.59</v>
      </c>
      <c r="QF345" s="293">
        <f>QD345*QA345</f>
        <v>104.49</v>
      </c>
      <c r="QG345" s="232" t="s">
        <v>22773</v>
      </c>
      <c r="QH345" s="437" t="s">
        <v>22774</v>
      </c>
      <c r="QI345" s="437"/>
      <c r="QJ345" s="437"/>
      <c r="QK345" s="437"/>
      <c r="QL345" s="437"/>
      <c r="QM345" s="439"/>
      <c r="QN345" s="211" t="s">
        <v>10863</v>
      </c>
      <c r="QO345" s="211" t="s">
        <v>22772</v>
      </c>
      <c r="QP345" s="211" t="s">
        <v>6595</v>
      </c>
      <c r="QQ345" s="212">
        <v>1</v>
      </c>
      <c r="QR345" s="212"/>
      <c r="QS345" s="194">
        <v>79.59</v>
      </c>
      <c r="QT345" s="194">
        <f>ROUND(QS345*(1+$C$7),2)</f>
        <v>104.49</v>
      </c>
      <c r="QU345" s="194">
        <f>QQ345*QS345</f>
        <v>79.59</v>
      </c>
      <c r="QV345" s="293">
        <f>QT345*QQ345</f>
        <v>104.49</v>
      </c>
      <c r="QW345" s="232" t="s">
        <v>22773</v>
      </c>
      <c r="QX345" s="437" t="s">
        <v>22774</v>
      </c>
      <c r="QY345" s="437"/>
      <c r="QZ345" s="437"/>
      <c r="RA345" s="437"/>
      <c r="RB345" s="437"/>
      <c r="RC345" s="439"/>
      <c r="RD345" s="211" t="s">
        <v>10863</v>
      </c>
      <c r="RE345" s="211" t="s">
        <v>22772</v>
      </c>
      <c r="RF345" s="211" t="s">
        <v>6595</v>
      </c>
      <c r="RG345" s="212">
        <v>1</v>
      </c>
      <c r="RH345" s="212"/>
      <c r="RI345" s="194">
        <v>79.59</v>
      </c>
      <c r="RJ345" s="194">
        <f>ROUND(RI345*(1+$C$7),2)</f>
        <v>104.49</v>
      </c>
      <c r="RK345" s="194">
        <f>RG345*RI345</f>
        <v>79.59</v>
      </c>
      <c r="RL345" s="293">
        <f>RJ345*RG345</f>
        <v>104.49</v>
      </c>
      <c r="RM345" s="232" t="s">
        <v>22773</v>
      </c>
      <c r="RN345" s="437" t="s">
        <v>22774</v>
      </c>
      <c r="RO345" s="437"/>
      <c r="RP345" s="437"/>
      <c r="RQ345" s="437"/>
      <c r="RR345" s="437"/>
      <c r="RS345" s="439"/>
      <c r="RT345" s="211" t="s">
        <v>10863</v>
      </c>
      <c r="RU345" s="211" t="s">
        <v>22772</v>
      </c>
      <c r="RV345" s="211" t="s">
        <v>6595</v>
      </c>
      <c r="RW345" s="212">
        <v>1</v>
      </c>
      <c r="RX345" s="212"/>
      <c r="RY345" s="194">
        <v>79.59</v>
      </c>
      <c r="RZ345" s="194">
        <f>ROUND(RY345*(1+$C$7),2)</f>
        <v>104.49</v>
      </c>
      <c r="SA345" s="194">
        <f>RW345*RY345</f>
        <v>79.59</v>
      </c>
      <c r="SB345" s="293">
        <f>RZ345*RW345</f>
        <v>104.49</v>
      </c>
      <c r="SC345" s="232" t="s">
        <v>22773</v>
      </c>
      <c r="SD345" s="437" t="s">
        <v>22774</v>
      </c>
      <c r="SE345" s="437"/>
      <c r="SF345" s="437"/>
      <c r="SG345" s="437"/>
      <c r="SH345" s="437"/>
      <c r="SI345" s="439"/>
      <c r="SJ345" s="211" t="s">
        <v>10863</v>
      </c>
      <c r="SK345" s="211" t="s">
        <v>22772</v>
      </c>
      <c r="SL345" s="211" t="s">
        <v>6595</v>
      </c>
      <c r="SM345" s="212">
        <v>1</v>
      </c>
      <c r="SN345" s="212"/>
      <c r="SO345" s="194">
        <v>79.59</v>
      </c>
      <c r="SP345" s="194">
        <f>ROUND(SO345*(1+$C$7),2)</f>
        <v>104.49</v>
      </c>
      <c r="SQ345" s="194">
        <f>SM345*SO345</f>
        <v>79.59</v>
      </c>
      <c r="SR345" s="293">
        <f>SP345*SM345</f>
        <v>104.49</v>
      </c>
      <c r="SS345" s="232" t="s">
        <v>22773</v>
      </c>
      <c r="ST345" s="437" t="s">
        <v>22774</v>
      </c>
      <c r="SU345" s="437"/>
      <c r="SV345" s="437"/>
      <c r="SW345" s="437"/>
      <c r="SX345" s="437"/>
      <c r="SY345" s="439"/>
      <c r="SZ345" s="211" t="s">
        <v>10863</v>
      </c>
      <c r="TA345" s="211" t="s">
        <v>22772</v>
      </c>
      <c r="TB345" s="211" t="s">
        <v>6595</v>
      </c>
      <c r="TC345" s="212">
        <v>1</v>
      </c>
      <c r="TD345" s="212"/>
      <c r="TE345" s="194">
        <v>79.59</v>
      </c>
      <c r="TF345" s="194">
        <f>ROUND(TE345*(1+$C$7),2)</f>
        <v>104.49</v>
      </c>
      <c r="TG345" s="194">
        <f>TC345*TE345</f>
        <v>79.59</v>
      </c>
      <c r="TH345" s="293">
        <f>TF345*TC345</f>
        <v>104.49</v>
      </c>
      <c r="TI345" s="232" t="s">
        <v>22773</v>
      </c>
      <c r="TJ345" s="437" t="s">
        <v>22774</v>
      </c>
      <c r="TK345" s="437"/>
      <c r="TL345" s="437"/>
      <c r="TM345" s="437"/>
      <c r="TN345" s="437"/>
      <c r="TO345" s="439"/>
      <c r="TP345" s="211" t="s">
        <v>10863</v>
      </c>
      <c r="TQ345" s="211" t="s">
        <v>22772</v>
      </c>
      <c r="TR345" s="211" t="s">
        <v>6595</v>
      </c>
      <c r="TS345" s="212">
        <v>1</v>
      </c>
      <c r="TT345" s="212"/>
      <c r="TU345" s="194">
        <v>79.59</v>
      </c>
      <c r="TV345" s="194">
        <f>ROUND(TU345*(1+$C$7),2)</f>
        <v>104.49</v>
      </c>
      <c r="TW345" s="194">
        <f>TS345*TU345</f>
        <v>79.59</v>
      </c>
      <c r="TX345" s="293">
        <f>TV345*TS345</f>
        <v>104.49</v>
      </c>
      <c r="TY345" s="232" t="s">
        <v>22773</v>
      </c>
      <c r="TZ345" s="437" t="s">
        <v>22774</v>
      </c>
      <c r="UA345" s="437"/>
      <c r="UB345" s="437"/>
      <c r="UC345" s="437"/>
      <c r="UD345" s="437"/>
      <c r="UE345" s="439"/>
      <c r="UF345" s="211" t="s">
        <v>10863</v>
      </c>
      <c r="UG345" s="211" t="s">
        <v>22772</v>
      </c>
      <c r="UH345" s="211" t="s">
        <v>6595</v>
      </c>
      <c r="UI345" s="212">
        <v>1</v>
      </c>
      <c r="UJ345" s="212"/>
      <c r="UK345" s="194">
        <v>79.59</v>
      </c>
      <c r="UL345" s="194">
        <f>ROUND(UK345*(1+$C$7),2)</f>
        <v>104.49</v>
      </c>
      <c r="UM345" s="194">
        <f>UI345*UK345</f>
        <v>79.59</v>
      </c>
      <c r="UN345" s="293">
        <f>UL345*UI345</f>
        <v>104.49</v>
      </c>
      <c r="UO345" s="232" t="s">
        <v>22773</v>
      </c>
      <c r="UP345" s="437" t="s">
        <v>22774</v>
      </c>
      <c r="UQ345" s="437"/>
      <c r="UR345" s="437"/>
      <c r="US345" s="437"/>
      <c r="UT345" s="437"/>
      <c r="UU345" s="439"/>
      <c r="UV345" s="211" t="s">
        <v>10863</v>
      </c>
      <c r="UW345" s="211" t="s">
        <v>22772</v>
      </c>
      <c r="UX345" s="211" t="s">
        <v>6595</v>
      </c>
      <c r="UY345" s="212">
        <v>1</v>
      </c>
      <c r="UZ345" s="212"/>
      <c r="VA345" s="194">
        <v>79.59</v>
      </c>
      <c r="VB345" s="194">
        <f>ROUND(VA345*(1+$C$7),2)</f>
        <v>104.49</v>
      </c>
      <c r="VC345" s="194">
        <f>UY345*VA345</f>
        <v>79.59</v>
      </c>
      <c r="VD345" s="293">
        <f>VB345*UY345</f>
        <v>104.49</v>
      </c>
      <c r="VE345" s="232" t="s">
        <v>22773</v>
      </c>
      <c r="VF345" s="437" t="s">
        <v>22774</v>
      </c>
      <c r="VG345" s="437"/>
      <c r="VH345" s="437"/>
      <c r="VI345" s="437"/>
      <c r="VJ345" s="437"/>
      <c r="VK345" s="439"/>
      <c r="VL345" s="211" t="s">
        <v>10863</v>
      </c>
      <c r="VM345" s="211" t="s">
        <v>22772</v>
      </c>
      <c r="VN345" s="211" t="s">
        <v>6595</v>
      </c>
      <c r="VO345" s="212">
        <v>1</v>
      </c>
      <c r="VP345" s="212"/>
      <c r="VQ345" s="194">
        <v>79.59</v>
      </c>
      <c r="VR345" s="194">
        <f>ROUND(VQ345*(1+$C$7),2)</f>
        <v>104.49</v>
      </c>
      <c r="VS345" s="194">
        <f>VO345*VQ345</f>
        <v>79.59</v>
      </c>
      <c r="VT345" s="293">
        <f>VR345*VO345</f>
        <v>104.49</v>
      </c>
      <c r="VU345" s="232" t="s">
        <v>22773</v>
      </c>
      <c r="VV345" s="437" t="s">
        <v>22774</v>
      </c>
      <c r="VW345" s="437"/>
      <c r="VX345" s="437"/>
      <c r="VY345" s="437"/>
      <c r="VZ345" s="437"/>
      <c r="WA345" s="439"/>
      <c r="WB345" s="211" t="s">
        <v>10863</v>
      </c>
      <c r="WC345" s="211" t="s">
        <v>22772</v>
      </c>
      <c r="WD345" s="211" t="s">
        <v>6595</v>
      </c>
      <c r="WE345" s="212">
        <v>1</v>
      </c>
      <c r="WF345" s="212"/>
      <c r="WG345" s="194">
        <v>79.59</v>
      </c>
      <c r="WH345" s="194">
        <f>ROUND(WG345*(1+$C$7),2)</f>
        <v>104.49</v>
      </c>
      <c r="WI345" s="194">
        <f>WE345*WG345</f>
        <v>79.59</v>
      </c>
      <c r="WJ345" s="293">
        <f>WH345*WE345</f>
        <v>104.49</v>
      </c>
      <c r="WK345" s="232" t="s">
        <v>22773</v>
      </c>
      <c r="WL345" s="437" t="s">
        <v>22774</v>
      </c>
      <c r="WM345" s="437"/>
      <c r="WN345" s="437"/>
      <c r="WO345" s="437"/>
      <c r="WP345" s="437"/>
      <c r="WQ345" s="439"/>
      <c r="WR345" s="211" t="s">
        <v>10863</v>
      </c>
      <c r="WS345" s="211" t="s">
        <v>22772</v>
      </c>
      <c r="WT345" s="211" t="s">
        <v>6595</v>
      </c>
      <c r="WU345" s="212">
        <v>1</v>
      </c>
      <c r="WV345" s="212"/>
      <c r="WW345" s="194">
        <v>79.59</v>
      </c>
      <c r="WX345" s="194">
        <f>ROUND(WW345*(1+$C$7),2)</f>
        <v>104.49</v>
      </c>
      <c r="WY345" s="194">
        <f>WU345*WW345</f>
        <v>79.59</v>
      </c>
      <c r="WZ345" s="293">
        <f>WX345*WU345</f>
        <v>104.49</v>
      </c>
      <c r="XA345" s="232" t="s">
        <v>22773</v>
      </c>
      <c r="XB345" s="437" t="s">
        <v>22774</v>
      </c>
      <c r="XC345" s="437"/>
      <c r="XD345" s="437"/>
      <c r="XE345" s="437"/>
      <c r="XF345" s="437"/>
      <c r="XG345" s="439"/>
      <c r="XH345" s="211" t="s">
        <v>10863</v>
      </c>
      <c r="XI345" s="211" t="s">
        <v>22772</v>
      </c>
      <c r="XJ345" s="211" t="s">
        <v>6595</v>
      </c>
      <c r="XK345" s="212">
        <v>1</v>
      </c>
      <c r="XL345" s="212"/>
      <c r="XM345" s="194">
        <v>79.59</v>
      </c>
      <c r="XN345" s="194">
        <f>ROUND(XM345*(1+$C$7),2)</f>
        <v>104.49</v>
      </c>
      <c r="XO345" s="194">
        <f>XK345*XM345</f>
        <v>79.59</v>
      </c>
      <c r="XP345" s="293">
        <f>XN345*XK345</f>
        <v>104.49</v>
      </c>
      <c r="XQ345" s="232" t="s">
        <v>22773</v>
      </c>
      <c r="XR345" s="437" t="s">
        <v>22774</v>
      </c>
      <c r="XS345" s="437"/>
      <c r="XT345" s="437"/>
      <c r="XU345" s="437"/>
      <c r="XV345" s="437"/>
      <c r="XW345" s="439"/>
      <c r="XX345" s="211" t="s">
        <v>10863</v>
      </c>
      <c r="XY345" s="211" t="s">
        <v>22772</v>
      </c>
      <c r="XZ345" s="211" t="s">
        <v>6595</v>
      </c>
      <c r="YA345" s="212">
        <v>1</v>
      </c>
      <c r="YB345" s="212"/>
      <c r="YC345" s="194">
        <v>79.59</v>
      </c>
      <c r="YD345" s="194">
        <f>ROUND(YC345*(1+$C$7),2)</f>
        <v>104.49</v>
      </c>
      <c r="YE345" s="194">
        <f>YA345*YC345</f>
        <v>79.59</v>
      </c>
      <c r="YF345" s="293">
        <f>YD345*YA345</f>
        <v>104.49</v>
      </c>
      <c r="YG345" s="232" t="s">
        <v>22773</v>
      </c>
      <c r="YH345" s="437" t="s">
        <v>22774</v>
      </c>
      <c r="YI345" s="437"/>
      <c r="YJ345" s="437"/>
      <c r="YK345" s="437"/>
      <c r="YL345" s="437"/>
      <c r="YM345" s="439"/>
      <c r="YN345" s="211" t="s">
        <v>10863</v>
      </c>
      <c r="YO345" s="211" t="s">
        <v>22772</v>
      </c>
      <c r="YP345" s="211" t="s">
        <v>6595</v>
      </c>
      <c r="YQ345" s="212">
        <v>1</v>
      </c>
      <c r="YR345" s="212"/>
      <c r="YS345" s="194">
        <v>79.59</v>
      </c>
      <c r="YT345" s="194">
        <f>ROUND(YS345*(1+$C$7),2)</f>
        <v>104.49</v>
      </c>
      <c r="YU345" s="194">
        <f>YQ345*YS345</f>
        <v>79.59</v>
      </c>
      <c r="YV345" s="293">
        <f>YT345*YQ345</f>
        <v>104.49</v>
      </c>
      <c r="YW345" s="232" t="s">
        <v>22773</v>
      </c>
      <c r="YX345" s="437" t="s">
        <v>22774</v>
      </c>
      <c r="YY345" s="437"/>
      <c r="YZ345" s="437"/>
      <c r="ZA345" s="437"/>
      <c r="ZB345" s="437"/>
      <c r="ZC345" s="439"/>
      <c r="ZD345" s="211" t="s">
        <v>10863</v>
      </c>
      <c r="ZE345" s="211" t="s">
        <v>22772</v>
      </c>
      <c r="ZF345" s="211" t="s">
        <v>6595</v>
      </c>
      <c r="ZG345" s="212">
        <v>1</v>
      </c>
      <c r="ZH345" s="212"/>
      <c r="ZI345" s="194">
        <v>79.59</v>
      </c>
      <c r="ZJ345" s="194">
        <f>ROUND(ZI345*(1+$C$7),2)</f>
        <v>104.49</v>
      </c>
      <c r="ZK345" s="194">
        <f>ZG345*ZI345</f>
        <v>79.59</v>
      </c>
      <c r="ZL345" s="293">
        <f>ZJ345*ZG345</f>
        <v>104.49</v>
      </c>
      <c r="ZM345" s="232" t="s">
        <v>22773</v>
      </c>
      <c r="ZN345" s="437" t="s">
        <v>22774</v>
      </c>
      <c r="ZO345" s="437"/>
      <c r="ZP345" s="437"/>
      <c r="ZQ345" s="437"/>
      <c r="ZR345" s="437"/>
      <c r="ZS345" s="439"/>
      <c r="ZT345" s="211" t="s">
        <v>10863</v>
      </c>
      <c r="ZU345" s="211" t="s">
        <v>22772</v>
      </c>
      <c r="ZV345" s="211" t="s">
        <v>6595</v>
      </c>
      <c r="ZW345" s="212">
        <v>1</v>
      </c>
      <c r="ZX345" s="212"/>
      <c r="ZY345" s="194">
        <v>79.59</v>
      </c>
      <c r="ZZ345" s="194">
        <f>ROUND(ZY345*(1+$C$7),2)</f>
        <v>104.49</v>
      </c>
      <c r="AAA345" s="194">
        <f>ZW345*ZY345</f>
        <v>79.59</v>
      </c>
      <c r="AAB345" s="293">
        <f>ZZ345*ZW345</f>
        <v>104.49</v>
      </c>
      <c r="AAC345" s="232" t="s">
        <v>22773</v>
      </c>
      <c r="AAD345" s="437" t="s">
        <v>22774</v>
      </c>
      <c r="AAE345" s="437"/>
      <c r="AAF345" s="437"/>
      <c r="AAG345" s="437"/>
      <c r="AAH345" s="437"/>
      <c r="AAI345" s="439"/>
      <c r="AAJ345" s="211" t="s">
        <v>10863</v>
      </c>
      <c r="AAK345" s="211" t="s">
        <v>22772</v>
      </c>
      <c r="AAL345" s="211" t="s">
        <v>6595</v>
      </c>
      <c r="AAM345" s="212">
        <v>1</v>
      </c>
      <c r="AAN345" s="212"/>
      <c r="AAO345" s="194">
        <v>79.59</v>
      </c>
      <c r="AAP345" s="194">
        <f>ROUND(AAO345*(1+$C$7),2)</f>
        <v>104.49</v>
      </c>
      <c r="AAQ345" s="194">
        <f>AAM345*AAO345</f>
        <v>79.59</v>
      </c>
      <c r="AAR345" s="293">
        <f>AAP345*AAM345</f>
        <v>104.49</v>
      </c>
      <c r="AAS345" s="232" t="s">
        <v>22773</v>
      </c>
      <c r="AAT345" s="437" t="s">
        <v>22774</v>
      </c>
      <c r="AAU345" s="437"/>
      <c r="AAV345" s="437"/>
      <c r="AAW345" s="437"/>
      <c r="AAX345" s="437"/>
      <c r="AAY345" s="439"/>
      <c r="AAZ345" s="211" t="s">
        <v>10863</v>
      </c>
      <c r="ABA345" s="211" t="s">
        <v>22772</v>
      </c>
      <c r="ABB345" s="211" t="s">
        <v>6595</v>
      </c>
      <c r="ABC345" s="212">
        <v>1</v>
      </c>
      <c r="ABD345" s="212"/>
      <c r="ABE345" s="194">
        <v>79.59</v>
      </c>
      <c r="ABF345" s="194">
        <f>ROUND(ABE345*(1+$C$7),2)</f>
        <v>104.49</v>
      </c>
      <c r="ABG345" s="194">
        <f>ABC345*ABE345</f>
        <v>79.59</v>
      </c>
      <c r="ABH345" s="293">
        <f>ABF345*ABC345</f>
        <v>104.49</v>
      </c>
      <c r="ABI345" s="232" t="s">
        <v>22773</v>
      </c>
      <c r="ABJ345" s="437" t="s">
        <v>22774</v>
      </c>
      <c r="ABK345" s="437"/>
      <c r="ABL345" s="437"/>
      <c r="ABM345" s="437"/>
      <c r="ABN345" s="437"/>
      <c r="ABO345" s="439"/>
      <c r="ABP345" s="211" t="s">
        <v>10863</v>
      </c>
      <c r="ABQ345" s="211" t="s">
        <v>22772</v>
      </c>
      <c r="ABR345" s="211" t="s">
        <v>6595</v>
      </c>
      <c r="ABS345" s="212">
        <v>1</v>
      </c>
      <c r="ABT345" s="212"/>
      <c r="ABU345" s="194">
        <v>79.59</v>
      </c>
      <c r="ABV345" s="194">
        <f>ROUND(ABU345*(1+$C$7),2)</f>
        <v>104.49</v>
      </c>
      <c r="ABW345" s="194">
        <f>ABS345*ABU345</f>
        <v>79.59</v>
      </c>
      <c r="ABX345" s="293">
        <f>ABV345*ABS345</f>
        <v>104.49</v>
      </c>
      <c r="ABY345" s="232" t="s">
        <v>22773</v>
      </c>
      <c r="ABZ345" s="437" t="s">
        <v>22774</v>
      </c>
      <c r="ACA345" s="437"/>
      <c r="ACB345" s="437"/>
      <c r="ACC345" s="437"/>
      <c r="ACD345" s="437"/>
      <c r="ACE345" s="439"/>
      <c r="ACF345" s="211" t="s">
        <v>10863</v>
      </c>
      <c r="ACG345" s="211" t="s">
        <v>22772</v>
      </c>
      <c r="ACH345" s="211" t="s">
        <v>6595</v>
      </c>
      <c r="ACI345" s="212">
        <v>1</v>
      </c>
      <c r="ACJ345" s="212"/>
      <c r="ACK345" s="194">
        <v>79.59</v>
      </c>
      <c r="ACL345" s="194">
        <f>ROUND(ACK345*(1+$C$7),2)</f>
        <v>104.49</v>
      </c>
      <c r="ACM345" s="194">
        <f>ACI345*ACK345</f>
        <v>79.59</v>
      </c>
      <c r="ACN345" s="293">
        <f>ACL345*ACI345</f>
        <v>104.49</v>
      </c>
      <c r="ACO345" s="232" t="s">
        <v>22773</v>
      </c>
      <c r="ACP345" s="437" t="s">
        <v>22774</v>
      </c>
      <c r="ACQ345" s="437"/>
      <c r="ACR345" s="437"/>
      <c r="ACS345" s="437"/>
      <c r="ACT345" s="437"/>
      <c r="ACU345" s="439"/>
      <c r="ACV345" s="211" t="s">
        <v>10863</v>
      </c>
      <c r="ACW345" s="211" t="s">
        <v>22772</v>
      </c>
      <c r="ACX345" s="211" t="s">
        <v>6595</v>
      </c>
      <c r="ACY345" s="212">
        <v>1</v>
      </c>
      <c r="ACZ345" s="212"/>
      <c r="ADA345" s="194">
        <v>79.59</v>
      </c>
      <c r="ADB345" s="194">
        <f>ROUND(ADA345*(1+$C$7),2)</f>
        <v>104.49</v>
      </c>
      <c r="ADC345" s="194">
        <f>ACY345*ADA345</f>
        <v>79.59</v>
      </c>
      <c r="ADD345" s="293">
        <f>ADB345*ACY345</f>
        <v>104.49</v>
      </c>
      <c r="ADE345" s="232" t="s">
        <v>22773</v>
      </c>
      <c r="ADF345" s="437" t="s">
        <v>22774</v>
      </c>
      <c r="ADG345" s="437"/>
      <c r="ADH345" s="437"/>
      <c r="ADI345" s="437"/>
      <c r="ADJ345" s="437"/>
      <c r="ADK345" s="439"/>
      <c r="ADL345" s="211" t="s">
        <v>10863</v>
      </c>
      <c r="ADM345" s="211" t="s">
        <v>22772</v>
      </c>
      <c r="ADN345" s="211" t="s">
        <v>6595</v>
      </c>
      <c r="ADO345" s="212">
        <v>1</v>
      </c>
      <c r="ADP345" s="212"/>
      <c r="ADQ345" s="194">
        <v>79.59</v>
      </c>
      <c r="ADR345" s="194">
        <f>ROUND(ADQ345*(1+$C$7),2)</f>
        <v>104.49</v>
      </c>
      <c r="ADS345" s="194">
        <f>ADO345*ADQ345</f>
        <v>79.59</v>
      </c>
      <c r="ADT345" s="293">
        <f>ADR345*ADO345</f>
        <v>104.49</v>
      </c>
      <c r="ADU345" s="232" t="s">
        <v>22773</v>
      </c>
      <c r="ADV345" s="437" t="s">
        <v>22774</v>
      </c>
      <c r="ADW345" s="437"/>
      <c r="ADX345" s="437"/>
      <c r="ADY345" s="437"/>
      <c r="ADZ345" s="437"/>
      <c r="AEA345" s="439"/>
      <c r="AEB345" s="211" t="s">
        <v>10863</v>
      </c>
      <c r="AEC345" s="211" t="s">
        <v>22772</v>
      </c>
      <c r="AED345" s="211" t="s">
        <v>6595</v>
      </c>
      <c r="AEE345" s="212">
        <v>1</v>
      </c>
      <c r="AEF345" s="212"/>
      <c r="AEG345" s="194">
        <v>79.59</v>
      </c>
      <c r="AEH345" s="194">
        <f>ROUND(AEG345*(1+$C$7),2)</f>
        <v>104.49</v>
      </c>
      <c r="AEI345" s="194">
        <f>AEE345*AEG345</f>
        <v>79.59</v>
      </c>
      <c r="AEJ345" s="293">
        <f>AEH345*AEE345</f>
        <v>104.49</v>
      </c>
      <c r="AEK345" s="232" t="s">
        <v>22773</v>
      </c>
      <c r="AEL345" s="437" t="s">
        <v>22774</v>
      </c>
      <c r="AEM345" s="437"/>
      <c r="AEN345" s="437"/>
      <c r="AEO345" s="437"/>
      <c r="AEP345" s="437"/>
      <c r="AEQ345" s="439"/>
      <c r="AER345" s="211" t="s">
        <v>10863</v>
      </c>
      <c r="AES345" s="211" t="s">
        <v>22772</v>
      </c>
      <c r="AET345" s="211" t="s">
        <v>6595</v>
      </c>
      <c r="AEU345" s="212">
        <v>1</v>
      </c>
      <c r="AEV345" s="212"/>
      <c r="AEW345" s="194">
        <v>79.59</v>
      </c>
      <c r="AEX345" s="194">
        <f>ROUND(AEW345*(1+$C$7),2)</f>
        <v>104.49</v>
      </c>
      <c r="AEY345" s="194">
        <f>AEU345*AEW345</f>
        <v>79.59</v>
      </c>
      <c r="AEZ345" s="293">
        <f>AEX345*AEU345</f>
        <v>104.49</v>
      </c>
      <c r="AFA345" s="232" t="s">
        <v>22773</v>
      </c>
      <c r="AFB345" s="437" t="s">
        <v>22774</v>
      </c>
      <c r="AFC345" s="437"/>
      <c r="AFD345" s="437"/>
      <c r="AFE345" s="437"/>
      <c r="AFF345" s="437"/>
      <c r="AFG345" s="439"/>
      <c r="AFH345" s="211" t="s">
        <v>10863</v>
      </c>
      <c r="AFI345" s="211" t="s">
        <v>22772</v>
      </c>
      <c r="AFJ345" s="211" t="s">
        <v>6595</v>
      </c>
      <c r="AFK345" s="212">
        <v>1</v>
      </c>
      <c r="AFL345" s="212"/>
      <c r="AFM345" s="194">
        <v>79.59</v>
      </c>
      <c r="AFN345" s="194">
        <f>ROUND(AFM345*(1+$C$7),2)</f>
        <v>104.49</v>
      </c>
      <c r="AFO345" s="194">
        <f>AFK345*AFM345</f>
        <v>79.59</v>
      </c>
      <c r="AFP345" s="293">
        <f>AFN345*AFK345</f>
        <v>104.49</v>
      </c>
      <c r="AFQ345" s="232" t="s">
        <v>22773</v>
      </c>
      <c r="AFR345" s="437" t="s">
        <v>22774</v>
      </c>
      <c r="AFS345" s="437"/>
      <c r="AFT345" s="437"/>
      <c r="AFU345" s="437"/>
      <c r="AFV345" s="437"/>
      <c r="AFW345" s="439"/>
      <c r="AFX345" s="211" t="s">
        <v>10863</v>
      </c>
      <c r="AFY345" s="211" t="s">
        <v>22772</v>
      </c>
      <c r="AFZ345" s="211" t="s">
        <v>6595</v>
      </c>
      <c r="AGA345" s="212">
        <v>1</v>
      </c>
      <c r="AGB345" s="212"/>
      <c r="AGC345" s="194">
        <v>79.59</v>
      </c>
      <c r="AGD345" s="194">
        <f>ROUND(AGC345*(1+$C$7),2)</f>
        <v>104.49</v>
      </c>
      <c r="AGE345" s="194">
        <f>AGA345*AGC345</f>
        <v>79.59</v>
      </c>
      <c r="AGF345" s="293">
        <f>AGD345*AGA345</f>
        <v>104.49</v>
      </c>
      <c r="AGG345" s="232" t="s">
        <v>22773</v>
      </c>
      <c r="AGH345" s="437" t="s">
        <v>22774</v>
      </c>
      <c r="AGI345" s="437"/>
      <c r="AGJ345" s="437"/>
      <c r="AGK345" s="437"/>
      <c r="AGL345" s="437"/>
      <c r="AGM345" s="439"/>
      <c r="AGN345" s="211" t="s">
        <v>10863</v>
      </c>
      <c r="AGO345" s="211" t="s">
        <v>22772</v>
      </c>
      <c r="AGP345" s="211" t="s">
        <v>6595</v>
      </c>
      <c r="AGQ345" s="212">
        <v>1</v>
      </c>
      <c r="AGR345" s="212"/>
      <c r="AGS345" s="194">
        <v>79.59</v>
      </c>
      <c r="AGT345" s="194">
        <f>ROUND(AGS345*(1+$C$7),2)</f>
        <v>104.49</v>
      </c>
      <c r="AGU345" s="194">
        <f>AGQ345*AGS345</f>
        <v>79.59</v>
      </c>
      <c r="AGV345" s="293">
        <f>AGT345*AGQ345</f>
        <v>104.49</v>
      </c>
      <c r="AGW345" s="232" t="s">
        <v>22773</v>
      </c>
      <c r="AGX345" s="437" t="s">
        <v>22774</v>
      </c>
      <c r="AGY345" s="437"/>
      <c r="AGZ345" s="437"/>
      <c r="AHA345" s="437"/>
      <c r="AHB345" s="437"/>
      <c r="AHC345" s="439"/>
      <c r="AHD345" s="211" t="s">
        <v>10863</v>
      </c>
      <c r="AHE345" s="211" t="s">
        <v>22772</v>
      </c>
      <c r="AHF345" s="211" t="s">
        <v>6595</v>
      </c>
      <c r="AHG345" s="212">
        <v>1</v>
      </c>
      <c r="AHH345" s="212"/>
      <c r="AHI345" s="194">
        <v>79.59</v>
      </c>
      <c r="AHJ345" s="194">
        <f>ROUND(AHI345*(1+$C$7),2)</f>
        <v>104.49</v>
      </c>
      <c r="AHK345" s="194">
        <f>AHG345*AHI345</f>
        <v>79.59</v>
      </c>
      <c r="AHL345" s="293">
        <f>AHJ345*AHG345</f>
        <v>104.49</v>
      </c>
      <c r="AHM345" s="232" t="s">
        <v>22773</v>
      </c>
      <c r="AHN345" s="437" t="s">
        <v>22774</v>
      </c>
      <c r="AHO345" s="437"/>
      <c r="AHP345" s="437"/>
      <c r="AHQ345" s="437"/>
      <c r="AHR345" s="437"/>
      <c r="AHS345" s="439"/>
      <c r="AHT345" s="211" t="s">
        <v>10863</v>
      </c>
      <c r="AHU345" s="211" t="s">
        <v>22772</v>
      </c>
      <c r="AHV345" s="211" t="s">
        <v>6595</v>
      </c>
      <c r="AHW345" s="212">
        <v>1</v>
      </c>
      <c r="AHX345" s="212"/>
      <c r="AHY345" s="194">
        <v>79.59</v>
      </c>
      <c r="AHZ345" s="194">
        <f>ROUND(AHY345*(1+$C$7),2)</f>
        <v>104.49</v>
      </c>
      <c r="AIA345" s="194">
        <f>AHW345*AHY345</f>
        <v>79.59</v>
      </c>
      <c r="AIB345" s="293">
        <f>AHZ345*AHW345</f>
        <v>104.49</v>
      </c>
      <c r="AIC345" s="232" t="s">
        <v>22773</v>
      </c>
      <c r="AID345" s="437" t="s">
        <v>22774</v>
      </c>
      <c r="AIE345" s="437"/>
      <c r="AIF345" s="437"/>
      <c r="AIG345" s="437"/>
      <c r="AIH345" s="437"/>
      <c r="AII345" s="439"/>
      <c r="AIJ345" s="211" t="s">
        <v>10863</v>
      </c>
      <c r="AIK345" s="211" t="s">
        <v>22772</v>
      </c>
      <c r="AIL345" s="211" t="s">
        <v>6595</v>
      </c>
      <c r="AIM345" s="212">
        <v>1</v>
      </c>
      <c r="AIN345" s="212"/>
      <c r="AIO345" s="194">
        <v>79.59</v>
      </c>
      <c r="AIP345" s="194">
        <f>ROUND(AIO345*(1+$C$7),2)</f>
        <v>104.49</v>
      </c>
      <c r="AIQ345" s="194">
        <f>AIM345*AIO345</f>
        <v>79.59</v>
      </c>
      <c r="AIR345" s="293">
        <f>AIP345*AIM345</f>
        <v>104.49</v>
      </c>
      <c r="AIS345" s="232" t="s">
        <v>22773</v>
      </c>
      <c r="AIT345" s="437" t="s">
        <v>22774</v>
      </c>
      <c r="AIU345" s="437"/>
      <c r="AIV345" s="437"/>
      <c r="AIW345" s="437"/>
      <c r="AIX345" s="437"/>
      <c r="AIY345" s="439"/>
      <c r="AIZ345" s="211" t="s">
        <v>10863</v>
      </c>
      <c r="AJA345" s="211" t="s">
        <v>22772</v>
      </c>
      <c r="AJB345" s="211" t="s">
        <v>6595</v>
      </c>
      <c r="AJC345" s="212">
        <v>1</v>
      </c>
      <c r="AJD345" s="212"/>
      <c r="AJE345" s="194">
        <v>79.59</v>
      </c>
      <c r="AJF345" s="194">
        <f>ROUND(AJE345*(1+$C$7),2)</f>
        <v>104.49</v>
      </c>
      <c r="AJG345" s="194">
        <f>AJC345*AJE345</f>
        <v>79.59</v>
      </c>
      <c r="AJH345" s="293">
        <f>AJF345*AJC345</f>
        <v>104.49</v>
      </c>
      <c r="AJI345" s="232" t="s">
        <v>22773</v>
      </c>
      <c r="AJJ345" s="437" t="s">
        <v>22774</v>
      </c>
      <c r="AJK345" s="437"/>
      <c r="AJL345" s="437"/>
      <c r="AJM345" s="437"/>
      <c r="AJN345" s="437"/>
      <c r="AJO345" s="439"/>
      <c r="AJP345" s="211" t="s">
        <v>10863</v>
      </c>
      <c r="AJQ345" s="211" t="s">
        <v>22772</v>
      </c>
      <c r="AJR345" s="211" t="s">
        <v>6595</v>
      </c>
      <c r="AJS345" s="212">
        <v>1</v>
      </c>
      <c r="AJT345" s="212"/>
      <c r="AJU345" s="194">
        <v>79.59</v>
      </c>
      <c r="AJV345" s="194">
        <f>ROUND(AJU345*(1+$C$7),2)</f>
        <v>104.49</v>
      </c>
      <c r="AJW345" s="194">
        <f>AJS345*AJU345</f>
        <v>79.59</v>
      </c>
      <c r="AJX345" s="293">
        <f>AJV345*AJS345</f>
        <v>104.49</v>
      </c>
      <c r="AJY345" s="232" t="s">
        <v>22773</v>
      </c>
      <c r="AJZ345" s="437" t="s">
        <v>22774</v>
      </c>
      <c r="AKA345" s="437"/>
      <c r="AKB345" s="437"/>
      <c r="AKC345" s="437"/>
      <c r="AKD345" s="437"/>
      <c r="AKE345" s="439"/>
      <c r="AKF345" s="211" t="s">
        <v>10863</v>
      </c>
      <c r="AKG345" s="211" t="s">
        <v>22772</v>
      </c>
      <c r="AKH345" s="211" t="s">
        <v>6595</v>
      </c>
      <c r="AKI345" s="212">
        <v>1</v>
      </c>
      <c r="AKJ345" s="212"/>
      <c r="AKK345" s="194">
        <v>79.59</v>
      </c>
      <c r="AKL345" s="194">
        <f>ROUND(AKK345*(1+$C$7),2)</f>
        <v>104.49</v>
      </c>
      <c r="AKM345" s="194">
        <f>AKI345*AKK345</f>
        <v>79.59</v>
      </c>
      <c r="AKN345" s="293">
        <f>AKL345*AKI345</f>
        <v>104.49</v>
      </c>
      <c r="AKO345" s="232" t="s">
        <v>22773</v>
      </c>
      <c r="AKP345" s="437" t="s">
        <v>22774</v>
      </c>
      <c r="AKQ345" s="437"/>
      <c r="AKR345" s="437"/>
      <c r="AKS345" s="437"/>
      <c r="AKT345" s="437"/>
      <c r="AKU345" s="439"/>
      <c r="AKV345" s="211" t="s">
        <v>10863</v>
      </c>
      <c r="AKW345" s="211" t="s">
        <v>22772</v>
      </c>
      <c r="AKX345" s="211" t="s">
        <v>6595</v>
      </c>
      <c r="AKY345" s="212">
        <v>1</v>
      </c>
      <c r="AKZ345" s="212"/>
      <c r="ALA345" s="194">
        <v>79.59</v>
      </c>
      <c r="ALB345" s="194">
        <f>ROUND(ALA345*(1+$C$7),2)</f>
        <v>104.49</v>
      </c>
      <c r="ALC345" s="194">
        <f>AKY345*ALA345</f>
        <v>79.59</v>
      </c>
      <c r="ALD345" s="293">
        <f>ALB345*AKY345</f>
        <v>104.49</v>
      </c>
      <c r="ALE345" s="232" t="s">
        <v>22773</v>
      </c>
      <c r="ALF345" s="437" t="s">
        <v>22774</v>
      </c>
      <c r="ALG345" s="437"/>
      <c r="ALH345" s="437"/>
      <c r="ALI345" s="437"/>
      <c r="ALJ345" s="437"/>
      <c r="ALK345" s="439"/>
      <c r="ALL345" s="211" t="s">
        <v>10863</v>
      </c>
      <c r="ALM345" s="211" t="s">
        <v>22772</v>
      </c>
      <c r="ALN345" s="211" t="s">
        <v>6595</v>
      </c>
      <c r="ALO345" s="212">
        <v>1</v>
      </c>
      <c r="ALP345" s="212"/>
      <c r="ALQ345" s="194">
        <v>79.59</v>
      </c>
      <c r="ALR345" s="194">
        <f>ROUND(ALQ345*(1+$C$7),2)</f>
        <v>104.49</v>
      </c>
      <c r="ALS345" s="194">
        <f>ALO345*ALQ345</f>
        <v>79.59</v>
      </c>
      <c r="ALT345" s="293">
        <f>ALR345*ALO345</f>
        <v>104.49</v>
      </c>
      <c r="ALU345" s="232" t="s">
        <v>22773</v>
      </c>
      <c r="ALV345" s="437" t="s">
        <v>22774</v>
      </c>
      <c r="ALW345" s="437"/>
      <c r="ALX345" s="437"/>
      <c r="ALY345" s="437"/>
      <c r="ALZ345" s="437"/>
      <c r="AMA345" s="439"/>
      <c r="AMB345" s="211" t="s">
        <v>10863</v>
      </c>
      <c r="AMC345" s="211" t="s">
        <v>22772</v>
      </c>
      <c r="AMD345" s="211" t="s">
        <v>6595</v>
      </c>
      <c r="AME345" s="212">
        <v>1</v>
      </c>
      <c r="AMF345" s="212"/>
      <c r="AMG345" s="194">
        <v>79.59</v>
      </c>
      <c r="AMH345" s="194">
        <f>ROUND(AMG345*(1+$C$7),2)</f>
        <v>104.49</v>
      </c>
      <c r="AMI345" s="194">
        <f>AME345*AMG345</f>
        <v>79.59</v>
      </c>
      <c r="AMJ345" s="293">
        <f>AMH345*AME345</f>
        <v>104.49</v>
      </c>
      <c r="AMK345" s="232" t="s">
        <v>22773</v>
      </c>
      <c r="AML345" s="437" t="s">
        <v>22774</v>
      </c>
      <c r="AMM345" s="437"/>
      <c r="AMN345" s="437"/>
      <c r="AMO345" s="437"/>
      <c r="AMP345" s="437"/>
      <c r="AMQ345" s="439"/>
      <c r="AMR345" s="211" t="s">
        <v>10863</v>
      </c>
      <c r="AMS345" s="211" t="s">
        <v>22772</v>
      </c>
      <c r="AMT345" s="211" t="s">
        <v>6595</v>
      </c>
      <c r="AMU345" s="212">
        <v>1</v>
      </c>
      <c r="AMV345" s="212"/>
      <c r="AMW345" s="194">
        <v>79.59</v>
      </c>
      <c r="AMX345" s="194">
        <f>ROUND(AMW345*(1+$C$7),2)</f>
        <v>104.49</v>
      </c>
      <c r="AMY345" s="194">
        <f>AMU345*AMW345</f>
        <v>79.59</v>
      </c>
      <c r="AMZ345" s="293">
        <f>AMX345*AMU345</f>
        <v>104.49</v>
      </c>
      <c r="ANA345" s="232" t="s">
        <v>22773</v>
      </c>
      <c r="ANB345" s="437" t="s">
        <v>22774</v>
      </c>
      <c r="ANC345" s="437"/>
      <c r="AND345" s="437"/>
      <c r="ANE345" s="437"/>
      <c r="ANF345" s="437"/>
      <c r="ANG345" s="439"/>
      <c r="ANH345" s="211" t="s">
        <v>10863</v>
      </c>
      <c r="ANI345" s="211" t="s">
        <v>22772</v>
      </c>
      <c r="ANJ345" s="211" t="s">
        <v>6595</v>
      </c>
      <c r="ANK345" s="212">
        <v>1</v>
      </c>
      <c r="ANL345" s="212"/>
      <c r="ANM345" s="194">
        <v>79.59</v>
      </c>
      <c r="ANN345" s="194">
        <f>ROUND(ANM345*(1+$C$7),2)</f>
        <v>104.49</v>
      </c>
      <c r="ANO345" s="194">
        <f>ANK345*ANM345</f>
        <v>79.59</v>
      </c>
      <c r="ANP345" s="293">
        <f>ANN345*ANK345</f>
        <v>104.49</v>
      </c>
      <c r="ANQ345" s="232" t="s">
        <v>22773</v>
      </c>
      <c r="ANR345" s="437" t="s">
        <v>22774</v>
      </c>
      <c r="ANS345" s="437"/>
      <c r="ANT345" s="437"/>
      <c r="ANU345" s="437"/>
      <c r="ANV345" s="437"/>
      <c r="ANW345" s="439"/>
      <c r="ANX345" s="211" t="s">
        <v>10863</v>
      </c>
      <c r="ANY345" s="211" t="s">
        <v>22772</v>
      </c>
      <c r="ANZ345" s="211" t="s">
        <v>6595</v>
      </c>
      <c r="AOA345" s="212">
        <v>1</v>
      </c>
      <c r="AOB345" s="212"/>
      <c r="AOC345" s="194">
        <v>79.59</v>
      </c>
      <c r="AOD345" s="194">
        <f>ROUND(AOC345*(1+$C$7),2)</f>
        <v>104.49</v>
      </c>
      <c r="AOE345" s="194">
        <f>AOA345*AOC345</f>
        <v>79.59</v>
      </c>
      <c r="AOF345" s="293">
        <f>AOD345*AOA345</f>
        <v>104.49</v>
      </c>
      <c r="AOG345" s="232" t="s">
        <v>22773</v>
      </c>
      <c r="AOH345" s="437" t="s">
        <v>22774</v>
      </c>
      <c r="AOI345" s="437"/>
      <c r="AOJ345" s="437"/>
      <c r="AOK345" s="437"/>
      <c r="AOL345" s="437"/>
      <c r="AOM345" s="439"/>
      <c r="AON345" s="211" t="s">
        <v>10863</v>
      </c>
      <c r="AOO345" s="211" t="s">
        <v>22772</v>
      </c>
      <c r="AOP345" s="211" t="s">
        <v>6595</v>
      </c>
      <c r="AOQ345" s="212">
        <v>1</v>
      </c>
      <c r="AOR345" s="212"/>
      <c r="AOS345" s="194">
        <v>79.59</v>
      </c>
      <c r="AOT345" s="194">
        <f>ROUND(AOS345*(1+$C$7),2)</f>
        <v>104.49</v>
      </c>
      <c r="AOU345" s="194">
        <f>AOQ345*AOS345</f>
        <v>79.59</v>
      </c>
      <c r="AOV345" s="293">
        <f>AOT345*AOQ345</f>
        <v>104.49</v>
      </c>
      <c r="AOW345" s="232" t="s">
        <v>22773</v>
      </c>
      <c r="AOX345" s="437" t="s">
        <v>22774</v>
      </c>
      <c r="AOY345" s="437"/>
      <c r="AOZ345" s="437"/>
      <c r="APA345" s="437"/>
      <c r="APB345" s="437"/>
      <c r="APC345" s="439"/>
      <c r="APD345" s="211" t="s">
        <v>10863</v>
      </c>
      <c r="APE345" s="211" t="s">
        <v>22772</v>
      </c>
      <c r="APF345" s="211" t="s">
        <v>6595</v>
      </c>
      <c r="APG345" s="212">
        <v>1</v>
      </c>
      <c r="APH345" s="212"/>
      <c r="API345" s="194">
        <v>79.59</v>
      </c>
      <c r="APJ345" s="194">
        <f>ROUND(API345*(1+$C$7),2)</f>
        <v>104.49</v>
      </c>
      <c r="APK345" s="194">
        <f>APG345*API345</f>
        <v>79.59</v>
      </c>
      <c r="APL345" s="293">
        <f>APJ345*APG345</f>
        <v>104.49</v>
      </c>
      <c r="APM345" s="232" t="s">
        <v>22773</v>
      </c>
      <c r="APN345" s="437" t="s">
        <v>22774</v>
      </c>
      <c r="APO345" s="437"/>
      <c r="APP345" s="437"/>
      <c r="APQ345" s="437"/>
      <c r="APR345" s="437"/>
      <c r="APS345" s="439"/>
      <c r="APT345" s="211" t="s">
        <v>10863</v>
      </c>
      <c r="APU345" s="211" t="s">
        <v>22772</v>
      </c>
      <c r="APV345" s="211" t="s">
        <v>6595</v>
      </c>
      <c r="APW345" s="212">
        <v>1</v>
      </c>
      <c r="APX345" s="212"/>
      <c r="APY345" s="194">
        <v>79.59</v>
      </c>
      <c r="APZ345" s="194">
        <f>ROUND(APY345*(1+$C$7),2)</f>
        <v>104.49</v>
      </c>
      <c r="AQA345" s="194">
        <f>APW345*APY345</f>
        <v>79.59</v>
      </c>
      <c r="AQB345" s="293">
        <f>APZ345*APW345</f>
        <v>104.49</v>
      </c>
      <c r="AQC345" s="232" t="s">
        <v>22773</v>
      </c>
      <c r="AQD345" s="437" t="s">
        <v>22774</v>
      </c>
      <c r="AQE345" s="437"/>
      <c r="AQF345" s="437"/>
      <c r="AQG345" s="437"/>
      <c r="AQH345" s="437"/>
      <c r="AQI345" s="439"/>
      <c r="AQJ345" s="211" t="s">
        <v>10863</v>
      </c>
      <c r="AQK345" s="211" t="s">
        <v>22772</v>
      </c>
      <c r="AQL345" s="211" t="s">
        <v>6595</v>
      </c>
      <c r="AQM345" s="212">
        <v>1</v>
      </c>
      <c r="AQN345" s="212"/>
      <c r="AQO345" s="194">
        <v>79.59</v>
      </c>
      <c r="AQP345" s="194">
        <f>ROUND(AQO345*(1+$C$7),2)</f>
        <v>104.49</v>
      </c>
      <c r="AQQ345" s="194">
        <f>AQM345*AQO345</f>
        <v>79.59</v>
      </c>
      <c r="AQR345" s="293">
        <f>AQP345*AQM345</f>
        <v>104.49</v>
      </c>
      <c r="AQS345" s="232" t="s">
        <v>22773</v>
      </c>
      <c r="AQT345" s="437" t="s">
        <v>22774</v>
      </c>
      <c r="AQU345" s="437"/>
      <c r="AQV345" s="437"/>
      <c r="AQW345" s="437"/>
      <c r="AQX345" s="437"/>
      <c r="AQY345" s="439"/>
      <c r="AQZ345" s="211" t="s">
        <v>10863</v>
      </c>
      <c r="ARA345" s="211" t="s">
        <v>22772</v>
      </c>
      <c r="ARB345" s="211" t="s">
        <v>6595</v>
      </c>
      <c r="ARC345" s="212">
        <v>1</v>
      </c>
      <c r="ARD345" s="212"/>
      <c r="ARE345" s="194">
        <v>79.59</v>
      </c>
      <c r="ARF345" s="194">
        <f>ROUND(ARE345*(1+$C$7),2)</f>
        <v>104.49</v>
      </c>
      <c r="ARG345" s="194">
        <f>ARC345*ARE345</f>
        <v>79.59</v>
      </c>
      <c r="ARH345" s="293">
        <f>ARF345*ARC345</f>
        <v>104.49</v>
      </c>
      <c r="ARI345" s="232" t="s">
        <v>22773</v>
      </c>
      <c r="ARJ345" s="437" t="s">
        <v>22774</v>
      </c>
      <c r="ARK345" s="437"/>
      <c r="ARL345" s="437"/>
      <c r="ARM345" s="437"/>
      <c r="ARN345" s="437"/>
      <c r="ARO345" s="439"/>
      <c r="ARP345" s="211" t="s">
        <v>10863</v>
      </c>
      <c r="ARQ345" s="211" t="s">
        <v>22772</v>
      </c>
      <c r="ARR345" s="211" t="s">
        <v>6595</v>
      </c>
      <c r="ARS345" s="212">
        <v>1</v>
      </c>
      <c r="ART345" s="212"/>
      <c r="ARU345" s="194">
        <v>79.59</v>
      </c>
      <c r="ARV345" s="194">
        <f>ROUND(ARU345*(1+$C$7),2)</f>
        <v>104.49</v>
      </c>
      <c r="ARW345" s="194">
        <f>ARS345*ARU345</f>
        <v>79.59</v>
      </c>
      <c r="ARX345" s="293">
        <f>ARV345*ARS345</f>
        <v>104.49</v>
      </c>
      <c r="ARY345" s="232" t="s">
        <v>22773</v>
      </c>
      <c r="ARZ345" s="437" t="s">
        <v>22774</v>
      </c>
      <c r="ASA345" s="437"/>
      <c r="ASB345" s="437"/>
      <c r="ASC345" s="437"/>
      <c r="ASD345" s="437"/>
      <c r="ASE345" s="439"/>
      <c r="ASF345" s="211" t="s">
        <v>10863</v>
      </c>
      <c r="ASG345" s="211" t="s">
        <v>22772</v>
      </c>
      <c r="ASH345" s="211" t="s">
        <v>6595</v>
      </c>
      <c r="ASI345" s="212">
        <v>1</v>
      </c>
      <c r="ASJ345" s="212"/>
      <c r="ASK345" s="194">
        <v>79.59</v>
      </c>
      <c r="ASL345" s="194">
        <f>ROUND(ASK345*(1+$C$7),2)</f>
        <v>104.49</v>
      </c>
      <c r="ASM345" s="194">
        <f>ASI345*ASK345</f>
        <v>79.59</v>
      </c>
      <c r="ASN345" s="293">
        <f>ASL345*ASI345</f>
        <v>104.49</v>
      </c>
      <c r="ASO345" s="232" t="s">
        <v>22773</v>
      </c>
      <c r="ASP345" s="437" t="s">
        <v>22774</v>
      </c>
      <c r="ASQ345" s="437"/>
      <c r="ASR345" s="437"/>
      <c r="ASS345" s="437"/>
      <c r="AST345" s="437"/>
      <c r="ASU345" s="439"/>
      <c r="ASV345" s="211" t="s">
        <v>10863</v>
      </c>
      <c r="ASW345" s="211" t="s">
        <v>22772</v>
      </c>
      <c r="ASX345" s="211" t="s">
        <v>6595</v>
      </c>
      <c r="ASY345" s="212">
        <v>1</v>
      </c>
      <c r="ASZ345" s="212"/>
      <c r="ATA345" s="194">
        <v>79.59</v>
      </c>
      <c r="ATB345" s="194">
        <f>ROUND(ATA345*(1+$C$7),2)</f>
        <v>104.49</v>
      </c>
      <c r="ATC345" s="194">
        <f>ASY345*ATA345</f>
        <v>79.59</v>
      </c>
      <c r="ATD345" s="293">
        <f>ATB345*ASY345</f>
        <v>104.49</v>
      </c>
      <c r="ATE345" s="232" t="s">
        <v>22773</v>
      </c>
      <c r="ATF345" s="437" t="s">
        <v>22774</v>
      </c>
      <c r="ATG345" s="437"/>
      <c r="ATH345" s="437"/>
      <c r="ATI345" s="437"/>
      <c r="ATJ345" s="437"/>
      <c r="ATK345" s="439"/>
      <c r="ATL345" s="211" t="s">
        <v>10863</v>
      </c>
      <c r="ATM345" s="211" t="s">
        <v>22772</v>
      </c>
      <c r="ATN345" s="211" t="s">
        <v>6595</v>
      </c>
      <c r="ATO345" s="212">
        <v>1</v>
      </c>
      <c r="ATP345" s="212"/>
      <c r="ATQ345" s="194">
        <v>79.59</v>
      </c>
      <c r="ATR345" s="194">
        <f>ROUND(ATQ345*(1+$C$7),2)</f>
        <v>104.49</v>
      </c>
      <c r="ATS345" s="194">
        <f>ATO345*ATQ345</f>
        <v>79.59</v>
      </c>
      <c r="ATT345" s="293">
        <f>ATR345*ATO345</f>
        <v>104.49</v>
      </c>
      <c r="ATU345" s="232" t="s">
        <v>22773</v>
      </c>
      <c r="ATV345" s="437" t="s">
        <v>22774</v>
      </c>
      <c r="ATW345" s="437"/>
      <c r="ATX345" s="437"/>
      <c r="ATY345" s="437"/>
      <c r="ATZ345" s="437"/>
      <c r="AUA345" s="439"/>
      <c r="AUB345" s="211" t="s">
        <v>10863</v>
      </c>
      <c r="AUC345" s="211" t="s">
        <v>22772</v>
      </c>
      <c r="AUD345" s="211" t="s">
        <v>6595</v>
      </c>
      <c r="AUE345" s="212">
        <v>1</v>
      </c>
      <c r="AUF345" s="212"/>
      <c r="AUG345" s="194">
        <v>79.59</v>
      </c>
      <c r="AUH345" s="194">
        <f>ROUND(AUG345*(1+$C$7),2)</f>
        <v>104.49</v>
      </c>
      <c r="AUI345" s="194">
        <f>AUE345*AUG345</f>
        <v>79.59</v>
      </c>
      <c r="AUJ345" s="293">
        <f>AUH345*AUE345</f>
        <v>104.49</v>
      </c>
      <c r="AUK345" s="232" t="s">
        <v>22773</v>
      </c>
      <c r="AUL345" s="437" t="s">
        <v>22774</v>
      </c>
      <c r="AUM345" s="437"/>
      <c r="AUN345" s="437"/>
      <c r="AUO345" s="437"/>
      <c r="AUP345" s="437"/>
      <c r="AUQ345" s="439"/>
      <c r="AUR345" s="211" t="s">
        <v>10863</v>
      </c>
      <c r="AUS345" s="211" t="s">
        <v>22772</v>
      </c>
      <c r="AUT345" s="211" t="s">
        <v>6595</v>
      </c>
      <c r="AUU345" s="212">
        <v>1</v>
      </c>
      <c r="AUV345" s="212"/>
      <c r="AUW345" s="194">
        <v>79.59</v>
      </c>
      <c r="AUX345" s="194">
        <f>ROUND(AUW345*(1+$C$7),2)</f>
        <v>104.49</v>
      </c>
      <c r="AUY345" s="194">
        <f>AUU345*AUW345</f>
        <v>79.59</v>
      </c>
      <c r="AUZ345" s="293">
        <f>AUX345*AUU345</f>
        <v>104.49</v>
      </c>
      <c r="AVA345" s="232" t="s">
        <v>22773</v>
      </c>
      <c r="AVB345" s="437" t="s">
        <v>22774</v>
      </c>
      <c r="AVC345" s="437"/>
      <c r="AVD345" s="437"/>
      <c r="AVE345" s="437"/>
      <c r="AVF345" s="437"/>
      <c r="AVG345" s="439"/>
      <c r="AVH345" s="211" t="s">
        <v>10863</v>
      </c>
      <c r="AVI345" s="211" t="s">
        <v>22772</v>
      </c>
      <c r="AVJ345" s="211" t="s">
        <v>6595</v>
      </c>
      <c r="AVK345" s="212">
        <v>1</v>
      </c>
      <c r="AVL345" s="212"/>
      <c r="AVM345" s="194">
        <v>79.59</v>
      </c>
      <c r="AVN345" s="194">
        <f>ROUND(AVM345*(1+$C$7),2)</f>
        <v>104.49</v>
      </c>
      <c r="AVO345" s="194">
        <f>AVK345*AVM345</f>
        <v>79.59</v>
      </c>
      <c r="AVP345" s="293">
        <f>AVN345*AVK345</f>
        <v>104.49</v>
      </c>
      <c r="AVQ345" s="232" t="s">
        <v>22773</v>
      </c>
      <c r="AVR345" s="437" t="s">
        <v>22774</v>
      </c>
      <c r="AVS345" s="437"/>
      <c r="AVT345" s="437"/>
      <c r="AVU345" s="437"/>
      <c r="AVV345" s="437"/>
      <c r="AVW345" s="439"/>
      <c r="AVX345" s="211" t="s">
        <v>10863</v>
      </c>
      <c r="AVY345" s="211" t="s">
        <v>22772</v>
      </c>
      <c r="AVZ345" s="211" t="s">
        <v>6595</v>
      </c>
      <c r="AWA345" s="212">
        <v>1</v>
      </c>
      <c r="AWB345" s="212"/>
      <c r="AWC345" s="194">
        <v>79.59</v>
      </c>
      <c r="AWD345" s="194">
        <f>ROUND(AWC345*(1+$C$7),2)</f>
        <v>104.49</v>
      </c>
      <c r="AWE345" s="194">
        <f>AWA345*AWC345</f>
        <v>79.59</v>
      </c>
      <c r="AWF345" s="293">
        <f>AWD345*AWA345</f>
        <v>104.49</v>
      </c>
      <c r="AWG345" s="232" t="s">
        <v>22773</v>
      </c>
      <c r="AWH345" s="437" t="s">
        <v>22774</v>
      </c>
      <c r="AWI345" s="437"/>
      <c r="AWJ345" s="437"/>
      <c r="AWK345" s="437"/>
      <c r="AWL345" s="437"/>
      <c r="AWM345" s="439"/>
      <c r="AWN345" s="211" t="s">
        <v>10863</v>
      </c>
      <c r="AWO345" s="211" t="s">
        <v>22772</v>
      </c>
      <c r="AWP345" s="211" t="s">
        <v>6595</v>
      </c>
      <c r="AWQ345" s="212">
        <v>1</v>
      </c>
      <c r="AWR345" s="212"/>
      <c r="AWS345" s="194">
        <v>79.59</v>
      </c>
      <c r="AWT345" s="194">
        <f>ROUND(AWS345*(1+$C$7),2)</f>
        <v>104.49</v>
      </c>
      <c r="AWU345" s="194">
        <f>AWQ345*AWS345</f>
        <v>79.59</v>
      </c>
      <c r="AWV345" s="293">
        <f>AWT345*AWQ345</f>
        <v>104.49</v>
      </c>
      <c r="AWW345" s="232" t="s">
        <v>22773</v>
      </c>
      <c r="AWX345" s="437" t="s">
        <v>22774</v>
      </c>
      <c r="AWY345" s="437"/>
      <c r="AWZ345" s="437"/>
      <c r="AXA345" s="437"/>
      <c r="AXB345" s="437"/>
      <c r="AXC345" s="439"/>
      <c r="AXD345" s="211" t="s">
        <v>10863</v>
      </c>
      <c r="AXE345" s="211" t="s">
        <v>22772</v>
      </c>
      <c r="AXF345" s="211" t="s">
        <v>6595</v>
      </c>
      <c r="AXG345" s="212">
        <v>1</v>
      </c>
      <c r="AXH345" s="212"/>
      <c r="AXI345" s="194">
        <v>79.59</v>
      </c>
      <c r="AXJ345" s="194">
        <f>ROUND(AXI345*(1+$C$7),2)</f>
        <v>104.49</v>
      </c>
      <c r="AXK345" s="194">
        <f>AXG345*AXI345</f>
        <v>79.59</v>
      </c>
      <c r="AXL345" s="293">
        <f>AXJ345*AXG345</f>
        <v>104.49</v>
      </c>
      <c r="AXM345" s="232" t="s">
        <v>22773</v>
      </c>
      <c r="AXN345" s="437" t="s">
        <v>22774</v>
      </c>
      <c r="AXO345" s="437"/>
      <c r="AXP345" s="437"/>
      <c r="AXQ345" s="437"/>
      <c r="AXR345" s="437"/>
      <c r="AXS345" s="439"/>
      <c r="AXT345" s="211" t="s">
        <v>10863</v>
      </c>
      <c r="AXU345" s="211" t="s">
        <v>22772</v>
      </c>
      <c r="AXV345" s="211" t="s">
        <v>6595</v>
      </c>
      <c r="AXW345" s="212">
        <v>1</v>
      </c>
      <c r="AXX345" s="212"/>
      <c r="AXY345" s="194">
        <v>79.59</v>
      </c>
      <c r="AXZ345" s="194">
        <f>ROUND(AXY345*(1+$C$7),2)</f>
        <v>104.49</v>
      </c>
      <c r="AYA345" s="194">
        <f>AXW345*AXY345</f>
        <v>79.59</v>
      </c>
      <c r="AYB345" s="293">
        <f>AXZ345*AXW345</f>
        <v>104.49</v>
      </c>
      <c r="AYC345" s="232" t="s">
        <v>22773</v>
      </c>
      <c r="AYD345" s="437" t="s">
        <v>22774</v>
      </c>
      <c r="AYE345" s="437"/>
      <c r="AYF345" s="437"/>
      <c r="AYG345" s="437"/>
      <c r="AYH345" s="437"/>
      <c r="AYI345" s="439"/>
      <c r="AYJ345" s="211" t="s">
        <v>10863</v>
      </c>
      <c r="AYK345" s="211" t="s">
        <v>22772</v>
      </c>
      <c r="AYL345" s="211" t="s">
        <v>6595</v>
      </c>
      <c r="AYM345" s="212">
        <v>1</v>
      </c>
      <c r="AYN345" s="212"/>
      <c r="AYO345" s="194">
        <v>79.59</v>
      </c>
      <c r="AYP345" s="194">
        <f>ROUND(AYO345*(1+$C$7),2)</f>
        <v>104.49</v>
      </c>
      <c r="AYQ345" s="194">
        <f>AYM345*AYO345</f>
        <v>79.59</v>
      </c>
      <c r="AYR345" s="293">
        <f>AYP345*AYM345</f>
        <v>104.49</v>
      </c>
      <c r="AYS345" s="232" t="s">
        <v>22773</v>
      </c>
      <c r="AYT345" s="437" t="s">
        <v>22774</v>
      </c>
      <c r="AYU345" s="437"/>
      <c r="AYV345" s="437"/>
      <c r="AYW345" s="437"/>
      <c r="AYX345" s="437"/>
      <c r="AYY345" s="439"/>
      <c r="AYZ345" s="211" t="s">
        <v>10863</v>
      </c>
      <c r="AZA345" s="211" t="s">
        <v>22772</v>
      </c>
      <c r="AZB345" s="211" t="s">
        <v>6595</v>
      </c>
      <c r="AZC345" s="212">
        <v>1</v>
      </c>
      <c r="AZD345" s="212"/>
      <c r="AZE345" s="194">
        <v>79.59</v>
      </c>
      <c r="AZF345" s="194">
        <f>ROUND(AZE345*(1+$C$7),2)</f>
        <v>104.49</v>
      </c>
      <c r="AZG345" s="194">
        <f>AZC345*AZE345</f>
        <v>79.59</v>
      </c>
      <c r="AZH345" s="293">
        <f>AZF345*AZC345</f>
        <v>104.49</v>
      </c>
      <c r="AZI345" s="232" t="s">
        <v>22773</v>
      </c>
      <c r="AZJ345" s="437" t="s">
        <v>22774</v>
      </c>
      <c r="AZK345" s="437"/>
      <c r="AZL345" s="437"/>
      <c r="AZM345" s="437"/>
      <c r="AZN345" s="437"/>
      <c r="AZO345" s="439"/>
      <c r="AZP345" s="211" t="s">
        <v>10863</v>
      </c>
      <c r="AZQ345" s="211" t="s">
        <v>22772</v>
      </c>
      <c r="AZR345" s="211" t="s">
        <v>6595</v>
      </c>
      <c r="AZS345" s="212">
        <v>1</v>
      </c>
      <c r="AZT345" s="212"/>
      <c r="AZU345" s="194">
        <v>79.59</v>
      </c>
      <c r="AZV345" s="194">
        <f>ROUND(AZU345*(1+$C$7),2)</f>
        <v>104.49</v>
      </c>
      <c r="AZW345" s="194">
        <f>AZS345*AZU345</f>
        <v>79.59</v>
      </c>
      <c r="AZX345" s="293">
        <f>AZV345*AZS345</f>
        <v>104.49</v>
      </c>
      <c r="AZY345" s="232" t="s">
        <v>22773</v>
      </c>
      <c r="AZZ345" s="437" t="s">
        <v>22774</v>
      </c>
      <c r="BAA345" s="437"/>
      <c r="BAB345" s="437"/>
      <c r="BAC345" s="437"/>
      <c r="BAD345" s="437"/>
      <c r="BAE345" s="439"/>
      <c r="BAF345" s="211" t="s">
        <v>10863</v>
      </c>
      <c r="BAG345" s="211" t="s">
        <v>22772</v>
      </c>
      <c r="BAH345" s="211" t="s">
        <v>6595</v>
      </c>
      <c r="BAI345" s="212">
        <v>1</v>
      </c>
      <c r="BAJ345" s="212"/>
      <c r="BAK345" s="194">
        <v>79.59</v>
      </c>
      <c r="BAL345" s="194">
        <f>ROUND(BAK345*(1+$C$7),2)</f>
        <v>104.49</v>
      </c>
      <c r="BAM345" s="194">
        <f>BAI345*BAK345</f>
        <v>79.59</v>
      </c>
      <c r="BAN345" s="293">
        <f>BAL345*BAI345</f>
        <v>104.49</v>
      </c>
      <c r="BAO345" s="232" t="s">
        <v>22773</v>
      </c>
      <c r="BAP345" s="437" t="s">
        <v>22774</v>
      </c>
      <c r="BAQ345" s="437"/>
      <c r="BAR345" s="437"/>
      <c r="BAS345" s="437"/>
      <c r="BAT345" s="437"/>
      <c r="BAU345" s="439"/>
      <c r="BAV345" s="211" t="s">
        <v>10863</v>
      </c>
      <c r="BAW345" s="211" t="s">
        <v>22772</v>
      </c>
      <c r="BAX345" s="211" t="s">
        <v>6595</v>
      </c>
      <c r="BAY345" s="212">
        <v>1</v>
      </c>
      <c r="BAZ345" s="212"/>
      <c r="BBA345" s="194">
        <v>79.59</v>
      </c>
      <c r="BBB345" s="194">
        <f>ROUND(BBA345*(1+$C$7),2)</f>
        <v>104.49</v>
      </c>
      <c r="BBC345" s="194">
        <f>BAY345*BBA345</f>
        <v>79.59</v>
      </c>
      <c r="BBD345" s="293">
        <f>BBB345*BAY345</f>
        <v>104.49</v>
      </c>
      <c r="BBE345" s="232" t="s">
        <v>22773</v>
      </c>
      <c r="BBF345" s="437" t="s">
        <v>22774</v>
      </c>
      <c r="BBG345" s="437"/>
      <c r="BBH345" s="437"/>
      <c r="BBI345" s="437"/>
      <c r="BBJ345" s="437"/>
      <c r="BBK345" s="439"/>
      <c r="BBL345" s="211" t="s">
        <v>10863</v>
      </c>
      <c r="BBM345" s="211" t="s">
        <v>22772</v>
      </c>
      <c r="BBN345" s="211" t="s">
        <v>6595</v>
      </c>
      <c r="BBO345" s="212">
        <v>1</v>
      </c>
      <c r="BBP345" s="212"/>
      <c r="BBQ345" s="194">
        <v>79.59</v>
      </c>
      <c r="BBR345" s="194">
        <f>ROUND(BBQ345*(1+$C$7),2)</f>
        <v>104.49</v>
      </c>
      <c r="BBS345" s="194">
        <f>BBO345*BBQ345</f>
        <v>79.59</v>
      </c>
      <c r="BBT345" s="293">
        <f>BBR345*BBO345</f>
        <v>104.49</v>
      </c>
      <c r="BBU345" s="232" t="s">
        <v>22773</v>
      </c>
      <c r="BBV345" s="437" t="s">
        <v>22774</v>
      </c>
      <c r="BBW345" s="437"/>
      <c r="BBX345" s="437"/>
      <c r="BBY345" s="437"/>
      <c r="BBZ345" s="437"/>
      <c r="BCA345" s="439"/>
      <c r="BCB345" s="211" t="s">
        <v>10863</v>
      </c>
      <c r="BCC345" s="211" t="s">
        <v>22772</v>
      </c>
      <c r="BCD345" s="211" t="s">
        <v>6595</v>
      </c>
      <c r="BCE345" s="212">
        <v>1</v>
      </c>
      <c r="BCF345" s="212"/>
      <c r="BCG345" s="194">
        <v>79.59</v>
      </c>
      <c r="BCH345" s="194">
        <f>ROUND(BCG345*(1+$C$7),2)</f>
        <v>104.49</v>
      </c>
      <c r="BCI345" s="194">
        <f>BCE345*BCG345</f>
        <v>79.59</v>
      </c>
      <c r="BCJ345" s="293">
        <f>BCH345*BCE345</f>
        <v>104.49</v>
      </c>
      <c r="BCK345" s="232" t="s">
        <v>22773</v>
      </c>
      <c r="BCL345" s="437" t="s">
        <v>22774</v>
      </c>
      <c r="BCM345" s="437"/>
      <c r="BCN345" s="437"/>
      <c r="BCO345" s="437"/>
      <c r="BCP345" s="437"/>
      <c r="BCQ345" s="439"/>
      <c r="BCR345" s="211" t="s">
        <v>10863</v>
      </c>
      <c r="BCS345" s="211" t="s">
        <v>22772</v>
      </c>
      <c r="BCT345" s="211" t="s">
        <v>6595</v>
      </c>
      <c r="BCU345" s="212">
        <v>1</v>
      </c>
      <c r="BCV345" s="212"/>
      <c r="BCW345" s="194">
        <v>79.59</v>
      </c>
      <c r="BCX345" s="194">
        <f>ROUND(BCW345*(1+$C$7),2)</f>
        <v>104.49</v>
      </c>
      <c r="BCY345" s="194">
        <f>BCU345*BCW345</f>
        <v>79.59</v>
      </c>
      <c r="BCZ345" s="293">
        <f>BCX345*BCU345</f>
        <v>104.49</v>
      </c>
      <c r="BDA345" s="232" t="s">
        <v>22773</v>
      </c>
      <c r="BDB345" s="437" t="s">
        <v>22774</v>
      </c>
      <c r="BDC345" s="437"/>
      <c r="BDD345" s="437"/>
      <c r="BDE345" s="437"/>
      <c r="BDF345" s="437"/>
      <c r="BDG345" s="439"/>
      <c r="BDH345" s="211" t="s">
        <v>10863</v>
      </c>
      <c r="BDI345" s="211" t="s">
        <v>22772</v>
      </c>
      <c r="BDJ345" s="211" t="s">
        <v>6595</v>
      </c>
      <c r="BDK345" s="212">
        <v>1</v>
      </c>
      <c r="BDL345" s="212"/>
      <c r="BDM345" s="194">
        <v>79.59</v>
      </c>
      <c r="BDN345" s="194">
        <f>ROUND(BDM345*(1+$C$7),2)</f>
        <v>104.49</v>
      </c>
      <c r="BDO345" s="194">
        <f>BDK345*BDM345</f>
        <v>79.59</v>
      </c>
      <c r="BDP345" s="293">
        <f>BDN345*BDK345</f>
        <v>104.49</v>
      </c>
      <c r="BDQ345" s="232" t="s">
        <v>22773</v>
      </c>
      <c r="BDR345" s="437" t="s">
        <v>22774</v>
      </c>
      <c r="BDS345" s="437"/>
      <c r="BDT345" s="437"/>
      <c r="BDU345" s="437"/>
      <c r="BDV345" s="437"/>
      <c r="BDW345" s="439"/>
      <c r="BDX345" s="211" t="s">
        <v>10863</v>
      </c>
      <c r="BDY345" s="211" t="s">
        <v>22772</v>
      </c>
      <c r="BDZ345" s="211" t="s">
        <v>6595</v>
      </c>
      <c r="BEA345" s="212">
        <v>1</v>
      </c>
      <c r="BEB345" s="212"/>
      <c r="BEC345" s="194">
        <v>79.59</v>
      </c>
      <c r="BED345" s="194">
        <f>ROUND(BEC345*(1+$C$7),2)</f>
        <v>104.49</v>
      </c>
      <c r="BEE345" s="194">
        <f>BEA345*BEC345</f>
        <v>79.59</v>
      </c>
      <c r="BEF345" s="293">
        <f>BED345*BEA345</f>
        <v>104.49</v>
      </c>
      <c r="BEG345" s="232" t="s">
        <v>22773</v>
      </c>
      <c r="BEH345" s="437" t="s">
        <v>22774</v>
      </c>
      <c r="BEI345" s="437"/>
      <c r="BEJ345" s="437"/>
      <c r="BEK345" s="437"/>
      <c r="BEL345" s="437"/>
      <c r="BEM345" s="439"/>
      <c r="BEN345" s="211" t="s">
        <v>10863</v>
      </c>
      <c r="BEO345" s="211" t="s">
        <v>22772</v>
      </c>
      <c r="BEP345" s="211" t="s">
        <v>6595</v>
      </c>
      <c r="BEQ345" s="212">
        <v>1</v>
      </c>
      <c r="BER345" s="212"/>
      <c r="BES345" s="194">
        <v>79.59</v>
      </c>
      <c r="BET345" s="194">
        <f>ROUND(BES345*(1+$C$7),2)</f>
        <v>104.49</v>
      </c>
      <c r="BEU345" s="194">
        <f>BEQ345*BES345</f>
        <v>79.59</v>
      </c>
      <c r="BEV345" s="293">
        <f>BET345*BEQ345</f>
        <v>104.49</v>
      </c>
      <c r="BEW345" s="232" t="s">
        <v>22773</v>
      </c>
      <c r="BEX345" s="437" t="s">
        <v>22774</v>
      </c>
      <c r="BEY345" s="437"/>
      <c r="BEZ345" s="437"/>
      <c r="BFA345" s="437"/>
      <c r="BFB345" s="437"/>
      <c r="BFC345" s="439"/>
      <c r="BFD345" s="211" t="s">
        <v>10863</v>
      </c>
      <c r="BFE345" s="211" t="s">
        <v>22772</v>
      </c>
      <c r="BFF345" s="211" t="s">
        <v>6595</v>
      </c>
      <c r="BFG345" s="212">
        <v>1</v>
      </c>
      <c r="BFH345" s="212"/>
      <c r="BFI345" s="194">
        <v>79.59</v>
      </c>
      <c r="BFJ345" s="194">
        <f>ROUND(BFI345*(1+$C$7),2)</f>
        <v>104.49</v>
      </c>
      <c r="BFK345" s="194">
        <f>BFG345*BFI345</f>
        <v>79.59</v>
      </c>
      <c r="BFL345" s="293">
        <f>BFJ345*BFG345</f>
        <v>104.49</v>
      </c>
      <c r="BFM345" s="232" t="s">
        <v>22773</v>
      </c>
      <c r="BFN345" s="437" t="s">
        <v>22774</v>
      </c>
      <c r="BFO345" s="437"/>
      <c r="BFP345" s="437"/>
      <c r="BFQ345" s="437"/>
      <c r="BFR345" s="437"/>
      <c r="BFS345" s="439"/>
      <c r="BFT345" s="211" t="s">
        <v>10863</v>
      </c>
      <c r="BFU345" s="211" t="s">
        <v>22772</v>
      </c>
      <c r="BFV345" s="211" t="s">
        <v>6595</v>
      </c>
      <c r="BFW345" s="212">
        <v>1</v>
      </c>
      <c r="BFX345" s="212"/>
      <c r="BFY345" s="194">
        <v>79.59</v>
      </c>
      <c r="BFZ345" s="194">
        <f>ROUND(BFY345*(1+$C$7),2)</f>
        <v>104.49</v>
      </c>
      <c r="BGA345" s="194">
        <f>BFW345*BFY345</f>
        <v>79.59</v>
      </c>
      <c r="BGB345" s="293">
        <f>BFZ345*BFW345</f>
        <v>104.49</v>
      </c>
      <c r="BGC345" s="232" t="s">
        <v>22773</v>
      </c>
      <c r="BGD345" s="437" t="s">
        <v>22774</v>
      </c>
      <c r="BGE345" s="437"/>
      <c r="BGF345" s="437"/>
      <c r="BGG345" s="437"/>
      <c r="BGH345" s="437"/>
      <c r="BGI345" s="439"/>
      <c r="BGJ345" s="211" t="s">
        <v>10863</v>
      </c>
      <c r="BGK345" s="211" t="s">
        <v>22772</v>
      </c>
      <c r="BGL345" s="211" t="s">
        <v>6595</v>
      </c>
      <c r="BGM345" s="212">
        <v>1</v>
      </c>
      <c r="BGN345" s="212"/>
      <c r="BGO345" s="194">
        <v>79.59</v>
      </c>
      <c r="BGP345" s="194">
        <f>ROUND(BGO345*(1+$C$7),2)</f>
        <v>104.49</v>
      </c>
      <c r="BGQ345" s="194">
        <f>BGM345*BGO345</f>
        <v>79.59</v>
      </c>
      <c r="BGR345" s="293">
        <f>BGP345*BGM345</f>
        <v>104.49</v>
      </c>
      <c r="BGS345" s="232" t="s">
        <v>22773</v>
      </c>
      <c r="BGT345" s="437" t="s">
        <v>22774</v>
      </c>
      <c r="BGU345" s="437"/>
      <c r="BGV345" s="437"/>
      <c r="BGW345" s="437"/>
      <c r="BGX345" s="437"/>
      <c r="BGY345" s="439"/>
      <c r="BGZ345" s="211" t="s">
        <v>10863</v>
      </c>
      <c r="BHA345" s="211" t="s">
        <v>22772</v>
      </c>
      <c r="BHB345" s="211" t="s">
        <v>6595</v>
      </c>
      <c r="BHC345" s="212">
        <v>1</v>
      </c>
      <c r="BHD345" s="212"/>
      <c r="BHE345" s="194">
        <v>79.59</v>
      </c>
      <c r="BHF345" s="194">
        <f>ROUND(BHE345*(1+$C$7),2)</f>
        <v>104.49</v>
      </c>
      <c r="BHG345" s="194">
        <f>BHC345*BHE345</f>
        <v>79.59</v>
      </c>
      <c r="BHH345" s="293">
        <f>BHF345*BHC345</f>
        <v>104.49</v>
      </c>
      <c r="BHI345" s="232" t="s">
        <v>22773</v>
      </c>
      <c r="BHJ345" s="437" t="s">
        <v>22774</v>
      </c>
      <c r="BHK345" s="437"/>
      <c r="BHL345" s="437"/>
      <c r="BHM345" s="437"/>
      <c r="BHN345" s="437"/>
      <c r="BHO345" s="439"/>
      <c r="BHP345" s="211" t="s">
        <v>10863</v>
      </c>
      <c r="BHQ345" s="211" t="s">
        <v>22772</v>
      </c>
      <c r="BHR345" s="211" t="s">
        <v>6595</v>
      </c>
      <c r="BHS345" s="212">
        <v>1</v>
      </c>
      <c r="BHT345" s="212"/>
      <c r="BHU345" s="194">
        <v>79.59</v>
      </c>
      <c r="BHV345" s="194">
        <f>ROUND(BHU345*(1+$C$7),2)</f>
        <v>104.49</v>
      </c>
      <c r="BHW345" s="194">
        <f>BHS345*BHU345</f>
        <v>79.59</v>
      </c>
      <c r="BHX345" s="293">
        <f>BHV345*BHS345</f>
        <v>104.49</v>
      </c>
      <c r="BHY345" s="232" t="s">
        <v>22773</v>
      </c>
      <c r="BHZ345" s="437" t="s">
        <v>22774</v>
      </c>
      <c r="BIA345" s="437"/>
      <c r="BIB345" s="437"/>
      <c r="BIC345" s="437"/>
      <c r="BID345" s="437"/>
      <c r="BIE345" s="439"/>
      <c r="BIF345" s="211" t="s">
        <v>10863</v>
      </c>
      <c r="BIG345" s="211" t="s">
        <v>22772</v>
      </c>
      <c r="BIH345" s="211" t="s">
        <v>6595</v>
      </c>
      <c r="BII345" s="212">
        <v>1</v>
      </c>
      <c r="BIJ345" s="212"/>
      <c r="BIK345" s="194">
        <v>79.59</v>
      </c>
      <c r="BIL345" s="194">
        <f>ROUND(BIK345*(1+$C$7),2)</f>
        <v>104.49</v>
      </c>
      <c r="BIM345" s="194">
        <f>BII345*BIK345</f>
        <v>79.59</v>
      </c>
      <c r="BIN345" s="293">
        <f>BIL345*BII345</f>
        <v>104.49</v>
      </c>
      <c r="BIO345" s="232" t="s">
        <v>22773</v>
      </c>
      <c r="BIP345" s="437" t="s">
        <v>22774</v>
      </c>
      <c r="BIQ345" s="437"/>
      <c r="BIR345" s="437"/>
      <c r="BIS345" s="437"/>
      <c r="BIT345" s="437"/>
      <c r="BIU345" s="439"/>
      <c r="BIV345" s="211" t="s">
        <v>10863</v>
      </c>
      <c r="BIW345" s="211" t="s">
        <v>22772</v>
      </c>
      <c r="BIX345" s="211" t="s">
        <v>6595</v>
      </c>
      <c r="BIY345" s="212">
        <v>1</v>
      </c>
      <c r="BIZ345" s="212"/>
      <c r="BJA345" s="194">
        <v>79.59</v>
      </c>
      <c r="BJB345" s="194">
        <f>ROUND(BJA345*(1+$C$7),2)</f>
        <v>104.49</v>
      </c>
      <c r="BJC345" s="194">
        <f>BIY345*BJA345</f>
        <v>79.59</v>
      </c>
      <c r="BJD345" s="293">
        <f>BJB345*BIY345</f>
        <v>104.49</v>
      </c>
      <c r="BJE345" s="232" t="s">
        <v>22773</v>
      </c>
      <c r="BJF345" s="437" t="s">
        <v>22774</v>
      </c>
      <c r="BJG345" s="437"/>
      <c r="BJH345" s="437"/>
      <c r="BJI345" s="437"/>
      <c r="BJJ345" s="437"/>
      <c r="BJK345" s="439"/>
      <c r="BJL345" s="211" t="s">
        <v>10863</v>
      </c>
      <c r="BJM345" s="211" t="s">
        <v>22772</v>
      </c>
      <c r="BJN345" s="211" t="s">
        <v>6595</v>
      </c>
      <c r="BJO345" s="212">
        <v>1</v>
      </c>
      <c r="BJP345" s="212"/>
      <c r="BJQ345" s="194">
        <v>79.59</v>
      </c>
      <c r="BJR345" s="194">
        <f>ROUND(BJQ345*(1+$C$7),2)</f>
        <v>104.49</v>
      </c>
      <c r="BJS345" s="194">
        <f>BJO345*BJQ345</f>
        <v>79.59</v>
      </c>
      <c r="BJT345" s="293">
        <f>BJR345*BJO345</f>
        <v>104.49</v>
      </c>
      <c r="BJU345" s="232" t="s">
        <v>22773</v>
      </c>
      <c r="BJV345" s="437" t="s">
        <v>22774</v>
      </c>
      <c r="BJW345" s="437"/>
      <c r="BJX345" s="437"/>
      <c r="BJY345" s="437"/>
      <c r="BJZ345" s="437"/>
      <c r="BKA345" s="439"/>
      <c r="BKB345" s="211" t="s">
        <v>10863</v>
      </c>
      <c r="BKC345" s="211" t="s">
        <v>22772</v>
      </c>
      <c r="BKD345" s="211" t="s">
        <v>6595</v>
      </c>
      <c r="BKE345" s="212">
        <v>1</v>
      </c>
      <c r="BKF345" s="212"/>
      <c r="BKG345" s="194">
        <v>79.59</v>
      </c>
      <c r="BKH345" s="194">
        <f>ROUND(BKG345*(1+$C$7),2)</f>
        <v>104.49</v>
      </c>
      <c r="BKI345" s="194">
        <f>BKE345*BKG345</f>
        <v>79.59</v>
      </c>
      <c r="BKJ345" s="293">
        <f>BKH345*BKE345</f>
        <v>104.49</v>
      </c>
      <c r="BKK345" s="232" t="s">
        <v>22773</v>
      </c>
      <c r="BKL345" s="437" t="s">
        <v>22774</v>
      </c>
      <c r="BKM345" s="437"/>
      <c r="BKN345" s="437"/>
      <c r="BKO345" s="437"/>
      <c r="BKP345" s="437"/>
      <c r="BKQ345" s="439"/>
      <c r="BKR345" s="211" t="s">
        <v>10863</v>
      </c>
      <c r="BKS345" s="211" t="s">
        <v>22772</v>
      </c>
      <c r="BKT345" s="211" t="s">
        <v>6595</v>
      </c>
      <c r="BKU345" s="212">
        <v>1</v>
      </c>
      <c r="BKV345" s="212"/>
      <c r="BKW345" s="194">
        <v>79.59</v>
      </c>
      <c r="BKX345" s="194">
        <f>ROUND(BKW345*(1+$C$7),2)</f>
        <v>104.49</v>
      </c>
      <c r="BKY345" s="194">
        <f>BKU345*BKW345</f>
        <v>79.59</v>
      </c>
      <c r="BKZ345" s="293">
        <f>BKX345*BKU345</f>
        <v>104.49</v>
      </c>
      <c r="BLA345" s="232" t="s">
        <v>22773</v>
      </c>
      <c r="BLB345" s="437" t="s">
        <v>22774</v>
      </c>
      <c r="BLC345" s="437"/>
      <c r="BLD345" s="437"/>
      <c r="BLE345" s="437"/>
      <c r="BLF345" s="437"/>
      <c r="BLG345" s="439"/>
      <c r="BLH345" s="211" t="s">
        <v>10863</v>
      </c>
      <c r="BLI345" s="211" t="s">
        <v>22772</v>
      </c>
      <c r="BLJ345" s="211" t="s">
        <v>6595</v>
      </c>
      <c r="BLK345" s="212">
        <v>1</v>
      </c>
      <c r="BLL345" s="212"/>
      <c r="BLM345" s="194">
        <v>79.59</v>
      </c>
      <c r="BLN345" s="194">
        <f>ROUND(BLM345*(1+$C$7),2)</f>
        <v>104.49</v>
      </c>
      <c r="BLO345" s="194">
        <f>BLK345*BLM345</f>
        <v>79.59</v>
      </c>
      <c r="BLP345" s="293">
        <f>BLN345*BLK345</f>
        <v>104.49</v>
      </c>
      <c r="BLQ345" s="232" t="s">
        <v>22773</v>
      </c>
      <c r="BLR345" s="437" t="s">
        <v>22774</v>
      </c>
      <c r="BLS345" s="437"/>
      <c r="BLT345" s="437"/>
      <c r="BLU345" s="437"/>
      <c r="BLV345" s="437"/>
      <c r="BLW345" s="439"/>
      <c r="BLX345" s="211" t="s">
        <v>10863</v>
      </c>
      <c r="BLY345" s="211" t="s">
        <v>22772</v>
      </c>
      <c r="BLZ345" s="211" t="s">
        <v>6595</v>
      </c>
      <c r="BMA345" s="212">
        <v>1</v>
      </c>
      <c r="BMB345" s="212"/>
      <c r="BMC345" s="194">
        <v>79.59</v>
      </c>
      <c r="BMD345" s="194">
        <f>ROUND(BMC345*(1+$C$7),2)</f>
        <v>104.49</v>
      </c>
      <c r="BME345" s="194">
        <f>BMA345*BMC345</f>
        <v>79.59</v>
      </c>
      <c r="BMF345" s="293">
        <f>BMD345*BMA345</f>
        <v>104.49</v>
      </c>
      <c r="BMG345" s="232" t="s">
        <v>22773</v>
      </c>
      <c r="BMH345" s="437" t="s">
        <v>22774</v>
      </c>
      <c r="BMI345" s="437"/>
      <c r="BMJ345" s="437"/>
      <c r="BMK345" s="437"/>
      <c r="BML345" s="437"/>
      <c r="BMM345" s="439"/>
      <c r="BMN345" s="211" t="s">
        <v>10863</v>
      </c>
      <c r="BMO345" s="211" t="s">
        <v>22772</v>
      </c>
      <c r="BMP345" s="211" t="s">
        <v>6595</v>
      </c>
      <c r="BMQ345" s="212">
        <v>1</v>
      </c>
      <c r="BMR345" s="212"/>
      <c r="BMS345" s="194">
        <v>79.59</v>
      </c>
      <c r="BMT345" s="194">
        <f>ROUND(BMS345*(1+$C$7),2)</f>
        <v>104.49</v>
      </c>
      <c r="BMU345" s="194">
        <f>BMQ345*BMS345</f>
        <v>79.59</v>
      </c>
      <c r="BMV345" s="293">
        <f>BMT345*BMQ345</f>
        <v>104.49</v>
      </c>
      <c r="BMW345" s="232" t="s">
        <v>22773</v>
      </c>
      <c r="BMX345" s="437" t="s">
        <v>22774</v>
      </c>
      <c r="BMY345" s="437"/>
      <c r="BMZ345" s="437"/>
      <c r="BNA345" s="437"/>
      <c r="BNB345" s="437"/>
      <c r="BNC345" s="439"/>
      <c r="BND345" s="211" t="s">
        <v>10863</v>
      </c>
      <c r="BNE345" s="211" t="s">
        <v>22772</v>
      </c>
      <c r="BNF345" s="211" t="s">
        <v>6595</v>
      </c>
      <c r="BNG345" s="212">
        <v>1</v>
      </c>
      <c r="BNH345" s="212"/>
      <c r="BNI345" s="194">
        <v>79.59</v>
      </c>
      <c r="BNJ345" s="194">
        <f>ROUND(BNI345*(1+$C$7),2)</f>
        <v>104.49</v>
      </c>
      <c r="BNK345" s="194">
        <f>BNG345*BNI345</f>
        <v>79.59</v>
      </c>
      <c r="BNL345" s="293">
        <f>BNJ345*BNG345</f>
        <v>104.49</v>
      </c>
      <c r="BNM345" s="232" t="s">
        <v>22773</v>
      </c>
      <c r="BNN345" s="437" t="s">
        <v>22774</v>
      </c>
      <c r="BNO345" s="437"/>
      <c r="BNP345" s="437"/>
      <c r="BNQ345" s="437"/>
      <c r="BNR345" s="437"/>
      <c r="BNS345" s="439"/>
      <c r="BNT345" s="211" t="s">
        <v>10863</v>
      </c>
      <c r="BNU345" s="211" t="s">
        <v>22772</v>
      </c>
      <c r="BNV345" s="211" t="s">
        <v>6595</v>
      </c>
      <c r="BNW345" s="212">
        <v>1</v>
      </c>
      <c r="BNX345" s="212"/>
      <c r="BNY345" s="194">
        <v>79.59</v>
      </c>
      <c r="BNZ345" s="194">
        <f>ROUND(BNY345*(1+$C$7),2)</f>
        <v>104.49</v>
      </c>
      <c r="BOA345" s="194">
        <f>BNW345*BNY345</f>
        <v>79.59</v>
      </c>
      <c r="BOB345" s="293">
        <f>BNZ345*BNW345</f>
        <v>104.49</v>
      </c>
      <c r="BOC345" s="232" t="s">
        <v>22773</v>
      </c>
      <c r="BOD345" s="437" t="s">
        <v>22774</v>
      </c>
      <c r="BOE345" s="437"/>
      <c r="BOF345" s="437"/>
      <c r="BOG345" s="437"/>
      <c r="BOH345" s="437"/>
      <c r="BOI345" s="439"/>
      <c r="BOJ345" s="211" t="s">
        <v>10863</v>
      </c>
      <c r="BOK345" s="211" t="s">
        <v>22772</v>
      </c>
      <c r="BOL345" s="211" t="s">
        <v>6595</v>
      </c>
      <c r="BOM345" s="212">
        <v>1</v>
      </c>
      <c r="BON345" s="212"/>
      <c r="BOO345" s="194">
        <v>79.59</v>
      </c>
      <c r="BOP345" s="194">
        <f>ROUND(BOO345*(1+$C$7),2)</f>
        <v>104.49</v>
      </c>
      <c r="BOQ345" s="194">
        <f>BOM345*BOO345</f>
        <v>79.59</v>
      </c>
      <c r="BOR345" s="293">
        <f>BOP345*BOM345</f>
        <v>104.49</v>
      </c>
      <c r="BOS345" s="232" t="s">
        <v>22773</v>
      </c>
      <c r="BOT345" s="437" t="s">
        <v>22774</v>
      </c>
      <c r="BOU345" s="437"/>
      <c r="BOV345" s="437"/>
      <c r="BOW345" s="437"/>
      <c r="BOX345" s="437"/>
      <c r="BOY345" s="439"/>
      <c r="BOZ345" s="211" t="s">
        <v>10863</v>
      </c>
      <c r="BPA345" s="211" t="s">
        <v>22772</v>
      </c>
      <c r="BPB345" s="211" t="s">
        <v>6595</v>
      </c>
      <c r="BPC345" s="212">
        <v>1</v>
      </c>
      <c r="BPD345" s="212"/>
      <c r="BPE345" s="194">
        <v>79.59</v>
      </c>
      <c r="BPF345" s="194">
        <f>ROUND(BPE345*(1+$C$7),2)</f>
        <v>104.49</v>
      </c>
      <c r="BPG345" s="194">
        <f>BPC345*BPE345</f>
        <v>79.59</v>
      </c>
      <c r="BPH345" s="293">
        <f>BPF345*BPC345</f>
        <v>104.49</v>
      </c>
      <c r="BPI345" s="232" t="s">
        <v>22773</v>
      </c>
      <c r="BPJ345" s="437" t="s">
        <v>22774</v>
      </c>
      <c r="BPK345" s="437"/>
      <c r="BPL345" s="437"/>
      <c r="BPM345" s="437"/>
      <c r="BPN345" s="437"/>
      <c r="BPO345" s="439"/>
      <c r="BPP345" s="211" t="s">
        <v>10863</v>
      </c>
      <c r="BPQ345" s="211" t="s">
        <v>22772</v>
      </c>
      <c r="BPR345" s="211" t="s">
        <v>6595</v>
      </c>
      <c r="BPS345" s="212">
        <v>1</v>
      </c>
      <c r="BPT345" s="212"/>
      <c r="BPU345" s="194">
        <v>79.59</v>
      </c>
      <c r="BPV345" s="194">
        <f>ROUND(BPU345*(1+$C$7),2)</f>
        <v>104.49</v>
      </c>
      <c r="BPW345" s="194">
        <f>BPS345*BPU345</f>
        <v>79.59</v>
      </c>
      <c r="BPX345" s="293">
        <f>BPV345*BPS345</f>
        <v>104.49</v>
      </c>
      <c r="BPY345" s="232" t="s">
        <v>22773</v>
      </c>
      <c r="BPZ345" s="437" t="s">
        <v>22774</v>
      </c>
      <c r="BQA345" s="437"/>
      <c r="BQB345" s="437"/>
      <c r="BQC345" s="437"/>
      <c r="BQD345" s="437"/>
      <c r="BQE345" s="439"/>
      <c r="BQF345" s="211" t="s">
        <v>10863</v>
      </c>
      <c r="BQG345" s="211" t="s">
        <v>22772</v>
      </c>
      <c r="BQH345" s="211" t="s">
        <v>6595</v>
      </c>
      <c r="BQI345" s="212">
        <v>1</v>
      </c>
      <c r="BQJ345" s="212"/>
      <c r="BQK345" s="194">
        <v>79.59</v>
      </c>
      <c r="BQL345" s="194">
        <f>ROUND(BQK345*(1+$C$7),2)</f>
        <v>104.49</v>
      </c>
      <c r="BQM345" s="194">
        <f>BQI345*BQK345</f>
        <v>79.59</v>
      </c>
      <c r="BQN345" s="293">
        <f>BQL345*BQI345</f>
        <v>104.49</v>
      </c>
      <c r="BQO345" s="232" t="s">
        <v>22773</v>
      </c>
      <c r="BQP345" s="437" t="s">
        <v>22774</v>
      </c>
      <c r="BQQ345" s="437"/>
      <c r="BQR345" s="437"/>
      <c r="BQS345" s="437"/>
      <c r="BQT345" s="437"/>
      <c r="BQU345" s="439"/>
      <c r="BQV345" s="211" t="s">
        <v>10863</v>
      </c>
      <c r="BQW345" s="211" t="s">
        <v>22772</v>
      </c>
      <c r="BQX345" s="211" t="s">
        <v>6595</v>
      </c>
      <c r="BQY345" s="212">
        <v>1</v>
      </c>
      <c r="BQZ345" s="212"/>
      <c r="BRA345" s="194">
        <v>79.59</v>
      </c>
      <c r="BRB345" s="194">
        <f>ROUND(BRA345*(1+$C$7),2)</f>
        <v>104.49</v>
      </c>
      <c r="BRC345" s="194">
        <f>BQY345*BRA345</f>
        <v>79.59</v>
      </c>
      <c r="BRD345" s="293">
        <f>BRB345*BQY345</f>
        <v>104.49</v>
      </c>
      <c r="BRE345" s="232" t="s">
        <v>22773</v>
      </c>
      <c r="BRF345" s="437" t="s">
        <v>22774</v>
      </c>
      <c r="BRG345" s="437"/>
      <c r="BRH345" s="437"/>
      <c r="BRI345" s="437"/>
      <c r="BRJ345" s="437"/>
      <c r="BRK345" s="439"/>
      <c r="BRL345" s="211" t="s">
        <v>10863</v>
      </c>
      <c r="BRM345" s="211" t="s">
        <v>22772</v>
      </c>
      <c r="BRN345" s="211" t="s">
        <v>6595</v>
      </c>
      <c r="BRO345" s="212">
        <v>1</v>
      </c>
      <c r="BRP345" s="212"/>
      <c r="BRQ345" s="194">
        <v>79.59</v>
      </c>
      <c r="BRR345" s="194">
        <f>ROUND(BRQ345*(1+$C$7),2)</f>
        <v>104.49</v>
      </c>
      <c r="BRS345" s="194">
        <f>BRO345*BRQ345</f>
        <v>79.59</v>
      </c>
      <c r="BRT345" s="293">
        <f>BRR345*BRO345</f>
        <v>104.49</v>
      </c>
      <c r="BRU345" s="232" t="s">
        <v>22773</v>
      </c>
      <c r="BRV345" s="437" t="s">
        <v>22774</v>
      </c>
      <c r="BRW345" s="437"/>
      <c r="BRX345" s="437"/>
      <c r="BRY345" s="437"/>
      <c r="BRZ345" s="437"/>
      <c r="BSA345" s="439"/>
      <c r="BSB345" s="211" t="s">
        <v>10863</v>
      </c>
      <c r="BSC345" s="211" t="s">
        <v>22772</v>
      </c>
      <c r="BSD345" s="211" t="s">
        <v>6595</v>
      </c>
      <c r="BSE345" s="212">
        <v>1</v>
      </c>
      <c r="BSF345" s="212"/>
      <c r="BSG345" s="194">
        <v>79.59</v>
      </c>
      <c r="BSH345" s="194">
        <f>ROUND(BSG345*(1+$C$7),2)</f>
        <v>104.49</v>
      </c>
      <c r="BSI345" s="194">
        <f>BSE345*BSG345</f>
        <v>79.59</v>
      </c>
      <c r="BSJ345" s="293">
        <f>BSH345*BSE345</f>
        <v>104.49</v>
      </c>
      <c r="BSK345" s="232" t="s">
        <v>22773</v>
      </c>
      <c r="BSL345" s="437" t="s">
        <v>22774</v>
      </c>
      <c r="BSM345" s="437"/>
      <c r="BSN345" s="437"/>
      <c r="BSO345" s="437"/>
      <c r="BSP345" s="437"/>
      <c r="BSQ345" s="439"/>
      <c r="BSR345" s="211" t="s">
        <v>10863</v>
      </c>
      <c r="BSS345" s="211" t="s">
        <v>22772</v>
      </c>
      <c r="BST345" s="211" t="s">
        <v>6595</v>
      </c>
      <c r="BSU345" s="212">
        <v>1</v>
      </c>
      <c r="BSV345" s="212"/>
      <c r="BSW345" s="194">
        <v>79.59</v>
      </c>
      <c r="BSX345" s="194">
        <f>ROUND(BSW345*(1+$C$7),2)</f>
        <v>104.49</v>
      </c>
      <c r="BSY345" s="194">
        <f>BSU345*BSW345</f>
        <v>79.59</v>
      </c>
      <c r="BSZ345" s="293">
        <f>BSX345*BSU345</f>
        <v>104.49</v>
      </c>
      <c r="BTA345" s="232" t="s">
        <v>22773</v>
      </c>
      <c r="BTB345" s="437" t="s">
        <v>22774</v>
      </c>
      <c r="BTC345" s="437"/>
      <c r="BTD345" s="437"/>
      <c r="BTE345" s="437"/>
      <c r="BTF345" s="437"/>
      <c r="BTG345" s="439"/>
      <c r="BTH345" s="211" t="s">
        <v>10863</v>
      </c>
      <c r="BTI345" s="211" t="s">
        <v>22772</v>
      </c>
      <c r="BTJ345" s="211" t="s">
        <v>6595</v>
      </c>
      <c r="BTK345" s="212">
        <v>1</v>
      </c>
      <c r="BTL345" s="212"/>
      <c r="BTM345" s="194">
        <v>79.59</v>
      </c>
      <c r="BTN345" s="194">
        <f>ROUND(BTM345*(1+$C$7),2)</f>
        <v>104.49</v>
      </c>
      <c r="BTO345" s="194">
        <f>BTK345*BTM345</f>
        <v>79.59</v>
      </c>
      <c r="BTP345" s="293">
        <f>BTN345*BTK345</f>
        <v>104.49</v>
      </c>
      <c r="BTQ345" s="232" t="s">
        <v>22773</v>
      </c>
      <c r="BTR345" s="437" t="s">
        <v>22774</v>
      </c>
      <c r="BTS345" s="437"/>
      <c r="BTT345" s="437"/>
      <c r="BTU345" s="437"/>
      <c r="BTV345" s="437"/>
      <c r="BTW345" s="439"/>
      <c r="BTX345" s="211" t="s">
        <v>10863</v>
      </c>
      <c r="BTY345" s="211" t="s">
        <v>22772</v>
      </c>
      <c r="BTZ345" s="211" t="s">
        <v>6595</v>
      </c>
      <c r="BUA345" s="212">
        <v>1</v>
      </c>
      <c r="BUB345" s="212"/>
      <c r="BUC345" s="194">
        <v>79.59</v>
      </c>
      <c r="BUD345" s="194">
        <f>ROUND(BUC345*(1+$C$7),2)</f>
        <v>104.49</v>
      </c>
      <c r="BUE345" s="194">
        <f>BUA345*BUC345</f>
        <v>79.59</v>
      </c>
      <c r="BUF345" s="293">
        <f>BUD345*BUA345</f>
        <v>104.49</v>
      </c>
      <c r="BUG345" s="232" t="s">
        <v>22773</v>
      </c>
      <c r="BUH345" s="437" t="s">
        <v>22774</v>
      </c>
      <c r="BUI345" s="437"/>
      <c r="BUJ345" s="437"/>
      <c r="BUK345" s="437"/>
      <c r="BUL345" s="437"/>
      <c r="BUM345" s="439"/>
      <c r="BUN345" s="211" t="s">
        <v>10863</v>
      </c>
      <c r="BUO345" s="211" t="s">
        <v>22772</v>
      </c>
      <c r="BUP345" s="211" t="s">
        <v>6595</v>
      </c>
      <c r="BUQ345" s="212">
        <v>1</v>
      </c>
      <c r="BUR345" s="212"/>
      <c r="BUS345" s="194">
        <v>79.59</v>
      </c>
      <c r="BUT345" s="194">
        <f>ROUND(BUS345*(1+$C$7),2)</f>
        <v>104.49</v>
      </c>
      <c r="BUU345" s="194">
        <f>BUQ345*BUS345</f>
        <v>79.59</v>
      </c>
      <c r="BUV345" s="293">
        <f>BUT345*BUQ345</f>
        <v>104.49</v>
      </c>
      <c r="BUW345" s="232" t="s">
        <v>22773</v>
      </c>
      <c r="BUX345" s="437" t="s">
        <v>22774</v>
      </c>
      <c r="BUY345" s="437"/>
      <c r="BUZ345" s="437"/>
      <c r="BVA345" s="437"/>
      <c r="BVB345" s="437"/>
      <c r="BVC345" s="439"/>
      <c r="BVD345" s="211" t="s">
        <v>10863</v>
      </c>
      <c r="BVE345" s="211" t="s">
        <v>22772</v>
      </c>
      <c r="BVF345" s="211" t="s">
        <v>6595</v>
      </c>
      <c r="BVG345" s="212">
        <v>1</v>
      </c>
      <c r="BVH345" s="212"/>
      <c r="BVI345" s="194">
        <v>79.59</v>
      </c>
      <c r="BVJ345" s="194">
        <f>ROUND(BVI345*(1+$C$7),2)</f>
        <v>104.49</v>
      </c>
      <c r="BVK345" s="194">
        <f>BVG345*BVI345</f>
        <v>79.59</v>
      </c>
      <c r="BVL345" s="293">
        <f>BVJ345*BVG345</f>
        <v>104.49</v>
      </c>
      <c r="BVM345" s="232" t="s">
        <v>22773</v>
      </c>
      <c r="BVN345" s="437" t="s">
        <v>22774</v>
      </c>
      <c r="BVO345" s="437"/>
      <c r="BVP345" s="437"/>
      <c r="BVQ345" s="437"/>
      <c r="BVR345" s="437"/>
      <c r="BVS345" s="439"/>
      <c r="BVT345" s="211" t="s">
        <v>10863</v>
      </c>
      <c r="BVU345" s="211" t="s">
        <v>22772</v>
      </c>
      <c r="BVV345" s="211" t="s">
        <v>6595</v>
      </c>
      <c r="BVW345" s="212">
        <v>1</v>
      </c>
      <c r="BVX345" s="212"/>
      <c r="BVY345" s="194">
        <v>79.59</v>
      </c>
      <c r="BVZ345" s="194">
        <f>ROUND(BVY345*(1+$C$7),2)</f>
        <v>104.49</v>
      </c>
      <c r="BWA345" s="194">
        <f>BVW345*BVY345</f>
        <v>79.59</v>
      </c>
      <c r="BWB345" s="293">
        <f>BVZ345*BVW345</f>
        <v>104.49</v>
      </c>
      <c r="BWC345" s="232" t="s">
        <v>22773</v>
      </c>
      <c r="BWD345" s="437" t="s">
        <v>22774</v>
      </c>
      <c r="BWE345" s="437"/>
      <c r="BWF345" s="437"/>
      <c r="BWG345" s="437"/>
      <c r="BWH345" s="437"/>
      <c r="BWI345" s="439"/>
      <c r="BWJ345" s="211" t="s">
        <v>10863</v>
      </c>
      <c r="BWK345" s="211" t="s">
        <v>22772</v>
      </c>
      <c r="BWL345" s="211" t="s">
        <v>6595</v>
      </c>
      <c r="BWM345" s="212">
        <v>1</v>
      </c>
      <c r="BWN345" s="212"/>
      <c r="BWO345" s="194">
        <v>79.59</v>
      </c>
      <c r="BWP345" s="194">
        <f>ROUND(BWO345*(1+$C$7),2)</f>
        <v>104.49</v>
      </c>
      <c r="BWQ345" s="194">
        <f>BWM345*BWO345</f>
        <v>79.59</v>
      </c>
      <c r="BWR345" s="293">
        <f>BWP345*BWM345</f>
        <v>104.49</v>
      </c>
      <c r="BWS345" s="232" t="s">
        <v>22773</v>
      </c>
      <c r="BWT345" s="437" t="s">
        <v>22774</v>
      </c>
      <c r="BWU345" s="437"/>
      <c r="BWV345" s="437"/>
      <c r="BWW345" s="437"/>
      <c r="BWX345" s="437"/>
      <c r="BWY345" s="439"/>
      <c r="BWZ345" s="211" t="s">
        <v>10863</v>
      </c>
      <c r="BXA345" s="211" t="s">
        <v>22772</v>
      </c>
      <c r="BXB345" s="211" t="s">
        <v>6595</v>
      </c>
      <c r="BXC345" s="212">
        <v>1</v>
      </c>
      <c r="BXD345" s="212"/>
      <c r="BXE345" s="194">
        <v>79.59</v>
      </c>
      <c r="BXF345" s="194">
        <f>ROUND(BXE345*(1+$C$7),2)</f>
        <v>104.49</v>
      </c>
      <c r="BXG345" s="194">
        <f>BXC345*BXE345</f>
        <v>79.59</v>
      </c>
      <c r="BXH345" s="293">
        <f>BXF345*BXC345</f>
        <v>104.49</v>
      </c>
      <c r="BXI345" s="232" t="s">
        <v>22773</v>
      </c>
      <c r="BXJ345" s="437" t="s">
        <v>22774</v>
      </c>
      <c r="BXK345" s="437"/>
      <c r="BXL345" s="437"/>
      <c r="BXM345" s="437"/>
      <c r="BXN345" s="437"/>
      <c r="BXO345" s="439"/>
      <c r="BXP345" s="211" t="s">
        <v>10863</v>
      </c>
      <c r="BXQ345" s="211" t="s">
        <v>22772</v>
      </c>
      <c r="BXR345" s="211" t="s">
        <v>6595</v>
      </c>
      <c r="BXS345" s="212">
        <v>1</v>
      </c>
      <c r="BXT345" s="212"/>
      <c r="BXU345" s="194">
        <v>79.59</v>
      </c>
      <c r="BXV345" s="194">
        <f>ROUND(BXU345*(1+$C$7),2)</f>
        <v>104.49</v>
      </c>
      <c r="BXW345" s="194">
        <f>BXS345*BXU345</f>
        <v>79.59</v>
      </c>
      <c r="BXX345" s="293">
        <f>BXV345*BXS345</f>
        <v>104.49</v>
      </c>
      <c r="BXY345" s="232" t="s">
        <v>22773</v>
      </c>
      <c r="BXZ345" s="437" t="s">
        <v>22774</v>
      </c>
      <c r="BYA345" s="437"/>
      <c r="BYB345" s="437"/>
      <c r="BYC345" s="437"/>
      <c r="BYD345" s="437"/>
      <c r="BYE345" s="439"/>
      <c r="BYF345" s="211" t="s">
        <v>10863</v>
      </c>
      <c r="BYG345" s="211" t="s">
        <v>22772</v>
      </c>
      <c r="BYH345" s="211" t="s">
        <v>6595</v>
      </c>
      <c r="BYI345" s="212">
        <v>1</v>
      </c>
      <c r="BYJ345" s="212"/>
      <c r="BYK345" s="194">
        <v>79.59</v>
      </c>
      <c r="BYL345" s="194">
        <f>ROUND(BYK345*(1+$C$7),2)</f>
        <v>104.49</v>
      </c>
      <c r="BYM345" s="194">
        <f>BYI345*BYK345</f>
        <v>79.59</v>
      </c>
      <c r="BYN345" s="293">
        <f>BYL345*BYI345</f>
        <v>104.49</v>
      </c>
      <c r="BYO345" s="232" t="s">
        <v>22773</v>
      </c>
      <c r="BYP345" s="437" t="s">
        <v>22774</v>
      </c>
      <c r="BYQ345" s="437"/>
      <c r="BYR345" s="437"/>
      <c r="BYS345" s="437"/>
      <c r="BYT345" s="437"/>
      <c r="BYU345" s="439"/>
      <c r="BYV345" s="211" t="s">
        <v>10863</v>
      </c>
      <c r="BYW345" s="211" t="s">
        <v>22772</v>
      </c>
      <c r="BYX345" s="211" t="s">
        <v>6595</v>
      </c>
      <c r="BYY345" s="212">
        <v>1</v>
      </c>
      <c r="BYZ345" s="212"/>
      <c r="BZA345" s="194">
        <v>79.59</v>
      </c>
      <c r="BZB345" s="194">
        <f>ROUND(BZA345*(1+$C$7),2)</f>
        <v>104.49</v>
      </c>
      <c r="BZC345" s="194">
        <f>BYY345*BZA345</f>
        <v>79.59</v>
      </c>
      <c r="BZD345" s="293">
        <f>BZB345*BYY345</f>
        <v>104.49</v>
      </c>
      <c r="BZE345" s="232" t="s">
        <v>22773</v>
      </c>
      <c r="BZF345" s="437" t="s">
        <v>22774</v>
      </c>
      <c r="BZG345" s="437"/>
      <c r="BZH345" s="437"/>
      <c r="BZI345" s="437"/>
      <c r="BZJ345" s="437"/>
      <c r="BZK345" s="439"/>
      <c r="BZL345" s="211" t="s">
        <v>10863</v>
      </c>
      <c r="BZM345" s="211" t="s">
        <v>22772</v>
      </c>
      <c r="BZN345" s="211" t="s">
        <v>6595</v>
      </c>
      <c r="BZO345" s="212">
        <v>1</v>
      </c>
      <c r="BZP345" s="212"/>
      <c r="BZQ345" s="194">
        <v>79.59</v>
      </c>
      <c r="BZR345" s="194">
        <f>ROUND(BZQ345*(1+$C$7),2)</f>
        <v>104.49</v>
      </c>
      <c r="BZS345" s="194">
        <f>BZO345*BZQ345</f>
        <v>79.59</v>
      </c>
      <c r="BZT345" s="293">
        <f>BZR345*BZO345</f>
        <v>104.49</v>
      </c>
      <c r="BZU345" s="232" t="s">
        <v>22773</v>
      </c>
      <c r="BZV345" s="437" t="s">
        <v>22774</v>
      </c>
      <c r="BZW345" s="437"/>
      <c r="BZX345" s="437"/>
      <c r="BZY345" s="437"/>
      <c r="BZZ345" s="437"/>
      <c r="CAA345" s="439"/>
      <c r="CAB345" s="211" t="s">
        <v>10863</v>
      </c>
      <c r="CAC345" s="211" t="s">
        <v>22772</v>
      </c>
      <c r="CAD345" s="211" t="s">
        <v>6595</v>
      </c>
      <c r="CAE345" s="212">
        <v>1</v>
      </c>
      <c r="CAF345" s="212"/>
      <c r="CAG345" s="194">
        <v>79.59</v>
      </c>
      <c r="CAH345" s="194">
        <f>ROUND(CAG345*(1+$C$7),2)</f>
        <v>104.49</v>
      </c>
      <c r="CAI345" s="194">
        <f>CAE345*CAG345</f>
        <v>79.59</v>
      </c>
      <c r="CAJ345" s="293">
        <f>CAH345*CAE345</f>
        <v>104.49</v>
      </c>
      <c r="CAK345" s="232" t="s">
        <v>22773</v>
      </c>
      <c r="CAL345" s="437" t="s">
        <v>22774</v>
      </c>
      <c r="CAM345" s="437"/>
      <c r="CAN345" s="437"/>
      <c r="CAO345" s="437"/>
      <c r="CAP345" s="437"/>
      <c r="CAQ345" s="439"/>
      <c r="CAR345" s="211" t="s">
        <v>10863</v>
      </c>
      <c r="CAS345" s="211" t="s">
        <v>22772</v>
      </c>
      <c r="CAT345" s="211" t="s">
        <v>6595</v>
      </c>
      <c r="CAU345" s="212">
        <v>1</v>
      </c>
      <c r="CAV345" s="212"/>
      <c r="CAW345" s="194">
        <v>79.59</v>
      </c>
      <c r="CAX345" s="194">
        <f>ROUND(CAW345*(1+$C$7),2)</f>
        <v>104.49</v>
      </c>
      <c r="CAY345" s="194">
        <f>CAU345*CAW345</f>
        <v>79.59</v>
      </c>
      <c r="CAZ345" s="293">
        <f>CAX345*CAU345</f>
        <v>104.49</v>
      </c>
      <c r="CBA345" s="232" t="s">
        <v>22773</v>
      </c>
      <c r="CBB345" s="437" t="s">
        <v>22774</v>
      </c>
      <c r="CBC345" s="437"/>
      <c r="CBD345" s="437"/>
      <c r="CBE345" s="437"/>
      <c r="CBF345" s="437"/>
      <c r="CBG345" s="439"/>
      <c r="CBH345" s="211" t="s">
        <v>10863</v>
      </c>
      <c r="CBI345" s="211" t="s">
        <v>22772</v>
      </c>
      <c r="CBJ345" s="211" t="s">
        <v>6595</v>
      </c>
      <c r="CBK345" s="212">
        <v>1</v>
      </c>
      <c r="CBL345" s="212"/>
      <c r="CBM345" s="194">
        <v>79.59</v>
      </c>
      <c r="CBN345" s="194">
        <f>ROUND(CBM345*(1+$C$7),2)</f>
        <v>104.49</v>
      </c>
      <c r="CBO345" s="194">
        <f>CBK345*CBM345</f>
        <v>79.59</v>
      </c>
      <c r="CBP345" s="293">
        <f>CBN345*CBK345</f>
        <v>104.49</v>
      </c>
      <c r="CBQ345" s="232" t="s">
        <v>22773</v>
      </c>
      <c r="CBR345" s="437" t="s">
        <v>22774</v>
      </c>
      <c r="CBS345" s="437"/>
      <c r="CBT345" s="437"/>
      <c r="CBU345" s="437"/>
      <c r="CBV345" s="437"/>
      <c r="CBW345" s="439"/>
      <c r="CBX345" s="211" t="s">
        <v>10863</v>
      </c>
      <c r="CBY345" s="211" t="s">
        <v>22772</v>
      </c>
      <c r="CBZ345" s="211" t="s">
        <v>6595</v>
      </c>
      <c r="CCA345" s="212">
        <v>1</v>
      </c>
      <c r="CCB345" s="212"/>
      <c r="CCC345" s="194">
        <v>79.59</v>
      </c>
      <c r="CCD345" s="194">
        <f>ROUND(CCC345*(1+$C$7),2)</f>
        <v>104.49</v>
      </c>
      <c r="CCE345" s="194">
        <f>CCA345*CCC345</f>
        <v>79.59</v>
      </c>
      <c r="CCF345" s="293">
        <f>CCD345*CCA345</f>
        <v>104.49</v>
      </c>
      <c r="CCG345" s="232" t="s">
        <v>22773</v>
      </c>
      <c r="CCH345" s="437" t="s">
        <v>22774</v>
      </c>
      <c r="CCI345" s="437"/>
      <c r="CCJ345" s="437"/>
      <c r="CCK345" s="437"/>
      <c r="CCL345" s="437"/>
      <c r="CCM345" s="439"/>
      <c r="CCN345" s="211" t="s">
        <v>10863</v>
      </c>
      <c r="CCO345" s="211" t="s">
        <v>22772</v>
      </c>
      <c r="CCP345" s="211" t="s">
        <v>6595</v>
      </c>
      <c r="CCQ345" s="212">
        <v>1</v>
      </c>
      <c r="CCR345" s="212"/>
      <c r="CCS345" s="194">
        <v>79.59</v>
      </c>
      <c r="CCT345" s="194">
        <f>ROUND(CCS345*(1+$C$7),2)</f>
        <v>104.49</v>
      </c>
      <c r="CCU345" s="194">
        <f>CCQ345*CCS345</f>
        <v>79.59</v>
      </c>
      <c r="CCV345" s="293">
        <f>CCT345*CCQ345</f>
        <v>104.49</v>
      </c>
      <c r="CCW345" s="232" t="s">
        <v>22773</v>
      </c>
      <c r="CCX345" s="437" t="s">
        <v>22774</v>
      </c>
      <c r="CCY345" s="437"/>
      <c r="CCZ345" s="437"/>
      <c r="CDA345" s="437"/>
      <c r="CDB345" s="437"/>
      <c r="CDC345" s="439"/>
      <c r="CDD345" s="211" t="s">
        <v>10863</v>
      </c>
      <c r="CDE345" s="211" t="s">
        <v>22772</v>
      </c>
      <c r="CDF345" s="211" t="s">
        <v>6595</v>
      </c>
      <c r="CDG345" s="212">
        <v>1</v>
      </c>
      <c r="CDH345" s="212"/>
      <c r="CDI345" s="194">
        <v>79.59</v>
      </c>
      <c r="CDJ345" s="194">
        <f>ROUND(CDI345*(1+$C$7),2)</f>
        <v>104.49</v>
      </c>
      <c r="CDK345" s="194">
        <f>CDG345*CDI345</f>
        <v>79.59</v>
      </c>
      <c r="CDL345" s="293">
        <f>CDJ345*CDG345</f>
        <v>104.49</v>
      </c>
      <c r="CDM345" s="232" t="s">
        <v>22773</v>
      </c>
      <c r="CDN345" s="437" t="s">
        <v>22774</v>
      </c>
      <c r="CDO345" s="437"/>
      <c r="CDP345" s="437"/>
      <c r="CDQ345" s="437"/>
      <c r="CDR345" s="437"/>
      <c r="CDS345" s="439"/>
      <c r="CDT345" s="211" t="s">
        <v>10863</v>
      </c>
      <c r="CDU345" s="211" t="s">
        <v>22772</v>
      </c>
      <c r="CDV345" s="211" t="s">
        <v>6595</v>
      </c>
      <c r="CDW345" s="212">
        <v>1</v>
      </c>
      <c r="CDX345" s="212"/>
      <c r="CDY345" s="194">
        <v>79.59</v>
      </c>
      <c r="CDZ345" s="194">
        <f>ROUND(CDY345*(1+$C$7),2)</f>
        <v>104.49</v>
      </c>
      <c r="CEA345" s="194">
        <f>CDW345*CDY345</f>
        <v>79.59</v>
      </c>
      <c r="CEB345" s="293">
        <f>CDZ345*CDW345</f>
        <v>104.49</v>
      </c>
      <c r="CEC345" s="232" t="s">
        <v>22773</v>
      </c>
      <c r="CED345" s="437" t="s">
        <v>22774</v>
      </c>
      <c r="CEE345" s="437"/>
      <c r="CEF345" s="437"/>
      <c r="CEG345" s="437"/>
      <c r="CEH345" s="437"/>
      <c r="CEI345" s="439"/>
      <c r="CEJ345" s="211" t="s">
        <v>10863</v>
      </c>
      <c r="CEK345" s="211" t="s">
        <v>22772</v>
      </c>
      <c r="CEL345" s="211" t="s">
        <v>6595</v>
      </c>
      <c r="CEM345" s="212">
        <v>1</v>
      </c>
      <c r="CEN345" s="212"/>
      <c r="CEO345" s="194">
        <v>79.59</v>
      </c>
      <c r="CEP345" s="194">
        <f>ROUND(CEO345*(1+$C$7),2)</f>
        <v>104.49</v>
      </c>
      <c r="CEQ345" s="194">
        <f>CEM345*CEO345</f>
        <v>79.59</v>
      </c>
      <c r="CER345" s="293">
        <f>CEP345*CEM345</f>
        <v>104.49</v>
      </c>
      <c r="CES345" s="232" t="s">
        <v>22773</v>
      </c>
      <c r="CET345" s="437" t="s">
        <v>22774</v>
      </c>
      <c r="CEU345" s="437"/>
      <c r="CEV345" s="437"/>
      <c r="CEW345" s="437"/>
      <c r="CEX345" s="437"/>
      <c r="CEY345" s="439"/>
      <c r="CEZ345" s="211" t="s">
        <v>10863</v>
      </c>
      <c r="CFA345" s="211" t="s">
        <v>22772</v>
      </c>
      <c r="CFB345" s="211" t="s">
        <v>6595</v>
      </c>
      <c r="CFC345" s="212">
        <v>1</v>
      </c>
      <c r="CFD345" s="212"/>
      <c r="CFE345" s="194">
        <v>79.59</v>
      </c>
      <c r="CFF345" s="194">
        <f>ROUND(CFE345*(1+$C$7),2)</f>
        <v>104.49</v>
      </c>
      <c r="CFG345" s="194">
        <f>CFC345*CFE345</f>
        <v>79.59</v>
      </c>
      <c r="CFH345" s="293">
        <f>CFF345*CFC345</f>
        <v>104.49</v>
      </c>
      <c r="CFI345" s="232" t="s">
        <v>22773</v>
      </c>
      <c r="CFJ345" s="437" t="s">
        <v>22774</v>
      </c>
      <c r="CFK345" s="437"/>
      <c r="CFL345" s="437"/>
      <c r="CFM345" s="437"/>
      <c r="CFN345" s="437"/>
      <c r="CFO345" s="439"/>
      <c r="CFP345" s="211" t="s">
        <v>10863</v>
      </c>
      <c r="CFQ345" s="211" t="s">
        <v>22772</v>
      </c>
      <c r="CFR345" s="211" t="s">
        <v>6595</v>
      </c>
      <c r="CFS345" s="212">
        <v>1</v>
      </c>
      <c r="CFT345" s="212"/>
      <c r="CFU345" s="194">
        <v>79.59</v>
      </c>
      <c r="CFV345" s="194">
        <f>ROUND(CFU345*(1+$C$7),2)</f>
        <v>104.49</v>
      </c>
      <c r="CFW345" s="194">
        <f>CFS345*CFU345</f>
        <v>79.59</v>
      </c>
      <c r="CFX345" s="293">
        <f>CFV345*CFS345</f>
        <v>104.49</v>
      </c>
      <c r="CFY345" s="232" t="s">
        <v>22773</v>
      </c>
      <c r="CFZ345" s="437" t="s">
        <v>22774</v>
      </c>
      <c r="CGA345" s="437"/>
      <c r="CGB345" s="437"/>
      <c r="CGC345" s="437"/>
      <c r="CGD345" s="437"/>
      <c r="CGE345" s="439"/>
      <c r="CGF345" s="211" t="s">
        <v>10863</v>
      </c>
      <c r="CGG345" s="211" t="s">
        <v>22772</v>
      </c>
      <c r="CGH345" s="211" t="s">
        <v>6595</v>
      </c>
      <c r="CGI345" s="212">
        <v>1</v>
      </c>
      <c r="CGJ345" s="212"/>
      <c r="CGK345" s="194">
        <v>79.59</v>
      </c>
      <c r="CGL345" s="194">
        <f>ROUND(CGK345*(1+$C$7),2)</f>
        <v>104.49</v>
      </c>
      <c r="CGM345" s="194">
        <f>CGI345*CGK345</f>
        <v>79.59</v>
      </c>
      <c r="CGN345" s="293">
        <f>CGL345*CGI345</f>
        <v>104.49</v>
      </c>
      <c r="CGO345" s="232" t="s">
        <v>22773</v>
      </c>
      <c r="CGP345" s="437" t="s">
        <v>22774</v>
      </c>
      <c r="CGQ345" s="437"/>
      <c r="CGR345" s="437"/>
      <c r="CGS345" s="437"/>
      <c r="CGT345" s="437"/>
      <c r="CGU345" s="439"/>
      <c r="CGV345" s="211" t="s">
        <v>10863</v>
      </c>
      <c r="CGW345" s="211" t="s">
        <v>22772</v>
      </c>
      <c r="CGX345" s="211" t="s">
        <v>6595</v>
      </c>
      <c r="CGY345" s="212">
        <v>1</v>
      </c>
      <c r="CGZ345" s="212"/>
      <c r="CHA345" s="194">
        <v>79.59</v>
      </c>
      <c r="CHB345" s="194">
        <f>ROUND(CHA345*(1+$C$7),2)</f>
        <v>104.49</v>
      </c>
      <c r="CHC345" s="194">
        <f>CGY345*CHA345</f>
        <v>79.59</v>
      </c>
      <c r="CHD345" s="293">
        <f>CHB345*CGY345</f>
        <v>104.49</v>
      </c>
      <c r="CHE345" s="232" t="s">
        <v>22773</v>
      </c>
      <c r="CHF345" s="437" t="s">
        <v>22774</v>
      </c>
      <c r="CHG345" s="437"/>
      <c r="CHH345" s="437"/>
      <c r="CHI345" s="437"/>
      <c r="CHJ345" s="437"/>
      <c r="CHK345" s="439"/>
      <c r="CHL345" s="211" t="s">
        <v>10863</v>
      </c>
      <c r="CHM345" s="211" t="s">
        <v>22772</v>
      </c>
      <c r="CHN345" s="211" t="s">
        <v>6595</v>
      </c>
      <c r="CHO345" s="212">
        <v>1</v>
      </c>
      <c r="CHP345" s="212"/>
      <c r="CHQ345" s="194">
        <v>79.59</v>
      </c>
      <c r="CHR345" s="194">
        <f>ROUND(CHQ345*(1+$C$7),2)</f>
        <v>104.49</v>
      </c>
      <c r="CHS345" s="194">
        <f>CHO345*CHQ345</f>
        <v>79.59</v>
      </c>
      <c r="CHT345" s="293">
        <f>CHR345*CHO345</f>
        <v>104.49</v>
      </c>
      <c r="CHU345" s="232" t="s">
        <v>22773</v>
      </c>
      <c r="CHV345" s="437" t="s">
        <v>22774</v>
      </c>
      <c r="CHW345" s="437"/>
      <c r="CHX345" s="437"/>
      <c r="CHY345" s="437"/>
      <c r="CHZ345" s="437"/>
      <c r="CIA345" s="439"/>
      <c r="CIB345" s="211" t="s">
        <v>10863</v>
      </c>
      <c r="CIC345" s="211" t="s">
        <v>22772</v>
      </c>
      <c r="CID345" s="211" t="s">
        <v>6595</v>
      </c>
      <c r="CIE345" s="212">
        <v>1</v>
      </c>
      <c r="CIF345" s="212"/>
      <c r="CIG345" s="194">
        <v>79.59</v>
      </c>
      <c r="CIH345" s="194">
        <f>ROUND(CIG345*(1+$C$7),2)</f>
        <v>104.49</v>
      </c>
      <c r="CII345" s="194">
        <f>CIE345*CIG345</f>
        <v>79.59</v>
      </c>
      <c r="CIJ345" s="293">
        <f>CIH345*CIE345</f>
        <v>104.49</v>
      </c>
      <c r="CIK345" s="232" t="s">
        <v>22773</v>
      </c>
      <c r="CIL345" s="437" t="s">
        <v>22774</v>
      </c>
      <c r="CIM345" s="437"/>
      <c r="CIN345" s="437"/>
      <c r="CIO345" s="437"/>
      <c r="CIP345" s="437"/>
      <c r="CIQ345" s="439"/>
      <c r="CIR345" s="211" t="s">
        <v>10863</v>
      </c>
      <c r="CIS345" s="211" t="s">
        <v>22772</v>
      </c>
      <c r="CIT345" s="211" t="s">
        <v>6595</v>
      </c>
      <c r="CIU345" s="212">
        <v>1</v>
      </c>
      <c r="CIV345" s="212"/>
      <c r="CIW345" s="194">
        <v>79.59</v>
      </c>
      <c r="CIX345" s="194">
        <f>ROUND(CIW345*(1+$C$7),2)</f>
        <v>104.49</v>
      </c>
      <c r="CIY345" s="194">
        <f>CIU345*CIW345</f>
        <v>79.59</v>
      </c>
      <c r="CIZ345" s="293">
        <f>CIX345*CIU345</f>
        <v>104.49</v>
      </c>
      <c r="CJA345" s="232" t="s">
        <v>22773</v>
      </c>
      <c r="CJB345" s="437" t="s">
        <v>22774</v>
      </c>
      <c r="CJC345" s="437"/>
      <c r="CJD345" s="437"/>
      <c r="CJE345" s="437"/>
      <c r="CJF345" s="437"/>
      <c r="CJG345" s="439"/>
      <c r="CJH345" s="211" t="s">
        <v>10863</v>
      </c>
      <c r="CJI345" s="211" t="s">
        <v>22772</v>
      </c>
      <c r="CJJ345" s="211" t="s">
        <v>6595</v>
      </c>
      <c r="CJK345" s="212">
        <v>1</v>
      </c>
      <c r="CJL345" s="212"/>
      <c r="CJM345" s="194">
        <v>79.59</v>
      </c>
      <c r="CJN345" s="194">
        <f>ROUND(CJM345*(1+$C$7),2)</f>
        <v>104.49</v>
      </c>
      <c r="CJO345" s="194">
        <f>CJK345*CJM345</f>
        <v>79.59</v>
      </c>
      <c r="CJP345" s="293">
        <f>CJN345*CJK345</f>
        <v>104.49</v>
      </c>
      <c r="CJQ345" s="232" t="s">
        <v>22773</v>
      </c>
      <c r="CJR345" s="437" t="s">
        <v>22774</v>
      </c>
      <c r="CJS345" s="437"/>
      <c r="CJT345" s="437"/>
      <c r="CJU345" s="437"/>
      <c r="CJV345" s="437"/>
      <c r="CJW345" s="439"/>
      <c r="CJX345" s="211" t="s">
        <v>10863</v>
      </c>
      <c r="CJY345" s="211" t="s">
        <v>22772</v>
      </c>
      <c r="CJZ345" s="211" t="s">
        <v>6595</v>
      </c>
      <c r="CKA345" s="212">
        <v>1</v>
      </c>
      <c r="CKB345" s="212"/>
      <c r="CKC345" s="194">
        <v>79.59</v>
      </c>
      <c r="CKD345" s="194">
        <f>ROUND(CKC345*(1+$C$7),2)</f>
        <v>104.49</v>
      </c>
      <c r="CKE345" s="194">
        <f>CKA345*CKC345</f>
        <v>79.59</v>
      </c>
      <c r="CKF345" s="293">
        <f>CKD345*CKA345</f>
        <v>104.49</v>
      </c>
      <c r="CKG345" s="232" t="s">
        <v>22773</v>
      </c>
      <c r="CKH345" s="437" t="s">
        <v>22774</v>
      </c>
      <c r="CKI345" s="437"/>
      <c r="CKJ345" s="437"/>
      <c r="CKK345" s="437"/>
      <c r="CKL345" s="437"/>
      <c r="CKM345" s="439"/>
      <c r="CKN345" s="211" t="s">
        <v>10863</v>
      </c>
      <c r="CKO345" s="211" t="s">
        <v>22772</v>
      </c>
      <c r="CKP345" s="211" t="s">
        <v>6595</v>
      </c>
      <c r="CKQ345" s="212">
        <v>1</v>
      </c>
      <c r="CKR345" s="212"/>
      <c r="CKS345" s="194">
        <v>79.59</v>
      </c>
      <c r="CKT345" s="194">
        <f>ROUND(CKS345*(1+$C$7),2)</f>
        <v>104.49</v>
      </c>
      <c r="CKU345" s="194">
        <f>CKQ345*CKS345</f>
        <v>79.59</v>
      </c>
      <c r="CKV345" s="293">
        <f>CKT345*CKQ345</f>
        <v>104.49</v>
      </c>
      <c r="CKW345" s="232" t="s">
        <v>22773</v>
      </c>
      <c r="CKX345" s="437" t="s">
        <v>22774</v>
      </c>
      <c r="CKY345" s="437"/>
      <c r="CKZ345" s="437"/>
      <c r="CLA345" s="437"/>
      <c r="CLB345" s="437"/>
      <c r="CLC345" s="439"/>
      <c r="CLD345" s="211" t="s">
        <v>10863</v>
      </c>
      <c r="CLE345" s="211" t="s">
        <v>22772</v>
      </c>
      <c r="CLF345" s="211" t="s">
        <v>6595</v>
      </c>
      <c r="CLG345" s="212">
        <v>1</v>
      </c>
      <c r="CLH345" s="212"/>
      <c r="CLI345" s="194">
        <v>79.59</v>
      </c>
      <c r="CLJ345" s="194">
        <f>ROUND(CLI345*(1+$C$7),2)</f>
        <v>104.49</v>
      </c>
      <c r="CLK345" s="194">
        <f>CLG345*CLI345</f>
        <v>79.59</v>
      </c>
      <c r="CLL345" s="293">
        <f>CLJ345*CLG345</f>
        <v>104.49</v>
      </c>
      <c r="CLM345" s="232" t="s">
        <v>22773</v>
      </c>
      <c r="CLN345" s="437" t="s">
        <v>22774</v>
      </c>
      <c r="CLO345" s="437"/>
      <c r="CLP345" s="437"/>
      <c r="CLQ345" s="437"/>
      <c r="CLR345" s="437"/>
      <c r="CLS345" s="439"/>
      <c r="CLT345" s="211" t="s">
        <v>10863</v>
      </c>
      <c r="CLU345" s="211" t="s">
        <v>22772</v>
      </c>
      <c r="CLV345" s="211" t="s">
        <v>6595</v>
      </c>
      <c r="CLW345" s="212">
        <v>1</v>
      </c>
      <c r="CLX345" s="212"/>
      <c r="CLY345" s="194">
        <v>79.59</v>
      </c>
      <c r="CLZ345" s="194">
        <f>ROUND(CLY345*(1+$C$7),2)</f>
        <v>104.49</v>
      </c>
      <c r="CMA345" s="194">
        <f>CLW345*CLY345</f>
        <v>79.59</v>
      </c>
      <c r="CMB345" s="293">
        <f>CLZ345*CLW345</f>
        <v>104.49</v>
      </c>
      <c r="CMC345" s="232" t="s">
        <v>22773</v>
      </c>
      <c r="CMD345" s="437" t="s">
        <v>22774</v>
      </c>
      <c r="CME345" s="437"/>
      <c r="CMF345" s="437"/>
      <c r="CMG345" s="437"/>
      <c r="CMH345" s="437"/>
      <c r="CMI345" s="439"/>
      <c r="CMJ345" s="211" t="s">
        <v>10863</v>
      </c>
      <c r="CMK345" s="211" t="s">
        <v>22772</v>
      </c>
      <c r="CML345" s="211" t="s">
        <v>6595</v>
      </c>
      <c r="CMM345" s="212">
        <v>1</v>
      </c>
      <c r="CMN345" s="212"/>
      <c r="CMO345" s="194">
        <v>79.59</v>
      </c>
      <c r="CMP345" s="194">
        <f>ROUND(CMO345*(1+$C$7),2)</f>
        <v>104.49</v>
      </c>
      <c r="CMQ345" s="194">
        <f>CMM345*CMO345</f>
        <v>79.59</v>
      </c>
      <c r="CMR345" s="293">
        <f>CMP345*CMM345</f>
        <v>104.49</v>
      </c>
      <c r="CMS345" s="232" t="s">
        <v>22773</v>
      </c>
      <c r="CMT345" s="437" t="s">
        <v>22774</v>
      </c>
      <c r="CMU345" s="437"/>
      <c r="CMV345" s="437"/>
      <c r="CMW345" s="437"/>
      <c r="CMX345" s="437"/>
      <c r="CMY345" s="439"/>
      <c r="CMZ345" s="211" t="s">
        <v>10863</v>
      </c>
      <c r="CNA345" s="211" t="s">
        <v>22772</v>
      </c>
      <c r="CNB345" s="211" t="s">
        <v>6595</v>
      </c>
      <c r="CNC345" s="212">
        <v>1</v>
      </c>
      <c r="CND345" s="212"/>
      <c r="CNE345" s="194">
        <v>79.59</v>
      </c>
      <c r="CNF345" s="194">
        <f>ROUND(CNE345*(1+$C$7),2)</f>
        <v>104.49</v>
      </c>
      <c r="CNG345" s="194">
        <f>CNC345*CNE345</f>
        <v>79.59</v>
      </c>
      <c r="CNH345" s="293">
        <f>CNF345*CNC345</f>
        <v>104.49</v>
      </c>
      <c r="CNI345" s="232" t="s">
        <v>22773</v>
      </c>
      <c r="CNJ345" s="437" t="s">
        <v>22774</v>
      </c>
      <c r="CNK345" s="437"/>
      <c r="CNL345" s="437"/>
      <c r="CNM345" s="437"/>
      <c r="CNN345" s="437"/>
      <c r="CNO345" s="439"/>
      <c r="CNP345" s="211" t="s">
        <v>10863</v>
      </c>
      <c r="CNQ345" s="211" t="s">
        <v>22772</v>
      </c>
      <c r="CNR345" s="211" t="s">
        <v>6595</v>
      </c>
      <c r="CNS345" s="212">
        <v>1</v>
      </c>
      <c r="CNT345" s="212"/>
      <c r="CNU345" s="194">
        <v>79.59</v>
      </c>
      <c r="CNV345" s="194">
        <f>ROUND(CNU345*(1+$C$7),2)</f>
        <v>104.49</v>
      </c>
      <c r="CNW345" s="194">
        <f>CNS345*CNU345</f>
        <v>79.59</v>
      </c>
      <c r="CNX345" s="293">
        <f>CNV345*CNS345</f>
        <v>104.49</v>
      </c>
      <c r="CNY345" s="232" t="s">
        <v>22773</v>
      </c>
      <c r="CNZ345" s="437" t="s">
        <v>22774</v>
      </c>
      <c r="COA345" s="437"/>
      <c r="COB345" s="437"/>
      <c r="COC345" s="437"/>
      <c r="COD345" s="437"/>
      <c r="COE345" s="439"/>
      <c r="COF345" s="211" t="s">
        <v>10863</v>
      </c>
      <c r="COG345" s="211" t="s">
        <v>22772</v>
      </c>
      <c r="COH345" s="211" t="s">
        <v>6595</v>
      </c>
      <c r="COI345" s="212">
        <v>1</v>
      </c>
      <c r="COJ345" s="212"/>
      <c r="COK345" s="194">
        <v>79.59</v>
      </c>
      <c r="COL345" s="194">
        <f>ROUND(COK345*(1+$C$7),2)</f>
        <v>104.49</v>
      </c>
      <c r="COM345" s="194">
        <f>COI345*COK345</f>
        <v>79.59</v>
      </c>
      <c r="CON345" s="293">
        <f>COL345*COI345</f>
        <v>104.49</v>
      </c>
      <c r="COO345" s="232" t="s">
        <v>22773</v>
      </c>
      <c r="COP345" s="437" t="s">
        <v>22774</v>
      </c>
      <c r="COQ345" s="437"/>
      <c r="COR345" s="437"/>
      <c r="COS345" s="437"/>
      <c r="COT345" s="437"/>
      <c r="COU345" s="439"/>
      <c r="COV345" s="211" t="s">
        <v>10863</v>
      </c>
      <c r="COW345" s="211" t="s">
        <v>22772</v>
      </c>
      <c r="COX345" s="211" t="s">
        <v>6595</v>
      </c>
      <c r="COY345" s="212">
        <v>1</v>
      </c>
      <c r="COZ345" s="212"/>
      <c r="CPA345" s="194">
        <v>79.59</v>
      </c>
      <c r="CPB345" s="194">
        <f>ROUND(CPA345*(1+$C$7),2)</f>
        <v>104.49</v>
      </c>
      <c r="CPC345" s="194">
        <f>COY345*CPA345</f>
        <v>79.59</v>
      </c>
      <c r="CPD345" s="293">
        <f>CPB345*COY345</f>
        <v>104.49</v>
      </c>
      <c r="CPE345" s="232" t="s">
        <v>22773</v>
      </c>
      <c r="CPF345" s="437" t="s">
        <v>22774</v>
      </c>
      <c r="CPG345" s="437"/>
      <c r="CPH345" s="437"/>
      <c r="CPI345" s="437"/>
      <c r="CPJ345" s="437"/>
      <c r="CPK345" s="439"/>
      <c r="CPL345" s="211" t="s">
        <v>10863</v>
      </c>
      <c r="CPM345" s="211" t="s">
        <v>22772</v>
      </c>
      <c r="CPN345" s="211" t="s">
        <v>6595</v>
      </c>
      <c r="CPO345" s="212">
        <v>1</v>
      </c>
      <c r="CPP345" s="212"/>
      <c r="CPQ345" s="194">
        <v>79.59</v>
      </c>
      <c r="CPR345" s="194">
        <f>ROUND(CPQ345*(1+$C$7),2)</f>
        <v>104.49</v>
      </c>
      <c r="CPS345" s="194">
        <f>CPO345*CPQ345</f>
        <v>79.59</v>
      </c>
      <c r="CPT345" s="293">
        <f>CPR345*CPO345</f>
        <v>104.49</v>
      </c>
      <c r="CPU345" s="232" t="s">
        <v>22773</v>
      </c>
      <c r="CPV345" s="437" t="s">
        <v>22774</v>
      </c>
      <c r="CPW345" s="437"/>
      <c r="CPX345" s="437"/>
      <c r="CPY345" s="437"/>
      <c r="CPZ345" s="437"/>
      <c r="CQA345" s="439"/>
      <c r="CQB345" s="211" t="s">
        <v>10863</v>
      </c>
      <c r="CQC345" s="211" t="s">
        <v>22772</v>
      </c>
      <c r="CQD345" s="211" t="s">
        <v>6595</v>
      </c>
      <c r="CQE345" s="212">
        <v>1</v>
      </c>
      <c r="CQF345" s="212"/>
      <c r="CQG345" s="194">
        <v>79.59</v>
      </c>
      <c r="CQH345" s="194">
        <f>ROUND(CQG345*(1+$C$7),2)</f>
        <v>104.49</v>
      </c>
      <c r="CQI345" s="194">
        <f>CQE345*CQG345</f>
        <v>79.59</v>
      </c>
      <c r="CQJ345" s="293">
        <f>CQH345*CQE345</f>
        <v>104.49</v>
      </c>
      <c r="CQK345" s="232" t="s">
        <v>22773</v>
      </c>
      <c r="CQL345" s="437" t="s">
        <v>22774</v>
      </c>
      <c r="CQM345" s="437"/>
      <c r="CQN345" s="437"/>
      <c r="CQO345" s="437"/>
      <c r="CQP345" s="437"/>
      <c r="CQQ345" s="439"/>
      <c r="CQR345" s="211" t="s">
        <v>10863</v>
      </c>
      <c r="CQS345" s="211" t="s">
        <v>22772</v>
      </c>
      <c r="CQT345" s="211" t="s">
        <v>6595</v>
      </c>
      <c r="CQU345" s="212">
        <v>1</v>
      </c>
      <c r="CQV345" s="212"/>
      <c r="CQW345" s="194">
        <v>79.59</v>
      </c>
      <c r="CQX345" s="194">
        <f>ROUND(CQW345*(1+$C$7),2)</f>
        <v>104.49</v>
      </c>
      <c r="CQY345" s="194">
        <f>CQU345*CQW345</f>
        <v>79.59</v>
      </c>
      <c r="CQZ345" s="293">
        <f>CQX345*CQU345</f>
        <v>104.49</v>
      </c>
      <c r="CRA345" s="232" t="s">
        <v>22773</v>
      </c>
      <c r="CRB345" s="437" t="s">
        <v>22774</v>
      </c>
      <c r="CRC345" s="437"/>
      <c r="CRD345" s="437"/>
      <c r="CRE345" s="437"/>
      <c r="CRF345" s="437"/>
      <c r="CRG345" s="439"/>
      <c r="CRH345" s="211" t="s">
        <v>10863</v>
      </c>
      <c r="CRI345" s="211" t="s">
        <v>22772</v>
      </c>
      <c r="CRJ345" s="211" t="s">
        <v>6595</v>
      </c>
      <c r="CRK345" s="212">
        <v>1</v>
      </c>
      <c r="CRL345" s="212"/>
      <c r="CRM345" s="194">
        <v>79.59</v>
      </c>
      <c r="CRN345" s="194">
        <f>ROUND(CRM345*(1+$C$7),2)</f>
        <v>104.49</v>
      </c>
      <c r="CRO345" s="194">
        <f>CRK345*CRM345</f>
        <v>79.59</v>
      </c>
      <c r="CRP345" s="293">
        <f>CRN345*CRK345</f>
        <v>104.49</v>
      </c>
      <c r="CRQ345" s="232" t="s">
        <v>22773</v>
      </c>
      <c r="CRR345" s="437" t="s">
        <v>22774</v>
      </c>
      <c r="CRS345" s="437"/>
      <c r="CRT345" s="437"/>
      <c r="CRU345" s="437"/>
      <c r="CRV345" s="437"/>
      <c r="CRW345" s="439"/>
      <c r="CRX345" s="211" t="s">
        <v>10863</v>
      </c>
      <c r="CRY345" s="211" t="s">
        <v>22772</v>
      </c>
      <c r="CRZ345" s="211" t="s">
        <v>6595</v>
      </c>
      <c r="CSA345" s="212">
        <v>1</v>
      </c>
      <c r="CSB345" s="212"/>
      <c r="CSC345" s="194">
        <v>79.59</v>
      </c>
      <c r="CSD345" s="194">
        <f>ROUND(CSC345*(1+$C$7),2)</f>
        <v>104.49</v>
      </c>
      <c r="CSE345" s="194">
        <f>CSA345*CSC345</f>
        <v>79.59</v>
      </c>
      <c r="CSF345" s="293">
        <f>CSD345*CSA345</f>
        <v>104.49</v>
      </c>
      <c r="CSG345" s="232" t="s">
        <v>22773</v>
      </c>
      <c r="CSH345" s="437" t="s">
        <v>22774</v>
      </c>
      <c r="CSI345" s="437"/>
      <c r="CSJ345" s="437"/>
      <c r="CSK345" s="437"/>
      <c r="CSL345" s="437"/>
      <c r="CSM345" s="439"/>
      <c r="CSN345" s="211" t="s">
        <v>10863</v>
      </c>
      <c r="CSO345" s="211" t="s">
        <v>22772</v>
      </c>
      <c r="CSP345" s="211" t="s">
        <v>6595</v>
      </c>
      <c r="CSQ345" s="212">
        <v>1</v>
      </c>
      <c r="CSR345" s="212"/>
      <c r="CSS345" s="194">
        <v>79.59</v>
      </c>
      <c r="CST345" s="194">
        <f>ROUND(CSS345*(1+$C$7),2)</f>
        <v>104.49</v>
      </c>
      <c r="CSU345" s="194">
        <f>CSQ345*CSS345</f>
        <v>79.59</v>
      </c>
      <c r="CSV345" s="293">
        <f>CST345*CSQ345</f>
        <v>104.49</v>
      </c>
      <c r="CSW345" s="232" t="s">
        <v>22773</v>
      </c>
      <c r="CSX345" s="437" t="s">
        <v>22774</v>
      </c>
      <c r="CSY345" s="437"/>
      <c r="CSZ345" s="437"/>
      <c r="CTA345" s="437"/>
      <c r="CTB345" s="437"/>
      <c r="CTC345" s="439"/>
      <c r="CTD345" s="211" t="s">
        <v>10863</v>
      </c>
      <c r="CTE345" s="211" t="s">
        <v>22772</v>
      </c>
      <c r="CTF345" s="211" t="s">
        <v>6595</v>
      </c>
      <c r="CTG345" s="212">
        <v>1</v>
      </c>
      <c r="CTH345" s="212"/>
      <c r="CTI345" s="194">
        <v>79.59</v>
      </c>
      <c r="CTJ345" s="194">
        <f>ROUND(CTI345*(1+$C$7),2)</f>
        <v>104.49</v>
      </c>
      <c r="CTK345" s="194">
        <f>CTG345*CTI345</f>
        <v>79.59</v>
      </c>
      <c r="CTL345" s="293">
        <f>CTJ345*CTG345</f>
        <v>104.49</v>
      </c>
      <c r="CTM345" s="232" t="s">
        <v>22773</v>
      </c>
      <c r="CTN345" s="437" t="s">
        <v>22774</v>
      </c>
      <c r="CTO345" s="437"/>
      <c r="CTP345" s="437"/>
      <c r="CTQ345" s="437"/>
      <c r="CTR345" s="437"/>
      <c r="CTS345" s="439"/>
      <c r="CTT345" s="211" t="s">
        <v>10863</v>
      </c>
      <c r="CTU345" s="211" t="s">
        <v>22772</v>
      </c>
      <c r="CTV345" s="211" t="s">
        <v>6595</v>
      </c>
      <c r="CTW345" s="212">
        <v>1</v>
      </c>
      <c r="CTX345" s="212"/>
      <c r="CTY345" s="194">
        <v>79.59</v>
      </c>
      <c r="CTZ345" s="194">
        <f>ROUND(CTY345*(1+$C$7),2)</f>
        <v>104.49</v>
      </c>
      <c r="CUA345" s="194">
        <f>CTW345*CTY345</f>
        <v>79.59</v>
      </c>
      <c r="CUB345" s="293">
        <f>CTZ345*CTW345</f>
        <v>104.49</v>
      </c>
      <c r="CUC345" s="232" t="s">
        <v>22773</v>
      </c>
      <c r="CUD345" s="437" t="s">
        <v>22774</v>
      </c>
      <c r="CUE345" s="437"/>
      <c r="CUF345" s="437"/>
      <c r="CUG345" s="437"/>
      <c r="CUH345" s="437"/>
      <c r="CUI345" s="439"/>
      <c r="CUJ345" s="211" t="s">
        <v>10863</v>
      </c>
      <c r="CUK345" s="211" t="s">
        <v>22772</v>
      </c>
      <c r="CUL345" s="211" t="s">
        <v>6595</v>
      </c>
      <c r="CUM345" s="212">
        <v>1</v>
      </c>
      <c r="CUN345" s="212"/>
      <c r="CUO345" s="194">
        <v>79.59</v>
      </c>
      <c r="CUP345" s="194">
        <f>ROUND(CUO345*(1+$C$7),2)</f>
        <v>104.49</v>
      </c>
      <c r="CUQ345" s="194">
        <f>CUM345*CUO345</f>
        <v>79.59</v>
      </c>
      <c r="CUR345" s="293">
        <f>CUP345*CUM345</f>
        <v>104.49</v>
      </c>
      <c r="CUS345" s="232" t="s">
        <v>22773</v>
      </c>
      <c r="CUT345" s="437" t="s">
        <v>22774</v>
      </c>
      <c r="CUU345" s="437"/>
      <c r="CUV345" s="437"/>
      <c r="CUW345" s="437"/>
      <c r="CUX345" s="437"/>
      <c r="CUY345" s="439"/>
      <c r="CUZ345" s="211" t="s">
        <v>10863</v>
      </c>
      <c r="CVA345" s="211" t="s">
        <v>22772</v>
      </c>
      <c r="CVB345" s="211" t="s">
        <v>6595</v>
      </c>
      <c r="CVC345" s="212">
        <v>1</v>
      </c>
      <c r="CVD345" s="212"/>
      <c r="CVE345" s="194">
        <v>79.59</v>
      </c>
      <c r="CVF345" s="194">
        <f>ROUND(CVE345*(1+$C$7),2)</f>
        <v>104.49</v>
      </c>
      <c r="CVG345" s="194">
        <f>CVC345*CVE345</f>
        <v>79.59</v>
      </c>
      <c r="CVH345" s="293">
        <f>CVF345*CVC345</f>
        <v>104.49</v>
      </c>
      <c r="CVI345" s="232" t="s">
        <v>22773</v>
      </c>
      <c r="CVJ345" s="437" t="s">
        <v>22774</v>
      </c>
      <c r="CVK345" s="437"/>
      <c r="CVL345" s="437"/>
      <c r="CVM345" s="437"/>
      <c r="CVN345" s="437"/>
      <c r="CVO345" s="439"/>
      <c r="CVP345" s="211" t="s">
        <v>10863</v>
      </c>
      <c r="CVQ345" s="211" t="s">
        <v>22772</v>
      </c>
      <c r="CVR345" s="211" t="s">
        <v>6595</v>
      </c>
      <c r="CVS345" s="212">
        <v>1</v>
      </c>
      <c r="CVT345" s="212"/>
      <c r="CVU345" s="194">
        <v>79.59</v>
      </c>
      <c r="CVV345" s="194">
        <f>ROUND(CVU345*(1+$C$7),2)</f>
        <v>104.49</v>
      </c>
      <c r="CVW345" s="194">
        <f>CVS345*CVU345</f>
        <v>79.59</v>
      </c>
      <c r="CVX345" s="293">
        <f>CVV345*CVS345</f>
        <v>104.49</v>
      </c>
      <c r="CVY345" s="232" t="s">
        <v>22773</v>
      </c>
      <c r="CVZ345" s="437" t="s">
        <v>22774</v>
      </c>
      <c r="CWA345" s="437"/>
      <c r="CWB345" s="437"/>
      <c r="CWC345" s="437"/>
      <c r="CWD345" s="437"/>
      <c r="CWE345" s="439"/>
      <c r="CWF345" s="211" t="s">
        <v>10863</v>
      </c>
      <c r="CWG345" s="211" t="s">
        <v>22772</v>
      </c>
      <c r="CWH345" s="211" t="s">
        <v>6595</v>
      </c>
      <c r="CWI345" s="212">
        <v>1</v>
      </c>
      <c r="CWJ345" s="212"/>
      <c r="CWK345" s="194">
        <v>79.59</v>
      </c>
      <c r="CWL345" s="194">
        <f>ROUND(CWK345*(1+$C$7),2)</f>
        <v>104.49</v>
      </c>
      <c r="CWM345" s="194">
        <f>CWI345*CWK345</f>
        <v>79.59</v>
      </c>
      <c r="CWN345" s="293">
        <f>CWL345*CWI345</f>
        <v>104.49</v>
      </c>
      <c r="CWO345" s="232" t="s">
        <v>22773</v>
      </c>
      <c r="CWP345" s="437" t="s">
        <v>22774</v>
      </c>
      <c r="CWQ345" s="437"/>
      <c r="CWR345" s="437"/>
      <c r="CWS345" s="437"/>
      <c r="CWT345" s="437"/>
      <c r="CWU345" s="439"/>
      <c r="CWV345" s="211" t="s">
        <v>10863</v>
      </c>
      <c r="CWW345" s="211" t="s">
        <v>22772</v>
      </c>
      <c r="CWX345" s="211" t="s">
        <v>6595</v>
      </c>
      <c r="CWY345" s="212">
        <v>1</v>
      </c>
      <c r="CWZ345" s="212"/>
      <c r="CXA345" s="194">
        <v>79.59</v>
      </c>
      <c r="CXB345" s="194">
        <f>ROUND(CXA345*(1+$C$7),2)</f>
        <v>104.49</v>
      </c>
      <c r="CXC345" s="194">
        <f>CWY345*CXA345</f>
        <v>79.59</v>
      </c>
      <c r="CXD345" s="293">
        <f>CXB345*CWY345</f>
        <v>104.49</v>
      </c>
      <c r="CXE345" s="232" t="s">
        <v>22773</v>
      </c>
      <c r="CXF345" s="437" t="s">
        <v>22774</v>
      </c>
      <c r="CXG345" s="437"/>
      <c r="CXH345" s="437"/>
      <c r="CXI345" s="437"/>
      <c r="CXJ345" s="437"/>
      <c r="CXK345" s="439"/>
      <c r="CXL345" s="211" t="s">
        <v>10863</v>
      </c>
      <c r="CXM345" s="211" t="s">
        <v>22772</v>
      </c>
      <c r="CXN345" s="211" t="s">
        <v>6595</v>
      </c>
      <c r="CXO345" s="212">
        <v>1</v>
      </c>
      <c r="CXP345" s="212"/>
      <c r="CXQ345" s="194">
        <v>79.59</v>
      </c>
      <c r="CXR345" s="194">
        <f>ROUND(CXQ345*(1+$C$7),2)</f>
        <v>104.49</v>
      </c>
      <c r="CXS345" s="194">
        <f>CXO345*CXQ345</f>
        <v>79.59</v>
      </c>
      <c r="CXT345" s="293">
        <f>CXR345*CXO345</f>
        <v>104.49</v>
      </c>
      <c r="CXU345" s="232" t="s">
        <v>22773</v>
      </c>
      <c r="CXV345" s="437" t="s">
        <v>22774</v>
      </c>
      <c r="CXW345" s="437"/>
      <c r="CXX345" s="437"/>
      <c r="CXY345" s="437"/>
      <c r="CXZ345" s="437"/>
      <c r="CYA345" s="439"/>
      <c r="CYB345" s="211" t="s">
        <v>10863</v>
      </c>
      <c r="CYC345" s="211" t="s">
        <v>22772</v>
      </c>
      <c r="CYD345" s="211" t="s">
        <v>6595</v>
      </c>
      <c r="CYE345" s="212">
        <v>1</v>
      </c>
      <c r="CYF345" s="212"/>
      <c r="CYG345" s="194">
        <v>79.59</v>
      </c>
      <c r="CYH345" s="194">
        <f>ROUND(CYG345*(1+$C$7),2)</f>
        <v>104.49</v>
      </c>
      <c r="CYI345" s="194">
        <f>CYE345*CYG345</f>
        <v>79.59</v>
      </c>
      <c r="CYJ345" s="293">
        <f>CYH345*CYE345</f>
        <v>104.49</v>
      </c>
      <c r="CYK345" s="232" t="s">
        <v>22773</v>
      </c>
      <c r="CYL345" s="437" t="s">
        <v>22774</v>
      </c>
      <c r="CYM345" s="437"/>
      <c r="CYN345" s="437"/>
      <c r="CYO345" s="437"/>
      <c r="CYP345" s="437"/>
      <c r="CYQ345" s="439"/>
      <c r="CYR345" s="211" t="s">
        <v>10863</v>
      </c>
      <c r="CYS345" s="211" t="s">
        <v>22772</v>
      </c>
      <c r="CYT345" s="211" t="s">
        <v>6595</v>
      </c>
      <c r="CYU345" s="212">
        <v>1</v>
      </c>
      <c r="CYV345" s="212"/>
      <c r="CYW345" s="194">
        <v>79.59</v>
      </c>
      <c r="CYX345" s="194">
        <f>ROUND(CYW345*(1+$C$7),2)</f>
        <v>104.49</v>
      </c>
      <c r="CYY345" s="194">
        <f>CYU345*CYW345</f>
        <v>79.59</v>
      </c>
      <c r="CYZ345" s="293">
        <f>CYX345*CYU345</f>
        <v>104.49</v>
      </c>
      <c r="CZA345" s="232" t="s">
        <v>22773</v>
      </c>
      <c r="CZB345" s="437" t="s">
        <v>22774</v>
      </c>
      <c r="CZC345" s="437"/>
      <c r="CZD345" s="437"/>
      <c r="CZE345" s="437"/>
      <c r="CZF345" s="437"/>
      <c r="CZG345" s="439"/>
      <c r="CZH345" s="211" t="s">
        <v>10863</v>
      </c>
      <c r="CZI345" s="211" t="s">
        <v>22772</v>
      </c>
      <c r="CZJ345" s="211" t="s">
        <v>6595</v>
      </c>
      <c r="CZK345" s="212">
        <v>1</v>
      </c>
      <c r="CZL345" s="212"/>
      <c r="CZM345" s="194">
        <v>79.59</v>
      </c>
      <c r="CZN345" s="194">
        <f>ROUND(CZM345*(1+$C$7),2)</f>
        <v>104.49</v>
      </c>
      <c r="CZO345" s="194">
        <f>CZK345*CZM345</f>
        <v>79.59</v>
      </c>
      <c r="CZP345" s="293">
        <f>CZN345*CZK345</f>
        <v>104.49</v>
      </c>
      <c r="CZQ345" s="232" t="s">
        <v>22773</v>
      </c>
      <c r="CZR345" s="437" t="s">
        <v>22774</v>
      </c>
      <c r="CZS345" s="437"/>
      <c r="CZT345" s="437"/>
      <c r="CZU345" s="437"/>
      <c r="CZV345" s="437"/>
      <c r="CZW345" s="439"/>
      <c r="CZX345" s="211" t="s">
        <v>10863</v>
      </c>
      <c r="CZY345" s="211" t="s">
        <v>22772</v>
      </c>
      <c r="CZZ345" s="211" t="s">
        <v>6595</v>
      </c>
      <c r="DAA345" s="212">
        <v>1</v>
      </c>
      <c r="DAB345" s="212"/>
      <c r="DAC345" s="194">
        <v>79.59</v>
      </c>
      <c r="DAD345" s="194">
        <f>ROUND(DAC345*(1+$C$7),2)</f>
        <v>104.49</v>
      </c>
      <c r="DAE345" s="194">
        <f>DAA345*DAC345</f>
        <v>79.59</v>
      </c>
      <c r="DAF345" s="293">
        <f>DAD345*DAA345</f>
        <v>104.49</v>
      </c>
      <c r="DAG345" s="232" t="s">
        <v>22773</v>
      </c>
      <c r="DAH345" s="437" t="s">
        <v>22774</v>
      </c>
      <c r="DAI345" s="437"/>
      <c r="DAJ345" s="437"/>
      <c r="DAK345" s="437"/>
      <c r="DAL345" s="437"/>
      <c r="DAM345" s="439"/>
      <c r="DAN345" s="211" t="s">
        <v>10863</v>
      </c>
      <c r="DAO345" s="211" t="s">
        <v>22772</v>
      </c>
      <c r="DAP345" s="211" t="s">
        <v>6595</v>
      </c>
      <c r="DAQ345" s="212">
        <v>1</v>
      </c>
      <c r="DAR345" s="212"/>
      <c r="DAS345" s="194">
        <v>79.59</v>
      </c>
      <c r="DAT345" s="194">
        <f>ROUND(DAS345*(1+$C$7),2)</f>
        <v>104.49</v>
      </c>
      <c r="DAU345" s="194">
        <f>DAQ345*DAS345</f>
        <v>79.59</v>
      </c>
      <c r="DAV345" s="293">
        <f>DAT345*DAQ345</f>
        <v>104.49</v>
      </c>
      <c r="DAW345" s="232" t="s">
        <v>22773</v>
      </c>
      <c r="DAX345" s="437" t="s">
        <v>22774</v>
      </c>
      <c r="DAY345" s="437"/>
      <c r="DAZ345" s="437"/>
      <c r="DBA345" s="437"/>
      <c r="DBB345" s="437"/>
      <c r="DBC345" s="439"/>
      <c r="DBD345" s="211" t="s">
        <v>10863</v>
      </c>
      <c r="DBE345" s="211" t="s">
        <v>22772</v>
      </c>
      <c r="DBF345" s="211" t="s">
        <v>6595</v>
      </c>
      <c r="DBG345" s="212">
        <v>1</v>
      </c>
      <c r="DBH345" s="212"/>
      <c r="DBI345" s="194">
        <v>79.59</v>
      </c>
      <c r="DBJ345" s="194">
        <f>ROUND(DBI345*(1+$C$7),2)</f>
        <v>104.49</v>
      </c>
      <c r="DBK345" s="194">
        <f>DBG345*DBI345</f>
        <v>79.59</v>
      </c>
      <c r="DBL345" s="293">
        <f>DBJ345*DBG345</f>
        <v>104.49</v>
      </c>
      <c r="DBM345" s="232" t="s">
        <v>22773</v>
      </c>
      <c r="DBN345" s="437" t="s">
        <v>22774</v>
      </c>
      <c r="DBO345" s="437"/>
      <c r="DBP345" s="437"/>
      <c r="DBQ345" s="437"/>
      <c r="DBR345" s="437"/>
      <c r="DBS345" s="439"/>
      <c r="DBT345" s="211" t="s">
        <v>10863</v>
      </c>
      <c r="DBU345" s="211" t="s">
        <v>22772</v>
      </c>
      <c r="DBV345" s="211" t="s">
        <v>6595</v>
      </c>
      <c r="DBW345" s="212">
        <v>1</v>
      </c>
      <c r="DBX345" s="212"/>
      <c r="DBY345" s="194">
        <v>79.59</v>
      </c>
      <c r="DBZ345" s="194">
        <f>ROUND(DBY345*(1+$C$7),2)</f>
        <v>104.49</v>
      </c>
      <c r="DCA345" s="194">
        <f>DBW345*DBY345</f>
        <v>79.59</v>
      </c>
      <c r="DCB345" s="293">
        <f>DBZ345*DBW345</f>
        <v>104.49</v>
      </c>
      <c r="DCC345" s="232" t="s">
        <v>22773</v>
      </c>
      <c r="DCD345" s="437" t="s">
        <v>22774</v>
      </c>
      <c r="DCE345" s="437"/>
      <c r="DCF345" s="437"/>
      <c r="DCG345" s="437"/>
      <c r="DCH345" s="437"/>
      <c r="DCI345" s="439"/>
      <c r="DCJ345" s="211" t="s">
        <v>10863</v>
      </c>
      <c r="DCK345" s="211" t="s">
        <v>22772</v>
      </c>
      <c r="DCL345" s="211" t="s">
        <v>6595</v>
      </c>
      <c r="DCM345" s="212">
        <v>1</v>
      </c>
      <c r="DCN345" s="212"/>
      <c r="DCO345" s="194">
        <v>79.59</v>
      </c>
      <c r="DCP345" s="194">
        <f>ROUND(DCO345*(1+$C$7),2)</f>
        <v>104.49</v>
      </c>
      <c r="DCQ345" s="194">
        <f>DCM345*DCO345</f>
        <v>79.59</v>
      </c>
      <c r="DCR345" s="293">
        <f>DCP345*DCM345</f>
        <v>104.49</v>
      </c>
      <c r="DCS345" s="232" t="s">
        <v>22773</v>
      </c>
      <c r="DCT345" s="437" t="s">
        <v>22774</v>
      </c>
      <c r="DCU345" s="437"/>
      <c r="DCV345" s="437"/>
      <c r="DCW345" s="437"/>
      <c r="DCX345" s="437"/>
      <c r="DCY345" s="439"/>
      <c r="DCZ345" s="211" t="s">
        <v>10863</v>
      </c>
      <c r="DDA345" s="211" t="s">
        <v>22772</v>
      </c>
      <c r="DDB345" s="211" t="s">
        <v>6595</v>
      </c>
      <c r="DDC345" s="212">
        <v>1</v>
      </c>
      <c r="DDD345" s="212"/>
      <c r="DDE345" s="194">
        <v>79.59</v>
      </c>
      <c r="DDF345" s="194">
        <f>ROUND(DDE345*(1+$C$7),2)</f>
        <v>104.49</v>
      </c>
      <c r="DDG345" s="194">
        <f>DDC345*DDE345</f>
        <v>79.59</v>
      </c>
      <c r="DDH345" s="293">
        <f>DDF345*DDC345</f>
        <v>104.49</v>
      </c>
      <c r="DDI345" s="232" t="s">
        <v>22773</v>
      </c>
      <c r="DDJ345" s="437" t="s">
        <v>22774</v>
      </c>
      <c r="DDK345" s="437"/>
      <c r="DDL345" s="437"/>
      <c r="DDM345" s="437"/>
      <c r="DDN345" s="437"/>
      <c r="DDO345" s="439"/>
      <c r="DDP345" s="211" t="s">
        <v>10863</v>
      </c>
      <c r="DDQ345" s="211" t="s">
        <v>22772</v>
      </c>
      <c r="DDR345" s="211" t="s">
        <v>6595</v>
      </c>
      <c r="DDS345" s="212">
        <v>1</v>
      </c>
      <c r="DDT345" s="212"/>
      <c r="DDU345" s="194">
        <v>79.59</v>
      </c>
      <c r="DDV345" s="194">
        <f>ROUND(DDU345*(1+$C$7),2)</f>
        <v>104.49</v>
      </c>
      <c r="DDW345" s="194">
        <f>DDS345*DDU345</f>
        <v>79.59</v>
      </c>
      <c r="DDX345" s="293">
        <f>DDV345*DDS345</f>
        <v>104.49</v>
      </c>
      <c r="DDY345" s="232" t="s">
        <v>22773</v>
      </c>
      <c r="DDZ345" s="437" t="s">
        <v>22774</v>
      </c>
      <c r="DEA345" s="437"/>
      <c r="DEB345" s="437"/>
      <c r="DEC345" s="437"/>
      <c r="DED345" s="437"/>
      <c r="DEE345" s="439"/>
      <c r="DEF345" s="211" t="s">
        <v>10863</v>
      </c>
      <c r="DEG345" s="211" t="s">
        <v>22772</v>
      </c>
      <c r="DEH345" s="211" t="s">
        <v>6595</v>
      </c>
      <c r="DEI345" s="212">
        <v>1</v>
      </c>
      <c r="DEJ345" s="212"/>
      <c r="DEK345" s="194">
        <v>79.59</v>
      </c>
      <c r="DEL345" s="194">
        <f>ROUND(DEK345*(1+$C$7),2)</f>
        <v>104.49</v>
      </c>
      <c r="DEM345" s="194">
        <f>DEI345*DEK345</f>
        <v>79.59</v>
      </c>
      <c r="DEN345" s="293">
        <f>DEL345*DEI345</f>
        <v>104.49</v>
      </c>
      <c r="DEO345" s="232" t="s">
        <v>22773</v>
      </c>
      <c r="DEP345" s="437" t="s">
        <v>22774</v>
      </c>
      <c r="DEQ345" s="437"/>
      <c r="DER345" s="437"/>
      <c r="DES345" s="437"/>
      <c r="DET345" s="437"/>
      <c r="DEU345" s="439"/>
      <c r="DEV345" s="211" t="s">
        <v>10863</v>
      </c>
      <c r="DEW345" s="211" t="s">
        <v>22772</v>
      </c>
      <c r="DEX345" s="211" t="s">
        <v>6595</v>
      </c>
      <c r="DEY345" s="212">
        <v>1</v>
      </c>
      <c r="DEZ345" s="212"/>
      <c r="DFA345" s="194">
        <v>79.59</v>
      </c>
      <c r="DFB345" s="194">
        <f>ROUND(DFA345*(1+$C$7),2)</f>
        <v>104.49</v>
      </c>
      <c r="DFC345" s="194">
        <f>DEY345*DFA345</f>
        <v>79.59</v>
      </c>
      <c r="DFD345" s="293">
        <f>DFB345*DEY345</f>
        <v>104.49</v>
      </c>
      <c r="DFE345" s="232" t="s">
        <v>22773</v>
      </c>
      <c r="DFF345" s="437" t="s">
        <v>22774</v>
      </c>
      <c r="DFG345" s="437"/>
      <c r="DFH345" s="437"/>
      <c r="DFI345" s="437"/>
      <c r="DFJ345" s="437"/>
      <c r="DFK345" s="439"/>
      <c r="DFL345" s="211" t="s">
        <v>10863</v>
      </c>
      <c r="DFM345" s="211" t="s">
        <v>22772</v>
      </c>
      <c r="DFN345" s="211" t="s">
        <v>6595</v>
      </c>
      <c r="DFO345" s="212">
        <v>1</v>
      </c>
      <c r="DFP345" s="212"/>
      <c r="DFQ345" s="194">
        <v>79.59</v>
      </c>
      <c r="DFR345" s="194">
        <f>ROUND(DFQ345*(1+$C$7),2)</f>
        <v>104.49</v>
      </c>
      <c r="DFS345" s="194">
        <f>DFO345*DFQ345</f>
        <v>79.59</v>
      </c>
      <c r="DFT345" s="293">
        <f>DFR345*DFO345</f>
        <v>104.49</v>
      </c>
      <c r="DFU345" s="232" t="s">
        <v>22773</v>
      </c>
      <c r="DFV345" s="437" t="s">
        <v>22774</v>
      </c>
      <c r="DFW345" s="437"/>
      <c r="DFX345" s="437"/>
      <c r="DFY345" s="437"/>
      <c r="DFZ345" s="437"/>
      <c r="DGA345" s="439"/>
      <c r="DGB345" s="211" t="s">
        <v>10863</v>
      </c>
      <c r="DGC345" s="211" t="s">
        <v>22772</v>
      </c>
      <c r="DGD345" s="211" t="s">
        <v>6595</v>
      </c>
      <c r="DGE345" s="212">
        <v>1</v>
      </c>
      <c r="DGF345" s="212"/>
      <c r="DGG345" s="194">
        <v>79.59</v>
      </c>
      <c r="DGH345" s="194">
        <f>ROUND(DGG345*(1+$C$7),2)</f>
        <v>104.49</v>
      </c>
      <c r="DGI345" s="194">
        <f>DGE345*DGG345</f>
        <v>79.59</v>
      </c>
      <c r="DGJ345" s="293">
        <f>DGH345*DGE345</f>
        <v>104.49</v>
      </c>
      <c r="DGK345" s="232" t="s">
        <v>22773</v>
      </c>
      <c r="DGL345" s="437" t="s">
        <v>22774</v>
      </c>
      <c r="DGM345" s="437"/>
      <c r="DGN345" s="437"/>
      <c r="DGO345" s="437"/>
      <c r="DGP345" s="437"/>
      <c r="DGQ345" s="439"/>
      <c r="DGR345" s="211" t="s">
        <v>10863</v>
      </c>
      <c r="DGS345" s="211" t="s">
        <v>22772</v>
      </c>
      <c r="DGT345" s="211" t="s">
        <v>6595</v>
      </c>
      <c r="DGU345" s="212">
        <v>1</v>
      </c>
      <c r="DGV345" s="212"/>
      <c r="DGW345" s="194">
        <v>79.59</v>
      </c>
      <c r="DGX345" s="194">
        <f>ROUND(DGW345*(1+$C$7),2)</f>
        <v>104.49</v>
      </c>
      <c r="DGY345" s="194">
        <f>DGU345*DGW345</f>
        <v>79.59</v>
      </c>
      <c r="DGZ345" s="293">
        <f>DGX345*DGU345</f>
        <v>104.49</v>
      </c>
      <c r="DHA345" s="232" t="s">
        <v>22773</v>
      </c>
      <c r="DHB345" s="437" t="s">
        <v>22774</v>
      </c>
      <c r="DHC345" s="437"/>
      <c r="DHD345" s="437"/>
      <c r="DHE345" s="437"/>
      <c r="DHF345" s="437"/>
      <c r="DHG345" s="439"/>
      <c r="DHH345" s="211" t="s">
        <v>10863</v>
      </c>
      <c r="DHI345" s="211" t="s">
        <v>22772</v>
      </c>
      <c r="DHJ345" s="211" t="s">
        <v>6595</v>
      </c>
      <c r="DHK345" s="212">
        <v>1</v>
      </c>
      <c r="DHL345" s="212"/>
      <c r="DHM345" s="194">
        <v>79.59</v>
      </c>
      <c r="DHN345" s="194">
        <f>ROUND(DHM345*(1+$C$7),2)</f>
        <v>104.49</v>
      </c>
      <c r="DHO345" s="194">
        <f>DHK345*DHM345</f>
        <v>79.59</v>
      </c>
      <c r="DHP345" s="293">
        <f>DHN345*DHK345</f>
        <v>104.49</v>
      </c>
      <c r="DHQ345" s="232" t="s">
        <v>22773</v>
      </c>
      <c r="DHR345" s="437" t="s">
        <v>22774</v>
      </c>
      <c r="DHS345" s="437"/>
      <c r="DHT345" s="437"/>
      <c r="DHU345" s="437"/>
      <c r="DHV345" s="437"/>
      <c r="DHW345" s="439"/>
      <c r="DHX345" s="211" t="s">
        <v>10863</v>
      </c>
      <c r="DHY345" s="211" t="s">
        <v>22772</v>
      </c>
      <c r="DHZ345" s="211" t="s">
        <v>6595</v>
      </c>
      <c r="DIA345" s="212">
        <v>1</v>
      </c>
      <c r="DIB345" s="212"/>
      <c r="DIC345" s="194">
        <v>79.59</v>
      </c>
      <c r="DID345" s="194">
        <f>ROUND(DIC345*(1+$C$7),2)</f>
        <v>104.49</v>
      </c>
      <c r="DIE345" s="194">
        <f>DIA345*DIC345</f>
        <v>79.59</v>
      </c>
      <c r="DIF345" s="293">
        <f>DID345*DIA345</f>
        <v>104.49</v>
      </c>
      <c r="DIG345" s="232" t="s">
        <v>22773</v>
      </c>
      <c r="DIH345" s="437" t="s">
        <v>22774</v>
      </c>
      <c r="DII345" s="437"/>
      <c r="DIJ345" s="437"/>
      <c r="DIK345" s="437"/>
      <c r="DIL345" s="437"/>
      <c r="DIM345" s="439"/>
      <c r="DIN345" s="211" t="s">
        <v>10863</v>
      </c>
      <c r="DIO345" s="211" t="s">
        <v>22772</v>
      </c>
      <c r="DIP345" s="211" t="s">
        <v>6595</v>
      </c>
      <c r="DIQ345" s="212">
        <v>1</v>
      </c>
      <c r="DIR345" s="212"/>
      <c r="DIS345" s="194">
        <v>79.59</v>
      </c>
      <c r="DIT345" s="194">
        <f>ROUND(DIS345*(1+$C$7),2)</f>
        <v>104.49</v>
      </c>
      <c r="DIU345" s="194">
        <f>DIQ345*DIS345</f>
        <v>79.59</v>
      </c>
      <c r="DIV345" s="293">
        <f>DIT345*DIQ345</f>
        <v>104.49</v>
      </c>
      <c r="DIW345" s="232" t="s">
        <v>22773</v>
      </c>
      <c r="DIX345" s="437" t="s">
        <v>22774</v>
      </c>
      <c r="DIY345" s="437"/>
      <c r="DIZ345" s="437"/>
      <c r="DJA345" s="437"/>
      <c r="DJB345" s="437"/>
      <c r="DJC345" s="439"/>
      <c r="DJD345" s="211" t="s">
        <v>10863</v>
      </c>
      <c r="DJE345" s="211" t="s">
        <v>22772</v>
      </c>
      <c r="DJF345" s="211" t="s">
        <v>6595</v>
      </c>
      <c r="DJG345" s="212">
        <v>1</v>
      </c>
      <c r="DJH345" s="212"/>
      <c r="DJI345" s="194">
        <v>79.59</v>
      </c>
      <c r="DJJ345" s="194">
        <f>ROUND(DJI345*(1+$C$7),2)</f>
        <v>104.49</v>
      </c>
      <c r="DJK345" s="194">
        <f>DJG345*DJI345</f>
        <v>79.59</v>
      </c>
      <c r="DJL345" s="293">
        <f>DJJ345*DJG345</f>
        <v>104.49</v>
      </c>
      <c r="DJM345" s="232" t="s">
        <v>22773</v>
      </c>
      <c r="DJN345" s="437" t="s">
        <v>22774</v>
      </c>
      <c r="DJO345" s="437"/>
      <c r="DJP345" s="437"/>
      <c r="DJQ345" s="437"/>
      <c r="DJR345" s="437"/>
      <c r="DJS345" s="439"/>
      <c r="DJT345" s="211" t="s">
        <v>10863</v>
      </c>
      <c r="DJU345" s="211" t="s">
        <v>22772</v>
      </c>
      <c r="DJV345" s="211" t="s">
        <v>6595</v>
      </c>
      <c r="DJW345" s="212">
        <v>1</v>
      </c>
      <c r="DJX345" s="212"/>
      <c r="DJY345" s="194">
        <v>79.59</v>
      </c>
      <c r="DJZ345" s="194">
        <f>ROUND(DJY345*(1+$C$7),2)</f>
        <v>104.49</v>
      </c>
      <c r="DKA345" s="194">
        <f>DJW345*DJY345</f>
        <v>79.59</v>
      </c>
      <c r="DKB345" s="293">
        <f>DJZ345*DJW345</f>
        <v>104.49</v>
      </c>
      <c r="DKC345" s="232" t="s">
        <v>22773</v>
      </c>
      <c r="DKD345" s="437" t="s">
        <v>22774</v>
      </c>
      <c r="DKE345" s="437"/>
      <c r="DKF345" s="437"/>
      <c r="DKG345" s="437"/>
      <c r="DKH345" s="437"/>
      <c r="DKI345" s="439"/>
      <c r="DKJ345" s="211" t="s">
        <v>10863</v>
      </c>
      <c r="DKK345" s="211" t="s">
        <v>22772</v>
      </c>
      <c r="DKL345" s="211" t="s">
        <v>6595</v>
      </c>
      <c r="DKM345" s="212">
        <v>1</v>
      </c>
      <c r="DKN345" s="212"/>
      <c r="DKO345" s="194">
        <v>79.59</v>
      </c>
      <c r="DKP345" s="194">
        <f>ROUND(DKO345*(1+$C$7),2)</f>
        <v>104.49</v>
      </c>
      <c r="DKQ345" s="194">
        <f>DKM345*DKO345</f>
        <v>79.59</v>
      </c>
      <c r="DKR345" s="293">
        <f>DKP345*DKM345</f>
        <v>104.49</v>
      </c>
      <c r="DKS345" s="232" t="s">
        <v>22773</v>
      </c>
      <c r="DKT345" s="437" t="s">
        <v>22774</v>
      </c>
      <c r="DKU345" s="437"/>
      <c r="DKV345" s="437"/>
      <c r="DKW345" s="437"/>
      <c r="DKX345" s="437"/>
      <c r="DKY345" s="439"/>
      <c r="DKZ345" s="211" t="s">
        <v>10863</v>
      </c>
      <c r="DLA345" s="211" t="s">
        <v>22772</v>
      </c>
      <c r="DLB345" s="211" t="s">
        <v>6595</v>
      </c>
      <c r="DLC345" s="212">
        <v>1</v>
      </c>
      <c r="DLD345" s="212"/>
      <c r="DLE345" s="194">
        <v>79.59</v>
      </c>
      <c r="DLF345" s="194">
        <f>ROUND(DLE345*(1+$C$7),2)</f>
        <v>104.49</v>
      </c>
      <c r="DLG345" s="194">
        <f>DLC345*DLE345</f>
        <v>79.59</v>
      </c>
      <c r="DLH345" s="293">
        <f>DLF345*DLC345</f>
        <v>104.49</v>
      </c>
      <c r="DLI345" s="232" t="s">
        <v>22773</v>
      </c>
      <c r="DLJ345" s="437" t="s">
        <v>22774</v>
      </c>
      <c r="DLK345" s="437"/>
      <c r="DLL345" s="437"/>
      <c r="DLM345" s="437"/>
      <c r="DLN345" s="437"/>
      <c r="DLO345" s="439"/>
      <c r="DLP345" s="211" t="s">
        <v>10863</v>
      </c>
      <c r="DLQ345" s="211" t="s">
        <v>22772</v>
      </c>
      <c r="DLR345" s="211" t="s">
        <v>6595</v>
      </c>
      <c r="DLS345" s="212">
        <v>1</v>
      </c>
      <c r="DLT345" s="212"/>
      <c r="DLU345" s="194">
        <v>79.59</v>
      </c>
      <c r="DLV345" s="194">
        <f>ROUND(DLU345*(1+$C$7),2)</f>
        <v>104.49</v>
      </c>
      <c r="DLW345" s="194">
        <f>DLS345*DLU345</f>
        <v>79.59</v>
      </c>
      <c r="DLX345" s="293">
        <f>DLV345*DLS345</f>
        <v>104.49</v>
      </c>
      <c r="DLY345" s="232" t="s">
        <v>22773</v>
      </c>
      <c r="DLZ345" s="437" t="s">
        <v>22774</v>
      </c>
      <c r="DMA345" s="437"/>
      <c r="DMB345" s="437"/>
      <c r="DMC345" s="437"/>
      <c r="DMD345" s="437"/>
      <c r="DME345" s="439"/>
      <c r="DMF345" s="211" t="s">
        <v>10863</v>
      </c>
      <c r="DMG345" s="211" t="s">
        <v>22772</v>
      </c>
      <c r="DMH345" s="211" t="s">
        <v>6595</v>
      </c>
      <c r="DMI345" s="212">
        <v>1</v>
      </c>
      <c r="DMJ345" s="212"/>
      <c r="DMK345" s="194">
        <v>79.59</v>
      </c>
      <c r="DML345" s="194">
        <f>ROUND(DMK345*(1+$C$7),2)</f>
        <v>104.49</v>
      </c>
      <c r="DMM345" s="194">
        <f>DMI345*DMK345</f>
        <v>79.59</v>
      </c>
      <c r="DMN345" s="293">
        <f>DML345*DMI345</f>
        <v>104.49</v>
      </c>
      <c r="DMO345" s="232" t="s">
        <v>22773</v>
      </c>
      <c r="DMP345" s="437" t="s">
        <v>22774</v>
      </c>
      <c r="DMQ345" s="437"/>
      <c r="DMR345" s="437"/>
      <c r="DMS345" s="437"/>
      <c r="DMT345" s="437"/>
      <c r="DMU345" s="439"/>
      <c r="DMV345" s="211" t="s">
        <v>10863</v>
      </c>
      <c r="DMW345" s="211" t="s">
        <v>22772</v>
      </c>
      <c r="DMX345" s="211" t="s">
        <v>6595</v>
      </c>
      <c r="DMY345" s="212">
        <v>1</v>
      </c>
      <c r="DMZ345" s="212"/>
      <c r="DNA345" s="194">
        <v>79.59</v>
      </c>
      <c r="DNB345" s="194">
        <f>ROUND(DNA345*(1+$C$7),2)</f>
        <v>104.49</v>
      </c>
      <c r="DNC345" s="194">
        <f>DMY345*DNA345</f>
        <v>79.59</v>
      </c>
      <c r="DND345" s="293">
        <f>DNB345*DMY345</f>
        <v>104.49</v>
      </c>
      <c r="DNE345" s="232" t="s">
        <v>22773</v>
      </c>
      <c r="DNF345" s="437" t="s">
        <v>22774</v>
      </c>
      <c r="DNG345" s="437"/>
      <c r="DNH345" s="437"/>
      <c r="DNI345" s="437"/>
      <c r="DNJ345" s="437"/>
      <c r="DNK345" s="439"/>
      <c r="DNL345" s="211" t="s">
        <v>10863</v>
      </c>
      <c r="DNM345" s="211" t="s">
        <v>22772</v>
      </c>
      <c r="DNN345" s="211" t="s">
        <v>6595</v>
      </c>
      <c r="DNO345" s="212">
        <v>1</v>
      </c>
      <c r="DNP345" s="212"/>
      <c r="DNQ345" s="194">
        <v>79.59</v>
      </c>
      <c r="DNR345" s="194">
        <f>ROUND(DNQ345*(1+$C$7),2)</f>
        <v>104.49</v>
      </c>
      <c r="DNS345" s="194">
        <f>DNO345*DNQ345</f>
        <v>79.59</v>
      </c>
      <c r="DNT345" s="293">
        <f>DNR345*DNO345</f>
        <v>104.49</v>
      </c>
      <c r="DNU345" s="232" t="s">
        <v>22773</v>
      </c>
      <c r="DNV345" s="437" t="s">
        <v>22774</v>
      </c>
      <c r="DNW345" s="437"/>
      <c r="DNX345" s="437"/>
      <c r="DNY345" s="437"/>
      <c r="DNZ345" s="437"/>
      <c r="DOA345" s="439"/>
      <c r="DOB345" s="211" t="s">
        <v>10863</v>
      </c>
      <c r="DOC345" s="211" t="s">
        <v>22772</v>
      </c>
      <c r="DOD345" s="211" t="s">
        <v>6595</v>
      </c>
      <c r="DOE345" s="212">
        <v>1</v>
      </c>
      <c r="DOF345" s="212"/>
      <c r="DOG345" s="194">
        <v>79.59</v>
      </c>
      <c r="DOH345" s="194">
        <f>ROUND(DOG345*(1+$C$7),2)</f>
        <v>104.49</v>
      </c>
      <c r="DOI345" s="194">
        <f>DOE345*DOG345</f>
        <v>79.59</v>
      </c>
      <c r="DOJ345" s="293">
        <f>DOH345*DOE345</f>
        <v>104.49</v>
      </c>
      <c r="DOK345" s="232" t="s">
        <v>22773</v>
      </c>
      <c r="DOL345" s="437" t="s">
        <v>22774</v>
      </c>
      <c r="DOM345" s="437"/>
      <c r="DON345" s="437"/>
      <c r="DOO345" s="437"/>
      <c r="DOP345" s="437"/>
      <c r="DOQ345" s="439"/>
      <c r="DOR345" s="211" t="s">
        <v>10863</v>
      </c>
      <c r="DOS345" s="211" t="s">
        <v>22772</v>
      </c>
      <c r="DOT345" s="211" t="s">
        <v>6595</v>
      </c>
      <c r="DOU345" s="212">
        <v>1</v>
      </c>
      <c r="DOV345" s="212"/>
      <c r="DOW345" s="194">
        <v>79.59</v>
      </c>
      <c r="DOX345" s="194">
        <f>ROUND(DOW345*(1+$C$7),2)</f>
        <v>104.49</v>
      </c>
      <c r="DOY345" s="194">
        <f>DOU345*DOW345</f>
        <v>79.59</v>
      </c>
      <c r="DOZ345" s="293">
        <f>DOX345*DOU345</f>
        <v>104.49</v>
      </c>
      <c r="DPA345" s="232" t="s">
        <v>22773</v>
      </c>
      <c r="DPB345" s="437" t="s">
        <v>22774</v>
      </c>
      <c r="DPC345" s="437"/>
      <c r="DPD345" s="437"/>
      <c r="DPE345" s="437"/>
      <c r="DPF345" s="437"/>
      <c r="DPG345" s="439"/>
      <c r="DPH345" s="211" t="s">
        <v>10863</v>
      </c>
      <c r="DPI345" s="211" t="s">
        <v>22772</v>
      </c>
      <c r="DPJ345" s="211" t="s">
        <v>6595</v>
      </c>
      <c r="DPK345" s="212">
        <v>1</v>
      </c>
      <c r="DPL345" s="212"/>
      <c r="DPM345" s="194">
        <v>79.59</v>
      </c>
      <c r="DPN345" s="194">
        <f>ROUND(DPM345*(1+$C$7),2)</f>
        <v>104.49</v>
      </c>
      <c r="DPO345" s="194">
        <f>DPK345*DPM345</f>
        <v>79.59</v>
      </c>
      <c r="DPP345" s="293">
        <f>DPN345*DPK345</f>
        <v>104.49</v>
      </c>
      <c r="DPQ345" s="232" t="s">
        <v>22773</v>
      </c>
      <c r="DPR345" s="437" t="s">
        <v>22774</v>
      </c>
      <c r="DPS345" s="437"/>
      <c r="DPT345" s="437"/>
      <c r="DPU345" s="437"/>
      <c r="DPV345" s="437"/>
      <c r="DPW345" s="439"/>
      <c r="DPX345" s="211" t="s">
        <v>10863</v>
      </c>
      <c r="DPY345" s="211" t="s">
        <v>22772</v>
      </c>
      <c r="DPZ345" s="211" t="s">
        <v>6595</v>
      </c>
      <c r="DQA345" s="212">
        <v>1</v>
      </c>
      <c r="DQB345" s="212"/>
      <c r="DQC345" s="194">
        <v>79.59</v>
      </c>
      <c r="DQD345" s="194">
        <f>ROUND(DQC345*(1+$C$7),2)</f>
        <v>104.49</v>
      </c>
      <c r="DQE345" s="194">
        <f>DQA345*DQC345</f>
        <v>79.59</v>
      </c>
      <c r="DQF345" s="293">
        <f>DQD345*DQA345</f>
        <v>104.49</v>
      </c>
      <c r="DQG345" s="232" t="s">
        <v>22773</v>
      </c>
      <c r="DQH345" s="437" t="s">
        <v>22774</v>
      </c>
      <c r="DQI345" s="437"/>
      <c r="DQJ345" s="437"/>
      <c r="DQK345" s="437"/>
      <c r="DQL345" s="437"/>
      <c r="DQM345" s="439"/>
      <c r="DQN345" s="211" t="s">
        <v>10863</v>
      </c>
      <c r="DQO345" s="211" t="s">
        <v>22772</v>
      </c>
      <c r="DQP345" s="211" t="s">
        <v>6595</v>
      </c>
      <c r="DQQ345" s="212">
        <v>1</v>
      </c>
      <c r="DQR345" s="212"/>
      <c r="DQS345" s="194">
        <v>79.59</v>
      </c>
      <c r="DQT345" s="194">
        <f>ROUND(DQS345*(1+$C$7),2)</f>
        <v>104.49</v>
      </c>
      <c r="DQU345" s="194">
        <f>DQQ345*DQS345</f>
        <v>79.59</v>
      </c>
      <c r="DQV345" s="293">
        <f>DQT345*DQQ345</f>
        <v>104.49</v>
      </c>
      <c r="DQW345" s="232" t="s">
        <v>22773</v>
      </c>
      <c r="DQX345" s="437" t="s">
        <v>22774</v>
      </c>
      <c r="DQY345" s="437"/>
      <c r="DQZ345" s="437"/>
      <c r="DRA345" s="437"/>
      <c r="DRB345" s="437"/>
      <c r="DRC345" s="439"/>
      <c r="DRD345" s="211" t="s">
        <v>10863</v>
      </c>
      <c r="DRE345" s="211" t="s">
        <v>22772</v>
      </c>
      <c r="DRF345" s="211" t="s">
        <v>6595</v>
      </c>
      <c r="DRG345" s="212">
        <v>1</v>
      </c>
      <c r="DRH345" s="212"/>
      <c r="DRI345" s="194">
        <v>79.59</v>
      </c>
      <c r="DRJ345" s="194">
        <f>ROUND(DRI345*(1+$C$7),2)</f>
        <v>104.49</v>
      </c>
      <c r="DRK345" s="194">
        <f>DRG345*DRI345</f>
        <v>79.59</v>
      </c>
      <c r="DRL345" s="293">
        <f>DRJ345*DRG345</f>
        <v>104.49</v>
      </c>
      <c r="DRM345" s="232" t="s">
        <v>22773</v>
      </c>
      <c r="DRN345" s="437" t="s">
        <v>22774</v>
      </c>
      <c r="DRO345" s="437"/>
      <c r="DRP345" s="437"/>
      <c r="DRQ345" s="437"/>
      <c r="DRR345" s="437"/>
      <c r="DRS345" s="439"/>
      <c r="DRT345" s="211" t="s">
        <v>10863</v>
      </c>
      <c r="DRU345" s="211" t="s">
        <v>22772</v>
      </c>
      <c r="DRV345" s="211" t="s">
        <v>6595</v>
      </c>
      <c r="DRW345" s="212">
        <v>1</v>
      </c>
      <c r="DRX345" s="212"/>
      <c r="DRY345" s="194">
        <v>79.59</v>
      </c>
      <c r="DRZ345" s="194">
        <f>ROUND(DRY345*(1+$C$7),2)</f>
        <v>104.49</v>
      </c>
      <c r="DSA345" s="194">
        <f>DRW345*DRY345</f>
        <v>79.59</v>
      </c>
      <c r="DSB345" s="293">
        <f>DRZ345*DRW345</f>
        <v>104.49</v>
      </c>
      <c r="DSC345" s="232" t="s">
        <v>22773</v>
      </c>
      <c r="DSD345" s="437" t="s">
        <v>22774</v>
      </c>
      <c r="DSE345" s="437"/>
      <c r="DSF345" s="437"/>
      <c r="DSG345" s="437"/>
      <c r="DSH345" s="437"/>
      <c r="DSI345" s="439"/>
      <c r="DSJ345" s="211" t="s">
        <v>10863</v>
      </c>
      <c r="DSK345" s="211" t="s">
        <v>22772</v>
      </c>
      <c r="DSL345" s="211" t="s">
        <v>6595</v>
      </c>
      <c r="DSM345" s="212">
        <v>1</v>
      </c>
      <c r="DSN345" s="212"/>
      <c r="DSO345" s="194">
        <v>79.59</v>
      </c>
      <c r="DSP345" s="194">
        <f>ROUND(DSO345*(1+$C$7),2)</f>
        <v>104.49</v>
      </c>
      <c r="DSQ345" s="194">
        <f>DSM345*DSO345</f>
        <v>79.59</v>
      </c>
      <c r="DSR345" s="293">
        <f>DSP345*DSM345</f>
        <v>104.49</v>
      </c>
      <c r="DSS345" s="232" t="s">
        <v>22773</v>
      </c>
      <c r="DST345" s="437" t="s">
        <v>22774</v>
      </c>
      <c r="DSU345" s="437"/>
      <c r="DSV345" s="437"/>
      <c r="DSW345" s="437"/>
      <c r="DSX345" s="437"/>
      <c r="DSY345" s="439"/>
      <c r="DSZ345" s="211" t="s">
        <v>10863</v>
      </c>
      <c r="DTA345" s="211" t="s">
        <v>22772</v>
      </c>
      <c r="DTB345" s="211" t="s">
        <v>6595</v>
      </c>
      <c r="DTC345" s="212">
        <v>1</v>
      </c>
      <c r="DTD345" s="212"/>
      <c r="DTE345" s="194">
        <v>79.59</v>
      </c>
      <c r="DTF345" s="194">
        <f>ROUND(DTE345*(1+$C$7),2)</f>
        <v>104.49</v>
      </c>
      <c r="DTG345" s="194">
        <f>DTC345*DTE345</f>
        <v>79.59</v>
      </c>
      <c r="DTH345" s="293">
        <f>DTF345*DTC345</f>
        <v>104.49</v>
      </c>
      <c r="DTI345" s="232" t="s">
        <v>22773</v>
      </c>
      <c r="DTJ345" s="437" t="s">
        <v>22774</v>
      </c>
      <c r="DTK345" s="437"/>
      <c r="DTL345" s="437"/>
      <c r="DTM345" s="437"/>
      <c r="DTN345" s="437"/>
      <c r="DTO345" s="439"/>
      <c r="DTP345" s="211" t="s">
        <v>10863</v>
      </c>
      <c r="DTQ345" s="211" t="s">
        <v>22772</v>
      </c>
      <c r="DTR345" s="211" t="s">
        <v>6595</v>
      </c>
      <c r="DTS345" s="212">
        <v>1</v>
      </c>
      <c r="DTT345" s="212"/>
      <c r="DTU345" s="194">
        <v>79.59</v>
      </c>
      <c r="DTV345" s="194">
        <f>ROUND(DTU345*(1+$C$7),2)</f>
        <v>104.49</v>
      </c>
      <c r="DTW345" s="194">
        <f>DTS345*DTU345</f>
        <v>79.59</v>
      </c>
      <c r="DTX345" s="293">
        <f>DTV345*DTS345</f>
        <v>104.49</v>
      </c>
      <c r="DTY345" s="232" t="s">
        <v>22773</v>
      </c>
      <c r="DTZ345" s="437" t="s">
        <v>22774</v>
      </c>
      <c r="DUA345" s="437"/>
      <c r="DUB345" s="437"/>
      <c r="DUC345" s="437"/>
      <c r="DUD345" s="437"/>
      <c r="DUE345" s="439"/>
      <c r="DUF345" s="211" t="s">
        <v>10863</v>
      </c>
      <c r="DUG345" s="211" t="s">
        <v>22772</v>
      </c>
      <c r="DUH345" s="211" t="s">
        <v>6595</v>
      </c>
      <c r="DUI345" s="212">
        <v>1</v>
      </c>
      <c r="DUJ345" s="212"/>
      <c r="DUK345" s="194">
        <v>79.59</v>
      </c>
      <c r="DUL345" s="194">
        <f>ROUND(DUK345*(1+$C$7),2)</f>
        <v>104.49</v>
      </c>
      <c r="DUM345" s="194">
        <f>DUI345*DUK345</f>
        <v>79.59</v>
      </c>
      <c r="DUN345" s="293">
        <f>DUL345*DUI345</f>
        <v>104.49</v>
      </c>
      <c r="DUO345" s="232" t="s">
        <v>22773</v>
      </c>
      <c r="DUP345" s="437" t="s">
        <v>22774</v>
      </c>
      <c r="DUQ345" s="437"/>
      <c r="DUR345" s="437"/>
      <c r="DUS345" s="437"/>
      <c r="DUT345" s="437"/>
      <c r="DUU345" s="439"/>
      <c r="DUV345" s="211" t="s">
        <v>10863</v>
      </c>
      <c r="DUW345" s="211" t="s">
        <v>22772</v>
      </c>
      <c r="DUX345" s="211" t="s">
        <v>6595</v>
      </c>
      <c r="DUY345" s="212">
        <v>1</v>
      </c>
      <c r="DUZ345" s="212"/>
      <c r="DVA345" s="194">
        <v>79.59</v>
      </c>
      <c r="DVB345" s="194">
        <f>ROUND(DVA345*(1+$C$7),2)</f>
        <v>104.49</v>
      </c>
      <c r="DVC345" s="194">
        <f>DUY345*DVA345</f>
        <v>79.59</v>
      </c>
      <c r="DVD345" s="293">
        <f>DVB345*DUY345</f>
        <v>104.49</v>
      </c>
      <c r="DVE345" s="232" t="s">
        <v>22773</v>
      </c>
      <c r="DVF345" s="437" t="s">
        <v>22774</v>
      </c>
      <c r="DVG345" s="437"/>
      <c r="DVH345" s="437"/>
      <c r="DVI345" s="437"/>
      <c r="DVJ345" s="437"/>
      <c r="DVK345" s="439"/>
      <c r="DVL345" s="211" t="s">
        <v>10863</v>
      </c>
      <c r="DVM345" s="211" t="s">
        <v>22772</v>
      </c>
      <c r="DVN345" s="211" t="s">
        <v>6595</v>
      </c>
      <c r="DVO345" s="212">
        <v>1</v>
      </c>
      <c r="DVP345" s="212"/>
      <c r="DVQ345" s="194">
        <v>79.59</v>
      </c>
      <c r="DVR345" s="194">
        <f>ROUND(DVQ345*(1+$C$7),2)</f>
        <v>104.49</v>
      </c>
      <c r="DVS345" s="194">
        <f>DVO345*DVQ345</f>
        <v>79.59</v>
      </c>
      <c r="DVT345" s="293">
        <f>DVR345*DVO345</f>
        <v>104.49</v>
      </c>
      <c r="DVU345" s="232" t="s">
        <v>22773</v>
      </c>
      <c r="DVV345" s="437" t="s">
        <v>22774</v>
      </c>
      <c r="DVW345" s="437"/>
      <c r="DVX345" s="437"/>
      <c r="DVY345" s="437"/>
      <c r="DVZ345" s="437"/>
      <c r="DWA345" s="439"/>
      <c r="DWB345" s="211" t="s">
        <v>10863</v>
      </c>
      <c r="DWC345" s="211" t="s">
        <v>22772</v>
      </c>
      <c r="DWD345" s="211" t="s">
        <v>6595</v>
      </c>
      <c r="DWE345" s="212">
        <v>1</v>
      </c>
      <c r="DWF345" s="212"/>
      <c r="DWG345" s="194">
        <v>79.59</v>
      </c>
      <c r="DWH345" s="194">
        <f>ROUND(DWG345*(1+$C$7),2)</f>
        <v>104.49</v>
      </c>
      <c r="DWI345" s="194">
        <f>DWE345*DWG345</f>
        <v>79.59</v>
      </c>
      <c r="DWJ345" s="293">
        <f>DWH345*DWE345</f>
        <v>104.49</v>
      </c>
      <c r="DWK345" s="232" t="s">
        <v>22773</v>
      </c>
      <c r="DWL345" s="437" t="s">
        <v>22774</v>
      </c>
      <c r="DWM345" s="437"/>
      <c r="DWN345" s="437"/>
      <c r="DWO345" s="437"/>
      <c r="DWP345" s="437"/>
      <c r="DWQ345" s="439"/>
      <c r="DWR345" s="211" t="s">
        <v>10863</v>
      </c>
      <c r="DWS345" s="211" t="s">
        <v>22772</v>
      </c>
      <c r="DWT345" s="211" t="s">
        <v>6595</v>
      </c>
      <c r="DWU345" s="212">
        <v>1</v>
      </c>
      <c r="DWV345" s="212"/>
      <c r="DWW345" s="194">
        <v>79.59</v>
      </c>
      <c r="DWX345" s="194">
        <f>ROUND(DWW345*(1+$C$7),2)</f>
        <v>104.49</v>
      </c>
      <c r="DWY345" s="194">
        <f>DWU345*DWW345</f>
        <v>79.59</v>
      </c>
      <c r="DWZ345" s="293">
        <f>DWX345*DWU345</f>
        <v>104.49</v>
      </c>
      <c r="DXA345" s="232" t="s">
        <v>22773</v>
      </c>
      <c r="DXB345" s="437" t="s">
        <v>22774</v>
      </c>
      <c r="DXC345" s="437"/>
      <c r="DXD345" s="437"/>
      <c r="DXE345" s="437"/>
      <c r="DXF345" s="437"/>
      <c r="DXG345" s="439"/>
      <c r="DXH345" s="211" t="s">
        <v>10863</v>
      </c>
      <c r="DXI345" s="211" t="s">
        <v>22772</v>
      </c>
      <c r="DXJ345" s="211" t="s">
        <v>6595</v>
      </c>
      <c r="DXK345" s="212">
        <v>1</v>
      </c>
      <c r="DXL345" s="212"/>
      <c r="DXM345" s="194">
        <v>79.59</v>
      </c>
      <c r="DXN345" s="194">
        <f>ROUND(DXM345*(1+$C$7),2)</f>
        <v>104.49</v>
      </c>
      <c r="DXO345" s="194">
        <f>DXK345*DXM345</f>
        <v>79.59</v>
      </c>
      <c r="DXP345" s="293">
        <f>DXN345*DXK345</f>
        <v>104.49</v>
      </c>
      <c r="DXQ345" s="232" t="s">
        <v>22773</v>
      </c>
      <c r="DXR345" s="437" t="s">
        <v>22774</v>
      </c>
      <c r="DXS345" s="437"/>
      <c r="DXT345" s="437"/>
      <c r="DXU345" s="437"/>
      <c r="DXV345" s="437"/>
      <c r="DXW345" s="439"/>
      <c r="DXX345" s="211" t="s">
        <v>10863</v>
      </c>
      <c r="DXY345" s="211" t="s">
        <v>22772</v>
      </c>
      <c r="DXZ345" s="211" t="s">
        <v>6595</v>
      </c>
      <c r="DYA345" s="212">
        <v>1</v>
      </c>
      <c r="DYB345" s="212"/>
      <c r="DYC345" s="194">
        <v>79.59</v>
      </c>
      <c r="DYD345" s="194">
        <f>ROUND(DYC345*(1+$C$7),2)</f>
        <v>104.49</v>
      </c>
      <c r="DYE345" s="194">
        <f>DYA345*DYC345</f>
        <v>79.59</v>
      </c>
      <c r="DYF345" s="293">
        <f>DYD345*DYA345</f>
        <v>104.49</v>
      </c>
      <c r="DYG345" s="232" t="s">
        <v>22773</v>
      </c>
      <c r="DYH345" s="437" t="s">
        <v>22774</v>
      </c>
      <c r="DYI345" s="437"/>
      <c r="DYJ345" s="437"/>
      <c r="DYK345" s="437"/>
      <c r="DYL345" s="437"/>
      <c r="DYM345" s="439"/>
      <c r="DYN345" s="211" t="s">
        <v>10863</v>
      </c>
      <c r="DYO345" s="211" t="s">
        <v>22772</v>
      </c>
      <c r="DYP345" s="211" t="s">
        <v>6595</v>
      </c>
      <c r="DYQ345" s="212">
        <v>1</v>
      </c>
      <c r="DYR345" s="212"/>
      <c r="DYS345" s="194">
        <v>79.59</v>
      </c>
      <c r="DYT345" s="194">
        <f>ROUND(DYS345*(1+$C$7),2)</f>
        <v>104.49</v>
      </c>
      <c r="DYU345" s="194">
        <f>DYQ345*DYS345</f>
        <v>79.59</v>
      </c>
      <c r="DYV345" s="293">
        <f>DYT345*DYQ345</f>
        <v>104.49</v>
      </c>
      <c r="DYW345" s="232" t="s">
        <v>22773</v>
      </c>
      <c r="DYX345" s="437" t="s">
        <v>22774</v>
      </c>
      <c r="DYY345" s="437"/>
      <c r="DYZ345" s="437"/>
      <c r="DZA345" s="437"/>
      <c r="DZB345" s="437"/>
      <c r="DZC345" s="439"/>
      <c r="DZD345" s="211" t="s">
        <v>10863</v>
      </c>
      <c r="DZE345" s="211" t="s">
        <v>22772</v>
      </c>
      <c r="DZF345" s="211" t="s">
        <v>6595</v>
      </c>
      <c r="DZG345" s="212">
        <v>1</v>
      </c>
      <c r="DZH345" s="212"/>
      <c r="DZI345" s="194">
        <v>79.59</v>
      </c>
      <c r="DZJ345" s="194">
        <f>ROUND(DZI345*(1+$C$7),2)</f>
        <v>104.49</v>
      </c>
      <c r="DZK345" s="194">
        <f>DZG345*DZI345</f>
        <v>79.59</v>
      </c>
      <c r="DZL345" s="293">
        <f>DZJ345*DZG345</f>
        <v>104.49</v>
      </c>
      <c r="DZM345" s="232" t="s">
        <v>22773</v>
      </c>
      <c r="DZN345" s="437" t="s">
        <v>22774</v>
      </c>
      <c r="DZO345" s="437"/>
      <c r="DZP345" s="437"/>
      <c r="DZQ345" s="437"/>
      <c r="DZR345" s="437"/>
      <c r="DZS345" s="439"/>
      <c r="DZT345" s="211" t="s">
        <v>10863</v>
      </c>
      <c r="DZU345" s="211" t="s">
        <v>22772</v>
      </c>
      <c r="DZV345" s="211" t="s">
        <v>6595</v>
      </c>
      <c r="DZW345" s="212">
        <v>1</v>
      </c>
      <c r="DZX345" s="212"/>
      <c r="DZY345" s="194">
        <v>79.59</v>
      </c>
      <c r="DZZ345" s="194">
        <f>ROUND(DZY345*(1+$C$7),2)</f>
        <v>104.49</v>
      </c>
      <c r="EAA345" s="194">
        <f>DZW345*DZY345</f>
        <v>79.59</v>
      </c>
      <c r="EAB345" s="293">
        <f>DZZ345*DZW345</f>
        <v>104.49</v>
      </c>
      <c r="EAC345" s="232" t="s">
        <v>22773</v>
      </c>
      <c r="EAD345" s="437" t="s">
        <v>22774</v>
      </c>
      <c r="EAE345" s="437"/>
      <c r="EAF345" s="437"/>
      <c r="EAG345" s="437"/>
      <c r="EAH345" s="437"/>
      <c r="EAI345" s="439"/>
      <c r="EAJ345" s="211" t="s">
        <v>10863</v>
      </c>
      <c r="EAK345" s="211" t="s">
        <v>22772</v>
      </c>
      <c r="EAL345" s="211" t="s">
        <v>6595</v>
      </c>
      <c r="EAM345" s="212">
        <v>1</v>
      </c>
      <c r="EAN345" s="212"/>
      <c r="EAO345" s="194">
        <v>79.59</v>
      </c>
      <c r="EAP345" s="194">
        <f>ROUND(EAO345*(1+$C$7),2)</f>
        <v>104.49</v>
      </c>
      <c r="EAQ345" s="194">
        <f>EAM345*EAO345</f>
        <v>79.59</v>
      </c>
      <c r="EAR345" s="293">
        <f>EAP345*EAM345</f>
        <v>104.49</v>
      </c>
      <c r="EAS345" s="232" t="s">
        <v>22773</v>
      </c>
      <c r="EAT345" s="437" t="s">
        <v>22774</v>
      </c>
      <c r="EAU345" s="437"/>
      <c r="EAV345" s="437"/>
      <c r="EAW345" s="437"/>
      <c r="EAX345" s="437"/>
      <c r="EAY345" s="439"/>
      <c r="EAZ345" s="211" t="s">
        <v>10863</v>
      </c>
      <c r="EBA345" s="211" t="s">
        <v>22772</v>
      </c>
      <c r="EBB345" s="211" t="s">
        <v>6595</v>
      </c>
      <c r="EBC345" s="212">
        <v>1</v>
      </c>
      <c r="EBD345" s="212"/>
      <c r="EBE345" s="194">
        <v>79.59</v>
      </c>
      <c r="EBF345" s="194">
        <f>ROUND(EBE345*(1+$C$7),2)</f>
        <v>104.49</v>
      </c>
      <c r="EBG345" s="194">
        <f>EBC345*EBE345</f>
        <v>79.59</v>
      </c>
      <c r="EBH345" s="293">
        <f>EBF345*EBC345</f>
        <v>104.49</v>
      </c>
      <c r="EBI345" s="232" t="s">
        <v>22773</v>
      </c>
      <c r="EBJ345" s="437" t="s">
        <v>22774</v>
      </c>
      <c r="EBK345" s="437"/>
      <c r="EBL345" s="437"/>
      <c r="EBM345" s="437"/>
      <c r="EBN345" s="437"/>
      <c r="EBO345" s="439"/>
      <c r="EBP345" s="211" t="s">
        <v>10863</v>
      </c>
      <c r="EBQ345" s="211" t="s">
        <v>22772</v>
      </c>
      <c r="EBR345" s="211" t="s">
        <v>6595</v>
      </c>
      <c r="EBS345" s="212">
        <v>1</v>
      </c>
      <c r="EBT345" s="212"/>
      <c r="EBU345" s="194">
        <v>79.59</v>
      </c>
      <c r="EBV345" s="194">
        <f>ROUND(EBU345*(1+$C$7),2)</f>
        <v>104.49</v>
      </c>
      <c r="EBW345" s="194">
        <f>EBS345*EBU345</f>
        <v>79.59</v>
      </c>
      <c r="EBX345" s="293">
        <f>EBV345*EBS345</f>
        <v>104.49</v>
      </c>
      <c r="EBY345" s="232" t="s">
        <v>22773</v>
      </c>
      <c r="EBZ345" s="437" t="s">
        <v>22774</v>
      </c>
      <c r="ECA345" s="437"/>
      <c r="ECB345" s="437"/>
      <c r="ECC345" s="437"/>
      <c r="ECD345" s="437"/>
      <c r="ECE345" s="439"/>
      <c r="ECF345" s="211" t="s">
        <v>10863</v>
      </c>
      <c r="ECG345" s="211" t="s">
        <v>22772</v>
      </c>
      <c r="ECH345" s="211" t="s">
        <v>6595</v>
      </c>
      <c r="ECI345" s="212">
        <v>1</v>
      </c>
      <c r="ECJ345" s="212"/>
      <c r="ECK345" s="194">
        <v>79.59</v>
      </c>
      <c r="ECL345" s="194">
        <f>ROUND(ECK345*(1+$C$7),2)</f>
        <v>104.49</v>
      </c>
      <c r="ECM345" s="194">
        <f>ECI345*ECK345</f>
        <v>79.59</v>
      </c>
      <c r="ECN345" s="293">
        <f>ECL345*ECI345</f>
        <v>104.49</v>
      </c>
      <c r="ECO345" s="232" t="s">
        <v>22773</v>
      </c>
      <c r="ECP345" s="437" t="s">
        <v>22774</v>
      </c>
      <c r="ECQ345" s="437"/>
      <c r="ECR345" s="437"/>
      <c r="ECS345" s="437"/>
      <c r="ECT345" s="437"/>
      <c r="ECU345" s="439"/>
      <c r="ECV345" s="211" t="s">
        <v>10863</v>
      </c>
      <c r="ECW345" s="211" t="s">
        <v>22772</v>
      </c>
      <c r="ECX345" s="211" t="s">
        <v>6595</v>
      </c>
      <c r="ECY345" s="212">
        <v>1</v>
      </c>
      <c r="ECZ345" s="212"/>
      <c r="EDA345" s="194">
        <v>79.59</v>
      </c>
      <c r="EDB345" s="194">
        <f>ROUND(EDA345*(1+$C$7),2)</f>
        <v>104.49</v>
      </c>
      <c r="EDC345" s="194">
        <f>ECY345*EDA345</f>
        <v>79.59</v>
      </c>
      <c r="EDD345" s="293">
        <f>EDB345*ECY345</f>
        <v>104.49</v>
      </c>
      <c r="EDE345" s="232" t="s">
        <v>22773</v>
      </c>
      <c r="EDF345" s="437" t="s">
        <v>22774</v>
      </c>
      <c r="EDG345" s="437"/>
      <c r="EDH345" s="437"/>
      <c r="EDI345" s="437"/>
      <c r="EDJ345" s="437"/>
      <c r="EDK345" s="439"/>
      <c r="EDL345" s="211" t="s">
        <v>10863</v>
      </c>
      <c r="EDM345" s="211" t="s">
        <v>22772</v>
      </c>
      <c r="EDN345" s="211" t="s">
        <v>6595</v>
      </c>
      <c r="EDO345" s="212">
        <v>1</v>
      </c>
      <c r="EDP345" s="212"/>
      <c r="EDQ345" s="194">
        <v>79.59</v>
      </c>
      <c r="EDR345" s="194">
        <f>ROUND(EDQ345*(1+$C$7),2)</f>
        <v>104.49</v>
      </c>
      <c r="EDS345" s="194">
        <f>EDO345*EDQ345</f>
        <v>79.59</v>
      </c>
      <c r="EDT345" s="293">
        <f>EDR345*EDO345</f>
        <v>104.49</v>
      </c>
      <c r="EDU345" s="232" t="s">
        <v>22773</v>
      </c>
      <c r="EDV345" s="437" t="s">
        <v>22774</v>
      </c>
      <c r="EDW345" s="437"/>
      <c r="EDX345" s="437"/>
      <c r="EDY345" s="437"/>
      <c r="EDZ345" s="437"/>
      <c r="EEA345" s="439"/>
      <c r="EEB345" s="211" t="s">
        <v>10863</v>
      </c>
      <c r="EEC345" s="211" t="s">
        <v>22772</v>
      </c>
      <c r="EED345" s="211" t="s">
        <v>6595</v>
      </c>
      <c r="EEE345" s="212">
        <v>1</v>
      </c>
      <c r="EEF345" s="212"/>
      <c r="EEG345" s="194">
        <v>79.59</v>
      </c>
      <c r="EEH345" s="194">
        <f>ROUND(EEG345*(1+$C$7),2)</f>
        <v>104.49</v>
      </c>
      <c r="EEI345" s="194">
        <f>EEE345*EEG345</f>
        <v>79.59</v>
      </c>
      <c r="EEJ345" s="293">
        <f>EEH345*EEE345</f>
        <v>104.49</v>
      </c>
      <c r="EEK345" s="232" t="s">
        <v>22773</v>
      </c>
      <c r="EEL345" s="437" t="s">
        <v>22774</v>
      </c>
      <c r="EEM345" s="437"/>
      <c r="EEN345" s="437"/>
      <c r="EEO345" s="437"/>
      <c r="EEP345" s="437"/>
      <c r="EEQ345" s="439"/>
      <c r="EER345" s="211" t="s">
        <v>10863</v>
      </c>
      <c r="EES345" s="211" t="s">
        <v>22772</v>
      </c>
      <c r="EET345" s="211" t="s">
        <v>6595</v>
      </c>
      <c r="EEU345" s="212">
        <v>1</v>
      </c>
      <c r="EEV345" s="212"/>
      <c r="EEW345" s="194">
        <v>79.59</v>
      </c>
      <c r="EEX345" s="194">
        <f>ROUND(EEW345*(1+$C$7),2)</f>
        <v>104.49</v>
      </c>
      <c r="EEY345" s="194">
        <f>EEU345*EEW345</f>
        <v>79.59</v>
      </c>
      <c r="EEZ345" s="293">
        <f>EEX345*EEU345</f>
        <v>104.49</v>
      </c>
      <c r="EFA345" s="232" t="s">
        <v>22773</v>
      </c>
      <c r="EFB345" s="437" t="s">
        <v>22774</v>
      </c>
      <c r="EFC345" s="437"/>
      <c r="EFD345" s="437"/>
      <c r="EFE345" s="437"/>
      <c r="EFF345" s="437"/>
      <c r="EFG345" s="439"/>
      <c r="EFH345" s="211" t="s">
        <v>10863</v>
      </c>
      <c r="EFI345" s="211" t="s">
        <v>22772</v>
      </c>
      <c r="EFJ345" s="211" t="s">
        <v>6595</v>
      </c>
      <c r="EFK345" s="212">
        <v>1</v>
      </c>
      <c r="EFL345" s="212"/>
      <c r="EFM345" s="194">
        <v>79.59</v>
      </c>
      <c r="EFN345" s="194">
        <f>ROUND(EFM345*(1+$C$7),2)</f>
        <v>104.49</v>
      </c>
      <c r="EFO345" s="194">
        <f>EFK345*EFM345</f>
        <v>79.59</v>
      </c>
      <c r="EFP345" s="293">
        <f>EFN345*EFK345</f>
        <v>104.49</v>
      </c>
      <c r="EFQ345" s="232" t="s">
        <v>22773</v>
      </c>
      <c r="EFR345" s="437" t="s">
        <v>22774</v>
      </c>
      <c r="EFS345" s="437"/>
      <c r="EFT345" s="437"/>
      <c r="EFU345" s="437"/>
      <c r="EFV345" s="437"/>
      <c r="EFW345" s="439"/>
      <c r="EFX345" s="211" t="s">
        <v>10863</v>
      </c>
      <c r="EFY345" s="211" t="s">
        <v>22772</v>
      </c>
      <c r="EFZ345" s="211" t="s">
        <v>6595</v>
      </c>
      <c r="EGA345" s="212">
        <v>1</v>
      </c>
      <c r="EGB345" s="212"/>
      <c r="EGC345" s="194">
        <v>79.59</v>
      </c>
      <c r="EGD345" s="194">
        <f>ROUND(EGC345*(1+$C$7),2)</f>
        <v>104.49</v>
      </c>
      <c r="EGE345" s="194">
        <f>EGA345*EGC345</f>
        <v>79.59</v>
      </c>
      <c r="EGF345" s="293">
        <f>EGD345*EGA345</f>
        <v>104.49</v>
      </c>
      <c r="EGG345" s="232" t="s">
        <v>22773</v>
      </c>
      <c r="EGH345" s="437" t="s">
        <v>22774</v>
      </c>
      <c r="EGI345" s="437"/>
      <c r="EGJ345" s="437"/>
      <c r="EGK345" s="437"/>
      <c r="EGL345" s="437"/>
      <c r="EGM345" s="439"/>
      <c r="EGN345" s="211" t="s">
        <v>10863</v>
      </c>
      <c r="EGO345" s="211" t="s">
        <v>22772</v>
      </c>
      <c r="EGP345" s="211" t="s">
        <v>6595</v>
      </c>
      <c r="EGQ345" s="212">
        <v>1</v>
      </c>
      <c r="EGR345" s="212"/>
      <c r="EGS345" s="194">
        <v>79.59</v>
      </c>
      <c r="EGT345" s="194">
        <f>ROUND(EGS345*(1+$C$7),2)</f>
        <v>104.49</v>
      </c>
      <c r="EGU345" s="194">
        <f>EGQ345*EGS345</f>
        <v>79.59</v>
      </c>
      <c r="EGV345" s="293">
        <f>EGT345*EGQ345</f>
        <v>104.49</v>
      </c>
      <c r="EGW345" s="232" t="s">
        <v>22773</v>
      </c>
      <c r="EGX345" s="437" t="s">
        <v>22774</v>
      </c>
      <c r="EGY345" s="437"/>
      <c r="EGZ345" s="437"/>
      <c r="EHA345" s="437"/>
      <c r="EHB345" s="437"/>
      <c r="EHC345" s="439"/>
      <c r="EHD345" s="211" t="s">
        <v>10863</v>
      </c>
      <c r="EHE345" s="211" t="s">
        <v>22772</v>
      </c>
      <c r="EHF345" s="211" t="s">
        <v>6595</v>
      </c>
      <c r="EHG345" s="212">
        <v>1</v>
      </c>
      <c r="EHH345" s="212"/>
      <c r="EHI345" s="194">
        <v>79.59</v>
      </c>
      <c r="EHJ345" s="194">
        <f>ROUND(EHI345*(1+$C$7),2)</f>
        <v>104.49</v>
      </c>
      <c r="EHK345" s="194">
        <f>EHG345*EHI345</f>
        <v>79.59</v>
      </c>
      <c r="EHL345" s="293">
        <f>EHJ345*EHG345</f>
        <v>104.49</v>
      </c>
      <c r="EHM345" s="232" t="s">
        <v>22773</v>
      </c>
      <c r="EHN345" s="437" t="s">
        <v>22774</v>
      </c>
      <c r="EHO345" s="437"/>
      <c r="EHP345" s="437"/>
      <c r="EHQ345" s="437"/>
      <c r="EHR345" s="437"/>
      <c r="EHS345" s="439"/>
      <c r="EHT345" s="211" t="s">
        <v>10863</v>
      </c>
      <c r="EHU345" s="211" t="s">
        <v>22772</v>
      </c>
      <c r="EHV345" s="211" t="s">
        <v>6595</v>
      </c>
      <c r="EHW345" s="212">
        <v>1</v>
      </c>
      <c r="EHX345" s="212"/>
      <c r="EHY345" s="194">
        <v>79.59</v>
      </c>
      <c r="EHZ345" s="194">
        <f>ROUND(EHY345*(1+$C$7),2)</f>
        <v>104.49</v>
      </c>
      <c r="EIA345" s="194">
        <f>EHW345*EHY345</f>
        <v>79.59</v>
      </c>
      <c r="EIB345" s="293">
        <f>EHZ345*EHW345</f>
        <v>104.49</v>
      </c>
      <c r="EIC345" s="232" t="s">
        <v>22773</v>
      </c>
      <c r="EID345" s="437" t="s">
        <v>22774</v>
      </c>
      <c r="EIE345" s="437"/>
      <c r="EIF345" s="437"/>
      <c r="EIG345" s="437"/>
      <c r="EIH345" s="437"/>
      <c r="EII345" s="439"/>
      <c r="EIJ345" s="211" t="s">
        <v>10863</v>
      </c>
      <c r="EIK345" s="211" t="s">
        <v>22772</v>
      </c>
      <c r="EIL345" s="211" t="s">
        <v>6595</v>
      </c>
      <c r="EIM345" s="212">
        <v>1</v>
      </c>
      <c r="EIN345" s="212"/>
      <c r="EIO345" s="194">
        <v>79.59</v>
      </c>
      <c r="EIP345" s="194">
        <f>ROUND(EIO345*(1+$C$7),2)</f>
        <v>104.49</v>
      </c>
      <c r="EIQ345" s="194">
        <f>EIM345*EIO345</f>
        <v>79.59</v>
      </c>
      <c r="EIR345" s="293">
        <f>EIP345*EIM345</f>
        <v>104.49</v>
      </c>
      <c r="EIS345" s="232" t="s">
        <v>22773</v>
      </c>
      <c r="EIT345" s="437" t="s">
        <v>22774</v>
      </c>
      <c r="EIU345" s="437"/>
      <c r="EIV345" s="437"/>
      <c r="EIW345" s="437"/>
      <c r="EIX345" s="437"/>
      <c r="EIY345" s="439"/>
      <c r="EIZ345" s="211" t="s">
        <v>10863</v>
      </c>
      <c r="EJA345" s="211" t="s">
        <v>22772</v>
      </c>
      <c r="EJB345" s="211" t="s">
        <v>6595</v>
      </c>
      <c r="EJC345" s="212">
        <v>1</v>
      </c>
      <c r="EJD345" s="212"/>
      <c r="EJE345" s="194">
        <v>79.59</v>
      </c>
      <c r="EJF345" s="194">
        <f>ROUND(EJE345*(1+$C$7),2)</f>
        <v>104.49</v>
      </c>
      <c r="EJG345" s="194">
        <f>EJC345*EJE345</f>
        <v>79.59</v>
      </c>
      <c r="EJH345" s="293">
        <f>EJF345*EJC345</f>
        <v>104.49</v>
      </c>
      <c r="EJI345" s="232" t="s">
        <v>22773</v>
      </c>
      <c r="EJJ345" s="437" t="s">
        <v>22774</v>
      </c>
      <c r="EJK345" s="437"/>
      <c r="EJL345" s="437"/>
      <c r="EJM345" s="437"/>
      <c r="EJN345" s="437"/>
      <c r="EJO345" s="439"/>
      <c r="EJP345" s="211" t="s">
        <v>10863</v>
      </c>
      <c r="EJQ345" s="211" t="s">
        <v>22772</v>
      </c>
      <c r="EJR345" s="211" t="s">
        <v>6595</v>
      </c>
      <c r="EJS345" s="212">
        <v>1</v>
      </c>
      <c r="EJT345" s="212"/>
      <c r="EJU345" s="194">
        <v>79.59</v>
      </c>
      <c r="EJV345" s="194">
        <f>ROUND(EJU345*(1+$C$7),2)</f>
        <v>104.49</v>
      </c>
      <c r="EJW345" s="194">
        <f>EJS345*EJU345</f>
        <v>79.59</v>
      </c>
      <c r="EJX345" s="293">
        <f>EJV345*EJS345</f>
        <v>104.49</v>
      </c>
      <c r="EJY345" s="232" t="s">
        <v>22773</v>
      </c>
      <c r="EJZ345" s="437" t="s">
        <v>22774</v>
      </c>
      <c r="EKA345" s="437"/>
      <c r="EKB345" s="437"/>
      <c r="EKC345" s="437"/>
      <c r="EKD345" s="437"/>
      <c r="EKE345" s="439"/>
      <c r="EKF345" s="211" t="s">
        <v>10863</v>
      </c>
      <c r="EKG345" s="211" t="s">
        <v>22772</v>
      </c>
      <c r="EKH345" s="211" t="s">
        <v>6595</v>
      </c>
      <c r="EKI345" s="212">
        <v>1</v>
      </c>
      <c r="EKJ345" s="212"/>
      <c r="EKK345" s="194">
        <v>79.59</v>
      </c>
      <c r="EKL345" s="194">
        <f>ROUND(EKK345*(1+$C$7),2)</f>
        <v>104.49</v>
      </c>
      <c r="EKM345" s="194">
        <f>EKI345*EKK345</f>
        <v>79.59</v>
      </c>
      <c r="EKN345" s="293">
        <f>EKL345*EKI345</f>
        <v>104.49</v>
      </c>
      <c r="EKO345" s="232" t="s">
        <v>22773</v>
      </c>
      <c r="EKP345" s="437" t="s">
        <v>22774</v>
      </c>
      <c r="EKQ345" s="437"/>
      <c r="EKR345" s="437"/>
      <c r="EKS345" s="437"/>
      <c r="EKT345" s="437"/>
      <c r="EKU345" s="439"/>
      <c r="EKV345" s="211" t="s">
        <v>10863</v>
      </c>
      <c r="EKW345" s="211" t="s">
        <v>22772</v>
      </c>
      <c r="EKX345" s="211" t="s">
        <v>6595</v>
      </c>
      <c r="EKY345" s="212">
        <v>1</v>
      </c>
      <c r="EKZ345" s="212"/>
      <c r="ELA345" s="194">
        <v>79.59</v>
      </c>
      <c r="ELB345" s="194">
        <f>ROUND(ELA345*(1+$C$7),2)</f>
        <v>104.49</v>
      </c>
      <c r="ELC345" s="194">
        <f>EKY345*ELA345</f>
        <v>79.59</v>
      </c>
      <c r="ELD345" s="293">
        <f>ELB345*EKY345</f>
        <v>104.49</v>
      </c>
      <c r="ELE345" s="232" t="s">
        <v>22773</v>
      </c>
      <c r="ELF345" s="437" t="s">
        <v>22774</v>
      </c>
      <c r="ELG345" s="437"/>
      <c r="ELH345" s="437"/>
      <c r="ELI345" s="437"/>
      <c r="ELJ345" s="437"/>
      <c r="ELK345" s="439"/>
      <c r="ELL345" s="211" t="s">
        <v>10863</v>
      </c>
      <c r="ELM345" s="211" t="s">
        <v>22772</v>
      </c>
      <c r="ELN345" s="211" t="s">
        <v>6595</v>
      </c>
      <c r="ELO345" s="212">
        <v>1</v>
      </c>
      <c r="ELP345" s="212"/>
      <c r="ELQ345" s="194">
        <v>79.59</v>
      </c>
      <c r="ELR345" s="194">
        <f>ROUND(ELQ345*(1+$C$7),2)</f>
        <v>104.49</v>
      </c>
      <c r="ELS345" s="194">
        <f>ELO345*ELQ345</f>
        <v>79.59</v>
      </c>
      <c r="ELT345" s="293">
        <f>ELR345*ELO345</f>
        <v>104.49</v>
      </c>
      <c r="ELU345" s="232" t="s">
        <v>22773</v>
      </c>
      <c r="ELV345" s="437" t="s">
        <v>22774</v>
      </c>
      <c r="ELW345" s="437"/>
      <c r="ELX345" s="437"/>
      <c r="ELY345" s="437"/>
      <c r="ELZ345" s="437"/>
      <c r="EMA345" s="439"/>
      <c r="EMB345" s="211" t="s">
        <v>10863</v>
      </c>
      <c r="EMC345" s="211" t="s">
        <v>22772</v>
      </c>
      <c r="EMD345" s="211" t="s">
        <v>6595</v>
      </c>
      <c r="EME345" s="212">
        <v>1</v>
      </c>
      <c r="EMF345" s="212"/>
      <c r="EMG345" s="194">
        <v>79.59</v>
      </c>
      <c r="EMH345" s="194">
        <f>ROUND(EMG345*(1+$C$7),2)</f>
        <v>104.49</v>
      </c>
      <c r="EMI345" s="194">
        <f>EME345*EMG345</f>
        <v>79.59</v>
      </c>
      <c r="EMJ345" s="293">
        <f>EMH345*EME345</f>
        <v>104.49</v>
      </c>
      <c r="EMK345" s="232" t="s">
        <v>22773</v>
      </c>
      <c r="EML345" s="437" t="s">
        <v>22774</v>
      </c>
      <c r="EMM345" s="437"/>
      <c r="EMN345" s="437"/>
      <c r="EMO345" s="437"/>
      <c r="EMP345" s="437"/>
      <c r="EMQ345" s="439"/>
      <c r="EMR345" s="211" t="s">
        <v>10863</v>
      </c>
      <c r="EMS345" s="211" t="s">
        <v>22772</v>
      </c>
      <c r="EMT345" s="211" t="s">
        <v>6595</v>
      </c>
      <c r="EMU345" s="212">
        <v>1</v>
      </c>
      <c r="EMV345" s="212"/>
      <c r="EMW345" s="194">
        <v>79.59</v>
      </c>
      <c r="EMX345" s="194">
        <f>ROUND(EMW345*(1+$C$7),2)</f>
        <v>104.49</v>
      </c>
      <c r="EMY345" s="194">
        <f>EMU345*EMW345</f>
        <v>79.59</v>
      </c>
      <c r="EMZ345" s="293">
        <f>EMX345*EMU345</f>
        <v>104.49</v>
      </c>
      <c r="ENA345" s="232" t="s">
        <v>22773</v>
      </c>
      <c r="ENB345" s="437" t="s">
        <v>22774</v>
      </c>
      <c r="ENC345" s="437"/>
      <c r="END345" s="437"/>
      <c r="ENE345" s="437"/>
      <c r="ENF345" s="437"/>
      <c r="ENG345" s="439"/>
      <c r="ENH345" s="211" t="s">
        <v>10863</v>
      </c>
      <c r="ENI345" s="211" t="s">
        <v>22772</v>
      </c>
      <c r="ENJ345" s="211" t="s">
        <v>6595</v>
      </c>
      <c r="ENK345" s="212">
        <v>1</v>
      </c>
      <c r="ENL345" s="212"/>
      <c r="ENM345" s="194">
        <v>79.59</v>
      </c>
      <c r="ENN345" s="194">
        <f>ROUND(ENM345*(1+$C$7),2)</f>
        <v>104.49</v>
      </c>
      <c r="ENO345" s="194">
        <f>ENK345*ENM345</f>
        <v>79.59</v>
      </c>
      <c r="ENP345" s="293">
        <f>ENN345*ENK345</f>
        <v>104.49</v>
      </c>
      <c r="ENQ345" s="232" t="s">
        <v>22773</v>
      </c>
      <c r="ENR345" s="437" t="s">
        <v>22774</v>
      </c>
      <c r="ENS345" s="437"/>
      <c r="ENT345" s="437"/>
      <c r="ENU345" s="437"/>
      <c r="ENV345" s="437"/>
      <c r="ENW345" s="439"/>
      <c r="ENX345" s="211" t="s">
        <v>10863</v>
      </c>
      <c r="ENY345" s="211" t="s">
        <v>22772</v>
      </c>
      <c r="ENZ345" s="211" t="s">
        <v>6595</v>
      </c>
      <c r="EOA345" s="212">
        <v>1</v>
      </c>
      <c r="EOB345" s="212"/>
      <c r="EOC345" s="194">
        <v>79.59</v>
      </c>
      <c r="EOD345" s="194">
        <f>ROUND(EOC345*(1+$C$7),2)</f>
        <v>104.49</v>
      </c>
      <c r="EOE345" s="194">
        <f>EOA345*EOC345</f>
        <v>79.59</v>
      </c>
      <c r="EOF345" s="293">
        <f>EOD345*EOA345</f>
        <v>104.49</v>
      </c>
      <c r="EOG345" s="232" t="s">
        <v>22773</v>
      </c>
      <c r="EOH345" s="437" t="s">
        <v>22774</v>
      </c>
      <c r="EOI345" s="437"/>
      <c r="EOJ345" s="437"/>
      <c r="EOK345" s="437"/>
      <c r="EOL345" s="437"/>
      <c r="EOM345" s="439"/>
      <c r="EON345" s="211" t="s">
        <v>10863</v>
      </c>
      <c r="EOO345" s="211" t="s">
        <v>22772</v>
      </c>
      <c r="EOP345" s="211" t="s">
        <v>6595</v>
      </c>
      <c r="EOQ345" s="212">
        <v>1</v>
      </c>
      <c r="EOR345" s="212"/>
      <c r="EOS345" s="194">
        <v>79.59</v>
      </c>
      <c r="EOT345" s="194">
        <f>ROUND(EOS345*(1+$C$7),2)</f>
        <v>104.49</v>
      </c>
      <c r="EOU345" s="194">
        <f>EOQ345*EOS345</f>
        <v>79.59</v>
      </c>
      <c r="EOV345" s="293">
        <f>EOT345*EOQ345</f>
        <v>104.49</v>
      </c>
      <c r="EOW345" s="232" t="s">
        <v>22773</v>
      </c>
      <c r="EOX345" s="437" t="s">
        <v>22774</v>
      </c>
      <c r="EOY345" s="437"/>
      <c r="EOZ345" s="437"/>
      <c r="EPA345" s="437"/>
      <c r="EPB345" s="437"/>
      <c r="EPC345" s="439"/>
      <c r="EPD345" s="211" t="s">
        <v>10863</v>
      </c>
      <c r="EPE345" s="211" t="s">
        <v>22772</v>
      </c>
      <c r="EPF345" s="211" t="s">
        <v>6595</v>
      </c>
      <c r="EPG345" s="212">
        <v>1</v>
      </c>
      <c r="EPH345" s="212"/>
      <c r="EPI345" s="194">
        <v>79.59</v>
      </c>
      <c r="EPJ345" s="194">
        <f>ROUND(EPI345*(1+$C$7),2)</f>
        <v>104.49</v>
      </c>
      <c r="EPK345" s="194">
        <f>EPG345*EPI345</f>
        <v>79.59</v>
      </c>
      <c r="EPL345" s="293">
        <f>EPJ345*EPG345</f>
        <v>104.49</v>
      </c>
      <c r="EPM345" s="232" t="s">
        <v>22773</v>
      </c>
      <c r="EPN345" s="437" t="s">
        <v>22774</v>
      </c>
      <c r="EPO345" s="437"/>
      <c r="EPP345" s="437"/>
      <c r="EPQ345" s="437"/>
      <c r="EPR345" s="437"/>
      <c r="EPS345" s="439"/>
      <c r="EPT345" s="211" t="s">
        <v>10863</v>
      </c>
      <c r="EPU345" s="211" t="s">
        <v>22772</v>
      </c>
      <c r="EPV345" s="211" t="s">
        <v>6595</v>
      </c>
      <c r="EPW345" s="212">
        <v>1</v>
      </c>
      <c r="EPX345" s="212"/>
      <c r="EPY345" s="194">
        <v>79.59</v>
      </c>
      <c r="EPZ345" s="194">
        <f>ROUND(EPY345*(1+$C$7),2)</f>
        <v>104.49</v>
      </c>
      <c r="EQA345" s="194">
        <f>EPW345*EPY345</f>
        <v>79.59</v>
      </c>
      <c r="EQB345" s="293">
        <f>EPZ345*EPW345</f>
        <v>104.49</v>
      </c>
      <c r="EQC345" s="232" t="s">
        <v>22773</v>
      </c>
      <c r="EQD345" s="437" t="s">
        <v>22774</v>
      </c>
      <c r="EQE345" s="437"/>
      <c r="EQF345" s="437"/>
      <c r="EQG345" s="437"/>
      <c r="EQH345" s="437"/>
      <c r="EQI345" s="439"/>
      <c r="EQJ345" s="211" t="s">
        <v>10863</v>
      </c>
      <c r="EQK345" s="211" t="s">
        <v>22772</v>
      </c>
      <c r="EQL345" s="211" t="s">
        <v>6595</v>
      </c>
      <c r="EQM345" s="212">
        <v>1</v>
      </c>
      <c r="EQN345" s="212"/>
      <c r="EQO345" s="194">
        <v>79.59</v>
      </c>
      <c r="EQP345" s="194">
        <f>ROUND(EQO345*(1+$C$7),2)</f>
        <v>104.49</v>
      </c>
      <c r="EQQ345" s="194">
        <f>EQM345*EQO345</f>
        <v>79.59</v>
      </c>
      <c r="EQR345" s="293">
        <f>EQP345*EQM345</f>
        <v>104.49</v>
      </c>
      <c r="EQS345" s="232" t="s">
        <v>22773</v>
      </c>
      <c r="EQT345" s="437" t="s">
        <v>22774</v>
      </c>
      <c r="EQU345" s="437"/>
      <c r="EQV345" s="437"/>
      <c r="EQW345" s="437"/>
      <c r="EQX345" s="437"/>
      <c r="EQY345" s="439"/>
      <c r="EQZ345" s="211" t="s">
        <v>10863</v>
      </c>
      <c r="ERA345" s="211" t="s">
        <v>22772</v>
      </c>
      <c r="ERB345" s="211" t="s">
        <v>6595</v>
      </c>
      <c r="ERC345" s="212">
        <v>1</v>
      </c>
      <c r="ERD345" s="212"/>
      <c r="ERE345" s="194">
        <v>79.59</v>
      </c>
      <c r="ERF345" s="194">
        <f>ROUND(ERE345*(1+$C$7),2)</f>
        <v>104.49</v>
      </c>
      <c r="ERG345" s="194">
        <f>ERC345*ERE345</f>
        <v>79.59</v>
      </c>
      <c r="ERH345" s="293">
        <f>ERF345*ERC345</f>
        <v>104.49</v>
      </c>
      <c r="ERI345" s="232" t="s">
        <v>22773</v>
      </c>
      <c r="ERJ345" s="437" t="s">
        <v>22774</v>
      </c>
      <c r="ERK345" s="437"/>
      <c r="ERL345" s="437"/>
      <c r="ERM345" s="437"/>
      <c r="ERN345" s="437"/>
      <c r="ERO345" s="439"/>
      <c r="ERP345" s="211" t="s">
        <v>10863</v>
      </c>
      <c r="ERQ345" s="211" t="s">
        <v>22772</v>
      </c>
      <c r="ERR345" s="211" t="s">
        <v>6595</v>
      </c>
      <c r="ERS345" s="212">
        <v>1</v>
      </c>
      <c r="ERT345" s="212"/>
      <c r="ERU345" s="194">
        <v>79.59</v>
      </c>
      <c r="ERV345" s="194">
        <f>ROUND(ERU345*(1+$C$7),2)</f>
        <v>104.49</v>
      </c>
      <c r="ERW345" s="194">
        <f>ERS345*ERU345</f>
        <v>79.59</v>
      </c>
      <c r="ERX345" s="293">
        <f>ERV345*ERS345</f>
        <v>104.49</v>
      </c>
      <c r="ERY345" s="232" t="s">
        <v>22773</v>
      </c>
      <c r="ERZ345" s="437" t="s">
        <v>22774</v>
      </c>
      <c r="ESA345" s="437"/>
      <c r="ESB345" s="437"/>
      <c r="ESC345" s="437"/>
      <c r="ESD345" s="437"/>
      <c r="ESE345" s="439"/>
      <c r="ESF345" s="211" t="s">
        <v>10863</v>
      </c>
      <c r="ESG345" s="211" t="s">
        <v>22772</v>
      </c>
      <c r="ESH345" s="211" t="s">
        <v>6595</v>
      </c>
      <c r="ESI345" s="212">
        <v>1</v>
      </c>
      <c r="ESJ345" s="212"/>
      <c r="ESK345" s="194">
        <v>79.59</v>
      </c>
      <c r="ESL345" s="194">
        <f>ROUND(ESK345*(1+$C$7),2)</f>
        <v>104.49</v>
      </c>
      <c r="ESM345" s="194">
        <f>ESI345*ESK345</f>
        <v>79.59</v>
      </c>
      <c r="ESN345" s="293">
        <f>ESL345*ESI345</f>
        <v>104.49</v>
      </c>
      <c r="ESO345" s="232" t="s">
        <v>22773</v>
      </c>
      <c r="ESP345" s="437" t="s">
        <v>22774</v>
      </c>
      <c r="ESQ345" s="437"/>
      <c r="ESR345" s="437"/>
      <c r="ESS345" s="437"/>
      <c r="EST345" s="437"/>
      <c r="ESU345" s="439"/>
      <c r="ESV345" s="211" t="s">
        <v>10863</v>
      </c>
      <c r="ESW345" s="211" t="s">
        <v>22772</v>
      </c>
      <c r="ESX345" s="211" t="s">
        <v>6595</v>
      </c>
      <c r="ESY345" s="212">
        <v>1</v>
      </c>
      <c r="ESZ345" s="212"/>
      <c r="ETA345" s="194">
        <v>79.59</v>
      </c>
      <c r="ETB345" s="194">
        <f>ROUND(ETA345*(1+$C$7),2)</f>
        <v>104.49</v>
      </c>
      <c r="ETC345" s="194">
        <f>ESY345*ETA345</f>
        <v>79.59</v>
      </c>
      <c r="ETD345" s="293">
        <f>ETB345*ESY345</f>
        <v>104.49</v>
      </c>
      <c r="ETE345" s="232" t="s">
        <v>22773</v>
      </c>
      <c r="ETF345" s="437" t="s">
        <v>22774</v>
      </c>
      <c r="ETG345" s="437"/>
      <c r="ETH345" s="437"/>
      <c r="ETI345" s="437"/>
      <c r="ETJ345" s="437"/>
      <c r="ETK345" s="439"/>
      <c r="ETL345" s="211" t="s">
        <v>10863</v>
      </c>
      <c r="ETM345" s="211" t="s">
        <v>22772</v>
      </c>
      <c r="ETN345" s="211" t="s">
        <v>6595</v>
      </c>
      <c r="ETO345" s="212">
        <v>1</v>
      </c>
      <c r="ETP345" s="212"/>
      <c r="ETQ345" s="194">
        <v>79.59</v>
      </c>
      <c r="ETR345" s="194">
        <f>ROUND(ETQ345*(1+$C$7),2)</f>
        <v>104.49</v>
      </c>
      <c r="ETS345" s="194">
        <f>ETO345*ETQ345</f>
        <v>79.59</v>
      </c>
      <c r="ETT345" s="293">
        <f>ETR345*ETO345</f>
        <v>104.49</v>
      </c>
      <c r="ETU345" s="232" t="s">
        <v>22773</v>
      </c>
      <c r="ETV345" s="437" t="s">
        <v>22774</v>
      </c>
      <c r="ETW345" s="437"/>
      <c r="ETX345" s="437"/>
      <c r="ETY345" s="437"/>
      <c r="ETZ345" s="437"/>
      <c r="EUA345" s="439"/>
      <c r="EUB345" s="211" t="s">
        <v>10863</v>
      </c>
      <c r="EUC345" s="211" t="s">
        <v>22772</v>
      </c>
      <c r="EUD345" s="211" t="s">
        <v>6595</v>
      </c>
      <c r="EUE345" s="212">
        <v>1</v>
      </c>
      <c r="EUF345" s="212"/>
      <c r="EUG345" s="194">
        <v>79.59</v>
      </c>
      <c r="EUH345" s="194">
        <f>ROUND(EUG345*(1+$C$7),2)</f>
        <v>104.49</v>
      </c>
      <c r="EUI345" s="194">
        <f>EUE345*EUG345</f>
        <v>79.59</v>
      </c>
      <c r="EUJ345" s="293">
        <f>EUH345*EUE345</f>
        <v>104.49</v>
      </c>
      <c r="EUK345" s="232" t="s">
        <v>22773</v>
      </c>
      <c r="EUL345" s="437" t="s">
        <v>22774</v>
      </c>
      <c r="EUM345" s="437"/>
      <c r="EUN345" s="437"/>
      <c r="EUO345" s="437"/>
      <c r="EUP345" s="437"/>
      <c r="EUQ345" s="439"/>
      <c r="EUR345" s="211" t="s">
        <v>10863</v>
      </c>
      <c r="EUS345" s="211" t="s">
        <v>22772</v>
      </c>
      <c r="EUT345" s="211" t="s">
        <v>6595</v>
      </c>
      <c r="EUU345" s="212">
        <v>1</v>
      </c>
      <c r="EUV345" s="212"/>
      <c r="EUW345" s="194">
        <v>79.59</v>
      </c>
      <c r="EUX345" s="194">
        <f>ROUND(EUW345*(1+$C$7),2)</f>
        <v>104.49</v>
      </c>
      <c r="EUY345" s="194">
        <f>EUU345*EUW345</f>
        <v>79.59</v>
      </c>
      <c r="EUZ345" s="293">
        <f>EUX345*EUU345</f>
        <v>104.49</v>
      </c>
      <c r="EVA345" s="232" t="s">
        <v>22773</v>
      </c>
      <c r="EVB345" s="437" t="s">
        <v>22774</v>
      </c>
      <c r="EVC345" s="437"/>
      <c r="EVD345" s="437"/>
      <c r="EVE345" s="437"/>
      <c r="EVF345" s="437"/>
      <c r="EVG345" s="439"/>
      <c r="EVH345" s="211" t="s">
        <v>10863</v>
      </c>
      <c r="EVI345" s="211" t="s">
        <v>22772</v>
      </c>
      <c r="EVJ345" s="211" t="s">
        <v>6595</v>
      </c>
      <c r="EVK345" s="212">
        <v>1</v>
      </c>
      <c r="EVL345" s="212"/>
      <c r="EVM345" s="194">
        <v>79.59</v>
      </c>
      <c r="EVN345" s="194">
        <f>ROUND(EVM345*(1+$C$7),2)</f>
        <v>104.49</v>
      </c>
      <c r="EVO345" s="194">
        <f>EVK345*EVM345</f>
        <v>79.59</v>
      </c>
      <c r="EVP345" s="293">
        <f>EVN345*EVK345</f>
        <v>104.49</v>
      </c>
      <c r="EVQ345" s="232" t="s">
        <v>22773</v>
      </c>
      <c r="EVR345" s="437" t="s">
        <v>22774</v>
      </c>
      <c r="EVS345" s="437"/>
      <c r="EVT345" s="437"/>
      <c r="EVU345" s="437"/>
      <c r="EVV345" s="437"/>
      <c r="EVW345" s="439"/>
      <c r="EVX345" s="211" t="s">
        <v>10863</v>
      </c>
      <c r="EVY345" s="211" t="s">
        <v>22772</v>
      </c>
      <c r="EVZ345" s="211" t="s">
        <v>6595</v>
      </c>
      <c r="EWA345" s="212">
        <v>1</v>
      </c>
      <c r="EWB345" s="212"/>
      <c r="EWC345" s="194">
        <v>79.59</v>
      </c>
      <c r="EWD345" s="194">
        <f>ROUND(EWC345*(1+$C$7),2)</f>
        <v>104.49</v>
      </c>
      <c r="EWE345" s="194">
        <f>EWA345*EWC345</f>
        <v>79.59</v>
      </c>
      <c r="EWF345" s="293">
        <f>EWD345*EWA345</f>
        <v>104.49</v>
      </c>
      <c r="EWG345" s="232" t="s">
        <v>22773</v>
      </c>
      <c r="EWH345" s="437" t="s">
        <v>22774</v>
      </c>
      <c r="EWI345" s="437"/>
      <c r="EWJ345" s="437"/>
      <c r="EWK345" s="437"/>
      <c r="EWL345" s="437"/>
      <c r="EWM345" s="439"/>
      <c r="EWN345" s="211" t="s">
        <v>10863</v>
      </c>
      <c r="EWO345" s="211" t="s">
        <v>22772</v>
      </c>
      <c r="EWP345" s="211" t="s">
        <v>6595</v>
      </c>
      <c r="EWQ345" s="212">
        <v>1</v>
      </c>
      <c r="EWR345" s="212"/>
      <c r="EWS345" s="194">
        <v>79.59</v>
      </c>
      <c r="EWT345" s="194">
        <f>ROUND(EWS345*(1+$C$7),2)</f>
        <v>104.49</v>
      </c>
      <c r="EWU345" s="194">
        <f>EWQ345*EWS345</f>
        <v>79.59</v>
      </c>
      <c r="EWV345" s="293">
        <f>EWT345*EWQ345</f>
        <v>104.49</v>
      </c>
      <c r="EWW345" s="232" t="s">
        <v>22773</v>
      </c>
      <c r="EWX345" s="437" t="s">
        <v>22774</v>
      </c>
      <c r="EWY345" s="437"/>
      <c r="EWZ345" s="437"/>
      <c r="EXA345" s="437"/>
      <c r="EXB345" s="437"/>
      <c r="EXC345" s="439"/>
      <c r="EXD345" s="211" t="s">
        <v>10863</v>
      </c>
      <c r="EXE345" s="211" t="s">
        <v>22772</v>
      </c>
      <c r="EXF345" s="211" t="s">
        <v>6595</v>
      </c>
      <c r="EXG345" s="212">
        <v>1</v>
      </c>
      <c r="EXH345" s="212"/>
      <c r="EXI345" s="194">
        <v>79.59</v>
      </c>
      <c r="EXJ345" s="194">
        <f>ROUND(EXI345*(1+$C$7),2)</f>
        <v>104.49</v>
      </c>
      <c r="EXK345" s="194">
        <f>EXG345*EXI345</f>
        <v>79.59</v>
      </c>
      <c r="EXL345" s="293">
        <f>EXJ345*EXG345</f>
        <v>104.49</v>
      </c>
      <c r="EXM345" s="232" t="s">
        <v>22773</v>
      </c>
      <c r="EXN345" s="437" t="s">
        <v>22774</v>
      </c>
      <c r="EXO345" s="437"/>
      <c r="EXP345" s="437"/>
      <c r="EXQ345" s="437"/>
      <c r="EXR345" s="437"/>
      <c r="EXS345" s="439"/>
      <c r="EXT345" s="211" t="s">
        <v>10863</v>
      </c>
      <c r="EXU345" s="211" t="s">
        <v>22772</v>
      </c>
      <c r="EXV345" s="211" t="s">
        <v>6595</v>
      </c>
      <c r="EXW345" s="212">
        <v>1</v>
      </c>
      <c r="EXX345" s="212"/>
      <c r="EXY345" s="194">
        <v>79.59</v>
      </c>
      <c r="EXZ345" s="194">
        <f>ROUND(EXY345*(1+$C$7),2)</f>
        <v>104.49</v>
      </c>
      <c r="EYA345" s="194">
        <f>EXW345*EXY345</f>
        <v>79.59</v>
      </c>
      <c r="EYB345" s="293">
        <f>EXZ345*EXW345</f>
        <v>104.49</v>
      </c>
      <c r="EYC345" s="232" t="s">
        <v>22773</v>
      </c>
      <c r="EYD345" s="437" t="s">
        <v>22774</v>
      </c>
      <c r="EYE345" s="437"/>
      <c r="EYF345" s="437"/>
      <c r="EYG345" s="437"/>
      <c r="EYH345" s="437"/>
      <c r="EYI345" s="439"/>
      <c r="EYJ345" s="211" t="s">
        <v>10863</v>
      </c>
      <c r="EYK345" s="211" t="s">
        <v>22772</v>
      </c>
      <c r="EYL345" s="211" t="s">
        <v>6595</v>
      </c>
      <c r="EYM345" s="212">
        <v>1</v>
      </c>
      <c r="EYN345" s="212"/>
      <c r="EYO345" s="194">
        <v>79.59</v>
      </c>
      <c r="EYP345" s="194">
        <f>ROUND(EYO345*(1+$C$7),2)</f>
        <v>104.49</v>
      </c>
      <c r="EYQ345" s="194">
        <f>EYM345*EYO345</f>
        <v>79.59</v>
      </c>
      <c r="EYR345" s="293">
        <f>EYP345*EYM345</f>
        <v>104.49</v>
      </c>
      <c r="EYS345" s="232" t="s">
        <v>22773</v>
      </c>
      <c r="EYT345" s="437" t="s">
        <v>22774</v>
      </c>
      <c r="EYU345" s="437"/>
      <c r="EYV345" s="437"/>
      <c r="EYW345" s="437"/>
      <c r="EYX345" s="437"/>
      <c r="EYY345" s="439"/>
      <c r="EYZ345" s="211" t="s">
        <v>10863</v>
      </c>
      <c r="EZA345" s="211" t="s">
        <v>22772</v>
      </c>
      <c r="EZB345" s="211" t="s">
        <v>6595</v>
      </c>
      <c r="EZC345" s="212">
        <v>1</v>
      </c>
      <c r="EZD345" s="212"/>
      <c r="EZE345" s="194">
        <v>79.59</v>
      </c>
      <c r="EZF345" s="194">
        <f>ROUND(EZE345*(1+$C$7),2)</f>
        <v>104.49</v>
      </c>
      <c r="EZG345" s="194">
        <f>EZC345*EZE345</f>
        <v>79.59</v>
      </c>
      <c r="EZH345" s="293">
        <f>EZF345*EZC345</f>
        <v>104.49</v>
      </c>
      <c r="EZI345" s="232" t="s">
        <v>22773</v>
      </c>
      <c r="EZJ345" s="437" t="s">
        <v>22774</v>
      </c>
      <c r="EZK345" s="437"/>
      <c r="EZL345" s="437"/>
      <c r="EZM345" s="437"/>
      <c r="EZN345" s="437"/>
      <c r="EZO345" s="439"/>
      <c r="EZP345" s="211" t="s">
        <v>10863</v>
      </c>
      <c r="EZQ345" s="211" t="s">
        <v>22772</v>
      </c>
      <c r="EZR345" s="211" t="s">
        <v>6595</v>
      </c>
      <c r="EZS345" s="212">
        <v>1</v>
      </c>
      <c r="EZT345" s="212"/>
      <c r="EZU345" s="194">
        <v>79.59</v>
      </c>
      <c r="EZV345" s="194">
        <f>ROUND(EZU345*(1+$C$7),2)</f>
        <v>104.49</v>
      </c>
      <c r="EZW345" s="194">
        <f>EZS345*EZU345</f>
        <v>79.59</v>
      </c>
      <c r="EZX345" s="293">
        <f>EZV345*EZS345</f>
        <v>104.49</v>
      </c>
      <c r="EZY345" s="232" t="s">
        <v>22773</v>
      </c>
      <c r="EZZ345" s="437" t="s">
        <v>22774</v>
      </c>
      <c r="FAA345" s="437"/>
      <c r="FAB345" s="437"/>
      <c r="FAC345" s="437"/>
      <c r="FAD345" s="437"/>
      <c r="FAE345" s="439"/>
      <c r="FAF345" s="211" t="s">
        <v>10863</v>
      </c>
      <c r="FAG345" s="211" t="s">
        <v>22772</v>
      </c>
      <c r="FAH345" s="211" t="s">
        <v>6595</v>
      </c>
      <c r="FAI345" s="212">
        <v>1</v>
      </c>
      <c r="FAJ345" s="212"/>
      <c r="FAK345" s="194">
        <v>79.59</v>
      </c>
      <c r="FAL345" s="194">
        <f>ROUND(FAK345*(1+$C$7),2)</f>
        <v>104.49</v>
      </c>
      <c r="FAM345" s="194">
        <f>FAI345*FAK345</f>
        <v>79.59</v>
      </c>
      <c r="FAN345" s="293">
        <f>FAL345*FAI345</f>
        <v>104.49</v>
      </c>
      <c r="FAO345" s="232" t="s">
        <v>22773</v>
      </c>
      <c r="FAP345" s="437" t="s">
        <v>22774</v>
      </c>
      <c r="FAQ345" s="437"/>
      <c r="FAR345" s="437"/>
      <c r="FAS345" s="437"/>
      <c r="FAT345" s="437"/>
      <c r="FAU345" s="439"/>
      <c r="FAV345" s="211" t="s">
        <v>10863</v>
      </c>
      <c r="FAW345" s="211" t="s">
        <v>22772</v>
      </c>
      <c r="FAX345" s="211" t="s">
        <v>6595</v>
      </c>
      <c r="FAY345" s="212">
        <v>1</v>
      </c>
      <c r="FAZ345" s="212"/>
      <c r="FBA345" s="194">
        <v>79.59</v>
      </c>
      <c r="FBB345" s="194">
        <f>ROUND(FBA345*(1+$C$7),2)</f>
        <v>104.49</v>
      </c>
      <c r="FBC345" s="194">
        <f>FAY345*FBA345</f>
        <v>79.59</v>
      </c>
      <c r="FBD345" s="293">
        <f>FBB345*FAY345</f>
        <v>104.49</v>
      </c>
      <c r="FBE345" s="232" t="s">
        <v>22773</v>
      </c>
      <c r="FBF345" s="437" t="s">
        <v>22774</v>
      </c>
      <c r="FBG345" s="437"/>
      <c r="FBH345" s="437"/>
      <c r="FBI345" s="437"/>
      <c r="FBJ345" s="437"/>
      <c r="FBK345" s="439"/>
      <c r="FBL345" s="211" t="s">
        <v>10863</v>
      </c>
      <c r="FBM345" s="211" t="s">
        <v>22772</v>
      </c>
      <c r="FBN345" s="211" t="s">
        <v>6595</v>
      </c>
      <c r="FBO345" s="212">
        <v>1</v>
      </c>
      <c r="FBP345" s="212"/>
      <c r="FBQ345" s="194">
        <v>79.59</v>
      </c>
      <c r="FBR345" s="194">
        <f>ROUND(FBQ345*(1+$C$7),2)</f>
        <v>104.49</v>
      </c>
      <c r="FBS345" s="194">
        <f>FBO345*FBQ345</f>
        <v>79.59</v>
      </c>
      <c r="FBT345" s="293">
        <f>FBR345*FBO345</f>
        <v>104.49</v>
      </c>
      <c r="FBU345" s="232" t="s">
        <v>22773</v>
      </c>
      <c r="FBV345" s="437" t="s">
        <v>22774</v>
      </c>
      <c r="FBW345" s="437"/>
      <c r="FBX345" s="437"/>
      <c r="FBY345" s="437"/>
      <c r="FBZ345" s="437"/>
      <c r="FCA345" s="439"/>
      <c r="FCB345" s="211" t="s">
        <v>10863</v>
      </c>
      <c r="FCC345" s="211" t="s">
        <v>22772</v>
      </c>
      <c r="FCD345" s="211" t="s">
        <v>6595</v>
      </c>
      <c r="FCE345" s="212">
        <v>1</v>
      </c>
      <c r="FCF345" s="212"/>
      <c r="FCG345" s="194">
        <v>79.59</v>
      </c>
      <c r="FCH345" s="194">
        <f>ROUND(FCG345*(1+$C$7),2)</f>
        <v>104.49</v>
      </c>
      <c r="FCI345" s="194">
        <f>FCE345*FCG345</f>
        <v>79.59</v>
      </c>
      <c r="FCJ345" s="293">
        <f>FCH345*FCE345</f>
        <v>104.49</v>
      </c>
      <c r="FCK345" s="232" t="s">
        <v>22773</v>
      </c>
      <c r="FCL345" s="437" t="s">
        <v>22774</v>
      </c>
      <c r="FCM345" s="437"/>
      <c r="FCN345" s="437"/>
      <c r="FCO345" s="437"/>
      <c r="FCP345" s="437"/>
      <c r="FCQ345" s="439"/>
      <c r="FCR345" s="211" t="s">
        <v>10863</v>
      </c>
      <c r="FCS345" s="211" t="s">
        <v>22772</v>
      </c>
      <c r="FCT345" s="211" t="s">
        <v>6595</v>
      </c>
      <c r="FCU345" s="212">
        <v>1</v>
      </c>
      <c r="FCV345" s="212"/>
      <c r="FCW345" s="194">
        <v>79.59</v>
      </c>
      <c r="FCX345" s="194">
        <f>ROUND(FCW345*(1+$C$7),2)</f>
        <v>104.49</v>
      </c>
      <c r="FCY345" s="194">
        <f>FCU345*FCW345</f>
        <v>79.59</v>
      </c>
      <c r="FCZ345" s="293">
        <f>FCX345*FCU345</f>
        <v>104.49</v>
      </c>
      <c r="FDA345" s="232" t="s">
        <v>22773</v>
      </c>
      <c r="FDB345" s="437" t="s">
        <v>22774</v>
      </c>
      <c r="FDC345" s="437"/>
      <c r="FDD345" s="437"/>
      <c r="FDE345" s="437"/>
      <c r="FDF345" s="437"/>
      <c r="FDG345" s="439"/>
      <c r="FDH345" s="211" t="s">
        <v>10863</v>
      </c>
      <c r="FDI345" s="211" t="s">
        <v>22772</v>
      </c>
      <c r="FDJ345" s="211" t="s">
        <v>6595</v>
      </c>
      <c r="FDK345" s="212">
        <v>1</v>
      </c>
      <c r="FDL345" s="212"/>
      <c r="FDM345" s="194">
        <v>79.59</v>
      </c>
      <c r="FDN345" s="194">
        <f>ROUND(FDM345*(1+$C$7),2)</f>
        <v>104.49</v>
      </c>
      <c r="FDO345" s="194">
        <f>FDK345*FDM345</f>
        <v>79.59</v>
      </c>
      <c r="FDP345" s="293">
        <f>FDN345*FDK345</f>
        <v>104.49</v>
      </c>
      <c r="FDQ345" s="232" t="s">
        <v>22773</v>
      </c>
      <c r="FDR345" s="437" t="s">
        <v>22774</v>
      </c>
      <c r="FDS345" s="437"/>
      <c r="FDT345" s="437"/>
      <c r="FDU345" s="437"/>
      <c r="FDV345" s="437"/>
      <c r="FDW345" s="439"/>
      <c r="FDX345" s="211" t="s">
        <v>10863</v>
      </c>
      <c r="FDY345" s="211" t="s">
        <v>22772</v>
      </c>
      <c r="FDZ345" s="211" t="s">
        <v>6595</v>
      </c>
      <c r="FEA345" s="212">
        <v>1</v>
      </c>
      <c r="FEB345" s="212"/>
      <c r="FEC345" s="194">
        <v>79.59</v>
      </c>
      <c r="FED345" s="194">
        <f>ROUND(FEC345*(1+$C$7),2)</f>
        <v>104.49</v>
      </c>
      <c r="FEE345" s="194">
        <f>FEA345*FEC345</f>
        <v>79.59</v>
      </c>
      <c r="FEF345" s="293">
        <f>FED345*FEA345</f>
        <v>104.49</v>
      </c>
      <c r="FEG345" s="232" t="s">
        <v>22773</v>
      </c>
      <c r="FEH345" s="437" t="s">
        <v>22774</v>
      </c>
      <c r="FEI345" s="437"/>
      <c r="FEJ345" s="437"/>
      <c r="FEK345" s="437"/>
      <c r="FEL345" s="437"/>
      <c r="FEM345" s="439"/>
      <c r="FEN345" s="211" t="s">
        <v>10863</v>
      </c>
      <c r="FEO345" s="211" t="s">
        <v>22772</v>
      </c>
      <c r="FEP345" s="211" t="s">
        <v>6595</v>
      </c>
      <c r="FEQ345" s="212">
        <v>1</v>
      </c>
      <c r="FER345" s="212"/>
      <c r="FES345" s="194">
        <v>79.59</v>
      </c>
      <c r="FET345" s="194">
        <f>ROUND(FES345*(1+$C$7),2)</f>
        <v>104.49</v>
      </c>
      <c r="FEU345" s="194">
        <f>FEQ345*FES345</f>
        <v>79.59</v>
      </c>
      <c r="FEV345" s="293">
        <f>FET345*FEQ345</f>
        <v>104.49</v>
      </c>
      <c r="FEW345" s="232" t="s">
        <v>22773</v>
      </c>
      <c r="FEX345" s="437" t="s">
        <v>22774</v>
      </c>
      <c r="FEY345" s="437"/>
      <c r="FEZ345" s="437"/>
      <c r="FFA345" s="437"/>
      <c r="FFB345" s="437"/>
      <c r="FFC345" s="439"/>
      <c r="FFD345" s="211" t="s">
        <v>10863</v>
      </c>
      <c r="FFE345" s="211" t="s">
        <v>22772</v>
      </c>
      <c r="FFF345" s="211" t="s">
        <v>6595</v>
      </c>
      <c r="FFG345" s="212">
        <v>1</v>
      </c>
      <c r="FFH345" s="212"/>
      <c r="FFI345" s="194">
        <v>79.59</v>
      </c>
      <c r="FFJ345" s="194">
        <f>ROUND(FFI345*(1+$C$7),2)</f>
        <v>104.49</v>
      </c>
      <c r="FFK345" s="194">
        <f>FFG345*FFI345</f>
        <v>79.59</v>
      </c>
      <c r="FFL345" s="293">
        <f>FFJ345*FFG345</f>
        <v>104.49</v>
      </c>
      <c r="FFM345" s="232" t="s">
        <v>22773</v>
      </c>
      <c r="FFN345" s="437" t="s">
        <v>22774</v>
      </c>
      <c r="FFO345" s="437"/>
      <c r="FFP345" s="437"/>
      <c r="FFQ345" s="437"/>
      <c r="FFR345" s="437"/>
      <c r="FFS345" s="439"/>
      <c r="FFT345" s="211" t="s">
        <v>10863</v>
      </c>
      <c r="FFU345" s="211" t="s">
        <v>22772</v>
      </c>
      <c r="FFV345" s="211" t="s">
        <v>6595</v>
      </c>
      <c r="FFW345" s="212">
        <v>1</v>
      </c>
      <c r="FFX345" s="212"/>
      <c r="FFY345" s="194">
        <v>79.59</v>
      </c>
      <c r="FFZ345" s="194">
        <f>ROUND(FFY345*(1+$C$7),2)</f>
        <v>104.49</v>
      </c>
      <c r="FGA345" s="194">
        <f>FFW345*FFY345</f>
        <v>79.59</v>
      </c>
      <c r="FGB345" s="293">
        <f>FFZ345*FFW345</f>
        <v>104.49</v>
      </c>
      <c r="FGC345" s="232" t="s">
        <v>22773</v>
      </c>
      <c r="FGD345" s="437" t="s">
        <v>22774</v>
      </c>
      <c r="FGE345" s="437"/>
      <c r="FGF345" s="437"/>
      <c r="FGG345" s="437"/>
      <c r="FGH345" s="437"/>
      <c r="FGI345" s="439"/>
      <c r="FGJ345" s="211" t="s">
        <v>10863</v>
      </c>
      <c r="FGK345" s="211" t="s">
        <v>22772</v>
      </c>
      <c r="FGL345" s="211" t="s">
        <v>6595</v>
      </c>
      <c r="FGM345" s="212">
        <v>1</v>
      </c>
      <c r="FGN345" s="212"/>
      <c r="FGO345" s="194">
        <v>79.59</v>
      </c>
      <c r="FGP345" s="194">
        <f>ROUND(FGO345*(1+$C$7),2)</f>
        <v>104.49</v>
      </c>
      <c r="FGQ345" s="194">
        <f>FGM345*FGO345</f>
        <v>79.59</v>
      </c>
      <c r="FGR345" s="293">
        <f>FGP345*FGM345</f>
        <v>104.49</v>
      </c>
      <c r="FGS345" s="232" t="s">
        <v>22773</v>
      </c>
      <c r="FGT345" s="437" t="s">
        <v>22774</v>
      </c>
      <c r="FGU345" s="437"/>
      <c r="FGV345" s="437"/>
      <c r="FGW345" s="437"/>
      <c r="FGX345" s="437"/>
      <c r="FGY345" s="439"/>
      <c r="FGZ345" s="211" t="s">
        <v>10863</v>
      </c>
      <c r="FHA345" s="211" t="s">
        <v>22772</v>
      </c>
      <c r="FHB345" s="211" t="s">
        <v>6595</v>
      </c>
      <c r="FHC345" s="212">
        <v>1</v>
      </c>
      <c r="FHD345" s="212"/>
      <c r="FHE345" s="194">
        <v>79.59</v>
      </c>
      <c r="FHF345" s="194">
        <f>ROUND(FHE345*(1+$C$7),2)</f>
        <v>104.49</v>
      </c>
      <c r="FHG345" s="194">
        <f>FHC345*FHE345</f>
        <v>79.59</v>
      </c>
      <c r="FHH345" s="293">
        <f>FHF345*FHC345</f>
        <v>104.49</v>
      </c>
      <c r="FHI345" s="232" t="s">
        <v>22773</v>
      </c>
      <c r="FHJ345" s="437" t="s">
        <v>22774</v>
      </c>
      <c r="FHK345" s="437"/>
      <c r="FHL345" s="437"/>
      <c r="FHM345" s="437"/>
      <c r="FHN345" s="437"/>
      <c r="FHO345" s="439"/>
      <c r="FHP345" s="211" t="s">
        <v>10863</v>
      </c>
      <c r="FHQ345" s="211" t="s">
        <v>22772</v>
      </c>
      <c r="FHR345" s="211" t="s">
        <v>6595</v>
      </c>
      <c r="FHS345" s="212">
        <v>1</v>
      </c>
      <c r="FHT345" s="212"/>
      <c r="FHU345" s="194">
        <v>79.59</v>
      </c>
      <c r="FHV345" s="194">
        <f>ROUND(FHU345*(1+$C$7),2)</f>
        <v>104.49</v>
      </c>
      <c r="FHW345" s="194">
        <f>FHS345*FHU345</f>
        <v>79.59</v>
      </c>
      <c r="FHX345" s="293">
        <f>FHV345*FHS345</f>
        <v>104.49</v>
      </c>
      <c r="FHY345" s="232" t="s">
        <v>22773</v>
      </c>
      <c r="FHZ345" s="437" t="s">
        <v>22774</v>
      </c>
      <c r="FIA345" s="437"/>
      <c r="FIB345" s="437"/>
      <c r="FIC345" s="437"/>
      <c r="FID345" s="437"/>
      <c r="FIE345" s="439"/>
      <c r="FIF345" s="211" t="s">
        <v>10863</v>
      </c>
      <c r="FIG345" s="211" t="s">
        <v>22772</v>
      </c>
      <c r="FIH345" s="211" t="s">
        <v>6595</v>
      </c>
      <c r="FII345" s="212">
        <v>1</v>
      </c>
      <c r="FIJ345" s="212"/>
      <c r="FIK345" s="194">
        <v>79.59</v>
      </c>
      <c r="FIL345" s="194">
        <f>ROUND(FIK345*(1+$C$7),2)</f>
        <v>104.49</v>
      </c>
      <c r="FIM345" s="194">
        <f>FII345*FIK345</f>
        <v>79.59</v>
      </c>
      <c r="FIN345" s="293">
        <f>FIL345*FII345</f>
        <v>104.49</v>
      </c>
      <c r="FIO345" s="232" t="s">
        <v>22773</v>
      </c>
      <c r="FIP345" s="437" t="s">
        <v>22774</v>
      </c>
      <c r="FIQ345" s="437"/>
      <c r="FIR345" s="437"/>
      <c r="FIS345" s="437"/>
      <c r="FIT345" s="437"/>
      <c r="FIU345" s="439"/>
      <c r="FIV345" s="211" t="s">
        <v>10863</v>
      </c>
      <c r="FIW345" s="211" t="s">
        <v>22772</v>
      </c>
      <c r="FIX345" s="211" t="s">
        <v>6595</v>
      </c>
      <c r="FIY345" s="212">
        <v>1</v>
      </c>
      <c r="FIZ345" s="212"/>
      <c r="FJA345" s="194">
        <v>79.59</v>
      </c>
      <c r="FJB345" s="194">
        <f>ROUND(FJA345*(1+$C$7),2)</f>
        <v>104.49</v>
      </c>
      <c r="FJC345" s="194">
        <f>FIY345*FJA345</f>
        <v>79.59</v>
      </c>
      <c r="FJD345" s="293">
        <f>FJB345*FIY345</f>
        <v>104.49</v>
      </c>
      <c r="FJE345" s="232" t="s">
        <v>22773</v>
      </c>
      <c r="FJF345" s="437" t="s">
        <v>22774</v>
      </c>
      <c r="FJG345" s="437"/>
      <c r="FJH345" s="437"/>
      <c r="FJI345" s="437"/>
      <c r="FJJ345" s="437"/>
      <c r="FJK345" s="439"/>
      <c r="FJL345" s="211" t="s">
        <v>10863</v>
      </c>
      <c r="FJM345" s="211" t="s">
        <v>22772</v>
      </c>
      <c r="FJN345" s="211" t="s">
        <v>6595</v>
      </c>
      <c r="FJO345" s="212">
        <v>1</v>
      </c>
      <c r="FJP345" s="212"/>
      <c r="FJQ345" s="194">
        <v>79.59</v>
      </c>
      <c r="FJR345" s="194">
        <f>ROUND(FJQ345*(1+$C$7),2)</f>
        <v>104.49</v>
      </c>
      <c r="FJS345" s="194">
        <f>FJO345*FJQ345</f>
        <v>79.59</v>
      </c>
      <c r="FJT345" s="293">
        <f>FJR345*FJO345</f>
        <v>104.49</v>
      </c>
      <c r="FJU345" s="232" t="s">
        <v>22773</v>
      </c>
      <c r="FJV345" s="437" t="s">
        <v>22774</v>
      </c>
      <c r="FJW345" s="437"/>
      <c r="FJX345" s="437"/>
      <c r="FJY345" s="437"/>
      <c r="FJZ345" s="437"/>
      <c r="FKA345" s="439"/>
      <c r="FKB345" s="211" t="s">
        <v>10863</v>
      </c>
      <c r="FKC345" s="211" t="s">
        <v>22772</v>
      </c>
      <c r="FKD345" s="211" t="s">
        <v>6595</v>
      </c>
      <c r="FKE345" s="212">
        <v>1</v>
      </c>
      <c r="FKF345" s="212"/>
      <c r="FKG345" s="194">
        <v>79.59</v>
      </c>
      <c r="FKH345" s="194">
        <f>ROUND(FKG345*(1+$C$7),2)</f>
        <v>104.49</v>
      </c>
      <c r="FKI345" s="194">
        <f>FKE345*FKG345</f>
        <v>79.59</v>
      </c>
      <c r="FKJ345" s="293">
        <f>FKH345*FKE345</f>
        <v>104.49</v>
      </c>
      <c r="FKK345" s="232" t="s">
        <v>22773</v>
      </c>
      <c r="FKL345" s="437" t="s">
        <v>22774</v>
      </c>
      <c r="FKM345" s="437"/>
      <c r="FKN345" s="437"/>
      <c r="FKO345" s="437"/>
      <c r="FKP345" s="437"/>
      <c r="FKQ345" s="439"/>
      <c r="FKR345" s="211" t="s">
        <v>10863</v>
      </c>
      <c r="FKS345" s="211" t="s">
        <v>22772</v>
      </c>
      <c r="FKT345" s="211" t="s">
        <v>6595</v>
      </c>
      <c r="FKU345" s="212">
        <v>1</v>
      </c>
      <c r="FKV345" s="212"/>
      <c r="FKW345" s="194">
        <v>79.59</v>
      </c>
      <c r="FKX345" s="194">
        <f>ROUND(FKW345*(1+$C$7),2)</f>
        <v>104.49</v>
      </c>
      <c r="FKY345" s="194">
        <f>FKU345*FKW345</f>
        <v>79.59</v>
      </c>
      <c r="FKZ345" s="293">
        <f>FKX345*FKU345</f>
        <v>104.49</v>
      </c>
      <c r="FLA345" s="232" t="s">
        <v>22773</v>
      </c>
      <c r="FLB345" s="437" t="s">
        <v>22774</v>
      </c>
      <c r="FLC345" s="437"/>
      <c r="FLD345" s="437"/>
      <c r="FLE345" s="437"/>
      <c r="FLF345" s="437"/>
      <c r="FLG345" s="439"/>
      <c r="FLH345" s="211" t="s">
        <v>10863</v>
      </c>
      <c r="FLI345" s="211" t="s">
        <v>22772</v>
      </c>
      <c r="FLJ345" s="211" t="s">
        <v>6595</v>
      </c>
      <c r="FLK345" s="212">
        <v>1</v>
      </c>
      <c r="FLL345" s="212"/>
      <c r="FLM345" s="194">
        <v>79.59</v>
      </c>
      <c r="FLN345" s="194">
        <f>ROUND(FLM345*(1+$C$7),2)</f>
        <v>104.49</v>
      </c>
      <c r="FLO345" s="194">
        <f>FLK345*FLM345</f>
        <v>79.59</v>
      </c>
      <c r="FLP345" s="293">
        <f>FLN345*FLK345</f>
        <v>104.49</v>
      </c>
      <c r="FLQ345" s="232" t="s">
        <v>22773</v>
      </c>
      <c r="FLR345" s="437" t="s">
        <v>22774</v>
      </c>
      <c r="FLS345" s="437"/>
      <c r="FLT345" s="437"/>
      <c r="FLU345" s="437"/>
      <c r="FLV345" s="437"/>
      <c r="FLW345" s="439"/>
      <c r="FLX345" s="211" t="s">
        <v>10863</v>
      </c>
      <c r="FLY345" s="211" t="s">
        <v>22772</v>
      </c>
      <c r="FLZ345" s="211" t="s">
        <v>6595</v>
      </c>
      <c r="FMA345" s="212">
        <v>1</v>
      </c>
      <c r="FMB345" s="212"/>
      <c r="FMC345" s="194">
        <v>79.59</v>
      </c>
      <c r="FMD345" s="194">
        <f>ROUND(FMC345*(1+$C$7),2)</f>
        <v>104.49</v>
      </c>
      <c r="FME345" s="194">
        <f>FMA345*FMC345</f>
        <v>79.59</v>
      </c>
      <c r="FMF345" s="293">
        <f>FMD345*FMA345</f>
        <v>104.49</v>
      </c>
      <c r="FMG345" s="232" t="s">
        <v>22773</v>
      </c>
      <c r="FMH345" s="437" t="s">
        <v>22774</v>
      </c>
      <c r="FMI345" s="437"/>
      <c r="FMJ345" s="437"/>
      <c r="FMK345" s="437"/>
      <c r="FML345" s="437"/>
      <c r="FMM345" s="439"/>
      <c r="FMN345" s="211" t="s">
        <v>10863</v>
      </c>
      <c r="FMO345" s="211" t="s">
        <v>22772</v>
      </c>
      <c r="FMP345" s="211" t="s">
        <v>6595</v>
      </c>
      <c r="FMQ345" s="212">
        <v>1</v>
      </c>
      <c r="FMR345" s="212"/>
      <c r="FMS345" s="194">
        <v>79.59</v>
      </c>
      <c r="FMT345" s="194">
        <f>ROUND(FMS345*(1+$C$7),2)</f>
        <v>104.49</v>
      </c>
      <c r="FMU345" s="194">
        <f>FMQ345*FMS345</f>
        <v>79.59</v>
      </c>
      <c r="FMV345" s="293">
        <f>FMT345*FMQ345</f>
        <v>104.49</v>
      </c>
      <c r="FMW345" s="232" t="s">
        <v>22773</v>
      </c>
      <c r="FMX345" s="437" t="s">
        <v>22774</v>
      </c>
      <c r="FMY345" s="437"/>
      <c r="FMZ345" s="437"/>
      <c r="FNA345" s="437"/>
      <c r="FNB345" s="437"/>
      <c r="FNC345" s="439"/>
      <c r="FND345" s="211" t="s">
        <v>10863</v>
      </c>
      <c r="FNE345" s="211" t="s">
        <v>22772</v>
      </c>
      <c r="FNF345" s="211" t="s">
        <v>6595</v>
      </c>
      <c r="FNG345" s="212">
        <v>1</v>
      </c>
      <c r="FNH345" s="212"/>
      <c r="FNI345" s="194">
        <v>79.59</v>
      </c>
      <c r="FNJ345" s="194">
        <f>ROUND(FNI345*(1+$C$7),2)</f>
        <v>104.49</v>
      </c>
      <c r="FNK345" s="194">
        <f>FNG345*FNI345</f>
        <v>79.59</v>
      </c>
      <c r="FNL345" s="293">
        <f>FNJ345*FNG345</f>
        <v>104.49</v>
      </c>
      <c r="FNM345" s="232" t="s">
        <v>22773</v>
      </c>
      <c r="FNN345" s="437" t="s">
        <v>22774</v>
      </c>
      <c r="FNO345" s="437"/>
      <c r="FNP345" s="437"/>
      <c r="FNQ345" s="437"/>
      <c r="FNR345" s="437"/>
      <c r="FNS345" s="439"/>
      <c r="FNT345" s="211" t="s">
        <v>10863</v>
      </c>
      <c r="FNU345" s="211" t="s">
        <v>22772</v>
      </c>
      <c r="FNV345" s="211" t="s">
        <v>6595</v>
      </c>
      <c r="FNW345" s="212">
        <v>1</v>
      </c>
      <c r="FNX345" s="212"/>
      <c r="FNY345" s="194">
        <v>79.59</v>
      </c>
      <c r="FNZ345" s="194">
        <f>ROUND(FNY345*(1+$C$7),2)</f>
        <v>104.49</v>
      </c>
      <c r="FOA345" s="194">
        <f>FNW345*FNY345</f>
        <v>79.59</v>
      </c>
      <c r="FOB345" s="293">
        <f>FNZ345*FNW345</f>
        <v>104.49</v>
      </c>
      <c r="FOC345" s="232" t="s">
        <v>22773</v>
      </c>
      <c r="FOD345" s="437" t="s">
        <v>22774</v>
      </c>
      <c r="FOE345" s="437"/>
      <c r="FOF345" s="437"/>
      <c r="FOG345" s="437"/>
      <c r="FOH345" s="437"/>
      <c r="FOI345" s="439"/>
      <c r="FOJ345" s="211" t="s">
        <v>10863</v>
      </c>
      <c r="FOK345" s="211" t="s">
        <v>22772</v>
      </c>
      <c r="FOL345" s="211" t="s">
        <v>6595</v>
      </c>
      <c r="FOM345" s="212">
        <v>1</v>
      </c>
      <c r="FON345" s="212"/>
      <c r="FOO345" s="194">
        <v>79.59</v>
      </c>
      <c r="FOP345" s="194">
        <f>ROUND(FOO345*(1+$C$7),2)</f>
        <v>104.49</v>
      </c>
      <c r="FOQ345" s="194">
        <f>FOM345*FOO345</f>
        <v>79.59</v>
      </c>
      <c r="FOR345" s="293">
        <f>FOP345*FOM345</f>
        <v>104.49</v>
      </c>
      <c r="FOS345" s="232" t="s">
        <v>22773</v>
      </c>
      <c r="FOT345" s="437" t="s">
        <v>22774</v>
      </c>
      <c r="FOU345" s="437"/>
      <c r="FOV345" s="437"/>
      <c r="FOW345" s="437"/>
      <c r="FOX345" s="437"/>
      <c r="FOY345" s="439"/>
      <c r="FOZ345" s="211" t="s">
        <v>10863</v>
      </c>
      <c r="FPA345" s="211" t="s">
        <v>22772</v>
      </c>
      <c r="FPB345" s="211" t="s">
        <v>6595</v>
      </c>
      <c r="FPC345" s="212">
        <v>1</v>
      </c>
      <c r="FPD345" s="212"/>
      <c r="FPE345" s="194">
        <v>79.59</v>
      </c>
      <c r="FPF345" s="194">
        <f>ROUND(FPE345*(1+$C$7),2)</f>
        <v>104.49</v>
      </c>
      <c r="FPG345" s="194">
        <f>FPC345*FPE345</f>
        <v>79.59</v>
      </c>
      <c r="FPH345" s="293">
        <f>FPF345*FPC345</f>
        <v>104.49</v>
      </c>
      <c r="FPI345" s="232" t="s">
        <v>22773</v>
      </c>
      <c r="FPJ345" s="437" t="s">
        <v>22774</v>
      </c>
      <c r="FPK345" s="437"/>
      <c r="FPL345" s="437"/>
      <c r="FPM345" s="437"/>
      <c r="FPN345" s="437"/>
      <c r="FPO345" s="439"/>
      <c r="FPP345" s="211" t="s">
        <v>10863</v>
      </c>
      <c r="FPQ345" s="211" t="s">
        <v>22772</v>
      </c>
      <c r="FPR345" s="211" t="s">
        <v>6595</v>
      </c>
      <c r="FPS345" s="212">
        <v>1</v>
      </c>
      <c r="FPT345" s="212"/>
      <c r="FPU345" s="194">
        <v>79.59</v>
      </c>
      <c r="FPV345" s="194">
        <f>ROUND(FPU345*(1+$C$7),2)</f>
        <v>104.49</v>
      </c>
      <c r="FPW345" s="194">
        <f>FPS345*FPU345</f>
        <v>79.59</v>
      </c>
      <c r="FPX345" s="293">
        <f>FPV345*FPS345</f>
        <v>104.49</v>
      </c>
      <c r="FPY345" s="232" t="s">
        <v>22773</v>
      </c>
      <c r="FPZ345" s="437" t="s">
        <v>22774</v>
      </c>
      <c r="FQA345" s="437"/>
      <c r="FQB345" s="437"/>
      <c r="FQC345" s="437"/>
      <c r="FQD345" s="437"/>
      <c r="FQE345" s="439"/>
      <c r="FQF345" s="211" t="s">
        <v>10863</v>
      </c>
      <c r="FQG345" s="211" t="s">
        <v>22772</v>
      </c>
      <c r="FQH345" s="211" t="s">
        <v>6595</v>
      </c>
      <c r="FQI345" s="212">
        <v>1</v>
      </c>
      <c r="FQJ345" s="212"/>
      <c r="FQK345" s="194">
        <v>79.59</v>
      </c>
      <c r="FQL345" s="194">
        <f>ROUND(FQK345*(1+$C$7),2)</f>
        <v>104.49</v>
      </c>
      <c r="FQM345" s="194">
        <f>FQI345*FQK345</f>
        <v>79.59</v>
      </c>
      <c r="FQN345" s="293">
        <f>FQL345*FQI345</f>
        <v>104.49</v>
      </c>
      <c r="FQO345" s="232" t="s">
        <v>22773</v>
      </c>
      <c r="FQP345" s="437" t="s">
        <v>22774</v>
      </c>
      <c r="FQQ345" s="437"/>
      <c r="FQR345" s="437"/>
      <c r="FQS345" s="437"/>
      <c r="FQT345" s="437"/>
      <c r="FQU345" s="439"/>
      <c r="FQV345" s="211" t="s">
        <v>10863</v>
      </c>
      <c r="FQW345" s="211" t="s">
        <v>22772</v>
      </c>
      <c r="FQX345" s="211" t="s">
        <v>6595</v>
      </c>
      <c r="FQY345" s="212">
        <v>1</v>
      </c>
      <c r="FQZ345" s="212"/>
      <c r="FRA345" s="194">
        <v>79.59</v>
      </c>
      <c r="FRB345" s="194">
        <f>ROUND(FRA345*(1+$C$7),2)</f>
        <v>104.49</v>
      </c>
      <c r="FRC345" s="194">
        <f>FQY345*FRA345</f>
        <v>79.59</v>
      </c>
      <c r="FRD345" s="293">
        <f>FRB345*FQY345</f>
        <v>104.49</v>
      </c>
      <c r="FRE345" s="232" t="s">
        <v>22773</v>
      </c>
      <c r="FRF345" s="437" t="s">
        <v>22774</v>
      </c>
      <c r="FRG345" s="437"/>
      <c r="FRH345" s="437"/>
      <c r="FRI345" s="437"/>
      <c r="FRJ345" s="437"/>
      <c r="FRK345" s="439"/>
      <c r="FRL345" s="211" t="s">
        <v>10863</v>
      </c>
      <c r="FRM345" s="211" t="s">
        <v>22772</v>
      </c>
      <c r="FRN345" s="211" t="s">
        <v>6595</v>
      </c>
      <c r="FRO345" s="212">
        <v>1</v>
      </c>
      <c r="FRP345" s="212"/>
      <c r="FRQ345" s="194">
        <v>79.59</v>
      </c>
      <c r="FRR345" s="194">
        <f>ROUND(FRQ345*(1+$C$7),2)</f>
        <v>104.49</v>
      </c>
      <c r="FRS345" s="194">
        <f>FRO345*FRQ345</f>
        <v>79.59</v>
      </c>
      <c r="FRT345" s="293">
        <f>FRR345*FRO345</f>
        <v>104.49</v>
      </c>
      <c r="FRU345" s="232" t="s">
        <v>22773</v>
      </c>
      <c r="FRV345" s="437" t="s">
        <v>22774</v>
      </c>
      <c r="FRW345" s="437"/>
      <c r="FRX345" s="437"/>
      <c r="FRY345" s="437"/>
      <c r="FRZ345" s="437"/>
      <c r="FSA345" s="439"/>
      <c r="FSB345" s="211" t="s">
        <v>10863</v>
      </c>
      <c r="FSC345" s="211" t="s">
        <v>22772</v>
      </c>
      <c r="FSD345" s="211" t="s">
        <v>6595</v>
      </c>
      <c r="FSE345" s="212">
        <v>1</v>
      </c>
      <c r="FSF345" s="212"/>
      <c r="FSG345" s="194">
        <v>79.59</v>
      </c>
      <c r="FSH345" s="194">
        <f>ROUND(FSG345*(1+$C$7),2)</f>
        <v>104.49</v>
      </c>
      <c r="FSI345" s="194">
        <f>FSE345*FSG345</f>
        <v>79.59</v>
      </c>
      <c r="FSJ345" s="293">
        <f>FSH345*FSE345</f>
        <v>104.49</v>
      </c>
      <c r="FSK345" s="232" t="s">
        <v>22773</v>
      </c>
      <c r="FSL345" s="437" t="s">
        <v>22774</v>
      </c>
      <c r="FSM345" s="437"/>
      <c r="FSN345" s="437"/>
      <c r="FSO345" s="437"/>
      <c r="FSP345" s="437"/>
      <c r="FSQ345" s="439"/>
      <c r="FSR345" s="211" t="s">
        <v>10863</v>
      </c>
      <c r="FSS345" s="211" t="s">
        <v>22772</v>
      </c>
      <c r="FST345" s="211" t="s">
        <v>6595</v>
      </c>
      <c r="FSU345" s="212">
        <v>1</v>
      </c>
      <c r="FSV345" s="212"/>
      <c r="FSW345" s="194">
        <v>79.59</v>
      </c>
      <c r="FSX345" s="194">
        <f>ROUND(FSW345*(1+$C$7),2)</f>
        <v>104.49</v>
      </c>
      <c r="FSY345" s="194">
        <f>FSU345*FSW345</f>
        <v>79.59</v>
      </c>
      <c r="FSZ345" s="293">
        <f>FSX345*FSU345</f>
        <v>104.49</v>
      </c>
      <c r="FTA345" s="232" t="s">
        <v>22773</v>
      </c>
      <c r="FTB345" s="437" t="s">
        <v>22774</v>
      </c>
      <c r="FTC345" s="437"/>
      <c r="FTD345" s="437"/>
      <c r="FTE345" s="437"/>
      <c r="FTF345" s="437"/>
      <c r="FTG345" s="439"/>
      <c r="FTH345" s="211" t="s">
        <v>10863</v>
      </c>
      <c r="FTI345" s="211" t="s">
        <v>22772</v>
      </c>
      <c r="FTJ345" s="211" t="s">
        <v>6595</v>
      </c>
      <c r="FTK345" s="212">
        <v>1</v>
      </c>
      <c r="FTL345" s="212"/>
      <c r="FTM345" s="194">
        <v>79.59</v>
      </c>
      <c r="FTN345" s="194">
        <f>ROUND(FTM345*(1+$C$7),2)</f>
        <v>104.49</v>
      </c>
      <c r="FTO345" s="194">
        <f>FTK345*FTM345</f>
        <v>79.59</v>
      </c>
      <c r="FTP345" s="293">
        <f>FTN345*FTK345</f>
        <v>104.49</v>
      </c>
      <c r="FTQ345" s="232" t="s">
        <v>22773</v>
      </c>
      <c r="FTR345" s="437" t="s">
        <v>22774</v>
      </c>
      <c r="FTS345" s="437"/>
      <c r="FTT345" s="437"/>
      <c r="FTU345" s="437"/>
      <c r="FTV345" s="437"/>
      <c r="FTW345" s="439"/>
      <c r="FTX345" s="211" t="s">
        <v>10863</v>
      </c>
      <c r="FTY345" s="211" t="s">
        <v>22772</v>
      </c>
      <c r="FTZ345" s="211" t="s">
        <v>6595</v>
      </c>
      <c r="FUA345" s="212">
        <v>1</v>
      </c>
      <c r="FUB345" s="212"/>
      <c r="FUC345" s="194">
        <v>79.59</v>
      </c>
      <c r="FUD345" s="194">
        <f>ROUND(FUC345*(1+$C$7),2)</f>
        <v>104.49</v>
      </c>
      <c r="FUE345" s="194">
        <f>FUA345*FUC345</f>
        <v>79.59</v>
      </c>
      <c r="FUF345" s="293">
        <f>FUD345*FUA345</f>
        <v>104.49</v>
      </c>
      <c r="FUG345" s="232" t="s">
        <v>22773</v>
      </c>
      <c r="FUH345" s="437" t="s">
        <v>22774</v>
      </c>
      <c r="FUI345" s="437"/>
      <c r="FUJ345" s="437"/>
      <c r="FUK345" s="437"/>
      <c r="FUL345" s="437"/>
      <c r="FUM345" s="439"/>
      <c r="FUN345" s="211" t="s">
        <v>10863</v>
      </c>
      <c r="FUO345" s="211" t="s">
        <v>22772</v>
      </c>
      <c r="FUP345" s="211" t="s">
        <v>6595</v>
      </c>
      <c r="FUQ345" s="212">
        <v>1</v>
      </c>
      <c r="FUR345" s="212"/>
      <c r="FUS345" s="194">
        <v>79.59</v>
      </c>
      <c r="FUT345" s="194">
        <f>ROUND(FUS345*(1+$C$7),2)</f>
        <v>104.49</v>
      </c>
      <c r="FUU345" s="194">
        <f>FUQ345*FUS345</f>
        <v>79.59</v>
      </c>
      <c r="FUV345" s="293">
        <f>FUT345*FUQ345</f>
        <v>104.49</v>
      </c>
      <c r="FUW345" s="232" t="s">
        <v>22773</v>
      </c>
      <c r="FUX345" s="437" t="s">
        <v>22774</v>
      </c>
      <c r="FUY345" s="437"/>
      <c r="FUZ345" s="437"/>
      <c r="FVA345" s="437"/>
      <c r="FVB345" s="437"/>
      <c r="FVC345" s="439"/>
      <c r="FVD345" s="211" t="s">
        <v>10863</v>
      </c>
      <c r="FVE345" s="211" t="s">
        <v>22772</v>
      </c>
      <c r="FVF345" s="211" t="s">
        <v>6595</v>
      </c>
      <c r="FVG345" s="212">
        <v>1</v>
      </c>
      <c r="FVH345" s="212"/>
      <c r="FVI345" s="194">
        <v>79.59</v>
      </c>
      <c r="FVJ345" s="194">
        <f>ROUND(FVI345*(1+$C$7),2)</f>
        <v>104.49</v>
      </c>
      <c r="FVK345" s="194">
        <f>FVG345*FVI345</f>
        <v>79.59</v>
      </c>
      <c r="FVL345" s="293">
        <f>FVJ345*FVG345</f>
        <v>104.49</v>
      </c>
      <c r="FVM345" s="232" t="s">
        <v>22773</v>
      </c>
      <c r="FVN345" s="437" t="s">
        <v>22774</v>
      </c>
      <c r="FVO345" s="437"/>
      <c r="FVP345" s="437"/>
      <c r="FVQ345" s="437"/>
      <c r="FVR345" s="437"/>
      <c r="FVS345" s="439"/>
      <c r="FVT345" s="211" t="s">
        <v>10863</v>
      </c>
      <c r="FVU345" s="211" t="s">
        <v>22772</v>
      </c>
      <c r="FVV345" s="211" t="s">
        <v>6595</v>
      </c>
      <c r="FVW345" s="212">
        <v>1</v>
      </c>
      <c r="FVX345" s="212"/>
      <c r="FVY345" s="194">
        <v>79.59</v>
      </c>
      <c r="FVZ345" s="194">
        <f>ROUND(FVY345*(1+$C$7),2)</f>
        <v>104.49</v>
      </c>
      <c r="FWA345" s="194">
        <f>FVW345*FVY345</f>
        <v>79.59</v>
      </c>
      <c r="FWB345" s="293">
        <f>FVZ345*FVW345</f>
        <v>104.49</v>
      </c>
      <c r="FWC345" s="232" t="s">
        <v>22773</v>
      </c>
      <c r="FWD345" s="437" t="s">
        <v>22774</v>
      </c>
      <c r="FWE345" s="437"/>
      <c r="FWF345" s="437"/>
      <c r="FWG345" s="437"/>
      <c r="FWH345" s="437"/>
      <c r="FWI345" s="439"/>
      <c r="FWJ345" s="211" t="s">
        <v>10863</v>
      </c>
      <c r="FWK345" s="211" t="s">
        <v>22772</v>
      </c>
      <c r="FWL345" s="211" t="s">
        <v>6595</v>
      </c>
      <c r="FWM345" s="212">
        <v>1</v>
      </c>
      <c r="FWN345" s="212"/>
      <c r="FWO345" s="194">
        <v>79.59</v>
      </c>
      <c r="FWP345" s="194">
        <f>ROUND(FWO345*(1+$C$7),2)</f>
        <v>104.49</v>
      </c>
      <c r="FWQ345" s="194">
        <f>FWM345*FWO345</f>
        <v>79.59</v>
      </c>
      <c r="FWR345" s="293">
        <f>FWP345*FWM345</f>
        <v>104.49</v>
      </c>
      <c r="FWS345" s="232" t="s">
        <v>22773</v>
      </c>
      <c r="FWT345" s="437" t="s">
        <v>22774</v>
      </c>
      <c r="FWU345" s="437"/>
      <c r="FWV345" s="437"/>
      <c r="FWW345" s="437"/>
      <c r="FWX345" s="437"/>
      <c r="FWY345" s="439"/>
      <c r="FWZ345" s="211" t="s">
        <v>10863</v>
      </c>
      <c r="FXA345" s="211" t="s">
        <v>22772</v>
      </c>
      <c r="FXB345" s="211" t="s">
        <v>6595</v>
      </c>
      <c r="FXC345" s="212">
        <v>1</v>
      </c>
      <c r="FXD345" s="212"/>
      <c r="FXE345" s="194">
        <v>79.59</v>
      </c>
      <c r="FXF345" s="194">
        <f>ROUND(FXE345*(1+$C$7),2)</f>
        <v>104.49</v>
      </c>
      <c r="FXG345" s="194">
        <f>FXC345*FXE345</f>
        <v>79.59</v>
      </c>
      <c r="FXH345" s="293">
        <f>FXF345*FXC345</f>
        <v>104.49</v>
      </c>
      <c r="FXI345" s="232" t="s">
        <v>22773</v>
      </c>
      <c r="FXJ345" s="437" t="s">
        <v>22774</v>
      </c>
      <c r="FXK345" s="437"/>
      <c r="FXL345" s="437"/>
      <c r="FXM345" s="437"/>
      <c r="FXN345" s="437"/>
      <c r="FXO345" s="439"/>
      <c r="FXP345" s="211" t="s">
        <v>10863</v>
      </c>
      <c r="FXQ345" s="211" t="s">
        <v>22772</v>
      </c>
      <c r="FXR345" s="211" t="s">
        <v>6595</v>
      </c>
      <c r="FXS345" s="212">
        <v>1</v>
      </c>
      <c r="FXT345" s="212"/>
      <c r="FXU345" s="194">
        <v>79.59</v>
      </c>
      <c r="FXV345" s="194">
        <f>ROUND(FXU345*(1+$C$7),2)</f>
        <v>104.49</v>
      </c>
      <c r="FXW345" s="194">
        <f>FXS345*FXU345</f>
        <v>79.59</v>
      </c>
      <c r="FXX345" s="293">
        <f>FXV345*FXS345</f>
        <v>104.49</v>
      </c>
      <c r="FXY345" s="232" t="s">
        <v>22773</v>
      </c>
      <c r="FXZ345" s="437" t="s">
        <v>22774</v>
      </c>
      <c r="FYA345" s="437"/>
      <c r="FYB345" s="437"/>
      <c r="FYC345" s="437"/>
      <c r="FYD345" s="437"/>
      <c r="FYE345" s="439"/>
      <c r="FYF345" s="211" t="s">
        <v>10863</v>
      </c>
      <c r="FYG345" s="211" t="s">
        <v>22772</v>
      </c>
      <c r="FYH345" s="211" t="s">
        <v>6595</v>
      </c>
      <c r="FYI345" s="212">
        <v>1</v>
      </c>
      <c r="FYJ345" s="212"/>
      <c r="FYK345" s="194">
        <v>79.59</v>
      </c>
      <c r="FYL345" s="194">
        <f>ROUND(FYK345*(1+$C$7),2)</f>
        <v>104.49</v>
      </c>
      <c r="FYM345" s="194">
        <f>FYI345*FYK345</f>
        <v>79.59</v>
      </c>
      <c r="FYN345" s="293">
        <f>FYL345*FYI345</f>
        <v>104.49</v>
      </c>
      <c r="FYO345" s="232" t="s">
        <v>22773</v>
      </c>
      <c r="FYP345" s="437" t="s">
        <v>22774</v>
      </c>
      <c r="FYQ345" s="437"/>
      <c r="FYR345" s="437"/>
      <c r="FYS345" s="437"/>
      <c r="FYT345" s="437"/>
      <c r="FYU345" s="439"/>
      <c r="FYV345" s="211" t="s">
        <v>10863</v>
      </c>
      <c r="FYW345" s="211" t="s">
        <v>22772</v>
      </c>
      <c r="FYX345" s="211" t="s">
        <v>6595</v>
      </c>
      <c r="FYY345" s="212">
        <v>1</v>
      </c>
      <c r="FYZ345" s="212"/>
      <c r="FZA345" s="194">
        <v>79.59</v>
      </c>
      <c r="FZB345" s="194">
        <f>ROUND(FZA345*(1+$C$7),2)</f>
        <v>104.49</v>
      </c>
      <c r="FZC345" s="194">
        <f>FYY345*FZA345</f>
        <v>79.59</v>
      </c>
      <c r="FZD345" s="293">
        <f>FZB345*FYY345</f>
        <v>104.49</v>
      </c>
      <c r="FZE345" s="232" t="s">
        <v>22773</v>
      </c>
      <c r="FZF345" s="437" t="s">
        <v>22774</v>
      </c>
      <c r="FZG345" s="437"/>
      <c r="FZH345" s="437"/>
      <c r="FZI345" s="437"/>
      <c r="FZJ345" s="437"/>
      <c r="FZK345" s="439"/>
      <c r="FZL345" s="211" t="s">
        <v>10863</v>
      </c>
      <c r="FZM345" s="211" t="s">
        <v>22772</v>
      </c>
      <c r="FZN345" s="211" t="s">
        <v>6595</v>
      </c>
      <c r="FZO345" s="212">
        <v>1</v>
      </c>
      <c r="FZP345" s="212"/>
      <c r="FZQ345" s="194">
        <v>79.59</v>
      </c>
      <c r="FZR345" s="194">
        <f>ROUND(FZQ345*(1+$C$7),2)</f>
        <v>104.49</v>
      </c>
      <c r="FZS345" s="194">
        <f>FZO345*FZQ345</f>
        <v>79.59</v>
      </c>
      <c r="FZT345" s="293">
        <f>FZR345*FZO345</f>
        <v>104.49</v>
      </c>
      <c r="FZU345" s="232" t="s">
        <v>22773</v>
      </c>
      <c r="FZV345" s="437" t="s">
        <v>22774</v>
      </c>
      <c r="FZW345" s="437"/>
      <c r="FZX345" s="437"/>
      <c r="FZY345" s="437"/>
      <c r="FZZ345" s="437"/>
      <c r="GAA345" s="439"/>
      <c r="GAB345" s="211" t="s">
        <v>10863</v>
      </c>
      <c r="GAC345" s="211" t="s">
        <v>22772</v>
      </c>
      <c r="GAD345" s="211" t="s">
        <v>6595</v>
      </c>
      <c r="GAE345" s="212">
        <v>1</v>
      </c>
      <c r="GAF345" s="212"/>
      <c r="GAG345" s="194">
        <v>79.59</v>
      </c>
      <c r="GAH345" s="194">
        <f>ROUND(GAG345*(1+$C$7),2)</f>
        <v>104.49</v>
      </c>
      <c r="GAI345" s="194">
        <f>GAE345*GAG345</f>
        <v>79.59</v>
      </c>
      <c r="GAJ345" s="293">
        <f>GAH345*GAE345</f>
        <v>104.49</v>
      </c>
      <c r="GAK345" s="232" t="s">
        <v>22773</v>
      </c>
      <c r="GAL345" s="437" t="s">
        <v>22774</v>
      </c>
      <c r="GAM345" s="437"/>
      <c r="GAN345" s="437"/>
      <c r="GAO345" s="437"/>
      <c r="GAP345" s="437"/>
      <c r="GAQ345" s="439"/>
      <c r="GAR345" s="211" t="s">
        <v>10863</v>
      </c>
      <c r="GAS345" s="211" t="s">
        <v>22772</v>
      </c>
      <c r="GAT345" s="211" t="s">
        <v>6595</v>
      </c>
      <c r="GAU345" s="212">
        <v>1</v>
      </c>
      <c r="GAV345" s="212"/>
      <c r="GAW345" s="194">
        <v>79.59</v>
      </c>
      <c r="GAX345" s="194">
        <f>ROUND(GAW345*(1+$C$7),2)</f>
        <v>104.49</v>
      </c>
      <c r="GAY345" s="194">
        <f>GAU345*GAW345</f>
        <v>79.59</v>
      </c>
      <c r="GAZ345" s="293">
        <f>GAX345*GAU345</f>
        <v>104.49</v>
      </c>
      <c r="GBA345" s="232" t="s">
        <v>22773</v>
      </c>
      <c r="GBB345" s="437" t="s">
        <v>22774</v>
      </c>
      <c r="GBC345" s="437"/>
      <c r="GBD345" s="437"/>
      <c r="GBE345" s="437"/>
      <c r="GBF345" s="437"/>
      <c r="GBG345" s="439"/>
      <c r="GBH345" s="211" t="s">
        <v>10863</v>
      </c>
      <c r="GBI345" s="211" t="s">
        <v>22772</v>
      </c>
      <c r="GBJ345" s="211" t="s">
        <v>6595</v>
      </c>
      <c r="GBK345" s="212">
        <v>1</v>
      </c>
      <c r="GBL345" s="212"/>
      <c r="GBM345" s="194">
        <v>79.59</v>
      </c>
      <c r="GBN345" s="194">
        <f>ROUND(GBM345*(1+$C$7),2)</f>
        <v>104.49</v>
      </c>
      <c r="GBO345" s="194">
        <f>GBK345*GBM345</f>
        <v>79.59</v>
      </c>
      <c r="GBP345" s="293">
        <f>GBN345*GBK345</f>
        <v>104.49</v>
      </c>
      <c r="GBQ345" s="232" t="s">
        <v>22773</v>
      </c>
      <c r="GBR345" s="437" t="s">
        <v>22774</v>
      </c>
      <c r="GBS345" s="437"/>
      <c r="GBT345" s="437"/>
      <c r="GBU345" s="437"/>
      <c r="GBV345" s="437"/>
      <c r="GBW345" s="439"/>
      <c r="GBX345" s="211" t="s">
        <v>10863</v>
      </c>
      <c r="GBY345" s="211" t="s">
        <v>22772</v>
      </c>
      <c r="GBZ345" s="211" t="s">
        <v>6595</v>
      </c>
      <c r="GCA345" s="212">
        <v>1</v>
      </c>
      <c r="GCB345" s="212"/>
      <c r="GCC345" s="194">
        <v>79.59</v>
      </c>
      <c r="GCD345" s="194">
        <f>ROUND(GCC345*(1+$C$7),2)</f>
        <v>104.49</v>
      </c>
      <c r="GCE345" s="194">
        <f>GCA345*GCC345</f>
        <v>79.59</v>
      </c>
      <c r="GCF345" s="293">
        <f>GCD345*GCA345</f>
        <v>104.49</v>
      </c>
      <c r="GCG345" s="232" t="s">
        <v>22773</v>
      </c>
      <c r="GCH345" s="437" t="s">
        <v>22774</v>
      </c>
      <c r="GCI345" s="437"/>
      <c r="GCJ345" s="437"/>
      <c r="GCK345" s="437"/>
      <c r="GCL345" s="437"/>
      <c r="GCM345" s="439"/>
      <c r="GCN345" s="211" t="s">
        <v>10863</v>
      </c>
      <c r="GCO345" s="211" t="s">
        <v>22772</v>
      </c>
      <c r="GCP345" s="211" t="s">
        <v>6595</v>
      </c>
      <c r="GCQ345" s="212">
        <v>1</v>
      </c>
      <c r="GCR345" s="212"/>
      <c r="GCS345" s="194">
        <v>79.59</v>
      </c>
      <c r="GCT345" s="194">
        <f>ROUND(GCS345*(1+$C$7),2)</f>
        <v>104.49</v>
      </c>
      <c r="GCU345" s="194">
        <f>GCQ345*GCS345</f>
        <v>79.59</v>
      </c>
      <c r="GCV345" s="293">
        <f>GCT345*GCQ345</f>
        <v>104.49</v>
      </c>
      <c r="GCW345" s="232" t="s">
        <v>22773</v>
      </c>
      <c r="GCX345" s="437" t="s">
        <v>22774</v>
      </c>
      <c r="GCY345" s="437"/>
      <c r="GCZ345" s="437"/>
      <c r="GDA345" s="437"/>
      <c r="GDB345" s="437"/>
      <c r="GDC345" s="439"/>
      <c r="GDD345" s="211" t="s">
        <v>10863</v>
      </c>
      <c r="GDE345" s="211" t="s">
        <v>22772</v>
      </c>
      <c r="GDF345" s="211" t="s">
        <v>6595</v>
      </c>
      <c r="GDG345" s="212">
        <v>1</v>
      </c>
      <c r="GDH345" s="212"/>
      <c r="GDI345" s="194">
        <v>79.59</v>
      </c>
      <c r="GDJ345" s="194">
        <f>ROUND(GDI345*(1+$C$7),2)</f>
        <v>104.49</v>
      </c>
      <c r="GDK345" s="194">
        <f>GDG345*GDI345</f>
        <v>79.59</v>
      </c>
      <c r="GDL345" s="293">
        <f>GDJ345*GDG345</f>
        <v>104.49</v>
      </c>
      <c r="GDM345" s="232" t="s">
        <v>22773</v>
      </c>
      <c r="GDN345" s="437" t="s">
        <v>22774</v>
      </c>
      <c r="GDO345" s="437"/>
      <c r="GDP345" s="437"/>
      <c r="GDQ345" s="437"/>
      <c r="GDR345" s="437"/>
      <c r="GDS345" s="439"/>
      <c r="GDT345" s="211" t="s">
        <v>10863</v>
      </c>
      <c r="GDU345" s="211" t="s">
        <v>22772</v>
      </c>
      <c r="GDV345" s="211" t="s">
        <v>6595</v>
      </c>
      <c r="GDW345" s="212">
        <v>1</v>
      </c>
      <c r="GDX345" s="212"/>
      <c r="GDY345" s="194">
        <v>79.59</v>
      </c>
      <c r="GDZ345" s="194">
        <f>ROUND(GDY345*(1+$C$7),2)</f>
        <v>104.49</v>
      </c>
      <c r="GEA345" s="194">
        <f>GDW345*GDY345</f>
        <v>79.59</v>
      </c>
      <c r="GEB345" s="293">
        <f>GDZ345*GDW345</f>
        <v>104.49</v>
      </c>
      <c r="GEC345" s="232" t="s">
        <v>22773</v>
      </c>
      <c r="GED345" s="437" t="s">
        <v>22774</v>
      </c>
      <c r="GEE345" s="437"/>
      <c r="GEF345" s="437"/>
      <c r="GEG345" s="437"/>
      <c r="GEH345" s="437"/>
      <c r="GEI345" s="439"/>
      <c r="GEJ345" s="211" t="s">
        <v>10863</v>
      </c>
      <c r="GEK345" s="211" t="s">
        <v>22772</v>
      </c>
      <c r="GEL345" s="211" t="s">
        <v>6595</v>
      </c>
      <c r="GEM345" s="212">
        <v>1</v>
      </c>
      <c r="GEN345" s="212"/>
      <c r="GEO345" s="194">
        <v>79.59</v>
      </c>
      <c r="GEP345" s="194">
        <f>ROUND(GEO345*(1+$C$7),2)</f>
        <v>104.49</v>
      </c>
      <c r="GEQ345" s="194">
        <f>GEM345*GEO345</f>
        <v>79.59</v>
      </c>
      <c r="GER345" s="293">
        <f>GEP345*GEM345</f>
        <v>104.49</v>
      </c>
      <c r="GES345" s="232" t="s">
        <v>22773</v>
      </c>
      <c r="GET345" s="437" t="s">
        <v>22774</v>
      </c>
      <c r="GEU345" s="437"/>
      <c r="GEV345" s="437"/>
      <c r="GEW345" s="437"/>
      <c r="GEX345" s="437"/>
      <c r="GEY345" s="439"/>
      <c r="GEZ345" s="211" t="s">
        <v>10863</v>
      </c>
      <c r="GFA345" s="211" t="s">
        <v>22772</v>
      </c>
      <c r="GFB345" s="211" t="s">
        <v>6595</v>
      </c>
      <c r="GFC345" s="212">
        <v>1</v>
      </c>
      <c r="GFD345" s="212"/>
      <c r="GFE345" s="194">
        <v>79.59</v>
      </c>
      <c r="GFF345" s="194">
        <f>ROUND(GFE345*(1+$C$7),2)</f>
        <v>104.49</v>
      </c>
      <c r="GFG345" s="194">
        <f>GFC345*GFE345</f>
        <v>79.59</v>
      </c>
      <c r="GFH345" s="293">
        <f>GFF345*GFC345</f>
        <v>104.49</v>
      </c>
      <c r="GFI345" s="232" t="s">
        <v>22773</v>
      </c>
      <c r="GFJ345" s="437" t="s">
        <v>22774</v>
      </c>
      <c r="GFK345" s="437"/>
      <c r="GFL345" s="437"/>
      <c r="GFM345" s="437"/>
      <c r="GFN345" s="437"/>
      <c r="GFO345" s="439"/>
      <c r="GFP345" s="211" t="s">
        <v>10863</v>
      </c>
      <c r="GFQ345" s="211" t="s">
        <v>22772</v>
      </c>
      <c r="GFR345" s="211" t="s">
        <v>6595</v>
      </c>
      <c r="GFS345" s="212">
        <v>1</v>
      </c>
      <c r="GFT345" s="212"/>
      <c r="GFU345" s="194">
        <v>79.59</v>
      </c>
      <c r="GFV345" s="194">
        <f>ROUND(GFU345*(1+$C$7),2)</f>
        <v>104.49</v>
      </c>
      <c r="GFW345" s="194">
        <f>GFS345*GFU345</f>
        <v>79.59</v>
      </c>
      <c r="GFX345" s="293">
        <f>GFV345*GFS345</f>
        <v>104.49</v>
      </c>
      <c r="GFY345" s="232" t="s">
        <v>22773</v>
      </c>
      <c r="GFZ345" s="437" t="s">
        <v>22774</v>
      </c>
      <c r="GGA345" s="437"/>
      <c r="GGB345" s="437"/>
      <c r="GGC345" s="437"/>
      <c r="GGD345" s="437"/>
      <c r="GGE345" s="439"/>
      <c r="GGF345" s="211" t="s">
        <v>10863</v>
      </c>
      <c r="GGG345" s="211" t="s">
        <v>22772</v>
      </c>
      <c r="GGH345" s="211" t="s">
        <v>6595</v>
      </c>
      <c r="GGI345" s="212">
        <v>1</v>
      </c>
      <c r="GGJ345" s="212"/>
      <c r="GGK345" s="194">
        <v>79.59</v>
      </c>
      <c r="GGL345" s="194">
        <f>ROUND(GGK345*(1+$C$7),2)</f>
        <v>104.49</v>
      </c>
      <c r="GGM345" s="194">
        <f>GGI345*GGK345</f>
        <v>79.59</v>
      </c>
      <c r="GGN345" s="293">
        <f>GGL345*GGI345</f>
        <v>104.49</v>
      </c>
      <c r="GGO345" s="232" t="s">
        <v>22773</v>
      </c>
      <c r="GGP345" s="437" t="s">
        <v>22774</v>
      </c>
      <c r="GGQ345" s="437"/>
      <c r="GGR345" s="437"/>
      <c r="GGS345" s="437"/>
      <c r="GGT345" s="437"/>
      <c r="GGU345" s="439"/>
      <c r="GGV345" s="211" t="s">
        <v>10863</v>
      </c>
      <c r="GGW345" s="211" t="s">
        <v>22772</v>
      </c>
      <c r="GGX345" s="211" t="s">
        <v>6595</v>
      </c>
      <c r="GGY345" s="212">
        <v>1</v>
      </c>
      <c r="GGZ345" s="212"/>
      <c r="GHA345" s="194">
        <v>79.59</v>
      </c>
      <c r="GHB345" s="194">
        <f>ROUND(GHA345*(1+$C$7),2)</f>
        <v>104.49</v>
      </c>
      <c r="GHC345" s="194">
        <f>GGY345*GHA345</f>
        <v>79.59</v>
      </c>
      <c r="GHD345" s="293">
        <f>GHB345*GGY345</f>
        <v>104.49</v>
      </c>
      <c r="GHE345" s="232" t="s">
        <v>22773</v>
      </c>
      <c r="GHF345" s="437" t="s">
        <v>22774</v>
      </c>
      <c r="GHG345" s="437"/>
      <c r="GHH345" s="437"/>
      <c r="GHI345" s="437"/>
      <c r="GHJ345" s="437"/>
      <c r="GHK345" s="439"/>
      <c r="GHL345" s="211" t="s">
        <v>10863</v>
      </c>
      <c r="GHM345" s="211" t="s">
        <v>22772</v>
      </c>
      <c r="GHN345" s="211" t="s">
        <v>6595</v>
      </c>
      <c r="GHO345" s="212">
        <v>1</v>
      </c>
      <c r="GHP345" s="212"/>
      <c r="GHQ345" s="194">
        <v>79.59</v>
      </c>
      <c r="GHR345" s="194">
        <f>ROUND(GHQ345*(1+$C$7),2)</f>
        <v>104.49</v>
      </c>
      <c r="GHS345" s="194">
        <f>GHO345*GHQ345</f>
        <v>79.59</v>
      </c>
      <c r="GHT345" s="293">
        <f>GHR345*GHO345</f>
        <v>104.49</v>
      </c>
      <c r="GHU345" s="232" t="s">
        <v>22773</v>
      </c>
      <c r="GHV345" s="437" t="s">
        <v>22774</v>
      </c>
      <c r="GHW345" s="437"/>
      <c r="GHX345" s="437"/>
      <c r="GHY345" s="437"/>
      <c r="GHZ345" s="437"/>
      <c r="GIA345" s="439"/>
      <c r="GIB345" s="211" t="s">
        <v>10863</v>
      </c>
      <c r="GIC345" s="211" t="s">
        <v>22772</v>
      </c>
      <c r="GID345" s="211" t="s">
        <v>6595</v>
      </c>
      <c r="GIE345" s="212">
        <v>1</v>
      </c>
      <c r="GIF345" s="212"/>
      <c r="GIG345" s="194">
        <v>79.59</v>
      </c>
      <c r="GIH345" s="194">
        <f>ROUND(GIG345*(1+$C$7),2)</f>
        <v>104.49</v>
      </c>
      <c r="GII345" s="194">
        <f>GIE345*GIG345</f>
        <v>79.59</v>
      </c>
      <c r="GIJ345" s="293">
        <f>GIH345*GIE345</f>
        <v>104.49</v>
      </c>
      <c r="GIK345" s="232" t="s">
        <v>22773</v>
      </c>
      <c r="GIL345" s="437" t="s">
        <v>22774</v>
      </c>
      <c r="GIM345" s="437"/>
      <c r="GIN345" s="437"/>
      <c r="GIO345" s="437"/>
      <c r="GIP345" s="437"/>
      <c r="GIQ345" s="439"/>
      <c r="GIR345" s="211" t="s">
        <v>10863</v>
      </c>
      <c r="GIS345" s="211" t="s">
        <v>22772</v>
      </c>
      <c r="GIT345" s="211" t="s">
        <v>6595</v>
      </c>
      <c r="GIU345" s="212">
        <v>1</v>
      </c>
      <c r="GIV345" s="212"/>
      <c r="GIW345" s="194">
        <v>79.59</v>
      </c>
      <c r="GIX345" s="194">
        <f>ROUND(GIW345*(1+$C$7),2)</f>
        <v>104.49</v>
      </c>
      <c r="GIY345" s="194">
        <f>GIU345*GIW345</f>
        <v>79.59</v>
      </c>
      <c r="GIZ345" s="293">
        <f>GIX345*GIU345</f>
        <v>104.49</v>
      </c>
      <c r="GJA345" s="232" t="s">
        <v>22773</v>
      </c>
      <c r="GJB345" s="437" t="s">
        <v>22774</v>
      </c>
      <c r="GJC345" s="437"/>
      <c r="GJD345" s="437"/>
      <c r="GJE345" s="437"/>
      <c r="GJF345" s="437"/>
      <c r="GJG345" s="439"/>
      <c r="GJH345" s="211" t="s">
        <v>10863</v>
      </c>
      <c r="GJI345" s="211" t="s">
        <v>22772</v>
      </c>
      <c r="GJJ345" s="211" t="s">
        <v>6595</v>
      </c>
      <c r="GJK345" s="212">
        <v>1</v>
      </c>
      <c r="GJL345" s="212"/>
      <c r="GJM345" s="194">
        <v>79.59</v>
      </c>
      <c r="GJN345" s="194">
        <f>ROUND(GJM345*(1+$C$7),2)</f>
        <v>104.49</v>
      </c>
      <c r="GJO345" s="194">
        <f>GJK345*GJM345</f>
        <v>79.59</v>
      </c>
      <c r="GJP345" s="293">
        <f>GJN345*GJK345</f>
        <v>104.49</v>
      </c>
      <c r="GJQ345" s="232" t="s">
        <v>22773</v>
      </c>
      <c r="GJR345" s="437" t="s">
        <v>22774</v>
      </c>
      <c r="GJS345" s="437"/>
      <c r="GJT345" s="437"/>
      <c r="GJU345" s="437"/>
      <c r="GJV345" s="437"/>
      <c r="GJW345" s="439"/>
      <c r="GJX345" s="211" t="s">
        <v>10863</v>
      </c>
      <c r="GJY345" s="211" t="s">
        <v>22772</v>
      </c>
      <c r="GJZ345" s="211" t="s">
        <v>6595</v>
      </c>
      <c r="GKA345" s="212">
        <v>1</v>
      </c>
      <c r="GKB345" s="212"/>
      <c r="GKC345" s="194">
        <v>79.59</v>
      </c>
      <c r="GKD345" s="194">
        <f>ROUND(GKC345*(1+$C$7),2)</f>
        <v>104.49</v>
      </c>
      <c r="GKE345" s="194">
        <f>GKA345*GKC345</f>
        <v>79.59</v>
      </c>
      <c r="GKF345" s="293">
        <f>GKD345*GKA345</f>
        <v>104.49</v>
      </c>
      <c r="GKG345" s="232" t="s">
        <v>22773</v>
      </c>
      <c r="GKH345" s="437" t="s">
        <v>22774</v>
      </c>
      <c r="GKI345" s="437"/>
      <c r="GKJ345" s="437"/>
      <c r="GKK345" s="437"/>
      <c r="GKL345" s="437"/>
      <c r="GKM345" s="439"/>
      <c r="GKN345" s="211" t="s">
        <v>10863</v>
      </c>
      <c r="GKO345" s="211" t="s">
        <v>22772</v>
      </c>
      <c r="GKP345" s="211" t="s">
        <v>6595</v>
      </c>
      <c r="GKQ345" s="212">
        <v>1</v>
      </c>
      <c r="GKR345" s="212"/>
      <c r="GKS345" s="194">
        <v>79.59</v>
      </c>
      <c r="GKT345" s="194">
        <f>ROUND(GKS345*(1+$C$7),2)</f>
        <v>104.49</v>
      </c>
      <c r="GKU345" s="194">
        <f>GKQ345*GKS345</f>
        <v>79.59</v>
      </c>
      <c r="GKV345" s="293">
        <f>GKT345*GKQ345</f>
        <v>104.49</v>
      </c>
      <c r="GKW345" s="232" t="s">
        <v>22773</v>
      </c>
      <c r="GKX345" s="437" t="s">
        <v>22774</v>
      </c>
      <c r="GKY345" s="437"/>
      <c r="GKZ345" s="437"/>
      <c r="GLA345" s="437"/>
      <c r="GLB345" s="437"/>
      <c r="GLC345" s="439"/>
      <c r="GLD345" s="211" t="s">
        <v>10863</v>
      </c>
      <c r="GLE345" s="211" t="s">
        <v>22772</v>
      </c>
      <c r="GLF345" s="211" t="s">
        <v>6595</v>
      </c>
      <c r="GLG345" s="212">
        <v>1</v>
      </c>
      <c r="GLH345" s="212"/>
      <c r="GLI345" s="194">
        <v>79.59</v>
      </c>
      <c r="GLJ345" s="194">
        <f>ROUND(GLI345*(1+$C$7),2)</f>
        <v>104.49</v>
      </c>
      <c r="GLK345" s="194">
        <f>GLG345*GLI345</f>
        <v>79.59</v>
      </c>
      <c r="GLL345" s="293">
        <f>GLJ345*GLG345</f>
        <v>104.49</v>
      </c>
      <c r="GLM345" s="232" t="s">
        <v>22773</v>
      </c>
      <c r="GLN345" s="437" t="s">
        <v>22774</v>
      </c>
      <c r="GLO345" s="437"/>
      <c r="GLP345" s="437"/>
      <c r="GLQ345" s="437"/>
      <c r="GLR345" s="437"/>
      <c r="GLS345" s="439"/>
      <c r="GLT345" s="211" t="s">
        <v>10863</v>
      </c>
      <c r="GLU345" s="211" t="s">
        <v>22772</v>
      </c>
      <c r="GLV345" s="211" t="s">
        <v>6595</v>
      </c>
      <c r="GLW345" s="212">
        <v>1</v>
      </c>
      <c r="GLX345" s="212"/>
      <c r="GLY345" s="194">
        <v>79.59</v>
      </c>
      <c r="GLZ345" s="194">
        <f>ROUND(GLY345*(1+$C$7),2)</f>
        <v>104.49</v>
      </c>
      <c r="GMA345" s="194">
        <f>GLW345*GLY345</f>
        <v>79.59</v>
      </c>
      <c r="GMB345" s="293">
        <f>GLZ345*GLW345</f>
        <v>104.49</v>
      </c>
      <c r="GMC345" s="232" t="s">
        <v>22773</v>
      </c>
      <c r="GMD345" s="437" t="s">
        <v>22774</v>
      </c>
      <c r="GME345" s="437"/>
      <c r="GMF345" s="437"/>
      <c r="GMG345" s="437"/>
      <c r="GMH345" s="437"/>
      <c r="GMI345" s="439"/>
      <c r="GMJ345" s="211" t="s">
        <v>10863</v>
      </c>
      <c r="GMK345" s="211" t="s">
        <v>22772</v>
      </c>
      <c r="GML345" s="211" t="s">
        <v>6595</v>
      </c>
      <c r="GMM345" s="212">
        <v>1</v>
      </c>
      <c r="GMN345" s="212"/>
      <c r="GMO345" s="194">
        <v>79.59</v>
      </c>
      <c r="GMP345" s="194">
        <f>ROUND(GMO345*(1+$C$7),2)</f>
        <v>104.49</v>
      </c>
      <c r="GMQ345" s="194">
        <f>GMM345*GMO345</f>
        <v>79.59</v>
      </c>
      <c r="GMR345" s="293">
        <f>GMP345*GMM345</f>
        <v>104.49</v>
      </c>
      <c r="GMS345" s="232" t="s">
        <v>22773</v>
      </c>
      <c r="GMT345" s="437" t="s">
        <v>22774</v>
      </c>
      <c r="GMU345" s="437"/>
      <c r="GMV345" s="437"/>
      <c r="GMW345" s="437"/>
      <c r="GMX345" s="437"/>
      <c r="GMY345" s="439"/>
      <c r="GMZ345" s="211" t="s">
        <v>10863</v>
      </c>
      <c r="GNA345" s="211" t="s">
        <v>22772</v>
      </c>
      <c r="GNB345" s="211" t="s">
        <v>6595</v>
      </c>
      <c r="GNC345" s="212">
        <v>1</v>
      </c>
      <c r="GND345" s="212"/>
      <c r="GNE345" s="194">
        <v>79.59</v>
      </c>
      <c r="GNF345" s="194">
        <f>ROUND(GNE345*(1+$C$7),2)</f>
        <v>104.49</v>
      </c>
      <c r="GNG345" s="194">
        <f>GNC345*GNE345</f>
        <v>79.59</v>
      </c>
      <c r="GNH345" s="293">
        <f>GNF345*GNC345</f>
        <v>104.49</v>
      </c>
      <c r="GNI345" s="232" t="s">
        <v>22773</v>
      </c>
      <c r="GNJ345" s="437" t="s">
        <v>22774</v>
      </c>
      <c r="GNK345" s="437"/>
      <c r="GNL345" s="437"/>
      <c r="GNM345" s="437"/>
      <c r="GNN345" s="437"/>
      <c r="GNO345" s="439"/>
      <c r="GNP345" s="211" t="s">
        <v>10863</v>
      </c>
      <c r="GNQ345" s="211" t="s">
        <v>22772</v>
      </c>
      <c r="GNR345" s="211" t="s">
        <v>6595</v>
      </c>
      <c r="GNS345" s="212">
        <v>1</v>
      </c>
      <c r="GNT345" s="212"/>
      <c r="GNU345" s="194">
        <v>79.59</v>
      </c>
      <c r="GNV345" s="194">
        <f>ROUND(GNU345*(1+$C$7),2)</f>
        <v>104.49</v>
      </c>
      <c r="GNW345" s="194">
        <f>GNS345*GNU345</f>
        <v>79.59</v>
      </c>
      <c r="GNX345" s="293">
        <f>GNV345*GNS345</f>
        <v>104.49</v>
      </c>
      <c r="GNY345" s="232" t="s">
        <v>22773</v>
      </c>
      <c r="GNZ345" s="437" t="s">
        <v>22774</v>
      </c>
      <c r="GOA345" s="437"/>
      <c r="GOB345" s="437"/>
      <c r="GOC345" s="437"/>
      <c r="GOD345" s="437"/>
      <c r="GOE345" s="439"/>
      <c r="GOF345" s="211" t="s">
        <v>10863</v>
      </c>
      <c r="GOG345" s="211" t="s">
        <v>22772</v>
      </c>
      <c r="GOH345" s="211" t="s">
        <v>6595</v>
      </c>
      <c r="GOI345" s="212">
        <v>1</v>
      </c>
      <c r="GOJ345" s="212"/>
      <c r="GOK345" s="194">
        <v>79.59</v>
      </c>
      <c r="GOL345" s="194">
        <f>ROUND(GOK345*(1+$C$7),2)</f>
        <v>104.49</v>
      </c>
      <c r="GOM345" s="194">
        <f>GOI345*GOK345</f>
        <v>79.59</v>
      </c>
      <c r="GON345" s="293">
        <f>GOL345*GOI345</f>
        <v>104.49</v>
      </c>
      <c r="GOO345" s="232" t="s">
        <v>22773</v>
      </c>
      <c r="GOP345" s="437" t="s">
        <v>22774</v>
      </c>
      <c r="GOQ345" s="437"/>
      <c r="GOR345" s="437"/>
      <c r="GOS345" s="437"/>
      <c r="GOT345" s="437"/>
      <c r="GOU345" s="439"/>
      <c r="GOV345" s="211" t="s">
        <v>10863</v>
      </c>
      <c r="GOW345" s="211" t="s">
        <v>22772</v>
      </c>
      <c r="GOX345" s="211" t="s">
        <v>6595</v>
      </c>
      <c r="GOY345" s="212">
        <v>1</v>
      </c>
      <c r="GOZ345" s="212"/>
      <c r="GPA345" s="194">
        <v>79.59</v>
      </c>
      <c r="GPB345" s="194">
        <f>ROUND(GPA345*(1+$C$7),2)</f>
        <v>104.49</v>
      </c>
      <c r="GPC345" s="194">
        <f>GOY345*GPA345</f>
        <v>79.59</v>
      </c>
      <c r="GPD345" s="293">
        <f>GPB345*GOY345</f>
        <v>104.49</v>
      </c>
      <c r="GPE345" s="232" t="s">
        <v>22773</v>
      </c>
      <c r="GPF345" s="437" t="s">
        <v>22774</v>
      </c>
      <c r="GPG345" s="437"/>
      <c r="GPH345" s="437"/>
      <c r="GPI345" s="437"/>
      <c r="GPJ345" s="437"/>
      <c r="GPK345" s="439"/>
      <c r="GPL345" s="211" t="s">
        <v>10863</v>
      </c>
      <c r="GPM345" s="211" t="s">
        <v>22772</v>
      </c>
      <c r="GPN345" s="211" t="s">
        <v>6595</v>
      </c>
      <c r="GPO345" s="212">
        <v>1</v>
      </c>
      <c r="GPP345" s="212"/>
      <c r="GPQ345" s="194">
        <v>79.59</v>
      </c>
      <c r="GPR345" s="194">
        <f>ROUND(GPQ345*(1+$C$7),2)</f>
        <v>104.49</v>
      </c>
      <c r="GPS345" s="194">
        <f>GPO345*GPQ345</f>
        <v>79.59</v>
      </c>
      <c r="GPT345" s="293">
        <f>GPR345*GPO345</f>
        <v>104.49</v>
      </c>
      <c r="GPU345" s="232" t="s">
        <v>22773</v>
      </c>
      <c r="GPV345" s="437" t="s">
        <v>22774</v>
      </c>
      <c r="GPW345" s="437"/>
      <c r="GPX345" s="437"/>
      <c r="GPY345" s="437"/>
      <c r="GPZ345" s="437"/>
      <c r="GQA345" s="439"/>
      <c r="GQB345" s="211" t="s">
        <v>10863</v>
      </c>
      <c r="GQC345" s="211" t="s">
        <v>22772</v>
      </c>
      <c r="GQD345" s="211" t="s">
        <v>6595</v>
      </c>
      <c r="GQE345" s="212">
        <v>1</v>
      </c>
      <c r="GQF345" s="212"/>
      <c r="GQG345" s="194">
        <v>79.59</v>
      </c>
      <c r="GQH345" s="194">
        <f>ROUND(GQG345*(1+$C$7),2)</f>
        <v>104.49</v>
      </c>
      <c r="GQI345" s="194">
        <f>GQE345*GQG345</f>
        <v>79.59</v>
      </c>
      <c r="GQJ345" s="293">
        <f>GQH345*GQE345</f>
        <v>104.49</v>
      </c>
      <c r="GQK345" s="232" t="s">
        <v>22773</v>
      </c>
      <c r="GQL345" s="437" t="s">
        <v>22774</v>
      </c>
      <c r="GQM345" s="437"/>
      <c r="GQN345" s="437"/>
      <c r="GQO345" s="437"/>
      <c r="GQP345" s="437"/>
      <c r="GQQ345" s="439"/>
      <c r="GQR345" s="211" t="s">
        <v>10863</v>
      </c>
      <c r="GQS345" s="211" t="s">
        <v>22772</v>
      </c>
      <c r="GQT345" s="211" t="s">
        <v>6595</v>
      </c>
      <c r="GQU345" s="212">
        <v>1</v>
      </c>
      <c r="GQV345" s="212"/>
      <c r="GQW345" s="194">
        <v>79.59</v>
      </c>
      <c r="GQX345" s="194">
        <f>ROUND(GQW345*(1+$C$7),2)</f>
        <v>104.49</v>
      </c>
      <c r="GQY345" s="194">
        <f>GQU345*GQW345</f>
        <v>79.59</v>
      </c>
      <c r="GQZ345" s="293">
        <f>GQX345*GQU345</f>
        <v>104.49</v>
      </c>
      <c r="GRA345" s="232" t="s">
        <v>22773</v>
      </c>
      <c r="GRB345" s="437" t="s">
        <v>22774</v>
      </c>
      <c r="GRC345" s="437"/>
      <c r="GRD345" s="437"/>
      <c r="GRE345" s="437"/>
      <c r="GRF345" s="437"/>
      <c r="GRG345" s="439"/>
      <c r="GRH345" s="211" t="s">
        <v>10863</v>
      </c>
      <c r="GRI345" s="211" t="s">
        <v>22772</v>
      </c>
      <c r="GRJ345" s="211" t="s">
        <v>6595</v>
      </c>
      <c r="GRK345" s="212">
        <v>1</v>
      </c>
      <c r="GRL345" s="212"/>
      <c r="GRM345" s="194">
        <v>79.59</v>
      </c>
      <c r="GRN345" s="194">
        <f>ROUND(GRM345*(1+$C$7),2)</f>
        <v>104.49</v>
      </c>
      <c r="GRO345" s="194">
        <f>GRK345*GRM345</f>
        <v>79.59</v>
      </c>
      <c r="GRP345" s="293">
        <f>GRN345*GRK345</f>
        <v>104.49</v>
      </c>
      <c r="GRQ345" s="232" t="s">
        <v>22773</v>
      </c>
      <c r="GRR345" s="437" t="s">
        <v>22774</v>
      </c>
      <c r="GRS345" s="437"/>
      <c r="GRT345" s="437"/>
      <c r="GRU345" s="437"/>
      <c r="GRV345" s="437"/>
      <c r="GRW345" s="439"/>
      <c r="GRX345" s="211" t="s">
        <v>10863</v>
      </c>
      <c r="GRY345" s="211" t="s">
        <v>22772</v>
      </c>
      <c r="GRZ345" s="211" t="s">
        <v>6595</v>
      </c>
      <c r="GSA345" s="212">
        <v>1</v>
      </c>
      <c r="GSB345" s="212"/>
      <c r="GSC345" s="194">
        <v>79.59</v>
      </c>
      <c r="GSD345" s="194">
        <f>ROUND(GSC345*(1+$C$7),2)</f>
        <v>104.49</v>
      </c>
      <c r="GSE345" s="194">
        <f>GSA345*GSC345</f>
        <v>79.59</v>
      </c>
      <c r="GSF345" s="293">
        <f>GSD345*GSA345</f>
        <v>104.49</v>
      </c>
      <c r="GSG345" s="232" t="s">
        <v>22773</v>
      </c>
      <c r="GSH345" s="437" t="s">
        <v>22774</v>
      </c>
      <c r="GSI345" s="437"/>
      <c r="GSJ345" s="437"/>
      <c r="GSK345" s="437"/>
      <c r="GSL345" s="437"/>
      <c r="GSM345" s="439"/>
      <c r="GSN345" s="211" t="s">
        <v>10863</v>
      </c>
      <c r="GSO345" s="211" t="s">
        <v>22772</v>
      </c>
      <c r="GSP345" s="211" t="s">
        <v>6595</v>
      </c>
      <c r="GSQ345" s="212">
        <v>1</v>
      </c>
      <c r="GSR345" s="212"/>
      <c r="GSS345" s="194">
        <v>79.59</v>
      </c>
      <c r="GST345" s="194">
        <f>ROUND(GSS345*(1+$C$7),2)</f>
        <v>104.49</v>
      </c>
      <c r="GSU345" s="194">
        <f>GSQ345*GSS345</f>
        <v>79.59</v>
      </c>
      <c r="GSV345" s="293">
        <f>GST345*GSQ345</f>
        <v>104.49</v>
      </c>
      <c r="GSW345" s="232" t="s">
        <v>22773</v>
      </c>
      <c r="GSX345" s="437" t="s">
        <v>22774</v>
      </c>
      <c r="GSY345" s="437"/>
      <c r="GSZ345" s="437"/>
      <c r="GTA345" s="437"/>
      <c r="GTB345" s="437"/>
      <c r="GTC345" s="439"/>
      <c r="GTD345" s="211" t="s">
        <v>10863</v>
      </c>
      <c r="GTE345" s="211" t="s">
        <v>22772</v>
      </c>
      <c r="GTF345" s="211" t="s">
        <v>6595</v>
      </c>
      <c r="GTG345" s="212">
        <v>1</v>
      </c>
      <c r="GTH345" s="212"/>
      <c r="GTI345" s="194">
        <v>79.59</v>
      </c>
      <c r="GTJ345" s="194">
        <f>ROUND(GTI345*(1+$C$7),2)</f>
        <v>104.49</v>
      </c>
      <c r="GTK345" s="194">
        <f>GTG345*GTI345</f>
        <v>79.59</v>
      </c>
      <c r="GTL345" s="293">
        <f>GTJ345*GTG345</f>
        <v>104.49</v>
      </c>
      <c r="GTM345" s="232" t="s">
        <v>22773</v>
      </c>
      <c r="GTN345" s="437" t="s">
        <v>22774</v>
      </c>
      <c r="GTO345" s="437"/>
      <c r="GTP345" s="437"/>
      <c r="GTQ345" s="437"/>
      <c r="GTR345" s="437"/>
      <c r="GTS345" s="439"/>
      <c r="GTT345" s="211" t="s">
        <v>10863</v>
      </c>
      <c r="GTU345" s="211" t="s">
        <v>22772</v>
      </c>
      <c r="GTV345" s="211" t="s">
        <v>6595</v>
      </c>
      <c r="GTW345" s="212">
        <v>1</v>
      </c>
      <c r="GTX345" s="212"/>
      <c r="GTY345" s="194">
        <v>79.59</v>
      </c>
      <c r="GTZ345" s="194">
        <f>ROUND(GTY345*(1+$C$7),2)</f>
        <v>104.49</v>
      </c>
      <c r="GUA345" s="194">
        <f>GTW345*GTY345</f>
        <v>79.59</v>
      </c>
      <c r="GUB345" s="293">
        <f>GTZ345*GTW345</f>
        <v>104.49</v>
      </c>
      <c r="GUC345" s="232" t="s">
        <v>22773</v>
      </c>
      <c r="GUD345" s="437" t="s">
        <v>22774</v>
      </c>
      <c r="GUE345" s="437"/>
      <c r="GUF345" s="437"/>
      <c r="GUG345" s="437"/>
      <c r="GUH345" s="437"/>
      <c r="GUI345" s="439"/>
      <c r="GUJ345" s="211" t="s">
        <v>10863</v>
      </c>
      <c r="GUK345" s="211" t="s">
        <v>22772</v>
      </c>
      <c r="GUL345" s="211" t="s">
        <v>6595</v>
      </c>
      <c r="GUM345" s="212">
        <v>1</v>
      </c>
      <c r="GUN345" s="212"/>
      <c r="GUO345" s="194">
        <v>79.59</v>
      </c>
      <c r="GUP345" s="194">
        <f>ROUND(GUO345*(1+$C$7),2)</f>
        <v>104.49</v>
      </c>
      <c r="GUQ345" s="194">
        <f>GUM345*GUO345</f>
        <v>79.59</v>
      </c>
      <c r="GUR345" s="293">
        <f>GUP345*GUM345</f>
        <v>104.49</v>
      </c>
      <c r="GUS345" s="232" t="s">
        <v>22773</v>
      </c>
      <c r="GUT345" s="437" t="s">
        <v>22774</v>
      </c>
      <c r="GUU345" s="437"/>
      <c r="GUV345" s="437"/>
      <c r="GUW345" s="437"/>
      <c r="GUX345" s="437"/>
      <c r="GUY345" s="439"/>
      <c r="GUZ345" s="211" t="s">
        <v>10863</v>
      </c>
      <c r="GVA345" s="211" t="s">
        <v>22772</v>
      </c>
      <c r="GVB345" s="211" t="s">
        <v>6595</v>
      </c>
      <c r="GVC345" s="212">
        <v>1</v>
      </c>
      <c r="GVD345" s="212"/>
      <c r="GVE345" s="194">
        <v>79.59</v>
      </c>
      <c r="GVF345" s="194">
        <f>ROUND(GVE345*(1+$C$7),2)</f>
        <v>104.49</v>
      </c>
      <c r="GVG345" s="194">
        <f>GVC345*GVE345</f>
        <v>79.59</v>
      </c>
      <c r="GVH345" s="293">
        <f>GVF345*GVC345</f>
        <v>104.49</v>
      </c>
      <c r="GVI345" s="232" t="s">
        <v>22773</v>
      </c>
      <c r="GVJ345" s="437" t="s">
        <v>22774</v>
      </c>
      <c r="GVK345" s="437"/>
      <c r="GVL345" s="437"/>
      <c r="GVM345" s="437"/>
      <c r="GVN345" s="437"/>
      <c r="GVO345" s="439"/>
      <c r="GVP345" s="211" t="s">
        <v>10863</v>
      </c>
      <c r="GVQ345" s="211" t="s">
        <v>22772</v>
      </c>
      <c r="GVR345" s="211" t="s">
        <v>6595</v>
      </c>
      <c r="GVS345" s="212">
        <v>1</v>
      </c>
      <c r="GVT345" s="212"/>
      <c r="GVU345" s="194">
        <v>79.59</v>
      </c>
      <c r="GVV345" s="194">
        <f>ROUND(GVU345*(1+$C$7),2)</f>
        <v>104.49</v>
      </c>
      <c r="GVW345" s="194">
        <f>GVS345*GVU345</f>
        <v>79.59</v>
      </c>
      <c r="GVX345" s="293">
        <f>GVV345*GVS345</f>
        <v>104.49</v>
      </c>
      <c r="GVY345" s="232" t="s">
        <v>22773</v>
      </c>
      <c r="GVZ345" s="437" t="s">
        <v>22774</v>
      </c>
      <c r="GWA345" s="437"/>
      <c r="GWB345" s="437"/>
      <c r="GWC345" s="437"/>
      <c r="GWD345" s="437"/>
      <c r="GWE345" s="439"/>
      <c r="GWF345" s="211" t="s">
        <v>10863</v>
      </c>
      <c r="GWG345" s="211" t="s">
        <v>22772</v>
      </c>
      <c r="GWH345" s="211" t="s">
        <v>6595</v>
      </c>
      <c r="GWI345" s="212">
        <v>1</v>
      </c>
      <c r="GWJ345" s="212"/>
      <c r="GWK345" s="194">
        <v>79.59</v>
      </c>
      <c r="GWL345" s="194">
        <f>ROUND(GWK345*(1+$C$7),2)</f>
        <v>104.49</v>
      </c>
      <c r="GWM345" s="194">
        <f>GWI345*GWK345</f>
        <v>79.59</v>
      </c>
      <c r="GWN345" s="293">
        <f>GWL345*GWI345</f>
        <v>104.49</v>
      </c>
      <c r="GWO345" s="232" t="s">
        <v>22773</v>
      </c>
      <c r="GWP345" s="437" t="s">
        <v>22774</v>
      </c>
      <c r="GWQ345" s="437"/>
      <c r="GWR345" s="437"/>
      <c r="GWS345" s="437"/>
      <c r="GWT345" s="437"/>
      <c r="GWU345" s="439"/>
      <c r="GWV345" s="211" t="s">
        <v>10863</v>
      </c>
      <c r="GWW345" s="211" t="s">
        <v>22772</v>
      </c>
      <c r="GWX345" s="211" t="s">
        <v>6595</v>
      </c>
      <c r="GWY345" s="212">
        <v>1</v>
      </c>
      <c r="GWZ345" s="212"/>
      <c r="GXA345" s="194">
        <v>79.59</v>
      </c>
      <c r="GXB345" s="194">
        <f>ROUND(GXA345*(1+$C$7),2)</f>
        <v>104.49</v>
      </c>
      <c r="GXC345" s="194">
        <f>GWY345*GXA345</f>
        <v>79.59</v>
      </c>
      <c r="GXD345" s="293">
        <f>GXB345*GWY345</f>
        <v>104.49</v>
      </c>
      <c r="GXE345" s="232" t="s">
        <v>22773</v>
      </c>
      <c r="GXF345" s="437" t="s">
        <v>22774</v>
      </c>
      <c r="GXG345" s="437"/>
      <c r="GXH345" s="437"/>
      <c r="GXI345" s="437"/>
      <c r="GXJ345" s="437"/>
      <c r="GXK345" s="439"/>
      <c r="GXL345" s="211" t="s">
        <v>10863</v>
      </c>
      <c r="GXM345" s="211" t="s">
        <v>22772</v>
      </c>
      <c r="GXN345" s="211" t="s">
        <v>6595</v>
      </c>
      <c r="GXO345" s="212">
        <v>1</v>
      </c>
      <c r="GXP345" s="212"/>
      <c r="GXQ345" s="194">
        <v>79.59</v>
      </c>
      <c r="GXR345" s="194">
        <f>ROUND(GXQ345*(1+$C$7),2)</f>
        <v>104.49</v>
      </c>
      <c r="GXS345" s="194">
        <f>GXO345*GXQ345</f>
        <v>79.59</v>
      </c>
      <c r="GXT345" s="293">
        <f>GXR345*GXO345</f>
        <v>104.49</v>
      </c>
      <c r="GXU345" s="232" t="s">
        <v>22773</v>
      </c>
      <c r="GXV345" s="437" t="s">
        <v>22774</v>
      </c>
      <c r="GXW345" s="437"/>
      <c r="GXX345" s="437"/>
      <c r="GXY345" s="437"/>
      <c r="GXZ345" s="437"/>
      <c r="GYA345" s="439"/>
      <c r="GYB345" s="211" t="s">
        <v>10863</v>
      </c>
      <c r="GYC345" s="211" t="s">
        <v>22772</v>
      </c>
      <c r="GYD345" s="211" t="s">
        <v>6595</v>
      </c>
      <c r="GYE345" s="212">
        <v>1</v>
      </c>
      <c r="GYF345" s="212"/>
      <c r="GYG345" s="194">
        <v>79.59</v>
      </c>
      <c r="GYH345" s="194">
        <f>ROUND(GYG345*(1+$C$7),2)</f>
        <v>104.49</v>
      </c>
      <c r="GYI345" s="194">
        <f>GYE345*GYG345</f>
        <v>79.59</v>
      </c>
      <c r="GYJ345" s="293">
        <f>GYH345*GYE345</f>
        <v>104.49</v>
      </c>
      <c r="GYK345" s="232" t="s">
        <v>22773</v>
      </c>
      <c r="GYL345" s="437" t="s">
        <v>22774</v>
      </c>
      <c r="GYM345" s="437"/>
      <c r="GYN345" s="437"/>
      <c r="GYO345" s="437"/>
      <c r="GYP345" s="437"/>
      <c r="GYQ345" s="439"/>
      <c r="GYR345" s="211" t="s">
        <v>10863</v>
      </c>
      <c r="GYS345" s="211" t="s">
        <v>22772</v>
      </c>
      <c r="GYT345" s="211" t="s">
        <v>6595</v>
      </c>
      <c r="GYU345" s="212">
        <v>1</v>
      </c>
      <c r="GYV345" s="212"/>
      <c r="GYW345" s="194">
        <v>79.59</v>
      </c>
      <c r="GYX345" s="194">
        <f>ROUND(GYW345*(1+$C$7),2)</f>
        <v>104.49</v>
      </c>
      <c r="GYY345" s="194">
        <f>GYU345*GYW345</f>
        <v>79.59</v>
      </c>
      <c r="GYZ345" s="293">
        <f>GYX345*GYU345</f>
        <v>104.49</v>
      </c>
      <c r="GZA345" s="232" t="s">
        <v>22773</v>
      </c>
      <c r="GZB345" s="437" t="s">
        <v>22774</v>
      </c>
      <c r="GZC345" s="437"/>
      <c r="GZD345" s="437"/>
      <c r="GZE345" s="437"/>
      <c r="GZF345" s="437"/>
      <c r="GZG345" s="439"/>
      <c r="GZH345" s="211" t="s">
        <v>10863</v>
      </c>
      <c r="GZI345" s="211" t="s">
        <v>22772</v>
      </c>
      <c r="GZJ345" s="211" t="s">
        <v>6595</v>
      </c>
      <c r="GZK345" s="212">
        <v>1</v>
      </c>
      <c r="GZL345" s="212"/>
      <c r="GZM345" s="194">
        <v>79.59</v>
      </c>
      <c r="GZN345" s="194">
        <f>ROUND(GZM345*(1+$C$7),2)</f>
        <v>104.49</v>
      </c>
      <c r="GZO345" s="194">
        <f>GZK345*GZM345</f>
        <v>79.59</v>
      </c>
      <c r="GZP345" s="293">
        <f>GZN345*GZK345</f>
        <v>104.49</v>
      </c>
      <c r="GZQ345" s="232" t="s">
        <v>22773</v>
      </c>
      <c r="GZR345" s="437" t="s">
        <v>22774</v>
      </c>
      <c r="GZS345" s="437"/>
      <c r="GZT345" s="437"/>
      <c r="GZU345" s="437"/>
      <c r="GZV345" s="437"/>
      <c r="GZW345" s="439"/>
      <c r="GZX345" s="211" t="s">
        <v>10863</v>
      </c>
      <c r="GZY345" s="211" t="s">
        <v>22772</v>
      </c>
      <c r="GZZ345" s="211" t="s">
        <v>6595</v>
      </c>
      <c r="HAA345" s="212">
        <v>1</v>
      </c>
      <c r="HAB345" s="212"/>
      <c r="HAC345" s="194">
        <v>79.59</v>
      </c>
      <c r="HAD345" s="194">
        <f>ROUND(HAC345*(1+$C$7),2)</f>
        <v>104.49</v>
      </c>
      <c r="HAE345" s="194">
        <f>HAA345*HAC345</f>
        <v>79.59</v>
      </c>
      <c r="HAF345" s="293">
        <f>HAD345*HAA345</f>
        <v>104.49</v>
      </c>
      <c r="HAG345" s="232" t="s">
        <v>22773</v>
      </c>
      <c r="HAH345" s="437" t="s">
        <v>22774</v>
      </c>
      <c r="HAI345" s="437"/>
      <c r="HAJ345" s="437"/>
      <c r="HAK345" s="437"/>
      <c r="HAL345" s="437"/>
      <c r="HAM345" s="439"/>
      <c r="HAN345" s="211" t="s">
        <v>10863</v>
      </c>
      <c r="HAO345" s="211" t="s">
        <v>22772</v>
      </c>
      <c r="HAP345" s="211" t="s">
        <v>6595</v>
      </c>
      <c r="HAQ345" s="212">
        <v>1</v>
      </c>
      <c r="HAR345" s="212"/>
      <c r="HAS345" s="194">
        <v>79.59</v>
      </c>
      <c r="HAT345" s="194">
        <f>ROUND(HAS345*(1+$C$7),2)</f>
        <v>104.49</v>
      </c>
      <c r="HAU345" s="194">
        <f>HAQ345*HAS345</f>
        <v>79.59</v>
      </c>
      <c r="HAV345" s="293">
        <f>HAT345*HAQ345</f>
        <v>104.49</v>
      </c>
      <c r="HAW345" s="232" t="s">
        <v>22773</v>
      </c>
      <c r="HAX345" s="437" t="s">
        <v>22774</v>
      </c>
      <c r="HAY345" s="437"/>
      <c r="HAZ345" s="437"/>
      <c r="HBA345" s="437"/>
      <c r="HBB345" s="437"/>
      <c r="HBC345" s="439"/>
      <c r="HBD345" s="211" t="s">
        <v>10863</v>
      </c>
      <c r="HBE345" s="211" t="s">
        <v>22772</v>
      </c>
      <c r="HBF345" s="211" t="s">
        <v>6595</v>
      </c>
      <c r="HBG345" s="212">
        <v>1</v>
      </c>
      <c r="HBH345" s="212"/>
      <c r="HBI345" s="194">
        <v>79.59</v>
      </c>
      <c r="HBJ345" s="194">
        <f>ROUND(HBI345*(1+$C$7),2)</f>
        <v>104.49</v>
      </c>
      <c r="HBK345" s="194">
        <f>HBG345*HBI345</f>
        <v>79.59</v>
      </c>
      <c r="HBL345" s="293">
        <f>HBJ345*HBG345</f>
        <v>104.49</v>
      </c>
      <c r="HBM345" s="232" t="s">
        <v>22773</v>
      </c>
      <c r="HBN345" s="437" t="s">
        <v>22774</v>
      </c>
      <c r="HBO345" s="437"/>
      <c r="HBP345" s="437"/>
      <c r="HBQ345" s="437"/>
      <c r="HBR345" s="437"/>
      <c r="HBS345" s="439"/>
      <c r="HBT345" s="211" t="s">
        <v>10863</v>
      </c>
      <c r="HBU345" s="211" t="s">
        <v>22772</v>
      </c>
      <c r="HBV345" s="211" t="s">
        <v>6595</v>
      </c>
      <c r="HBW345" s="212">
        <v>1</v>
      </c>
      <c r="HBX345" s="212"/>
      <c r="HBY345" s="194">
        <v>79.59</v>
      </c>
      <c r="HBZ345" s="194">
        <f>ROUND(HBY345*(1+$C$7),2)</f>
        <v>104.49</v>
      </c>
      <c r="HCA345" s="194">
        <f>HBW345*HBY345</f>
        <v>79.59</v>
      </c>
      <c r="HCB345" s="293">
        <f>HBZ345*HBW345</f>
        <v>104.49</v>
      </c>
      <c r="HCC345" s="232" t="s">
        <v>22773</v>
      </c>
      <c r="HCD345" s="437" t="s">
        <v>22774</v>
      </c>
      <c r="HCE345" s="437"/>
      <c r="HCF345" s="437"/>
      <c r="HCG345" s="437"/>
      <c r="HCH345" s="437"/>
      <c r="HCI345" s="439"/>
      <c r="HCJ345" s="211" t="s">
        <v>10863</v>
      </c>
      <c r="HCK345" s="211" t="s">
        <v>22772</v>
      </c>
      <c r="HCL345" s="211" t="s">
        <v>6595</v>
      </c>
      <c r="HCM345" s="212">
        <v>1</v>
      </c>
      <c r="HCN345" s="212"/>
      <c r="HCO345" s="194">
        <v>79.59</v>
      </c>
      <c r="HCP345" s="194">
        <f>ROUND(HCO345*(1+$C$7),2)</f>
        <v>104.49</v>
      </c>
      <c r="HCQ345" s="194">
        <f>HCM345*HCO345</f>
        <v>79.59</v>
      </c>
      <c r="HCR345" s="293">
        <f>HCP345*HCM345</f>
        <v>104.49</v>
      </c>
      <c r="HCS345" s="232" t="s">
        <v>22773</v>
      </c>
      <c r="HCT345" s="437" t="s">
        <v>22774</v>
      </c>
      <c r="HCU345" s="437"/>
      <c r="HCV345" s="437"/>
      <c r="HCW345" s="437"/>
      <c r="HCX345" s="437"/>
      <c r="HCY345" s="439"/>
      <c r="HCZ345" s="211" t="s">
        <v>10863</v>
      </c>
      <c r="HDA345" s="211" t="s">
        <v>22772</v>
      </c>
      <c r="HDB345" s="211" t="s">
        <v>6595</v>
      </c>
      <c r="HDC345" s="212">
        <v>1</v>
      </c>
      <c r="HDD345" s="212"/>
      <c r="HDE345" s="194">
        <v>79.59</v>
      </c>
      <c r="HDF345" s="194">
        <f>ROUND(HDE345*(1+$C$7),2)</f>
        <v>104.49</v>
      </c>
      <c r="HDG345" s="194">
        <f>HDC345*HDE345</f>
        <v>79.59</v>
      </c>
      <c r="HDH345" s="293">
        <f>HDF345*HDC345</f>
        <v>104.49</v>
      </c>
      <c r="HDI345" s="232" t="s">
        <v>22773</v>
      </c>
      <c r="HDJ345" s="437" t="s">
        <v>22774</v>
      </c>
      <c r="HDK345" s="437"/>
      <c r="HDL345" s="437"/>
      <c r="HDM345" s="437"/>
      <c r="HDN345" s="437"/>
      <c r="HDO345" s="439"/>
      <c r="HDP345" s="211" t="s">
        <v>10863</v>
      </c>
      <c r="HDQ345" s="211" t="s">
        <v>22772</v>
      </c>
      <c r="HDR345" s="211" t="s">
        <v>6595</v>
      </c>
      <c r="HDS345" s="212">
        <v>1</v>
      </c>
      <c r="HDT345" s="212"/>
      <c r="HDU345" s="194">
        <v>79.59</v>
      </c>
      <c r="HDV345" s="194">
        <f>ROUND(HDU345*(1+$C$7),2)</f>
        <v>104.49</v>
      </c>
      <c r="HDW345" s="194">
        <f>HDS345*HDU345</f>
        <v>79.59</v>
      </c>
      <c r="HDX345" s="293">
        <f>HDV345*HDS345</f>
        <v>104.49</v>
      </c>
      <c r="HDY345" s="232" t="s">
        <v>22773</v>
      </c>
      <c r="HDZ345" s="437" t="s">
        <v>22774</v>
      </c>
      <c r="HEA345" s="437"/>
      <c r="HEB345" s="437"/>
      <c r="HEC345" s="437"/>
      <c r="HED345" s="437"/>
      <c r="HEE345" s="439"/>
      <c r="HEF345" s="211" t="s">
        <v>10863</v>
      </c>
      <c r="HEG345" s="211" t="s">
        <v>22772</v>
      </c>
      <c r="HEH345" s="211" t="s">
        <v>6595</v>
      </c>
      <c r="HEI345" s="212">
        <v>1</v>
      </c>
      <c r="HEJ345" s="212"/>
      <c r="HEK345" s="194">
        <v>79.59</v>
      </c>
      <c r="HEL345" s="194">
        <f>ROUND(HEK345*(1+$C$7),2)</f>
        <v>104.49</v>
      </c>
      <c r="HEM345" s="194">
        <f>HEI345*HEK345</f>
        <v>79.59</v>
      </c>
      <c r="HEN345" s="293">
        <f>HEL345*HEI345</f>
        <v>104.49</v>
      </c>
      <c r="HEO345" s="232" t="s">
        <v>22773</v>
      </c>
      <c r="HEP345" s="437" t="s">
        <v>22774</v>
      </c>
      <c r="HEQ345" s="437"/>
      <c r="HER345" s="437"/>
      <c r="HES345" s="437"/>
      <c r="HET345" s="437"/>
      <c r="HEU345" s="439"/>
      <c r="HEV345" s="211" t="s">
        <v>10863</v>
      </c>
      <c r="HEW345" s="211" t="s">
        <v>22772</v>
      </c>
      <c r="HEX345" s="211" t="s">
        <v>6595</v>
      </c>
      <c r="HEY345" s="212">
        <v>1</v>
      </c>
      <c r="HEZ345" s="212"/>
      <c r="HFA345" s="194">
        <v>79.59</v>
      </c>
      <c r="HFB345" s="194">
        <f>ROUND(HFA345*(1+$C$7),2)</f>
        <v>104.49</v>
      </c>
      <c r="HFC345" s="194">
        <f>HEY345*HFA345</f>
        <v>79.59</v>
      </c>
      <c r="HFD345" s="293">
        <f>HFB345*HEY345</f>
        <v>104.49</v>
      </c>
      <c r="HFE345" s="232" t="s">
        <v>22773</v>
      </c>
      <c r="HFF345" s="437" t="s">
        <v>22774</v>
      </c>
      <c r="HFG345" s="437"/>
      <c r="HFH345" s="437"/>
      <c r="HFI345" s="437"/>
      <c r="HFJ345" s="437"/>
      <c r="HFK345" s="439"/>
      <c r="HFL345" s="211" t="s">
        <v>10863</v>
      </c>
      <c r="HFM345" s="211" t="s">
        <v>22772</v>
      </c>
      <c r="HFN345" s="211" t="s">
        <v>6595</v>
      </c>
      <c r="HFO345" s="212">
        <v>1</v>
      </c>
      <c r="HFP345" s="212"/>
      <c r="HFQ345" s="194">
        <v>79.59</v>
      </c>
      <c r="HFR345" s="194">
        <f>ROUND(HFQ345*(1+$C$7),2)</f>
        <v>104.49</v>
      </c>
      <c r="HFS345" s="194">
        <f>HFO345*HFQ345</f>
        <v>79.59</v>
      </c>
      <c r="HFT345" s="293">
        <f>HFR345*HFO345</f>
        <v>104.49</v>
      </c>
      <c r="HFU345" s="232" t="s">
        <v>22773</v>
      </c>
      <c r="HFV345" s="437" t="s">
        <v>22774</v>
      </c>
      <c r="HFW345" s="437"/>
      <c r="HFX345" s="437"/>
      <c r="HFY345" s="437"/>
      <c r="HFZ345" s="437"/>
      <c r="HGA345" s="439"/>
      <c r="HGB345" s="211" t="s">
        <v>10863</v>
      </c>
      <c r="HGC345" s="211" t="s">
        <v>22772</v>
      </c>
      <c r="HGD345" s="211" t="s">
        <v>6595</v>
      </c>
      <c r="HGE345" s="212">
        <v>1</v>
      </c>
      <c r="HGF345" s="212"/>
      <c r="HGG345" s="194">
        <v>79.59</v>
      </c>
      <c r="HGH345" s="194">
        <f>ROUND(HGG345*(1+$C$7),2)</f>
        <v>104.49</v>
      </c>
      <c r="HGI345" s="194">
        <f>HGE345*HGG345</f>
        <v>79.59</v>
      </c>
      <c r="HGJ345" s="293">
        <f>HGH345*HGE345</f>
        <v>104.49</v>
      </c>
      <c r="HGK345" s="232" t="s">
        <v>22773</v>
      </c>
      <c r="HGL345" s="437" t="s">
        <v>22774</v>
      </c>
      <c r="HGM345" s="437"/>
      <c r="HGN345" s="437"/>
      <c r="HGO345" s="437"/>
      <c r="HGP345" s="437"/>
      <c r="HGQ345" s="439"/>
      <c r="HGR345" s="211" t="s">
        <v>10863</v>
      </c>
      <c r="HGS345" s="211" t="s">
        <v>22772</v>
      </c>
      <c r="HGT345" s="211" t="s">
        <v>6595</v>
      </c>
      <c r="HGU345" s="212">
        <v>1</v>
      </c>
      <c r="HGV345" s="212"/>
      <c r="HGW345" s="194">
        <v>79.59</v>
      </c>
      <c r="HGX345" s="194">
        <f>ROUND(HGW345*(1+$C$7),2)</f>
        <v>104.49</v>
      </c>
      <c r="HGY345" s="194">
        <f>HGU345*HGW345</f>
        <v>79.59</v>
      </c>
      <c r="HGZ345" s="293">
        <f>HGX345*HGU345</f>
        <v>104.49</v>
      </c>
      <c r="HHA345" s="232" t="s">
        <v>22773</v>
      </c>
      <c r="HHB345" s="437" t="s">
        <v>22774</v>
      </c>
      <c r="HHC345" s="437"/>
      <c r="HHD345" s="437"/>
      <c r="HHE345" s="437"/>
      <c r="HHF345" s="437"/>
      <c r="HHG345" s="439"/>
      <c r="HHH345" s="211" t="s">
        <v>10863</v>
      </c>
      <c r="HHI345" s="211" t="s">
        <v>22772</v>
      </c>
      <c r="HHJ345" s="211" t="s">
        <v>6595</v>
      </c>
      <c r="HHK345" s="212">
        <v>1</v>
      </c>
      <c r="HHL345" s="212"/>
      <c r="HHM345" s="194">
        <v>79.59</v>
      </c>
      <c r="HHN345" s="194">
        <f>ROUND(HHM345*(1+$C$7),2)</f>
        <v>104.49</v>
      </c>
      <c r="HHO345" s="194">
        <f>HHK345*HHM345</f>
        <v>79.59</v>
      </c>
      <c r="HHP345" s="293">
        <f>HHN345*HHK345</f>
        <v>104.49</v>
      </c>
      <c r="HHQ345" s="232" t="s">
        <v>22773</v>
      </c>
      <c r="HHR345" s="437" t="s">
        <v>22774</v>
      </c>
      <c r="HHS345" s="437"/>
      <c r="HHT345" s="437"/>
      <c r="HHU345" s="437"/>
      <c r="HHV345" s="437"/>
      <c r="HHW345" s="439"/>
      <c r="HHX345" s="211" t="s">
        <v>10863</v>
      </c>
      <c r="HHY345" s="211" t="s">
        <v>22772</v>
      </c>
      <c r="HHZ345" s="211" t="s">
        <v>6595</v>
      </c>
      <c r="HIA345" s="212">
        <v>1</v>
      </c>
      <c r="HIB345" s="212"/>
      <c r="HIC345" s="194">
        <v>79.59</v>
      </c>
      <c r="HID345" s="194">
        <f>ROUND(HIC345*(1+$C$7),2)</f>
        <v>104.49</v>
      </c>
      <c r="HIE345" s="194">
        <f>HIA345*HIC345</f>
        <v>79.59</v>
      </c>
      <c r="HIF345" s="293">
        <f>HID345*HIA345</f>
        <v>104.49</v>
      </c>
      <c r="HIG345" s="232" t="s">
        <v>22773</v>
      </c>
      <c r="HIH345" s="437" t="s">
        <v>22774</v>
      </c>
      <c r="HII345" s="437"/>
      <c r="HIJ345" s="437"/>
      <c r="HIK345" s="437"/>
      <c r="HIL345" s="437"/>
      <c r="HIM345" s="439"/>
      <c r="HIN345" s="211" t="s">
        <v>10863</v>
      </c>
      <c r="HIO345" s="211" t="s">
        <v>22772</v>
      </c>
      <c r="HIP345" s="211" t="s">
        <v>6595</v>
      </c>
      <c r="HIQ345" s="212">
        <v>1</v>
      </c>
      <c r="HIR345" s="212"/>
      <c r="HIS345" s="194">
        <v>79.59</v>
      </c>
      <c r="HIT345" s="194">
        <f>ROUND(HIS345*(1+$C$7),2)</f>
        <v>104.49</v>
      </c>
      <c r="HIU345" s="194">
        <f>HIQ345*HIS345</f>
        <v>79.59</v>
      </c>
      <c r="HIV345" s="293">
        <f>HIT345*HIQ345</f>
        <v>104.49</v>
      </c>
      <c r="HIW345" s="232" t="s">
        <v>22773</v>
      </c>
      <c r="HIX345" s="437" t="s">
        <v>22774</v>
      </c>
      <c r="HIY345" s="437"/>
      <c r="HIZ345" s="437"/>
      <c r="HJA345" s="437"/>
      <c r="HJB345" s="437"/>
      <c r="HJC345" s="439"/>
      <c r="HJD345" s="211" t="s">
        <v>10863</v>
      </c>
      <c r="HJE345" s="211" t="s">
        <v>22772</v>
      </c>
      <c r="HJF345" s="211" t="s">
        <v>6595</v>
      </c>
      <c r="HJG345" s="212">
        <v>1</v>
      </c>
      <c r="HJH345" s="212"/>
      <c r="HJI345" s="194">
        <v>79.59</v>
      </c>
      <c r="HJJ345" s="194">
        <f>ROUND(HJI345*(1+$C$7),2)</f>
        <v>104.49</v>
      </c>
      <c r="HJK345" s="194">
        <f>HJG345*HJI345</f>
        <v>79.59</v>
      </c>
      <c r="HJL345" s="293">
        <f>HJJ345*HJG345</f>
        <v>104.49</v>
      </c>
      <c r="HJM345" s="232" t="s">
        <v>22773</v>
      </c>
      <c r="HJN345" s="437" t="s">
        <v>22774</v>
      </c>
      <c r="HJO345" s="437"/>
      <c r="HJP345" s="437"/>
      <c r="HJQ345" s="437"/>
      <c r="HJR345" s="437"/>
      <c r="HJS345" s="439"/>
      <c r="HJT345" s="211" t="s">
        <v>10863</v>
      </c>
      <c r="HJU345" s="211" t="s">
        <v>22772</v>
      </c>
      <c r="HJV345" s="211" t="s">
        <v>6595</v>
      </c>
      <c r="HJW345" s="212">
        <v>1</v>
      </c>
      <c r="HJX345" s="212"/>
      <c r="HJY345" s="194">
        <v>79.59</v>
      </c>
      <c r="HJZ345" s="194">
        <f>ROUND(HJY345*(1+$C$7),2)</f>
        <v>104.49</v>
      </c>
      <c r="HKA345" s="194">
        <f>HJW345*HJY345</f>
        <v>79.59</v>
      </c>
      <c r="HKB345" s="293">
        <f>HJZ345*HJW345</f>
        <v>104.49</v>
      </c>
      <c r="HKC345" s="232" t="s">
        <v>22773</v>
      </c>
      <c r="HKD345" s="437" t="s">
        <v>22774</v>
      </c>
      <c r="HKE345" s="437"/>
      <c r="HKF345" s="437"/>
      <c r="HKG345" s="437"/>
      <c r="HKH345" s="437"/>
      <c r="HKI345" s="439"/>
      <c r="HKJ345" s="211" t="s">
        <v>10863</v>
      </c>
      <c r="HKK345" s="211" t="s">
        <v>22772</v>
      </c>
      <c r="HKL345" s="211" t="s">
        <v>6595</v>
      </c>
      <c r="HKM345" s="212">
        <v>1</v>
      </c>
      <c r="HKN345" s="212"/>
      <c r="HKO345" s="194">
        <v>79.59</v>
      </c>
      <c r="HKP345" s="194">
        <f>ROUND(HKO345*(1+$C$7),2)</f>
        <v>104.49</v>
      </c>
      <c r="HKQ345" s="194">
        <f>HKM345*HKO345</f>
        <v>79.59</v>
      </c>
      <c r="HKR345" s="293">
        <f>HKP345*HKM345</f>
        <v>104.49</v>
      </c>
      <c r="HKS345" s="232" t="s">
        <v>22773</v>
      </c>
      <c r="HKT345" s="437" t="s">
        <v>22774</v>
      </c>
      <c r="HKU345" s="437"/>
      <c r="HKV345" s="437"/>
      <c r="HKW345" s="437"/>
      <c r="HKX345" s="437"/>
      <c r="HKY345" s="439"/>
      <c r="HKZ345" s="211" t="s">
        <v>10863</v>
      </c>
      <c r="HLA345" s="211" t="s">
        <v>22772</v>
      </c>
      <c r="HLB345" s="211" t="s">
        <v>6595</v>
      </c>
      <c r="HLC345" s="212">
        <v>1</v>
      </c>
      <c r="HLD345" s="212"/>
      <c r="HLE345" s="194">
        <v>79.59</v>
      </c>
      <c r="HLF345" s="194">
        <f>ROUND(HLE345*(1+$C$7),2)</f>
        <v>104.49</v>
      </c>
      <c r="HLG345" s="194">
        <f>HLC345*HLE345</f>
        <v>79.59</v>
      </c>
      <c r="HLH345" s="293">
        <f>HLF345*HLC345</f>
        <v>104.49</v>
      </c>
      <c r="HLI345" s="232" t="s">
        <v>22773</v>
      </c>
      <c r="HLJ345" s="437" t="s">
        <v>22774</v>
      </c>
      <c r="HLK345" s="437"/>
      <c r="HLL345" s="437"/>
      <c r="HLM345" s="437"/>
      <c r="HLN345" s="437"/>
      <c r="HLO345" s="439"/>
      <c r="HLP345" s="211" t="s">
        <v>10863</v>
      </c>
      <c r="HLQ345" s="211" t="s">
        <v>22772</v>
      </c>
      <c r="HLR345" s="211" t="s">
        <v>6595</v>
      </c>
      <c r="HLS345" s="212">
        <v>1</v>
      </c>
      <c r="HLT345" s="212"/>
      <c r="HLU345" s="194">
        <v>79.59</v>
      </c>
      <c r="HLV345" s="194">
        <f>ROUND(HLU345*(1+$C$7),2)</f>
        <v>104.49</v>
      </c>
      <c r="HLW345" s="194">
        <f>HLS345*HLU345</f>
        <v>79.59</v>
      </c>
      <c r="HLX345" s="293">
        <f>HLV345*HLS345</f>
        <v>104.49</v>
      </c>
      <c r="HLY345" s="232" t="s">
        <v>22773</v>
      </c>
      <c r="HLZ345" s="437" t="s">
        <v>22774</v>
      </c>
      <c r="HMA345" s="437"/>
      <c r="HMB345" s="437"/>
      <c r="HMC345" s="437"/>
      <c r="HMD345" s="437"/>
      <c r="HME345" s="439"/>
      <c r="HMF345" s="211" t="s">
        <v>10863</v>
      </c>
      <c r="HMG345" s="211" t="s">
        <v>22772</v>
      </c>
      <c r="HMH345" s="211" t="s">
        <v>6595</v>
      </c>
      <c r="HMI345" s="212">
        <v>1</v>
      </c>
      <c r="HMJ345" s="212"/>
      <c r="HMK345" s="194">
        <v>79.59</v>
      </c>
      <c r="HML345" s="194">
        <f>ROUND(HMK345*(1+$C$7),2)</f>
        <v>104.49</v>
      </c>
      <c r="HMM345" s="194">
        <f>HMI345*HMK345</f>
        <v>79.59</v>
      </c>
      <c r="HMN345" s="293">
        <f>HML345*HMI345</f>
        <v>104.49</v>
      </c>
      <c r="HMO345" s="232" t="s">
        <v>22773</v>
      </c>
      <c r="HMP345" s="437" t="s">
        <v>22774</v>
      </c>
      <c r="HMQ345" s="437"/>
      <c r="HMR345" s="437"/>
      <c r="HMS345" s="437"/>
      <c r="HMT345" s="437"/>
      <c r="HMU345" s="439"/>
      <c r="HMV345" s="211" t="s">
        <v>10863</v>
      </c>
      <c r="HMW345" s="211" t="s">
        <v>22772</v>
      </c>
      <c r="HMX345" s="211" t="s">
        <v>6595</v>
      </c>
      <c r="HMY345" s="212">
        <v>1</v>
      </c>
      <c r="HMZ345" s="212"/>
      <c r="HNA345" s="194">
        <v>79.59</v>
      </c>
      <c r="HNB345" s="194">
        <f>ROUND(HNA345*(1+$C$7),2)</f>
        <v>104.49</v>
      </c>
      <c r="HNC345" s="194">
        <f>HMY345*HNA345</f>
        <v>79.59</v>
      </c>
      <c r="HND345" s="293">
        <f>HNB345*HMY345</f>
        <v>104.49</v>
      </c>
      <c r="HNE345" s="232" t="s">
        <v>22773</v>
      </c>
      <c r="HNF345" s="437" t="s">
        <v>22774</v>
      </c>
      <c r="HNG345" s="437"/>
      <c r="HNH345" s="437"/>
      <c r="HNI345" s="437"/>
      <c r="HNJ345" s="437"/>
      <c r="HNK345" s="439"/>
      <c r="HNL345" s="211" t="s">
        <v>10863</v>
      </c>
      <c r="HNM345" s="211" t="s">
        <v>22772</v>
      </c>
      <c r="HNN345" s="211" t="s">
        <v>6595</v>
      </c>
      <c r="HNO345" s="212">
        <v>1</v>
      </c>
      <c r="HNP345" s="212"/>
      <c r="HNQ345" s="194">
        <v>79.59</v>
      </c>
      <c r="HNR345" s="194">
        <f>ROUND(HNQ345*(1+$C$7),2)</f>
        <v>104.49</v>
      </c>
      <c r="HNS345" s="194">
        <f>HNO345*HNQ345</f>
        <v>79.59</v>
      </c>
      <c r="HNT345" s="293">
        <f>HNR345*HNO345</f>
        <v>104.49</v>
      </c>
      <c r="HNU345" s="232" t="s">
        <v>22773</v>
      </c>
      <c r="HNV345" s="437" t="s">
        <v>22774</v>
      </c>
      <c r="HNW345" s="437"/>
      <c r="HNX345" s="437"/>
      <c r="HNY345" s="437"/>
      <c r="HNZ345" s="437"/>
      <c r="HOA345" s="439"/>
      <c r="HOB345" s="211" t="s">
        <v>10863</v>
      </c>
      <c r="HOC345" s="211" t="s">
        <v>22772</v>
      </c>
      <c r="HOD345" s="211" t="s">
        <v>6595</v>
      </c>
      <c r="HOE345" s="212">
        <v>1</v>
      </c>
      <c r="HOF345" s="212"/>
      <c r="HOG345" s="194">
        <v>79.59</v>
      </c>
      <c r="HOH345" s="194">
        <f>ROUND(HOG345*(1+$C$7),2)</f>
        <v>104.49</v>
      </c>
      <c r="HOI345" s="194">
        <f>HOE345*HOG345</f>
        <v>79.59</v>
      </c>
      <c r="HOJ345" s="293">
        <f>HOH345*HOE345</f>
        <v>104.49</v>
      </c>
      <c r="HOK345" s="232" t="s">
        <v>22773</v>
      </c>
      <c r="HOL345" s="437" t="s">
        <v>22774</v>
      </c>
      <c r="HOM345" s="437"/>
      <c r="HON345" s="437"/>
      <c r="HOO345" s="437"/>
      <c r="HOP345" s="437"/>
      <c r="HOQ345" s="439"/>
      <c r="HOR345" s="211" t="s">
        <v>10863</v>
      </c>
      <c r="HOS345" s="211" t="s">
        <v>22772</v>
      </c>
      <c r="HOT345" s="211" t="s">
        <v>6595</v>
      </c>
      <c r="HOU345" s="212">
        <v>1</v>
      </c>
      <c r="HOV345" s="212"/>
      <c r="HOW345" s="194">
        <v>79.59</v>
      </c>
      <c r="HOX345" s="194">
        <f>ROUND(HOW345*(1+$C$7),2)</f>
        <v>104.49</v>
      </c>
      <c r="HOY345" s="194">
        <f>HOU345*HOW345</f>
        <v>79.59</v>
      </c>
      <c r="HOZ345" s="293">
        <f>HOX345*HOU345</f>
        <v>104.49</v>
      </c>
      <c r="HPA345" s="232" t="s">
        <v>22773</v>
      </c>
      <c r="HPB345" s="437" t="s">
        <v>22774</v>
      </c>
      <c r="HPC345" s="437"/>
      <c r="HPD345" s="437"/>
      <c r="HPE345" s="437"/>
      <c r="HPF345" s="437"/>
      <c r="HPG345" s="439"/>
      <c r="HPH345" s="211" t="s">
        <v>10863</v>
      </c>
      <c r="HPI345" s="211" t="s">
        <v>22772</v>
      </c>
      <c r="HPJ345" s="211" t="s">
        <v>6595</v>
      </c>
      <c r="HPK345" s="212">
        <v>1</v>
      </c>
      <c r="HPL345" s="212"/>
      <c r="HPM345" s="194">
        <v>79.59</v>
      </c>
      <c r="HPN345" s="194">
        <f>ROUND(HPM345*(1+$C$7),2)</f>
        <v>104.49</v>
      </c>
      <c r="HPO345" s="194">
        <f>HPK345*HPM345</f>
        <v>79.59</v>
      </c>
      <c r="HPP345" s="293">
        <f>HPN345*HPK345</f>
        <v>104.49</v>
      </c>
      <c r="HPQ345" s="232" t="s">
        <v>22773</v>
      </c>
      <c r="HPR345" s="437" t="s">
        <v>22774</v>
      </c>
      <c r="HPS345" s="437"/>
      <c r="HPT345" s="437"/>
      <c r="HPU345" s="437"/>
      <c r="HPV345" s="437"/>
      <c r="HPW345" s="439"/>
      <c r="HPX345" s="211" t="s">
        <v>10863</v>
      </c>
      <c r="HPY345" s="211" t="s">
        <v>22772</v>
      </c>
      <c r="HPZ345" s="211" t="s">
        <v>6595</v>
      </c>
      <c r="HQA345" s="212">
        <v>1</v>
      </c>
      <c r="HQB345" s="212"/>
      <c r="HQC345" s="194">
        <v>79.59</v>
      </c>
      <c r="HQD345" s="194">
        <f>ROUND(HQC345*(1+$C$7),2)</f>
        <v>104.49</v>
      </c>
      <c r="HQE345" s="194">
        <f>HQA345*HQC345</f>
        <v>79.59</v>
      </c>
      <c r="HQF345" s="293">
        <f>HQD345*HQA345</f>
        <v>104.49</v>
      </c>
      <c r="HQG345" s="232" t="s">
        <v>22773</v>
      </c>
      <c r="HQH345" s="437" t="s">
        <v>22774</v>
      </c>
      <c r="HQI345" s="437"/>
      <c r="HQJ345" s="437"/>
      <c r="HQK345" s="437"/>
      <c r="HQL345" s="437"/>
      <c r="HQM345" s="439"/>
      <c r="HQN345" s="211" t="s">
        <v>10863</v>
      </c>
      <c r="HQO345" s="211" t="s">
        <v>22772</v>
      </c>
      <c r="HQP345" s="211" t="s">
        <v>6595</v>
      </c>
      <c r="HQQ345" s="212">
        <v>1</v>
      </c>
      <c r="HQR345" s="212"/>
      <c r="HQS345" s="194">
        <v>79.59</v>
      </c>
      <c r="HQT345" s="194">
        <f>ROUND(HQS345*(1+$C$7),2)</f>
        <v>104.49</v>
      </c>
      <c r="HQU345" s="194">
        <f>HQQ345*HQS345</f>
        <v>79.59</v>
      </c>
      <c r="HQV345" s="293">
        <f>HQT345*HQQ345</f>
        <v>104.49</v>
      </c>
      <c r="HQW345" s="232" t="s">
        <v>22773</v>
      </c>
      <c r="HQX345" s="437" t="s">
        <v>22774</v>
      </c>
      <c r="HQY345" s="437"/>
      <c r="HQZ345" s="437"/>
      <c r="HRA345" s="437"/>
      <c r="HRB345" s="437"/>
      <c r="HRC345" s="439"/>
      <c r="HRD345" s="211" t="s">
        <v>10863</v>
      </c>
      <c r="HRE345" s="211" t="s">
        <v>22772</v>
      </c>
      <c r="HRF345" s="211" t="s">
        <v>6595</v>
      </c>
      <c r="HRG345" s="212">
        <v>1</v>
      </c>
      <c r="HRH345" s="212"/>
      <c r="HRI345" s="194">
        <v>79.59</v>
      </c>
      <c r="HRJ345" s="194">
        <f>ROUND(HRI345*(1+$C$7),2)</f>
        <v>104.49</v>
      </c>
      <c r="HRK345" s="194">
        <f>HRG345*HRI345</f>
        <v>79.59</v>
      </c>
      <c r="HRL345" s="293">
        <f>HRJ345*HRG345</f>
        <v>104.49</v>
      </c>
      <c r="HRM345" s="232" t="s">
        <v>22773</v>
      </c>
      <c r="HRN345" s="437" t="s">
        <v>22774</v>
      </c>
      <c r="HRO345" s="437"/>
      <c r="HRP345" s="437"/>
      <c r="HRQ345" s="437"/>
      <c r="HRR345" s="437"/>
      <c r="HRS345" s="439"/>
      <c r="HRT345" s="211" t="s">
        <v>10863</v>
      </c>
      <c r="HRU345" s="211" t="s">
        <v>22772</v>
      </c>
      <c r="HRV345" s="211" t="s">
        <v>6595</v>
      </c>
      <c r="HRW345" s="212">
        <v>1</v>
      </c>
      <c r="HRX345" s="212"/>
      <c r="HRY345" s="194">
        <v>79.59</v>
      </c>
      <c r="HRZ345" s="194">
        <f>ROUND(HRY345*(1+$C$7),2)</f>
        <v>104.49</v>
      </c>
      <c r="HSA345" s="194">
        <f>HRW345*HRY345</f>
        <v>79.59</v>
      </c>
      <c r="HSB345" s="293">
        <f>HRZ345*HRW345</f>
        <v>104.49</v>
      </c>
      <c r="HSC345" s="232" t="s">
        <v>22773</v>
      </c>
      <c r="HSD345" s="437" t="s">
        <v>22774</v>
      </c>
      <c r="HSE345" s="437"/>
      <c r="HSF345" s="437"/>
      <c r="HSG345" s="437"/>
      <c r="HSH345" s="437"/>
      <c r="HSI345" s="439"/>
      <c r="HSJ345" s="211" t="s">
        <v>10863</v>
      </c>
      <c r="HSK345" s="211" t="s">
        <v>22772</v>
      </c>
      <c r="HSL345" s="211" t="s">
        <v>6595</v>
      </c>
      <c r="HSM345" s="212">
        <v>1</v>
      </c>
      <c r="HSN345" s="212"/>
      <c r="HSO345" s="194">
        <v>79.59</v>
      </c>
      <c r="HSP345" s="194">
        <f>ROUND(HSO345*(1+$C$7),2)</f>
        <v>104.49</v>
      </c>
      <c r="HSQ345" s="194">
        <f>HSM345*HSO345</f>
        <v>79.59</v>
      </c>
      <c r="HSR345" s="293">
        <f>HSP345*HSM345</f>
        <v>104.49</v>
      </c>
      <c r="HSS345" s="232" t="s">
        <v>22773</v>
      </c>
      <c r="HST345" s="437" t="s">
        <v>22774</v>
      </c>
      <c r="HSU345" s="437"/>
      <c r="HSV345" s="437"/>
      <c r="HSW345" s="437"/>
      <c r="HSX345" s="437"/>
      <c r="HSY345" s="439"/>
      <c r="HSZ345" s="211" t="s">
        <v>10863</v>
      </c>
      <c r="HTA345" s="211" t="s">
        <v>22772</v>
      </c>
      <c r="HTB345" s="211" t="s">
        <v>6595</v>
      </c>
      <c r="HTC345" s="212">
        <v>1</v>
      </c>
      <c r="HTD345" s="212"/>
      <c r="HTE345" s="194">
        <v>79.59</v>
      </c>
      <c r="HTF345" s="194">
        <f>ROUND(HTE345*(1+$C$7),2)</f>
        <v>104.49</v>
      </c>
      <c r="HTG345" s="194">
        <f>HTC345*HTE345</f>
        <v>79.59</v>
      </c>
      <c r="HTH345" s="293">
        <f>HTF345*HTC345</f>
        <v>104.49</v>
      </c>
      <c r="HTI345" s="232" t="s">
        <v>22773</v>
      </c>
      <c r="HTJ345" s="437" t="s">
        <v>22774</v>
      </c>
      <c r="HTK345" s="437"/>
      <c r="HTL345" s="437"/>
      <c r="HTM345" s="437"/>
      <c r="HTN345" s="437"/>
      <c r="HTO345" s="439"/>
      <c r="HTP345" s="211" t="s">
        <v>10863</v>
      </c>
      <c r="HTQ345" s="211" t="s">
        <v>22772</v>
      </c>
      <c r="HTR345" s="211" t="s">
        <v>6595</v>
      </c>
      <c r="HTS345" s="212">
        <v>1</v>
      </c>
      <c r="HTT345" s="212"/>
      <c r="HTU345" s="194">
        <v>79.59</v>
      </c>
      <c r="HTV345" s="194">
        <f>ROUND(HTU345*(1+$C$7),2)</f>
        <v>104.49</v>
      </c>
      <c r="HTW345" s="194">
        <f>HTS345*HTU345</f>
        <v>79.59</v>
      </c>
      <c r="HTX345" s="293">
        <f>HTV345*HTS345</f>
        <v>104.49</v>
      </c>
      <c r="HTY345" s="232" t="s">
        <v>22773</v>
      </c>
      <c r="HTZ345" s="437" t="s">
        <v>22774</v>
      </c>
      <c r="HUA345" s="437"/>
      <c r="HUB345" s="437"/>
      <c r="HUC345" s="437"/>
      <c r="HUD345" s="437"/>
      <c r="HUE345" s="439"/>
      <c r="HUF345" s="211" t="s">
        <v>10863</v>
      </c>
      <c r="HUG345" s="211" t="s">
        <v>22772</v>
      </c>
      <c r="HUH345" s="211" t="s">
        <v>6595</v>
      </c>
      <c r="HUI345" s="212">
        <v>1</v>
      </c>
      <c r="HUJ345" s="212"/>
      <c r="HUK345" s="194">
        <v>79.59</v>
      </c>
      <c r="HUL345" s="194">
        <f>ROUND(HUK345*(1+$C$7),2)</f>
        <v>104.49</v>
      </c>
      <c r="HUM345" s="194">
        <f>HUI345*HUK345</f>
        <v>79.59</v>
      </c>
      <c r="HUN345" s="293">
        <f>HUL345*HUI345</f>
        <v>104.49</v>
      </c>
      <c r="HUO345" s="232" t="s">
        <v>22773</v>
      </c>
      <c r="HUP345" s="437" t="s">
        <v>22774</v>
      </c>
      <c r="HUQ345" s="437"/>
      <c r="HUR345" s="437"/>
      <c r="HUS345" s="437"/>
      <c r="HUT345" s="437"/>
      <c r="HUU345" s="439"/>
      <c r="HUV345" s="211" t="s">
        <v>10863</v>
      </c>
      <c r="HUW345" s="211" t="s">
        <v>22772</v>
      </c>
      <c r="HUX345" s="211" t="s">
        <v>6595</v>
      </c>
      <c r="HUY345" s="212">
        <v>1</v>
      </c>
      <c r="HUZ345" s="212"/>
      <c r="HVA345" s="194">
        <v>79.59</v>
      </c>
      <c r="HVB345" s="194">
        <f>ROUND(HVA345*(1+$C$7),2)</f>
        <v>104.49</v>
      </c>
      <c r="HVC345" s="194">
        <f>HUY345*HVA345</f>
        <v>79.59</v>
      </c>
      <c r="HVD345" s="293">
        <f>HVB345*HUY345</f>
        <v>104.49</v>
      </c>
      <c r="HVE345" s="232" t="s">
        <v>22773</v>
      </c>
      <c r="HVF345" s="437" t="s">
        <v>22774</v>
      </c>
      <c r="HVG345" s="437"/>
      <c r="HVH345" s="437"/>
      <c r="HVI345" s="437"/>
      <c r="HVJ345" s="437"/>
      <c r="HVK345" s="439"/>
      <c r="HVL345" s="211" t="s">
        <v>10863</v>
      </c>
      <c r="HVM345" s="211" t="s">
        <v>22772</v>
      </c>
      <c r="HVN345" s="211" t="s">
        <v>6595</v>
      </c>
      <c r="HVO345" s="212">
        <v>1</v>
      </c>
      <c r="HVP345" s="212"/>
      <c r="HVQ345" s="194">
        <v>79.59</v>
      </c>
      <c r="HVR345" s="194">
        <f>ROUND(HVQ345*(1+$C$7),2)</f>
        <v>104.49</v>
      </c>
      <c r="HVS345" s="194">
        <f>HVO345*HVQ345</f>
        <v>79.59</v>
      </c>
      <c r="HVT345" s="293">
        <f>HVR345*HVO345</f>
        <v>104.49</v>
      </c>
      <c r="HVU345" s="232" t="s">
        <v>22773</v>
      </c>
      <c r="HVV345" s="437" t="s">
        <v>22774</v>
      </c>
      <c r="HVW345" s="437"/>
      <c r="HVX345" s="437"/>
      <c r="HVY345" s="437"/>
      <c r="HVZ345" s="437"/>
      <c r="HWA345" s="439"/>
      <c r="HWB345" s="211" t="s">
        <v>10863</v>
      </c>
      <c r="HWC345" s="211" t="s">
        <v>22772</v>
      </c>
      <c r="HWD345" s="211" t="s">
        <v>6595</v>
      </c>
      <c r="HWE345" s="212">
        <v>1</v>
      </c>
      <c r="HWF345" s="212"/>
      <c r="HWG345" s="194">
        <v>79.59</v>
      </c>
      <c r="HWH345" s="194">
        <f>ROUND(HWG345*(1+$C$7),2)</f>
        <v>104.49</v>
      </c>
      <c r="HWI345" s="194">
        <f>HWE345*HWG345</f>
        <v>79.59</v>
      </c>
      <c r="HWJ345" s="293">
        <f>HWH345*HWE345</f>
        <v>104.49</v>
      </c>
      <c r="HWK345" s="232" t="s">
        <v>22773</v>
      </c>
      <c r="HWL345" s="437" t="s">
        <v>22774</v>
      </c>
      <c r="HWM345" s="437"/>
      <c r="HWN345" s="437"/>
      <c r="HWO345" s="437"/>
      <c r="HWP345" s="437"/>
      <c r="HWQ345" s="439"/>
      <c r="HWR345" s="211" t="s">
        <v>10863</v>
      </c>
      <c r="HWS345" s="211" t="s">
        <v>22772</v>
      </c>
      <c r="HWT345" s="211" t="s">
        <v>6595</v>
      </c>
      <c r="HWU345" s="212">
        <v>1</v>
      </c>
      <c r="HWV345" s="212"/>
      <c r="HWW345" s="194">
        <v>79.59</v>
      </c>
      <c r="HWX345" s="194">
        <f>ROUND(HWW345*(1+$C$7),2)</f>
        <v>104.49</v>
      </c>
      <c r="HWY345" s="194">
        <f>HWU345*HWW345</f>
        <v>79.59</v>
      </c>
      <c r="HWZ345" s="293">
        <f>HWX345*HWU345</f>
        <v>104.49</v>
      </c>
      <c r="HXA345" s="232" t="s">
        <v>22773</v>
      </c>
      <c r="HXB345" s="437" t="s">
        <v>22774</v>
      </c>
      <c r="HXC345" s="437"/>
      <c r="HXD345" s="437"/>
      <c r="HXE345" s="437"/>
      <c r="HXF345" s="437"/>
      <c r="HXG345" s="439"/>
      <c r="HXH345" s="211" t="s">
        <v>10863</v>
      </c>
      <c r="HXI345" s="211" t="s">
        <v>22772</v>
      </c>
      <c r="HXJ345" s="211" t="s">
        <v>6595</v>
      </c>
      <c r="HXK345" s="212">
        <v>1</v>
      </c>
      <c r="HXL345" s="212"/>
      <c r="HXM345" s="194">
        <v>79.59</v>
      </c>
      <c r="HXN345" s="194">
        <f>ROUND(HXM345*(1+$C$7),2)</f>
        <v>104.49</v>
      </c>
      <c r="HXO345" s="194">
        <f>HXK345*HXM345</f>
        <v>79.59</v>
      </c>
      <c r="HXP345" s="293">
        <f>HXN345*HXK345</f>
        <v>104.49</v>
      </c>
      <c r="HXQ345" s="232" t="s">
        <v>22773</v>
      </c>
      <c r="HXR345" s="437" t="s">
        <v>22774</v>
      </c>
      <c r="HXS345" s="437"/>
      <c r="HXT345" s="437"/>
      <c r="HXU345" s="437"/>
      <c r="HXV345" s="437"/>
      <c r="HXW345" s="439"/>
      <c r="HXX345" s="211" t="s">
        <v>10863</v>
      </c>
      <c r="HXY345" s="211" t="s">
        <v>22772</v>
      </c>
      <c r="HXZ345" s="211" t="s">
        <v>6595</v>
      </c>
      <c r="HYA345" s="212">
        <v>1</v>
      </c>
      <c r="HYB345" s="212"/>
      <c r="HYC345" s="194">
        <v>79.59</v>
      </c>
      <c r="HYD345" s="194">
        <f>ROUND(HYC345*(1+$C$7),2)</f>
        <v>104.49</v>
      </c>
      <c r="HYE345" s="194">
        <f>HYA345*HYC345</f>
        <v>79.59</v>
      </c>
      <c r="HYF345" s="293">
        <f>HYD345*HYA345</f>
        <v>104.49</v>
      </c>
      <c r="HYG345" s="232" t="s">
        <v>22773</v>
      </c>
      <c r="HYH345" s="437" t="s">
        <v>22774</v>
      </c>
      <c r="HYI345" s="437"/>
      <c r="HYJ345" s="437"/>
      <c r="HYK345" s="437"/>
      <c r="HYL345" s="437"/>
      <c r="HYM345" s="439"/>
      <c r="HYN345" s="211" t="s">
        <v>10863</v>
      </c>
      <c r="HYO345" s="211" t="s">
        <v>22772</v>
      </c>
      <c r="HYP345" s="211" t="s">
        <v>6595</v>
      </c>
      <c r="HYQ345" s="212">
        <v>1</v>
      </c>
      <c r="HYR345" s="212"/>
      <c r="HYS345" s="194">
        <v>79.59</v>
      </c>
      <c r="HYT345" s="194">
        <f>ROUND(HYS345*(1+$C$7),2)</f>
        <v>104.49</v>
      </c>
      <c r="HYU345" s="194">
        <f>HYQ345*HYS345</f>
        <v>79.59</v>
      </c>
      <c r="HYV345" s="293">
        <f>HYT345*HYQ345</f>
        <v>104.49</v>
      </c>
      <c r="HYW345" s="232" t="s">
        <v>22773</v>
      </c>
      <c r="HYX345" s="437" t="s">
        <v>22774</v>
      </c>
      <c r="HYY345" s="437"/>
      <c r="HYZ345" s="437"/>
      <c r="HZA345" s="437"/>
      <c r="HZB345" s="437"/>
      <c r="HZC345" s="439"/>
      <c r="HZD345" s="211" t="s">
        <v>10863</v>
      </c>
      <c r="HZE345" s="211" t="s">
        <v>22772</v>
      </c>
      <c r="HZF345" s="211" t="s">
        <v>6595</v>
      </c>
      <c r="HZG345" s="212">
        <v>1</v>
      </c>
      <c r="HZH345" s="212"/>
      <c r="HZI345" s="194">
        <v>79.59</v>
      </c>
      <c r="HZJ345" s="194">
        <f>ROUND(HZI345*(1+$C$7),2)</f>
        <v>104.49</v>
      </c>
      <c r="HZK345" s="194">
        <f>HZG345*HZI345</f>
        <v>79.59</v>
      </c>
      <c r="HZL345" s="293">
        <f>HZJ345*HZG345</f>
        <v>104.49</v>
      </c>
      <c r="HZM345" s="232" t="s">
        <v>22773</v>
      </c>
      <c r="HZN345" s="437" t="s">
        <v>22774</v>
      </c>
      <c r="HZO345" s="437"/>
      <c r="HZP345" s="437"/>
      <c r="HZQ345" s="437"/>
      <c r="HZR345" s="437"/>
      <c r="HZS345" s="439"/>
      <c r="HZT345" s="211" t="s">
        <v>10863</v>
      </c>
      <c r="HZU345" s="211" t="s">
        <v>22772</v>
      </c>
      <c r="HZV345" s="211" t="s">
        <v>6595</v>
      </c>
      <c r="HZW345" s="212">
        <v>1</v>
      </c>
      <c r="HZX345" s="212"/>
      <c r="HZY345" s="194">
        <v>79.59</v>
      </c>
      <c r="HZZ345" s="194">
        <f>ROUND(HZY345*(1+$C$7),2)</f>
        <v>104.49</v>
      </c>
      <c r="IAA345" s="194">
        <f>HZW345*HZY345</f>
        <v>79.59</v>
      </c>
      <c r="IAB345" s="293">
        <f>HZZ345*HZW345</f>
        <v>104.49</v>
      </c>
      <c r="IAC345" s="232" t="s">
        <v>22773</v>
      </c>
      <c r="IAD345" s="437" t="s">
        <v>22774</v>
      </c>
      <c r="IAE345" s="437"/>
      <c r="IAF345" s="437"/>
      <c r="IAG345" s="437"/>
      <c r="IAH345" s="437"/>
      <c r="IAI345" s="439"/>
      <c r="IAJ345" s="211" t="s">
        <v>10863</v>
      </c>
      <c r="IAK345" s="211" t="s">
        <v>22772</v>
      </c>
      <c r="IAL345" s="211" t="s">
        <v>6595</v>
      </c>
      <c r="IAM345" s="212">
        <v>1</v>
      </c>
      <c r="IAN345" s="212"/>
      <c r="IAO345" s="194">
        <v>79.59</v>
      </c>
      <c r="IAP345" s="194">
        <f>ROUND(IAO345*(1+$C$7),2)</f>
        <v>104.49</v>
      </c>
      <c r="IAQ345" s="194">
        <f>IAM345*IAO345</f>
        <v>79.59</v>
      </c>
      <c r="IAR345" s="293">
        <f>IAP345*IAM345</f>
        <v>104.49</v>
      </c>
      <c r="IAS345" s="232" t="s">
        <v>22773</v>
      </c>
      <c r="IAT345" s="437" t="s">
        <v>22774</v>
      </c>
      <c r="IAU345" s="437"/>
      <c r="IAV345" s="437"/>
      <c r="IAW345" s="437"/>
      <c r="IAX345" s="437"/>
      <c r="IAY345" s="439"/>
      <c r="IAZ345" s="211" t="s">
        <v>10863</v>
      </c>
      <c r="IBA345" s="211" t="s">
        <v>22772</v>
      </c>
      <c r="IBB345" s="211" t="s">
        <v>6595</v>
      </c>
      <c r="IBC345" s="212">
        <v>1</v>
      </c>
      <c r="IBD345" s="212"/>
      <c r="IBE345" s="194">
        <v>79.59</v>
      </c>
      <c r="IBF345" s="194">
        <f>ROUND(IBE345*(1+$C$7),2)</f>
        <v>104.49</v>
      </c>
      <c r="IBG345" s="194">
        <f>IBC345*IBE345</f>
        <v>79.59</v>
      </c>
      <c r="IBH345" s="293">
        <f>IBF345*IBC345</f>
        <v>104.49</v>
      </c>
      <c r="IBI345" s="232" t="s">
        <v>22773</v>
      </c>
      <c r="IBJ345" s="437" t="s">
        <v>22774</v>
      </c>
      <c r="IBK345" s="437"/>
      <c r="IBL345" s="437"/>
      <c r="IBM345" s="437"/>
      <c r="IBN345" s="437"/>
      <c r="IBO345" s="439"/>
      <c r="IBP345" s="211" t="s">
        <v>10863</v>
      </c>
      <c r="IBQ345" s="211" t="s">
        <v>22772</v>
      </c>
      <c r="IBR345" s="211" t="s">
        <v>6595</v>
      </c>
      <c r="IBS345" s="212">
        <v>1</v>
      </c>
      <c r="IBT345" s="212"/>
      <c r="IBU345" s="194">
        <v>79.59</v>
      </c>
      <c r="IBV345" s="194">
        <f>ROUND(IBU345*(1+$C$7),2)</f>
        <v>104.49</v>
      </c>
      <c r="IBW345" s="194">
        <f>IBS345*IBU345</f>
        <v>79.59</v>
      </c>
      <c r="IBX345" s="293">
        <f>IBV345*IBS345</f>
        <v>104.49</v>
      </c>
      <c r="IBY345" s="232" t="s">
        <v>22773</v>
      </c>
      <c r="IBZ345" s="437" t="s">
        <v>22774</v>
      </c>
      <c r="ICA345" s="437"/>
      <c r="ICB345" s="437"/>
      <c r="ICC345" s="437"/>
      <c r="ICD345" s="437"/>
      <c r="ICE345" s="439"/>
      <c r="ICF345" s="211" t="s">
        <v>10863</v>
      </c>
      <c r="ICG345" s="211" t="s">
        <v>22772</v>
      </c>
      <c r="ICH345" s="211" t="s">
        <v>6595</v>
      </c>
      <c r="ICI345" s="212">
        <v>1</v>
      </c>
      <c r="ICJ345" s="212"/>
      <c r="ICK345" s="194">
        <v>79.59</v>
      </c>
      <c r="ICL345" s="194">
        <f>ROUND(ICK345*(1+$C$7),2)</f>
        <v>104.49</v>
      </c>
      <c r="ICM345" s="194">
        <f>ICI345*ICK345</f>
        <v>79.59</v>
      </c>
      <c r="ICN345" s="293">
        <f>ICL345*ICI345</f>
        <v>104.49</v>
      </c>
      <c r="ICO345" s="232" t="s">
        <v>22773</v>
      </c>
      <c r="ICP345" s="437" t="s">
        <v>22774</v>
      </c>
      <c r="ICQ345" s="437"/>
      <c r="ICR345" s="437"/>
      <c r="ICS345" s="437"/>
      <c r="ICT345" s="437"/>
      <c r="ICU345" s="439"/>
      <c r="ICV345" s="211" t="s">
        <v>10863</v>
      </c>
      <c r="ICW345" s="211" t="s">
        <v>22772</v>
      </c>
      <c r="ICX345" s="211" t="s">
        <v>6595</v>
      </c>
      <c r="ICY345" s="212">
        <v>1</v>
      </c>
      <c r="ICZ345" s="212"/>
      <c r="IDA345" s="194">
        <v>79.59</v>
      </c>
      <c r="IDB345" s="194">
        <f>ROUND(IDA345*(1+$C$7),2)</f>
        <v>104.49</v>
      </c>
      <c r="IDC345" s="194">
        <f>ICY345*IDA345</f>
        <v>79.59</v>
      </c>
      <c r="IDD345" s="293">
        <f>IDB345*ICY345</f>
        <v>104.49</v>
      </c>
      <c r="IDE345" s="232" t="s">
        <v>22773</v>
      </c>
      <c r="IDF345" s="437" t="s">
        <v>22774</v>
      </c>
      <c r="IDG345" s="437"/>
      <c r="IDH345" s="437"/>
      <c r="IDI345" s="437"/>
      <c r="IDJ345" s="437"/>
      <c r="IDK345" s="439"/>
      <c r="IDL345" s="211" t="s">
        <v>10863</v>
      </c>
      <c r="IDM345" s="211" t="s">
        <v>22772</v>
      </c>
      <c r="IDN345" s="211" t="s">
        <v>6595</v>
      </c>
      <c r="IDO345" s="212">
        <v>1</v>
      </c>
      <c r="IDP345" s="212"/>
      <c r="IDQ345" s="194">
        <v>79.59</v>
      </c>
      <c r="IDR345" s="194">
        <f>ROUND(IDQ345*(1+$C$7),2)</f>
        <v>104.49</v>
      </c>
      <c r="IDS345" s="194">
        <f>IDO345*IDQ345</f>
        <v>79.59</v>
      </c>
      <c r="IDT345" s="293">
        <f>IDR345*IDO345</f>
        <v>104.49</v>
      </c>
      <c r="IDU345" s="232" t="s">
        <v>22773</v>
      </c>
      <c r="IDV345" s="437" t="s">
        <v>22774</v>
      </c>
      <c r="IDW345" s="437"/>
      <c r="IDX345" s="437"/>
      <c r="IDY345" s="437"/>
      <c r="IDZ345" s="437"/>
      <c r="IEA345" s="439"/>
      <c r="IEB345" s="211" t="s">
        <v>10863</v>
      </c>
      <c r="IEC345" s="211" t="s">
        <v>22772</v>
      </c>
      <c r="IED345" s="211" t="s">
        <v>6595</v>
      </c>
      <c r="IEE345" s="212">
        <v>1</v>
      </c>
      <c r="IEF345" s="212"/>
      <c r="IEG345" s="194">
        <v>79.59</v>
      </c>
      <c r="IEH345" s="194">
        <f>ROUND(IEG345*(1+$C$7),2)</f>
        <v>104.49</v>
      </c>
      <c r="IEI345" s="194">
        <f>IEE345*IEG345</f>
        <v>79.59</v>
      </c>
      <c r="IEJ345" s="293">
        <f>IEH345*IEE345</f>
        <v>104.49</v>
      </c>
      <c r="IEK345" s="232" t="s">
        <v>22773</v>
      </c>
      <c r="IEL345" s="437" t="s">
        <v>22774</v>
      </c>
      <c r="IEM345" s="437"/>
      <c r="IEN345" s="437"/>
      <c r="IEO345" s="437"/>
      <c r="IEP345" s="437"/>
      <c r="IEQ345" s="439"/>
      <c r="IER345" s="211" t="s">
        <v>10863</v>
      </c>
      <c r="IES345" s="211" t="s">
        <v>22772</v>
      </c>
      <c r="IET345" s="211" t="s">
        <v>6595</v>
      </c>
      <c r="IEU345" s="212">
        <v>1</v>
      </c>
      <c r="IEV345" s="212"/>
      <c r="IEW345" s="194">
        <v>79.59</v>
      </c>
      <c r="IEX345" s="194">
        <f>ROUND(IEW345*(1+$C$7),2)</f>
        <v>104.49</v>
      </c>
      <c r="IEY345" s="194">
        <f>IEU345*IEW345</f>
        <v>79.59</v>
      </c>
      <c r="IEZ345" s="293">
        <f>IEX345*IEU345</f>
        <v>104.49</v>
      </c>
      <c r="IFA345" s="232" t="s">
        <v>22773</v>
      </c>
      <c r="IFB345" s="437" t="s">
        <v>22774</v>
      </c>
      <c r="IFC345" s="437"/>
      <c r="IFD345" s="437"/>
      <c r="IFE345" s="437"/>
      <c r="IFF345" s="437"/>
      <c r="IFG345" s="439"/>
      <c r="IFH345" s="211" t="s">
        <v>10863</v>
      </c>
      <c r="IFI345" s="211" t="s">
        <v>22772</v>
      </c>
      <c r="IFJ345" s="211" t="s">
        <v>6595</v>
      </c>
      <c r="IFK345" s="212">
        <v>1</v>
      </c>
      <c r="IFL345" s="212"/>
      <c r="IFM345" s="194">
        <v>79.59</v>
      </c>
      <c r="IFN345" s="194">
        <f>ROUND(IFM345*(1+$C$7),2)</f>
        <v>104.49</v>
      </c>
      <c r="IFO345" s="194">
        <f>IFK345*IFM345</f>
        <v>79.59</v>
      </c>
      <c r="IFP345" s="293">
        <f>IFN345*IFK345</f>
        <v>104.49</v>
      </c>
      <c r="IFQ345" s="232" t="s">
        <v>22773</v>
      </c>
      <c r="IFR345" s="437" t="s">
        <v>22774</v>
      </c>
      <c r="IFS345" s="437"/>
      <c r="IFT345" s="437"/>
      <c r="IFU345" s="437"/>
      <c r="IFV345" s="437"/>
      <c r="IFW345" s="439"/>
      <c r="IFX345" s="211" t="s">
        <v>10863</v>
      </c>
      <c r="IFY345" s="211" t="s">
        <v>22772</v>
      </c>
      <c r="IFZ345" s="211" t="s">
        <v>6595</v>
      </c>
      <c r="IGA345" s="212">
        <v>1</v>
      </c>
      <c r="IGB345" s="212"/>
      <c r="IGC345" s="194">
        <v>79.59</v>
      </c>
      <c r="IGD345" s="194">
        <f>ROUND(IGC345*(1+$C$7),2)</f>
        <v>104.49</v>
      </c>
      <c r="IGE345" s="194">
        <f>IGA345*IGC345</f>
        <v>79.59</v>
      </c>
      <c r="IGF345" s="293">
        <f>IGD345*IGA345</f>
        <v>104.49</v>
      </c>
      <c r="IGG345" s="232" t="s">
        <v>22773</v>
      </c>
      <c r="IGH345" s="437" t="s">
        <v>22774</v>
      </c>
      <c r="IGI345" s="437"/>
      <c r="IGJ345" s="437"/>
      <c r="IGK345" s="437"/>
      <c r="IGL345" s="437"/>
      <c r="IGM345" s="439"/>
      <c r="IGN345" s="211" t="s">
        <v>10863</v>
      </c>
      <c r="IGO345" s="211" t="s">
        <v>22772</v>
      </c>
      <c r="IGP345" s="211" t="s">
        <v>6595</v>
      </c>
      <c r="IGQ345" s="212">
        <v>1</v>
      </c>
      <c r="IGR345" s="212"/>
      <c r="IGS345" s="194">
        <v>79.59</v>
      </c>
      <c r="IGT345" s="194">
        <f>ROUND(IGS345*(1+$C$7),2)</f>
        <v>104.49</v>
      </c>
      <c r="IGU345" s="194">
        <f>IGQ345*IGS345</f>
        <v>79.59</v>
      </c>
      <c r="IGV345" s="293">
        <f>IGT345*IGQ345</f>
        <v>104.49</v>
      </c>
      <c r="IGW345" s="232" t="s">
        <v>22773</v>
      </c>
      <c r="IGX345" s="437" t="s">
        <v>22774</v>
      </c>
      <c r="IGY345" s="437"/>
      <c r="IGZ345" s="437"/>
      <c r="IHA345" s="437"/>
      <c r="IHB345" s="437"/>
      <c r="IHC345" s="439"/>
      <c r="IHD345" s="211" t="s">
        <v>10863</v>
      </c>
      <c r="IHE345" s="211" t="s">
        <v>22772</v>
      </c>
      <c r="IHF345" s="211" t="s">
        <v>6595</v>
      </c>
      <c r="IHG345" s="212">
        <v>1</v>
      </c>
      <c r="IHH345" s="212"/>
      <c r="IHI345" s="194">
        <v>79.59</v>
      </c>
      <c r="IHJ345" s="194">
        <f>ROUND(IHI345*(1+$C$7),2)</f>
        <v>104.49</v>
      </c>
      <c r="IHK345" s="194">
        <f>IHG345*IHI345</f>
        <v>79.59</v>
      </c>
      <c r="IHL345" s="293">
        <f>IHJ345*IHG345</f>
        <v>104.49</v>
      </c>
      <c r="IHM345" s="232" t="s">
        <v>22773</v>
      </c>
      <c r="IHN345" s="437" t="s">
        <v>22774</v>
      </c>
      <c r="IHO345" s="437"/>
      <c r="IHP345" s="437"/>
      <c r="IHQ345" s="437"/>
      <c r="IHR345" s="437"/>
      <c r="IHS345" s="439"/>
      <c r="IHT345" s="211" t="s">
        <v>10863</v>
      </c>
      <c r="IHU345" s="211" t="s">
        <v>22772</v>
      </c>
      <c r="IHV345" s="211" t="s">
        <v>6595</v>
      </c>
      <c r="IHW345" s="212">
        <v>1</v>
      </c>
      <c r="IHX345" s="212"/>
      <c r="IHY345" s="194">
        <v>79.59</v>
      </c>
      <c r="IHZ345" s="194">
        <f>ROUND(IHY345*(1+$C$7),2)</f>
        <v>104.49</v>
      </c>
      <c r="IIA345" s="194">
        <f>IHW345*IHY345</f>
        <v>79.59</v>
      </c>
      <c r="IIB345" s="293">
        <f>IHZ345*IHW345</f>
        <v>104.49</v>
      </c>
      <c r="IIC345" s="232" t="s">
        <v>22773</v>
      </c>
      <c r="IID345" s="437" t="s">
        <v>22774</v>
      </c>
      <c r="IIE345" s="437"/>
      <c r="IIF345" s="437"/>
      <c r="IIG345" s="437"/>
      <c r="IIH345" s="437"/>
      <c r="III345" s="439"/>
      <c r="IIJ345" s="211" t="s">
        <v>10863</v>
      </c>
      <c r="IIK345" s="211" t="s">
        <v>22772</v>
      </c>
      <c r="IIL345" s="211" t="s">
        <v>6595</v>
      </c>
      <c r="IIM345" s="212">
        <v>1</v>
      </c>
      <c r="IIN345" s="212"/>
      <c r="IIO345" s="194">
        <v>79.59</v>
      </c>
      <c r="IIP345" s="194">
        <f>ROUND(IIO345*(1+$C$7),2)</f>
        <v>104.49</v>
      </c>
      <c r="IIQ345" s="194">
        <f>IIM345*IIO345</f>
        <v>79.59</v>
      </c>
      <c r="IIR345" s="293">
        <f>IIP345*IIM345</f>
        <v>104.49</v>
      </c>
      <c r="IIS345" s="232" t="s">
        <v>22773</v>
      </c>
      <c r="IIT345" s="437" t="s">
        <v>22774</v>
      </c>
      <c r="IIU345" s="437"/>
      <c r="IIV345" s="437"/>
      <c r="IIW345" s="437"/>
      <c r="IIX345" s="437"/>
      <c r="IIY345" s="439"/>
      <c r="IIZ345" s="211" t="s">
        <v>10863</v>
      </c>
      <c r="IJA345" s="211" t="s">
        <v>22772</v>
      </c>
      <c r="IJB345" s="211" t="s">
        <v>6595</v>
      </c>
      <c r="IJC345" s="212">
        <v>1</v>
      </c>
      <c r="IJD345" s="212"/>
      <c r="IJE345" s="194">
        <v>79.59</v>
      </c>
      <c r="IJF345" s="194">
        <f>ROUND(IJE345*(1+$C$7),2)</f>
        <v>104.49</v>
      </c>
      <c r="IJG345" s="194">
        <f>IJC345*IJE345</f>
        <v>79.59</v>
      </c>
      <c r="IJH345" s="293">
        <f>IJF345*IJC345</f>
        <v>104.49</v>
      </c>
      <c r="IJI345" s="232" t="s">
        <v>22773</v>
      </c>
      <c r="IJJ345" s="437" t="s">
        <v>22774</v>
      </c>
      <c r="IJK345" s="437"/>
      <c r="IJL345" s="437"/>
      <c r="IJM345" s="437"/>
      <c r="IJN345" s="437"/>
      <c r="IJO345" s="439"/>
      <c r="IJP345" s="211" t="s">
        <v>10863</v>
      </c>
      <c r="IJQ345" s="211" t="s">
        <v>22772</v>
      </c>
      <c r="IJR345" s="211" t="s">
        <v>6595</v>
      </c>
      <c r="IJS345" s="212">
        <v>1</v>
      </c>
      <c r="IJT345" s="212"/>
      <c r="IJU345" s="194">
        <v>79.59</v>
      </c>
      <c r="IJV345" s="194">
        <f>ROUND(IJU345*(1+$C$7),2)</f>
        <v>104.49</v>
      </c>
      <c r="IJW345" s="194">
        <f>IJS345*IJU345</f>
        <v>79.59</v>
      </c>
      <c r="IJX345" s="293">
        <f>IJV345*IJS345</f>
        <v>104.49</v>
      </c>
      <c r="IJY345" s="232" t="s">
        <v>22773</v>
      </c>
      <c r="IJZ345" s="437" t="s">
        <v>22774</v>
      </c>
      <c r="IKA345" s="437"/>
      <c r="IKB345" s="437"/>
      <c r="IKC345" s="437"/>
      <c r="IKD345" s="437"/>
      <c r="IKE345" s="439"/>
      <c r="IKF345" s="211" t="s">
        <v>10863</v>
      </c>
      <c r="IKG345" s="211" t="s">
        <v>22772</v>
      </c>
      <c r="IKH345" s="211" t="s">
        <v>6595</v>
      </c>
      <c r="IKI345" s="212">
        <v>1</v>
      </c>
      <c r="IKJ345" s="212"/>
      <c r="IKK345" s="194">
        <v>79.59</v>
      </c>
      <c r="IKL345" s="194">
        <f>ROUND(IKK345*(1+$C$7),2)</f>
        <v>104.49</v>
      </c>
      <c r="IKM345" s="194">
        <f>IKI345*IKK345</f>
        <v>79.59</v>
      </c>
      <c r="IKN345" s="293">
        <f>IKL345*IKI345</f>
        <v>104.49</v>
      </c>
      <c r="IKO345" s="232" t="s">
        <v>22773</v>
      </c>
      <c r="IKP345" s="437" t="s">
        <v>22774</v>
      </c>
      <c r="IKQ345" s="437"/>
      <c r="IKR345" s="437"/>
      <c r="IKS345" s="437"/>
      <c r="IKT345" s="437"/>
      <c r="IKU345" s="439"/>
      <c r="IKV345" s="211" t="s">
        <v>10863</v>
      </c>
      <c r="IKW345" s="211" t="s">
        <v>22772</v>
      </c>
      <c r="IKX345" s="211" t="s">
        <v>6595</v>
      </c>
      <c r="IKY345" s="212">
        <v>1</v>
      </c>
      <c r="IKZ345" s="212"/>
      <c r="ILA345" s="194">
        <v>79.59</v>
      </c>
      <c r="ILB345" s="194">
        <f>ROUND(ILA345*(1+$C$7),2)</f>
        <v>104.49</v>
      </c>
      <c r="ILC345" s="194">
        <f>IKY345*ILA345</f>
        <v>79.59</v>
      </c>
      <c r="ILD345" s="293">
        <f>ILB345*IKY345</f>
        <v>104.49</v>
      </c>
      <c r="ILE345" s="232" t="s">
        <v>22773</v>
      </c>
      <c r="ILF345" s="437" t="s">
        <v>22774</v>
      </c>
      <c r="ILG345" s="437"/>
      <c r="ILH345" s="437"/>
      <c r="ILI345" s="437"/>
      <c r="ILJ345" s="437"/>
      <c r="ILK345" s="439"/>
      <c r="ILL345" s="211" t="s">
        <v>10863</v>
      </c>
      <c r="ILM345" s="211" t="s">
        <v>22772</v>
      </c>
      <c r="ILN345" s="211" t="s">
        <v>6595</v>
      </c>
      <c r="ILO345" s="212">
        <v>1</v>
      </c>
      <c r="ILP345" s="212"/>
      <c r="ILQ345" s="194">
        <v>79.59</v>
      </c>
      <c r="ILR345" s="194">
        <f>ROUND(ILQ345*(1+$C$7),2)</f>
        <v>104.49</v>
      </c>
      <c r="ILS345" s="194">
        <f>ILO345*ILQ345</f>
        <v>79.59</v>
      </c>
      <c r="ILT345" s="293">
        <f>ILR345*ILO345</f>
        <v>104.49</v>
      </c>
      <c r="ILU345" s="232" t="s">
        <v>22773</v>
      </c>
      <c r="ILV345" s="437" t="s">
        <v>22774</v>
      </c>
      <c r="ILW345" s="437"/>
      <c r="ILX345" s="437"/>
      <c r="ILY345" s="437"/>
      <c r="ILZ345" s="437"/>
      <c r="IMA345" s="439"/>
      <c r="IMB345" s="211" t="s">
        <v>10863</v>
      </c>
      <c r="IMC345" s="211" t="s">
        <v>22772</v>
      </c>
      <c r="IMD345" s="211" t="s">
        <v>6595</v>
      </c>
      <c r="IME345" s="212">
        <v>1</v>
      </c>
      <c r="IMF345" s="212"/>
      <c r="IMG345" s="194">
        <v>79.59</v>
      </c>
      <c r="IMH345" s="194">
        <f>ROUND(IMG345*(1+$C$7),2)</f>
        <v>104.49</v>
      </c>
      <c r="IMI345" s="194">
        <f>IME345*IMG345</f>
        <v>79.59</v>
      </c>
      <c r="IMJ345" s="293">
        <f>IMH345*IME345</f>
        <v>104.49</v>
      </c>
      <c r="IMK345" s="232" t="s">
        <v>22773</v>
      </c>
      <c r="IML345" s="437" t="s">
        <v>22774</v>
      </c>
      <c r="IMM345" s="437"/>
      <c r="IMN345" s="437"/>
      <c r="IMO345" s="437"/>
      <c r="IMP345" s="437"/>
      <c r="IMQ345" s="439"/>
      <c r="IMR345" s="211" t="s">
        <v>10863</v>
      </c>
      <c r="IMS345" s="211" t="s">
        <v>22772</v>
      </c>
      <c r="IMT345" s="211" t="s">
        <v>6595</v>
      </c>
      <c r="IMU345" s="212">
        <v>1</v>
      </c>
      <c r="IMV345" s="212"/>
      <c r="IMW345" s="194">
        <v>79.59</v>
      </c>
      <c r="IMX345" s="194">
        <f>ROUND(IMW345*(1+$C$7),2)</f>
        <v>104.49</v>
      </c>
      <c r="IMY345" s="194">
        <f>IMU345*IMW345</f>
        <v>79.59</v>
      </c>
      <c r="IMZ345" s="293">
        <f>IMX345*IMU345</f>
        <v>104.49</v>
      </c>
      <c r="INA345" s="232" t="s">
        <v>22773</v>
      </c>
      <c r="INB345" s="437" t="s">
        <v>22774</v>
      </c>
      <c r="INC345" s="437"/>
      <c r="IND345" s="437"/>
      <c r="INE345" s="437"/>
      <c r="INF345" s="437"/>
      <c r="ING345" s="439"/>
      <c r="INH345" s="211" t="s">
        <v>10863</v>
      </c>
      <c r="INI345" s="211" t="s">
        <v>22772</v>
      </c>
      <c r="INJ345" s="211" t="s">
        <v>6595</v>
      </c>
      <c r="INK345" s="212">
        <v>1</v>
      </c>
      <c r="INL345" s="212"/>
      <c r="INM345" s="194">
        <v>79.59</v>
      </c>
      <c r="INN345" s="194">
        <f>ROUND(INM345*(1+$C$7),2)</f>
        <v>104.49</v>
      </c>
      <c r="INO345" s="194">
        <f>INK345*INM345</f>
        <v>79.59</v>
      </c>
      <c r="INP345" s="293">
        <f>INN345*INK345</f>
        <v>104.49</v>
      </c>
      <c r="INQ345" s="232" t="s">
        <v>22773</v>
      </c>
      <c r="INR345" s="437" t="s">
        <v>22774</v>
      </c>
      <c r="INS345" s="437"/>
      <c r="INT345" s="437"/>
      <c r="INU345" s="437"/>
      <c r="INV345" s="437"/>
      <c r="INW345" s="439"/>
      <c r="INX345" s="211" t="s">
        <v>10863</v>
      </c>
      <c r="INY345" s="211" t="s">
        <v>22772</v>
      </c>
      <c r="INZ345" s="211" t="s">
        <v>6595</v>
      </c>
      <c r="IOA345" s="212">
        <v>1</v>
      </c>
      <c r="IOB345" s="212"/>
      <c r="IOC345" s="194">
        <v>79.59</v>
      </c>
      <c r="IOD345" s="194">
        <f>ROUND(IOC345*(1+$C$7),2)</f>
        <v>104.49</v>
      </c>
      <c r="IOE345" s="194">
        <f>IOA345*IOC345</f>
        <v>79.59</v>
      </c>
      <c r="IOF345" s="293">
        <f>IOD345*IOA345</f>
        <v>104.49</v>
      </c>
      <c r="IOG345" s="232" t="s">
        <v>22773</v>
      </c>
      <c r="IOH345" s="437" t="s">
        <v>22774</v>
      </c>
      <c r="IOI345" s="437"/>
      <c r="IOJ345" s="437"/>
      <c r="IOK345" s="437"/>
      <c r="IOL345" s="437"/>
      <c r="IOM345" s="439"/>
      <c r="ION345" s="211" t="s">
        <v>10863</v>
      </c>
      <c r="IOO345" s="211" t="s">
        <v>22772</v>
      </c>
      <c r="IOP345" s="211" t="s">
        <v>6595</v>
      </c>
      <c r="IOQ345" s="212">
        <v>1</v>
      </c>
      <c r="IOR345" s="212"/>
      <c r="IOS345" s="194">
        <v>79.59</v>
      </c>
      <c r="IOT345" s="194">
        <f>ROUND(IOS345*(1+$C$7),2)</f>
        <v>104.49</v>
      </c>
      <c r="IOU345" s="194">
        <f>IOQ345*IOS345</f>
        <v>79.59</v>
      </c>
      <c r="IOV345" s="293">
        <f>IOT345*IOQ345</f>
        <v>104.49</v>
      </c>
      <c r="IOW345" s="232" t="s">
        <v>22773</v>
      </c>
      <c r="IOX345" s="437" t="s">
        <v>22774</v>
      </c>
      <c r="IOY345" s="437"/>
      <c r="IOZ345" s="437"/>
      <c r="IPA345" s="437"/>
      <c r="IPB345" s="437"/>
      <c r="IPC345" s="439"/>
      <c r="IPD345" s="211" t="s">
        <v>10863</v>
      </c>
      <c r="IPE345" s="211" t="s">
        <v>22772</v>
      </c>
      <c r="IPF345" s="211" t="s">
        <v>6595</v>
      </c>
      <c r="IPG345" s="212">
        <v>1</v>
      </c>
      <c r="IPH345" s="212"/>
      <c r="IPI345" s="194">
        <v>79.59</v>
      </c>
      <c r="IPJ345" s="194">
        <f>ROUND(IPI345*(1+$C$7),2)</f>
        <v>104.49</v>
      </c>
      <c r="IPK345" s="194">
        <f>IPG345*IPI345</f>
        <v>79.59</v>
      </c>
      <c r="IPL345" s="293">
        <f>IPJ345*IPG345</f>
        <v>104.49</v>
      </c>
      <c r="IPM345" s="232" t="s">
        <v>22773</v>
      </c>
      <c r="IPN345" s="437" t="s">
        <v>22774</v>
      </c>
      <c r="IPO345" s="437"/>
      <c r="IPP345" s="437"/>
      <c r="IPQ345" s="437"/>
      <c r="IPR345" s="437"/>
      <c r="IPS345" s="439"/>
      <c r="IPT345" s="211" t="s">
        <v>10863</v>
      </c>
      <c r="IPU345" s="211" t="s">
        <v>22772</v>
      </c>
      <c r="IPV345" s="211" t="s">
        <v>6595</v>
      </c>
      <c r="IPW345" s="212">
        <v>1</v>
      </c>
      <c r="IPX345" s="212"/>
      <c r="IPY345" s="194">
        <v>79.59</v>
      </c>
      <c r="IPZ345" s="194">
        <f>ROUND(IPY345*(1+$C$7),2)</f>
        <v>104.49</v>
      </c>
      <c r="IQA345" s="194">
        <f>IPW345*IPY345</f>
        <v>79.59</v>
      </c>
      <c r="IQB345" s="293">
        <f>IPZ345*IPW345</f>
        <v>104.49</v>
      </c>
      <c r="IQC345" s="232" t="s">
        <v>22773</v>
      </c>
      <c r="IQD345" s="437" t="s">
        <v>22774</v>
      </c>
      <c r="IQE345" s="437"/>
      <c r="IQF345" s="437"/>
      <c r="IQG345" s="437"/>
      <c r="IQH345" s="437"/>
      <c r="IQI345" s="439"/>
      <c r="IQJ345" s="211" t="s">
        <v>10863</v>
      </c>
      <c r="IQK345" s="211" t="s">
        <v>22772</v>
      </c>
      <c r="IQL345" s="211" t="s">
        <v>6595</v>
      </c>
      <c r="IQM345" s="212">
        <v>1</v>
      </c>
      <c r="IQN345" s="212"/>
      <c r="IQO345" s="194">
        <v>79.59</v>
      </c>
      <c r="IQP345" s="194">
        <f>ROUND(IQO345*(1+$C$7),2)</f>
        <v>104.49</v>
      </c>
      <c r="IQQ345" s="194">
        <f>IQM345*IQO345</f>
        <v>79.59</v>
      </c>
      <c r="IQR345" s="293">
        <f>IQP345*IQM345</f>
        <v>104.49</v>
      </c>
      <c r="IQS345" s="232" t="s">
        <v>22773</v>
      </c>
      <c r="IQT345" s="437" t="s">
        <v>22774</v>
      </c>
      <c r="IQU345" s="437"/>
      <c r="IQV345" s="437"/>
      <c r="IQW345" s="437"/>
      <c r="IQX345" s="437"/>
      <c r="IQY345" s="439"/>
      <c r="IQZ345" s="211" t="s">
        <v>10863</v>
      </c>
      <c r="IRA345" s="211" t="s">
        <v>22772</v>
      </c>
      <c r="IRB345" s="211" t="s">
        <v>6595</v>
      </c>
      <c r="IRC345" s="212">
        <v>1</v>
      </c>
      <c r="IRD345" s="212"/>
      <c r="IRE345" s="194">
        <v>79.59</v>
      </c>
      <c r="IRF345" s="194">
        <f>ROUND(IRE345*(1+$C$7),2)</f>
        <v>104.49</v>
      </c>
      <c r="IRG345" s="194">
        <f>IRC345*IRE345</f>
        <v>79.59</v>
      </c>
      <c r="IRH345" s="293">
        <f>IRF345*IRC345</f>
        <v>104.49</v>
      </c>
      <c r="IRI345" s="232" t="s">
        <v>22773</v>
      </c>
      <c r="IRJ345" s="437" t="s">
        <v>22774</v>
      </c>
      <c r="IRK345" s="437"/>
      <c r="IRL345" s="437"/>
      <c r="IRM345" s="437"/>
      <c r="IRN345" s="437"/>
      <c r="IRO345" s="439"/>
      <c r="IRP345" s="211" t="s">
        <v>10863</v>
      </c>
      <c r="IRQ345" s="211" t="s">
        <v>22772</v>
      </c>
      <c r="IRR345" s="211" t="s">
        <v>6595</v>
      </c>
      <c r="IRS345" s="212">
        <v>1</v>
      </c>
      <c r="IRT345" s="212"/>
      <c r="IRU345" s="194">
        <v>79.59</v>
      </c>
      <c r="IRV345" s="194">
        <f>ROUND(IRU345*(1+$C$7),2)</f>
        <v>104.49</v>
      </c>
      <c r="IRW345" s="194">
        <f>IRS345*IRU345</f>
        <v>79.59</v>
      </c>
      <c r="IRX345" s="293">
        <f>IRV345*IRS345</f>
        <v>104.49</v>
      </c>
      <c r="IRY345" s="232" t="s">
        <v>22773</v>
      </c>
      <c r="IRZ345" s="437" t="s">
        <v>22774</v>
      </c>
      <c r="ISA345" s="437"/>
      <c r="ISB345" s="437"/>
      <c r="ISC345" s="437"/>
      <c r="ISD345" s="437"/>
      <c r="ISE345" s="439"/>
      <c r="ISF345" s="211" t="s">
        <v>10863</v>
      </c>
      <c r="ISG345" s="211" t="s">
        <v>22772</v>
      </c>
      <c r="ISH345" s="211" t="s">
        <v>6595</v>
      </c>
      <c r="ISI345" s="212">
        <v>1</v>
      </c>
      <c r="ISJ345" s="212"/>
      <c r="ISK345" s="194">
        <v>79.59</v>
      </c>
      <c r="ISL345" s="194">
        <f>ROUND(ISK345*(1+$C$7),2)</f>
        <v>104.49</v>
      </c>
      <c r="ISM345" s="194">
        <f>ISI345*ISK345</f>
        <v>79.59</v>
      </c>
      <c r="ISN345" s="293">
        <f>ISL345*ISI345</f>
        <v>104.49</v>
      </c>
      <c r="ISO345" s="232" t="s">
        <v>22773</v>
      </c>
      <c r="ISP345" s="437" t="s">
        <v>22774</v>
      </c>
      <c r="ISQ345" s="437"/>
      <c r="ISR345" s="437"/>
      <c r="ISS345" s="437"/>
      <c r="IST345" s="437"/>
      <c r="ISU345" s="439"/>
      <c r="ISV345" s="211" t="s">
        <v>10863</v>
      </c>
      <c r="ISW345" s="211" t="s">
        <v>22772</v>
      </c>
      <c r="ISX345" s="211" t="s">
        <v>6595</v>
      </c>
      <c r="ISY345" s="212">
        <v>1</v>
      </c>
      <c r="ISZ345" s="212"/>
      <c r="ITA345" s="194">
        <v>79.59</v>
      </c>
      <c r="ITB345" s="194">
        <f>ROUND(ITA345*(1+$C$7),2)</f>
        <v>104.49</v>
      </c>
      <c r="ITC345" s="194">
        <f>ISY345*ITA345</f>
        <v>79.59</v>
      </c>
      <c r="ITD345" s="293">
        <f>ITB345*ISY345</f>
        <v>104.49</v>
      </c>
      <c r="ITE345" s="232" t="s">
        <v>22773</v>
      </c>
      <c r="ITF345" s="437" t="s">
        <v>22774</v>
      </c>
      <c r="ITG345" s="437"/>
      <c r="ITH345" s="437"/>
      <c r="ITI345" s="437"/>
      <c r="ITJ345" s="437"/>
      <c r="ITK345" s="439"/>
      <c r="ITL345" s="211" t="s">
        <v>10863</v>
      </c>
      <c r="ITM345" s="211" t="s">
        <v>22772</v>
      </c>
      <c r="ITN345" s="211" t="s">
        <v>6595</v>
      </c>
      <c r="ITO345" s="212">
        <v>1</v>
      </c>
      <c r="ITP345" s="212"/>
      <c r="ITQ345" s="194">
        <v>79.59</v>
      </c>
      <c r="ITR345" s="194">
        <f>ROUND(ITQ345*(1+$C$7),2)</f>
        <v>104.49</v>
      </c>
      <c r="ITS345" s="194">
        <f>ITO345*ITQ345</f>
        <v>79.59</v>
      </c>
      <c r="ITT345" s="293">
        <f>ITR345*ITO345</f>
        <v>104.49</v>
      </c>
      <c r="ITU345" s="232" t="s">
        <v>22773</v>
      </c>
      <c r="ITV345" s="437" t="s">
        <v>22774</v>
      </c>
      <c r="ITW345" s="437"/>
      <c r="ITX345" s="437"/>
      <c r="ITY345" s="437"/>
      <c r="ITZ345" s="437"/>
      <c r="IUA345" s="439"/>
      <c r="IUB345" s="211" t="s">
        <v>10863</v>
      </c>
      <c r="IUC345" s="211" t="s">
        <v>22772</v>
      </c>
      <c r="IUD345" s="211" t="s">
        <v>6595</v>
      </c>
      <c r="IUE345" s="212">
        <v>1</v>
      </c>
      <c r="IUF345" s="212"/>
      <c r="IUG345" s="194">
        <v>79.59</v>
      </c>
      <c r="IUH345" s="194">
        <f>ROUND(IUG345*(1+$C$7),2)</f>
        <v>104.49</v>
      </c>
      <c r="IUI345" s="194">
        <f>IUE345*IUG345</f>
        <v>79.59</v>
      </c>
      <c r="IUJ345" s="293">
        <f>IUH345*IUE345</f>
        <v>104.49</v>
      </c>
      <c r="IUK345" s="232" t="s">
        <v>22773</v>
      </c>
      <c r="IUL345" s="437" t="s">
        <v>22774</v>
      </c>
      <c r="IUM345" s="437"/>
      <c r="IUN345" s="437"/>
      <c r="IUO345" s="437"/>
      <c r="IUP345" s="437"/>
      <c r="IUQ345" s="439"/>
      <c r="IUR345" s="211" t="s">
        <v>10863</v>
      </c>
      <c r="IUS345" s="211" t="s">
        <v>22772</v>
      </c>
      <c r="IUT345" s="211" t="s">
        <v>6595</v>
      </c>
      <c r="IUU345" s="212">
        <v>1</v>
      </c>
      <c r="IUV345" s="212"/>
      <c r="IUW345" s="194">
        <v>79.59</v>
      </c>
      <c r="IUX345" s="194">
        <f>ROUND(IUW345*(1+$C$7),2)</f>
        <v>104.49</v>
      </c>
      <c r="IUY345" s="194">
        <f>IUU345*IUW345</f>
        <v>79.59</v>
      </c>
      <c r="IUZ345" s="293">
        <f>IUX345*IUU345</f>
        <v>104.49</v>
      </c>
      <c r="IVA345" s="232" t="s">
        <v>22773</v>
      </c>
      <c r="IVB345" s="437" t="s">
        <v>22774</v>
      </c>
      <c r="IVC345" s="437"/>
      <c r="IVD345" s="437"/>
      <c r="IVE345" s="437"/>
      <c r="IVF345" s="437"/>
      <c r="IVG345" s="439"/>
      <c r="IVH345" s="211" t="s">
        <v>10863</v>
      </c>
      <c r="IVI345" s="211" t="s">
        <v>22772</v>
      </c>
      <c r="IVJ345" s="211" t="s">
        <v>6595</v>
      </c>
      <c r="IVK345" s="212">
        <v>1</v>
      </c>
      <c r="IVL345" s="212"/>
      <c r="IVM345" s="194">
        <v>79.59</v>
      </c>
      <c r="IVN345" s="194">
        <f>ROUND(IVM345*(1+$C$7),2)</f>
        <v>104.49</v>
      </c>
      <c r="IVO345" s="194">
        <f>IVK345*IVM345</f>
        <v>79.59</v>
      </c>
      <c r="IVP345" s="293">
        <f>IVN345*IVK345</f>
        <v>104.49</v>
      </c>
      <c r="IVQ345" s="232" t="s">
        <v>22773</v>
      </c>
      <c r="IVR345" s="437" t="s">
        <v>22774</v>
      </c>
      <c r="IVS345" s="437"/>
      <c r="IVT345" s="437"/>
      <c r="IVU345" s="437"/>
      <c r="IVV345" s="437"/>
      <c r="IVW345" s="439"/>
      <c r="IVX345" s="211" t="s">
        <v>10863</v>
      </c>
      <c r="IVY345" s="211" t="s">
        <v>22772</v>
      </c>
      <c r="IVZ345" s="211" t="s">
        <v>6595</v>
      </c>
      <c r="IWA345" s="212">
        <v>1</v>
      </c>
      <c r="IWB345" s="212"/>
      <c r="IWC345" s="194">
        <v>79.59</v>
      </c>
      <c r="IWD345" s="194">
        <f>ROUND(IWC345*(1+$C$7),2)</f>
        <v>104.49</v>
      </c>
      <c r="IWE345" s="194">
        <f>IWA345*IWC345</f>
        <v>79.59</v>
      </c>
      <c r="IWF345" s="293">
        <f>IWD345*IWA345</f>
        <v>104.49</v>
      </c>
      <c r="IWG345" s="232" t="s">
        <v>22773</v>
      </c>
      <c r="IWH345" s="437" t="s">
        <v>22774</v>
      </c>
      <c r="IWI345" s="437"/>
      <c r="IWJ345" s="437"/>
      <c r="IWK345" s="437"/>
      <c r="IWL345" s="437"/>
      <c r="IWM345" s="439"/>
      <c r="IWN345" s="211" t="s">
        <v>10863</v>
      </c>
      <c r="IWO345" s="211" t="s">
        <v>22772</v>
      </c>
      <c r="IWP345" s="211" t="s">
        <v>6595</v>
      </c>
      <c r="IWQ345" s="212">
        <v>1</v>
      </c>
      <c r="IWR345" s="212"/>
      <c r="IWS345" s="194">
        <v>79.59</v>
      </c>
      <c r="IWT345" s="194">
        <f>ROUND(IWS345*(1+$C$7),2)</f>
        <v>104.49</v>
      </c>
      <c r="IWU345" s="194">
        <f>IWQ345*IWS345</f>
        <v>79.59</v>
      </c>
      <c r="IWV345" s="293">
        <f>IWT345*IWQ345</f>
        <v>104.49</v>
      </c>
      <c r="IWW345" s="232" t="s">
        <v>22773</v>
      </c>
      <c r="IWX345" s="437" t="s">
        <v>22774</v>
      </c>
      <c r="IWY345" s="437"/>
      <c r="IWZ345" s="437"/>
      <c r="IXA345" s="437"/>
      <c r="IXB345" s="437"/>
      <c r="IXC345" s="439"/>
      <c r="IXD345" s="211" t="s">
        <v>10863</v>
      </c>
      <c r="IXE345" s="211" t="s">
        <v>22772</v>
      </c>
      <c r="IXF345" s="211" t="s">
        <v>6595</v>
      </c>
      <c r="IXG345" s="212">
        <v>1</v>
      </c>
      <c r="IXH345" s="212"/>
      <c r="IXI345" s="194">
        <v>79.59</v>
      </c>
      <c r="IXJ345" s="194">
        <f>ROUND(IXI345*(1+$C$7),2)</f>
        <v>104.49</v>
      </c>
      <c r="IXK345" s="194">
        <f>IXG345*IXI345</f>
        <v>79.59</v>
      </c>
      <c r="IXL345" s="293">
        <f>IXJ345*IXG345</f>
        <v>104.49</v>
      </c>
      <c r="IXM345" s="232" t="s">
        <v>22773</v>
      </c>
      <c r="IXN345" s="437" t="s">
        <v>22774</v>
      </c>
      <c r="IXO345" s="437"/>
      <c r="IXP345" s="437"/>
      <c r="IXQ345" s="437"/>
      <c r="IXR345" s="437"/>
      <c r="IXS345" s="439"/>
      <c r="IXT345" s="211" t="s">
        <v>10863</v>
      </c>
      <c r="IXU345" s="211" t="s">
        <v>22772</v>
      </c>
      <c r="IXV345" s="211" t="s">
        <v>6595</v>
      </c>
      <c r="IXW345" s="212">
        <v>1</v>
      </c>
      <c r="IXX345" s="212"/>
      <c r="IXY345" s="194">
        <v>79.59</v>
      </c>
      <c r="IXZ345" s="194">
        <f>ROUND(IXY345*(1+$C$7),2)</f>
        <v>104.49</v>
      </c>
      <c r="IYA345" s="194">
        <f>IXW345*IXY345</f>
        <v>79.59</v>
      </c>
      <c r="IYB345" s="293">
        <f>IXZ345*IXW345</f>
        <v>104.49</v>
      </c>
      <c r="IYC345" s="232" t="s">
        <v>22773</v>
      </c>
      <c r="IYD345" s="437" t="s">
        <v>22774</v>
      </c>
      <c r="IYE345" s="437"/>
      <c r="IYF345" s="437"/>
      <c r="IYG345" s="437"/>
      <c r="IYH345" s="437"/>
      <c r="IYI345" s="439"/>
      <c r="IYJ345" s="211" t="s">
        <v>10863</v>
      </c>
      <c r="IYK345" s="211" t="s">
        <v>22772</v>
      </c>
      <c r="IYL345" s="211" t="s">
        <v>6595</v>
      </c>
      <c r="IYM345" s="212">
        <v>1</v>
      </c>
      <c r="IYN345" s="212"/>
      <c r="IYO345" s="194">
        <v>79.59</v>
      </c>
      <c r="IYP345" s="194">
        <f>ROUND(IYO345*(1+$C$7),2)</f>
        <v>104.49</v>
      </c>
      <c r="IYQ345" s="194">
        <f>IYM345*IYO345</f>
        <v>79.59</v>
      </c>
      <c r="IYR345" s="293">
        <f>IYP345*IYM345</f>
        <v>104.49</v>
      </c>
      <c r="IYS345" s="232" t="s">
        <v>22773</v>
      </c>
      <c r="IYT345" s="437" t="s">
        <v>22774</v>
      </c>
      <c r="IYU345" s="437"/>
      <c r="IYV345" s="437"/>
      <c r="IYW345" s="437"/>
      <c r="IYX345" s="437"/>
      <c r="IYY345" s="439"/>
      <c r="IYZ345" s="211" t="s">
        <v>10863</v>
      </c>
      <c r="IZA345" s="211" t="s">
        <v>22772</v>
      </c>
      <c r="IZB345" s="211" t="s">
        <v>6595</v>
      </c>
      <c r="IZC345" s="212">
        <v>1</v>
      </c>
      <c r="IZD345" s="212"/>
      <c r="IZE345" s="194">
        <v>79.59</v>
      </c>
      <c r="IZF345" s="194">
        <f>ROUND(IZE345*(1+$C$7),2)</f>
        <v>104.49</v>
      </c>
      <c r="IZG345" s="194">
        <f>IZC345*IZE345</f>
        <v>79.59</v>
      </c>
      <c r="IZH345" s="293">
        <f>IZF345*IZC345</f>
        <v>104.49</v>
      </c>
      <c r="IZI345" s="232" t="s">
        <v>22773</v>
      </c>
      <c r="IZJ345" s="437" t="s">
        <v>22774</v>
      </c>
      <c r="IZK345" s="437"/>
      <c r="IZL345" s="437"/>
      <c r="IZM345" s="437"/>
      <c r="IZN345" s="437"/>
      <c r="IZO345" s="439"/>
      <c r="IZP345" s="211" t="s">
        <v>10863</v>
      </c>
      <c r="IZQ345" s="211" t="s">
        <v>22772</v>
      </c>
      <c r="IZR345" s="211" t="s">
        <v>6595</v>
      </c>
      <c r="IZS345" s="212">
        <v>1</v>
      </c>
      <c r="IZT345" s="212"/>
      <c r="IZU345" s="194">
        <v>79.59</v>
      </c>
      <c r="IZV345" s="194">
        <f>ROUND(IZU345*(1+$C$7),2)</f>
        <v>104.49</v>
      </c>
      <c r="IZW345" s="194">
        <f>IZS345*IZU345</f>
        <v>79.59</v>
      </c>
      <c r="IZX345" s="293">
        <f>IZV345*IZS345</f>
        <v>104.49</v>
      </c>
      <c r="IZY345" s="232" t="s">
        <v>22773</v>
      </c>
      <c r="IZZ345" s="437" t="s">
        <v>22774</v>
      </c>
      <c r="JAA345" s="437"/>
      <c r="JAB345" s="437"/>
      <c r="JAC345" s="437"/>
      <c r="JAD345" s="437"/>
      <c r="JAE345" s="439"/>
      <c r="JAF345" s="211" t="s">
        <v>10863</v>
      </c>
      <c r="JAG345" s="211" t="s">
        <v>22772</v>
      </c>
      <c r="JAH345" s="211" t="s">
        <v>6595</v>
      </c>
      <c r="JAI345" s="212">
        <v>1</v>
      </c>
      <c r="JAJ345" s="212"/>
      <c r="JAK345" s="194">
        <v>79.59</v>
      </c>
      <c r="JAL345" s="194">
        <f>ROUND(JAK345*(1+$C$7),2)</f>
        <v>104.49</v>
      </c>
      <c r="JAM345" s="194">
        <f>JAI345*JAK345</f>
        <v>79.59</v>
      </c>
      <c r="JAN345" s="293">
        <f>JAL345*JAI345</f>
        <v>104.49</v>
      </c>
      <c r="JAO345" s="232" t="s">
        <v>22773</v>
      </c>
      <c r="JAP345" s="437" t="s">
        <v>22774</v>
      </c>
      <c r="JAQ345" s="437"/>
      <c r="JAR345" s="437"/>
      <c r="JAS345" s="437"/>
      <c r="JAT345" s="437"/>
      <c r="JAU345" s="439"/>
      <c r="JAV345" s="211" t="s">
        <v>10863</v>
      </c>
      <c r="JAW345" s="211" t="s">
        <v>22772</v>
      </c>
      <c r="JAX345" s="211" t="s">
        <v>6595</v>
      </c>
      <c r="JAY345" s="212">
        <v>1</v>
      </c>
      <c r="JAZ345" s="212"/>
      <c r="JBA345" s="194">
        <v>79.59</v>
      </c>
      <c r="JBB345" s="194">
        <f>ROUND(JBA345*(1+$C$7),2)</f>
        <v>104.49</v>
      </c>
      <c r="JBC345" s="194">
        <f>JAY345*JBA345</f>
        <v>79.59</v>
      </c>
      <c r="JBD345" s="293">
        <f>JBB345*JAY345</f>
        <v>104.49</v>
      </c>
      <c r="JBE345" s="232" t="s">
        <v>22773</v>
      </c>
      <c r="JBF345" s="437" t="s">
        <v>22774</v>
      </c>
      <c r="JBG345" s="437"/>
      <c r="JBH345" s="437"/>
      <c r="JBI345" s="437"/>
      <c r="JBJ345" s="437"/>
      <c r="JBK345" s="439"/>
      <c r="JBL345" s="211" t="s">
        <v>10863</v>
      </c>
      <c r="JBM345" s="211" t="s">
        <v>22772</v>
      </c>
      <c r="JBN345" s="211" t="s">
        <v>6595</v>
      </c>
      <c r="JBO345" s="212">
        <v>1</v>
      </c>
      <c r="JBP345" s="212"/>
      <c r="JBQ345" s="194">
        <v>79.59</v>
      </c>
      <c r="JBR345" s="194">
        <f>ROUND(JBQ345*(1+$C$7),2)</f>
        <v>104.49</v>
      </c>
      <c r="JBS345" s="194">
        <f>JBO345*JBQ345</f>
        <v>79.59</v>
      </c>
      <c r="JBT345" s="293">
        <f>JBR345*JBO345</f>
        <v>104.49</v>
      </c>
      <c r="JBU345" s="232" t="s">
        <v>22773</v>
      </c>
      <c r="JBV345" s="437" t="s">
        <v>22774</v>
      </c>
      <c r="JBW345" s="437"/>
      <c r="JBX345" s="437"/>
      <c r="JBY345" s="437"/>
      <c r="JBZ345" s="437"/>
      <c r="JCA345" s="439"/>
      <c r="JCB345" s="211" t="s">
        <v>10863</v>
      </c>
      <c r="JCC345" s="211" t="s">
        <v>22772</v>
      </c>
      <c r="JCD345" s="211" t="s">
        <v>6595</v>
      </c>
      <c r="JCE345" s="212">
        <v>1</v>
      </c>
      <c r="JCF345" s="212"/>
      <c r="JCG345" s="194">
        <v>79.59</v>
      </c>
      <c r="JCH345" s="194">
        <f>ROUND(JCG345*(1+$C$7),2)</f>
        <v>104.49</v>
      </c>
      <c r="JCI345" s="194">
        <f>JCE345*JCG345</f>
        <v>79.59</v>
      </c>
      <c r="JCJ345" s="293">
        <f>JCH345*JCE345</f>
        <v>104.49</v>
      </c>
      <c r="JCK345" s="232" t="s">
        <v>22773</v>
      </c>
      <c r="JCL345" s="437" t="s">
        <v>22774</v>
      </c>
      <c r="JCM345" s="437"/>
      <c r="JCN345" s="437"/>
      <c r="JCO345" s="437"/>
      <c r="JCP345" s="437"/>
      <c r="JCQ345" s="439"/>
      <c r="JCR345" s="211" t="s">
        <v>10863</v>
      </c>
      <c r="JCS345" s="211" t="s">
        <v>22772</v>
      </c>
      <c r="JCT345" s="211" t="s">
        <v>6595</v>
      </c>
      <c r="JCU345" s="212">
        <v>1</v>
      </c>
      <c r="JCV345" s="212"/>
      <c r="JCW345" s="194">
        <v>79.59</v>
      </c>
      <c r="JCX345" s="194">
        <f>ROUND(JCW345*(1+$C$7),2)</f>
        <v>104.49</v>
      </c>
      <c r="JCY345" s="194">
        <f>JCU345*JCW345</f>
        <v>79.59</v>
      </c>
      <c r="JCZ345" s="293">
        <f>JCX345*JCU345</f>
        <v>104.49</v>
      </c>
      <c r="JDA345" s="232" t="s">
        <v>22773</v>
      </c>
      <c r="JDB345" s="437" t="s">
        <v>22774</v>
      </c>
      <c r="JDC345" s="437"/>
      <c r="JDD345" s="437"/>
      <c r="JDE345" s="437"/>
      <c r="JDF345" s="437"/>
      <c r="JDG345" s="439"/>
      <c r="JDH345" s="211" t="s">
        <v>10863</v>
      </c>
      <c r="JDI345" s="211" t="s">
        <v>22772</v>
      </c>
      <c r="JDJ345" s="211" t="s">
        <v>6595</v>
      </c>
      <c r="JDK345" s="212">
        <v>1</v>
      </c>
      <c r="JDL345" s="212"/>
      <c r="JDM345" s="194">
        <v>79.59</v>
      </c>
      <c r="JDN345" s="194">
        <f>ROUND(JDM345*(1+$C$7),2)</f>
        <v>104.49</v>
      </c>
      <c r="JDO345" s="194">
        <f>JDK345*JDM345</f>
        <v>79.59</v>
      </c>
      <c r="JDP345" s="293">
        <f>JDN345*JDK345</f>
        <v>104.49</v>
      </c>
      <c r="JDQ345" s="232" t="s">
        <v>22773</v>
      </c>
      <c r="JDR345" s="437" t="s">
        <v>22774</v>
      </c>
      <c r="JDS345" s="437"/>
      <c r="JDT345" s="437"/>
      <c r="JDU345" s="437"/>
      <c r="JDV345" s="437"/>
      <c r="JDW345" s="439"/>
      <c r="JDX345" s="211" t="s">
        <v>10863</v>
      </c>
      <c r="JDY345" s="211" t="s">
        <v>22772</v>
      </c>
      <c r="JDZ345" s="211" t="s">
        <v>6595</v>
      </c>
      <c r="JEA345" s="212">
        <v>1</v>
      </c>
      <c r="JEB345" s="212"/>
      <c r="JEC345" s="194">
        <v>79.59</v>
      </c>
      <c r="JED345" s="194">
        <f>ROUND(JEC345*(1+$C$7),2)</f>
        <v>104.49</v>
      </c>
      <c r="JEE345" s="194">
        <f>JEA345*JEC345</f>
        <v>79.59</v>
      </c>
      <c r="JEF345" s="293">
        <f>JED345*JEA345</f>
        <v>104.49</v>
      </c>
      <c r="JEG345" s="232" t="s">
        <v>22773</v>
      </c>
      <c r="JEH345" s="437" t="s">
        <v>22774</v>
      </c>
      <c r="JEI345" s="437"/>
      <c r="JEJ345" s="437"/>
      <c r="JEK345" s="437"/>
      <c r="JEL345" s="437"/>
      <c r="JEM345" s="439"/>
      <c r="JEN345" s="211" t="s">
        <v>10863</v>
      </c>
      <c r="JEO345" s="211" t="s">
        <v>22772</v>
      </c>
      <c r="JEP345" s="211" t="s">
        <v>6595</v>
      </c>
      <c r="JEQ345" s="212">
        <v>1</v>
      </c>
      <c r="JER345" s="212"/>
      <c r="JES345" s="194">
        <v>79.59</v>
      </c>
      <c r="JET345" s="194">
        <f>ROUND(JES345*(1+$C$7),2)</f>
        <v>104.49</v>
      </c>
      <c r="JEU345" s="194">
        <f>JEQ345*JES345</f>
        <v>79.59</v>
      </c>
      <c r="JEV345" s="293">
        <f>JET345*JEQ345</f>
        <v>104.49</v>
      </c>
      <c r="JEW345" s="232" t="s">
        <v>22773</v>
      </c>
      <c r="JEX345" s="437" t="s">
        <v>22774</v>
      </c>
      <c r="JEY345" s="437"/>
      <c r="JEZ345" s="437"/>
      <c r="JFA345" s="437"/>
      <c r="JFB345" s="437"/>
      <c r="JFC345" s="439"/>
      <c r="JFD345" s="211" t="s">
        <v>10863</v>
      </c>
      <c r="JFE345" s="211" t="s">
        <v>22772</v>
      </c>
      <c r="JFF345" s="211" t="s">
        <v>6595</v>
      </c>
      <c r="JFG345" s="212">
        <v>1</v>
      </c>
      <c r="JFH345" s="212"/>
      <c r="JFI345" s="194">
        <v>79.59</v>
      </c>
      <c r="JFJ345" s="194">
        <f>ROUND(JFI345*(1+$C$7),2)</f>
        <v>104.49</v>
      </c>
      <c r="JFK345" s="194">
        <f>JFG345*JFI345</f>
        <v>79.59</v>
      </c>
      <c r="JFL345" s="293">
        <f>JFJ345*JFG345</f>
        <v>104.49</v>
      </c>
      <c r="JFM345" s="232" t="s">
        <v>22773</v>
      </c>
      <c r="JFN345" s="437" t="s">
        <v>22774</v>
      </c>
      <c r="JFO345" s="437"/>
      <c r="JFP345" s="437"/>
      <c r="JFQ345" s="437"/>
      <c r="JFR345" s="437"/>
      <c r="JFS345" s="439"/>
      <c r="JFT345" s="211" t="s">
        <v>10863</v>
      </c>
      <c r="JFU345" s="211" t="s">
        <v>22772</v>
      </c>
      <c r="JFV345" s="211" t="s">
        <v>6595</v>
      </c>
      <c r="JFW345" s="212">
        <v>1</v>
      </c>
      <c r="JFX345" s="212"/>
      <c r="JFY345" s="194">
        <v>79.59</v>
      </c>
      <c r="JFZ345" s="194">
        <f>ROUND(JFY345*(1+$C$7),2)</f>
        <v>104.49</v>
      </c>
      <c r="JGA345" s="194">
        <f>JFW345*JFY345</f>
        <v>79.59</v>
      </c>
      <c r="JGB345" s="293">
        <f>JFZ345*JFW345</f>
        <v>104.49</v>
      </c>
      <c r="JGC345" s="232" t="s">
        <v>22773</v>
      </c>
      <c r="JGD345" s="437" t="s">
        <v>22774</v>
      </c>
      <c r="JGE345" s="437"/>
      <c r="JGF345" s="437"/>
      <c r="JGG345" s="437"/>
      <c r="JGH345" s="437"/>
      <c r="JGI345" s="439"/>
      <c r="JGJ345" s="211" t="s">
        <v>10863</v>
      </c>
      <c r="JGK345" s="211" t="s">
        <v>22772</v>
      </c>
      <c r="JGL345" s="211" t="s">
        <v>6595</v>
      </c>
      <c r="JGM345" s="212">
        <v>1</v>
      </c>
      <c r="JGN345" s="212"/>
      <c r="JGO345" s="194">
        <v>79.59</v>
      </c>
      <c r="JGP345" s="194">
        <f>ROUND(JGO345*(1+$C$7),2)</f>
        <v>104.49</v>
      </c>
      <c r="JGQ345" s="194">
        <f>JGM345*JGO345</f>
        <v>79.59</v>
      </c>
      <c r="JGR345" s="293">
        <f>JGP345*JGM345</f>
        <v>104.49</v>
      </c>
      <c r="JGS345" s="232" t="s">
        <v>22773</v>
      </c>
      <c r="JGT345" s="437" t="s">
        <v>22774</v>
      </c>
      <c r="JGU345" s="437"/>
      <c r="JGV345" s="437"/>
      <c r="JGW345" s="437"/>
      <c r="JGX345" s="437"/>
      <c r="JGY345" s="439"/>
      <c r="JGZ345" s="211" t="s">
        <v>10863</v>
      </c>
      <c r="JHA345" s="211" t="s">
        <v>22772</v>
      </c>
      <c r="JHB345" s="211" t="s">
        <v>6595</v>
      </c>
      <c r="JHC345" s="212">
        <v>1</v>
      </c>
      <c r="JHD345" s="212"/>
      <c r="JHE345" s="194">
        <v>79.59</v>
      </c>
      <c r="JHF345" s="194">
        <f>ROUND(JHE345*(1+$C$7),2)</f>
        <v>104.49</v>
      </c>
      <c r="JHG345" s="194">
        <f>JHC345*JHE345</f>
        <v>79.59</v>
      </c>
      <c r="JHH345" s="293">
        <f>JHF345*JHC345</f>
        <v>104.49</v>
      </c>
      <c r="JHI345" s="232" t="s">
        <v>22773</v>
      </c>
      <c r="JHJ345" s="437" t="s">
        <v>22774</v>
      </c>
      <c r="JHK345" s="437"/>
      <c r="JHL345" s="437"/>
      <c r="JHM345" s="437"/>
      <c r="JHN345" s="437"/>
      <c r="JHO345" s="439"/>
      <c r="JHP345" s="211" t="s">
        <v>10863</v>
      </c>
      <c r="JHQ345" s="211" t="s">
        <v>22772</v>
      </c>
      <c r="JHR345" s="211" t="s">
        <v>6595</v>
      </c>
      <c r="JHS345" s="212">
        <v>1</v>
      </c>
      <c r="JHT345" s="212"/>
      <c r="JHU345" s="194">
        <v>79.59</v>
      </c>
      <c r="JHV345" s="194">
        <f>ROUND(JHU345*(1+$C$7),2)</f>
        <v>104.49</v>
      </c>
      <c r="JHW345" s="194">
        <f>JHS345*JHU345</f>
        <v>79.59</v>
      </c>
      <c r="JHX345" s="293">
        <f>JHV345*JHS345</f>
        <v>104.49</v>
      </c>
      <c r="JHY345" s="232" t="s">
        <v>22773</v>
      </c>
      <c r="JHZ345" s="437" t="s">
        <v>22774</v>
      </c>
      <c r="JIA345" s="437"/>
      <c r="JIB345" s="437"/>
      <c r="JIC345" s="437"/>
      <c r="JID345" s="437"/>
      <c r="JIE345" s="439"/>
      <c r="JIF345" s="211" t="s">
        <v>10863</v>
      </c>
      <c r="JIG345" s="211" t="s">
        <v>22772</v>
      </c>
      <c r="JIH345" s="211" t="s">
        <v>6595</v>
      </c>
      <c r="JII345" s="212">
        <v>1</v>
      </c>
      <c r="JIJ345" s="212"/>
      <c r="JIK345" s="194">
        <v>79.59</v>
      </c>
      <c r="JIL345" s="194">
        <f>ROUND(JIK345*(1+$C$7),2)</f>
        <v>104.49</v>
      </c>
      <c r="JIM345" s="194">
        <f>JII345*JIK345</f>
        <v>79.59</v>
      </c>
      <c r="JIN345" s="293">
        <f>JIL345*JII345</f>
        <v>104.49</v>
      </c>
      <c r="JIO345" s="232" t="s">
        <v>22773</v>
      </c>
      <c r="JIP345" s="437" t="s">
        <v>22774</v>
      </c>
      <c r="JIQ345" s="437"/>
      <c r="JIR345" s="437"/>
      <c r="JIS345" s="437"/>
      <c r="JIT345" s="437"/>
      <c r="JIU345" s="439"/>
      <c r="JIV345" s="211" t="s">
        <v>10863</v>
      </c>
      <c r="JIW345" s="211" t="s">
        <v>22772</v>
      </c>
      <c r="JIX345" s="211" t="s">
        <v>6595</v>
      </c>
      <c r="JIY345" s="212">
        <v>1</v>
      </c>
      <c r="JIZ345" s="212"/>
      <c r="JJA345" s="194">
        <v>79.59</v>
      </c>
      <c r="JJB345" s="194">
        <f>ROUND(JJA345*(1+$C$7),2)</f>
        <v>104.49</v>
      </c>
      <c r="JJC345" s="194">
        <f>JIY345*JJA345</f>
        <v>79.59</v>
      </c>
      <c r="JJD345" s="293">
        <f>JJB345*JIY345</f>
        <v>104.49</v>
      </c>
      <c r="JJE345" s="232" t="s">
        <v>22773</v>
      </c>
      <c r="JJF345" s="437" t="s">
        <v>22774</v>
      </c>
      <c r="JJG345" s="437"/>
      <c r="JJH345" s="437"/>
      <c r="JJI345" s="437"/>
      <c r="JJJ345" s="437"/>
      <c r="JJK345" s="439"/>
      <c r="JJL345" s="211" t="s">
        <v>10863</v>
      </c>
      <c r="JJM345" s="211" t="s">
        <v>22772</v>
      </c>
      <c r="JJN345" s="211" t="s">
        <v>6595</v>
      </c>
      <c r="JJO345" s="212">
        <v>1</v>
      </c>
      <c r="JJP345" s="212"/>
      <c r="JJQ345" s="194">
        <v>79.59</v>
      </c>
      <c r="JJR345" s="194">
        <f>ROUND(JJQ345*(1+$C$7),2)</f>
        <v>104.49</v>
      </c>
      <c r="JJS345" s="194">
        <f>JJO345*JJQ345</f>
        <v>79.59</v>
      </c>
      <c r="JJT345" s="293">
        <f>JJR345*JJO345</f>
        <v>104.49</v>
      </c>
      <c r="JJU345" s="232" t="s">
        <v>22773</v>
      </c>
      <c r="JJV345" s="437" t="s">
        <v>22774</v>
      </c>
      <c r="JJW345" s="437"/>
      <c r="JJX345" s="437"/>
      <c r="JJY345" s="437"/>
      <c r="JJZ345" s="437"/>
      <c r="JKA345" s="439"/>
      <c r="JKB345" s="211" t="s">
        <v>10863</v>
      </c>
      <c r="JKC345" s="211" t="s">
        <v>22772</v>
      </c>
      <c r="JKD345" s="211" t="s">
        <v>6595</v>
      </c>
      <c r="JKE345" s="212">
        <v>1</v>
      </c>
      <c r="JKF345" s="212"/>
      <c r="JKG345" s="194">
        <v>79.59</v>
      </c>
      <c r="JKH345" s="194">
        <f>ROUND(JKG345*(1+$C$7),2)</f>
        <v>104.49</v>
      </c>
      <c r="JKI345" s="194">
        <f>JKE345*JKG345</f>
        <v>79.59</v>
      </c>
      <c r="JKJ345" s="293">
        <f>JKH345*JKE345</f>
        <v>104.49</v>
      </c>
      <c r="JKK345" s="232" t="s">
        <v>22773</v>
      </c>
      <c r="JKL345" s="437" t="s">
        <v>22774</v>
      </c>
      <c r="JKM345" s="437"/>
      <c r="JKN345" s="437"/>
      <c r="JKO345" s="437"/>
      <c r="JKP345" s="437"/>
      <c r="JKQ345" s="439"/>
      <c r="JKR345" s="211" t="s">
        <v>10863</v>
      </c>
      <c r="JKS345" s="211" t="s">
        <v>22772</v>
      </c>
      <c r="JKT345" s="211" t="s">
        <v>6595</v>
      </c>
      <c r="JKU345" s="212">
        <v>1</v>
      </c>
      <c r="JKV345" s="212"/>
      <c r="JKW345" s="194">
        <v>79.59</v>
      </c>
      <c r="JKX345" s="194">
        <f>ROUND(JKW345*(1+$C$7),2)</f>
        <v>104.49</v>
      </c>
      <c r="JKY345" s="194">
        <f>JKU345*JKW345</f>
        <v>79.59</v>
      </c>
      <c r="JKZ345" s="293">
        <f>JKX345*JKU345</f>
        <v>104.49</v>
      </c>
      <c r="JLA345" s="232" t="s">
        <v>22773</v>
      </c>
      <c r="JLB345" s="437" t="s">
        <v>22774</v>
      </c>
      <c r="JLC345" s="437"/>
      <c r="JLD345" s="437"/>
      <c r="JLE345" s="437"/>
      <c r="JLF345" s="437"/>
      <c r="JLG345" s="439"/>
      <c r="JLH345" s="211" t="s">
        <v>10863</v>
      </c>
      <c r="JLI345" s="211" t="s">
        <v>22772</v>
      </c>
      <c r="JLJ345" s="211" t="s">
        <v>6595</v>
      </c>
      <c r="JLK345" s="212">
        <v>1</v>
      </c>
      <c r="JLL345" s="212"/>
      <c r="JLM345" s="194">
        <v>79.59</v>
      </c>
      <c r="JLN345" s="194">
        <f>ROUND(JLM345*(1+$C$7),2)</f>
        <v>104.49</v>
      </c>
      <c r="JLO345" s="194">
        <f>JLK345*JLM345</f>
        <v>79.59</v>
      </c>
      <c r="JLP345" s="293">
        <f>JLN345*JLK345</f>
        <v>104.49</v>
      </c>
      <c r="JLQ345" s="232" t="s">
        <v>22773</v>
      </c>
      <c r="JLR345" s="437" t="s">
        <v>22774</v>
      </c>
      <c r="JLS345" s="437"/>
      <c r="JLT345" s="437"/>
      <c r="JLU345" s="437"/>
      <c r="JLV345" s="437"/>
      <c r="JLW345" s="439"/>
      <c r="JLX345" s="211" t="s">
        <v>10863</v>
      </c>
      <c r="JLY345" s="211" t="s">
        <v>22772</v>
      </c>
      <c r="JLZ345" s="211" t="s">
        <v>6595</v>
      </c>
      <c r="JMA345" s="212">
        <v>1</v>
      </c>
      <c r="JMB345" s="212"/>
      <c r="JMC345" s="194">
        <v>79.59</v>
      </c>
      <c r="JMD345" s="194">
        <f>ROUND(JMC345*(1+$C$7),2)</f>
        <v>104.49</v>
      </c>
      <c r="JME345" s="194">
        <f>JMA345*JMC345</f>
        <v>79.59</v>
      </c>
      <c r="JMF345" s="293">
        <f>JMD345*JMA345</f>
        <v>104.49</v>
      </c>
      <c r="JMG345" s="232" t="s">
        <v>22773</v>
      </c>
      <c r="JMH345" s="437" t="s">
        <v>22774</v>
      </c>
      <c r="JMI345" s="437"/>
      <c r="JMJ345" s="437"/>
      <c r="JMK345" s="437"/>
      <c r="JML345" s="437"/>
      <c r="JMM345" s="439"/>
      <c r="JMN345" s="211" t="s">
        <v>10863</v>
      </c>
      <c r="JMO345" s="211" t="s">
        <v>22772</v>
      </c>
      <c r="JMP345" s="211" t="s">
        <v>6595</v>
      </c>
      <c r="JMQ345" s="212">
        <v>1</v>
      </c>
      <c r="JMR345" s="212"/>
      <c r="JMS345" s="194">
        <v>79.59</v>
      </c>
      <c r="JMT345" s="194">
        <f>ROUND(JMS345*(1+$C$7),2)</f>
        <v>104.49</v>
      </c>
      <c r="JMU345" s="194">
        <f>JMQ345*JMS345</f>
        <v>79.59</v>
      </c>
      <c r="JMV345" s="293">
        <f>JMT345*JMQ345</f>
        <v>104.49</v>
      </c>
      <c r="JMW345" s="232" t="s">
        <v>22773</v>
      </c>
      <c r="JMX345" s="437" t="s">
        <v>22774</v>
      </c>
      <c r="JMY345" s="437"/>
      <c r="JMZ345" s="437"/>
      <c r="JNA345" s="437"/>
      <c r="JNB345" s="437"/>
      <c r="JNC345" s="439"/>
      <c r="JND345" s="211" t="s">
        <v>10863</v>
      </c>
      <c r="JNE345" s="211" t="s">
        <v>22772</v>
      </c>
      <c r="JNF345" s="211" t="s">
        <v>6595</v>
      </c>
      <c r="JNG345" s="212">
        <v>1</v>
      </c>
      <c r="JNH345" s="212"/>
      <c r="JNI345" s="194">
        <v>79.59</v>
      </c>
      <c r="JNJ345" s="194">
        <f>ROUND(JNI345*(1+$C$7),2)</f>
        <v>104.49</v>
      </c>
      <c r="JNK345" s="194">
        <f>JNG345*JNI345</f>
        <v>79.59</v>
      </c>
      <c r="JNL345" s="293">
        <f>JNJ345*JNG345</f>
        <v>104.49</v>
      </c>
      <c r="JNM345" s="232" t="s">
        <v>22773</v>
      </c>
      <c r="JNN345" s="437" t="s">
        <v>22774</v>
      </c>
      <c r="JNO345" s="437"/>
      <c r="JNP345" s="437"/>
      <c r="JNQ345" s="437"/>
      <c r="JNR345" s="437"/>
      <c r="JNS345" s="439"/>
      <c r="JNT345" s="211" t="s">
        <v>10863</v>
      </c>
      <c r="JNU345" s="211" t="s">
        <v>22772</v>
      </c>
      <c r="JNV345" s="211" t="s">
        <v>6595</v>
      </c>
      <c r="JNW345" s="212">
        <v>1</v>
      </c>
      <c r="JNX345" s="212"/>
      <c r="JNY345" s="194">
        <v>79.59</v>
      </c>
      <c r="JNZ345" s="194">
        <f>ROUND(JNY345*(1+$C$7),2)</f>
        <v>104.49</v>
      </c>
      <c r="JOA345" s="194">
        <f>JNW345*JNY345</f>
        <v>79.59</v>
      </c>
      <c r="JOB345" s="293">
        <f>JNZ345*JNW345</f>
        <v>104.49</v>
      </c>
      <c r="JOC345" s="232" t="s">
        <v>22773</v>
      </c>
      <c r="JOD345" s="437" t="s">
        <v>22774</v>
      </c>
      <c r="JOE345" s="437"/>
      <c r="JOF345" s="437"/>
      <c r="JOG345" s="437"/>
      <c r="JOH345" s="437"/>
      <c r="JOI345" s="439"/>
      <c r="JOJ345" s="211" t="s">
        <v>10863</v>
      </c>
      <c r="JOK345" s="211" t="s">
        <v>22772</v>
      </c>
      <c r="JOL345" s="211" t="s">
        <v>6595</v>
      </c>
      <c r="JOM345" s="212">
        <v>1</v>
      </c>
      <c r="JON345" s="212"/>
      <c r="JOO345" s="194">
        <v>79.59</v>
      </c>
      <c r="JOP345" s="194">
        <f>ROUND(JOO345*(1+$C$7),2)</f>
        <v>104.49</v>
      </c>
      <c r="JOQ345" s="194">
        <f>JOM345*JOO345</f>
        <v>79.59</v>
      </c>
      <c r="JOR345" s="293">
        <f>JOP345*JOM345</f>
        <v>104.49</v>
      </c>
      <c r="JOS345" s="232" t="s">
        <v>22773</v>
      </c>
      <c r="JOT345" s="437" t="s">
        <v>22774</v>
      </c>
      <c r="JOU345" s="437"/>
      <c r="JOV345" s="437"/>
      <c r="JOW345" s="437"/>
      <c r="JOX345" s="437"/>
      <c r="JOY345" s="439"/>
      <c r="JOZ345" s="211" t="s">
        <v>10863</v>
      </c>
      <c r="JPA345" s="211" t="s">
        <v>22772</v>
      </c>
      <c r="JPB345" s="211" t="s">
        <v>6595</v>
      </c>
      <c r="JPC345" s="212">
        <v>1</v>
      </c>
      <c r="JPD345" s="212"/>
      <c r="JPE345" s="194">
        <v>79.59</v>
      </c>
      <c r="JPF345" s="194">
        <f>ROUND(JPE345*(1+$C$7),2)</f>
        <v>104.49</v>
      </c>
      <c r="JPG345" s="194">
        <f>JPC345*JPE345</f>
        <v>79.59</v>
      </c>
      <c r="JPH345" s="293">
        <f>JPF345*JPC345</f>
        <v>104.49</v>
      </c>
      <c r="JPI345" s="232" t="s">
        <v>22773</v>
      </c>
      <c r="JPJ345" s="437" t="s">
        <v>22774</v>
      </c>
      <c r="JPK345" s="437"/>
      <c r="JPL345" s="437"/>
      <c r="JPM345" s="437"/>
      <c r="JPN345" s="437"/>
      <c r="JPO345" s="439"/>
      <c r="JPP345" s="211" t="s">
        <v>10863</v>
      </c>
      <c r="JPQ345" s="211" t="s">
        <v>22772</v>
      </c>
      <c r="JPR345" s="211" t="s">
        <v>6595</v>
      </c>
      <c r="JPS345" s="212">
        <v>1</v>
      </c>
      <c r="JPT345" s="212"/>
      <c r="JPU345" s="194">
        <v>79.59</v>
      </c>
      <c r="JPV345" s="194">
        <f>ROUND(JPU345*(1+$C$7),2)</f>
        <v>104.49</v>
      </c>
      <c r="JPW345" s="194">
        <f>JPS345*JPU345</f>
        <v>79.59</v>
      </c>
      <c r="JPX345" s="293">
        <f>JPV345*JPS345</f>
        <v>104.49</v>
      </c>
      <c r="JPY345" s="232" t="s">
        <v>22773</v>
      </c>
      <c r="JPZ345" s="437" t="s">
        <v>22774</v>
      </c>
      <c r="JQA345" s="437"/>
      <c r="JQB345" s="437"/>
      <c r="JQC345" s="437"/>
      <c r="JQD345" s="437"/>
      <c r="JQE345" s="439"/>
      <c r="JQF345" s="211" t="s">
        <v>10863</v>
      </c>
      <c r="JQG345" s="211" t="s">
        <v>22772</v>
      </c>
      <c r="JQH345" s="211" t="s">
        <v>6595</v>
      </c>
      <c r="JQI345" s="212">
        <v>1</v>
      </c>
      <c r="JQJ345" s="212"/>
      <c r="JQK345" s="194">
        <v>79.59</v>
      </c>
      <c r="JQL345" s="194">
        <f>ROUND(JQK345*(1+$C$7),2)</f>
        <v>104.49</v>
      </c>
      <c r="JQM345" s="194">
        <f>JQI345*JQK345</f>
        <v>79.59</v>
      </c>
      <c r="JQN345" s="293">
        <f>JQL345*JQI345</f>
        <v>104.49</v>
      </c>
      <c r="JQO345" s="232" t="s">
        <v>22773</v>
      </c>
      <c r="JQP345" s="437" t="s">
        <v>22774</v>
      </c>
      <c r="JQQ345" s="437"/>
      <c r="JQR345" s="437"/>
      <c r="JQS345" s="437"/>
      <c r="JQT345" s="437"/>
      <c r="JQU345" s="439"/>
      <c r="JQV345" s="211" t="s">
        <v>10863</v>
      </c>
      <c r="JQW345" s="211" t="s">
        <v>22772</v>
      </c>
      <c r="JQX345" s="211" t="s">
        <v>6595</v>
      </c>
      <c r="JQY345" s="212">
        <v>1</v>
      </c>
      <c r="JQZ345" s="212"/>
      <c r="JRA345" s="194">
        <v>79.59</v>
      </c>
      <c r="JRB345" s="194">
        <f>ROUND(JRA345*(1+$C$7),2)</f>
        <v>104.49</v>
      </c>
      <c r="JRC345" s="194">
        <f>JQY345*JRA345</f>
        <v>79.59</v>
      </c>
      <c r="JRD345" s="293">
        <f>JRB345*JQY345</f>
        <v>104.49</v>
      </c>
      <c r="JRE345" s="232" t="s">
        <v>22773</v>
      </c>
      <c r="JRF345" s="437" t="s">
        <v>22774</v>
      </c>
      <c r="JRG345" s="437"/>
      <c r="JRH345" s="437"/>
      <c r="JRI345" s="437"/>
      <c r="JRJ345" s="437"/>
      <c r="JRK345" s="439"/>
      <c r="JRL345" s="211" t="s">
        <v>10863</v>
      </c>
      <c r="JRM345" s="211" t="s">
        <v>22772</v>
      </c>
      <c r="JRN345" s="211" t="s">
        <v>6595</v>
      </c>
      <c r="JRO345" s="212">
        <v>1</v>
      </c>
      <c r="JRP345" s="212"/>
      <c r="JRQ345" s="194">
        <v>79.59</v>
      </c>
      <c r="JRR345" s="194">
        <f>ROUND(JRQ345*(1+$C$7),2)</f>
        <v>104.49</v>
      </c>
      <c r="JRS345" s="194">
        <f>JRO345*JRQ345</f>
        <v>79.59</v>
      </c>
      <c r="JRT345" s="293">
        <f>JRR345*JRO345</f>
        <v>104.49</v>
      </c>
      <c r="JRU345" s="232" t="s">
        <v>22773</v>
      </c>
      <c r="JRV345" s="437" t="s">
        <v>22774</v>
      </c>
      <c r="JRW345" s="437"/>
      <c r="JRX345" s="437"/>
      <c r="JRY345" s="437"/>
      <c r="JRZ345" s="437"/>
      <c r="JSA345" s="439"/>
      <c r="JSB345" s="211" t="s">
        <v>10863</v>
      </c>
      <c r="JSC345" s="211" t="s">
        <v>22772</v>
      </c>
      <c r="JSD345" s="211" t="s">
        <v>6595</v>
      </c>
      <c r="JSE345" s="212">
        <v>1</v>
      </c>
      <c r="JSF345" s="212"/>
      <c r="JSG345" s="194">
        <v>79.59</v>
      </c>
      <c r="JSH345" s="194">
        <f>ROUND(JSG345*(1+$C$7),2)</f>
        <v>104.49</v>
      </c>
      <c r="JSI345" s="194">
        <f>JSE345*JSG345</f>
        <v>79.59</v>
      </c>
      <c r="JSJ345" s="293">
        <f>JSH345*JSE345</f>
        <v>104.49</v>
      </c>
      <c r="JSK345" s="232" t="s">
        <v>22773</v>
      </c>
      <c r="JSL345" s="437" t="s">
        <v>22774</v>
      </c>
      <c r="JSM345" s="437"/>
      <c r="JSN345" s="437"/>
      <c r="JSO345" s="437"/>
      <c r="JSP345" s="437"/>
      <c r="JSQ345" s="439"/>
      <c r="JSR345" s="211" t="s">
        <v>10863</v>
      </c>
      <c r="JSS345" s="211" t="s">
        <v>22772</v>
      </c>
      <c r="JST345" s="211" t="s">
        <v>6595</v>
      </c>
      <c r="JSU345" s="212">
        <v>1</v>
      </c>
      <c r="JSV345" s="212"/>
      <c r="JSW345" s="194">
        <v>79.59</v>
      </c>
      <c r="JSX345" s="194">
        <f>ROUND(JSW345*(1+$C$7),2)</f>
        <v>104.49</v>
      </c>
      <c r="JSY345" s="194">
        <f>JSU345*JSW345</f>
        <v>79.59</v>
      </c>
      <c r="JSZ345" s="293">
        <f>JSX345*JSU345</f>
        <v>104.49</v>
      </c>
      <c r="JTA345" s="232" t="s">
        <v>22773</v>
      </c>
      <c r="JTB345" s="437" t="s">
        <v>22774</v>
      </c>
      <c r="JTC345" s="437"/>
      <c r="JTD345" s="437"/>
      <c r="JTE345" s="437"/>
      <c r="JTF345" s="437"/>
      <c r="JTG345" s="439"/>
      <c r="JTH345" s="211" t="s">
        <v>10863</v>
      </c>
      <c r="JTI345" s="211" t="s">
        <v>22772</v>
      </c>
      <c r="JTJ345" s="211" t="s">
        <v>6595</v>
      </c>
      <c r="JTK345" s="212">
        <v>1</v>
      </c>
      <c r="JTL345" s="212"/>
      <c r="JTM345" s="194">
        <v>79.59</v>
      </c>
      <c r="JTN345" s="194">
        <f>ROUND(JTM345*(1+$C$7),2)</f>
        <v>104.49</v>
      </c>
      <c r="JTO345" s="194">
        <f>JTK345*JTM345</f>
        <v>79.59</v>
      </c>
      <c r="JTP345" s="293">
        <f>JTN345*JTK345</f>
        <v>104.49</v>
      </c>
      <c r="JTQ345" s="232" t="s">
        <v>22773</v>
      </c>
      <c r="JTR345" s="437" t="s">
        <v>22774</v>
      </c>
      <c r="JTS345" s="437"/>
      <c r="JTT345" s="437"/>
      <c r="JTU345" s="437"/>
      <c r="JTV345" s="437"/>
      <c r="JTW345" s="439"/>
      <c r="JTX345" s="211" t="s">
        <v>10863</v>
      </c>
      <c r="JTY345" s="211" t="s">
        <v>22772</v>
      </c>
      <c r="JTZ345" s="211" t="s">
        <v>6595</v>
      </c>
      <c r="JUA345" s="212">
        <v>1</v>
      </c>
      <c r="JUB345" s="212"/>
      <c r="JUC345" s="194">
        <v>79.59</v>
      </c>
      <c r="JUD345" s="194">
        <f>ROUND(JUC345*(1+$C$7),2)</f>
        <v>104.49</v>
      </c>
      <c r="JUE345" s="194">
        <f>JUA345*JUC345</f>
        <v>79.59</v>
      </c>
      <c r="JUF345" s="293">
        <f>JUD345*JUA345</f>
        <v>104.49</v>
      </c>
      <c r="JUG345" s="232" t="s">
        <v>22773</v>
      </c>
      <c r="JUH345" s="437" t="s">
        <v>22774</v>
      </c>
      <c r="JUI345" s="437"/>
      <c r="JUJ345" s="437"/>
      <c r="JUK345" s="437"/>
      <c r="JUL345" s="437"/>
      <c r="JUM345" s="439"/>
      <c r="JUN345" s="211" t="s">
        <v>10863</v>
      </c>
      <c r="JUO345" s="211" t="s">
        <v>22772</v>
      </c>
      <c r="JUP345" s="211" t="s">
        <v>6595</v>
      </c>
      <c r="JUQ345" s="212">
        <v>1</v>
      </c>
      <c r="JUR345" s="212"/>
      <c r="JUS345" s="194">
        <v>79.59</v>
      </c>
      <c r="JUT345" s="194">
        <f>ROUND(JUS345*(1+$C$7),2)</f>
        <v>104.49</v>
      </c>
      <c r="JUU345" s="194">
        <f>JUQ345*JUS345</f>
        <v>79.59</v>
      </c>
      <c r="JUV345" s="293">
        <f>JUT345*JUQ345</f>
        <v>104.49</v>
      </c>
      <c r="JUW345" s="232" t="s">
        <v>22773</v>
      </c>
      <c r="JUX345" s="437" t="s">
        <v>22774</v>
      </c>
      <c r="JUY345" s="437"/>
      <c r="JUZ345" s="437"/>
      <c r="JVA345" s="437"/>
      <c r="JVB345" s="437"/>
      <c r="JVC345" s="439"/>
      <c r="JVD345" s="211" t="s">
        <v>10863</v>
      </c>
      <c r="JVE345" s="211" t="s">
        <v>22772</v>
      </c>
      <c r="JVF345" s="211" t="s">
        <v>6595</v>
      </c>
      <c r="JVG345" s="212">
        <v>1</v>
      </c>
      <c r="JVH345" s="212"/>
      <c r="JVI345" s="194">
        <v>79.59</v>
      </c>
      <c r="JVJ345" s="194">
        <f>ROUND(JVI345*(1+$C$7),2)</f>
        <v>104.49</v>
      </c>
      <c r="JVK345" s="194">
        <f>JVG345*JVI345</f>
        <v>79.59</v>
      </c>
      <c r="JVL345" s="293">
        <f>JVJ345*JVG345</f>
        <v>104.49</v>
      </c>
      <c r="JVM345" s="232" t="s">
        <v>22773</v>
      </c>
      <c r="JVN345" s="437" t="s">
        <v>22774</v>
      </c>
      <c r="JVO345" s="437"/>
      <c r="JVP345" s="437"/>
      <c r="JVQ345" s="437"/>
      <c r="JVR345" s="437"/>
      <c r="JVS345" s="439"/>
      <c r="JVT345" s="211" t="s">
        <v>10863</v>
      </c>
      <c r="JVU345" s="211" t="s">
        <v>22772</v>
      </c>
      <c r="JVV345" s="211" t="s">
        <v>6595</v>
      </c>
      <c r="JVW345" s="212">
        <v>1</v>
      </c>
      <c r="JVX345" s="212"/>
      <c r="JVY345" s="194">
        <v>79.59</v>
      </c>
      <c r="JVZ345" s="194">
        <f>ROUND(JVY345*(1+$C$7),2)</f>
        <v>104.49</v>
      </c>
      <c r="JWA345" s="194">
        <f>JVW345*JVY345</f>
        <v>79.59</v>
      </c>
      <c r="JWB345" s="293">
        <f>JVZ345*JVW345</f>
        <v>104.49</v>
      </c>
      <c r="JWC345" s="232" t="s">
        <v>22773</v>
      </c>
      <c r="JWD345" s="437" t="s">
        <v>22774</v>
      </c>
      <c r="JWE345" s="437"/>
      <c r="JWF345" s="437"/>
      <c r="JWG345" s="437"/>
      <c r="JWH345" s="437"/>
      <c r="JWI345" s="439"/>
      <c r="JWJ345" s="211" t="s">
        <v>10863</v>
      </c>
      <c r="JWK345" s="211" t="s">
        <v>22772</v>
      </c>
      <c r="JWL345" s="211" t="s">
        <v>6595</v>
      </c>
      <c r="JWM345" s="212">
        <v>1</v>
      </c>
      <c r="JWN345" s="212"/>
      <c r="JWO345" s="194">
        <v>79.59</v>
      </c>
      <c r="JWP345" s="194">
        <f>ROUND(JWO345*(1+$C$7),2)</f>
        <v>104.49</v>
      </c>
      <c r="JWQ345" s="194">
        <f>JWM345*JWO345</f>
        <v>79.59</v>
      </c>
      <c r="JWR345" s="293">
        <f>JWP345*JWM345</f>
        <v>104.49</v>
      </c>
      <c r="JWS345" s="232" t="s">
        <v>22773</v>
      </c>
      <c r="JWT345" s="437" t="s">
        <v>22774</v>
      </c>
      <c r="JWU345" s="437"/>
      <c r="JWV345" s="437"/>
      <c r="JWW345" s="437"/>
      <c r="JWX345" s="437"/>
      <c r="JWY345" s="439"/>
      <c r="JWZ345" s="211" t="s">
        <v>10863</v>
      </c>
      <c r="JXA345" s="211" t="s">
        <v>22772</v>
      </c>
      <c r="JXB345" s="211" t="s">
        <v>6595</v>
      </c>
      <c r="JXC345" s="212">
        <v>1</v>
      </c>
      <c r="JXD345" s="212"/>
      <c r="JXE345" s="194">
        <v>79.59</v>
      </c>
      <c r="JXF345" s="194">
        <f>ROUND(JXE345*(1+$C$7),2)</f>
        <v>104.49</v>
      </c>
      <c r="JXG345" s="194">
        <f>JXC345*JXE345</f>
        <v>79.59</v>
      </c>
      <c r="JXH345" s="293">
        <f>JXF345*JXC345</f>
        <v>104.49</v>
      </c>
      <c r="JXI345" s="232" t="s">
        <v>22773</v>
      </c>
      <c r="JXJ345" s="437" t="s">
        <v>22774</v>
      </c>
      <c r="JXK345" s="437"/>
      <c r="JXL345" s="437"/>
      <c r="JXM345" s="437"/>
      <c r="JXN345" s="437"/>
      <c r="JXO345" s="439"/>
      <c r="JXP345" s="211" t="s">
        <v>10863</v>
      </c>
      <c r="JXQ345" s="211" t="s">
        <v>22772</v>
      </c>
      <c r="JXR345" s="211" t="s">
        <v>6595</v>
      </c>
      <c r="JXS345" s="212">
        <v>1</v>
      </c>
      <c r="JXT345" s="212"/>
      <c r="JXU345" s="194">
        <v>79.59</v>
      </c>
      <c r="JXV345" s="194">
        <f>ROUND(JXU345*(1+$C$7),2)</f>
        <v>104.49</v>
      </c>
      <c r="JXW345" s="194">
        <f>JXS345*JXU345</f>
        <v>79.59</v>
      </c>
      <c r="JXX345" s="293">
        <f>JXV345*JXS345</f>
        <v>104.49</v>
      </c>
      <c r="JXY345" s="232" t="s">
        <v>22773</v>
      </c>
      <c r="JXZ345" s="437" t="s">
        <v>22774</v>
      </c>
      <c r="JYA345" s="437"/>
      <c r="JYB345" s="437"/>
      <c r="JYC345" s="437"/>
      <c r="JYD345" s="437"/>
      <c r="JYE345" s="439"/>
      <c r="JYF345" s="211" t="s">
        <v>10863</v>
      </c>
      <c r="JYG345" s="211" t="s">
        <v>22772</v>
      </c>
      <c r="JYH345" s="211" t="s">
        <v>6595</v>
      </c>
      <c r="JYI345" s="212">
        <v>1</v>
      </c>
      <c r="JYJ345" s="212"/>
      <c r="JYK345" s="194">
        <v>79.59</v>
      </c>
      <c r="JYL345" s="194">
        <f>ROUND(JYK345*(1+$C$7),2)</f>
        <v>104.49</v>
      </c>
      <c r="JYM345" s="194">
        <f>JYI345*JYK345</f>
        <v>79.59</v>
      </c>
      <c r="JYN345" s="293">
        <f>JYL345*JYI345</f>
        <v>104.49</v>
      </c>
      <c r="JYO345" s="232" t="s">
        <v>22773</v>
      </c>
      <c r="JYP345" s="437" t="s">
        <v>22774</v>
      </c>
      <c r="JYQ345" s="437"/>
      <c r="JYR345" s="437"/>
      <c r="JYS345" s="437"/>
      <c r="JYT345" s="437"/>
      <c r="JYU345" s="439"/>
      <c r="JYV345" s="211" t="s">
        <v>10863</v>
      </c>
      <c r="JYW345" s="211" t="s">
        <v>22772</v>
      </c>
      <c r="JYX345" s="211" t="s">
        <v>6595</v>
      </c>
      <c r="JYY345" s="212">
        <v>1</v>
      </c>
      <c r="JYZ345" s="212"/>
      <c r="JZA345" s="194">
        <v>79.59</v>
      </c>
      <c r="JZB345" s="194">
        <f>ROUND(JZA345*(1+$C$7),2)</f>
        <v>104.49</v>
      </c>
      <c r="JZC345" s="194">
        <f>JYY345*JZA345</f>
        <v>79.59</v>
      </c>
      <c r="JZD345" s="293">
        <f>JZB345*JYY345</f>
        <v>104.49</v>
      </c>
      <c r="JZE345" s="232" t="s">
        <v>22773</v>
      </c>
      <c r="JZF345" s="437" t="s">
        <v>22774</v>
      </c>
      <c r="JZG345" s="437"/>
      <c r="JZH345" s="437"/>
      <c r="JZI345" s="437"/>
      <c r="JZJ345" s="437"/>
      <c r="JZK345" s="439"/>
      <c r="JZL345" s="211" t="s">
        <v>10863</v>
      </c>
      <c r="JZM345" s="211" t="s">
        <v>22772</v>
      </c>
      <c r="JZN345" s="211" t="s">
        <v>6595</v>
      </c>
      <c r="JZO345" s="212">
        <v>1</v>
      </c>
      <c r="JZP345" s="212"/>
      <c r="JZQ345" s="194">
        <v>79.59</v>
      </c>
      <c r="JZR345" s="194">
        <f>ROUND(JZQ345*(1+$C$7),2)</f>
        <v>104.49</v>
      </c>
      <c r="JZS345" s="194">
        <f>JZO345*JZQ345</f>
        <v>79.59</v>
      </c>
      <c r="JZT345" s="293">
        <f>JZR345*JZO345</f>
        <v>104.49</v>
      </c>
      <c r="JZU345" s="232" t="s">
        <v>22773</v>
      </c>
      <c r="JZV345" s="437" t="s">
        <v>22774</v>
      </c>
      <c r="JZW345" s="437"/>
      <c r="JZX345" s="437"/>
      <c r="JZY345" s="437"/>
      <c r="JZZ345" s="437"/>
      <c r="KAA345" s="439"/>
      <c r="KAB345" s="211" t="s">
        <v>10863</v>
      </c>
      <c r="KAC345" s="211" t="s">
        <v>22772</v>
      </c>
      <c r="KAD345" s="211" t="s">
        <v>6595</v>
      </c>
      <c r="KAE345" s="212">
        <v>1</v>
      </c>
      <c r="KAF345" s="212"/>
      <c r="KAG345" s="194">
        <v>79.59</v>
      </c>
      <c r="KAH345" s="194">
        <f>ROUND(KAG345*(1+$C$7),2)</f>
        <v>104.49</v>
      </c>
      <c r="KAI345" s="194">
        <f>KAE345*KAG345</f>
        <v>79.59</v>
      </c>
      <c r="KAJ345" s="293">
        <f>KAH345*KAE345</f>
        <v>104.49</v>
      </c>
      <c r="KAK345" s="232" t="s">
        <v>22773</v>
      </c>
      <c r="KAL345" s="437" t="s">
        <v>22774</v>
      </c>
      <c r="KAM345" s="437"/>
      <c r="KAN345" s="437"/>
      <c r="KAO345" s="437"/>
      <c r="KAP345" s="437"/>
      <c r="KAQ345" s="439"/>
      <c r="KAR345" s="211" t="s">
        <v>10863</v>
      </c>
      <c r="KAS345" s="211" t="s">
        <v>22772</v>
      </c>
      <c r="KAT345" s="211" t="s">
        <v>6595</v>
      </c>
      <c r="KAU345" s="212">
        <v>1</v>
      </c>
      <c r="KAV345" s="212"/>
      <c r="KAW345" s="194">
        <v>79.59</v>
      </c>
      <c r="KAX345" s="194">
        <f>ROUND(KAW345*(1+$C$7),2)</f>
        <v>104.49</v>
      </c>
      <c r="KAY345" s="194">
        <f>KAU345*KAW345</f>
        <v>79.59</v>
      </c>
      <c r="KAZ345" s="293">
        <f>KAX345*KAU345</f>
        <v>104.49</v>
      </c>
      <c r="KBA345" s="232" t="s">
        <v>22773</v>
      </c>
      <c r="KBB345" s="437" t="s">
        <v>22774</v>
      </c>
      <c r="KBC345" s="437"/>
      <c r="KBD345" s="437"/>
      <c r="KBE345" s="437"/>
      <c r="KBF345" s="437"/>
      <c r="KBG345" s="439"/>
      <c r="KBH345" s="211" t="s">
        <v>10863</v>
      </c>
      <c r="KBI345" s="211" t="s">
        <v>22772</v>
      </c>
      <c r="KBJ345" s="211" t="s">
        <v>6595</v>
      </c>
      <c r="KBK345" s="212">
        <v>1</v>
      </c>
      <c r="KBL345" s="212"/>
      <c r="KBM345" s="194">
        <v>79.59</v>
      </c>
      <c r="KBN345" s="194">
        <f>ROUND(KBM345*(1+$C$7),2)</f>
        <v>104.49</v>
      </c>
      <c r="KBO345" s="194">
        <f>KBK345*KBM345</f>
        <v>79.59</v>
      </c>
      <c r="KBP345" s="293">
        <f>KBN345*KBK345</f>
        <v>104.49</v>
      </c>
      <c r="KBQ345" s="232" t="s">
        <v>22773</v>
      </c>
      <c r="KBR345" s="437" t="s">
        <v>22774</v>
      </c>
      <c r="KBS345" s="437"/>
      <c r="KBT345" s="437"/>
      <c r="KBU345" s="437"/>
      <c r="KBV345" s="437"/>
      <c r="KBW345" s="439"/>
      <c r="KBX345" s="211" t="s">
        <v>10863</v>
      </c>
      <c r="KBY345" s="211" t="s">
        <v>22772</v>
      </c>
      <c r="KBZ345" s="211" t="s">
        <v>6595</v>
      </c>
      <c r="KCA345" s="212">
        <v>1</v>
      </c>
      <c r="KCB345" s="212"/>
      <c r="KCC345" s="194">
        <v>79.59</v>
      </c>
      <c r="KCD345" s="194">
        <f>ROUND(KCC345*(1+$C$7),2)</f>
        <v>104.49</v>
      </c>
      <c r="KCE345" s="194">
        <f>KCA345*KCC345</f>
        <v>79.59</v>
      </c>
      <c r="KCF345" s="293">
        <f>KCD345*KCA345</f>
        <v>104.49</v>
      </c>
      <c r="KCG345" s="232" t="s">
        <v>22773</v>
      </c>
      <c r="KCH345" s="437" t="s">
        <v>22774</v>
      </c>
      <c r="KCI345" s="437"/>
      <c r="KCJ345" s="437"/>
      <c r="KCK345" s="437"/>
      <c r="KCL345" s="437"/>
      <c r="KCM345" s="439"/>
      <c r="KCN345" s="211" t="s">
        <v>10863</v>
      </c>
      <c r="KCO345" s="211" t="s">
        <v>22772</v>
      </c>
      <c r="KCP345" s="211" t="s">
        <v>6595</v>
      </c>
      <c r="KCQ345" s="212">
        <v>1</v>
      </c>
      <c r="KCR345" s="212"/>
      <c r="KCS345" s="194">
        <v>79.59</v>
      </c>
      <c r="KCT345" s="194">
        <f>ROUND(KCS345*(1+$C$7),2)</f>
        <v>104.49</v>
      </c>
      <c r="KCU345" s="194">
        <f>KCQ345*KCS345</f>
        <v>79.59</v>
      </c>
      <c r="KCV345" s="293">
        <f>KCT345*KCQ345</f>
        <v>104.49</v>
      </c>
      <c r="KCW345" s="232" t="s">
        <v>22773</v>
      </c>
      <c r="KCX345" s="437" t="s">
        <v>22774</v>
      </c>
      <c r="KCY345" s="437"/>
      <c r="KCZ345" s="437"/>
      <c r="KDA345" s="437"/>
      <c r="KDB345" s="437"/>
      <c r="KDC345" s="439"/>
      <c r="KDD345" s="211" t="s">
        <v>10863</v>
      </c>
      <c r="KDE345" s="211" t="s">
        <v>22772</v>
      </c>
      <c r="KDF345" s="211" t="s">
        <v>6595</v>
      </c>
      <c r="KDG345" s="212">
        <v>1</v>
      </c>
      <c r="KDH345" s="212"/>
      <c r="KDI345" s="194">
        <v>79.59</v>
      </c>
      <c r="KDJ345" s="194">
        <f>ROUND(KDI345*(1+$C$7),2)</f>
        <v>104.49</v>
      </c>
      <c r="KDK345" s="194">
        <f>KDG345*KDI345</f>
        <v>79.59</v>
      </c>
      <c r="KDL345" s="293">
        <f>KDJ345*KDG345</f>
        <v>104.49</v>
      </c>
      <c r="KDM345" s="232" t="s">
        <v>22773</v>
      </c>
      <c r="KDN345" s="437" t="s">
        <v>22774</v>
      </c>
      <c r="KDO345" s="437"/>
      <c r="KDP345" s="437"/>
      <c r="KDQ345" s="437"/>
      <c r="KDR345" s="437"/>
      <c r="KDS345" s="439"/>
      <c r="KDT345" s="211" t="s">
        <v>10863</v>
      </c>
      <c r="KDU345" s="211" t="s">
        <v>22772</v>
      </c>
      <c r="KDV345" s="211" t="s">
        <v>6595</v>
      </c>
      <c r="KDW345" s="212">
        <v>1</v>
      </c>
      <c r="KDX345" s="212"/>
      <c r="KDY345" s="194">
        <v>79.59</v>
      </c>
      <c r="KDZ345" s="194">
        <f>ROUND(KDY345*(1+$C$7),2)</f>
        <v>104.49</v>
      </c>
      <c r="KEA345" s="194">
        <f>KDW345*KDY345</f>
        <v>79.59</v>
      </c>
      <c r="KEB345" s="293">
        <f>KDZ345*KDW345</f>
        <v>104.49</v>
      </c>
      <c r="KEC345" s="232" t="s">
        <v>22773</v>
      </c>
      <c r="KED345" s="437" t="s">
        <v>22774</v>
      </c>
      <c r="KEE345" s="437"/>
      <c r="KEF345" s="437"/>
      <c r="KEG345" s="437"/>
      <c r="KEH345" s="437"/>
      <c r="KEI345" s="439"/>
      <c r="KEJ345" s="211" t="s">
        <v>10863</v>
      </c>
      <c r="KEK345" s="211" t="s">
        <v>22772</v>
      </c>
      <c r="KEL345" s="211" t="s">
        <v>6595</v>
      </c>
      <c r="KEM345" s="212">
        <v>1</v>
      </c>
      <c r="KEN345" s="212"/>
      <c r="KEO345" s="194">
        <v>79.59</v>
      </c>
      <c r="KEP345" s="194">
        <f>ROUND(KEO345*(1+$C$7),2)</f>
        <v>104.49</v>
      </c>
      <c r="KEQ345" s="194">
        <f>KEM345*KEO345</f>
        <v>79.59</v>
      </c>
      <c r="KER345" s="293">
        <f>KEP345*KEM345</f>
        <v>104.49</v>
      </c>
      <c r="KES345" s="232" t="s">
        <v>22773</v>
      </c>
      <c r="KET345" s="437" t="s">
        <v>22774</v>
      </c>
      <c r="KEU345" s="437"/>
      <c r="KEV345" s="437"/>
      <c r="KEW345" s="437"/>
      <c r="KEX345" s="437"/>
      <c r="KEY345" s="439"/>
      <c r="KEZ345" s="211" t="s">
        <v>10863</v>
      </c>
      <c r="KFA345" s="211" t="s">
        <v>22772</v>
      </c>
      <c r="KFB345" s="211" t="s">
        <v>6595</v>
      </c>
      <c r="KFC345" s="212">
        <v>1</v>
      </c>
      <c r="KFD345" s="212"/>
      <c r="KFE345" s="194">
        <v>79.59</v>
      </c>
      <c r="KFF345" s="194">
        <f>ROUND(KFE345*(1+$C$7),2)</f>
        <v>104.49</v>
      </c>
      <c r="KFG345" s="194">
        <f>KFC345*KFE345</f>
        <v>79.59</v>
      </c>
      <c r="KFH345" s="293">
        <f>KFF345*KFC345</f>
        <v>104.49</v>
      </c>
      <c r="KFI345" s="232" t="s">
        <v>22773</v>
      </c>
      <c r="KFJ345" s="437" t="s">
        <v>22774</v>
      </c>
      <c r="KFK345" s="437"/>
      <c r="KFL345" s="437"/>
      <c r="KFM345" s="437"/>
      <c r="KFN345" s="437"/>
      <c r="KFO345" s="439"/>
      <c r="KFP345" s="211" t="s">
        <v>10863</v>
      </c>
      <c r="KFQ345" s="211" t="s">
        <v>22772</v>
      </c>
      <c r="KFR345" s="211" t="s">
        <v>6595</v>
      </c>
      <c r="KFS345" s="212">
        <v>1</v>
      </c>
      <c r="KFT345" s="212"/>
      <c r="KFU345" s="194">
        <v>79.59</v>
      </c>
      <c r="KFV345" s="194">
        <f>ROUND(KFU345*(1+$C$7),2)</f>
        <v>104.49</v>
      </c>
      <c r="KFW345" s="194">
        <f>KFS345*KFU345</f>
        <v>79.59</v>
      </c>
      <c r="KFX345" s="293">
        <f>KFV345*KFS345</f>
        <v>104.49</v>
      </c>
      <c r="KFY345" s="232" t="s">
        <v>22773</v>
      </c>
      <c r="KFZ345" s="437" t="s">
        <v>22774</v>
      </c>
      <c r="KGA345" s="437"/>
      <c r="KGB345" s="437"/>
      <c r="KGC345" s="437"/>
      <c r="KGD345" s="437"/>
      <c r="KGE345" s="439"/>
      <c r="KGF345" s="211" t="s">
        <v>10863</v>
      </c>
      <c r="KGG345" s="211" t="s">
        <v>22772</v>
      </c>
      <c r="KGH345" s="211" t="s">
        <v>6595</v>
      </c>
      <c r="KGI345" s="212">
        <v>1</v>
      </c>
      <c r="KGJ345" s="212"/>
      <c r="KGK345" s="194">
        <v>79.59</v>
      </c>
      <c r="KGL345" s="194">
        <f>ROUND(KGK345*(1+$C$7),2)</f>
        <v>104.49</v>
      </c>
      <c r="KGM345" s="194">
        <f>KGI345*KGK345</f>
        <v>79.59</v>
      </c>
      <c r="KGN345" s="293">
        <f>KGL345*KGI345</f>
        <v>104.49</v>
      </c>
      <c r="KGO345" s="232" t="s">
        <v>22773</v>
      </c>
      <c r="KGP345" s="437" t="s">
        <v>22774</v>
      </c>
      <c r="KGQ345" s="437"/>
      <c r="KGR345" s="437"/>
      <c r="KGS345" s="437"/>
      <c r="KGT345" s="437"/>
      <c r="KGU345" s="439"/>
      <c r="KGV345" s="211" t="s">
        <v>10863</v>
      </c>
      <c r="KGW345" s="211" t="s">
        <v>22772</v>
      </c>
      <c r="KGX345" s="211" t="s">
        <v>6595</v>
      </c>
      <c r="KGY345" s="212">
        <v>1</v>
      </c>
      <c r="KGZ345" s="212"/>
      <c r="KHA345" s="194">
        <v>79.59</v>
      </c>
      <c r="KHB345" s="194">
        <f>ROUND(KHA345*(1+$C$7),2)</f>
        <v>104.49</v>
      </c>
      <c r="KHC345" s="194">
        <f>KGY345*KHA345</f>
        <v>79.59</v>
      </c>
      <c r="KHD345" s="293">
        <f>KHB345*KGY345</f>
        <v>104.49</v>
      </c>
      <c r="KHE345" s="232" t="s">
        <v>22773</v>
      </c>
      <c r="KHF345" s="437" t="s">
        <v>22774</v>
      </c>
      <c r="KHG345" s="437"/>
      <c r="KHH345" s="437"/>
      <c r="KHI345" s="437"/>
      <c r="KHJ345" s="437"/>
      <c r="KHK345" s="439"/>
      <c r="KHL345" s="211" t="s">
        <v>10863</v>
      </c>
      <c r="KHM345" s="211" t="s">
        <v>22772</v>
      </c>
      <c r="KHN345" s="211" t="s">
        <v>6595</v>
      </c>
      <c r="KHO345" s="212">
        <v>1</v>
      </c>
      <c r="KHP345" s="212"/>
      <c r="KHQ345" s="194">
        <v>79.59</v>
      </c>
      <c r="KHR345" s="194">
        <f>ROUND(KHQ345*(1+$C$7),2)</f>
        <v>104.49</v>
      </c>
      <c r="KHS345" s="194">
        <f>KHO345*KHQ345</f>
        <v>79.59</v>
      </c>
      <c r="KHT345" s="293">
        <f>KHR345*KHO345</f>
        <v>104.49</v>
      </c>
      <c r="KHU345" s="232" t="s">
        <v>22773</v>
      </c>
      <c r="KHV345" s="437" t="s">
        <v>22774</v>
      </c>
      <c r="KHW345" s="437"/>
      <c r="KHX345" s="437"/>
      <c r="KHY345" s="437"/>
      <c r="KHZ345" s="437"/>
      <c r="KIA345" s="439"/>
      <c r="KIB345" s="211" t="s">
        <v>10863</v>
      </c>
      <c r="KIC345" s="211" t="s">
        <v>22772</v>
      </c>
      <c r="KID345" s="211" t="s">
        <v>6595</v>
      </c>
      <c r="KIE345" s="212">
        <v>1</v>
      </c>
      <c r="KIF345" s="212"/>
      <c r="KIG345" s="194">
        <v>79.59</v>
      </c>
      <c r="KIH345" s="194">
        <f>ROUND(KIG345*(1+$C$7),2)</f>
        <v>104.49</v>
      </c>
      <c r="KII345" s="194">
        <f>KIE345*KIG345</f>
        <v>79.59</v>
      </c>
      <c r="KIJ345" s="293">
        <f>KIH345*KIE345</f>
        <v>104.49</v>
      </c>
      <c r="KIK345" s="232" t="s">
        <v>22773</v>
      </c>
      <c r="KIL345" s="437" t="s">
        <v>22774</v>
      </c>
      <c r="KIM345" s="437"/>
      <c r="KIN345" s="437"/>
      <c r="KIO345" s="437"/>
      <c r="KIP345" s="437"/>
      <c r="KIQ345" s="439"/>
      <c r="KIR345" s="211" t="s">
        <v>10863</v>
      </c>
      <c r="KIS345" s="211" t="s">
        <v>22772</v>
      </c>
      <c r="KIT345" s="211" t="s">
        <v>6595</v>
      </c>
      <c r="KIU345" s="212">
        <v>1</v>
      </c>
      <c r="KIV345" s="212"/>
      <c r="KIW345" s="194">
        <v>79.59</v>
      </c>
      <c r="KIX345" s="194">
        <f>ROUND(KIW345*(1+$C$7),2)</f>
        <v>104.49</v>
      </c>
      <c r="KIY345" s="194">
        <f>KIU345*KIW345</f>
        <v>79.59</v>
      </c>
      <c r="KIZ345" s="293">
        <f>KIX345*KIU345</f>
        <v>104.49</v>
      </c>
      <c r="KJA345" s="232" t="s">
        <v>22773</v>
      </c>
      <c r="KJB345" s="437" t="s">
        <v>22774</v>
      </c>
      <c r="KJC345" s="437"/>
      <c r="KJD345" s="437"/>
      <c r="KJE345" s="437"/>
      <c r="KJF345" s="437"/>
      <c r="KJG345" s="439"/>
      <c r="KJH345" s="211" t="s">
        <v>10863</v>
      </c>
      <c r="KJI345" s="211" t="s">
        <v>22772</v>
      </c>
      <c r="KJJ345" s="211" t="s">
        <v>6595</v>
      </c>
      <c r="KJK345" s="212">
        <v>1</v>
      </c>
      <c r="KJL345" s="212"/>
      <c r="KJM345" s="194">
        <v>79.59</v>
      </c>
      <c r="KJN345" s="194">
        <f>ROUND(KJM345*(1+$C$7),2)</f>
        <v>104.49</v>
      </c>
      <c r="KJO345" s="194">
        <f>KJK345*KJM345</f>
        <v>79.59</v>
      </c>
      <c r="KJP345" s="293">
        <f>KJN345*KJK345</f>
        <v>104.49</v>
      </c>
      <c r="KJQ345" s="232" t="s">
        <v>22773</v>
      </c>
      <c r="KJR345" s="437" t="s">
        <v>22774</v>
      </c>
      <c r="KJS345" s="437"/>
      <c r="KJT345" s="437"/>
      <c r="KJU345" s="437"/>
      <c r="KJV345" s="437"/>
      <c r="KJW345" s="439"/>
      <c r="KJX345" s="211" t="s">
        <v>10863</v>
      </c>
      <c r="KJY345" s="211" t="s">
        <v>22772</v>
      </c>
      <c r="KJZ345" s="211" t="s">
        <v>6595</v>
      </c>
      <c r="KKA345" s="212">
        <v>1</v>
      </c>
      <c r="KKB345" s="212"/>
      <c r="KKC345" s="194">
        <v>79.59</v>
      </c>
      <c r="KKD345" s="194">
        <f>ROUND(KKC345*(1+$C$7),2)</f>
        <v>104.49</v>
      </c>
      <c r="KKE345" s="194">
        <f>KKA345*KKC345</f>
        <v>79.59</v>
      </c>
      <c r="KKF345" s="293">
        <f>KKD345*KKA345</f>
        <v>104.49</v>
      </c>
      <c r="KKG345" s="232" t="s">
        <v>22773</v>
      </c>
      <c r="KKH345" s="437" t="s">
        <v>22774</v>
      </c>
      <c r="KKI345" s="437"/>
      <c r="KKJ345" s="437"/>
      <c r="KKK345" s="437"/>
      <c r="KKL345" s="437"/>
      <c r="KKM345" s="439"/>
      <c r="KKN345" s="211" t="s">
        <v>10863</v>
      </c>
      <c r="KKO345" s="211" t="s">
        <v>22772</v>
      </c>
      <c r="KKP345" s="211" t="s">
        <v>6595</v>
      </c>
      <c r="KKQ345" s="212">
        <v>1</v>
      </c>
      <c r="KKR345" s="212"/>
      <c r="KKS345" s="194">
        <v>79.59</v>
      </c>
      <c r="KKT345" s="194">
        <f>ROUND(KKS345*(1+$C$7),2)</f>
        <v>104.49</v>
      </c>
      <c r="KKU345" s="194">
        <f>KKQ345*KKS345</f>
        <v>79.59</v>
      </c>
      <c r="KKV345" s="293">
        <f>KKT345*KKQ345</f>
        <v>104.49</v>
      </c>
      <c r="KKW345" s="232" t="s">
        <v>22773</v>
      </c>
      <c r="KKX345" s="437" t="s">
        <v>22774</v>
      </c>
      <c r="KKY345" s="437"/>
      <c r="KKZ345" s="437"/>
      <c r="KLA345" s="437"/>
      <c r="KLB345" s="437"/>
      <c r="KLC345" s="439"/>
      <c r="KLD345" s="211" t="s">
        <v>10863</v>
      </c>
      <c r="KLE345" s="211" t="s">
        <v>22772</v>
      </c>
      <c r="KLF345" s="211" t="s">
        <v>6595</v>
      </c>
      <c r="KLG345" s="212">
        <v>1</v>
      </c>
      <c r="KLH345" s="212"/>
      <c r="KLI345" s="194">
        <v>79.59</v>
      </c>
      <c r="KLJ345" s="194">
        <f>ROUND(KLI345*(1+$C$7),2)</f>
        <v>104.49</v>
      </c>
      <c r="KLK345" s="194">
        <f>KLG345*KLI345</f>
        <v>79.59</v>
      </c>
      <c r="KLL345" s="293">
        <f>KLJ345*KLG345</f>
        <v>104.49</v>
      </c>
      <c r="KLM345" s="232" t="s">
        <v>22773</v>
      </c>
      <c r="KLN345" s="437" t="s">
        <v>22774</v>
      </c>
      <c r="KLO345" s="437"/>
      <c r="KLP345" s="437"/>
      <c r="KLQ345" s="437"/>
      <c r="KLR345" s="437"/>
      <c r="KLS345" s="439"/>
      <c r="KLT345" s="211" t="s">
        <v>10863</v>
      </c>
      <c r="KLU345" s="211" t="s">
        <v>22772</v>
      </c>
      <c r="KLV345" s="211" t="s">
        <v>6595</v>
      </c>
      <c r="KLW345" s="212">
        <v>1</v>
      </c>
      <c r="KLX345" s="212"/>
      <c r="KLY345" s="194">
        <v>79.59</v>
      </c>
      <c r="KLZ345" s="194">
        <f>ROUND(KLY345*(1+$C$7),2)</f>
        <v>104.49</v>
      </c>
      <c r="KMA345" s="194">
        <f>KLW345*KLY345</f>
        <v>79.59</v>
      </c>
      <c r="KMB345" s="293">
        <f>KLZ345*KLW345</f>
        <v>104.49</v>
      </c>
      <c r="KMC345" s="232" t="s">
        <v>22773</v>
      </c>
      <c r="KMD345" s="437" t="s">
        <v>22774</v>
      </c>
      <c r="KME345" s="437"/>
      <c r="KMF345" s="437"/>
      <c r="KMG345" s="437"/>
      <c r="KMH345" s="437"/>
      <c r="KMI345" s="439"/>
      <c r="KMJ345" s="211" t="s">
        <v>10863</v>
      </c>
      <c r="KMK345" s="211" t="s">
        <v>22772</v>
      </c>
      <c r="KML345" s="211" t="s">
        <v>6595</v>
      </c>
      <c r="KMM345" s="212">
        <v>1</v>
      </c>
      <c r="KMN345" s="212"/>
      <c r="KMO345" s="194">
        <v>79.59</v>
      </c>
      <c r="KMP345" s="194">
        <f>ROUND(KMO345*(1+$C$7),2)</f>
        <v>104.49</v>
      </c>
      <c r="KMQ345" s="194">
        <f>KMM345*KMO345</f>
        <v>79.59</v>
      </c>
      <c r="KMR345" s="293">
        <f>KMP345*KMM345</f>
        <v>104.49</v>
      </c>
      <c r="KMS345" s="232" t="s">
        <v>22773</v>
      </c>
      <c r="KMT345" s="437" t="s">
        <v>22774</v>
      </c>
      <c r="KMU345" s="437"/>
      <c r="KMV345" s="437"/>
      <c r="KMW345" s="437"/>
      <c r="KMX345" s="437"/>
      <c r="KMY345" s="439"/>
      <c r="KMZ345" s="211" t="s">
        <v>10863</v>
      </c>
      <c r="KNA345" s="211" t="s">
        <v>22772</v>
      </c>
      <c r="KNB345" s="211" t="s">
        <v>6595</v>
      </c>
      <c r="KNC345" s="212">
        <v>1</v>
      </c>
      <c r="KND345" s="212"/>
      <c r="KNE345" s="194">
        <v>79.59</v>
      </c>
      <c r="KNF345" s="194">
        <f>ROUND(KNE345*(1+$C$7),2)</f>
        <v>104.49</v>
      </c>
      <c r="KNG345" s="194">
        <f>KNC345*KNE345</f>
        <v>79.59</v>
      </c>
      <c r="KNH345" s="293">
        <f>KNF345*KNC345</f>
        <v>104.49</v>
      </c>
      <c r="KNI345" s="232" t="s">
        <v>22773</v>
      </c>
      <c r="KNJ345" s="437" t="s">
        <v>22774</v>
      </c>
      <c r="KNK345" s="437"/>
      <c r="KNL345" s="437"/>
      <c r="KNM345" s="437"/>
      <c r="KNN345" s="437"/>
      <c r="KNO345" s="439"/>
      <c r="KNP345" s="211" t="s">
        <v>10863</v>
      </c>
      <c r="KNQ345" s="211" t="s">
        <v>22772</v>
      </c>
      <c r="KNR345" s="211" t="s">
        <v>6595</v>
      </c>
      <c r="KNS345" s="212">
        <v>1</v>
      </c>
      <c r="KNT345" s="212"/>
      <c r="KNU345" s="194">
        <v>79.59</v>
      </c>
      <c r="KNV345" s="194">
        <f>ROUND(KNU345*(1+$C$7),2)</f>
        <v>104.49</v>
      </c>
      <c r="KNW345" s="194">
        <f>KNS345*KNU345</f>
        <v>79.59</v>
      </c>
      <c r="KNX345" s="293">
        <f>KNV345*KNS345</f>
        <v>104.49</v>
      </c>
      <c r="KNY345" s="232" t="s">
        <v>22773</v>
      </c>
      <c r="KNZ345" s="437" t="s">
        <v>22774</v>
      </c>
      <c r="KOA345" s="437"/>
      <c r="KOB345" s="437"/>
      <c r="KOC345" s="437"/>
      <c r="KOD345" s="437"/>
      <c r="KOE345" s="439"/>
      <c r="KOF345" s="211" t="s">
        <v>10863</v>
      </c>
      <c r="KOG345" s="211" t="s">
        <v>22772</v>
      </c>
      <c r="KOH345" s="211" t="s">
        <v>6595</v>
      </c>
      <c r="KOI345" s="212">
        <v>1</v>
      </c>
      <c r="KOJ345" s="212"/>
      <c r="KOK345" s="194">
        <v>79.59</v>
      </c>
      <c r="KOL345" s="194">
        <f>ROUND(KOK345*(1+$C$7),2)</f>
        <v>104.49</v>
      </c>
      <c r="KOM345" s="194">
        <f>KOI345*KOK345</f>
        <v>79.59</v>
      </c>
      <c r="KON345" s="293">
        <f>KOL345*KOI345</f>
        <v>104.49</v>
      </c>
      <c r="KOO345" s="232" t="s">
        <v>22773</v>
      </c>
      <c r="KOP345" s="437" t="s">
        <v>22774</v>
      </c>
      <c r="KOQ345" s="437"/>
      <c r="KOR345" s="437"/>
      <c r="KOS345" s="437"/>
      <c r="KOT345" s="437"/>
      <c r="KOU345" s="439"/>
      <c r="KOV345" s="211" t="s">
        <v>10863</v>
      </c>
      <c r="KOW345" s="211" t="s">
        <v>22772</v>
      </c>
      <c r="KOX345" s="211" t="s">
        <v>6595</v>
      </c>
      <c r="KOY345" s="212">
        <v>1</v>
      </c>
      <c r="KOZ345" s="212"/>
      <c r="KPA345" s="194">
        <v>79.59</v>
      </c>
      <c r="KPB345" s="194">
        <f>ROUND(KPA345*(1+$C$7),2)</f>
        <v>104.49</v>
      </c>
      <c r="KPC345" s="194">
        <f>KOY345*KPA345</f>
        <v>79.59</v>
      </c>
      <c r="KPD345" s="293">
        <f>KPB345*KOY345</f>
        <v>104.49</v>
      </c>
      <c r="KPE345" s="232" t="s">
        <v>22773</v>
      </c>
      <c r="KPF345" s="437" t="s">
        <v>22774</v>
      </c>
      <c r="KPG345" s="437"/>
      <c r="KPH345" s="437"/>
      <c r="KPI345" s="437"/>
      <c r="KPJ345" s="437"/>
      <c r="KPK345" s="439"/>
      <c r="KPL345" s="211" t="s">
        <v>10863</v>
      </c>
      <c r="KPM345" s="211" t="s">
        <v>22772</v>
      </c>
      <c r="KPN345" s="211" t="s">
        <v>6595</v>
      </c>
      <c r="KPO345" s="212">
        <v>1</v>
      </c>
      <c r="KPP345" s="212"/>
      <c r="KPQ345" s="194">
        <v>79.59</v>
      </c>
      <c r="KPR345" s="194">
        <f>ROUND(KPQ345*(1+$C$7),2)</f>
        <v>104.49</v>
      </c>
      <c r="KPS345" s="194">
        <f>KPO345*KPQ345</f>
        <v>79.59</v>
      </c>
      <c r="KPT345" s="293">
        <f>KPR345*KPO345</f>
        <v>104.49</v>
      </c>
      <c r="KPU345" s="232" t="s">
        <v>22773</v>
      </c>
      <c r="KPV345" s="437" t="s">
        <v>22774</v>
      </c>
      <c r="KPW345" s="437"/>
      <c r="KPX345" s="437"/>
      <c r="KPY345" s="437"/>
      <c r="KPZ345" s="437"/>
      <c r="KQA345" s="439"/>
      <c r="KQB345" s="211" t="s">
        <v>10863</v>
      </c>
      <c r="KQC345" s="211" t="s">
        <v>22772</v>
      </c>
      <c r="KQD345" s="211" t="s">
        <v>6595</v>
      </c>
      <c r="KQE345" s="212">
        <v>1</v>
      </c>
      <c r="KQF345" s="212"/>
      <c r="KQG345" s="194">
        <v>79.59</v>
      </c>
      <c r="KQH345" s="194">
        <f>ROUND(KQG345*(1+$C$7),2)</f>
        <v>104.49</v>
      </c>
      <c r="KQI345" s="194">
        <f>KQE345*KQG345</f>
        <v>79.59</v>
      </c>
      <c r="KQJ345" s="293">
        <f>KQH345*KQE345</f>
        <v>104.49</v>
      </c>
      <c r="KQK345" s="232" t="s">
        <v>22773</v>
      </c>
      <c r="KQL345" s="437" t="s">
        <v>22774</v>
      </c>
      <c r="KQM345" s="437"/>
      <c r="KQN345" s="437"/>
      <c r="KQO345" s="437"/>
      <c r="KQP345" s="437"/>
      <c r="KQQ345" s="439"/>
      <c r="KQR345" s="211" t="s">
        <v>10863</v>
      </c>
      <c r="KQS345" s="211" t="s">
        <v>22772</v>
      </c>
      <c r="KQT345" s="211" t="s">
        <v>6595</v>
      </c>
      <c r="KQU345" s="212">
        <v>1</v>
      </c>
      <c r="KQV345" s="212"/>
      <c r="KQW345" s="194">
        <v>79.59</v>
      </c>
      <c r="KQX345" s="194">
        <f>ROUND(KQW345*(1+$C$7),2)</f>
        <v>104.49</v>
      </c>
      <c r="KQY345" s="194">
        <f>KQU345*KQW345</f>
        <v>79.59</v>
      </c>
      <c r="KQZ345" s="293">
        <f>KQX345*KQU345</f>
        <v>104.49</v>
      </c>
      <c r="KRA345" s="232" t="s">
        <v>22773</v>
      </c>
      <c r="KRB345" s="437" t="s">
        <v>22774</v>
      </c>
      <c r="KRC345" s="437"/>
      <c r="KRD345" s="437"/>
      <c r="KRE345" s="437"/>
      <c r="KRF345" s="437"/>
      <c r="KRG345" s="439"/>
      <c r="KRH345" s="211" t="s">
        <v>10863</v>
      </c>
      <c r="KRI345" s="211" t="s">
        <v>22772</v>
      </c>
      <c r="KRJ345" s="211" t="s">
        <v>6595</v>
      </c>
      <c r="KRK345" s="212">
        <v>1</v>
      </c>
      <c r="KRL345" s="212"/>
      <c r="KRM345" s="194">
        <v>79.59</v>
      </c>
      <c r="KRN345" s="194">
        <f>ROUND(KRM345*(1+$C$7),2)</f>
        <v>104.49</v>
      </c>
      <c r="KRO345" s="194">
        <f>KRK345*KRM345</f>
        <v>79.59</v>
      </c>
      <c r="KRP345" s="293">
        <f>KRN345*KRK345</f>
        <v>104.49</v>
      </c>
      <c r="KRQ345" s="232" t="s">
        <v>22773</v>
      </c>
      <c r="KRR345" s="437" t="s">
        <v>22774</v>
      </c>
      <c r="KRS345" s="437"/>
      <c r="KRT345" s="437"/>
      <c r="KRU345" s="437"/>
      <c r="KRV345" s="437"/>
      <c r="KRW345" s="439"/>
      <c r="KRX345" s="211" t="s">
        <v>10863</v>
      </c>
      <c r="KRY345" s="211" t="s">
        <v>22772</v>
      </c>
      <c r="KRZ345" s="211" t="s">
        <v>6595</v>
      </c>
      <c r="KSA345" s="212">
        <v>1</v>
      </c>
      <c r="KSB345" s="212"/>
      <c r="KSC345" s="194">
        <v>79.59</v>
      </c>
      <c r="KSD345" s="194">
        <f>ROUND(KSC345*(1+$C$7),2)</f>
        <v>104.49</v>
      </c>
      <c r="KSE345" s="194">
        <f>KSA345*KSC345</f>
        <v>79.59</v>
      </c>
      <c r="KSF345" s="293">
        <f>KSD345*KSA345</f>
        <v>104.49</v>
      </c>
      <c r="KSG345" s="232" t="s">
        <v>22773</v>
      </c>
      <c r="KSH345" s="437" t="s">
        <v>22774</v>
      </c>
      <c r="KSI345" s="437"/>
      <c r="KSJ345" s="437"/>
      <c r="KSK345" s="437"/>
      <c r="KSL345" s="437"/>
      <c r="KSM345" s="439"/>
      <c r="KSN345" s="211" t="s">
        <v>10863</v>
      </c>
      <c r="KSO345" s="211" t="s">
        <v>22772</v>
      </c>
      <c r="KSP345" s="211" t="s">
        <v>6595</v>
      </c>
      <c r="KSQ345" s="212">
        <v>1</v>
      </c>
      <c r="KSR345" s="212"/>
      <c r="KSS345" s="194">
        <v>79.59</v>
      </c>
      <c r="KST345" s="194">
        <f>ROUND(KSS345*(1+$C$7),2)</f>
        <v>104.49</v>
      </c>
      <c r="KSU345" s="194">
        <f>KSQ345*KSS345</f>
        <v>79.59</v>
      </c>
      <c r="KSV345" s="293">
        <f>KST345*KSQ345</f>
        <v>104.49</v>
      </c>
      <c r="KSW345" s="232" t="s">
        <v>22773</v>
      </c>
      <c r="KSX345" s="437" t="s">
        <v>22774</v>
      </c>
      <c r="KSY345" s="437"/>
      <c r="KSZ345" s="437"/>
      <c r="KTA345" s="437"/>
      <c r="KTB345" s="437"/>
      <c r="KTC345" s="439"/>
      <c r="KTD345" s="211" t="s">
        <v>10863</v>
      </c>
      <c r="KTE345" s="211" t="s">
        <v>22772</v>
      </c>
      <c r="KTF345" s="211" t="s">
        <v>6595</v>
      </c>
      <c r="KTG345" s="212">
        <v>1</v>
      </c>
      <c r="KTH345" s="212"/>
      <c r="KTI345" s="194">
        <v>79.59</v>
      </c>
      <c r="KTJ345" s="194">
        <f>ROUND(KTI345*(1+$C$7),2)</f>
        <v>104.49</v>
      </c>
      <c r="KTK345" s="194">
        <f>KTG345*KTI345</f>
        <v>79.59</v>
      </c>
      <c r="KTL345" s="293">
        <f>KTJ345*KTG345</f>
        <v>104.49</v>
      </c>
      <c r="KTM345" s="232" t="s">
        <v>22773</v>
      </c>
      <c r="KTN345" s="437" t="s">
        <v>22774</v>
      </c>
      <c r="KTO345" s="437"/>
      <c r="KTP345" s="437"/>
      <c r="KTQ345" s="437"/>
      <c r="KTR345" s="437"/>
      <c r="KTS345" s="439"/>
      <c r="KTT345" s="211" t="s">
        <v>10863</v>
      </c>
      <c r="KTU345" s="211" t="s">
        <v>22772</v>
      </c>
      <c r="KTV345" s="211" t="s">
        <v>6595</v>
      </c>
      <c r="KTW345" s="212">
        <v>1</v>
      </c>
      <c r="KTX345" s="212"/>
      <c r="KTY345" s="194">
        <v>79.59</v>
      </c>
      <c r="KTZ345" s="194">
        <f>ROUND(KTY345*(1+$C$7),2)</f>
        <v>104.49</v>
      </c>
      <c r="KUA345" s="194">
        <f>KTW345*KTY345</f>
        <v>79.59</v>
      </c>
      <c r="KUB345" s="293">
        <f>KTZ345*KTW345</f>
        <v>104.49</v>
      </c>
      <c r="KUC345" s="232" t="s">
        <v>22773</v>
      </c>
      <c r="KUD345" s="437" t="s">
        <v>22774</v>
      </c>
      <c r="KUE345" s="437"/>
      <c r="KUF345" s="437"/>
      <c r="KUG345" s="437"/>
      <c r="KUH345" s="437"/>
      <c r="KUI345" s="439"/>
      <c r="KUJ345" s="211" t="s">
        <v>10863</v>
      </c>
      <c r="KUK345" s="211" t="s">
        <v>22772</v>
      </c>
      <c r="KUL345" s="211" t="s">
        <v>6595</v>
      </c>
      <c r="KUM345" s="212">
        <v>1</v>
      </c>
      <c r="KUN345" s="212"/>
      <c r="KUO345" s="194">
        <v>79.59</v>
      </c>
      <c r="KUP345" s="194">
        <f>ROUND(KUO345*(1+$C$7),2)</f>
        <v>104.49</v>
      </c>
      <c r="KUQ345" s="194">
        <f>KUM345*KUO345</f>
        <v>79.59</v>
      </c>
      <c r="KUR345" s="293">
        <f>KUP345*KUM345</f>
        <v>104.49</v>
      </c>
      <c r="KUS345" s="232" t="s">
        <v>22773</v>
      </c>
      <c r="KUT345" s="437" t="s">
        <v>22774</v>
      </c>
      <c r="KUU345" s="437"/>
      <c r="KUV345" s="437"/>
      <c r="KUW345" s="437"/>
      <c r="KUX345" s="437"/>
      <c r="KUY345" s="439"/>
      <c r="KUZ345" s="211" t="s">
        <v>10863</v>
      </c>
      <c r="KVA345" s="211" t="s">
        <v>22772</v>
      </c>
      <c r="KVB345" s="211" t="s">
        <v>6595</v>
      </c>
      <c r="KVC345" s="212">
        <v>1</v>
      </c>
      <c r="KVD345" s="212"/>
      <c r="KVE345" s="194">
        <v>79.59</v>
      </c>
      <c r="KVF345" s="194">
        <f>ROUND(KVE345*(1+$C$7),2)</f>
        <v>104.49</v>
      </c>
      <c r="KVG345" s="194">
        <f>KVC345*KVE345</f>
        <v>79.59</v>
      </c>
      <c r="KVH345" s="293">
        <f>KVF345*KVC345</f>
        <v>104.49</v>
      </c>
      <c r="KVI345" s="232" t="s">
        <v>22773</v>
      </c>
      <c r="KVJ345" s="437" t="s">
        <v>22774</v>
      </c>
      <c r="KVK345" s="437"/>
      <c r="KVL345" s="437"/>
      <c r="KVM345" s="437"/>
      <c r="KVN345" s="437"/>
      <c r="KVO345" s="439"/>
      <c r="KVP345" s="211" t="s">
        <v>10863</v>
      </c>
      <c r="KVQ345" s="211" t="s">
        <v>22772</v>
      </c>
      <c r="KVR345" s="211" t="s">
        <v>6595</v>
      </c>
      <c r="KVS345" s="212">
        <v>1</v>
      </c>
      <c r="KVT345" s="212"/>
      <c r="KVU345" s="194">
        <v>79.59</v>
      </c>
      <c r="KVV345" s="194">
        <f>ROUND(KVU345*(1+$C$7),2)</f>
        <v>104.49</v>
      </c>
      <c r="KVW345" s="194">
        <f>KVS345*KVU345</f>
        <v>79.59</v>
      </c>
      <c r="KVX345" s="293">
        <f>KVV345*KVS345</f>
        <v>104.49</v>
      </c>
      <c r="KVY345" s="232" t="s">
        <v>22773</v>
      </c>
      <c r="KVZ345" s="437" t="s">
        <v>22774</v>
      </c>
      <c r="KWA345" s="437"/>
      <c r="KWB345" s="437"/>
      <c r="KWC345" s="437"/>
      <c r="KWD345" s="437"/>
      <c r="KWE345" s="439"/>
      <c r="KWF345" s="211" t="s">
        <v>10863</v>
      </c>
      <c r="KWG345" s="211" t="s">
        <v>22772</v>
      </c>
      <c r="KWH345" s="211" t="s">
        <v>6595</v>
      </c>
      <c r="KWI345" s="212">
        <v>1</v>
      </c>
      <c r="KWJ345" s="212"/>
      <c r="KWK345" s="194">
        <v>79.59</v>
      </c>
      <c r="KWL345" s="194">
        <f>ROUND(KWK345*(1+$C$7),2)</f>
        <v>104.49</v>
      </c>
      <c r="KWM345" s="194">
        <f>KWI345*KWK345</f>
        <v>79.59</v>
      </c>
      <c r="KWN345" s="293">
        <f>KWL345*KWI345</f>
        <v>104.49</v>
      </c>
      <c r="KWO345" s="232" t="s">
        <v>22773</v>
      </c>
      <c r="KWP345" s="437" t="s">
        <v>22774</v>
      </c>
      <c r="KWQ345" s="437"/>
      <c r="KWR345" s="437"/>
      <c r="KWS345" s="437"/>
      <c r="KWT345" s="437"/>
      <c r="KWU345" s="439"/>
      <c r="KWV345" s="211" t="s">
        <v>10863</v>
      </c>
      <c r="KWW345" s="211" t="s">
        <v>22772</v>
      </c>
      <c r="KWX345" s="211" t="s">
        <v>6595</v>
      </c>
      <c r="KWY345" s="212">
        <v>1</v>
      </c>
      <c r="KWZ345" s="212"/>
      <c r="KXA345" s="194">
        <v>79.59</v>
      </c>
      <c r="KXB345" s="194">
        <f>ROUND(KXA345*(1+$C$7),2)</f>
        <v>104.49</v>
      </c>
      <c r="KXC345" s="194">
        <f>KWY345*KXA345</f>
        <v>79.59</v>
      </c>
      <c r="KXD345" s="293">
        <f>KXB345*KWY345</f>
        <v>104.49</v>
      </c>
      <c r="KXE345" s="232" t="s">
        <v>22773</v>
      </c>
      <c r="KXF345" s="437" t="s">
        <v>22774</v>
      </c>
      <c r="KXG345" s="437"/>
      <c r="KXH345" s="437"/>
      <c r="KXI345" s="437"/>
      <c r="KXJ345" s="437"/>
      <c r="KXK345" s="439"/>
      <c r="KXL345" s="211" t="s">
        <v>10863</v>
      </c>
      <c r="KXM345" s="211" t="s">
        <v>22772</v>
      </c>
      <c r="KXN345" s="211" t="s">
        <v>6595</v>
      </c>
      <c r="KXO345" s="212">
        <v>1</v>
      </c>
      <c r="KXP345" s="212"/>
      <c r="KXQ345" s="194">
        <v>79.59</v>
      </c>
      <c r="KXR345" s="194">
        <f>ROUND(KXQ345*(1+$C$7),2)</f>
        <v>104.49</v>
      </c>
      <c r="KXS345" s="194">
        <f>KXO345*KXQ345</f>
        <v>79.59</v>
      </c>
      <c r="KXT345" s="293">
        <f>KXR345*KXO345</f>
        <v>104.49</v>
      </c>
      <c r="KXU345" s="232" t="s">
        <v>22773</v>
      </c>
      <c r="KXV345" s="437" t="s">
        <v>22774</v>
      </c>
      <c r="KXW345" s="437"/>
      <c r="KXX345" s="437"/>
      <c r="KXY345" s="437"/>
      <c r="KXZ345" s="437"/>
      <c r="KYA345" s="439"/>
      <c r="KYB345" s="211" t="s">
        <v>10863</v>
      </c>
      <c r="KYC345" s="211" t="s">
        <v>22772</v>
      </c>
      <c r="KYD345" s="211" t="s">
        <v>6595</v>
      </c>
      <c r="KYE345" s="212">
        <v>1</v>
      </c>
      <c r="KYF345" s="212"/>
      <c r="KYG345" s="194">
        <v>79.59</v>
      </c>
      <c r="KYH345" s="194">
        <f>ROUND(KYG345*(1+$C$7),2)</f>
        <v>104.49</v>
      </c>
      <c r="KYI345" s="194">
        <f>KYE345*KYG345</f>
        <v>79.59</v>
      </c>
      <c r="KYJ345" s="293">
        <f>KYH345*KYE345</f>
        <v>104.49</v>
      </c>
      <c r="KYK345" s="232" t="s">
        <v>22773</v>
      </c>
      <c r="KYL345" s="437" t="s">
        <v>22774</v>
      </c>
      <c r="KYM345" s="437"/>
      <c r="KYN345" s="437"/>
      <c r="KYO345" s="437"/>
      <c r="KYP345" s="437"/>
      <c r="KYQ345" s="439"/>
      <c r="KYR345" s="211" t="s">
        <v>10863</v>
      </c>
      <c r="KYS345" s="211" t="s">
        <v>22772</v>
      </c>
      <c r="KYT345" s="211" t="s">
        <v>6595</v>
      </c>
      <c r="KYU345" s="212">
        <v>1</v>
      </c>
      <c r="KYV345" s="212"/>
      <c r="KYW345" s="194">
        <v>79.59</v>
      </c>
      <c r="KYX345" s="194">
        <f>ROUND(KYW345*(1+$C$7),2)</f>
        <v>104.49</v>
      </c>
      <c r="KYY345" s="194">
        <f>KYU345*KYW345</f>
        <v>79.59</v>
      </c>
      <c r="KYZ345" s="293">
        <f>KYX345*KYU345</f>
        <v>104.49</v>
      </c>
      <c r="KZA345" s="232" t="s">
        <v>22773</v>
      </c>
      <c r="KZB345" s="437" t="s">
        <v>22774</v>
      </c>
      <c r="KZC345" s="437"/>
      <c r="KZD345" s="437"/>
      <c r="KZE345" s="437"/>
      <c r="KZF345" s="437"/>
      <c r="KZG345" s="439"/>
      <c r="KZH345" s="211" t="s">
        <v>10863</v>
      </c>
      <c r="KZI345" s="211" t="s">
        <v>22772</v>
      </c>
      <c r="KZJ345" s="211" t="s">
        <v>6595</v>
      </c>
      <c r="KZK345" s="212">
        <v>1</v>
      </c>
      <c r="KZL345" s="212"/>
      <c r="KZM345" s="194">
        <v>79.59</v>
      </c>
      <c r="KZN345" s="194">
        <f>ROUND(KZM345*(1+$C$7),2)</f>
        <v>104.49</v>
      </c>
      <c r="KZO345" s="194">
        <f>KZK345*KZM345</f>
        <v>79.59</v>
      </c>
      <c r="KZP345" s="293">
        <f>KZN345*KZK345</f>
        <v>104.49</v>
      </c>
      <c r="KZQ345" s="232" t="s">
        <v>22773</v>
      </c>
      <c r="KZR345" s="437" t="s">
        <v>22774</v>
      </c>
      <c r="KZS345" s="437"/>
      <c r="KZT345" s="437"/>
      <c r="KZU345" s="437"/>
      <c r="KZV345" s="437"/>
      <c r="KZW345" s="439"/>
      <c r="KZX345" s="211" t="s">
        <v>10863</v>
      </c>
      <c r="KZY345" s="211" t="s">
        <v>22772</v>
      </c>
      <c r="KZZ345" s="211" t="s">
        <v>6595</v>
      </c>
      <c r="LAA345" s="212">
        <v>1</v>
      </c>
      <c r="LAB345" s="212"/>
      <c r="LAC345" s="194">
        <v>79.59</v>
      </c>
      <c r="LAD345" s="194">
        <f>ROUND(LAC345*(1+$C$7),2)</f>
        <v>104.49</v>
      </c>
      <c r="LAE345" s="194">
        <f>LAA345*LAC345</f>
        <v>79.59</v>
      </c>
      <c r="LAF345" s="293">
        <f>LAD345*LAA345</f>
        <v>104.49</v>
      </c>
      <c r="LAG345" s="232" t="s">
        <v>22773</v>
      </c>
      <c r="LAH345" s="437" t="s">
        <v>22774</v>
      </c>
      <c r="LAI345" s="437"/>
      <c r="LAJ345" s="437"/>
      <c r="LAK345" s="437"/>
      <c r="LAL345" s="437"/>
      <c r="LAM345" s="439"/>
      <c r="LAN345" s="211" t="s">
        <v>10863</v>
      </c>
      <c r="LAO345" s="211" t="s">
        <v>22772</v>
      </c>
      <c r="LAP345" s="211" t="s">
        <v>6595</v>
      </c>
      <c r="LAQ345" s="212">
        <v>1</v>
      </c>
      <c r="LAR345" s="212"/>
      <c r="LAS345" s="194">
        <v>79.59</v>
      </c>
      <c r="LAT345" s="194">
        <f>ROUND(LAS345*(1+$C$7),2)</f>
        <v>104.49</v>
      </c>
      <c r="LAU345" s="194">
        <f>LAQ345*LAS345</f>
        <v>79.59</v>
      </c>
      <c r="LAV345" s="293">
        <f>LAT345*LAQ345</f>
        <v>104.49</v>
      </c>
      <c r="LAW345" s="232" t="s">
        <v>22773</v>
      </c>
      <c r="LAX345" s="437" t="s">
        <v>22774</v>
      </c>
      <c r="LAY345" s="437"/>
      <c r="LAZ345" s="437"/>
      <c r="LBA345" s="437"/>
      <c r="LBB345" s="437"/>
      <c r="LBC345" s="439"/>
      <c r="LBD345" s="211" t="s">
        <v>10863</v>
      </c>
      <c r="LBE345" s="211" t="s">
        <v>22772</v>
      </c>
      <c r="LBF345" s="211" t="s">
        <v>6595</v>
      </c>
      <c r="LBG345" s="212">
        <v>1</v>
      </c>
      <c r="LBH345" s="212"/>
      <c r="LBI345" s="194">
        <v>79.59</v>
      </c>
      <c r="LBJ345" s="194">
        <f>ROUND(LBI345*(1+$C$7),2)</f>
        <v>104.49</v>
      </c>
      <c r="LBK345" s="194">
        <f>LBG345*LBI345</f>
        <v>79.59</v>
      </c>
      <c r="LBL345" s="293">
        <f>LBJ345*LBG345</f>
        <v>104.49</v>
      </c>
      <c r="LBM345" s="232" t="s">
        <v>22773</v>
      </c>
      <c r="LBN345" s="437" t="s">
        <v>22774</v>
      </c>
      <c r="LBO345" s="437"/>
      <c r="LBP345" s="437"/>
      <c r="LBQ345" s="437"/>
      <c r="LBR345" s="437"/>
      <c r="LBS345" s="439"/>
      <c r="LBT345" s="211" t="s">
        <v>10863</v>
      </c>
      <c r="LBU345" s="211" t="s">
        <v>22772</v>
      </c>
      <c r="LBV345" s="211" t="s">
        <v>6595</v>
      </c>
      <c r="LBW345" s="212">
        <v>1</v>
      </c>
      <c r="LBX345" s="212"/>
      <c r="LBY345" s="194">
        <v>79.59</v>
      </c>
      <c r="LBZ345" s="194">
        <f>ROUND(LBY345*(1+$C$7),2)</f>
        <v>104.49</v>
      </c>
      <c r="LCA345" s="194">
        <f>LBW345*LBY345</f>
        <v>79.59</v>
      </c>
      <c r="LCB345" s="293">
        <f>LBZ345*LBW345</f>
        <v>104.49</v>
      </c>
      <c r="LCC345" s="232" t="s">
        <v>22773</v>
      </c>
      <c r="LCD345" s="437" t="s">
        <v>22774</v>
      </c>
      <c r="LCE345" s="437"/>
      <c r="LCF345" s="437"/>
      <c r="LCG345" s="437"/>
      <c r="LCH345" s="437"/>
      <c r="LCI345" s="439"/>
      <c r="LCJ345" s="211" t="s">
        <v>10863</v>
      </c>
      <c r="LCK345" s="211" t="s">
        <v>22772</v>
      </c>
      <c r="LCL345" s="211" t="s">
        <v>6595</v>
      </c>
      <c r="LCM345" s="212">
        <v>1</v>
      </c>
      <c r="LCN345" s="212"/>
      <c r="LCO345" s="194">
        <v>79.59</v>
      </c>
      <c r="LCP345" s="194">
        <f>ROUND(LCO345*(1+$C$7),2)</f>
        <v>104.49</v>
      </c>
      <c r="LCQ345" s="194">
        <f>LCM345*LCO345</f>
        <v>79.59</v>
      </c>
      <c r="LCR345" s="293">
        <f>LCP345*LCM345</f>
        <v>104.49</v>
      </c>
      <c r="LCS345" s="232" t="s">
        <v>22773</v>
      </c>
      <c r="LCT345" s="437" t="s">
        <v>22774</v>
      </c>
      <c r="LCU345" s="437"/>
      <c r="LCV345" s="437"/>
      <c r="LCW345" s="437"/>
      <c r="LCX345" s="437"/>
      <c r="LCY345" s="439"/>
      <c r="LCZ345" s="211" t="s">
        <v>10863</v>
      </c>
      <c r="LDA345" s="211" t="s">
        <v>22772</v>
      </c>
      <c r="LDB345" s="211" t="s">
        <v>6595</v>
      </c>
      <c r="LDC345" s="212">
        <v>1</v>
      </c>
      <c r="LDD345" s="212"/>
      <c r="LDE345" s="194">
        <v>79.59</v>
      </c>
      <c r="LDF345" s="194">
        <f>ROUND(LDE345*(1+$C$7),2)</f>
        <v>104.49</v>
      </c>
      <c r="LDG345" s="194">
        <f>LDC345*LDE345</f>
        <v>79.59</v>
      </c>
      <c r="LDH345" s="293">
        <f>LDF345*LDC345</f>
        <v>104.49</v>
      </c>
      <c r="LDI345" s="232" t="s">
        <v>22773</v>
      </c>
      <c r="LDJ345" s="437" t="s">
        <v>22774</v>
      </c>
      <c r="LDK345" s="437"/>
      <c r="LDL345" s="437"/>
      <c r="LDM345" s="437"/>
      <c r="LDN345" s="437"/>
      <c r="LDO345" s="439"/>
      <c r="LDP345" s="211" t="s">
        <v>10863</v>
      </c>
      <c r="LDQ345" s="211" t="s">
        <v>22772</v>
      </c>
      <c r="LDR345" s="211" t="s">
        <v>6595</v>
      </c>
      <c r="LDS345" s="212">
        <v>1</v>
      </c>
      <c r="LDT345" s="212"/>
      <c r="LDU345" s="194">
        <v>79.59</v>
      </c>
      <c r="LDV345" s="194">
        <f>ROUND(LDU345*(1+$C$7),2)</f>
        <v>104.49</v>
      </c>
      <c r="LDW345" s="194">
        <f>LDS345*LDU345</f>
        <v>79.59</v>
      </c>
      <c r="LDX345" s="293">
        <f>LDV345*LDS345</f>
        <v>104.49</v>
      </c>
      <c r="LDY345" s="232" t="s">
        <v>22773</v>
      </c>
      <c r="LDZ345" s="437" t="s">
        <v>22774</v>
      </c>
      <c r="LEA345" s="437"/>
      <c r="LEB345" s="437"/>
      <c r="LEC345" s="437"/>
      <c r="LED345" s="437"/>
      <c r="LEE345" s="439"/>
      <c r="LEF345" s="211" t="s">
        <v>10863</v>
      </c>
      <c r="LEG345" s="211" t="s">
        <v>22772</v>
      </c>
      <c r="LEH345" s="211" t="s">
        <v>6595</v>
      </c>
      <c r="LEI345" s="212">
        <v>1</v>
      </c>
      <c r="LEJ345" s="212"/>
      <c r="LEK345" s="194">
        <v>79.59</v>
      </c>
      <c r="LEL345" s="194">
        <f>ROUND(LEK345*(1+$C$7),2)</f>
        <v>104.49</v>
      </c>
      <c r="LEM345" s="194">
        <f>LEI345*LEK345</f>
        <v>79.59</v>
      </c>
      <c r="LEN345" s="293">
        <f>LEL345*LEI345</f>
        <v>104.49</v>
      </c>
      <c r="LEO345" s="232" t="s">
        <v>22773</v>
      </c>
      <c r="LEP345" s="437" t="s">
        <v>22774</v>
      </c>
      <c r="LEQ345" s="437"/>
      <c r="LER345" s="437"/>
      <c r="LES345" s="437"/>
      <c r="LET345" s="437"/>
      <c r="LEU345" s="439"/>
      <c r="LEV345" s="211" t="s">
        <v>10863</v>
      </c>
      <c r="LEW345" s="211" t="s">
        <v>22772</v>
      </c>
      <c r="LEX345" s="211" t="s">
        <v>6595</v>
      </c>
      <c r="LEY345" s="212">
        <v>1</v>
      </c>
      <c r="LEZ345" s="212"/>
      <c r="LFA345" s="194">
        <v>79.59</v>
      </c>
      <c r="LFB345" s="194">
        <f>ROUND(LFA345*(1+$C$7),2)</f>
        <v>104.49</v>
      </c>
      <c r="LFC345" s="194">
        <f>LEY345*LFA345</f>
        <v>79.59</v>
      </c>
      <c r="LFD345" s="293">
        <f>LFB345*LEY345</f>
        <v>104.49</v>
      </c>
      <c r="LFE345" s="232" t="s">
        <v>22773</v>
      </c>
      <c r="LFF345" s="437" t="s">
        <v>22774</v>
      </c>
      <c r="LFG345" s="437"/>
      <c r="LFH345" s="437"/>
      <c r="LFI345" s="437"/>
      <c r="LFJ345" s="437"/>
      <c r="LFK345" s="439"/>
      <c r="LFL345" s="211" t="s">
        <v>10863</v>
      </c>
      <c r="LFM345" s="211" t="s">
        <v>22772</v>
      </c>
      <c r="LFN345" s="211" t="s">
        <v>6595</v>
      </c>
      <c r="LFO345" s="212">
        <v>1</v>
      </c>
      <c r="LFP345" s="212"/>
      <c r="LFQ345" s="194">
        <v>79.59</v>
      </c>
      <c r="LFR345" s="194">
        <f>ROUND(LFQ345*(1+$C$7),2)</f>
        <v>104.49</v>
      </c>
      <c r="LFS345" s="194">
        <f>LFO345*LFQ345</f>
        <v>79.59</v>
      </c>
      <c r="LFT345" s="293">
        <f>LFR345*LFO345</f>
        <v>104.49</v>
      </c>
      <c r="LFU345" s="232" t="s">
        <v>22773</v>
      </c>
      <c r="LFV345" s="437" t="s">
        <v>22774</v>
      </c>
      <c r="LFW345" s="437"/>
      <c r="LFX345" s="437"/>
      <c r="LFY345" s="437"/>
      <c r="LFZ345" s="437"/>
      <c r="LGA345" s="439"/>
      <c r="LGB345" s="211" t="s">
        <v>10863</v>
      </c>
      <c r="LGC345" s="211" t="s">
        <v>22772</v>
      </c>
      <c r="LGD345" s="211" t="s">
        <v>6595</v>
      </c>
      <c r="LGE345" s="212">
        <v>1</v>
      </c>
      <c r="LGF345" s="212"/>
      <c r="LGG345" s="194">
        <v>79.59</v>
      </c>
      <c r="LGH345" s="194">
        <f>ROUND(LGG345*(1+$C$7),2)</f>
        <v>104.49</v>
      </c>
      <c r="LGI345" s="194">
        <f>LGE345*LGG345</f>
        <v>79.59</v>
      </c>
      <c r="LGJ345" s="293">
        <f>LGH345*LGE345</f>
        <v>104.49</v>
      </c>
      <c r="LGK345" s="232" t="s">
        <v>22773</v>
      </c>
      <c r="LGL345" s="437" t="s">
        <v>22774</v>
      </c>
      <c r="LGM345" s="437"/>
      <c r="LGN345" s="437"/>
      <c r="LGO345" s="437"/>
      <c r="LGP345" s="437"/>
      <c r="LGQ345" s="439"/>
      <c r="LGR345" s="211" t="s">
        <v>10863</v>
      </c>
      <c r="LGS345" s="211" t="s">
        <v>22772</v>
      </c>
      <c r="LGT345" s="211" t="s">
        <v>6595</v>
      </c>
      <c r="LGU345" s="212">
        <v>1</v>
      </c>
      <c r="LGV345" s="212"/>
      <c r="LGW345" s="194">
        <v>79.59</v>
      </c>
      <c r="LGX345" s="194">
        <f>ROUND(LGW345*(1+$C$7),2)</f>
        <v>104.49</v>
      </c>
      <c r="LGY345" s="194">
        <f>LGU345*LGW345</f>
        <v>79.59</v>
      </c>
      <c r="LGZ345" s="293">
        <f>LGX345*LGU345</f>
        <v>104.49</v>
      </c>
      <c r="LHA345" s="232" t="s">
        <v>22773</v>
      </c>
      <c r="LHB345" s="437" t="s">
        <v>22774</v>
      </c>
      <c r="LHC345" s="437"/>
      <c r="LHD345" s="437"/>
      <c r="LHE345" s="437"/>
      <c r="LHF345" s="437"/>
      <c r="LHG345" s="439"/>
      <c r="LHH345" s="211" t="s">
        <v>10863</v>
      </c>
      <c r="LHI345" s="211" t="s">
        <v>22772</v>
      </c>
      <c r="LHJ345" s="211" t="s">
        <v>6595</v>
      </c>
      <c r="LHK345" s="212">
        <v>1</v>
      </c>
      <c r="LHL345" s="212"/>
      <c r="LHM345" s="194">
        <v>79.59</v>
      </c>
      <c r="LHN345" s="194">
        <f>ROUND(LHM345*(1+$C$7),2)</f>
        <v>104.49</v>
      </c>
      <c r="LHO345" s="194">
        <f>LHK345*LHM345</f>
        <v>79.59</v>
      </c>
      <c r="LHP345" s="293">
        <f>LHN345*LHK345</f>
        <v>104.49</v>
      </c>
      <c r="LHQ345" s="232" t="s">
        <v>22773</v>
      </c>
      <c r="LHR345" s="437" t="s">
        <v>22774</v>
      </c>
      <c r="LHS345" s="437"/>
      <c r="LHT345" s="437"/>
      <c r="LHU345" s="437"/>
      <c r="LHV345" s="437"/>
      <c r="LHW345" s="439"/>
      <c r="LHX345" s="211" t="s">
        <v>10863</v>
      </c>
      <c r="LHY345" s="211" t="s">
        <v>22772</v>
      </c>
      <c r="LHZ345" s="211" t="s">
        <v>6595</v>
      </c>
      <c r="LIA345" s="212">
        <v>1</v>
      </c>
      <c r="LIB345" s="212"/>
      <c r="LIC345" s="194">
        <v>79.59</v>
      </c>
      <c r="LID345" s="194">
        <f>ROUND(LIC345*(1+$C$7),2)</f>
        <v>104.49</v>
      </c>
      <c r="LIE345" s="194">
        <f>LIA345*LIC345</f>
        <v>79.59</v>
      </c>
      <c r="LIF345" s="293">
        <f>LID345*LIA345</f>
        <v>104.49</v>
      </c>
      <c r="LIG345" s="232" t="s">
        <v>22773</v>
      </c>
      <c r="LIH345" s="437" t="s">
        <v>22774</v>
      </c>
      <c r="LII345" s="437"/>
      <c r="LIJ345" s="437"/>
      <c r="LIK345" s="437"/>
      <c r="LIL345" s="437"/>
      <c r="LIM345" s="439"/>
      <c r="LIN345" s="211" t="s">
        <v>10863</v>
      </c>
      <c r="LIO345" s="211" t="s">
        <v>22772</v>
      </c>
      <c r="LIP345" s="211" t="s">
        <v>6595</v>
      </c>
      <c r="LIQ345" s="212">
        <v>1</v>
      </c>
      <c r="LIR345" s="212"/>
      <c r="LIS345" s="194">
        <v>79.59</v>
      </c>
      <c r="LIT345" s="194">
        <f>ROUND(LIS345*(1+$C$7),2)</f>
        <v>104.49</v>
      </c>
      <c r="LIU345" s="194">
        <f>LIQ345*LIS345</f>
        <v>79.59</v>
      </c>
      <c r="LIV345" s="293">
        <f>LIT345*LIQ345</f>
        <v>104.49</v>
      </c>
      <c r="LIW345" s="232" t="s">
        <v>22773</v>
      </c>
      <c r="LIX345" s="437" t="s">
        <v>22774</v>
      </c>
      <c r="LIY345" s="437"/>
      <c r="LIZ345" s="437"/>
      <c r="LJA345" s="437"/>
      <c r="LJB345" s="437"/>
      <c r="LJC345" s="439"/>
      <c r="LJD345" s="211" t="s">
        <v>10863</v>
      </c>
      <c r="LJE345" s="211" t="s">
        <v>22772</v>
      </c>
      <c r="LJF345" s="211" t="s">
        <v>6595</v>
      </c>
      <c r="LJG345" s="212">
        <v>1</v>
      </c>
      <c r="LJH345" s="212"/>
      <c r="LJI345" s="194">
        <v>79.59</v>
      </c>
      <c r="LJJ345" s="194">
        <f>ROUND(LJI345*(1+$C$7),2)</f>
        <v>104.49</v>
      </c>
      <c r="LJK345" s="194">
        <f>LJG345*LJI345</f>
        <v>79.59</v>
      </c>
      <c r="LJL345" s="293">
        <f>LJJ345*LJG345</f>
        <v>104.49</v>
      </c>
      <c r="LJM345" s="232" t="s">
        <v>22773</v>
      </c>
      <c r="LJN345" s="437" t="s">
        <v>22774</v>
      </c>
      <c r="LJO345" s="437"/>
      <c r="LJP345" s="437"/>
      <c r="LJQ345" s="437"/>
      <c r="LJR345" s="437"/>
      <c r="LJS345" s="439"/>
      <c r="LJT345" s="211" t="s">
        <v>10863</v>
      </c>
      <c r="LJU345" s="211" t="s">
        <v>22772</v>
      </c>
      <c r="LJV345" s="211" t="s">
        <v>6595</v>
      </c>
      <c r="LJW345" s="212">
        <v>1</v>
      </c>
      <c r="LJX345" s="212"/>
      <c r="LJY345" s="194">
        <v>79.59</v>
      </c>
      <c r="LJZ345" s="194">
        <f>ROUND(LJY345*(1+$C$7),2)</f>
        <v>104.49</v>
      </c>
      <c r="LKA345" s="194">
        <f>LJW345*LJY345</f>
        <v>79.59</v>
      </c>
      <c r="LKB345" s="293">
        <f>LJZ345*LJW345</f>
        <v>104.49</v>
      </c>
      <c r="LKC345" s="232" t="s">
        <v>22773</v>
      </c>
      <c r="LKD345" s="437" t="s">
        <v>22774</v>
      </c>
      <c r="LKE345" s="437"/>
      <c r="LKF345" s="437"/>
      <c r="LKG345" s="437"/>
      <c r="LKH345" s="437"/>
      <c r="LKI345" s="439"/>
      <c r="LKJ345" s="211" t="s">
        <v>10863</v>
      </c>
      <c r="LKK345" s="211" t="s">
        <v>22772</v>
      </c>
      <c r="LKL345" s="211" t="s">
        <v>6595</v>
      </c>
      <c r="LKM345" s="212">
        <v>1</v>
      </c>
      <c r="LKN345" s="212"/>
      <c r="LKO345" s="194">
        <v>79.59</v>
      </c>
      <c r="LKP345" s="194">
        <f>ROUND(LKO345*(1+$C$7),2)</f>
        <v>104.49</v>
      </c>
      <c r="LKQ345" s="194">
        <f>LKM345*LKO345</f>
        <v>79.59</v>
      </c>
      <c r="LKR345" s="293">
        <f>LKP345*LKM345</f>
        <v>104.49</v>
      </c>
      <c r="LKS345" s="232" t="s">
        <v>22773</v>
      </c>
      <c r="LKT345" s="437" t="s">
        <v>22774</v>
      </c>
      <c r="LKU345" s="437"/>
      <c r="LKV345" s="437"/>
      <c r="LKW345" s="437"/>
      <c r="LKX345" s="437"/>
      <c r="LKY345" s="439"/>
      <c r="LKZ345" s="211" t="s">
        <v>10863</v>
      </c>
      <c r="LLA345" s="211" t="s">
        <v>22772</v>
      </c>
      <c r="LLB345" s="211" t="s">
        <v>6595</v>
      </c>
      <c r="LLC345" s="212">
        <v>1</v>
      </c>
      <c r="LLD345" s="212"/>
      <c r="LLE345" s="194">
        <v>79.59</v>
      </c>
      <c r="LLF345" s="194">
        <f>ROUND(LLE345*(1+$C$7),2)</f>
        <v>104.49</v>
      </c>
      <c r="LLG345" s="194">
        <f>LLC345*LLE345</f>
        <v>79.59</v>
      </c>
      <c r="LLH345" s="293">
        <f>LLF345*LLC345</f>
        <v>104.49</v>
      </c>
      <c r="LLI345" s="232" t="s">
        <v>22773</v>
      </c>
      <c r="LLJ345" s="437" t="s">
        <v>22774</v>
      </c>
      <c r="LLK345" s="437"/>
      <c r="LLL345" s="437"/>
      <c r="LLM345" s="437"/>
      <c r="LLN345" s="437"/>
      <c r="LLO345" s="439"/>
      <c r="LLP345" s="211" t="s">
        <v>10863</v>
      </c>
      <c r="LLQ345" s="211" t="s">
        <v>22772</v>
      </c>
      <c r="LLR345" s="211" t="s">
        <v>6595</v>
      </c>
      <c r="LLS345" s="212">
        <v>1</v>
      </c>
      <c r="LLT345" s="212"/>
      <c r="LLU345" s="194">
        <v>79.59</v>
      </c>
      <c r="LLV345" s="194">
        <f>ROUND(LLU345*(1+$C$7),2)</f>
        <v>104.49</v>
      </c>
      <c r="LLW345" s="194">
        <f>LLS345*LLU345</f>
        <v>79.59</v>
      </c>
      <c r="LLX345" s="293">
        <f>LLV345*LLS345</f>
        <v>104.49</v>
      </c>
      <c r="LLY345" s="232" t="s">
        <v>22773</v>
      </c>
      <c r="LLZ345" s="437" t="s">
        <v>22774</v>
      </c>
      <c r="LMA345" s="437"/>
      <c r="LMB345" s="437"/>
      <c r="LMC345" s="437"/>
      <c r="LMD345" s="437"/>
      <c r="LME345" s="439"/>
      <c r="LMF345" s="211" t="s">
        <v>10863</v>
      </c>
      <c r="LMG345" s="211" t="s">
        <v>22772</v>
      </c>
      <c r="LMH345" s="211" t="s">
        <v>6595</v>
      </c>
      <c r="LMI345" s="212">
        <v>1</v>
      </c>
      <c r="LMJ345" s="212"/>
      <c r="LMK345" s="194">
        <v>79.59</v>
      </c>
      <c r="LML345" s="194">
        <f>ROUND(LMK345*(1+$C$7),2)</f>
        <v>104.49</v>
      </c>
      <c r="LMM345" s="194">
        <f>LMI345*LMK345</f>
        <v>79.59</v>
      </c>
      <c r="LMN345" s="293">
        <f>LML345*LMI345</f>
        <v>104.49</v>
      </c>
      <c r="LMO345" s="232" t="s">
        <v>22773</v>
      </c>
      <c r="LMP345" s="437" t="s">
        <v>22774</v>
      </c>
      <c r="LMQ345" s="437"/>
      <c r="LMR345" s="437"/>
      <c r="LMS345" s="437"/>
      <c r="LMT345" s="437"/>
      <c r="LMU345" s="439"/>
      <c r="LMV345" s="211" t="s">
        <v>10863</v>
      </c>
      <c r="LMW345" s="211" t="s">
        <v>22772</v>
      </c>
      <c r="LMX345" s="211" t="s">
        <v>6595</v>
      </c>
      <c r="LMY345" s="212">
        <v>1</v>
      </c>
      <c r="LMZ345" s="212"/>
      <c r="LNA345" s="194">
        <v>79.59</v>
      </c>
      <c r="LNB345" s="194">
        <f>ROUND(LNA345*(1+$C$7),2)</f>
        <v>104.49</v>
      </c>
      <c r="LNC345" s="194">
        <f>LMY345*LNA345</f>
        <v>79.59</v>
      </c>
      <c r="LND345" s="293">
        <f>LNB345*LMY345</f>
        <v>104.49</v>
      </c>
      <c r="LNE345" s="232" t="s">
        <v>22773</v>
      </c>
      <c r="LNF345" s="437" t="s">
        <v>22774</v>
      </c>
      <c r="LNG345" s="437"/>
      <c r="LNH345" s="437"/>
      <c r="LNI345" s="437"/>
      <c r="LNJ345" s="437"/>
      <c r="LNK345" s="439"/>
      <c r="LNL345" s="211" t="s">
        <v>10863</v>
      </c>
      <c r="LNM345" s="211" t="s">
        <v>22772</v>
      </c>
      <c r="LNN345" s="211" t="s">
        <v>6595</v>
      </c>
      <c r="LNO345" s="212">
        <v>1</v>
      </c>
      <c r="LNP345" s="212"/>
      <c r="LNQ345" s="194">
        <v>79.59</v>
      </c>
      <c r="LNR345" s="194">
        <f>ROUND(LNQ345*(1+$C$7),2)</f>
        <v>104.49</v>
      </c>
      <c r="LNS345" s="194">
        <f>LNO345*LNQ345</f>
        <v>79.59</v>
      </c>
      <c r="LNT345" s="293">
        <f>LNR345*LNO345</f>
        <v>104.49</v>
      </c>
      <c r="LNU345" s="232" t="s">
        <v>22773</v>
      </c>
      <c r="LNV345" s="437" t="s">
        <v>22774</v>
      </c>
      <c r="LNW345" s="437"/>
      <c r="LNX345" s="437"/>
      <c r="LNY345" s="437"/>
      <c r="LNZ345" s="437"/>
      <c r="LOA345" s="439"/>
      <c r="LOB345" s="211" t="s">
        <v>10863</v>
      </c>
      <c r="LOC345" s="211" t="s">
        <v>22772</v>
      </c>
      <c r="LOD345" s="211" t="s">
        <v>6595</v>
      </c>
      <c r="LOE345" s="212">
        <v>1</v>
      </c>
      <c r="LOF345" s="212"/>
      <c r="LOG345" s="194">
        <v>79.59</v>
      </c>
      <c r="LOH345" s="194">
        <f>ROUND(LOG345*(1+$C$7),2)</f>
        <v>104.49</v>
      </c>
      <c r="LOI345" s="194">
        <f>LOE345*LOG345</f>
        <v>79.59</v>
      </c>
      <c r="LOJ345" s="293">
        <f>LOH345*LOE345</f>
        <v>104.49</v>
      </c>
      <c r="LOK345" s="232" t="s">
        <v>22773</v>
      </c>
      <c r="LOL345" s="437" t="s">
        <v>22774</v>
      </c>
      <c r="LOM345" s="437"/>
      <c r="LON345" s="437"/>
      <c r="LOO345" s="437"/>
      <c r="LOP345" s="437"/>
      <c r="LOQ345" s="439"/>
      <c r="LOR345" s="211" t="s">
        <v>10863</v>
      </c>
      <c r="LOS345" s="211" t="s">
        <v>22772</v>
      </c>
      <c r="LOT345" s="211" t="s">
        <v>6595</v>
      </c>
      <c r="LOU345" s="212">
        <v>1</v>
      </c>
      <c r="LOV345" s="212"/>
      <c r="LOW345" s="194">
        <v>79.59</v>
      </c>
      <c r="LOX345" s="194">
        <f>ROUND(LOW345*(1+$C$7),2)</f>
        <v>104.49</v>
      </c>
      <c r="LOY345" s="194">
        <f>LOU345*LOW345</f>
        <v>79.59</v>
      </c>
      <c r="LOZ345" s="293">
        <f>LOX345*LOU345</f>
        <v>104.49</v>
      </c>
      <c r="LPA345" s="232" t="s">
        <v>22773</v>
      </c>
      <c r="LPB345" s="437" t="s">
        <v>22774</v>
      </c>
      <c r="LPC345" s="437"/>
      <c r="LPD345" s="437"/>
      <c r="LPE345" s="437"/>
      <c r="LPF345" s="437"/>
      <c r="LPG345" s="439"/>
      <c r="LPH345" s="211" t="s">
        <v>10863</v>
      </c>
      <c r="LPI345" s="211" t="s">
        <v>22772</v>
      </c>
      <c r="LPJ345" s="211" t="s">
        <v>6595</v>
      </c>
      <c r="LPK345" s="212">
        <v>1</v>
      </c>
      <c r="LPL345" s="212"/>
      <c r="LPM345" s="194">
        <v>79.59</v>
      </c>
      <c r="LPN345" s="194">
        <f>ROUND(LPM345*(1+$C$7),2)</f>
        <v>104.49</v>
      </c>
      <c r="LPO345" s="194">
        <f>LPK345*LPM345</f>
        <v>79.59</v>
      </c>
      <c r="LPP345" s="293">
        <f>LPN345*LPK345</f>
        <v>104.49</v>
      </c>
      <c r="LPQ345" s="232" t="s">
        <v>22773</v>
      </c>
      <c r="LPR345" s="437" t="s">
        <v>22774</v>
      </c>
      <c r="LPS345" s="437"/>
      <c r="LPT345" s="437"/>
      <c r="LPU345" s="437"/>
      <c r="LPV345" s="437"/>
      <c r="LPW345" s="439"/>
      <c r="LPX345" s="211" t="s">
        <v>10863</v>
      </c>
      <c r="LPY345" s="211" t="s">
        <v>22772</v>
      </c>
      <c r="LPZ345" s="211" t="s">
        <v>6595</v>
      </c>
      <c r="LQA345" s="212">
        <v>1</v>
      </c>
      <c r="LQB345" s="212"/>
      <c r="LQC345" s="194">
        <v>79.59</v>
      </c>
      <c r="LQD345" s="194">
        <f>ROUND(LQC345*(1+$C$7),2)</f>
        <v>104.49</v>
      </c>
      <c r="LQE345" s="194">
        <f>LQA345*LQC345</f>
        <v>79.59</v>
      </c>
      <c r="LQF345" s="293">
        <f>LQD345*LQA345</f>
        <v>104.49</v>
      </c>
      <c r="LQG345" s="232" t="s">
        <v>22773</v>
      </c>
      <c r="LQH345" s="437" t="s">
        <v>22774</v>
      </c>
      <c r="LQI345" s="437"/>
      <c r="LQJ345" s="437"/>
      <c r="LQK345" s="437"/>
      <c r="LQL345" s="437"/>
      <c r="LQM345" s="439"/>
      <c r="LQN345" s="211" t="s">
        <v>10863</v>
      </c>
      <c r="LQO345" s="211" t="s">
        <v>22772</v>
      </c>
      <c r="LQP345" s="211" t="s">
        <v>6595</v>
      </c>
      <c r="LQQ345" s="212">
        <v>1</v>
      </c>
      <c r="LQR345" s="212"/>
      <c r="LQS345" s="194">
        <v>79.59</v>
      </c>
      <c r="LQT345" s="194">
        <f>ROUND(LQS345*(1+$C$7),2)</f>
        <v>104.49</v>
      </c>
      <c r="LQU345" s="194">
        <f>LQQ345*LQS345</f>
        <v>79.59</v>
      </c>
      <c r="LQV345" s="293">
        <f>LQT345*LQQ345</f>
        <v>104.49</v>
      </c>
      <c r="LQW345" s="232" t="s">
        <v>22773</v>
      </c>
      <c r="LQX345" s="437" t="s">
        <v>22774</v>
      </c>
      <c r="LQY345" s="437"/>
      <c r="LQZ345" s="437"/>
      <c r="LRA345" s="437"/>
      <c r="LRB345" s="437"/>
      <c r="LRC345" s="439"/>
      <c r="LRD345" s="211" t="s">
        <v>10863</v>
      </c>
      <c r="LRE345" s="211" t="s">
        <v>22772</v>
      </c>
      <c r="LRF345" s="211" t="s">
        <v>6595</v>
      </c>
      <c r="LRG345" s="212">
        <v>1</v>
      </c>
      <c r="LRH345" s="212"/>
      <c r="LRI345" s="194">
        <v>79.59</v>
      </c>
      <c r="LRJ345" s="194">
        <f>ROUND(LRI345*(1+$C$7),2)</f>
        <v>104.49</v>
      </c>
      <c r="LRK345" s="194">
        <f>LRG345*LRI345</f>
        <v>79.59</v>
      </c>
      <c r="LRL345" s="293">
        <f>LRJ345*LRG345</f>
        <v>104.49</v>
      </c>
      <c r="LRM345" s="232" t="s">
        <v>22773</v>
      </c>
      <c r="LRN345" s="437" t="s">
        <v>22774</v>
      </c>
      <c r="LRO345" s="437"/>
      <c r="LRP345" s="437"/>
      <c r="LRQ345" s="437"/>
      <c r="LRR345" s="437"/>
      <c r="LRS345" s="439"/>
      <c r="LRT345" s="211" t="s">
        <v>10863</v>
      </c>
      <c r="LRU345" s="211" t="s">
        <v>22772</v>
      </c>
      <c r="LRV345" s="211" t="s">
        <v>6595</v>
      </c>
      <c r="LRW345" s="212">
        <v>1</v>
      </c>
      <c r="LRX345" s="212"/>
      <c r="LRY345" s="194">
        <v>79.59</v>
      </c>
      <c r="LRZ345" s="194">
        <f>ROUND(LRY345*(1+$C$7),2)</f>
        <v>104.49</v>
      </c>
      <c r="LSA345" s="194">
        <f>LRW345*LRY345</f>
        <v>79.59</v>
      </c>
      <c r="LSB345" s="293">
        <f>LRZ345*LRW345</f>
        <v>104.49</v>
      </c>
      <c r="LSC345" s="232" t="s">
        <v>22773</v>
      </c>
      <c r="LSD345" s="437" t="s">
        <v>22774</v>
      </c>
      <c r="LSE345" s="437"/>
      <c r="LSF345" s="437"/>
      <c r="LSG345" s="437"/>
      <c r="LSH345" s="437"/>
      <c r="LSI345" s="439"/>
      <c r="LSJ345" s="211" t="s">
        <v>10863</v>
      </c>
      <c r="LSK345" s="211" t="s">
        <v>22772</v>
      </c>
      <c r="LSL345" s="211" t="s">
        <v>6595</v>
      </c>
      <c r="LSM345" s="212">
        <v>1</v>
      </c>
      <c r="LSN345" s="212"/>
      <c r="LSO345" s="194">
        <v>79.59</v>
      </c>
      <c r="LSP345" s="194">
        <f>ROUND(LSO345*(1+$C$7),2)</f>
        <v>104.49</v>
      </c>
      <c r="LSQ345" s="194">
        <f>LSM345*LSO345</f>
        <v>79.59</v>
      </c>
      <c r="LSR345" s="293">
        <f>LSP345*LSM345</f>
        <v>104.49</v>
      </c>
      <c r="LSS345" s="232" t="s">
        <v>22773</v>
      </c>
      <c r="LST345" s="437" t="s">
        <v>22774</v>
      </c>
      <c r="LSU345" s="437"/>
      <c r="LSV345" s="437"/>
      <c r="LSW345" s="437"/>
      <c r="LSX345" s="437"/>
      <c r="LSY345" s="439"/>
      <c r="LSZ345" s="211" t="s">
        <v>10863</v>
      </c>
      <c r="LTA345" s="211" t="s">
        <v>22772</v>
      </c>
      <c r="LTB345" s="211" t="s">
        <v>6595</v>
      </c>
      <c r="LTC345" s="212">
        <v>1</v>
      </c>
      <c r="LTD345" s="212"/>
      <c r="LTE345" s="194">
        <v>79.59</v>
      </c>
      <c r="LTF345" s="194">
        <f>ROUND(LTE345*(1+$C$7),2)</f>
        <v>104.49</v>
      </c>
      <c r="LTG345" s="194">
        <f>LTC345*LTE345</f>
        <v>79.59</v>
      </c>
      <c r="LTH345" s="293">
        <f>LTF345*LTC345</f>
        <v>104.49</v>
      </c>
      <c r="LTI345" s="232" t="s">
        <v>22773</v>
      </c>
      <c r="LTJ345" s="437" t="s">
        <v>22774</v>
      </c>
      <c r="LTK345" s="437"/>
      <c r="LTL345" s="437"/>
      <c r="LTM345" s="437"/>
      <c r="LTN345" s="437"/>
      <c r="LTO345" s="439"/>
      <c r="LTP345" s="211" t="s">
        <v>10863</v>
      </c>
      <c r="LTQ345" s="211" t="s">
        <v>22772</v>
      </c>
      <c r="LTR345" s="211" t="s">
        <v>6595</v>
      </c>
      <c r="LTS345" s="212">
        <v>1</v>
      </c>
      <c r="LTT345" s="212"/>
      <c r="LTU345" s="194">
        <v>79.59</v>
      </c>
      <c r="LTV345" s="194">
        <f>ROUND(LTU345*(1+$C$7),2)</f>
        <v>104.49</v>
      </c>
      <c r="LTW345" s="194">
        <f>LTS345*LTU345</f>
        <v>79.59</v>
      </c>
      <c r="LTX345" s="293">
        <f>LTV345*LTS345</f>
        <v>104.49</v>
      </c>
      <c r="LTY345" s="232" t="s">
        <v>22773</v>
      </c>
      <c r="LTZ345" s="437" t="s">
        <v>22774</v>
      </c>
      <c r="LUA345" s="437"/>
      <c r="LUB345" s="437"/>
      <c r="LUC345" s="437"/>
      <c r="LUD345" s="437"/>
      <c r="LUE345" s="439"/>
      <c r="LUF345" s="211" t="s">
        <v>10863</v>
      </c>
      <c r="LUG345" s="211" t="s">
        <v>22772</v>
      </c>
      <c r="LUH345" s="211" t="s">
        <v>6595</v>
      </c>
      <c r="LUI345" s="212">
        <v>1</v>
      </c>
      <c r="LUJ345" s="212"/>
      <c r="LUK345" s="194">
        <v>79.59</v>
      </c>
      <c r="LUL345" s="194">
        <f>ROUND(LUK345*(1+$C$7),2)</f>
        <v>104.49</v>
      </c>
      <c r="LUM345" s="194">
        <f>LUI345*LUK345</f>
        <v>79.59</v>
      </c>
      <c r="LUN345" s="293">
        <f>LUL345*LUI345</f>
        <v>104.49</v>
      </c>
      <c r="LUO345" s="232" t="s">
        <v>22773</v>
      </c>
      <c r="LUP345" s="437" t="s">
        <v>22774</v>
      </c>
      <c r="LUQ345" s="437"/>
      <c r="LUR345" s="437"/>
      <c r="LUS345" s="437"/>
      <c r="LUT345" s="437"/>
      <c r="LUU345" s="439"/>
      <c r="LUV345" s="211" t="s">
        <v>10863</v>
      </c>
      <c r="LUW345" s="211" t="s">
        <v>22772</v>
      </c>
      <c r="LUX345" s="211" t="s">
        <v>6595</v>
      </c>
      <c r="LUY345" s="212">
        <v>1</v>
      </c>
      <c r="LUZ345" s="212"/>
      <c r="LVA345" s="194">
        <v>79.59</v>
      </c>
      <c r="LVB345" s="194">
        <f>ROUND(LVA345*(1+$C$7),2)</f>
        <v>104.49</v>
      </c>
      <c r="LVC345" s="194">
        <f>LUY345*LVA345</f>
        <v>79.59</v>
      </c>
      <c r="LVD345" s="293">
        <f>LVB345*LUY345</f>
        <v>104.49</v>
      </c>
      <c r="LVE345" s="232" t="s">
        <v>22773</v>
      </c>
      <c r="LVF345" s="437" t="s">
        <v>22774</v>
      </c>
      <c r="LVG345" s="437"/>
      <c r="LVH345" s="437"/>
      <c r="LVI345" s="437"/>
      <c r="LVJ345" s="437"/>
      <c r="LVK345" s="439"/>
      <c r="LVL345" s="211" t="s">
        <v>10863</v>
      </c>
      <c r="LVM345" s="211" t="s">
        <v>22772</v>
      </c>
      <c r="LVN345" s="211" t="s">
        <v>6595</v>
      </c>
      <c r="LVO345" s="212">
        <v>1</v>
      </c>
      <c r="LVP345" s="212"/>
      <c r="LVQ345" s="194">
        <v>79.59</v>
      </c>
      <c r="LVR345" s="194">
        <f>ROUND(LVQ345*(1+$C$7),2)</f>
        <v>104.49</v>
      </c>
      <c r="LVS345" s="194">
        <f>LVO345*LVQ345</f>
        <v>79.59</v>
      </c>
      <c r="LVT345" s="293">
        <f>LVR345*LVO345</f>
        <v>104.49</v>
      </c>
      <c r="LVU345" s="232" t="s">
        <v>22773</v>
      </c>
      <c r="LVV345" s="437" t="s">
        <v>22774</v>
      </c>
      <c r="LVW345" s="437"/>
      <c r="LVX345" s="437"/>
      <c r="LVY345" s="437"/>
      <c r="LVZ345" s="437"/>
      <c r="LWA345" s="439"/>
      <c r="LWB345" s="211" t="s">
        <v>10863</v>
      </c>
      <c r="LWC345" s="211" t="s">
        <v>22772</v>
      </c>
      <c r="LWD345" s="211" t="s">
        <v>6595</v>
      </c>
      <c r="LWE345" s="212">
        <v>1</v>
      </c>
      <c r="LWF345" s="212"/>
      <c r="LWG345" s="194">
        <v>79.59</v>
      </c>
      <c r="LWH345" s="194">
        <f>ROUND(LWG345*(1+$C$7),2)</f>
        <v>104.49</v>
      </c>
      <c r="LWI345" s="194">
        <f>LWE345*LWG345</f>
        <v>79.59</v>
      </c>
      <c r="LWJ345" s="293">
        <f>LWH345*LWE345</f>
        <v>104.49</v>
      </c>
      <c r="LWK345" s="232" t="s">
        <v>22773</v>
      </c>
      <c r="LWL345" s="437" t="s">
        <v>22774</v>
      </c>
      <c r="LWM345" s="437"/>
      <c r="LWN345" s="437"/>
      <c r="LWO345" s="437"/>
      <c r="LWP345" s="437"/>
      <c r="LWQ345" s="439"/>
      <c r="LWR345" s="211" t="s">
        <v>10863</v>
      </c>
      <c r="LWS345" s="211" t="s">
        <v>22772</v>
      </c>
      <c r="LWT345" s="211" t="s">
        <v>6595</v>
      </c>
      <c r="LWU345" s="212">
        <v>1</v>
      </c>
      <c r="LWV345" s="212"/>
      <c r="LWW345" s="194">
        <v>79.59</v>
      </c>
      <c r="LWX345" s="194">
        <f>ROUND(LWW345*(1+$C$7),2)</f>
        <v>104.49</v>
      </c>
      <c r="LWY345" s="194">
        <f>LWU345*LWW345</f>
        <v>79.59</v>
      </c>
      <c r="LWZ345" s="293">
        <f>LWX345*LWU345</f>
        <v>104.49</v>
      </c>
      <c r="LXA345" s="232" t="s">
        <v>22773</v>
      </c>
      <c r="LXB345" s="437" t="s">
        <v>22774</v>
      </c>
      <c r="LXC345" s="437"/>
      <c r="LXD345" s="437"/>
      <c r="LXE345" s="437"/>
      <c r="LXF345" s="437"/>
      <c r="LXG345" s="439"/>
      <c r="LXH345" s="211" t="s">
        <v>10863</v>
      </c>
      <c r="LXI345" s="211" t="s">
        <v>22772</v>
      </c>
      <c r="LXJ345" s="211" t="s">
        <v>6595</v>
      </c>
      <c r="LXK345" s="212">
        <v>1</v>
      </c>
      <c r="LXL345" s="212"/>
      <c r="LXM345" s="194">
        <v>79.59</v>
      </c>
      <c r="LXN345" s="194">
        <f>ROUND(LXM345*(1+$C$7),2)</f>
        <v>104.49</v>
      </c>
      <c r="LXO345" s="194">
        <f>LXK345*LXM345</f>
        <v>79.59</v>
      </c>
      <c r="LXP345" s="293">
        <f>LXN345*LXK345</f>
        <v>104.49</v>
      </c>
      <c r="LXQ345" s="232" t="s">
        <v>22773</v>
      </c>
      <c r="LXR345" s="437" t="s">
        <v>22774</v>
      </c>
      <c r="LXS345" s="437"/>
      <c r="LXT345" s="437"/>
      <c r="LXU345" s="437"/>
      <c r="LXV345" s="437"/>
      <c r="LXW345" s="439"/>
      <c r="LXX345" s="211" t="s">
        <v>10863</v>
      </c>
      <c r="LXY345" s="211" t="s">
        <v>22772</v>
      </c>
      <c r="LXZ345" s="211" t="s">
        <v>6595</v>
      </c>
      <c r="LYA345" s="212">
        <v>1</v>
      </c>
      <c r="LYB345" s="212"/>
      <c r="LYC345" s="194">
        <v>79.59</v>
      </c>
      <c r="LYD345" s="194">
        <f>ROUND(LYC345*(1+$C$7),2)</f>
        <v>104.49</v>
      </c>
      <c r="LYE345" s="194">
        <f>LYA345*LYC345</f>
        <v>79.59</v>
      </c>
      <c r="LYF345" s="293">
        <f>LYD345*LYA345</f>
        <v>104.49</v>
      </c>
      <c r="LYG345" s="232" t="s">
        <v>22773</v>
      </c>
      <c r="LYH345" s="437" t="s">
        <v>22774</v>
      </c>
      <c r="LYI345" s="437"/>
      <c r="LYJ345" s="437"/>
      <c r="LYK345" s="437"/>
      <c r="LYL345" s="437"/>
      <c r="LYM345" s="439"/>
      <c r="LYN345" s="211" t="s">
        <v>10863</v>
      </c>
      <c r="LYO345" s="211" t="s">
        <v>22772</v>
      </c>
      <c r="LYP345" s="211" t="s">
        <v>6595</v>
      </c>
      <c r="LYQ345" s="212">
        <v>1</v>
      </c>
      <c r="LYR345" s="212"/>
      <c r="LYS345" s="194">
        <v>79.59</v>
      </c>
      <c r="LYT345" s="194">
        <f>ROUND(LYS345*(1+$C$7),2)</f>
        <v>104.49</v>
      </c>
      <c r="LYU345" s="194">
        <f>LYQ345*LYS345</f>
        <v>79.59</v>
      </c>
      <c r="LYV345" s="293">
        <f>LYT345*LYQ345</f>
        <v>104.49</v>
      </c>
      <c r="LYW345" s="232" t="s">
        <v>22773</v>
      </c>
      <c r="LYX345" s="437" t="s">
        <v>22774</v>
      </c>
      <c r="LYY345" s="437"/>
      <c r="LYZ345" s="437"/>
      <c r="LZA345" s="437"/>
      <c r="LZB345" s="437"/>
      <c r="LZC345" s="439"/>
      <c r="LZD345" s="211" t="s">
        <v>10863</v>
      </c>
      <c r="LZE345" s="211" t="s">
        <v>22772</v>
      </c>
      <c r="LZF345" s="211" t="s">
        <v>6595</v>
      </c>
      <c r="LZG345" s="212">
        <v>1</v>
      </c>
      <c r="LZH345" s="212"/>
      <c r="LZI345" s="194">
        <v>79.59</v>
      </c>
      <c r="LZJ345" s="194">
        <f>ROUND(LZI345*(1+$C$7),2)</f>
        <v>104.49</v>
      </c>
      <c r="LZK345" s="194">
        <f>LZG345*LZI345</f>
        <v>79.59</v>
      </c>
      <c r="LZL345" s="293">
        <f>LZJ345*LZG345</f>
        <v>104.49</v>
      </c>
      <c r="LZM345" s="232" t="s">
        <v>22773</v>
      </c>
      <c r="LZN345" s="437" t="s">
        <v>22774</v>
      </c>
      <c r="LZO345" s="437"/>
      <c r="LZP345" s="437"/>
      <c r="LZQ345" s="437"/>
      <c r="LZR345" s="437"/>
      <c r="LZS345" s="439"/>
      <c r="LZT345" s="211" t="s">
        <v>10863</v>
      </c>
      <c r="LZU345" s="211" t="s">
        <v>22772</v>
      </c>
      <c r="LZV345" s="211" t="s">
        <v>6595</v>
      </c>
      <c r="LZW345" s="212">
        <v>1</v>
      </c>
      <c r="LZX345" s="212"/>
      <c r="LZY345" s="194">
        <v>79.59</v>
      </c>
      <c r="LZZ345" s="194">
        <f>ROUND(LZY345*(1+$C$7),2)</f>
        <v>104.49</v>
      </c>
      <c r="MAA345" s="194">
        <f>LZW345*LZY345</f>
        <v>79.59</v>
      </c>
      <c r="MAB345" s="293">
        <f>LZZ345*LZW345</f>
        <v>104.49</v>
      </c>
      <c r="MAC345" s="232" t="s">
        <v>22773</v>
      </c>
      <c r="MAD345" s="437" t="s">
        <v>22774</v>
      </c>
      <c r="MAE345" s="437"/>
      <c r="MAF345" s="437"/>
      <c r="MAG345" s="437"/>
      <c r="MAH345" s="437"/>
      <c r="MAI345" s="439"/>
      <c r="MAJ345" s="211" t="s">
        <v>10863</v>
      </c>
      <c r="MAK345" s="211" t="s">
        <v>22772</v>
      </c>
      <c r="MAL345" s="211" t="s">
        <v>6595</v>
      </c>
      <c r="MAM345" s="212">
        <v>1</v>
      </c>
      <c r="MAN345" s="212"/>
      <c r="MAO345" s="194">
        <v>79.59</v>
      </c>
      <c r="MAP345" s="194">
        <f>ROUND(MAO345*(1+$C$7),2)</f>
        <v>104.49</v>
      </c>
      <c r="MAQ345" s="194">
        <f>MAM345*MAO345</f>
        <v>79.59</v>
      </c>
      <c r="MAR345" s="293">
        <f>MAP345*MAM345</f>
        <v>104.49</v>
      </c>
      <c r="MAS345" s="232" t="s">
        <v>22773</v>
      </c>
      <c r="MAT345" s="437" t="s">
        <v>22774</v>
      </c>
      <c r="MAU345" s="437"/>
      <c r="MAV345" s="437"/>
      <c r="MAW345" s="437"/>
      <c r="MAX345" s="437"/>
      <c r="MAY345" s="439"/>
      <c r="MAZ345" s="211" t="s">
        <v>10863</v>
      </c>
      <c r="MBA345" s="211" t="s">
        <v>22772</v>
      </c>
      <c r="MBB345" s="211" t="s">
        <v>6595</v>
      </c>
      <c r="MBC345" s="212">
        <v>1</v>
      </c>
      <c r="MBD345" s="212"/>
      <c r="MBE345" s="194">
        <v>79.59</v>
      </c>
      <c r="MBF345" s="194">
        <f>ROUND(MBE345*(1+$C$7),2)</f>
        <v>104.49</v>
      </c>
      <c r="MBG345" s="194">
        <f>MBC345*MBE345</f>
        <v>79.59</v>
      </c>
      <c r="MBH345" s="293">
        <f>MBF345*MBC345</f>
        <v>104.49</v>
      </c>
      <c r="MBI345" s="232" t="s">
        <v>22773</v>
      </c>
      <c r="MBJ345" s="437" t="s">
        <v>22774</v>
      </c>
      <c r="MBK345" s="437"/>
      <c r="MBL345" s="437"/>
      <c r="MBM345" s="437"/>
      <c r="MBN345" s="437"/>
      <c r="MBO345" s="439"/>
      <c r="MBP345" s="211" t="s">
        <v>10863</v>
      </c>
      <c r="MBQ345" s="211" t="s">
        <v>22772</v>
      </c>
      <c r="MBR345" s="211" t="s">
        <v>6595</v>
      </c>
      <c r="MBS345" s="212">
        <v>1</v>
      </c>
      <c r="MBT345" s="212"/>
      <c r="MBU345" s="194">
        <v>79.59</v>
      </c>
      <c r="MBV345" s="194">
        <f>ROUND(MBU345*(1+$C$7),2)</f>
        <v>104.49</v>
      </c>
      <c r="MBW345" s="194">
        <f>MBS345*MBU345</f>
        <v>79.59</v>
      </c>
      <c r="MBX345" s="293">
        <f>MBV345*MBS345</f>
        <v>104.49</v>
      </c>
      <c r="MBY345" s="232" t="s">
        <v>22773</v>
      </c>
      <c r="MBZ345" s="437" t="s">
        <v>22774</v>
      </c>
      <c r="MCA345" s="437"/>
      <c r="MCB345" s="437"/>
      <c r="MCC345" s="437"/>
      <c r="MCD345" s="437"/>
      <c r="MCE345" s="439"/>
      <c r="MCF345" s="211" t="s">
        <v>10863</v>
      </c>
      <c r="MCG345" s="211" t="s">
        <v>22772</v>
      </c>
      <c r="MCH345" s="211" t="s">
        <v>6595</v>
      </c>
      <c r="MCI345" s="212">
        <v>1</v>
      </c>
      <c r="MCJ345" s="212"/>
      <c r="MCK345" s="194">
        <v>79.59</v>
      </c>
      <c r="MCL345" s="194">
        <f>ROUND(MCK345*(1+$C$7),2)</f>
        <v>104.49</v>
      </c>
      <c r="MCM345" s="194">
        <f>MCI345*MCK345</f>
        <v>79.59</v>
      </c>
      <c r="MCN345" s="293">
        <f>MCL345*MCI345</f>
        <v>104.49</v>
      </c>
      <c r="MCO345" s="232" t="s">
        <v>22773</v>
      </c>
      <c r="MCP345" s="437" t="s">
        <v>22774</v>
      </c>
      <c r="MCQ345" s="437"/>
      <c r="MCR345" s="437"/>
      <c r="MCS345" s="437"/>
      <c r="MCT345" s="437"/>
      <c r="MCU345" s="439"/>
      <c r="MCV345" s="211" t="s">
        <v>10863</v>
      </c>
      <c r="MCW345" s="211" t="s">
        <v>22772</v>
      </c>
      <c r="MCX345" s="211" t="s">
        <v>6595</v>
      </c>
      <c r="MCY345" s="212">
        <v>1</v>
      </c>
      <c r="MCZ345" s="212"/>
      <c r="MDA345" s="194">
        <v>79.59</v>
      </c>
      <c r="MDB345" s="194">
        <f>ROUND(MDA345*(1+$C$7),2)</f>
        <v>104.49</v>
      </c>
      <c r="MDC345" s="194">
        <f>MCY345*MDA345</f>
        <v>79.59</v>
      </c>
      <c r="MDD345" s="293">
        <f>MDB345*MCY345</f>
        <v>104.49</v>
      </c>
      <c r="MDE345" s="232" t="s">
        <v>22773</v>
      </c>
      <c r="MDF345" s="437" t="s">
        <v>22774</v>
      </c>
      <c r="MDG345" s="437"/>
      <c r="MDH345" s="437"/>
      <c r="MDI345" s="437"/>
      <c r="MDJ345" s="437"/>
      <c r="MDK345" s="439"/>
      <c r="MDL345" s="211" t="s">
        <v>10863</v>
      </c>
      <c r="MDM345" s="211" t="s">
        <v>22772</v>
      </c>
      <c r="MDN345" s="211" t="s">
        <v>6595</v>
      </c>
      <c r="MDO345" s="212">
        <v>1</v>
      </c>
      <c r="MDP345" s="212"/>
      <c r="MDQ345" s="194">
        <v>79.59</v>
      </c>
      <c r="MDR345" s="194">
        <f>ROUND(MDQ345*(1+$C$7),2)</f>
        <v>104.49</v>
      </c>
      <c r="MDS345" s="194">
        <f>MDO345*MDQ345</f>
        <v>79.59</v>
      </c>
      <c r="MDT345" s="293">
        <f>MDR345*MDO345</f>
        <v>104.49</v>
      </c>
      <c r="MDU345" s="232" t="s">
        <v>22773</v>
      </c>
      <c r="MDV345" s="437" t="s">
        <v>22774</v>
      </c>
      <c r="MDW345" s="437"/>
      <c r="MDX345" s="437"/>
      <c r="MDY345" s="437"/>
      <c r="MDZ345" s="437"/>
      <c r="MEA345" s="439"/>
      <c r="MEB345" s="211" t="s">
        <v>10863</v>
      </c>
      <c r="MEC345" s="211" t="s">
        <v>22772</v>
      </c>
      <c r="MED345" s="211" t="s">
        <v>6595</v>
      </c>
      <c r="MEE345" s="212">
        <v>1</v>
      </c>
      <c r="MEF345" s="212"/>
      <c r="MEG345" s="194">
        <v>79.59</v>
      </c>
      <c r="MEH345" s="194">
        <f>ROUND(MEG345*(1+$C$7),2)</f>
        <v>104.49</v>
      </c>
      <c r="MEI345" s="194">
        <f>MEE345*MEG345</f>
        <v>79.59</v>
      </c>
      <c r="MEJ345" s="293">
        <f>MEH345*MEE345</f>
        <v>104.49</v>
      </c>
      <c r="MEK345" s="232" t="s">
        <v>22773</v>
      </c>
      <c r="MEL345" s="437" t="s">
        <v>22774</v>
      </c>
      <c r="MEM345" s="437"/>
      <c r="MEN345" s="437"/>
      <c r="MEO345" s="437"/>
      <c r="MEP345" s="437"/>
      <c r="MEQ345" s="439"/>
      <c r="MER345" s="211" t="s">
        <v>10863</v>
      </c>
      <c r="MES345" s="211" t="s">
        <v>22772</v>
      </c>
      <c r="MET345" s="211" t="s">
        <v>6595</v>
      </c>
      <c r="MEU345" s="212">
        <v>1</v>
      </c>
      <c r="MEV345" s="212"/>
      <c r="MEW345" s="194">
        <v>79.59</v>
      </c>
      <c r="MEX345" s="194">
        <f>ROUND(MEW345*(1+$C$7),2)</f>
        <v>104.49</v>
      </c>
      <c r="MEY345" s="194">
        <f>MEU345*MEW345</f>
        <v>79.59</v>
      </c>
      <c r="MEZ345" s="293">
        <f>MEX345*MEU345</f>
        <v>104.49</v>
      </c>
      <c r="MFA345" s="232" t="s">
        <v>22773</v>
      </c>
      <c r="MFB345" s="437" t="s">
        <v>22774</v>
      </c>
      <c r="MFC345" s="437"/>
      <c r="MFD345" s="437"/>
      <c r="MFE345" s="437"/>
      <c r="MFF345" s="437"/>
      <c r="MFG345" s="439"/>
      <c r="MFH345" s="211" t="s">
        <v>10863</v>
      </c>
      <c r="MFI345" s="211" t="s">
        <v>22772</v>
      </c>
      <c r="MFJ345" s="211" t="s">
        <v>6595</v>
      </c>
      <c r="MFK345" s="212">
        <v>1</v>
      </c>
      <c r="MFL345" s="212"/>
      <c r="MFM345" s="194">
        <v>79.59</v>
      </c>
      <c r="MFN345" s="194">
        <f>ROUND(MFM345*(1+$C$7),2)</f>
        <v>104.49</v>
      </c>
      <c r="MFO345" s="194">
        <f>MFK345*MFM345</f>
        <v>79.59</v>
      </c>
      <c r="MFP345" s="293">
        <f>MFN345*MFK345</f>
        <v>104.49</v>
      </c>
      <c r="MFQ345" s="232" t="s">
        <v>22773</v>
      </c>
      <c r="MFR345" s="437" t="s">
        <v>22774</v>
      </c>
      <c r="MFS345" s="437"/>
      <c r="MFT345" s="437"/>
      <c r="MFU345" s="437"/>
      <c r="MFV345" s="437"/>
      <c r="MFW345" s="439"/>
      <c r="MFX345" s="211" t="s">
        <v>10863</v>
      </c>
      <c r="MFY345" s="211" t="s">
        <v>22772</v>
      </c>
      <c r="MFZ345" s="211" t="s">
        <v>6595</v>
      </c>
      <c r="MGA345" s="212">
        <v>1</v>
      </c>
      <c r="MGB345" s="212"/>
      <c r="MGC345" s="194">
        <v>79.59</v>
      </c>
      <c r="MGD345" s="194">
        <f>ROUND(MGC345*(1+$C$7),2)</f>
        <v>104.49</v>
      </c>
      <c r="MGE345" s="194">
        <f>MGA345*MGC345</f>
        <v>79.59</v>
      </c>
      <c r="MGF345" s="293">
        <f>MGD345*MGA345</f>
        <v>104.49</v>
      </c>
      <c r="MGG345" s="232" t="s">
        <v>22773</v>
      </c>
      <c r="MGH345" s="437" t="s">
        <v>22774</v>
      </c>
      <c r="MGI345" s="437"/>
      <c r="MGJ345" s="437"/>
      <c r="MGK345" s="437"/>
      <c r="MGL345" s="437"/>
      <c r="MGM345" s="439"/>
      <c r="MGN345" s="211" t="s">
        <v>10863</v>
      </c>
      <c r="MGO345" s="211" t="s">
        <v>22772</v>
      </c>
      <c r="MGP345" s="211" t="s">
        <v>6595</v>
      </c>
      <c r="MGQ345" s="212">
        <v>1</v>
      </c>
      <c r="MGR345" s="212"/>
      <c r="MGS345" s="194">
        <v>79.59</v>
      </c>
      <c r="MGT345" s="194">
        <f>ROUND(MGS345*(1+$C$7),2)</f>
        <v>104.49</v>
      </c>
      <c r="MGU345" s="194">
        <f>MGQ345*MGS345</f>
        <v>79.59</v>
      </c>
      <c r="MGV345" s="293">
        <f>MGT345*MGQ345</f>
        <v>104.49</v>
      </c>
      <c r="MGW345" s="232" t="s">
        <v>22773</v>
      </c>
      <c r="MGX345" s="437" t="s">
        <v>22774</v>
      </c>
      <c r="MGY345" s="437"/>
      <c r="MGZ345" s="437"/>
      <c r="MHA345" s="437"/>
      <c r="MHB345" s="437"/>
      <c r="MHC345" s="439"/>
      <c r="MHD345" s="211" t="s">
        <v>10863</v>
      </c>
      <c r="MHE345" s="211" t="s">
        <v>22772</v>
      </c>
      <c r="MHF345" s="211" t="s">
        <v>6595</v>
      </c>
      <c r="MHG345" s="212">
        <v>1</v>
      </c>
      <c r="MHH345" s="212"/>
      <c r="MHI345" s="194">
        <v>79.59</v>
      </c>
      <c r="MHJ345" s="194">
        <f>ROUND(MHI345*(1+$C$7),2)</f>
        <v>104.49</v>
      </c>
      <c r="MHK345" s="194">
        <f>MHG345*MHI345</f>
        <v>79.59</v>
      </c>
      <c r="MHL345" s="293">
        <f>MHJ345*MHG345</f>
        <v>104.49</v>
      </c>
      <c r="MHM345" s="232" t="s">
        <v>22773</v>
      </c>
      <c r="MHN345" s="437" t="s">
        <v>22774</v>
      </c>
      <c r="MHO345" s="437"/>
      <c r="MHP345" s="437"/>
      <c r="MHQ345" s="437"/>
      <c r="MHR345" s="437"/>
      <c r="MHS345" s="439"/>
      <c r="MHT345" s="211" t="s">
        <v>10863</v>
      </c>
      <c r="MHU345" s="211" t="s">
        <v>22772</v>
      </c>
      <c r="MHV345" s="211" t="s">
        <v>6595</v>
      </c>
      <c r="MHW345" s="212">
        <v>1</v>
      </c>
      <c r="MHX345" s="212"/>
      <c r="MHY345" s="194">
        <v>79.59</v>
      </c>
      <c r="MHZ345" s="194">
        <f>ROUND(MHY345*(1+$C$7),2)</f>
        <v>104.49</v>
      </c>
      <c r="MIA345" s="194">
        <f>MHW345*MHY345</f>
        <v>79.59</v>
      </c>
      <c r="MIB345" s="293">
        <f>MHZ345*MHW345</f>
        <v>104.49</v>
      </c>
      <c r="MIC345" s="232" t="s">
        <v>22773</v>
      </c>
      <c r="MID345" s="437" t="s">
        <v>22774</v>
      </c>
      <c r="MIE345" s="437"/>
      <c r="MIF345" s="437"/>
      <c r="MIG345" s="437"/>
      <c r="MIH345" s="437"/>
      <c r="MII345" s="439"/>
      <c r="MIJ345" s="211" t="s">
        <v>10863</v>
      </c>
      <c r="MIK345" s="211" t="s">
        <v>22772</v>
      </c>
      <c r="MIL345" s="211" t="s">
        <v>6595</v>
      </c>
      <c r="MIM345" s="212">
        <v>1</v>
      </c>
      <c r="MIN345" s="212"/>
      <c r="MIO345" s="194">
        <v>79.59</v>
      </c>
      <c r="MIP345" s="194">
        <f>ROUND(MIO345*(1+$C$7),2)</f>
        <v>104.49</v>
      </c>
      <c r="MIQ345" s="194">
        <f>MIM345*MIO345</f>
        <v>79.59</v>
      </c>
      <c r="MIR345" s="293">
        <f>MIP345*MIM345</f>
        <v>104.49</v>
      </c>
      <c r="MIS345" s="232" t="s">
        <v>22773</v>
      </c>
      <c r="MIT345" s="437" t="s">
        <v>22774</v>
      </c>
      <c r="MIU345" s="437"/>
      <c r="MIV345" s="437"/>
      <c r="MIW345" s="437"/>
      <c r="MIX345" s="437"/>
      <c r="MIY345" s="439"/>
      <c r="MIZ345" s="211" t="s">
        <v>10863</v>
      </c>
      <c r="MJA345" s="211" t="s">
        <v>22772</v>
      </c>
      <c r="MJB345" s="211" t="s">
        <v>6595</v>
      </c>
      <c r="MJC345" s="212">
        <v>1</v>
      </c>
      <c r="MJD345" s="212"/>
      <c r="MJE345" s="194">
        <v>79.59</v>
      </c>
      <c r="MJF345" s="194">
        <f>ROUND(MJE345*(1+$C$7),2)</f>
        <v>104.49</v>
      </c>
      <c r="MJG345" s="194">
        <f>MJC345*MJE345</f>
        <v>79.59</v>
      </c>
      <c r="MJH345" s="293">
        <f>MJF345*MJC345</f>
        <v>104.49</v>
      </c>
      <c r="MJI345" s="232" t="s">
        <v>22773</v>
      </c>
      <c r="MJJ345" s="437" t="s">
        <v>22774</v>
      </c>
      <c r="MJK345" s="437"/>
      <c r="MJL345" s="437"/>
      <c r="MJM345" s="437"/>
      <c r="MJN345" s="437"/>
      <c r="MJO345" s="439"/>
      <c r="MJP345" s="211" t="s">
        <v>10863</v>
      </c>
      <c r="MJQ345" s="211" t="s">
        <v>22772</v>
      </c>
      <c r="MJR345" s="211" t="s">
        <v>6595</v>
      </c>
      <c r="MJS345" s="212">
        <v>1</v>
      </c>
      <c r="MJT345" s="212"/>
      <c r="MJU345" s="194">
        <v>79.59</v>
      </c>
      <c r="MJV345" s="194">
        <f>ROUND(MJU345*(1+$C$7),2)</f>
        <v>104.49</v>
      </c>
      <c r="MJW345" s="194">
        <f>MJS345*MJU345</f>
        <v>79.59</v>
      </c>
      <c r="MJX345" s="293">
        <f>MJV345*MJS345</f>
        <v>104.49</v>
      </c>
      <c r="MJY345" s="232" t="s">
        <v>22773</v>
      </c>
      <c r="MJZ345" s="437" t="s">
        <v>22774</v>
      </c>
      <c r="MKA345" s="437"/>
      <c r="MKB345" s="437"/>
      <c r="MKC345" s="437"/>
      <c r="MKD345" s="437"/>
      <c r="MKE345" s="439"/>
      <c r="MKF345" s="211" t="s">
        <v>10863</v>
      </c>
      <c r="MKG345" s="211" t="s">
        <v>22772</v>
      </c>
      <c r="MKH345" s="211" t="s">
        <v>6595</v>
      </c>
      <c r="MKI345" s="212">
        <v>1</v>
      </c>
      <c r="MKJ345" s="212"/>
      <c r="MKK345" s="194">
        <v>79.59</v>
      </c>
      <c r="MKL345" s="194">
        <f>ROUND(MKK345*(1+$C$7),2)</f>
        <v>104.49</v>
      </c>
      <c r="MKM345" s="194">
        <f>MKI345*MKK345</f>
        <v>79.59</v>
      </c>
      <c r="MKN345" s="293">
        <f>MKL345*MKI345</f>
        <v>104.49</v>
      </c>
      <c r="MKO345" s="232" t="s">
        <v>22773</v>
      </c>
      <c r="MKP345" s="437" t="s">
        <v>22774</v>
      </c>
      <c r="MKQ345" s="437"/>
      <c r="MKR345" s="437"/>
      <c r="MKS345" s="437"/>
      <c r="MKT345" s="437"/>
      <c r="MKU345" s="439"/>
      <c r="MKV345" s="211" t="s">
        <v>10863</v>
      </c>
      <c r="MKW345" s="211" t="s">
        <v>22772</v>
      </c>
      <c r="MKX345" s="211" t="s">
        <v>6595</v>
      </c>
      <c r="MKY345" s="212">
        <v>1</v>
      </c>
      <c r="MKZ345" s="212"/>
      <c r="MLA345" s="194">
        <v>79.59</v>
      </c>
      <c r="MLB345" s="194">
        <f>ROUND(MLA345*(1+$C$7),2)</f>
        <v>104.49</v>
      </c>
      <c r="MLC345" s="194">
        <f>MKY345*MLA345</f>
        <v>79.59</v>
      </c>
      <c r="MLD345" s="293">
        <f>MLB345*MKY345</f>
        <v>104.49</v>
      </c>
      <c r="MLE345" s="232" t="s">
        <v>22773</v>
      </c>
      <c r="MLF345" s="437" t="s">
        <v>22774</v>
      </c>
      <c r="MLG345" s="437"/>
      <c r="MLH345" s="437"/>
      <c r="MLI345" s="437"/>
      <c r="MLJ345" s="437"/>
      <c r="MLK345" s="439"/>
      <c r="MLL345" s="211" t="s">
        <v>10863</v>
      </c>
      <c r="MLM345" s="211" t="s">
        <v>22772</v>
      </c>
      <c r="MLN345" s="211" t="s">
        <v>6595</v>
      </c>
      <c r="MLO345" s="212">
        <v>1</v>
      </c>
      <c r="MLP345" s="212"/>
      <c r="MLQ345" s="194">
        <v>79.59</v>
      </c>
      <c r="MLR345" s="194">
        <f>ROUND(MLQ345*(1+$C$7),2)</f>
        <v>104.49</v>
      </c>
      <c r="MLS345" s="194">
        <f>MLO345*MLQ345</f>
        <v>79.59</v>
      </c>
      <c r="MLT345" s="293">
        <f>MLR345*MLO345</f>
        <v>104.49</v>
      </c>
      <c r="MLU345" s="232" t="s">
        <v>22773</v>
      </c>
      <c r="MLV345" s="437" t="s">
        <v>22774</v>
      </c>
      <c r="MLW345" s="437"/>
      <c r="MLX345" s="437"/>
      <c r="MLY345" s="437"/>
      <c r="MLZ345" s="437"/>
      <c r="MMA345" s="439"/>
      <c r="MMB345" s="211" t="s">
        <v>10863</v>
      </c>
      <c r="MMC345" s="211" t="s">
        <v>22772</v>
      </c>
      <c r="MMD345" s="211" t="s">
        <v>6595</v>
      </c>
      <c r="MME345" s="212">
        <v>1</v>
      </c>
      <c r="MMF345" s="212"/>
      <c r="MMG345" s="194">
        <v>79.59</v>
      </c>
      <c r="MMH345" s="194">
        <f>ROUND(MMG345*(1+$C$7),2)</f>
        <v>104.49</v>
      </c>
      <c r="MMI345" s="194">
        <f>MME345*MMG345</f>
        <v>79.59</v>
      </c>
      <c r="MMJ345" s="293">
        <f>MMH345*MME345</f>
        <v>104.49</v>
      </c>
      <c r="MMK345" s="232" t="s">
        <v>22773</v>
      </c>
      <c r="MML345" s="437" t="s">
        <v>22774</v>
      </c>
      <c r="MMM345" s="437"/>
      <c r="MMN345" s="437"/>
      <c r="MMO345" s="437"/>
      <c r="MMP345" s="437"/>
      <c r="MMQ345" s="439"/>
      <c r="MMR345" s="211" t="s">
        <v>10863</v>
      </c>
      <c r="MMS345" s="211" t="s">
        <v>22772</v>
      </c>
      <c r="MMT345" s="211" t="s">
        <v>6595</v>
      </c>
      <c r="MMU345" s="212">
        <v>1</v>
      </c>
      <c r="MMV345" s="212"/>
      <c r="MMW345" s="194">
        <v>79.59</v>
      </c>
      <c r="MMX345" s="194">
        <f>ROUND(MMW345*(1+$C$7),2)</f>
        <v>104.49</v>
      </c>
      <c r="MMY345" s="194">
        <f>MMU345*MMW345</f>
        <v>79.59</v>
      </c>
      <c r="MMZ345" s="293">
        <f>MMX345*MMU345</f>
        <v>104.49</v>
      </c>
      <c r="MNA345" s="232" t="s">
        <v>22773</v>
      </c>
      <c r="MNB345" s="437" t="s">
        <v>22774</v>
      </c>
      <c r="MNC345" s="437"/>
      <c r="MND345" s="437"/>
      <c r="MNE345" s="437"/>
      <c r="MNF345" s="437"/>
      <c r="MNG345" s="439"/>
      <c r="MNH345" s="211" t="s">
        <v>10863</v>
      </c>
      <c r="MNI345" s="211" t="s">
        <v>22772</v>
      </c>
      <c r="MNJ345" s="211" t="s">
        <v>6595</v>
      </c>
      <c r="MNK345" s="212">
        <v>1</v>
      </c>
      <c r="MNL345" s="212"/>
      <c r="MNM345" s="194">
        <v>79.59</v>
      </c>
      <c r="MNN345" s="194">
        <f>ROUND(MNM345*(1+$C$7),2)</f>
        <v>104.49</v>
      </c>
      <c r="MNO345" s="194">
        <f>MNK345*MNM345</f>
        <v>79.59</v>
      </c>
      <c r="MNP345" s="293">
        <f>MNN345*MNK345</f>
        <v>104.49</v>
      </c>
      <c r="MNQ345" s="232" t="s">
        <v>22773</v>
      </c>
      <c r="MNR345" s="437" t="s">
        <v>22774</v>
      </c>
      <c r="MNS345" s="437"/>
      <c r="MNT345" s="437"/>
      <c r="MNU345" s="437"/>
      <c r="MNV345" s="437"/>
      <c r="MNW345" s="439"/>
      <c r="MNX345" s="211" t="s">
        <v>10863</v>
      </c>
      <c r="MNY345" s="211" t="s">
        <v>22772</v>
      </c>
      <c r="MNZ345" s="211" t="s">
        <v>6595</v>
      </c>
      <c r="MOA345" s="212">
        <v>1</v>
      </c>
      <c r="MOB345" s="212"/>
      <c r="MOC345" s="194">
        <v>79.59</v>
      </c>
      <c r="MOD345" s="194">
        <f>ROUND(MOC345*(1+$C$7),2)</f>
        <v>104.49</v>
      </c>
      <c r="MOE345" s="194">
        <f>MOA345*MOC345</f>
        <v>79.59</v>
      </c>
      <c r="MOF345" s="293">
        <f>MOD345*MOA345</f>
        <v>104.49</v>
      </c>
      <c r="MOG345" s="232" t="s">
        <v>22773</v>
      </c>
      <c r="MOH345" s="437" t="s">
        <v>22774</v>
      </c>
      <c r="MOI345" s="437"/>
      <c r="MOJ345" s="437"/>
      <c r="MOK345" s="437"/>
      <c r="MOL345" s="437"/>
      <c r="MOM345" s="439"/>
      <c r="MON345" s="211" t="s">
        <v>10863</v>
      </c>
      <c r="MOO345" s="211" t="s">
        <v>22772</v>
      </c>
      <c r="MOP345" s="211" t="s">
        <v>6595</v>
      </c>
      <c r="MOQ345" s="212">
        <v>1</v>
      </c>
      <c r="MOR345" s="212"/>
      <c r="MOS345" s="194">
        <v>79.59</v>
      </c>
      <c r="MOT345" s="194">
        <f>ROUND(MOS345*(1+$C$7),2)</f>
        <v>104.49</v>
      </c>
      <c r="MOU345" s="194">
        <f>MOQ345*MOS345</f>
        <v>79.59</v>
      </c>
      <c r="MOV345" s="293">
        <f>MOT345*MOQ345</f>
        <v>104.49</v>
      </c>
      <c r="MOW345" s="232" t="s">
        <v>22773</v>
      </c>
      <c r="MOX345" s="437" t="s">
        <v>22774</v>
      </c>
      <c r="MOY345" s="437"/>
      <c r="MOZ345" s="437"/>
      <c r="MPA345" s="437"/>
      <c r="MPB345" s="437"/>
      <c r="MPC345" s="439"/>
      <c r="MPD345" s="211" t="s">
        <v>10863</v>
      </c>
      <c r="MPE345" s="211" t="s">
        <v>22772</v>
      </c>
      <c r="MPF345" s="211" t="s">
        <v>6595</v>
      </c>
      <c r="MPG345" s="212">
        <v>1</v>
      </c>
      <c r="MPH345" s="212"/>
      <c r="MPI345" s="194">
        <v>79.59</v>
      </c>
      <c r="MPJ345" s="194">
        <f>ROUND(MPI345*(1+$C$7),2)</f>
        <v>104.49</v>
      </c>
      <c r="MPK345" s="194">
        <f>MPG345*MPI345</f>
        <v>79.59</v>
      </c>
      <c r="MPL345" s="293">
        <f>MPJ345*MPG345</f>
        <v>104.49</v>
      </c>
      <c r="MPM345" s="232" t="s">
        <v>22773</v>
      </c>
      <c r="MPN345" s="437" t="s">
        <v>22774</v>
      </c>
      <c r="MPO345" s="437"/>
      <c r="MPP345" s="437"/>
      <c r="MPQ345" s="437"/>
      <c r="MPR345" s="437"/>
      <c r="MPS345" s="439"/>
      <c r="MPT345" s="211" t="s">
        <v>10863</v>
      </c>
      <c r="MPU345" s="211" t="s">
        <v>22772</v>
      </c>
      <c r="MPV345" s="211" t="s">
        <v>6595</v>
      </c>
      <c r="MPW345" s="212">
        <v>1</v>
      </c>
      <c r="MPX345" s="212"/>
      <c r="MPY345" s="194">
        <v>79.59</v>
      </c>
      <c r="MPZ345" s="194">
        <f>ROUND(MPY345*(1+$C$7),2)</f>
        <v>104.49</v>
      </c>
      <c r="MQA345" s="194">
        <f>MPW345*MPY345</f>
        <v>79.59</v>
      </c>
      <c r="MQB345" s="293">
        <f>MPZ345*MPW345</f>
        <v>104.49</v>
      </c>
      <c r="MQC345" s="232" t="s">
        <v>22773</v>
      </c>
      <c r="MQD345" s="437" t="s">
        <v>22774</v>
      </c>
      <c r="MQE345" s="437"/>
      <c r="MQF345" s="437"/>
      <c r="MQG345" s="437"/>
      <c r="MQH345" s="437"/>
      <c r="MQI345" s="439"/>
      <c r="MQJ345" s="211" t="s">
        <v>10863</v>
      </c>
      <c r="MQK345" s="211" t="s">
        <v>22772</v>
      </c>
      <c r="MQL345" s="211" t="s">
        <v>6595</v>
      </c>
      <c r="MQM345" s="212">
        <v>1</v>
      </c>
      <c r="MQN345" s="212"/>
      <c r="MQO345" s="194">
        <v>79.59</v>
      </c>
      <c r="MQP345" s="194">
        <f>ROUND(MQO345*(1+$C$7),2)</f>
        <v>104.49</v>
      </c>
      <c r="MQQ345" s="194">
        <f>MQM345*MQO345</f>
        <v>79.59</v>
      </c>
      <c r="MQR345" s="293">
        <f>MQP345*MQM345</f>
        <v>104.49</v>
      </c>
      <c r="MQS345" s="232" t="s">
        <v>22773</v>
      </c>
      <c r="MQT345" s="437" t="s">
        <v>22774</v>
      </c>
      <c r="MQU345" s="437"/>
      <c r="MQV345" s="437"/>
      <c r="MQW345" s="437"/>
      <c r="MQX345" s="437"/>
      <c r="MQY345" s="439"/>
      <c r="MQZ345" s="211" t="s">
        <v>10863</v>
      </c>
      <c r="MRA345" s="211" t="s">
        <v>22772</v>
      </c>
      <c r="MRB345" s="211" t="s">
        <v>6595</v>
      </c>
      <c r="MRC345" s="212">
        <v>1</v>
      </c>
      <c r="MRD345" s="212"/>
      <c r="MRE345" s="194">
        <v>79.59</v>
      </c>
      <c r="MRF345" s="194">
        <f>ROUND(MRE345*(1+$C$7),2)</f>
        <v>104.49</v>
      </c>
      <c r="MRG345" s="194">
        <f>MRC345*MRE345</f>
        <v>79.59</v>
      </c>
      <c r="MRH345" s="293">
        <f>MRF345*MRC345</f>
        <v>104.49</v>
      </c>
      <c r="MRI345" s="232" t="s">
        <v>22773</v>
      </c>
      <c r="MRJ345" s="437" t="s">
        <v>22774</v>
      </c>
      <c r="MRK345" s="437"/>
      <c r="MRL345" s="437"/>
      <c r="MRM345" s="437"/>
      <c r="MRN345" s="437"/>
      <c r="MRO345" s="439"/>
      <c r="MRP345" s="211" t="s">
        <v>10863</v>
      </c>
      <c r="MRQ345" s="211" t="s">
        <v>22772</v>
      </c>
      <c r="MRR345" s="211" t="s">
        <v>6595</v>
      </c>
      <c r="MRS345" s="212">
        <v>1</v>
      </c>
      <c r="MRT345" s="212"/>
      <c r="MRU345" s="194">
        <v>79.59</v>
      </c>
      <c r="MRV345" s="194">
        <f>ROUND(MRU345*(1+$C$7),2)</f>
        <v>104.49</v>
      </c>
      <c r="MRW345" s="194">
        <f>MRS345*MRU345</f>
        <v>79.59</v>
      </c>
      <c r="MRX345" s="293">
        <f>MRV345*MRS345</f>
        <v>104.49</v>
      </c>
      <c r="MRY345" s="232" t="s">
        <v>22773</v>
      </c>
      <c r="MRZ345" s="437" t="s">
        <v>22774</v>
      </c>
      <c r="MSA345" s="437"/>
      <c r="MSB345" s="437"/>
      <c r="MSC345" s="437"/>
      <c r="MSD345" s="437"/>
      <c r="MSE345" s="439"/>
      <c r="MSF345" s="211" t="s">
        <v>10863</v>
      </c>
      <c r="MSG345" s="211" t="s">
        <v>22772</v>
      </c>
      <c r="MSH345" s="211" t="s">
        <v>6595</v>
      </c>
      <c r="MSI345" s="212">
        <v>1</v>
      </c>
      <c r="MSJ345" s="212"/>
      <c r="MSK345" s="194">
        <v>79.59</v>
      </c>
      <c r="MSL345" s="194">
        <f>ROUND(MSK345*(1+$C$7),2)</f>
        <v>104.49</v>
      </c>
      <c r="MSM345" s="194">
        <f>MSI345*MSK345</f>
        <v>79.59</v>
      </c>
      <c r="MSN345" s="293">
        <f>MSL345*MSI345</f>
        <v>104.49</v>
      </c>
      <c r="MSO345" s="232" t="s">
        <v>22773</v>
      </c>
      <c r="MSP345" s="437" t="s">
        <v>22774</v>
      </c>
      <c r="MSQ345" s="437"/>
      <c r="MSR345" s="437"/>
      <c r="MSS345" s="437"/>
      <c r="MST345" s="437"/>
      <c r="MSU345" s="439"/>
      <c r="MSV345" s="211" t="s">
        <v>10863</v>
      </c>
      <c r="MSW345" s="211" t="s">
        <v>22772</v>
      </c>
      <c r="MSX345" s="211" t="s">
        <v>6595</v>
      </c>
      <c r="MSY345" s="212">
        <v>1</v>
      </c>
      <c r="MSZ345" s="212"/>
      <c r="MTA345" s="194">
        <v>79.59</v>
      </c>
      <c r="MTB345" s="194">
        <f>ROUND(MTA345*(1+$C$7),2)</f>
        <v>104.49</v>
      </c>
      <c r="MTC345" s="194">
        <f>MSY345*MTA345</f>
        <v>79.59</v>
      </c>
      <c r="MTD345" s="293">
        <f>MTB345*MSY345</f>
        <v>104.49</v>
      </c>
      <c r="MTE345" s="232" t="s">
        <v>22773</v>
      </c>
      <c r="MTF345" s="437" t="s">
        <v>22774</v>
      </c>
      <c r="MTG345" s="437"/>
      <c r="MTH345" s="437"/>
      <c r="MTI345" s="437"/>
      <c r="MTJ345" s="437"/>
      <c r="MTK345" s="439"/>
      <c r="MTL345" s="211" t="s">
        <v>10863</v>
      </c>
      <c r="MTM345" s="211" t="s">
        <v>22772</v>
      </c>
      <c r="MTN345" s="211" t="s">
        <v>6595</v>
      </c>
      <c r="MTO345" s="212">
        <v>1</v>
      </c>
      <c r="MTP345" s="212"/>
      <c r="MTQ345" s="194">
        <v>79.59</v>
      </c>
      <c r="MTR345" s="194">
        <f>ROUND(MTQ345*(1+$C$7),2)</f>
        <v>104.49</v>
      </c>
      <c r="MTS345" s="194">
        <f>MTO345*MTQ345</f>
        <v>79.59</v>
      </c>
      <c r="MTT345" s="293">
        <f>MTR345*MTO345</f>
        <v>104.49</v>
      </c>
      <c r="MTU345" s="232" t="s">
        <v>22773</v>
      </c>
      <c r="MTV345" s="437" t="s">
        <v>22774</v>
      </c>
      <c r="MTW345" s="437"/>
      <c r="MTX345" s="437"/>
      <c r="MTY345" s="437"/>
      <c r="MTZ345" s="437"/>
      <c r="MUA345" s="439"/>
      <c r="MUB345" s="211" t="s">
        <v>10863</v>
      </c>
      <c r="MUC345" s="211" t="s">
        <v>22772</v>
      </c>
      <c r="MUD345" s="211" t="s">
        <v>6595</v>
      </c>
      <c r="MUE345" s="212">
        <v>1</v>
      </c>
      <c r="MUF345" s="212"/>
      <c r="MUG345" s="194">
        <v>79.59</v>
      </c>
      <c r="MUH345" s="194">
        <f>ROUND(MUG345*(1+$C$7),2)</f>
        <v>104.49</v>
      </c>
      <c r="MUI345" s="194">
        <f>MUE345*MUG345</f>
        <v>79.59</v>
      </c>
      <c r="MUJ345" s="293">
        <f>MUH345*MUE345</f>
        <v>104.49</v>
      </c>
      <c r="MUK345" s="232" t="s">
        <v>22773</v>
      </c>
      <c r="MUL345" s="437" t="s">
        <v>22774</v>
      </c>
      <c r="MUM345" s="437"/>
      <c r="MUN345" s="437"/>
      <c r="MUO345" s="437"/>
      <c r="MUP345" s="437"/>
      <c r="MUQ345" s="439"/>
      <c r="MUR345" s="211" t="s">
        <v>10863</v>
      </c>
      <c r="MUS345" s="211" t="s">
        <v>22772</v>
      </c>
      <c r="MUT345" s="211" t="s">
        <v>6595</v>
      </c>
      <c r="MUU345" s="212">
        <v>1</v>
      </c>
      <c r="MUV345" s="212"/>
      <c r="MUW345" s="194">
        <v>79.59</v>
      </c>
      <c r="MUX345" s="194">
        <f>ROUND(MUW345*(1+$C$7),2)</f>
        <v>104.49</v>
      </c>
      <c r="MUY345" s="194">
        <f>MUU345*MUW345</f>
        <v>79.59</v>
      </c>
      <c r="MUZ345" s="293">
        <f>MUX345*MUU345</f>
        <v>104.49</v>
      </c>
      <c r="MVA345" s="232" t="s">
        <v>22773</v>
      </c>
      <c r="MVB345" s="437" t="s">
        <v>22774</v>
      </c>
      <c r="MVC345" s="437"/>
      <c r="MVD345" s="437"/>
      <c r="MVE345" s="437"/>
      <c r="MVF345" s="437"/>
      <c r="MVG345" s="439"/>
      <c r="MVH345" s="211" t="s">
        <v>10863</v>
      </c>
      <c r="MVI345" s="211" t="s">
        <v>22772</v>
      </c>
      <c r="MVJ345" s="211" t="s">
        <v>6595</v>
      </c>
      <c r="MVK345" s="212">
        <v>1</v>
      </c>
      <c r="MVL345" s="212"/>
      <c r="MVM345" s="194">
        <v>79.59</v>
      </c>
      <c r="MVN345" s="194">
        <f>ROUND(MVM345*(1+$C$7),2)</f>
        <v>104.49</v>
      </c>
      <c r="MVO345" s="194">
        <f>MVK345*MVM345</f>
        <v>79.59</v>
      </c>
      <c r="MVP345" s="293">
        <f>MVN345*MVK345</f>
        <v>104.49</v>
      </c>
      <c r="MVQ345" s="232" t="s">
        <v>22773</v>
      </c>
      <c r="MVR345" s="437" t="s">
        <v>22774</v>
      </c>
      <c r="MVS345" s="437"/>
      <c r="MVT345" s="437"/>
      <c r="MVU345" s="437"/>
      <c r="MVV345" s="437"/>
      <c r="MVW345" s="439"/>
      <c r="MVX345" s="211" t="s">
        <v>10863</v>
      </c>
      <c r="MVY345" s="211" t="s">
        <v>22772</v>
      </c>
      <c r="MVZ345" s="211" t="s">
        <v>6595</v>
      </c>
      <c r="MWA345" s="212">
        <v>1</v>
      </c>
      <c r="MWB345" s="212"/>
      <c r="MWC345" s="194">
        <v>79.59</v>
      </c>
      <c r="MWD345" s="194">
        <f>ROUND(MWC345*(1+$C$7),2)</f>
        <v>104.49</v>
      </c>
      <c r="MWE345" s="194">
        <f>MWA345*MWC345</f>
        <v>79.59</v>
      </c>
      <c r="MWF345" s="293">
        <f>MWD345*MWA345</f>
        <v>104.49</v>
      </c>
      <c r="MWG345" s="232" t="s">
        <v>22773</v>
      </c>
      <c r="MWH345" s="437" t="s">
        <v>22774</v>
      </c>
      <c r="MWI345" s="437"/>
      <c r="MWJ345" s="437"/>
      <c r="MWK345" s="437"/>
      <c r="MWL345" s="437"/>
      <c r="MWM345" s="439"/>
      <c r="MWN345" s="211" t="s">
        <v>10863</v>
      </c>
      <c r="MWO345" s="211" t="s">
        <v>22772</v>
      </c>
      <c r="MWP345" s="211" t="s">
        <v>6595</v>
      </c>
      <c r="MWQ345" s="212">
        <v>1</v>
      </c>
      <c r="MWR345" s="212"/>
      <c r="MWS345" s="194">
        <v>79.59</v>
      </c>
      <c r="MWT345" s="194">
        <f>ROUND(MWS345*(1+$C$7),2)</f>
        <v>104.49</v>
      </c>
      <c r="MWU345" s="194">
        <f>MWQ345*MWS345</f>
        <v>79.59</v>
      </c>
      <c r="MWV345" s="293">
        <f>MWT345*MWQ345</f>
        <v>104.49</v>
      </c>
      <c r="MWW345" s="232" t="s">
        <v>22773</v>
      </c>
      <c r="MWX345" s="437" t="s">
        <v>22774</v>
      </c>
      <c r="MWY345" s="437"/>
      <c r="MWZ345" s="437"/>
      <c r="MXA345" s="437"/>
      <c r="MXB345" s="437"/>
      <c r="MXC345" s="439"/>
      <c r="MXD345" s="211" t="s">
        <v>10863</v>
      </c>
      <c r="MXE345" s="211" t="s">
        <v>22772</v>
      </c>
      <c r="MXF345" s="211" t="s">
        <v>6595</v>
      </c>
      <c r="MXG345" s="212">
        <v>1</v>
      </c>
      <c r="MXH345" s="212"/>
      <c r="MXI345" s="194">
        <v>79.59</v>
      </c>
      <c r="MXJ345" s="194">
        <f>ROUND(MXI345*(1+$C$7),2)</f>
        <v>104.49</v>
      </c>
      <c r="MXK345" s="194">
        <f>MXG345*MXI345</f>
        <v>79.59</v>
      </c>
      <c r="MXL345" s="293">
        <f>MXJ345*MXG345</f>
        <v>104.49</v>
      </c>
      <c r="MXM345" s="232" t="s">
        <v>22773</v>
      </c>
      <c r="MXN345" s="437" t="s">
        <v>22774</v>
      </c>
      <c r="MXO345" s="437"/>
      <c r="MXP345" s="437"/>
      <c r="MXQ345" s="437"/>
      <c r="MXR345" s="437"/>
      <c r="MXS345" s="439"/>
      <c r="MXT345" s="211" t="s">
        <v>10863</v>
      </c>
      <c r="MXU345" s="211" t="s">
        <v>22772</v>
      </c>
      <c r="MXV345" s="211" t="s">
        <v>6595</v>
      </c>
      <c r="MXW345" s="212">
        <v>1</v>
      </c>
      <c r="MXX345" s="212"/>
      <c r="MXY345" s="194">
        <v>79.59</v>
      </c>
      <c r="MXZ345" s="194">
        <f>ROUND(MXY345*(1+$C$7),2)</f>
        <v>104.49</v>
      </c>
      <c r="MYA345" s="194">
        <f>MXW345*MXY345</f>
        <v>79.59</v>
      </c>
      <c r="MYB345" s="293">
        <f>MXZ345*MXW345</f>
        <v>104.49</v>
      </c>
      <c r="MYC345" s="232" t="s">
        <v>22773</v>
      </c>
      <c r="MYD345" s="437" t="s">
        <v>22774</v>
      </c>
      <c r="MYE345" s="437"/>
      <c r="MYF345" s="437"/>
      <c r="MYG345" s="437"/>
      <c r="MYH345" s="437"/>
      <c r="MYI345" s="439"/>
      <c r="MYJ345" s="211" t="s">
        <v>10863</v>
      </c>
      <c r="MYK345" s="211" t="s">
        <v>22772</v>
      </c>
      <c r="MYL345" s="211" t="s">
        <v>6595</v>
      </c>
      <c r="MYM345" s="212">
        <v>1</v>
      </c>
      <c r="MYN345" s="212"/>
      <c r="MYO345" s="194">
        <v>79.59</v>
      </c>
      <c r="MYP345" s="194">
        <f>ROUND(MYO345*(1+$C$7),2)</f>
        <v>104.49</v>
      </c>
      <c r="MYQ345" s="194">
        <f>MYM345*MYO345</f>
        <v>79.59</v>
      </c>
      <c r="MYR345" s="293">
        <f>MYP345*MYM345</f>
        <v>104.49</v>
      </c>
      <c r="MYS345" s="232" t="s">
        <v>22773</v>
      </c>
      <c r="MYT345" s="437" t="s">
        <v>22774</v>
      </c>
      <c r="MYU345" s="437"/>
      <c r="MYV345" s="437"/>
      <c r="MYW345" s="437"/>
      <c r="MYX345" s="437"/>
      <c r="MYY345" s="439"/>
      <c r="MYZ345" s="211" t="s">
        <v>10863</v>
      </c>
      <c r="MZA345" s="211" t="s">
        <v>22772</v>
      </c>
      <c r="MZB345" s="211" t="s">
        <v>6595</v>
      </c>
      <c r="MZC345" s="212">
        <v>1</v>
      </c>
      <c r="MZD345" s="212"/>
      <c r="MZE345" s="194">
        <v>79.59</v>
      </c>
      <c r="MZF345" s="194">
        <f>ROUND(MZE345*(1+$C$7),2)</f>
        <v>104.49</v>
      </c>
      <c r="MZG345" s="194">
        <f>MZC345*MZE345</f>
        <v>79.59</v>
      </c>
      <c r="MZH345" s="293">
        <f>MZF345*MZC345</f>
        <v>104.49</v>
      </c>
      <c r="MZI345" s="232" t="s">
        <v>22773</v>
      </c>
      <c r="MZJ345" s="437" t="s">
        <v>22774</v>
      </c>
      <c r="MZK345" s="437"/>
      <c r="MZL345" s="437"/>
      <c r="MZM345" s="437"/>
      <c r="MZN345" s="437"/>
      <c r="MZO345" s="439"/>
      <c r="MZP345" s="211" t="s">
        <v>10863</v>
      </c>
      <c r="MZQ345" s="211" t="s">
        <v>22772</v>
      </c>
      <c r="MZR345" s="211" t="s">
        <v>6595</v>
      </c>
      <c r="MZS345" s="212">
        <v>1</v>
      </c>
      <c r="MZT345" s="212"/>
      <c r="MZU345" s="194">
        <v>79.59</v>
      </c>
      <c r="MZV345" s="194">
        <f>ROUND(MZU345*(1+$C$7),2)</f>
        <v>104.49</v>
      </c>
      <c r="MZW345" s="194">
        <f>MZS345*MZU345</f>
        <v>79.59</v>
      </c>
      <c r="MZX345" s="293">
        <f>MZV345*MZS345</f>
        <v>104.49</v>
      </c>
      <c r="MZY345" s="232" t="s">
        <v>22773</v>
      </c>
      <c r="MZZ345" s="437" t="s">
        <v>22774</v>
      </c>
      <c r="NAA345" s="437"/>
      <c r="NAB345" s="437"/>
      <c r="NAC345" s="437"/>
      <c r="NAD345" s="437"/>
      <c r="NAE345" s="439"/>
      <c r="NAF345" s="211" t="s">
        <v>10863</v>
      </c>
      <c r="NAG345" s="211" t="s">
        <v>22772</v>
      </c>
      <c r="NAH345" s="211" t="s">
        <v>6595</v>
      </c>
      <c r="NAI345" s="212">
        <v>1</v>
      </c>
      <c r="NAJ345" s="212"/>
      <c r="NAK345" s="194">
        <v>79.59</v>
      </c>
      <c r="NAL345" s="194">
        <f>ROUND(NAK345*(1+$C$7),2)</f>
        <v>104.49</v>
      </c>
      <c r="NAM345" s="194">
        <f>NAI345*NAK345</f>
        <v>79.59</v>
      </c>
      <c r="NAN345" s="293">
        <f>NAL345*NAI345</f>
        <v>104.49</v>
      </c>
      <c r="NAO345" s="232" t="s">
        <v>22773</v>
      </c>
      <c r="NAP345" s="437" t="s">
        <v>22774</v>
      </c>
      <c r="NAQ345" s="437"/>
      <c r="NAR345" s="437"/>
      <c r="NAS345" s="437"/>
      <c r="NAT345" s="437"/>
      <c r="NAU345" s="439"/>
      <c r="NAV345" s="211" t="s">
        <v>10863</v>
      </c>
      <c r="NAW345" s="211" t="s">
        <v>22772</v>
      </c>
      <c r="NAX345" s="211" t="s">
        <v>6595</v>
      </c>
      <c r="NAY345" s="212">
        <v>1</v>
      </c>
      <c r="NAZ345" s="212"/>
      <c r="NBA345" s="194">
        <v>79.59</v>
      </c>
      <c r="NBB345" s="194">
        <f>ROUND(NBA345*(1+$C$7),2)</f>
        <v>104.49</v>
      </c>
      <c r="NBC345" s="194">
        <f>NAY345*NBA345</f>
        <v>79.59</v>
      </c>
      <c r="NBD345" s="293">
        <f>NBB345*NAY345</f>
        <v>104.49</v>
      </c>
      <c r="NBE345" s="232" t="s">
        <v>22773</v>
      </c>
      <c r="NBF345" s="437" t="s">
        <v>22774</v>
      </c>
      <c r="NBG345" s="437"/>
      <c r="NBH345" s="437"/>
      <c r="NBI345" s="437"/>
      <c r="NBJ345" s="437"/>
      <c r="NBK345" s="439"/>
      <c r="NBL345" s="211" t="s">
        <v>10863</v>
      </c>
      <c r="NBM345" s="211" t="s">
        <v>22772</v>
      </c>
      <c r="NBN345" s="211" t="s">
        <v>6595</v>
      </c>
      <c r="NBO345" s="212">
        <v>1</v>
      </c>
      <c r="NBP345" s="212"/>
      <c r="NBQ345" s="194">
        <v>79.59</v>
      </c>
      <c r="NBR345" s="194">
        <f>ROUND(NBQ345*(1+$C$7),2)</f>
        <v>104.49</v>
      </c>
      <c r="NBS345" s="194">
        <f>NBO345*NBQ345</f>
        <v>79.59</v>
      </c>
      <c r="NBT345" s="293">
        <f>NBR345*NBO345</f>
        <v>104.49</v>
      </c>
      <c r="NBU345" s="232" t="s">
        <v>22773</v>
      </c>
      <c r="NBV345" s="437" t="s">
        <v>22774</v>
      </c>
      <c r="NBW345" s="437"/>
      <c r="NBX345" s="437"/>
      <c r="NBY345" s="437"/>
      <c r="NBZ345" s="437"/>
      <c r="NCA345" s="439"/>
      <c r="NCB345" s="211" t="s">
        <v>10863</v>
      </c>
      <c r="NCC345" s="211" t="s">
        <v>22772</v>
      </c>
      <c r="NCD345" s="211" t="s">
        <v>6595</v>
      </c>
      <c r="NCE345" s="212">
        <v>1</v>
      </c>
      <c r="NCF345" s="212"/>
      <c r="NCG345" s="194">
        <v>79.59</v>
      </c>
      <c r="NCH345" s="194">
        <f>ROUND(NCG345*(1+$C$7),2)</f>
        <v>104.49</v>
      </c>
      <c r="NCI345" s="194">
        <f>NCE345*NCG345</f>
        <v>79.59</v>
      </c>
      <c r="NCJ345" s="293">
        <f>NCH345*NCE345</f>
        <v>104.49</v>
      </c>
      <c r="NCK345" s="232" t="s">
        <v>22773</v>
      </c>
      <c r="NCL345" s="437" t="s">
        <v>22774</v>
      </c>
      <c r="NCM345" s="437"/>
      <c r="NCN345" s="437"/>
      <c r="NCO345" s="437"/>
      <c r="NCP345" s="437"/>
      <c r="NCQ345" s="439"/>
      <c r="NCR345" s="211" t="s">
        <v>10863</v>
      </c>
      <c r="NCS345" s="211" t="s">
        <v>22772</v>
      </c>
      <c r="NCT345" s="211" t="s">
        <v>6595</v>
      </c>
      <c r="NCU345" s="212">
        <v>1</v>
      </c>
      <c r="NCV345" s="212"/>
      <c r="NCW345" s="194">
        <v>79.59</v>
      </c>
      <c r="NCX345" s="194">
        <f>ROUND(NCW345*(1+$C$7),2)</f>
        <v>104.49</v>
      </c>
      <c r="NCY345" s="194">
        <f>NCU345*NCW345</f>
        <v>79.59</v>
      </c>
      <c r="NCZ345" s="293">
        <f>NCX345*NCU345</f>
        <v>104.49</v>
      </c>
      <c r="NDA345" s="232" t="s">
        <v>22773</v>
      </c>
      <c r="NDB345" s="437" t="s">
        <v>22774</v>
      </c>
      <c r="NDC345" s="437"/>
      <c r="NDD345" s="437"/>
      <c r="NDE345" s="437"/>
      <c r="NDF345" s="437"/>
      <c r="NDG345" s="439"/>
      <c r="NDH345" s="211" t="s">
        <v>10863</v>
      </c>
      <c r="NDI345" s="211" t="s">
        <v>22772</v>
      </c>
      <c r="NDJ345" s="211" t="s">
        <v>6595</v>
      </c>
      <c r="NDK345" s="212">
        <v>1</v>
      </c>
      <c r="NDL345" s="212"/>
      <c r="NDM345" s="194">
        <v>79.59</v>
      </c>
      <c r="NDN345" s="194">
        <f>ROUND(NDM345*(1+$C$7),2)</f>
        <v>104.49</v>
      </c>
      <c r="NDO345" s="194">
        <f>NDK345*NDM345</f>
        <v>79.59</v>
      </c>
      <c r="NDP345" s="293">
        <f>NDN345*NDK345</f>
        <v>104.49</v>
      </c>
      <c r="NDQ345" s="232" t="s">
        <v>22773</v>
      </c>
      <c r="NDR345" s="437" t="s">
        <v>22774</v>
      </c>
      <c r="NDS345" s="437"/>
      <c r="NDT345" s="437"/>
      <c r="NDU345" s="437"/>
      <c r="NDV345" s="437"/>
      <c r="NDW345" s="439"/>
      <c r="NDX345" s="211" t="s">
        <v>10863</v>
      </c>
      <c r="NDY345" s="211" t="s">
        <v>22772</v>
      </c>
      <c r="NDZ345" s="211" t="s">
        <v>6595</v>
      </c>
      <c r="NEA345" s="212">
        <v>1</v>
      </c>
      <c r="NEB345" s="212"/>
      <c r="NEC345" s="194">
        <v>79.59</v>
      </c>
      <c r="NED345" s="194">
        <f>ROUND(NEC345*(1+$C$7),2)</f>
        <v>104.49</v>
      </c>
      <c r="NEE345" s="194">
        <f>NEA345*NEC345</f>
        <v>79.59</v>
      </c>
      <c r="NEF345" s="293">
        <f>NED345*NEA345</f>
        <v>104.49</v>
      </c>
      <c r="NEG345" s="232" t="s">
        <v>22773</v>
      </c>
      <c r="NEH345" s="437" t="s">
        <v>22774</v>
      </c>
      <c r="NEI345" s="437"/>
      <c r="NEJ345" s="437"/>
      <c r="NEK345" s="437"/>
      <c r="NEL345" s="437"/>
      <c r="NEM345" s="439"/>
      <c r="NEN345" s="211" t="s">
        <v>10863</v>
      </c>
      <c r="NEO345" s="211" t="s">
        <v>22772</v>
      </c>
      <c r="NEP345" s="211" t="s">
        <v>6595</v>
      </c>
      <c r="NEQ345" s="212">
        <v>1</v>
      </c>
      <c r="NER345" s="212"/>
      <c r="NES345" s="194">
        <v>79.59</v>
      </c>
      <c r="NET345" s="194">
        <f>ROUND(NES345*(1+$C$7),2)</f>
        <v>104.49</v>
      </c>
      <c r="NEU345" s="194">
        <f>NEQ345*NES345</f>
        <v>79.59</v>
      </c>
      <c r="NEV345" s="293">
        <f>NET345*NEQ345</f>
        <v>104.49</v>
      </c>
      <c r="NEW345" s="232" t="s">
        <v>22773</v>
      </c>
      <c r="NEX345" s="437" t="s">
        <v>22774</v>
      </c>
      <c r="NEY345" s="437"/>
      <c r="NEZ345" s="437"/>
      <c r="NFA345" s="437"/>
      <c r="NFB345" s="437"/>
      <c r="NFC345" s="439"/>
      <c r="NFD345" s="211" t="s">
        <v>10863</v>
      </c>
      <c r="NFE345" s="211" t="s">
        <v>22772</v>
      </c>
      <c r="NFF345" s="211" t="s">
        <v>6595</v>
      </c>
      <c r="NFG345" s="212">
        <v>1</v>
      </c>
      <c r="NFH345" s="212"/>
      <c r="NFI345" s="194">
        <v>79.59</v>
      </c>
      <c r="NFJ345" s="194">
        <f>ROUND(NFI345*(1+$C$7),2)</f>
        <v>104.49</v>
      </c>
      <c r="NFK345" s="194">
        <f>NFG345*NFI345</f>
        <v>79.59</v>
      </c>
      <c r="NFL345" s="293">
        <f>NFJ345*NFG345</f>
        <v>104.49</v>
      </c>
      <c r="NFM345" s="232" t="s">
        <v>22773</v>
      </c>
      <c r="NFN345" s="437" t="s">
        <v>22774</v>
      </c>
      <c r="NFO345" s="437"/>
      <c r="NFP345" s="437"/>
      <c r="NFQ345" s="437"/>
      <c r="NFR345" s="437"/>
      <c r="NFS345" s="439"/>
      <c r="NFT345" s="211" t="s">
        <v>10863</v>
      </c>
      <c r="NFU345" s="211" t="s">
        <v>22772</v>
      </c>
      <c r="NFV345" s="211" t="s">
        <v>6595</v>
      </c>
      <c r="NFW345" s="212">
        <v>1</v>
      </c>
      <c r="NFX345" s="212"/>
      <c r="NFY345" s="194">
        <v>79.59</v>
      </c>
      <c r="NFZ345" s="194">
        <f>ROUND(NFY345*(1+$C$7),2)</f>
        <v>104.49</v>
      </c>
      <c r="NGA345" s="194">
        <f>NFW345*NFY345</f>
        <v>79.59</v>
      </c>
      <c r="NGB345" s="293">
        <f>NFZ345*NFW345</f>
        <v>104.49</v>
      </c>
      <c r="NGC345" s="232" t="s">
        <v>22773</v>
      </c>
      <c r="NGD345" s="437" t="s">
        <v>22774</v>
      </c>
      <c r="NGE345" s="437"/>
      <c r="NGF345" s="437"/>
      <c r="NGG345" s="437"/>
      <c r="NGH345" s="437"/>
      <c r="NGI345" s="439"/>
      <c r="NGJ345" s="211" t="s">
        <v>10863</v>
      </c>
      <c r="NGK345" s="211" t="s">
        <v>22772</v>
      </c>
      <c r="NGL345" s="211" t="s">
        <v>6595</v>
      </c>
      <c r="NGM345" s="212">
        <v>1</v>
      </c>
      <c r="NGN345" s="212"/>
      <c r="NGO345" s="194">
        <v>79.59</v>
      </c>
      <c r="NGP345" s="194">
        <f>ROUND(NGO345*(1+$C$7),2)</f>
        <v>104.49</v>
      </c>
      <c r="NGQ345" s="194">
        <f>NGM345*NGO345</f>
        <v>79.59</v>
      </c>
      <c r="NGR345" s="293">
        <f>NGP345*NGM345</f>
        <v>104.49</v>
      </c>
      <c r="NGS345" s="232" t="s">
        <v>22773</v>
      </c>
      <c r="NGT345" s="437" t="s">
        <v>22774</v>
      </c>
      <c r="NGU345" s="437"/>
      <c r="NGV345" s="437"/>
      <c r="NGW345" s="437"/>
      <c r="NGX345" s="437"/>
      <c r="NGY345" s="439"/>
      <c r="NGZ345" s="211" t="s">
        <v>10863</v>
      </c>
      <c r="NHA345" s="211" t="s">
        <v>22772</v>
      </c>
      <c r="NHB345" s="211" t="s">
        <v>6595</v>
      </c>
      <c r="NHC345" s="212">
        <v>1</v>
      </c>
      <c r="NHD345" s="212"/>
      <c r="NHE345" s="194">
        <v>79.59</v>
      </c>
      <c r="NHF345" s="194">
        <f>ROUND(NHE345*(1+$C$7),2)</f>
        <v>104.49</v>
      </c>
      <c r="NHG345" s="194">
        <f>NHC345*NHE345</f>
        <v>79.59</v>
      </c>
      <c r="NHH345" s="293">
        <f>NHF345*NHC345</f>
        <v>104.49</v>
      </c>
      <c r="NHI345" s="232" t="s">
        <v>22773</v>
      </c>
      <c r="NHJ345" s="437" t="s">
        <v>22774</v>
      </c>
      <c r="NHK345" s="437"/>
      <c r="NHL345" s="437"/>
      <c r="NHM345" s="437"/>
      <c r="NHN345" s="437"/>
      <c r="NHO345" s="439"/>
      <c r="NHP345" s="211" t="s">
        <v>10863</v>
      </c>
      <c r="NHQ345" s="211" t="s">
        <v>22772</v>
      </c>
      <c r="NHR345" s="211" t="s">
        <v>6595</v>
      </c>
      <c r="NHS345" s="212">
        <v>1</v>
      </c>
      <c r="NHT345" s="212"/>
      <c r="NHU345" s="194">
        <v>79.59</v>
      </c>
      <c r="NHV345" s="194">
        <f>ROUND(NHU345*(1+$C$7),2)</f>
        <v>104.49</v>
      </c>
      <c r="NHW345" s="194">
        <f>NHS345*NHU345</f>
        <v>79.59</v>
      </c>
      <c r="NHX345" s="293">
        <f>NHV345*NHS345</f>
        <v>104.49</v>
      </c>
      <c r="NHY345" s="232" t="s">
        <v>22773</v>
      </c>
      <c r="NHZ345" s="437" t="s">
        <v>22774</v>
      </c>
      <c r="NIA345" s="437"/>
      <c r="NIB345" s="437"/>
      <c r="NIC345" s="437"/>
      <c r="NID345" s="437"/>
      <c r="NIE345" s="439"/>
      <c r="NIF345" s="211" t="s">
        <v>10863</v>
      </c>
      <c r="NIG345" s="211" t="s">
        <v>22772</v>
      </c>
      <c r="NIH345" s="211" t="s">
        <v>6595</v>
      </c>
      <c r="NII345" s="212">
        <v>1</v>
      </c>
      <c r="NIJ345" s="212"/>
      <c r="NIK345" s="194">
        <v>79.59</v>
      </c>
      <c r="NIL345" s="194">
        <f>ROUND(NIK345*(1+$C$7),2)</f>
        <v>104.49</v>
      </c>
      <c r="NIM345" s="194">
        <f>NII345*NIK345</f>
        <v>79.59</v>
      </c>
      <c r="NIN345" s="293">
        <f>NIL345*NII345</f>
        <v>104.49</v>
      </c>
      <c r="NIO345" s="232" t="s">
        <v>22773</v>
      </c>
      <c r="NIP345" s="437" t="s">
        <v>22774</v>
      </c>
      <c r="NIQ345" s="437"/>
      <c r="NIR345" s="437"/>
      <c r="NIS345" s="437"/>
      <c r="NIT345" s="437"/>
      <c r="NIU345" s="439"/>
      <c r="NIV345" s="211" t="s">
        <v>10863</v>
      </c>
      <c r="NIW345" s="211" t="s">
        <v>22772</v>
      </c>
      <c r="NIX345" s="211" t="s">
        <v>6595</v>
      </c>
      <c r="NIY345" s="212">
        <v>1</v>
      </c>
      <c r="NIZ345" s="212"/>
      <c r="NJA345" s="194">
        <v>79.59</v>
      </c>
      <c r="NJB345" s="194">
        <f>ROUND(NJA345*(1+$C$7),2)</f>
        <v>104.49</v>
      </c>
      <c r="NJC345" s="194">
        <f>NIY345*NJA345</f>
        <v>79.59</v>
      </c>
      <c r="NJD345" s="293">
        <f>NJB345*NIY345</f>
        <v>104.49</v>
      </c>
      <c r="NJE345" s="232" t="s">
        <v>22773</v>
      </c>
      <c r="NJF345" s="437" t="s">
        <v>22774</v>
      </c>
      <c r="NJG345" s="437"/>
      <c r="NJH345" s="437"/>
      <c r="NJI345" s="437"/>
      <c r="NJJ345" s="437"/>
      <c r="NJK345" s="439"/>
      <c r="NJL345" s="211" t="s">
        <v>10863</v>
      </c>
      <c r="NJM345" s="211" t="s">
        <v>22772</v>
      </c>
      <c r="NJN345" s="211" t="s">
        <v>6595</v>
      </c>
      <c r="NJO345" s="212">
        <v>1</v>
      </c>
      <c r="NJP345" s="212"/>
      <c r="NJQ345" s="194">
        <v>79.59</v>
      </c>
      <c r="NJR345" s="194">
        <f>ROUND(NJQ345*(1+$C$7),2)</f>
        <v>104.49</v>
      </c>
      <c r="NJS345" s="194">
        <f>NJO345*NJQ345</f>
        <v>79.59</v>
      </c>
      <c r="NJT345" s="293">
        <f>NJR345*NJO345</f>
        <v>104.49</v>
      </c>
      <c r="NJU345" s="232" t="s">
        <v>22773</v>
      </c>
      <c r="NJV345" s="437" t="s">
        <v>22774</v>
      </c>
      <c r="NJW345" s="437"/>
      <c r="NJX345" s="437"/>
      <c r="NJY345" s="437"/>
      <c r="NJZ345" s="437"/>
      <c r="NKA345" s="439"/>
      <c r="NKB345" s="211" t="s">
        <v>10863</v>
      </c>
      <c r="NKC345" s="211" t="s">
        <v>22772</v>
      </c>
      <c r="NKD345" s="211" t="s">
        <v>6595</v>
      </c>
      <c r="NKE345" s="212">
        <v>1</v>
      </c>
      <c r="NKF345" s="212"/>
      <c r="NKG345" s="194">
        <v>79.59</v>
      </c>
      <c r="NKH345" s="194">
        <f>ROUND(NKG345*(1+$C$7),2)</f>
        <v>104.49</v>
      </c>
      <c r="NKI345" s="194">
        <f>NKE345*NKG345</f>
        <v>79.59</v>
      </c>
      <c r="NKJ345" s="293">
        <f>NKH345*NKE345</f>
        <v>104.49</v>
      </c>
      <c r="NKK345" s="232" t="s">
        <v>22773</v>
      </c>
      <c r="NKL345" s="437" t="s">
        <v>22774</v>
      </c>
      <c r="NKM345" s="437"/>
      <c r="NKN345" s="437"/>
      <c r="NKO345" s="437"/>
      <c r="NKP345" s="437"/>
      <c r="NKQ345" s="439"/>
      <c r="NKR345" s="211" t="s">
        <v>10863</v>
      </c>
      <c r="NKS345" s="211" t="s">
        <v>22772</v>
      </c>
      <c r="NKT345" s="211" t="s">
        <v>6595</v>
      </c>
      <c r="NKU345" s="212">
        <v>1</v>
      </c>
      <c r="NKV345" s="212"/>
      <c r="NKW345" s="194">
        <v>79.59</v>
      </c>
      <c r="NKX345" s="194">
        <f>ROUND(NKW345*(1+$C$7),2)</f>
        <v>104.49</v>
      </c>
      <c r="NKY345" s="194">
        <f>NKU345*NKW345</f>
        <v>79.59</v>
      </c>
      <c r="NKZ345" s="293">
        <f>NKX345*NKU345</f>
        <v>104.49</v>
      </c>
      <c r="NLA345" s="232" t="s">
        <v>22773</v>
      </c>
      <c r="NLB345" s="437" t="s">
        <v>22774</v>
      </c>
      <c r="NLC345" s="437"/>
      <c r="NLD345" s="437"/>
      <c r="NLE345" s="437"/>
      <c r="NLF345" s="437"/>
      <c r="NLG345" s="439"/>
      <c r="NLH345" s="211" t="s">
        <v>10863</v>
      </c>
      <c r="NLI345" s="211" t="s">
        <v>22772</v>
      </c>
      <c r="NLJ345" s="211" t="s">
        <v>6595</v>
      </c>
      <c r="NLK345" s="212">
        <v>1</v>
      </c>
      <c r="NLL345" s="212"/>
      <c r="NLM345" s="194">
        <v>79.59</v>
      </c>
      <c r="NLN345" s="194">
        <f>ROUND(NLM345*(1+$C$7),2)</f>
        <v>104.49</v>
      </c>
      <c r="NLO345" s="194">
        <f>NLK345*NLM345</f>
        <v>79.59</v>
      </c>
      <c r="NLP345" s="293">
        <f>NLN345*NLK345</f>
        <v>104.49</v>
      </c>
      <c r="NLQ345" s="232" t="s">
        <v>22773</v>
      </c>
      <c r="NLR345" s="437" t="s">
        <v>22774</v>
      </c>
      <c r="NLS345" s="437"/>
      <c r="NLT345" s="437"/>
      <c r="NLU345" s="437"/>
      <c r="NLV345" s="437"/>
      <c r="NLW345" s="439"/>
      <c r="NLX345" s="211" t="s">
        <v>10863</v>
      </c>
      <c r="NLY345" s="211" t="s">
        <v>22772</v>
      </c>
      <c r="NLZ345" s="211" t="s">
        <v>6595</v>
      </c>
      <c r="NMA345" s="212">
        <v>1</v>
      </c>
      <c r="NMB345" s="212"/>
      <c r="NMC345" s="194">
        <v>79.59</v>
      </c>
      <c r="NMD345" s="194">
        <f>ROUND(NMC345*(1+$C$7),2)</f>
        <v>104.49</v>
      </c>
      <c r="NME345" s="194">
        <f>NMA345*NMC345</f>
        <v>79.59</v>
      </c>
      <c r="NMF345" s="293">
        <f>NMD345*NMA345</f>
        <v>104.49</v>
      </c>
      <c r="NMG345" s="232" t="s">
        <v>22773</v>
      </c>
      <c r="NMH345" s="437" t="s">
        <v>22774</v>
      </c>
      <c r="NMI345" s="437"/>
      <c r="NMJ345" s="437"/>
      <c r="NMK345" s="437"/>
      <c r="NML345" s="437"/>
      <c r="NMM345" s="439"/>
      <c r="NMN345" s="211" t="s">
        <v>10863</v>
      </c>
      <c r="NMO345" s="211" t="s">
        <v>22772</v>
      </c>
      <c r="NMP345" s="211" t="s">
        <v>6595</v>
      </c>
      <c r="NMQ345" s="212">
        <v>1</v>
      </c>
      <c r="NMR345" s="212"/>
      <c r="NMS345" s="194">
        <v>79.59</v>
      </c>
      <c r="NMT345" s="194">
        <f>ROUND(NMS345*(1+$C$7),2)</f>
        <v>104.49</v>
      </c>
      <c r="NMU345" s="194">
        <f>NMQ345*NMS345</f>
        <v>79.59</v>
      </c>
      <c r="NMV345" s="293">
        <f>NMT345*NMQ345</f>
        <v>104.49</v>
      </c>
      <c r="NMW345" s="232" t="s">
        <v>22773</v>
      </c>
      <c r="NMX345" s="437" t="s">
        <v>22774</v>
      </c>
      <c r="NMY345" s="437"/>
      <c r="NMZ345" s="437"/>
      <c r="NNA345" s="437"/>
      <c r="NNB345" s="437"/>
      <c r="NNC345" s="439"/>
      <c r="NND345" s="211" t="s">
        <v>10863</v>
      </c>
      <c r="NNE345" s="211" t="s">
        <v>22772</v>
      </c>
      <c r="NNF345" s="211" t="s">
        <v>6595</v>
      </c>
      <c r="NNG345" s="212">
        <v>1</v>
      </c>
      <c r="NNH345" s="212"/>
      <c r="NNI345" s="194">
        <v>79.59</v>
      </c>
      <c r="NNJ345" s="194">
        <f>ROUND(NNI345*(1+$C$7),2)</f>
        <v>104.49</v>
      </c>
      <c r="NNK345" s="194">
        <f>NNG345*NNI345</f>
        <v>79.59</v>
      </c>
      <c r="NNL345" s="293">
        <f>NNJ345*NNG345</f>
        <v>104.49</v>
      </c>
      <c r="NNM345" s="232" t="s">
        <v>22773</v>
      </c>
      <c r="NNN345" s="437" t="s">
        <v>22774</v>
      </c>
      <c r="NNO345" s="437"/>
      <c r="NNP345" s="437"/>
      <c r="NNQ345" s="437"/>
      <c r="NNR345" s="437"/>
      <c r="NNS345" s="439"/>
      <c r="NNT345" s="211" t="s">
        <v>10863</v>
      </c>
      <c r="NNU345" s="211" t="s">
        <v>22772</v>
      </c>
      <c r="NNV345" s="211" t="s">
        <v>6595</v>
      </c>
      <c r="NNW345" s="212">
        <v>1</v>
      </c>
      <c r="NNX345" s="212"/>
      <c r="NNY345" s="194">
        <v>79.59</v>
      </c>
      <c r="NNZ345" s="194">
        <f>ROUND(NNY345*(1+$C$7),2)</f>
        <v>104.49</v>
      </c>
      <c r="NOA345" s="194">
        <f>NNW345*NNY345</f>
        <v>79.59</v>
      </c>
      <c r="NOB345" s="293">
        <f>NNZ345*NNW345</f>
        <v>104.49</v>
      </c>
      <c r="NOC345" s="232" t="s">
        <v>22773</v>
      </c>
      <c r="NOD345" s="437" t="s">
        <v>22774</v>
      </c>
      <c r="NOE345" s="437"/>
      <c r="NOF345" s="437"/>
      <c r="NOG345" s="437"/>
      <c r="NOH345" s="437"/>
      <c r="NOI345" s="439"/>
      <c r="NOJ345" s="211" t="s">
        <v>10863</v>
      </c>
      <c r="NOK345" s="211" t="s">
        <v>22772</v>
      </c>
      <c r="NOL345" s="211" t="s">
        <v>6595</v>
      </c>
      <c r="NOM345" s="212">
        <v>1</v>
      </c>
      <c r="NON345" s="212"/>
      <c r="NOO345" s="194">
        <v>79.59</v>
      </c>
      <c r="NOP345" s="194">
        <f>ROUND(NOO345*(1+$C$7),2)</f>
        <v>104.49</v>
      </c>
      <c r="NOQ345" s="194">
        <f>NOM345*NOO345</f>
        <v>79.59</v>
      </c>
      <c r="NOR345" s="293">
        <f>NOP345*NOM345</f>
        <v>104.49</v>
      </c>
      <c r="NOS345" s="232" t="s">
        <v>22773</v>
      </c>
      <c r="NOT345" s="437" t="s">
        <v>22774</v>
      </c>
      <c r="NOU345" s="437"/>
      <c r="NOV345" s="437"/>
      <c r="NOW345" s="437"/>
      <c r="NOX345" s="437"/>
      <c r="NOY345" s="439"/>
      <c r="NOZ345" s="211" t="s">
        <v>10863</v>
      </c>
      <c r="NPA345" s="211" t="s">
        <v>22772</v>
      </c>
      <c r="NPB345" s="211" t="s">
        <v>6595</v>
      </c>
      <c r="NPC345" s="212">
        <v>1</v>
      </c>
      <c r="NPD345" s="212"/>
      <c r="NPE345" s="194">
        <v>79.59</v>
      </c>
      <c r="NPF345" s="194">
        <f>ROUND(NPE345*(1+$C$7),2)</f>
        <v>104.49</v>
      </c>
      <c r="NPG345" s="194">
        <f>NPC345*NPE345</f>
        <v>79.59</v>
      </c>
      <c r="NPH345" s="293">
        <f>NPF345*NPC345</f>
        <v>104.49</v>
      </c>
      <c r="NPI345" s="232" t="s">
        <v>22773</v>
      </c>
      <c r="NPJ345" s="437" t="s">
        <v>22774</v>
      </c>
      <c r="NPK345" s="437"/>
      <c r="NPL345" s="437"/>
      <c r="NPM345" s="437"/>
      <c r="NPN345" s="437"/>
      <c r="NPO345" s="439"/>
      <c r="NPP345" s="211" t="s">
        <v>10863</v>
      </c>
      <c r="NPQ345" s="211" t="s">
        <v>22772</v>
      </c>
      <c r="NPR345" s="211" t="s">
        <v>6595</v>
      </c>
      <c r="NPS345" s="212">
        <v>1</v>
      </c>
      <c r="NPT345" s="212"/>
      <c r="NPU345" s="194">
        <v>79.59</v>
      </c>
      <c r="NPV345" s="194">
        <f>ROUND(NPU345*(1+$C$7),2)</f>
        <v>104.49</v>
      </c>
      <c r="NPW345" s="194">
        <f>NPS345*NPU345</f>
        <v>79.59</v>
      </c>
      <c r="NPX345" s="293">
        <f>NPV345*NPS345</f>
        <v>104.49</v>
      </c>
      <c r="NPY345" s="232" t="s">
        <v>22773</v>
      </c>
      <c r="NPZ345" s="437" t="s">
        <v>22774</v>
      </c>
      <c r="NQA345" s="437"/>
      <c r="NQB345" s="437"/>
      <c r="NQC345" s="437"/>
      <c r="NQD345" s="437"/>
      <c r="NQE345" s="439"/>
      <c r="NQF345" s="211" t="s">
        <v>10863</v>
      </c>
      <c r="NQG345" s="211" t="s">
        <v>22772</v>
      </c>
      <c r="NQH345" s="211" t="s">
        <v>6595</v>
      </c>
      <c r="NQI345" s="212">
        <v>1</v>
      </c>
      <c r="NQJ345" s="212"/>
      <c r="NQK345" s="194">
        <v>79.59</v>
      </c>
      <c r="NQL345" s="194">
        <f>ROUND(NQK345*(1+$C$7),2)</f>
        <v>104.49</v>
      </c>
      <c r="NQM345" s="194">
        <f>NQI345*NQK345</f>
        <v>79.59</v>
      </c>
      <c r="NQN345" s="293">
        <f>NQL345*NQI345</f>
        <v>104.49</v>
      </c>
      <c r="NQO345" s="232" t="s">
        <v>22773</v>
      </c>
      <c r="NQP345" s="437" t="s">
        <v>22774</v>
      </c>
      <c r="NQQ345" s="437"/>
      <c r="NQR345" s="437"/>
      <c r="NQS345" s="437"/>
      <c r="NQT345" s="437"/>
      <c r="NQU345" s="439"/>
      <c r="NQV345" s="211" t="s">
        <v>10863</v>
      </c>
      <c r="NQW345" s="211" t="s">
        <v>22772</v>
      </c>
      <c r="NQX345" s="211" t="s">
        <v>6595</v>
      </c>
      <c r="NQY345" s="212">
        <v>1</v>
      </c>
      <c r="NQZ345" s="212"/>
      <c r="NRA345" s="194">
        <v>79.59</v>
      </c>
      <c r="NRB345" s="194">
        <f>ROUND(NRA345*(1+$C$7),2)</f>
        <v>104.49</v>
      </c>
      <c r="NRC345" s="194">
        <f>NQY345*NRA345</f>
        <v>79.59</v>
      </c>
      <c r="NRD345" s="293">
        <f>NRB345*NQY345</f>
        <v>104.49</v>
      </c>
      <c r="NRE345" s="232" t="s">
        <v>22773</v>
      </c>
      <c r="NRF345" s="437" t="s">
        <v>22774</v>
      </c>
      <c r="NRG345" s="437"/>
      <c r="NRH345" s="437"/>
      <c r="NRI345" s="437"/>
      <c r="NRJ345" s="437"/>
      <c r="NRK345" s="439"/>
      <c r="NRL345" s="211" t="s">
        <v>10863</v>
      </c>
      <c r="NRM345" s="211" t="s">
        <v>22772</v>
      </c>
      <c r="NRN345" s="211" t="s">
        <v>6595</v>
      </c>
      <c r="NRO345" s="212">
        <v>1</v>
      </c>
      <c r="NRP345" s="212"/>
      <c r="NRQ345" s="194">
        <v>79.59</v>
      </c>
      <c r="NRR345" s="194">
        <f>ROUND(NRQ345*(1+$C$7),2)</f>
        <v>104.49</v>
      </c>
      <c r="NRS345" s="194">
        <f>NRO345*NRQ345</f>
        <v>79.59</v>
      </c>
      <c r="NRT345" s="293">
        <f>NRR345*NRO345</f>
        <v>104.49</v>
      </c>
      <c r="NRU345" s="232" t="s">
        <v>22773</v>
      </c>
      <c r="NRV345" s="437" t="s">
        <v>22774</v>
      </c>
      <c r="NRW345" s="437"/>
      <c r="NRX345" s="437"/>
      <c r="NRY345" s="437"/>
      <c r="NRZ345" s="437"/>
      <c r="NSA345" s="439"/>
      <c r="NSB345" s="211" t="s">
        <v>10863</v>
      </c>
      <c r="NSC345" s="211" t="s">
        <v>22772</v>
      </c>
      <c r="NSD345" s="211" t="s">
        <v>6595</v>
      </c>
      <c r="NSE345" s="212">
        <v>1</v>
      </c>
      <c r="NSF345" s="212"/>
      <c r="NSG345" s="194">
        <v>79.59</v>
      </c>
      <c r="NSH345" s="194">
        <f>ROUND(NSG345*(1+$C$7),2)</f>
        <v>104.49</v>
      </c>
      <c r="NSI345" s="194">
        <f>NSE345*NSG345</f>
        <v>79.59</v>
      </c>
      <c r="NSJ345" s="293">
        <f>NSH345*NSE345</f>
        <v>104.49</v>
      </c>
      <c r="NSK345" s="232" t="s">
        <v>22773</v>
      </c>
      <c r="NSL345" s="437" t="s">
        <v>22774</v>
      </c>
      <c r="NSM345" s="437"/>
      <c r="NSN345" s="437"/>
      <c r="NSO345" s="437"/>
      <c r="NSP345" s="437"/>
      <c r="NSQ345" s="439"/>
      <c r="NSR345" s="211" t="s">
        <v>10863</v>
      </c>
      <c r="NSS345" s="211" t="s">
        <v>22772</v>
      </c>
      <c r="NST345" s="211" t="s">
        <v>6595</v>
      </c>
      <c r="NSU345" s="212">
        <v>1</v>
      </c>
      <c r="NSV345" s="212"/>
      <c r="NSW345" s="194">
        <v>79.59</v>
      </c>
      <c r="NSX345" s="194">
        <f>ROUND(NSW345*(1+$C$7),2)</f>
        <v>104.49</v>
      </c>
      <c r="NSY345" s="194">
        <f>NSU345*NSW345</f>
        <v>79.59</v>
      </c>
      <c r="NSZ345" s="293">
        <f>NSX345*NSU345</f>
        <v>104.49</v>
      </c>
      <c r="NTA345" s="232" t="s">
        <v>22773</v>
      </c>
      <c r="NTB345" s="437" t="s">
        <v>22774</v>
      </c>
      <c r="NTC345" s="437"/>
      <c r="NTD345" s="437"/>
      <c r="NTE345" s="437"/>
      <c r="NTF345" s="437"/>
      <c r="NTG345" s="439"/>
      <c r="NTH345" s="211" t="s">
        <v>10863</v>
      </c>
      <c r="NTI345" s="211" t="s">
        <v>22772</v>
      </c>
      <c r="NTJ345" s="211" t="s">
        <v>6595</v>
      </c>
      <c r="NTK345" s="212">
        <v>1</v>
      </c>
      <c r="NTL345" s="212"/>
      <c r="NTM345" s="194">
        <v>79.59</v>
      </c>
      <c r="NTN345" s="194">
        <f>ROUND(NTM345*(1+$C$7),2)</f>
        <v>104.49</v>
      </c>
      <c r="NTO345" s="194">
        <f>NTK345*NTM345</f>
        <v>79.59</v>
      </c>
      <c r="NTP345" s="293">
        <f>NTN345*NTK345</f>
        <v>104.49</v>
      </c>
      <c r="NTQ345" s="232" t="s">
        <v>22773</v>
      </c>
      <c r="NTR345" s="437" t="s">
        <v>22774</v>
      </c>
      <c r="NTS345" s="437"/>
      <c r="NTT345" s="437"/>
      <c r="NTU345" s="437"/>
      <c r="NTV345" s="437"/>
      <c r="NTW345" s="439"/>
      <c r="NTX345" s="211" t="s">
        <v>10863</v>
      </c>
      <c r="NTY345" s="211" t="s">
        <v>22772</v>
      </c>
      <c r="NTZ345" s="211" t="s">
        <v>6595</v>
      </c>
      <c r="NUA345" s="212">
        <v>1</v>
      </c>
      <c r="NUB345" s="212"/>
      <c r="NUC345" s="194">
        <v>79.59</v>
      </c>
      <c r="NUD345" s="194">
        <f>ROUND(NUC345*(1+$C$7),2)</f>
        <v>104.49</v>
      </c>
      <c r="NUE345" s="194">
        <f>NUA345*NUC345</f>
        <v>79.59</v>
      </c>
      <c r="NUF345" s="293">
        <f>NUD345*NUA345</f>
        <v>104.49</v>
      </c>
      <c r="NUG345" s="232" t="s">
        <v>22773</v>
      </c>
      <c r="NUH345" s="437" t="s">
        <v>22774</v>
      </c>
      <c r="NUI345" s="437"/>
      <c r="NUJ345" s="437"/>
      <c r="NUK345" s="437"/>
      <c r="NUL345" s="437"/>
      <c r="NUM345" s="439"/>
      <c r="NUN345" s="211" t="s">
        <v>10863</v>
      </c>
      <c r="NUO345" s="211" t="s">
        <v>22772</v>
      </c>
      <c r="NUP345" s="211" t="s">
        <v>6595</v>
      </c>
      <c r="NUQ345" s="212">
        <v>1</v>
      </c>
      <c r="NUR345" s="212"/>
      <c r="NUS345" s="194">
        <v>79.59</v>
      </c>
      <c r="NUT345" s="194">
        <f>ROUND(NUS345*(1+$C$7),2)</f>
        <v>104.49</v>
      </c>
      <c r="NUU345" s="194">
        <f>NUQ345*NUS345</f>
        <v>79.59</v>
      </c>
      <c r="NUV345" s="293">
        <f>NUT345*NUQ345</f>
        <v>104.49</v>
      </c>
      <c r="NUW345" s="232" t="s">
        <v>22773</v>
      </c>
      <c r="NUX345" s="437" t="s">
        <v>22774</v>
      </c>
      <c r="NUY345" s="437"/>
      <c r="NUZ345" s="437"/>
      <c r="NVA345" s="437"/>
      <c r="NVB345" s="437"/>
      <c r="NVC345" s="439"/>
      <c r="NVD345" s="211" t="s">
        <v>10863</v>
      </c>
      <c r="NVE345" s="211" t="s">
        <v>22772</v>
      </c>
      <c r="NVF345" s="211" t="s">
        <v>6595</v>
      </c>
      <c r="NVG345" s="212">
        <v>1</v>
      </c>
      <c r="NVH345" s="212"/>
      <c r="NVI345" s="194">
        <v>79.59</v>
      </c>
      <c r="NVJ345" s="194">
        <f>ROUND(NVI345*(1+$C$7),2)</f>
        <v>104.49</v>
      </c>
      <c r="NVK345" s="194">
        <f>NVG345*NVI345</f>
        <v>79.59</v>
      </c>
      <c r="NVL345" s="293">
        <f>NVJ345*NVG345</f>
        <v>104.49</v>
      </c>
      <c r="NVM345" s="232" t="s">
        <v>22773</v>
      </c>
      <c r="NVN345" s="437" t="s">
        <v>22774</v>
      </c>
      <c r="NVO345" s="437"/>
      <c r="NVP345" s="437"/>
      <c r="NVQ345" s="437"/>
      <c r="NVR345" s="437"/>
      <c r="NVS345" s="439"/>
      <c r="NVT345" s="211" t="s">
        <v>10863</v>
      </c>
      <c r="NVU345" s="211" t="s">
        <v>22772</v>
      </c>
      <c r="NVV345" s="211" t="s">
        <v>6595</v>
      </c>
      <c r="NVW345" s="212">
        <v>1</v>
      </c>
      <c r="NVX345" s="212"/>
      <c r="NVY345" s="194">
        <v>79.59</v>
      </c>
      <c r="NVZ345" s="194">
        <f>ROUND(NVY345*(1+$C$7),2)</f>
        <v>104.49</v>
      </c>
      <c r="NWA345" s="194">
        <f>NVW345*NVY345</f>
        <v>79.59</v>
      </c>
      <c r="NWB345" s="293">
        <f>NVZ345*NVW345</f>
        <v>104.49</v>
      </c>
      <c r="NWC345" s="232" t="s">
        <v>22773</v>
      </c>
      <c r="NWD345" s="437" t="s">
        <v>22774</v>
      </c>
      <c r="NWE345" s="437"/>
      <c r="NWF345" s="437"/>
      <c r="NWG345" s="437"/>
      <c r="NWH345" s="437"/>
      <c r="NWI345" s="439"/>
      <c r="NWJ345" s="211" t="s">
        <v>10863</v>
      </c>
      <c r="NWK345" s="211" t="s">
        <v>22772</v>
      </c>
      <c r="NWL345" s="211" t="s">
        <v>6595</v>
      </c>
      <c r="NWM345" s="212">
        <v>1</v>
      </c>
      <c r="NWN345" s="212"/>
      <c r="NWO345" s="194">
        <v>79.59</v>
      </c>
      <c r="NWP345" s="194">
        <f>ROUND(NWO345*(1+$C$7),2)</f>
        <v>104.49</v>
      </c>
      <c r="NWQ345" s="194">
        <f>NWM345*NWO345</f>
        <v>79.59</v>
      </c>
      <c r="NWR345" s="293">
        <f>NWP345*NWM345</f>
        <v>104.49</v>
      </c>
      <c r="NWS345" s="232" t="s">
        <v>22773</v>
      </c>
      <c r="NWT345" s="437" t="s">
        <v>22774</v>
      </c>
      <c r="NWU345" s="437"/>
      <c r="NWV345" s="437"/>
      <c r="NWW345" s="437"/>
      <c r="NWX345" s="437"/>
      <c r="NWY345" s="439"/>
      <c r="NWZ345" s="211" t="s">
        <v>10863</v>
      </c>
      <c r="NXA345" s="211" t="s">
        <v>22772</v>
      </c>
      <c r="NXB345" s="211" t="s">
        <v>6595</v>
      </c>
      <c r="NXC345" s="212">
        <v>1</v>
      </c>
      <c r="NXD345" s="212"/>
      <c r="NXE345" s="194">
        <v>79.59</v>
      </c>
      <c r="NXF345" s="194">
        <f>ROUND(NXE345*(1+$C$7),2)</f>
        <v>104.49</v>
      </c>
      <c r="NXG345" s="194">
        <f>NXC345*NXE345</f>
        <v>79.59</v>
      </c>
      <c r="NXH345" s="293">
        <f>NXF345*NXC345</f>
        <v>104.49</v>
      </c>
      <c r="NXI345" s="232" t="s">
        <v>22773</v>
      </c>
      <c r="NXJ345" s="437" t="s">
        <v>22774</v>
      </c>
      <c r="NXK345" s="437"/>
      <c r="NXL345" s="437"/>
      <c r="NXM345" s="437"/>
      <c r="NXN345" s="437"/>
      <c r="NXO345" s="439"/>
      <c r="NXP345" s="211" t="s">
        <v>10863</v>
      </c>
      <c r="NXQ345" s="211" t="s">
        <v>22772</v>
      </c>
      <c r="NXR345" s="211" t="s">
        <v>6595</v>
      </c>
      <c r="NXS345" s="212">
        <v>1</v>
      </c>
      <c r="NXT345" s="212"/>
      <c r="NXU345" s="194">
        <v>79.59</v>
      </c>
      <c r="NXV345" s="194">
        <f>ROUND(NXU345*(1+$C$7),2)</f>
        <v>104.49</v>
      </c>
      <c r="NXW345" s="194">
        <f>NXS345*NXU345</f>
        <v>79.59</v>
      </c>
      <c r="NXX345" s="293">
        <f>NXV345*NXS345</f>
        <v>104.49</v>
      </c>
      <c r="NXY345" s="232" t="s">
        <v>22773</v>
      </c>
      <c r="NXZ345" s="437" t="s">
        <v>22774</v>
      </c>
      <c r="NYA345" s="437"/>
      <c r="NYB345" s="437"/>
      <c r="NYC345" s="437"/>
      <c r="NYD345" s="437"/>
      <c r="NYE345" s="439"/>
      <c r="NYF345" s="211" t="s">
        <v>10863</v>
      </c>
      <c r="NYG345" s="211" t="s">
        <v>22772</v>
      </c>
      <c r="NYH345" s="211" t="s">
        <v>6595</v>
      </c>
      <c r="NYI345" s="212">
        <v>1</v>
      </c>
      <c r="NYJ345" s="212"/>
      <c r="NYK345" s="194">
        <v>79.59</v>
      </c>
      <c r="NYL345" s="194">
        <f>ROUND(NYK345*(1+$C$7),2)</f>
        <v>104.49</v>
      </c>
      <c r="NYM345" s="194">
        <f>NYI345*NYK345</f>
        <v>79.59</v>
      </c>
      <c r="NYN345" s="293">
        <f>NYL345*NYI345</f>
        <v>104.49</v>
      </c>
      <c r="NYO345" s="232" t="s">
        <v>22773</v>
      </c>
      <c r="NYP345" s="437" t="s">
        <v>22774</v>
      </c>
      <c r="NYQ345" s="437"/>
      <c r="NYR345" s="437"/>
      <c r="NYS345" s="437"/>
      <c r="NYT345" s="437"/>
      <c r="NYU345" s="439"/>
      <c r="NYV345" s="211" t="s">
        <v>10863</v>
      </c>
      <c r="NYW345" s="211" t="s">
        <v>22772</v>
      </c>
      <c r="NYX345" s="211" t="s">
        <v>6595</v>
      </c>
      <c r="NYY345" s="212">
        <v>1</v>
      </c>
      <c r="NYZ345" s="212"/>
      <c r="NZA345" s="194">
        <v>79.59</v>
      </c>
      <c r="NZB345" s="194">
        <f>ROUND(NZA345*(1+$C$7),2)</f>
        <v>104.49</v>
      </c>
      <c r="NZC345" s="194">
        <f>NYY345*NZA345</f>
        <v>79.59</v>
      </c>
      <c r="NZD345" s="293">
        <f>NZB345*NYY345</f>
        <v>104.49</v>
      </c>
      <c r="NZE345" s="232" t="s">
        <v>22773</v>
      </c>
      <c r="NZF345" s="437" t="s">
        <v>22774</v>
      </c>
      <c r="NZG345" s="437"/>
      <c r="NZH345" s="437"/>
      <c r="NZI345" s="437"/>
      <c r="NZJ345" s="437"/>
      <c r="NZK345" s="439"/>
      <c r="NZL345" s="211" t="s">
        <v>10863</v>
      </c>
      <c r="NZM345" s="211" t="s">
        <v>22772</v>
      </c>
      <c r="NZN345" s="211" t="s">
        <v>6595</v>
      </c>
      <c r="NZO345" s="212">
        <v>1</v>
      </c>
      <c r="NZP345" s="212"/>
      <c r="NZQ345" s="194">
        <v>79.59</v>
      </c>
      <c r="NZR345" s="194">
        <f>ROUND(NZQ345*(1+$C$7),2)</f>
        <v>104.49</v>
      </c>
      <c r="NZS345" s="194">
        <f>NZO345*NZQ345</f>
        <v>79.59</v>
      </c>
      <c r="NZT345" s="293">
        <f>NZR345*NZO345</f>
        <v>104.49</v>
      </c>
      <c r="NZU345" s="232" t="s">
        <v>22773</v>
      </c>
      <c r="NZV345" s="437" t="s">
        <v>22774</v>
      </c>
      <c r="NZW345" s="437"/>
      <c r="NZX345" s="437"/>
      <c r="NZY345" s="437"/>
      <c r="NZZ345" s="437"/>
      <c r="OAA345" s="439"/>
      <c r="OAB345" s="211" t="s">
        <v>10863</v>
      </c>
      <c r="OAC345" s="211" t="s">
        <v>22772</v>
      </c>
      <c r="OAD345" s="211" t="s">
        <v>6595</v>
      </c>
      <c r="OAE345" s="212">
        <v>1</v>
      </c>
      <c r="OAF345" s="212"/>
      <c r="OAG345" s="194">
        <v>79.59</v>
      </c>
      <c r="OAH345" s="194">
        <f>ROUND(OAG345*(1+$C$7),2)</f>
        <v>104.49</v>
      </c>
      <c r="OAI345" s="194">
        <f>OAE345*OAG345</f>
        <v>79.59</v>
      </c>
      <c r="OAJ345" s="293">
        <f>OAH345*OAE345</f>
        <v>104.49</v>
      </c>
      <c r="OAK345" s="232" t="s">
        <v>22773</v>
      </c>
      <c r="OAL345" s="437" t="s">
        <v>22774</v>
      </c>
      <c r="OAM345" s="437"/>
      <c r="OAN345" s="437"/>
      <c r="OAO345" s="437"/>
      <c r="OAP345" s="437"/>
      <c r="OAQ345" s="439"/>
      <c r="OAR345" s="211" t="s">
        <v>10863</v>
      </c>
      <c r="OAS345" s="211" t="s">
        <v>22772</v>
      </c>
      <c r="OAT345" s="211" t="s">
        <v>6595</v>
      </c>
      <c r="OAU345" s="212">
        <v>1</v>
      </c>
      <c r="OAV345" s="212"/>
      <c r="OAW345" s="194">
        <v>79.59</v>
      </c>
      <c r="OAX345" s="194">
        <f>ROUND(OAW345*(1+$C$7),2)</f>
        <v>104.49</v>
      </c>
      <c r="OAY345" s="194">
        <f>OAU345*OAW345</f>
        <v>79.59</v>
      </c>
      <c r="OAZ345" s="293">
        <f>OAX345*OAU345</f>
        <v>104.49</v>
      </c>
      <c r="OBA345" s="232" t="s">
        <v>22773</v>
      </c>
      <c r="OBB345" s="437" t="s">
        <v>22774</v>
      </c>
      <c r="OBC345" s="437"/>
      <c r="OBD345" s="437"/>
      <c r="OBE345" s="437"/>
      <c r="OBF345" s="437"/>
      <c r="OBG345" s="439"/>
      <c r="OBH345" s="211" t="s">
        <v>10863</v>
      </c>
      <c r="OBI345" s="211" t="s">
        <v>22772</v>
      </c>
      <c r="OBJ345" s="211" t="s">
        <v>6595</v>
      </c>
      <c r="OBK345" s="212">
        <v>1</v>
      </c>
      <c r="OBL345" s="212"/>
      <c r="OBM345" s="194">
        <v>79.59</v>
      </c>
      <c r="OBN345" s="194">
        <f>ROUND(OBM345*(1+$C$7),2)</f>
        <v>104.49</v>
      </c>
      <c r="OBO345" s="194">
        <f>OBK345*OBM345</f>
        <v>79.59</v>
      </c>
      <c r="OBP345" s="293">
        <f>OBN345*OBK345</f>
        <v>104.49</v>
      </c>
      <c r="OBQ345" s="232" t="s">
        <v>22773</v>
      </c>
      <c r="OBR345" s="437" t="s">
        <v>22774</v>
      </c>
      <c r="OBS345" s="437"/>
      <c r="OBT345" s="437"/>
      <c r="OBU345" s="437"/>
      <c r="OBV345" s="437"/>
      <c r="OBW345" s="439"/>
      <c r="OBX345" s="211" t="s">
        <v>10863</v>
      </c>
      <c r="OBY345" s="211" t="s">
        <v>22772</v>
      </c>
      <c r="OBZ345" s="211" t="s">
        <v>6595</v>
      </c>
      <c r="OCA345" s="212">
        <v>1</v>
      </c>
      <c r="OCB345" s="212"/>
      <c r="OCC345" s="194">
        <v>79.59</v>
      </c>
      <c r="OCD345" s="194">
        <f>ROUND(OCC345*(1+$C$7),2)</f>
        <v>104.49</v>
      </c>
      <c r="OCE345" s="194">
        <f>OCA345*OCC345</f>
        <v>79.59</v>
      </c>
      <c r="OCF345" s="293">
        <f>OCD345*OCA345</f>
        <v>104.49</v>
      </c>
      <c r="OCG345" s="232" t="s">
        <v>22773</v>
      </c>
      <c r="OCH345" s="437" t="s">
        <v>22774</v>
      </c>
      <c r="OCI345" s="437"/>
      <c r="OCJ345" s="437"/>
      <c r="OCK345" s="437"/>
      <c r="OCL345" s="437"/>
      <c r="OCM345" s="439"/>
      <c r="OCN345" s="211" t="s">
        <v>10863</v>
      </c>
      <c r="OCO345" s="211" t="s">
        <v>22772</v>
      </c>
      <c r="OCP345" s="211" t="s">
        <v>6595</v>
      </c>
      <c r="OCQ345" s="212">
        <v>1</v>
      </c>
      <c r="OCR345" s="212"/>
      <c r="OCS345" s="194">
        <v>79.59</v>
      </c>
      <c r="OCT345" s="194">
        <f>ROUND(OCS345*(1+$C$7),2)</f>
        <v>104.49</v>
      </c>
      <c r="OCU345" s="194">
        <f>OCQ345*OCS345</f>
        <v>79.59</v>
      </c>
      <c r="OCV345" s="293">
        <f>OCT345*OCQ345</f>
        <v>104.49</v>
      </c>
      <c r="OCW345" s="232" t="s">
        <v>22773</v>
      </c>
      <c r="OCX345" s="437" t="s">
        <v>22774</v>
      </c>
      <c r="OCY345" s="437"/>
      <c r="OCZ345" s="437"/>
      <c r="ODA345" s="437"/>
      <c r="ODB345" s="437"/>
      <c r="ODC345" s="439"/>
      <c r="ODD345" s="211" t="s">
        <v>10863</v>
      </c>
      <c r="ODE345" s="211" t="s">
        <v>22772</v>
      </c>
      <c r="ODF345" s="211" t="s">
        <v>6595</v>
      </c>
      <c r="ODG345" s="212">
        <v>1</v>
      </c>
      <c r="ODH345" s="212"/>
      <c r="ODI345" s="194">
        <v>79.59</v>
      </c>
      <c r="ODJ345" s="194">
        <f>ROUND(ODI345*(1+$C$7),2)</f>
        <v>104.49</v>
      </c>
      <c r="ODK345" s="194">
        <f>ODG345*ODI345</f>
        <v>79.59</v>
      </c>
      <c r="ODL345" s="293">
        <f>ODJ345*ODG345</f>
        <v>104.49</v>
      </c>
      <c r="ODM345" s="232" t="s">
        <v>22773</v>
      </c>
      <c r="ODN345" s="437" t="s">
        <v>22774</v>
      </c>
      <c r="ODO345" s="437"/>
      <c r="ODP345" s="437"/>
      <c r="ODQ345" s="437"/>
      <c r="ODR345" s="437"/>
      <c r="ODS345" s="439"/>
      <c r="ODT345" s="211" t="s">
        <v>10863</v>
      </c>
      <c r="ODU345" s="211" t="s">
        <v>22772</v>
      </c>
      <c r="ODV345" s="211" t="s">
        <v>6595</v>
      </c>
      <c r="ODW345" s="212">
        <v>1</v>
      </c>
      <c r="ODX345" s="212"/>
      <c r="ODY345" s="194">
        <v>79.59</v>
      </c>
      <c r="ODZ345" s="194">
        <f>ROUND(ODY345*(1+$C$7),2)</f>
        <v>104.49</v>
      </c>
      <c r="OEA345" s="194">
        <f>ODW345*ODY345</f>
        <v>79.59</v>
      </c>
      <c r="OEB345" s="293">
        <f>ODZ345*ODW345</f>
        <v>104.49</v>
      </c>
      <c r="OEC345" s="232" t="s">
        <v>22773</v>
      </c>
      <c r="OED345" s="437" t="s">
        <v>22774</v>
      </c>
      <c r="OEE345" s="437"/>
      <c r="OEF345" s="437"/>
      <c r="OEG345" s="437"/>
      <c r="OEH345" s="437"/>
      <c r="OEI345" s="439"/>
      <c r="OEJ345" s="211" t="s">
        <v>10863</v>
      </c>
      <c r="OEK345" s="211" t="s">
        <v>22772</v>
      </c>
      <c r="OEL345" s="211" t="s">
        <v>6595</v>
      </c>
      <c r="OEM345" s="212">
        <v>1</v>
      </c>
      <c r="OEN345" s="212"/>
      <c r="OEO345" s="194">
        <v>79.59</v>
      </c>
      <c r="OEP345" s="194">
        <f>ROUND(OEO345*(1+$C$7),2)</f>
        <v>104.49</v>
      </c>
      <c r="OEQ345" s="194">
        <f>OEM345*OEO345</f>
        <v>79.59</v>
      </c>
      <c r="OER345" s="293">
        <f>OEP345*OEM345</f>
        <v>104.49</v>
      </c>
      <c r="OES345" s="232" t="s">
        <v>22773</v>
      </c>
      <c r="OET345" s="437" t="s">
        <v>22774</v>
      </c>
      <c r="OEU345" s="437"/>
      <c r="OEV345" s="437"/>
      <c r="OEW345" s="437"/>
      <c r="OEX345" s="437"/>
      <c r="OEY345" s="439"/>
      <c r="OEZ345" s="211" t="s">
        <v>10863</v>
      </c>
      <c r="OFA345" s="211" t="s">
        <v>22772</v>
      </c>
      <c r="OFB345" s="211" t="s">
        <v>6595</v>
      </c>
      <c r="OFC345" s="212">
        <v>1</v>
      </c>
      <c r="OFD345" s="212"/>
      <c r="OFE345" s="194">
        <v>79.59</v>
      </c>
      <c r="OFF345" s="194">
        <f>ROUND(OFE345*(1+$C$7),2)</f>
        <v>104.49</v>
      </c>
      <c r="OFG345" s="194">
        <f>OFC345*OFE345</f>
        <v>79.59</v>
      </c>
      <c r="OFH345" s="293">
        <f>OFF345*OFC345</f>
        <v>104.49</v>
      </c>
      <c r="OFI345" s="232" t="s">
        <v>22773</v>
      </c>
      <c r="OFJ345" s="437" t="s">
        <v>22774</v>
      </c>
      <c r="OFK345" s="437"/>
      <c r="OFL345" s="437"/>
      <c r="OFM345" s="437"/>
      <c r="OFN345" s="437"/>
      <c r="OFO345" s="439"/>
      <c r="OFP345" s="211" t="s">
        <v>10863</v>
      </c>
      <c r="OFQ345" s="211" t="s">
        <v>22772</v>
      </c>
      <c r="OFR345" s="211" t="s">
        <v>6595</v>
      </c>
      <c r="OFS345" s="212">
        <v>1</v>
      </c>
      <c r="OFT345" s="212"/>
      <c r="OFU345" s="194">
        <v>79.59</v>
      </c>
      <c r="OFV345" s="194">
        <f>ROUND(OFU345*(1+$C$7),2)</f>
        <v>104.49</v>
      </c>
      <c r="OFW345" s="194">
        <f>OFS345*OFU345</f>
        <v>79.59</v>
      </c>
      <c r="OFX345" s="293">
        <f>OFV345*OFS345</f>
        <v>104.49</v>
      </c>
      <c r="OFY345" s="232" t="s">
        <v>22773</v>
      </c>
      <c r="OFZ345" s="437" t="s">
        <v>22774</v>
      </c>
      <c r="OGA345" s="437"/>
      <c r="OGB345" s="437"/>
      <c r="OGC345" s="437"/>
      <c r="OGD345" s="437"/>
      <c r="OGE345" s="439"/>
      <c r="OGF345" s="211" t="s">
        <v>10863</v>
      </c>
      <c r="OGG345" s="211" t="s">
        <v>22772</v>
      </c>
      <c r="OGH345" s="211" t="s">
        <v>6595</v>
      </c>
      <c r="OGI345" s="212">
        <v>1</v>
      </c>
      <c r="OGJ345" s="212"/>
      <c r="OGK345" s="194">
        <v>79.59</v>
      </c>
      <c r="OGL345" s="194">
        <f>ROUND(OGK345*(1+$C$7),2)</f>
        <v>104.49</v>
      </c>
      <c r="OGM345" s="194">
        <f>OGI345*OGK345</f>
        <v>79.59</v>
      </c>
      <c r="OGN345" s="293">
        <f>OGL345*OGI345</f>
        <v>104.49</v>
      </c>
      <c r="OGO345" s="232" t="s">
        <v>22773</v>
      </c>
      <c r="OGP345" s="437" t="s">
        <v>22774</v>
      </c>
      <c r="OGQ345" s="437"/>
      <c r="OGR345" s="437"/>
      <c r="OGS345" s="437"/>
      <c r="OGT345" s="437"/>
      <c r="OGU345" s="439"/>
      <c r="OGV345" s="211" t="s">
        <v>10863</v>
      </c>
      <c r="OGW345" s="211" t="s">
        <v>22772</v>
      </c>
      <c r="OGX345" s="211" t="s">
        <v>6595</v>
      </c>
      <c r="OGY345" s="212">
        <v>1</v>
      </c>
      <c r="OGZ345" s="212"/>
      <c r="OHA345" s="194">
        <v>79.59</v>
      </c>
      <c r="OHB345" s="194">
        <f>ROUND(OHA345*(1+$C$7),2)</f>
        <v>104.49</v>
      </c>
      <c r="OHC345" s="194">
        <f>OGY345*OHA345</f>
        <v>79.59</v>
      </c>
      <c r="OHD345" s="293">
        <f>OHB345*OGY345</f>
        <v>104.49</v>
      </c>
      <c r="OHE345" s="232" t="s">
        <v>22773</v>
      </c>
      <c r="OHF345" s="437" t="s">
        <v>22774</v>
      </c>
      <c r="OHG345" s="437"/>
      <c r="OHH345" s="437"/>
      <c r="OHI345" s="437"/>
      <c r="OHJ345" s="437"/>
      <c r="OHK345" s="439"/>
      <c r="OHL345" s="211" t="s">
        <v>10863</v>
      </c>
      <c r="OHM345" s="211" t="s">
        <v>22772</v>
      </c>
      <c r="OHN345" s="211" t="s">
        <v>6595</v>
      </c>
      <c r="OHO345" s="212">
        <v>1</v>
      </c>
      <c r="OHP345" s="212"/>
      <c r="OHQ345" s="194">
        <v>79.59</v>
      </c>
      <c r="OHR345" s="194">
        <f>ROUND(OHQ345*(1+$C$7),2)</f>
        <v>104.49</v>
      </c>
      <c r="OHS345" s="194">
        <f>OHO345*OHQ345</f>
        <v>79.59</v>
      </c>
      <c r="OHT345" s="293">
        <f>OHR345*OHO345</f>
        <v>104.49</v>
      </c>
      <c r="OHU345" s="232" t="s">
        <v>22773</v>
      </c>
      <c r="OHV345" s="437" t="s">
        <v>22774</v>
      </c>
      <c r="OHW345" s="437"/>
      <c r="OHX345" s="437"/>
      <c r="OHY345" s="437"/>
      <c r="OHZ345" s="437"/>
      <c r="OIA345" s="439"/>
      <c r="OIB345" s="211" t="s">
        <v>10863</v>
      </c>
      <c r="OIC345" s="211" t="s">
        <v>22772</v>
      </c>
      <c r="OID345" s="211" t="s">
        <v>6595</v>
      </c>
      <c r="OIE345" s="212">
        <v>1</v>
      </c>
      <c r="OIF345" s="212"/>
      <c r="OIG345" s="194">
        <v>79.59</v>
      </c>
      <c r="OIH345" s="194">
        <f>ROUND(OIG345*(1+$C$7),2)</f>
        <v>104.49</v>
      </c>
      <c r="OII345" s="194">
        <f>OIE345*OIG345</f>
        <v>79.59</v>
      </c>
      <c r="OIJ345" s="293">
        <f>OIH345*OIE345</f>
        <v>104.49</v>
      </c>
      <c r="OIK345" s="232" t="s">
        <v>22773</v>
      </c>
      <c r="OIL345" s="437" t="s">
        <v>22774</v>
      </c>
      <c r="OIM345" s="437"/>
      <c r="OIN345" s="437"/>
      <c r="OIO345" s="437"/>
      <c r="OIP345" s="437"/>
      <c r="OIQ345" s="439"/>
      <c r="OIR345" s="211" t="s">
        <v>10863</v>
      </c>
      <c r="OIS345" s="211" t="s">
        <v>22772</v>
      </c>
      <c r="OIT345" s="211" t="s">
        <v>6595</v>
      </c>
      <c r="OIU345" s="212">
        <v>1</v>
      </c>
      <c r="OIV345" s="212"/>
      <c r="OIW345" s="194">
        <v>79.59</v>
      </c>
      <c r="OIX345" s="194">
        <f>ROUND(OIW345*(1+$C$7),2)</f>
        <v>104.49</v>
      </c>
      <c r="OIY345" s="194">
        <f>OIU345*OIW345</f>
        <v>79.59</v>
      </c>
      <c r="OIZ345" s="293">
        <f>OIX345*OIU345</f>
        <v>104.49</v>
      </c>
      <c r="OJA345" s="232" t="s">
        <v>22773</v>
      </c>
      <c r="OJB345" s="437" t="s">
        <v>22774</v>
      </c>
      <c r="OJC345" s="437"/>
      <c r="OJD345" s="437"/>
      <c r="OJE345" s="437"/>
      <c r="OJF345" s="437"/>
      <c r="OJG345" s="439"/>
      <c r="OJH345" s="211" t="s">
        <v>10863</v>
      </c>
      <c r="OJI345" s="211" t="s">
        <v>22772</v>
      </c>
      <c r="OJJ345" s="211" t="s">
        <v>6595</v>
      </c>
      <c r="OJK345" s="212">
        <v>1</v>
      </c>
      <c r="OJL345" s="212"/>
      <c r="OJM345" s="194">
        <v>79.59</v>
      </c>
      <c r="OJN345" s="194">
        <f>ROUND(OJM345*(1+$C$7),2)</f>
        <v>104.49</v>
      </c>
      <c r="OJO345" s="194">
        <f>OJK345*OJM345</f>
        <v>79.59</v>
      </c>
      <c r="OJP345" s="293">
        <f>OJN345*OJK345</f>
        <v>104.49</v>
      </c>
      <c r="OJQ345" s="232" t="s">
        <v>22773</v>
      </c>
      <c r="OJR345" s="437" t="s">
        <v>22774</v>
      </c>
      <c r="OJS345" s="437"/>
      <c r="OJT345" s="437"/>
      <c r="OJU345" s="437"/>
      <c r="OJV345" s="437"/>
      <c r="OJW345" s="439"/>
      <c r="OJX345" s="211" t="s">
        <v>10863</v>
      </c>
      <c r="OJY345" s="211" t="s">
        <v>22772</v>
      </c>
      <c r="OJZ345" s="211" t="s">
        <v>6595</v>
      </c>
      <c r="OKA345" s="212">
        <v>1</v>
      </c>
      <c r="OKB345" s="212"/>
      <c r="OKC345" s="194">
        <v>79.59</v>
      </c>
      <c r="OKD345" s="194">
        <f>ROUND(OKC345*(1+$C$7),2)</f>
        <v>104.49</v>
      </c>
      <c r="OKE345" s="194">
        <f>OKA345*OKC345</f>
        <v>79.59</v>
      </c>
      <c r="OKF345" s="293">
        <f>OKD345*OKA345</f>
        <v>104.49</v>
      </c>
      <c r="OKG345" s="232" t="s">
        <v>22773</v>
      </c>
      <c r="OKH345" s="437" t="s">
        <v>22774</v>
      </c>
      <c r="OKI345" s="437"/>
      <c r="OKJ345" s="437"/>
      <c r="OKK345" s="437"/>
      <c r="OKL345" s="437"/>
      <c r="OKM345" s="439"/>
      <c r="OKN345" s="211" t="s">
        <v>10863</v>
      </c>
      <c r="OKO345" s="211" t="s">
        <v>22772</v>
      </c>
      <c r="OKP345" s="211" t="s">
        <v>6595</v>
      </c>
      <c r="OKQ345" s="212">
        <v>1</v>
      </c>
      <c r="OKR345" s="212"/>
      <c r="OKS345" s="194">
        <v>79.59</v>
      </c>
      <c r="OKT345" s="194">
        <f>ROUND(OKS345*(1+$C$7),2)</f>
        <v>104.49</v>
      </c>
      <c r="OKU345" s="194">
        <f>OKQ345*OKS345</f>
        <v>79.59</v>
      </c>
      <c r="OKV345" s="293">
        <f>OKT345*OKQ345</f>
        <v>104.49</v>
      </c>
      <c r="OKW345" s="232" t="s">
        <v>22773</v>
      </c>
      <c r="OKX345" s="437" t="s">
        <v>22774</v>
      </c>
      <c r="OKY345" s="437"/>
      <c r="OKZ345" s="437"/>
      <c r="OLA345" s="437"/>
      <c r="OLB345" s="437"/>
      <c r="OLC345" s="439"/>
      <c r="OLD345" s="211" t="s">
        <v>10863</v>
      </c>
      <c r="OLE345" s="211" t="s">
        <v>22772</v>
      </c>
      <c r="OLF345" s="211" t="s">
        <v>6595</v>
      </c>
      <c r="OLG345" s="212">
        <v>1</v>
      </c>
      <c r="OLH345" s="212"/>
      <c r="OLI345" s="194">
        <v>79.59</v>
      </c>
      <c r="OLJ345" s="194">
        <f>ROUND(OLI345*(1+$C$7),2)</f>
        <v>104.49</v>
      </c>
      <c r="OLK345" s="194">
        <f>OLG345*OLI345</f>
        <v>79.59</v>
      </c>
      <c r="OLL345" s="293">
        <f>OLJ345*OLG345</f>
        <v>104.49</v>
      </c>
      <c r="OLM345" s="232" t="s">
        <v>22773</v>
      </c>
      <c r="OLN345" s="437" t="s">
        <v>22774</v>
      </c>
      <c r="OLO345" s="437"/>
      <c r="OLP345" s="437"/>
      <c r="OLQ345" s="437"/>
      <c r="OLR345" s="437"/>
      <c r="OLS345" s="439"/>
      <c r="OLT345" s="211" t="s">
        <v>10863</v>
      </c>
      <c r="OLU345" s="211" t="s">
        <v>22772</v>
      </c>
      <c r="OLV345" s="211" t="s">
        <v>6595</v>
      </c>
      <c r="OLW345" s="212">
        <v>1</v>
      </c>
      <c r="OLX345" s="212"/>
      <c r="OLY345" s="194">
        <v>79.59</v>
      </c>
      <c r="OLZ345" s="194">
        <f>ROUND(OLY345*(1+$C$7),2)</f>
        <v>104.49</v>
      </c>
      <c r="OMA345" s="194">
        <f>OLW345*OLY345</f>
        <v>79.59</v>
      </c>
      <c r="OMB345" s="293">
        <f>OLZ345*OLW345</f>
        <v>104.49</v>
      </c>
      <c r="OMC345" s="232" t="s">
        <v>22773</v>
      </c>
      <c r="OMD345" s="437" t="s">
        <v>22774</v>
      </c>
      <c r="OME345" s="437"/>
      <c r="OMF345" s="437"/>
      <c r="OMG345" s="437"/>
      <c r="OMH345" s="437"/>
      <c r="OMI345" s="439"/>
      <c r="OMJ345" s="211" t="s">
        <v>10863</v>
      </c>
      <c r="OMK345" s="211" t="s">
        <v>22772</v>
      </c>
      <c r="OML345" s="211" t="s">
        <v>6595</v>
      </c>
      <c r="OMM345" s="212">
        <v>1</v>
      </c>
      <c r="OMN345" s="212"/>
      <c r="OMO345" s="194">
        <v>79.59</v>
      </c>
      <c r="OMP345" s="194">
        <f>ROUND(OMO345*(1+$C$7),2)</f>
        <v>104.49</v>
      </c>
      <c r="OMQ345" s="194">
        <f>OMM345*OMO345</f>
        <v>79.59</v>
      </c>
      <c r="OMR345" s="293">
        <f>OMP345*OMM345</f>
        <v>104.49</v>
      </c>
      <c r="OMS345" s="232" t="s">
        <v>22773</v>
      </c>
      <c r="OMT345" s="437" t="s">
        <v>22774</v>
      </c>
      <c r="OMU345" s="437"/>
      <c r="OMV345" s="437"/>
      <c r="OMW345" s="437"/>
      <c r="OMX345" s="437"/>
      <c r="OMY345" s="439"/>
      <c r="OMZ345" s="211" t="s">
        <v>10863</v>
      </c>
      <c r="ONA345" s="211" t="s">
        <v>22772</v>
      </c>
      <c r="ONB345" s="211" t="s">
        <v>6595</v>
      </c>
      <c r="ONC345" s="212">
        <v>1</v>
      </c>
      <c r="OND345" s="212"/>
      <c r="ONE345" s="194">
        <v>79.59</v>
      </c>
      <c r="ONF345" s="194">
        <f>ROUND(ONE345*(1+$C$7),2)</f>
        <v>104.49</v>
      </c>
      <c r="ONG345" s="194">
        <f>ONC345*ONE345</f>
        <v>79.59</v>
      </c>
      <c r="ONH345" s="293">
        <f>ONF345*ONC345</f>
        <v>104.49</v>
      </c>
      <c r="ONI345" s="232" t="s">
        <v>22773</v>
      </c>
      <c r="ONJ345" s="437" t="s">
        <v>22774</v>
      </c>
      <c r="ONK345" s="437"/>
      <c r="ONL345" s="437"/>
      <c r="ONM345" s="437"/>
      <c r="ONN345" s="437"/>
      <c r="ONO345" s="439"/>
      <c r="ONP345" s="211" t="s">
        <v>10863</v>
      </c>
      <c r="ONQ345" s="211" t="s">
        <v>22772</v>
      </c>
      <c r="ONR345" s="211" t="s">
        <v>6595</v>
      </c>
      <c r="ONS345" s="212">
        <v>1</v>
      </c>
      <c r="ONT345" s="212"/>
      <c r="ONU345" s="194">
        <v>79.59</v>
      </c>
      <c r="ONV345" s="194">
        <f>ROUND(ONU345*(1+$C$7),2)</f>
        <v>104.49</v>
      </c>
      <c r="ONW345" s="194">
        <f>ONS345*ONU345</f>
        <v>79.59</v>
      </c>
      <c r="ONX345" s="293">
        <f>ONV345*ONS345</f>
        <v>104.49</v>
      </c>
      <c r="ONY345" s="232" t="s">
        <v>22773</v>
      </c>
      <c r="ONZ345" s="437" t="s">
        <v>22774</v>
      </c>
      <c r="OOA345" s="437"/>
      <c r="OOB345" s="437"/>
      <c r="OOC345" s="437"/>
      <c r="OOD345" s="437"/>
      <c r="OOE345" s="439"/>
      <c r="OOF345" s="211" t="s">
        <v>10863</v>
      </c>
      <c r="OOG345" s="211" t="s">
        <v>22772</v>
      </c>
      <c r="OOH345" s="211" t="s">
        <v>6595</v>
      </c>
      <c r="OOI345" s="212">
        <v>1</v>
      </c>
      <c r="OOJ345" s="212"/>
      <c r="OOK345" s="194">
        <v>79.59</v>
      </c>
      <c r="OOL345" s="194">
        <f>ROUND(OOK345*(1+$C$7),2)</f>
        <v>104.49</v>
      </c>
      <c r="OOM345" s="194">
        <f>OOI345*OOK345</f>
        <v>79.59</v>
      </c>
      <c r="OON345" s="293">
        <f>OOL345*OOI345</f>
        <v>104.49</v>
      </c>
      <c r="OOO345" s="232" t="s">
        <v>22773</v>
      </c>
      <c r="OOP345" s="437" t="s">
        <v>22774</v>
      </c>
      <c r="OOQ345" s="437"/>
      <c r="OOR345" s="437"/>
      <c r="OOS345" s="437"/>
      <c r="OOT345" s="437"/>
      <c r="OOU345" s="439"/>
      <c r="OOV345" s="211" t="s">
        <v>10863</v>
      </c>
      <c r="OOW345" s="211" t="s">
        <v>22772</v>
      </c>
      <c r="OOX345" s="211" t="s">
        <v>6595</v>
      </c>
      <c r="OOY345" s="212">
        <v>1</v>
      </c>
      <c r="OOZ345" s="212"/>
      <c r="OPA345" s="194">
        <v>79.59</v>
      </c>
      <c r="OPB345" s="194">
        <f>ROUND(OPA345*(1+$C$7),2)</f>
        <v>104.49</v>
      </c>
      <c r="OPC345" s="194">
        <f>OOY345*OPA345</f>
        <v>79.59</v>
      </c>
      <c r="OPD345" s="293">
        <f>OPB345*OOY345</f>
        <v>104.49</v>
      </c>
      <c r="OPE345" s="232" t="s">
        <v>22773</v>
      </c>
      <c r="OPF345" s="437" t="s">
        <v>22774</v>
      </c>
      <c r="OPG345" s="437"/>
      <c r="OPH345" s="437"/>
      <c r="OPI345" s="437"/>
      <c r="OPJ345" s="437"/>
      <c r="OPK345" s="439"/>
      <c r="OPL345" s="211" t="s">
        <v>10863</v>
      </c>
      <c r="OPM345" s="211" t="s">
        <v>22772</v>
      </c>
      <c r="OPN345" s="211" t="s">
        <v>6595</v>
      </c>
      <c r="OPO345" s="212">
        <v>1</v>
      </c>
      <c r="OPP345" s="212"/>
      <c r="OPQ345" s="194">
        <v>79.59</v>
      </c>
      <c r="OPR345" s="194">
        <f>ROUND(OPQ345*(1+$C$7),2)</f>
        <v>104.49</v>
      </c>
      <c r="OPS345" s="194">
        <f>OPO345*OPQ345</f>
        <v>79.59</v>
      </c>
      <c r="OPT345" s="293">
        <f>OPR345*OPO345</f>
        <v>104.49</v>
      </c>
      <c r="OPU345" s="232" t="s">
        <v>22773</v>
      </c>
      <c r="OPV345" s="437" t="s">
        <v>22774</v>
      </c>
      <c r="OPW345" s="437"/>
      <c r="OPX345" s="437"/>
      <c r="OPY345" s="437"/>
      <c r="OPZ345" s="437"/>
      <c r="OQA345" s="439"/>
      <c r="OQB345" s="211" t="s">
        <v>10863</v>
      </c>
      <c r="OQC345" s="211" t="s">
        <v>22772</v>
      </c>
      <c r="OQD345" s="211" t="s">
        <v>6595</v>
      </c>
      <c r="OQE345" s="212">
        <v>1</v>
      </c>
      <c r="OQF345" s="212"/>
      <c r="OQG345" s="194">
        <v>79.59</v>
      </c>
      <c r="OQH345" s="194">
        <f>ROUND(OQG345*(1+$C$7),2)</f>
        <v>104.49</v>
      </c>
      <c r="OQI345" s="194">
        <f>OQE345*OQG345</f>
        <v>79.59</v>
      </c>
      <c r="OQJ345" s="293">
        <f>OQH345*OQE345</f>
        <v>104.49</v>
      </c>
      <c r="OQK345" s="232" t="s">
        <v>22773</v>
      </c>
      <c r="OQL345" s="437" t="s">
        <v>22774</v>
      </c>
      <c r="OQM345" s="437"/>
      <c r="OQN345" s="437"/>
      <c r="OQO345" s="437"/>
      <c r="OQP345" s="437"/>
      <c r="OQQ345" s="439"/>
      <c r="OQR345" s="211" t="s">
        <v>10863</v>
      </c>
      <c r="OQS345" s="211" t="s">
        <v>22772</v>
      </c>
      <c r="OQT345" s="211" t="s">
        <v>6595</v>
      </c>
      <c r="OQU345" s="212">
        <v>1</v>
      </c>
      <c r="OQV345" s="212"/>
      <c r="OQW345" s="194">
        <v>79.59</v>
      </c>
      <c r="OQX345" s="194">
        <f>ROUND(OQW345*(1+$C$7),2)</f>
        <v>104.49</v>
      </c>
      <c r="OQY345" s="194">
        <f>OQU345*OQW345</f>
        <v>79.59</v>
      </c>
      <c r="OQZ345" s="293">
        <f>OQX345*OQU345</f>
        <v>104.49</v>
      </c>
      <c r="ORA345" s="232" t="s">
        <v>22773</v>
      </c>
      <c r="ORB345" s="437" t="s">
        <v>22774</v>
      </c>
      <c r="ORC345" s="437"/>
      <c r="ORD345" s="437"/>
      <c r="ORE345" s="437"/>
      <c r="ORF345" s="437"/>
      <c r="ORG345" s="439"/>
      <c r="ORH345" s="211" t="s">
        <v>10863</v>
      </c>
      <c r="ORI345" s="211" t="s">
        <v>22772</v>
      </c>
      <c r="ORJ345" s="211" t="s">
        <v>6595</v>
      </c>
      <c r="ORK345" s="212">
        <v>1</v>
      </c>
      <c r="ORL345" s="212"/>
      <c r="ORM345" s="194">
        <v>79.59</v>
      </c>
      <c r="ORN345" s="194">
        <f>ROUND(ORM345*(1+$C$7),2)</f>
        <v>104.49</v>
      </c>
      <c r="ORO345" s="194">
        <f>ORK345*ORM345</f>
        <v>79.59</v>
      </c>
      <c r="ORP345" s="293">
        <f>ORN345*ORK345</f>
        <v>104.49</v>
      </c>
      <c r="ORQ345" s="232" t="s">
        <v>22773</v>
      </c>
      <c r="ORR345" s="437" t="s">
        <v>22774</v>
      </c>
      <c r="ORS345" s="437"/>
      <c r="ORT345" s="437"/>
      <c r="ORU345" s="437"/>
      <c r="ORV345" s="437"/>
      <c r="ORW345" s="439"/>
      <c r="ORX345" s="211" t="s">
        <v>10863</v>
      </c>
      <c r="ORY345" s="211" t="s">
        <v>22772</v>
      </c>
      <c r="ORZ345" s="211" t="s">
        <v>6595</v>
      </c>
      <c r="OSA345" s="212">
        <v>1</v>
      </c>
      <c r="OSB345" s="212"/>
      <c r="OSC345" s="194">
        <v>79.59</v>
      </c>
      <c r="OSD345" s="194">
        <f>ROUND(OSC345*(1+$C$7),2)</f>
        <v>104.49</v>
      </c>
      <c r="OSE345" s="194">
        <f>OSA345*OSC345</f>
        <v>79.59</v>
      </c>
      <c r="OSF345" s="293">
        <f>OSD345*OSA345</f>
        <v>104.49</v>
      </c>
      <c r="OSG345" s="232" t="s">
        <v>22773</v>
      </c>
      <c r="OSH345" s="437" t="s">
        <v>22774</v>
      </c>
      <c r="OSI345" s="437"/>
      <c r="OSJ345" s="437"/>
      <c r="OSK345" s="437"/>
      <c r="OSL345" s="437"/>
      <c r="OSM345" s="439"/>
      <c r="OSN345" s="211" t="s">
        <v>10863</v>
      </c>
      <c r="OSO345" s="211" t="s">
        <v>22772</v>
      </c>
      <c r="OSP345" s="211" t="s">
        <v>6595</v>
      </c>
      <c r="OSQ345" s="212">
        <v>1</v>
      </c>
      <c r="OSR345" s="212"/>
      <c r="OSS345" s="194">
        <v>79.59</v>
      </c>
      <c r="OST345" s="194">
        <f>ROUND(OSS345*(1+$C$7),2)</f>
        <v>104.49</v>
      </c>
      <c r="OSU345" s="194">
        <f>OSQ345*OSS345</f>
        <v>79.59</v>
      </c>
      <c r="OSV345" s="293">
        <f>OST345*OSQ345</f>
        <v>104.49</v>
      </c>
      <c r="OSW345" s="232" t="s">
        <v>22773</v>
      </c>
      <c r="OSX345" s="437" t="s">
        <v>22774</v>
      </c>
      <c r="OSY345" s="437"/>
      <c r="OSZ345" s="437"/>
      <c r="OTA345" s="437"/>
      <c r="OTB345" s="437"/>
      <c r="OTC345" s="439"/>
      <c r="OTD345" s="211" t="s">
        <v>10863</v>
      </c>
      <c r="OTE345" s="211" t="s">
        <v>22772</v>
      </c>
      <c r="OTF345" s="211" t="s">
        <v>6595</v>
      </c>
      <c r="OTG345" s="212">
        <v>1</v>
      </c>
      <c r="OTH345" s="212"/>
      <c r="OTI345" s="194">
        <v>79.59</v>
      </c>
      <c r="OTJ345" s="194">
        <f>ROUND(OTI345*(1+$C$7),2)</f>
        <v>104.49</v>
      </c>
      <c r="OTK345" s="194">
        <f>OTG345*OTI345</f>
        <v>79.59</v>
      </c>
      <c r="OTL345" s="293">
        <f>OTJ345*OTG345</f>
        <v>104.49</v>
      </c>
      <c r="OTM345" s="232" t="s">
        <v>22773</v>
      </c>
      <c r="OTN345" s="437" t="s">
        <v>22774</v>
      </c>
      <c r="OTO345" s="437"/>
      <c r="OTP345" s="437"/>
      <c r="OTQ345" s="437"/>
      <c r="OTR345" s="437"/>
      <c r="OTS345" s="439"/>
      <c r="OTT345" s="211" t="s">
        <v>10863</v>
      </c>
      <c r="OTU345" s="211" t="s">
        <v>22772</v>
      </c>
      <c r="OTV345" s="211" t="s">
        <v>6595</v>
      </c>
      <c r="OTW345" s="212">
        <v>1</v>
      </c>
      <c r="OTX345" s="212"/>
      <c r="OTY345" s="194">
        <v>79.59</v>
      </c>
      <c r="OTZ345" s="194">
        <f>ROUND(OTY345*(1+$C$7),2)</f>
        <v>104.49</v>
      </c>
      <c r="OUA345" s="194">
        <f>OTW345*OTY345</f>
        <v>79.59</v>
      </c>
      <c r="OUB345" s="293">
        <f>OTZ345*OTW345</f>
        <v>104.49</v>
      </c>
      <c r="OUC345" s="232" t="s">
        <v>22773</v>
      </c>
      <c r="OUD345" s="437" t="s">
        <v>22774</v>
      </c>
      <c r="OUE345" s="437"/>
      <c r="OUF345" s="437"/>
      <c r="OUG345" s="437"/>
      <c r="OUH345" s="437"/>
      <c r="OUI345" s="439"/>
      <c r="OUJ345" s="211" t="s">
        <v>10863</v>
      </c>
      <c r="OUK345" s="211" t="s">
        <v>22772</v>
      </c>
      <c r="OUL345" s="211" t="s">
        <v>6595</v>
      </c>
      <c r="OUM345" s="212">
        <v>1</v>
      </c>
      <c r="OUN345" s="212"/>
      <c r="OUO345" s="194">
        <v>79.59</v>
      </c>
      <c r="OUP345" s="194">
        <f>ROUND(OUO345*(1+$C$7),2)</f>
        <v>104.49</v>
      </c>
      <c r="OUQ345" s="194">
        <f>OUM345*OUO345</f>
        <v>79.59</v>
      </c>
      <c r="OUR345" s="293">
        <f>OUP345*OUM345</f>
        <v>104.49</v>
      </c>
      <c r="OUS345" s="232" t="s">
        <v>22773</v>
      </c>
      <c r="OUT345" s="437" t="s">
        <v>22774</v>
      </c>
      <c r="OUU345" s="437"/>
      <c r="OUV345" s="437"/>
      <c r="OUW345" s="437"/>
      <c r="OUX345" s="437"/>
      <c r="OUY345" s="439"/>
      <c r="OUZ345" s="211" t="s">
        <v>10863</v>
      </c>
      <c r="OVA345" s="211" t="s">
        <v>22772</v>
      </c>
      <c r="OVB345" s="211" t="s">
        <v>6595</v>
      </c>
      <c r="OVC345" s="212">
        <v>1</v>
      </c>
      <c r="OVD345" s="212"/>
      <c r="OVE345" s="194">
        <v>79.59</v>
      </c>
      <c r="OVF345" s="194">
        <f>ROUND(OVE345*(1+$C$7),2)</f>
        <v>104.49</v>
      </c>
      <c r="OVG345" s="194">
        <f>OVC345*OVE345</f>
        <v>79.59</v>
      </c>
      <c r="OVH345" s="293">
        <f>OVF345*OVC345</f>
        <v>104.49</v>
      </c>
      <c r="OVI345" s="232" t="s">
        <v>22773</v>
      </c>
      <c r="OVJ345" s="437" t="s">
        <v>22774</v>
      </c>
      <c r="OVK345" s="437"/>
      <c r="OVL345" s="437"/>
      <c r="OVM345" s="437"/>
      <c r="OVN345" s="437"/>
      <c r="OVO345" s="439"/>
      <c r="OVP345" s="211" t="s">
        <v>10863</v>
      </c>
      <c r="OVQ345" s="211" t="s">
        <v>22772</v>
      </c>
      <c r="OVR345" s="211" t="s">
        <v>6595</v>
      </c>
      <c r="OVS345" s="212">
        <v>1</v>
      </c>
      <c r="OVT345" s="212"/>
      <c r="OVU345" s="194">
        <v>79.59</v>
      </c>
      <c r="OVV345" s="194">
        <f>ROUND(OVU345*(1+$C$7),2)</f>
        <v>104.49</v>
      </c>
      <c r="OVW345" s="194">
        <f>OVS345*OVU345</f>
        <v>79.59</v>
      </c>
      <c r="OVX345" s="293">
        <f>OVV345*OVS345</f>
        <v>104.49</v>
      </c>
      <c r="OVY345" s="232" t="s">
        <v>22773</v>
      </c>
      <c r="OVZ345" s="437" t="s">
        <v>22774</v>
      </c>
      <c r="OWA345" s="437"/>
      <c r="OWB345" s="437"/>
      <c r="OWC345" s="437"/>
      <c r="OWD345" s="437"/>
      <c r="OWE345" s="439"/>
      <c r="OWF345" s="211" t="s">
        <v>10863</v>
      </c>
      <c r="OWG345" s="211" t="s">
        <v>22772</v>
      </c>
      <c r="OWH345" s="211" t="s">
        <v>6595</v>
      </c>
      <c r="OWI345" s="212">
        <v>1</v>
      </c>
      <c r="OWJ345" s="212"/>
      <c r="OWK345" s="194">
        <v>79.59</v>
      </c>
      <c r="OWL345" s="194">
        <f>ROUND(OWK345*(1+$C$7),2)</f>
        <v>104.49</v>
      </c>
      <c r="OWM345" s="194">
        <f>OWI345*OWK345</f>
        <v>79.59</v>
      </c>
      <c r="OWN345" s="293">
        <f>OWL345*OWI345</f>
        <v>104.49</v>
      </c>
      <c r="OWO345" s="232" t="s">
        <v>22773</v>
      </c>
      <c r="OWP345" s="437" t="s">
        <v>22774</v>
      </c>
      <c r="OWQ345" s="437"/>
      <c r="OWR345" s="437"/>
      <c r="OWS345" s="437"/>
      <c r="OWT345" s="437"/>
      <c r="OWU345" s="439"/>
      <c r="OWV345" s="211" t="s">
        <v>10863</v>
      </c>
      <c r="OWW345" s="211" t="s">
        <v>22772</v>
      </c>
      <c r="OWX345" s="211" t="s">
        <v>6595</v>
      </c>
      <c r="OWY345" s="212">
        <v>1</v>
      </c>
      <c r="OWZ345" s="212"/>
      <c r="OXA345" s="194">
        <v>79.59</v>
      </c>
      <c r="OXB345" s="194">
        <f>ROUND(OXA345*(1+$C$7),2)</f>
        <v>104.49</v>
      </c>
      <c r="OXC345" s="194">
        <f>OWY345*OXA345</f>
        <v>79.59</v>
      </c>
      <c r="OXD345" s="293">
        <f>OXB345*OWY345</f>
        <v>104.49</v>
      </c>
      <c r="OXE345" s="232" t="s">
        <v>22773</v>
      </c>
      <c r="OXF345" s="437" t="s">
        <v>22774</v>
      </c>
      <c r="OXG345" s="437"/>
      <c r="OXH345" s="437"/>
      <c r="OXI345" s="437"/>
      <c r="OXJ345" s="437"/>
      <c r="OXK345" s="439"/>
      <c r="OXL345" s="211" t="s">
        <v>10863</v>
      </c>
      <c r="OXM345" s="211" t="s">
        <v>22772</v>
      </c>
      <c r="OXN345" s="211" t="s">
        <v>6595</v>
      </c>
      <c r="OXO345" s="212">
        <v>1</v>
      </c>
      <c r="OXP345" s="212"/>
      <c r="OXQ345" s="194">
        <v>79.59</v>
      </c>
      <c r="OXR345" s="194">
        <f>ROUND(OXQ345*(1+$C$7),2)</f>
        <v>104.49</v>
      </c>
      <c r="OXS345" s="194">
        <f>OXO345*OXQ345</f>
        <v>79.59</v>
      </c>
      <c r="OXT345" s="293">
        <f>OXR345*OXO345</f>
        <v>104.49</v>
      </c>
      <c r="OXU345" s="232" t="s">
        <v>22773</v>
      </c>
      <c r="OXV345" s="437" t="s">
        <v>22774</v>
      </c>
      <c r="OXW345" s="437"/>
      <c r="OXX345" s="437"/>
      <c r="OXY345" s="437"/>
      <c r="OXZ345" s="437"/>
      <c r="OYA345" s="439"/>
      <c r="OYB345" s="211" t="s">
        <v>10863</v>
      </c>
      <c r="OYC345" s="211" t="s">
        <v>22772</v>
      </c>
      <c r="OYD345" s="211" t="s">
        <v>6595</v>
      </c>
      <c r="OYE345" s="212">
        <v>1</v>
      </c>
      <c r="OYF345" s="212"/>
      <c r="OYG345" s="194">
        <v>79.59</v>
      </c>
      <c r="OYH345" s="194">
        <f>ROUND(OYG345*(1+$C$7),2)</f>
        <v>104.49</v>
      </c>
      <c r="OYI345" s="194">
        <f>OYE345*OYG345</f>
        <v>79.59</v>
      </c>
      <c r="OYJ345" s="293">
        <f>OYH345*OYE345</f>
        <v>104.49</v>
      </c>
      <c r="OYK345" s="232" t="s">
        <v>22773</v>
      </c>
      <c r="OYL345" s="437" t="s">
        <v>22774</v>
      </c>
      <c r="OYM345" s="437"/>
      <c r="OYN345" s="437"/>
      <c r="OYO345" s="437"/>
      <c r="OYP345" s="437"/>
      <c r="OYQ345" s="439"/>
      <c r="OYR345" s="211" t="s">
        <v>10863</v>
      </c>
      <c r="OYS345" s="211" t="s">
        <v>22772</v>
      </c>
      <c r="OYT345" s="211" t="s">
        <v>6595</v>
      </c>
      <c r="OYU345" s="212">
        <v>1</v>
      </c>
      <c r="OYV345" s="212"/>
      <c r="OYW345" s="194">
        <v>79.59</v>
      </c>
      <c r="OYX345" s="194">
        <f>ROUND(OYW345*(1+$C$7),2)</f>
        <v>104.49</v>
      </c>
      <c r="OYY345" s="194">
        <f>OYU345*OYW345</f>
        <v>79.59</v>
      </c>
      <c r="OYZ345" s="293">
        <f>OYX345*OYU345</f>
        <v>104.49</v>
      </c>
      <c r="OZA345" s="232" t="s">
        <v>22773</v>
      </c>
      <c r="OZB345" s="437" t="s">
        <v>22774</v>
      </c>
      <c r="OZC345" s="437"/>
      <c r="OZD345" s="437"/>
      <c r="OZE345" s="437"/>
      <c r="OZF345" s="437"/>
      <c r="OZG345" s="439"/>
      <c r="OZH345" s="211" t="s">
        <v>10863</v>
      </c>
      <c r="OZI345" s="211" t="s">
        <v>22772</v>
      </c>
      <c r="OZJ345" s="211" t="s">
        <v>6595</v>
      </c>
      <c r="OZK345" s="212">
        <v>1</v>
      </c>
      <c r="OZL345" s="212"/>
      <c r="OZM345" s="194">
        <v>79.59</v>
      </c>
      <c r="OZN345" s="194">
        <f>ROUND(OZM345*(1+$C$7),2)</f>
        <v>104.49</v>
      </c>
      <c r="OZO345" s="194">
        <f>OZK345*OZM345</f>
        <v>79.59</v>
      </c>
      <c r="OZP345" s="293">
        <f>OZN345*OZK345</f>
        <v>104.49</v>
      </c>
      <c r="OZQ345" s="232" t="s">
        <v>22773</v>
      </c>
      <c r="OZR345" s="437" t="s">
        <v>22774</v>
      </c>
      <c r="OZS345" s="437"/>
      <c r="OZT345" s="437"/>
      <c r="OZU345" s="437"/>
      <c r="OZV345" s="437"/>
      <c r="OZW345" s="439"/>
      <c r="OZX345" s="211" t="s">
        <v>10863</v>
      </c>
      <c r="OZY345" s="211" t="s">
        <v>22772</v>
      </c>
      <c r="OZZ345" s="211" t="s">
        <v>6595</v>
      </c>
      <c r="PAA345" s="212">
        <v>1</v>
      </c>
      <c r="PAB345" s="212"/>
      <c r="PAC345" s="194">
        <v>79.59</v>
      </c>
      <c r="PAD345" s="194">
        <f>ROUND(PAC345*(1+$C$7),2)</f>
        <v>104.49</v>
      </c>
      <c r="PAE345" s="194">
        <f>PAA345*PAC345</f>
        <v>79.59</v>
      </c>
      <c r="PAF345" s="293">
        <f>PAD345*PAA345</f>
        <v>104.49</v>
      </c>
      <c r="PAG345" s="232" t="s">
        <v>22773</v>
      </c>
      <c r="PAH345" s="437" t="s">
        <v>22774</v>
      </c>
      <c r="PAI345" s="437"/>
      <c r="PAJ345" s="437"/>
      <c r="PAK345" s="437"/>
      <c r="PAL345" s="437"/>
      <c r="PAM345" s="439"/>
      <c r="PAN345" s="211" t="s">
        <v>10863</v>
      </c>
      <c r="PAO345" s="211" t="s">
        <v>22772</v>
      </c>
      <c r="PAP345" s="211" t="s">
        <v>6595</v>
      </c>
      <c r="PAQ345" s="212">
        <v>1</v>
      </c>
      <c r="PAR345" s="212"/>
      <c r="PAS345" s="194">
        <v>79.59</v>
      </c>
      <c r="PAT345" s="194">
        <f>ROUND(PAS345*(1+$C$7),2)</f>
        <v>104.49</v>
      </c>
      <c r="PAU345" s="194">
        <f>PAQ345*PAS345</f>
        <v>79.59</v>
      </c>
      <c r="PAV345" s="293">
        <f>PAT345*PAQ345</f>
        <v>104.49</v>
      </c>
      <c r="PAW345" s="232" t="s">
        <v>22773</v>
      </c>
      <c r="PAX345" s="437" t="s">
        <v>22774</v>
      </c>
      <c r="PAY345" s="437"/>
      <c r="PAZ345" s="437"/>
      <c r="PBA345" s="437"/>
      <c r="PBB345" s="437"/>
      <c r="PBC345" s="439"/>
      <c r="PBD345" s="211" t="s">
        <v>10863</v>
      </c>
      <c r="PBE345" s="211" t="s">
        <v>22772</v>
      </c>
      <c r="PBF345" s="211" t="s">
        <v>6595</v>
      </c>
      <c r="PBG345" s="212">
        <v>1</v>
      </c>
      <c r="PBH345" s="212"/>
      <c r="PBI345" s="194">
        <v>79.59</v>
      </c>
      <c r="PBJ345" s="194">
        <f>ROUND(PBI345*(1+$C$7),2)</f>
        <v>104.49</v>
      </c>
      <c r="PBK345" s="194">
        <f>PBG345*PBI345</f>
        <v>79.59</v>
      </c>
      <c r="PBL345" s="293">
        <f>PBJ345*PBG345</f>
        <v>104.49</v>
      </c>
      <c r="PBM345" s="232" t="s">
        <v>22773</v>
      </c>
      <c r="PBN345" s="437" t="s">
        <v>22774</v>
      </c>
      <c r="PBO345" s="437"/>
      <c r="PBP345" s="437"/>
      <c r="PBQ345" s="437"/>
      <c r="PBR345" s="437"/>
      <c r="PBS345" s="439"/>
      <c r="PBT345" s="211" t="s">
        <v>10863</v>
      </c>
      <c r="PBU345" s="211" t="s">
        <v>22772</v>
      </c>
      <c r="PBV345" s="211" t="s">
        <v>6595</v>
      </c>
      <c r="PBW345" s="212">
        <v>1</v>
      </c>
      <c r="PBX345" s="212"/>
      <c r="PBY345" s="194">
        <v>79.59</v>
      </c>
      <c r="PBZ345" s="194">
        <f>ROUND(PBY345*(1+$C$7),2)</f>
        <v>104.49</v>
      </c>
      <c r="PCA345" s="194">
        <f>PBW345*PBY345</f>
        <v>79.59</v>
      </c>
      <c r="PCB345" s="293">
        <f>PBZ345*PBW345</f>
        <v>104.49</v>
      </c>
      <c r="PCC345" s="232" t="s">
        <v>22773</v>
      </c>
      <c r="PCD345" s="437" t="s">
        <v>22774</v>
      </c>
      <c r="PCE345" s="437"/>
      <c r="PCF345" s="437"/>
      <c r="PCG345" s="437"/>
      <c r="PCH345" s="437"/>
      <c r="PCI345" s="439"/>
      <c r="PCJ345" s="211" t="s">
        <v>10863</v>
      </c>
      <c r="PCK345" s="211" t="s">
        <v>22772</v>
      </c>
      <c r="PCL345" s="211" t="s">
        <v>6595</v>
      </c>
      <c r="PCM345" s="212">
        <v>1</v>
      </c>
      <c r="PCN345" s="212"/>
      <c r="PCO345" s="194">
        <v>79.59</v>
      </c>
      <c r="PCP345" s="194">
        <f>ROUND(PCO345*(1+$C$7),2)</f>
        <v>104.49</v>
      </c>
      <c r="PCQ345" s="194">
        <f>PCM345*PCO345</f>
        <v>79.59</v>
      </c>
      <c r="PCR345" s="293">
        <f>PCP345*PCM345</f>
        <v>104.49</v>
      </c>
      <c r="PCS345" s="232" t="s">
        <v>22773</v>
      </c>
      <c r="PCT345" s="437" t="s">
        <v>22774</v>
      </c>
      <c r="PCU345" s="437"/>
      <c r="PCV345" s="437"/>
      <c r="PCW345" s="437"/>
      <c r="PCX345" s="437"/>
      <c r="PCY345" s="439"/>
      <c r="PCZ345" s="211" t="s">
        <v>10863</v>
      </c>
      <c r="PDA345" s="211" t="s">
        <v>22772</v>
      </c>
      <c r="PDB345" s="211" t="s">
        <v>6595</v>
      </c>
      <c r="PDC345" s="212">
        <v>1</v>
      </c>
      <c r="PDD345" s="212"/>
      <c r="PDE345" s="194">
        <v>79.59</v>
      </c>
      <c r="PDF345" s="194">
        <f>ROUND(PDE345*(1+$C$7),2)</f>
        <v>104.49</v>
      </c>
      <c r="PDG345" s="194">
        <f>PDC345*PDE345</f>
        <v>79.59</v>
      </c>
      <c r="PDH345" s="293">
        <f>PDF345*PDC345</f>
        <v>104.49</v>
      </c>
      <c r="PDI345" s="232" t="s">
        <v>22773</v>
      </c>
      <c r="PDJ345" s="437" t="s">
        <v>22774</v>
      </c>
      <c r="PDK345" s="437"/>
      <c r="PDL345" s="437"/>
      <c r="PDM345" s="437"/>
      <c r="PDN345" s="437"/>
      <c r="PDO345" s="439"/>
      <c r="PDP345" s="211" t="s">
        <v>10863</v>
      </c>
      <c r="PDQ345" s="211" t="s">
        <v>22772</v>
      </c>
      <c r="PDR345" s="211" t="s">
        <v>6595</v>
      </c>
      <c r="PDS345" s="212">
        <v>1</v>
      </c>
      <c r="PDT345" s="212"/>
      <c r="PDU345" s="194">
        <v>79.59</v>
      </c>
      <c r="PDV345" s="194">
        <f>ROUND(PDU345*(1+$C$7),2)</f>
        <v>104.49</v>
      </c>
      <c r="PDW345" s="194">
        <f>PDS345*PDU345</f>
        <v>79.59</v>
      </c>
      <c r="PDX345" s="293">
        <f>PDV345*PDS345</f>
        <v>104.49</v>
      </c>
      <c r="PDY345" s="232" t="s">
        <v>22773</v>
      </c>
      <c r="PDZ345" s="437" t="s">
        <v>22774</v>
      </c>
      <c r="PEA345" s="437"/>
      <c r="PEB345" s="437"/>
      <c r="PEC345" s="437"/>
      <c r="PED345" s="437"/>
      <c r="PEE345" s="439"/>
      <c r="PEF345" s="211" t="s">
        <v>10863</v>
      </c>
      <c r="PEG345" s="211" t="s">
        <v>22772</v>
      </c>
      <c r="PEH345" s="211" t="s">
        <v>6595</v>
      </c>
      <c r="PEI345" s="212">
        <v>1</v>
      </c>
      <c r="PEJ345" s="212"/>
      <c r="PEK345" s="194">
        <v>79.59</v>
      </c>
      <c r="PEL345" s="194">
        <f>ROUND(PEK345*(1+$C$7),2)</f>
        <v>104.49</v>
      </c>
      <c r="PEM345" s="194">
        <f>PEI345*PEK345</f>
        <v>79.59</v>
      </c>
      <c r="PEN345" s="293">
        <f>PEL345*PEI345</f>
        <v>104.49</v>
      </c>
      <c r="PEO345" s="232" t="s">
        <v>22773</v>
      </c>
      <c r="PEP345" s="437" t="s">
        <v>22774</v>
      </c>
      <c r="PEQ345" s="437"/>
      <c r="PER345" s="437"/>
      <c r="PES345" s="437"/>
      <c r="PET345" s="437"/>
      <c r="PEU345" s="439"/>
      <c r="PEV345" s="211" t="s">
        <v>10863</v>
      </c>
      <c r="PEW345" s="211" t="s">
        <v>22772</v>
      </c>
      <c r="PEX345" s="211" t="s">
        <v>6595</v>
      </c>
      <c r="PEY345" s="212">
        <v>1</v>
      </c>
      <c r="PEZ345" s="212"/>
      <c r="PFA345" s="194">
        <v>79.59</v>
      </c>
      <c r="PFB345" s="194">
        <f>ROUND(PFA345*(1+$C$7),2)</f>
        <v>104.49</v>
      </c>
      <c r="PFC345" s="194">
        <f>PEY345*PFA345</f>
        <v>79.59</v>
      </c>
      <c r="PFD345" s="293">
        <f>PFB345*PEY345</f>
        <v>104.49</v>
      </c>
      <c r="PFE345" s="232" t="s">
        <v>22773</v>
      </c>
      <c r="PFF345" s="437" t="s">
        <v>22774</v>
      </c>
      <c r="PFG345" s="437"/>
      <c r="PFH345" s="437"/>
      <c r="PFI345" s="437"/>
      <c r="PFJ345" s="437"/>
      <c r="PFK345" s="439"/>
      <c r="PFL345" s="211" t="s">
        <v>10863</v>
      </c>
      <c r="PFM345" s="211" t="s">
        <v>22772</v>
      </c>
      <c r="PFN345" s="211" t="s">
        <v>6595</v>
      </c>
      <c r="PFO345" s="212">
        <v>1</v>
      </c>
      <c r="PFP345" s="212"/>
      <c r="PFQ345" s="194">
        <v>79.59</v>
      </c>
      <c r="PFR345" s="194">
        <f>ROUND(PFQ345*(1+$C$7),2)</f>
        <v>104.49</v>
      </c>
      <c r="PFS345" s="194">
        <f>PFO345*PFQ345</f>
        <v>79.59</v>
      </c>
      <c r="PFT345" s="293">
        <f>PFR345*PFO345</f>
        <v>104.49</v>
      </c>
      <c r="PFU345" s="232" t="s">
        <v>22773</v>
      </c>
      <c r="PFV345" s="437" t="s">
        <v>22774</v>
      </c>
      <c r="PFW345" s="437"/>
      <c r="PFX345" s="437"/>
      <c r="PFY345" s="437"/>
      <c r="PFZ345" s="437"/>
      <c r="PGA345" s="439"/>
      <c r="PGB345" s="211" t="s">
        <v>10863</v>
      </c>
      <c r="PGC345" s="211" t="s">
        <v>22772</v>
      </c>
      <c r="PGD345" s="211" t="s">
        <v>6595</v>
      </c>
      <c r="PGE345" s="212">
        <v>1</v>
      </c>
      <c r="PGF345" s="212"/>
      <c r="PGG345" s="194">
        <v>79.59</v>
      </c>
      <c r="PGH345" s="194">
        <f>ROUND(PGG345*(1+$C$7),2)</f>
        <v>104.49</v>
      </c>
      <c r="PGI345" s="194">
        <f>PGE345*PGG345</f>
        <v>79.59</v>
      </c>
      <c r="PGJ345" s="293">
        <f>PGH345*PGE345</f>
        <v>104.49</v>
      </c>
      <c r="PGK345" s="232" t="s">
        <v>22773</v>
      </c>
      <c r="PGL345" s="437" t="s">
        <v>22774</v>
      </c>
      <c r="PGM345" s="437"/>
      <c r="PGN345" s="437"/>
      <c r="PGO345" s="437"/>
      <c r="PGP345" s="437"/>
      <c r="PGQ345" s="439"/>
      <c r="PGR345" s="211" t="s">
        <v>10863</v>
      </c>
      <c r="PGS345" s="211" t="s">
        <v>22772</v>
      </c>
      <c r="PGT345" s="211" t="s">
        <v>6595</v>
      </c>
      <c r="PGU345" s="212">
        <v>1</v>
      </c>
      <c r="PGV345" s="212"/>
      <c r="PGW345" s="194">
        <v>79.59</v>
      </c>
      <c r="PGX345" s="194">
        <f>ROUND(PGW345*(1+$C$7),2)</f>
        <v>104.49</v>
      </c>
      <c r="PGY345" s="194">
        <f>PGU345*PGW345</f>
        <v>79.59</v>
      </c>
      <c r="PGZ345" s="293">
        <f>PGX345*PGU345</f>
        <v>104.49</v>
      </c>
      <c r="PHA345" s="232" t="s">
        <v>22773</v>
      </c>
      <c r="PHB345" s="437" t="s">
        <v>22774</v>
      </c>
      <c r="PHC345" s="437"/>
      <c r="PHD345" s="437"/>
      <c r="PHE345" s="437"/>
      <c r="PHF345" s="437"/>
      <c r="PHG345" s="439"/>
      <c r="PHH345" s="211" t="s">
        <v>10863</v>
      </c>
      <c r="PHI345" s="211" t="s">
        <v>22772</v>
      </c>
      <c r="PHJ345" s="211" t="s">
        <v>6595</v>
      </c>
      <c r="PHK345" s="212">
        <v>1</v>
      </c>
      <c r="PHL345" s="212"/>
      <c r="PHM345" s="194">
        <v>79.59</v>
      </c>
      <c r="PHN345" s="194">
        <f>ROUND(PHM345*(1+$C$7),2)</f>
        <v>104.49</v>
      </c>
      <c r="PHO345" s="194">
        <f>PHK345*PHM345</f>
        <v>79.59</v>
      </c>
      <c r="PHP345" s="293">
        <f>PHN345*PHK345</f>
        <v>104.49</v>
      </c>
      <c r="PHQ345" s="232" t="s">
        <v>22773</v>
      </c>
      <c r="PHR345" s="437" t="s">
        <v>22774</v>
      </c>
      <c r="PHS345" s="437"/>
      <c r="PHT345" s="437"/>
      <c r="PHU345" s="437"/>
      <c r="PHV345" s="437"/>
      <c r="PHW345" s="439"/>
      <c r="PHX345" s="211" t="s">
        <v>10863</v>
      </c>
      <c r="PHY345" s="211" t="s">
        <v>22772</v>
      </c>
      <c r="PHZ345" s="211" t="s">
        <v>6595</v>
      </c>
      <c r="PIA345" s="212">
        <v>1</v>
      </c>
      <c r="PIB345" s="212"/>
      <c r="PIC345" s="194">
        <v>79.59</v>
      </c>
      <c r="PID345" s="194">
        <f>ROUND(PIC345*(1+$C$7),2)</f>
        <v>104.49</v>
      </c>
      <c r="PIE345" s="194">
        <f>PIA345*PIC345</f>
        <v>79.59</v>
      </c>
      <c r="PIF345" s="293">
        <f>PID345*PIA345</f>
        <v>104.49</v>
      </c>
      <c r="PIG345" s="232" t="s">
        <v>22773</v>
      </c>
      <c r="PIH345" s="437" t="s">
        <v>22774</v>
      </c>
      <c r="PII345" s="437"/>
      <c r="PIJ345" s="437"/>
      <c r="PIK345" s="437"/>
      <c r="PIL345" s="437"/>
      <c r="PIM345" s="439"/>
      <c r="PIN345" s="211" t="s">
        <v>10863</v>
      </c>
      <c r="PIO345" s="211" t="s">
        <v>22772</v>
      </c>
      <c r="PIP345" s="211" t="s">
        <v>6595</v>
      </c>
      <c r="PIQ345" s="212">
        <v>1</v>
      </c>
      <c r="PIR345" s="212"/>
      <c r="PIS345" s="194">
        <v>79.59</v>
      </c>
      <c r="PIT345" s="194">
        <f>ROUND(PIS345*(1+$C$7),2)</f>
        <v>104.49</v>
      </c>
      <c r="PIU345" s="194">
        <f>PIQ345*PIS345</f>
        <v>79.59</v>
      </c>
      <c r="PIV345" s="293">
        <f>PIT345*PIQ345</f>
        <v>104.49</v>
      </c>
      <c r="PIW345" s="232" t="s">
        <v>22773</v>
      </c>
      <c r="PIX345" s="437" t="s">
        <v>22774</v>
      </c>
      <c r="PIY345" s="437"/>
      <c r="PIZ345" s="437"/>
      <c r="PJA345" s="437"/>
      <c r="PJB345" s="437"/>
      <c r="PJC345" s="439"/>
      <c r="PJD345" s="211" t="s">
        <v>10863</v>
      </c>
      <c r="PJE345" s="211" t="s">
        <v>22772</v>
      </c>
      <c r="PJF345" s="211" t="s">
        <v>6595</v>
      </c>
      <c r="PJG345" s="212">
        <v>1</v>
      </c>
      <c r="PJH345" s="212"/>
      <c r="PJI345" s="194">
        <v>79.59</v>
      </c>
      <c r="PJJ345" s="194">
        <f>ROUND(PJI345*(1+$C$7),2)</f>
        <v>104.49</v>
      </c>
      <c r="PJK345" s="194">
        <f>PJG345*PJI345</f>
        <v>79.59</v>
      </c>
      <c r="PJL345" s="293">
        <f>PJJ345*PJG345</f>
        <v>104.49</v>
      </c>
      <c r="PJM345" s="232" t="s">
        <v>22773</v>
      </c>
      <c r="PJN345" s="437" t="s">
        <v>22774</v>
      </c>
      <c r="PJO345" s="437"/>
      <c r="PJP345" s="437"/>
      <c r="PJQ345" s="437"/>
      <c r="PJR345" s="437"/>
      <c r="PJS345" s="439"/>
      <c r="PJT345" s="211" t="s">
        <v>10863</v>
      </c>
      <c r="PJU345" s="211" t="s">
        <v>22772</v>
      </c>
      <c r="PJV345" s="211" t="s">
        <v>6595</v>
      </c>
      <c r="PJW345" s="212">
        <v>1</v>
      </c>
      <c r="PJX345" s="212"/>
      <c r="PJY345" s="194">
        <v>79.59</v>
      </c>
      <c r="PJZ345" s="194">
        <f>ROUND(PJY345*(1+$C$7),2)</f>
        <v>104.49</v>
      </c>
      <c r="PKA345" s="194">
        <f>PJW345*PJY345</f>
        <v>79.59</v>
      </c>
      <c r="PKB345" s="293">
        <f>PJZ345*PJW345</f>
        <v>104.49</v>
      </c>
      <c r="PKC345" s="232" t="s">
        <v>22773</v>
      </c>
      <c r="PKD345" s="437" t="s">
        <v>22774</v>
      </c>
      <c r="PKE345" s="437"/>
      <c r="PKF345" s="437"/>
      <c r="PKG345" s="437"/>
      <c r="PKH345" s="437"/>
      <c r="PKI345" s="439"/>
      <c r="PKJ345" s="211" t="s">
        <v>10863</v>
      </c>
      <c r="PKK345" s="211" t="s">
        <v>22772</v>
      </c>
      <c r="PKL345" s="211" t="s">
        <v>6595</v>
      </c>
      <c r="PKM345" s="212">
        <v>1</v>
      </c>
      <c r="PKN345" s="212"/>
      <c r="PKO345" s="194">
        <v>79.59</v>
      </c>
      <c r="PKP345" s="194">
        <f>ROUND(PKO345*(1+$C$7),2)</f>
        <v>104.49</v>
      </c>
      <c r="PKQ345" s="194">
        <f>PKM345*PKO345</f>
        <v>79.59</v>
      </c>
      <c r="PKR345" s="293">
        <f>PKP345*PKM345</f>
        <v>104.49</v>
      </c>
      <c r="PKS345" s="232" t="s">
        <v>22773</v>
      </c>
      <c r="PKT345" s="437" t="s">
        <v>22774</v>
      </c>
      <c r="PKU345" s="437"/>
      <c r="PKV345" s="437"/>
      <c r="PKW345" s="437"/>
      <c r="PKX345" s="437"/>
      <c r="PKY345" s="439"/>
      <c r="PKZ345" s="211" t="s">
        <v>10863</v>
      </c>
      <c r="PLA345" s="211" t="s">
        <v>22772</v>
      </c>
      <c r="PLB345" s="211" t="s">
        <v>6595</v>
      </c>
      <c r="PLC345" s="212">
        <v>1</v>
      </c>
      <c r="PLD345" s="212"/>
      <c r="PLE345" s="194">
        <v>79.59</v>
      </c>
      <c r="PLF345" s="194">
        <f>ROUND(PLE345*(1+$C$7),2)</f>
        <v>104.49</v>
      </c>
      <c r="PLG345" s="194">
        <f>PLC345*PLE345</f>
        <v>79.59</v>
      </c>
      <c r="PLH345" s="293">
        <f>PLF345*PLC345</f>
        <v>104.49</v>
      </c>
      <c r="PLI345" s="232" t="s">
        <v>22773</v>
      </c>
      <c r="PLJ345" s="437" t="s">
        <v>22774</v>
      </c>
      <c r="PLK345" s="437"/>
      <c r="PLL345" s="437"/>
      <c r="PLM345" s="437"/>
      <c r="PLN345" s="437"/>
      <c r="PLO345" s="439"/>
      <c r="PLP345" s="211" t="s">
        <v>10863</v>
      </c>
      <c r="PLQ345" s="211" t="s">
        <v>22772</v>
      </c>
      <c r="PLR345" s="211" t="s">
        <v>6595</v>
      </c>
      <c r="PLS345" s="212">
        <v>1</v>
      </c>
      <c r="PLT345" s="212"/>
      <c r="PLU345" s="194">
        <v>79.59</v>
      </c>
      <c r="PLV345" s="194">
        <f>ROUND(PLU345*(1+$C$7),2)</f>
        <v>104.49</v>
      </c>
      <c r="PLW345" s="194">
        <f>PLS345*PLU345</f>
        <v>79.59</v>
      </c>
      <c r="PLX345" s="293">
        <f>PLV345*PLS345</f>
        <v>104.49</v>
      </c>
      <c r="PLY345" s="232" t="s">
        <v>22773</v>
      </c>
      <c r="PLZ345" s="437" t="s">
        <v>22774</v>
      </c>
      <c r="PMA345" s="437"/>
      <c r="PMB345" s="437"/>
      <c r="PMC345" s="437"/>
      <c r="PMD345" s="437"/>
      <c r="PME345" s="439"/>
      <c r="PMF345" s="211" t="s">
        <v>10863</v>
      </c>
      <c r="PMG345" s="211" t="s">
        <v>22772</v>
      </c>
      <c r="PMH345" s="211" t="s">
        <v>6595</v>
      </c>
      <c r="PMI345" s="212">
        <v>1</v>
      </c>
      <c r="PMJ345" s="212"/>
      <c r="PMK345" s="194">
        <v>79.59</v>
      </c>
      <c r="PML345" s="194">
        <f>ROUND(PMK345*(1+$C$7),2)</f>
        <v>104.49</v>
      </c>
      <c r="PMM345" s="194">
        <f>PMI345*PMK345</f>
        <v>79.59</v>
      </c>
      <c r="PMN345" s="293">
        <f>PML345*PMI345</f>
        <v>104.49</v>
      </c>
      <c r="PMO345" s="232" t="s">
        <v>22773</v>
      </c>
      <c r="PMP345" s="437" t="s">
        <v>22774</v>
      </c>
      <c r="PMQ345" s="437"/>
      <c r="PMR345" s="437"/>
      <c r="PMS345" s="437"/>
      <c r="PMT345" s="437"/>
      <c r="PMU345" s="439"/>
      <c r="PMV345" s="211" t="s">
        <v>10863</v>
      </c>
      <c r="PMW345" s="211" t="s">
        <v>22772</v>
      </c>
      <c r="PMX345" s="211" t="s">
        <v>6595</v>
      </c>
      <c r="PMY345" s="212">
        <v>1</v>
      </c>
      <c r="PMZ345" s="212"/>
      <c r="PNA345" s="194">
        <v>79.59</v>
      </c>
      <c r="PNB345" s="194">
        <f>ROUND(PNA345*(1+$C$7),2)</f>
        <v>104.49</v>
      </c>
      <c r="PNC345" s="194">
        <f>PMY345*PNA345</f>
        <v>79.59</v>
      </c>
      <c r="PND345" s="293">
        <f>PNB345*PMY345</f>
        <v>104.49</v>
      </c>
      <c r="PNE345" s="232" t="s">
        <v>22773</v>
      </c>
      <c r="PNF345" s="437" t="s">
        <v>22774</v>
      </c>
      <c r="PNG345" s="437"/>
      <c r="PNH345" s="437"/>
      <c r="PNI345" s="437"/>
      <c r="PNJ345" s="437"/>
      <c r="PNK345" s="439"/>
      <c r="PNL345" s="211" t="s">
        <v>10863</v>
      </c>
      <c r="PNM345" s="211" t="s">
        <v>22772</v>
      </c>
      <c r="PNN345" s="211" t="s">
        <v>6595</v>
      </c>
      <c r="PNO345" s="212">
        <v>1</v>
      </c>
      <c r="PNP345" s="212"/>
      <c r="PNQ345" s="194">
        <v>79.59</v>
      </c>
      <c r="PNR345" s="194">
        <f>ROUND(PNQ345*(1+$C$7),2)</f>
        <v>104.49</v>
      </c>
      <c r="PNS345" s="194">
        <f>PNO345*PNQ345</f>
        <v>79.59</v>
      </c>
      <c r="PNT345" s="293">
        <f>PNR345*PNO345</f>
        <v>104.49</v>
      </c>
      <c r="PNU345" s="232" t="s">
        <v>22773</v>
      </c>
      <c r="PNV345" s="437" t="s">
        <v>22774</v>
      </c>
      <c r="PNW345" s="437"/>
      <c r="PNX345" s="437"/>
      <c r="PNY345" s="437"/>
      <c r="PNZ345" s="437"/>
      <c r="POA345" s="439"/>
      <c r="POB345" s="211" t="s">
        <v>10863</v>
      </c>
      <c r="POC345" s="211" t="s">
        <v>22772</v>
      </c>
      <c r="POD345" s="211" t="s">
        <v>6595</v>
      </c>
      <c r="POE345" s="212">
        <v>1</v>
      </c>
      <c r="POF345" s="212"/>
      <c r="POG345" s="194">
        <v>79.59</v>
      </c>
      <c r="POH345" s="194">
        <f>ROUND(POG345*(1+$C$7),2)</f>
        <v>104.49</v>
      </c>
      <c r="POI345" s="194">
        <f>POE345*POG345</f>
        <v>79.59</v>
      </c>
      <c r="POJ345" s="293">
        <f>POH345*POE345</f>
        <v>104.49</v>
      </c>
      <c r="POK345" s="232" t="s">
        <v>22773</v>
      </c>
      <c r="POL345" s="437" t="s">
        <v>22774</v>
      </c>
      <c r="POM345" s="437"/>
      <c r="PON345" s="437"/>
      <c r="POO345" s="437"/>
      <c r="POP345" s="437"/>
      <c r="POQ345" s="439"/>
      <c r="POR345" s="211" t="s">
        <v>10863</v>
      </c>
      <c r="POS345" s="211" t="s">
        <v>22772</v>
      </c>
      <c r="POT345" s="211" t="s">
        <v>6595</v>
      </c>
      <c r="POU345" s="212">
        <v>1</v>
      </c>
      <c r="POV345" s="212"/>
      <c r="POW345" s="194">
        <v>79.59</v>
      </c>
      <c r="POX345" s="194">
        <f>ROUND(POW345*(1+$C$7),2)</f>
        <v>104.49</v>
      </c>
      <c r="POY345" s="194">
        <f>POU345*POW345</f>
        <v>79.59</v>
      </c>
      <c r="POZ345" s="293">
        <f>POX345*POU345</f>
        <v>104.49</v>
      </c>
      <c r="PPA345" s="232" t="s">
        <v>22773</v>
      </c>
      <c r="PPB345" s="437" t="s">
        <v>22774</v>
      </c>
      <c r="PPC345" s="437"/>
      <c r="PPD345" s="437"/>
      <c r="PPE345" s="437"/>
      <c r="PPF345" s="437"/>
      <c r="PPG345" s="439"/>
      <c r="PPH345" s="211" t="s">
        <v>10863</v>
      </c>
      <c r="PPI345" s="211" t="s">
        <v>22772</v>
      </c>
      <c r="PPJ345" s="211" t="s">
        <v>6595</v>
      </c>
      <c r="PPK345" s="212">
        <v>1</v>
      </c>
      <c r="PPL345" s="212"/>
      <c r="PPM345" s="194">
        <v>79.59</v>
      </c>
      <c r="PPN345" s="194">
        <f>ROUND(PPM345*(1+$C$7),2)</f>
        <v>104.49</v>
      </c>
      <c r="PPO345" s="194">
        <f>PPK345*PPM345</f>
        <v>79.59</v>
      </c>
      <c r="PPP345" s="293">
        <f>PPN345*PPK345</f>
        <v>104.49</v>
      </c>
      <c r="PPQ345" s="232" t="s">
        <v>22773</v>
      </c>
      <c r="PPR345" s="437" t="s">
        <v>22774</v>
      </c>
      <c r="PPS345" s="437"/>
      <c r="PPT345" s="437"/>
      <c r="PPU345" s="437"/>
      <c r="PPV345" s="437"/>
      <c r="PPW345" s="439"/>
      <c r="PPX345" s="211" t="s">
        <v>10863</v>
      </c>
      <c r="PPY345" s="211" t="s">
        <v>22772</v>
      </c>
      <c r="PPZ345" s="211" t="s">
        <v>6595</v>
      </c>
      <c r="PQA345" s="212">
        <v>1</v>
      </c>
      <c r="PQB345" s="212"/>
      <c r="PQC345" s="194">
        <v>79.59</v>
      </c>
      <c r="PQD345" s="194">
        <f>ROUND(PQC345*(1+$C$7),2)</f>
        <v>104.49</v>
      </c>
      <c r="PQE345" s="194">
        <f>PQA345*PQC345</f>
        <v>79.59</v>
      </c>
      <c r="PQF345" s="293">
        <f>PQD345*PQA345</f>
        <v>104.49</v>
      </c>
      <c r="PQG345" s="232" t="s">
        <v>22773</v>
      </c>
      <c r="PQH345" s="437" t="s">
        <v>22774</v>
      </c>
      <c r="PQI345" s="437"/>
      <c r="PQJ345" s="437"/>
      <c r="PQK345" s="437"/>
      <c r="PQL345" s="437"/>
      <c r="PQM345" s="439"/>
      <c r="PQN345" s="211" t="s">
        <v>10863</v>
      </c>
      <c r="PQO345" s="211" t="s">
        <v>22772</v>
      </c>
      <c r="PQP345" s="211" t="s">
        <v>6595</v>
      </c>
      <c r="PQQ345" s="212">
        <v>1</v>
      </c>
      <c r="PQR345" s="212"/>
      <c r="PQS345" s="194">
        <v>79.59</v>
      </c>
      <c r="PQT345" s="194">
        <f>ROUND(PQS345*(1+$C$7),2)</f>
        <v>104.49</v>
      </c>
      <c r="PQU345" s="194">
        <f>PQQ345*PQS345</f>
        <v>79.59</v>
      </c>
      <c r="PQV345" s="293">
        <f>PQT345*PQQ345</f>
        <v>104.49</v>
      </c>
      <c r="PQW345" s="232" t="s">
        <v>22773</v>
      </c>
      <c r="PQX345" s="437" t="s">
        <v>22774</v>
      </c>
      <c r="PQY345" s="437"/>
      <c r="PQZ345" s="437"/>
      <c r="PRA345" s="437"/>
      <c r="PRB345" s="437"/>
      <c r="PRC345" s="439"/>
      <c r="PRD345" s="211" t="s">
        <v>10863</v>
      </c>
      <c r="PRE345" s="211" t="s">
        <v>22772</v>
      </c>
      <c r="PRF345" s="211" t="s">
        <v>6595</v>
      </c>
      <c r="PRG345" s="212">
        <v>1</v>
      </c>
      <c r="PRH345" s="212"/>
      <c r="PRI345" s="194">
        <v>79.59</v>
      </c>
      <c r="PRJ345" s="194">
        <f>ROUND(PRI345*(1+$C$7),2)</f>
        <v>104.49</v>
      </c>
      <c r="PRK345" s="194">
        <f>PRG345*PRI345</f>
        <v>79.59</v>
      </c>
      <c r="PRL345" s="293">
        <f>PRJ345*PRG345</f>
        <v>104.49</v>
      </c>
      <c r="PRM345" s="232" t="s">
        <v>22773</v>
      </c>
      <c r="PRN345" s="437" t="s">
        <v>22774</v>
      </c>
      <c r="PRO345" s="437"/>
      <c r="PRP345" s="437"/>
      <c r="PRQ345" s="437"/>
      <c r="PRR345" s="437"/>
      <c r="PRS345" s="439"/>
      <c r="PRT345" s="211" t="s">
        <v>10863</v>
      </c>
      <c r="PRU345" s="211" t="s">
        <v>22772</v>
      </c>
      <c r="PRV345" s="211" t="s">
        <v>6595</v>
      </c>
      <c r="PRW345" s="212">
        <v>1</v>
      </c>
      <c r="PRX345" s="212"/>
      <c r="PRY345" s="194">
        <v>79.59</v>
      </c>
      <c r="PRZ345" s="194">
        <f>ROUND(PRY345*(1+$C$7),2)</f>
        <v>104.49</v>
      </c>
      <c r="PSA345" s="194">
        <f>PRW345*PRY345</f>
        <v>79.59</v>
      </c>
      <c r="PSB345" s="293">
        <f>PRZ345*PRW345</f>
        <v>104.49</v>
      </c>
      <c r="PSC345" s="232" t="s">
        <v>22773</v>
      </c>
      <c r="PSD345" s="437" t="s">
        <v>22774</v>
      </c>
      <c r="PSE345" s="437"/>
      <c r="PSF345" s="437"/>
      <c r="PSG345" s="437"/>
      <c r="PSH345" s="437"/>
      <c r="PSI345" s="439"/>
      <c r="PSJ345" s="211" t="s">
        <v>10863</v>
      </c>
      <c r="PSK345" s="211" t="s">
        <v>22772</v>
      </c>
      <c r="PSL345" s="211" t="s">
        <v>6595</v>
      </c>
      <c r="PSM345" s="212">
        <v>1</v>
      </c>
      <c r="PSN345" s="212"/>
      <c r="PSO345" s="194">
        <v>79.59</v>
      </c>
      <c r="PSP345" s="194">
        <f>ROUND(PSO345*(1+$C$7),2)</f>
        <v>104.49</v>
      </c>
      <c r="PSQ345" s="194">
        <f>PSM345*PSO345</f>
        <v>79.59</v>
      </c>
      <c r="PSR345" s="293">
        <f>PSP345*PSM345</f>
        <v>104.49</v>
      </c>
      <c r="PSS345" s="232" t="s">
        <v>22773</v>
      </c>
      <c r="PST345" s="437" t="s">
        <v>22774</v>
      </c>
      <c r="PSU345" s="437"/>
      <c r="PSV345" s="437"/>
      <c r="PSW345" s="437"/>
      <c r="PSX345" s="437"/>
      <c r="PSY345" s="439"/>
      <c r="PSZ345" s="211" t="s">
        <v>10863</v>
      </c>
      <c r="PTA345" s="211" t="s">
        <v>22772</v>
      </c>
      <c r="PTB345" s="211" t="s">
        <v>6595</v>
      </c>
      <c r="PTC345" s="212">
        <v>1</v>
      </c>
      <c r="PTD345" s="212"/>
      <c r="PTE345" s="194">
        <v>79.59</v>
      </c>
      <c r="PTF345" s="194">
        <f>ROUND(PTE345*(1+$C$7),2)</f>
        <v>104.49</v>
      </c>
      <c r="PTG345" s="194">
        <f>PTC345*PTE345</f>
        <v>79.59</v>
      </c>
      <c r="PTH345" s="293">
        <f>PTF345*PTC345</f>
        <v>104.49</v>
      </c>
      <c r="PTI345" s="232" t="s">
        <v>22773</v>
      </c>
      <c r="PTJ345" s="437" t="s">
        <v>22774</v>
      </c>
      <c r="PTK345" s="437"/>
      <c r="PTL345" s="437"/>
      <c r="PTM345" s="437"/>
      <c r="PTN345" s="437"/>
      <c r="PTO345" s="439"/>
      <c r="PTP345" s="211" t="s">
        <v>10863</v>
      </c>
      <c r="PTQ345" s="211" t="s">
        <v>22772</v>
      </c>
      <c r="PTR345" s="211" t="s">
        <v>6595</v>
      </c>
      <c r="PTS345" s="212">
        <v>1</v>
      </c>
      <c r="PTT345" s="212"/>
      <c r="PTU345" s="194">
        <v>79.59</v>
      </c>
      <c r="PTV345" s="194">
        <f>ROUND(PTU345*(1+$C$7),2)</f>
        <v>104.49</v>
      </c>
      <c r="PTW345" s="194">
        <f>PTS345*PTU345</f>
        <v>79.59</v>
      </c>
      <c r="PTX345" s="293">
        <f>PTV345*PTS345</f>
        <v>104.49</v>
      </c>
      <c r="PTY345" s="232" t="s">
        <v>22773</v>
      </c>
      <c r="PTZ345" s="437" t="s">
        <v>22774</v>
      </c>
      <c r="PUA345" s="437"/>
      <c r="PUB345" s="437"/>
      <c r="PUC345" s="437"/>
      <c r="PUD345" s="437"/>
      <c r="PUE345" s="439"/>
      <c r="PUF345" s="211" t="s">
        <v>10863</v>
      </c>
      <c r="PUG345" s="211" t="s">
        <v>22772</v>
      </c>
      <c r="PUH345" s="211" t="s">
        <v>6595</v>
      </c>
      <c r="PUI345" s="212">
        <v>1</v>
      </c>
      <c r="PUJ345" s="212"/>
      <c r="PUK345" s="194">
        <v>79.59</v>
      </c>
      <c r="PUL345" s="194">
        <f>ROUND(PUK345*(1+$C$7),2)</f>
        <v>104.49</v>
      </c>
      <c r="PUM345" s="194">
        <f>PUI345*PUK345</f>
        <v>79.59</v>
      </c>
      <c r="PUN345" s="293">
        <f>PUL345*PUI345</f>
        <v>104.49</v>
      </c>
      <c r="PUO345" s="232" t="s">
        <v>22773</v>
      </c>
      <c r="PUP345" s="437" t="s">
        <v>22774</v>
      </c>
      <c r="PUQ345" s="437"/>
      <c r="PUR345" s="437"/>
      <c r="PUS345" s="437"/>
      <c r="PUT345" s="437"/>
      <c r="PUU345" s="439"/>
      <c r="PUV345" s="211" t="s">
        <v>10863</v>
      </c>
      <c r="PUW345" s="211" t="s">
        <v>22772</v>
      </c>
      <c r="PUX345" s="211" t="s">
        <v>6595</v>
      </c>
      <c r="PUY345" s="212">
        <v>1</v>
      </c>
      <c r="PUZ345" s="212"/>
      <c r="PVA345" s="194">
        <v>79.59</v>
      </c>
      <c r="PVB345" s="194">
        <f>ROUND(PVA345*(1+$C$7),2)</f>
        <v>104.49</v>
      </c>
      <c r="PVC345" s="194">
        <f>PUY345*PVA345</f>
        <v>79.59</v>
      </c>
      <c r="PVD345" s="293">
        <f>PVB345*PUY345</f>
        <v>104.49</v>
      </c>
      <c r="PVE345" s="232" t="s">
        <v>22773</v>
      </c>
      <c r="PVF345" s="437" t="s">
        <v>22774</v>
      </c>
      <c r="PVG345" s="437"/>
      <c r="PVH345" s="437"/>
      <c r="PVI345" s="437"/>
      <c r="PVJ345" s="437"/>
      <c r="PVK345" s="439"/>
      <c r="PVL345" s="211" t="s">
        <v>10863</v>
      </c>
      <c r="PVM345" s="211" t="s">
        <v>22772</v>
      </c>
      <c r="PVN345" s="211" t="s">
        <v>6595</v>
      </c>
      <c r="PVO345" s="212">
        <v>1</v>
      </c>
      <c r="PVP345" s="212"/>
      <c r="PVQ345" s="194">
        <v>79.59</v>
      </c>
      <c r="PVR345" s="194">
        <f>ROUND(PVQ345*(1+$C$7),2)</f>
        <v>104.49</v>
      </c>
      <c r="PVS345" s="194">
        <f>PVO345*PVQ345</f>
        <v>79.59</v>
      </c>
      <c r="PVT345" s="293">
        <f>PVR345*PVO345</f>
        <v>104.49</v>
      </c>
      <c r="PVU345" s="232" t="s">
        <v>22773</v>
      </c>
      <c r="PVV345" s="437" t="s">
        <v>22774</v>
      </c>
      <c r="PVW345" s="437"/>
      <c r="PVX345" s="437"/>
      <c r="PVY345" s="437"/>
      <c r="PVZ345" s="437"/>
      <c r="PWA345" s="439"/>
      <c r="PWB345" s="211" t="s">
        <v>10863</v>
      </c>
      <c r="PWC345" s="211" t="s">
        <v>22772</v>
      </c>
      <c r="PWD345" s="211" t="s">
        <v>6595</v>
      </c>
      <c r="PWE345" s="212">
        <v>1</v>
      </c>
      <c r="PWF345" s="212"/>
      <c r="PWG345" s="194">
        <v>79.59</v>
      </c>
      <c r="PWH345" s="194">
        <f>ROUND(PWG345*(1+$C$7),2)</f>
        <v>104.49</v>
      </c>
      <c r="PWI345" s="194">
        <f>PWE345*PWG345</f>
        <v>79.59</v>
      </c>
      <c r="PWJ345" s="293">
        <f>PWH345*PWE345</f>
        <v>104.49</v>
      </c>
      <c r="PWK345" s="232" t="s">
        <v>22773</v>
      </c>
      <c r="PWL345" s="437" t="s">
        <v>22774</v>
      </c>
      <c r="PWM345" s="437"/>
      <c r="PWN345" s="437"/>
      <c r="PWO345" s="437"/>
      <c r="PWP345" s="437"/>
      <c r="PWQ345" s="439"/>
      <c r="PWR345" s="211" t="s">
        <v>10863</v>
      </c>
      <c r="PWS345" s="211" t="s">
        <v>22772</v>
      </c>
      <c r="PWT345" s="211" t="s">
        <v>6595</v>
      </c>
      <c r="PWU345" s="212">
        <v>1</v>
      </c>
      <c r="PWV345" s="212"/>
      <c r="PWW345" s="194">
        <v>79.59</v>
      </c>
      <c r="PWX345" s="194">
        <f>ROUND(PWW345*(1+$C$7),2)</f>
        <v>104.49</v>
      </c>
      <c r="PWY345" s="194">
        <f>PWU345*PWW345</f>
        <v>79.59</v>
      </c>
      <c r="PWZ345" s="293">
        <f>PWX345*PWU345</f>
        <v>104.49</v>
      </c>
      <c r="PXA345" s="232" t="s">
        <v>22773</v>
      </c>
      <c r="PXB345" s="437" t="s">
        <v>22774</v>
      </c>
      <c r="PXC345" s="437"/>
      <c r="PXD345" s="437"/>
      <c r="PXE345" s="437"/>
      <c r="PXF345" s="437"/>
      <c r="PXG345" s="439"/>
      <c r="PXH345" s="211" t="s">
        <v>10863</v>
      </c>
      <c r="PXI345" s="211" t="s">
        <v>22772</v>
      </c>
      <c r="PXJ345" s="211" t="s">
        <v>6595</v>
      </c>
      <c r="PXK345" s="212">
        <v>1</v>
      </c>
      <c r="PXL345" s="212"/>
      <c r="PXM345" s="194">
        <v>79.59</v>
      </c>
      <c r="PXN345" s="194">
        <f>ROUND(PXM345*(1+$C$7),2)</f>
        <v>104.49</v>
      </c>
      <c r="PXO345" s="194">
        <f>PXK345*PXM345</f>
        <v>79.59</v>
      </c>
      <c r="PXP345" s="293">
        <f>PXN345*PXK345</f>
        <v>104.49</v>
      </c>
      <c r="PXQ345" s="232" t="s">
        <v>22773</v>
      </c>
      <c r="PXR345" s="437" t="s">
        <v>22774</v>
      </c>
      <c r="PXS345" s="437"/>
      <c r="PXT345" s="437"/>
      <c r="PXU345" s="437"/>
      <c r="PXV345" s="437"/>
      <c r="PXW345" s="439"/>
      <c r="PXX345" s="211" t="s">
        <v>10863</v>
      </c>
      <c r="PXY345" s="211" t="s">
        <v>22772</v>
      </c>
      <c r="PXZ345" s="211" t="s">
        <v>6595</v>
      </c>
      <c r="PYA345" s="212">
        <v>1</v>
      </c>
      <c r="PYB345" s="212"/>
      <c r="PYC345" s="194">
        <v>79.59</v>
      </c>
      <c r="PYD345" s="194">
        <f>ROUND(PYC345*(1+$C$7),2)</f>
        <v>104.49</v>
      </c>
      <c r="PYE345" s="194">
        <f>PYA345*PYC345</f>
        <v>79.59</v>
      </c>
      <c r="PYF345" s="293">
        <f>PYD345*PYA345</f>
        <v>104.49</v>
      </c>
      <c r="PYG345" s="232" t="s">
        <v>22773</v>
      </c>
      <c r="PYH345" s="437" t="s">
        <v>22774</v>
      </c>
      <c r="PYI345" s="437"/>
      <c r="PYJ345" s="437"/>
      <c r="PYK345" s="437"/>
      <c r="PYL345" s="437"/>
      <c r="PYM345" s="439"/>
      <c r="PYN345" s="211" t="s">
        <v>10863</v>
      </c>
      <c r="PYO345" s="211" t="s">
        <v>22772</v>
      </c>
      <c r="PYP345" s="211" t="s">
        <v>6595</v>
      </c>
      <c r="PYQ345" s="212">
        <v>1</v>
      </c>
      <c r="PYR345" s="212"/>
      <c r="PYS345" s="194">
        <v>79.59</v>
      </c>
      <c r="PYT345" s="194">
        <f>ROUND(PYS345*(1+$C$7),2)</f>
        <v>104.49</v>
      </c>
      <c r="PYU345" s="194">
        <f>PYQ345*PYS345</f>
        <v>79.59</v>
      </c>
      <c r="PYV345" s="293">
        <f>PYT345*PYQ345</f>
        <v>104.49</v>
      </c>
      <c r="PYW345" s="232" t="s">
        <v>22773</v>
      </c>
      <c r="PYX345" s="437" t="s">
        <v>22774</v>
      </c>
      <c r="PYY345" s="437"/>
      <c r="PYZ345" s="437"/>
      <c r="PZA345" s="437"/>
      <c r="PZB345" s="437"/>
      <c r="PZC345" s="439"/>
      <c r="PZD345" s="211" t="s">
        <v>10863</v>
      </c>
      <c r="PZE345" s="211" t="s">
        <v>22772</v>
      </c>
      <c r="PZF345" s="211" t="s">
        <v>6595</v>
      </c>
      <c r="PZG345" s="212">
        <v>1</v>
      </c>
      <c r="PZH345" s="212"/>
      <c r="PZI345" s="194">
        <v>79.59</v>
      </c>
      <c r="PZJ345" s="194">
        <f>ROUND(PZI345*(1+$C$7),2)</f>
        <v>104.49</v>
      </c>
      <c r="PZK345" s="194">
        <f>PZG345*PZI345</f>
        <v>79.59</v>
      </c>
      <c r="PZL345" s="293">
        <f>PZJ345*PZG345</f>
        <v>104.49</v>
      </c>
      <c r="PZM345" s="232" t="s">
        <v>22773</v>
      </c>
      <c r="PZN345" s="437" t="s">
        <v>22774</v>
      </c>
      <c r="PZO345" s="437"/>
      <c r="PZP345" s="437"/>
      <c r="PZQ345" s="437"/>
      <c r="PZR345" s="437"/>
      <c r="PZS345" s="439"/>
      <c r="PZT345" s="211" t="s">
        <v>10863</v>
      </c>
      <c r="PZU345" s="211" t="s">
        <v>22772</v>
      </c>
      <c r="PZV345" s="211" t="s">
        <v>6595</v>
      </c>
      <c r="PZW345" s="212">
        <v>1</v>
      </c>
      <c r="PZX345" s="212"/>
      <c r="PZY345" s="194">
        <v>79.59</v>
      </c>
      <c r="PZZ345" s="194">
        <f>ROUND(PZY345*(1+$C$7),2)</f>
        <v>104.49</v>
      </c>
      <c r="QAA345" s="194">
        <f>PZW345*PZY345</f>
        <v>79.59</v>
      </c>
      <c r="QAB345" s="293">
        <f>PZZ345*PZW345</f>
        <v>104.49</v>
      </c>
      <c r="QAC345" s="232" t="s">
        <v>22773</v>
      </c>
      <c r="QAD345" s="437" t="s">
        <v>22774</v>
      </c>
      <c r="QAE345" s="437"/>
      <c r="QAF345" s="437"/>
      <c r="QAG345" s="437"/>
      <c r="QAH345" s="437"/>
      <c r="QAI345" s="439"/>
      <c r="QAJ345" s="211" t="s">
        <v>10863</v>
      </c>
      <c r="QAK345" s="211" t="s">
        <v>22772</v>
      </c>
      <c r="QAL345" s="211" t="s">
        <v>6595</v>
      </c>
      <c r="QAM345" s="212">
        <v>1</v>
      </c>
      <c r="QAN345" s="212"/>
      <c r="QAO345" s="194">
        <v>79.59</v>
      </c>
      <c r="QAP345" s="194">
        <f>ROUND(QAO345*(1+$C$7),2)</f>
        <v>104.49</v>
      </c>
      <c r="QAQ345" s="194">
        <f>QAM345*QAO345</f>
        <v>79.59</v>
      </c>
      <c r="QAR345" s="293">
        <f>QAP345*QAM345</f>
        <v>104.49</v>
      </c>
      <c r="QAS345" s="232" t="s">
        <v>22773</v>
      </c>
      <c r="QAT345" s="437" t="s">
        <v>22774</v>
      </c>
      <c r="QAU345" s="437"/>
      <c r="QAV345" s="437"/>
      <c r="QAW345" s="437"/>
      <c r="QAX345" s="437"/>
      <c r="QAY345" s="439"/>
      <c r="QAZ345" s="211" t="s">
        <v>10863</v>
      </c>
      <c r="QBA345" s="211" t="s">
        <v>22772</v>
      </c>
      <c r="QBB345" s="211" t="s">
        <v>6595</v>
      </c>
      <c r="QBC345" s="212">
        <v>1</v>
      </c>
      <c r="QBD345" s="212"/>
      <c r="QBE345" s="194">
        <v>79.59</v>
      </c>
      <c r="QBF345" s="194">
        <f>ROUND(QBE345*(1+$C$7),2)</f>
        <v>104.49</v>
      </c>
      <c r="QBG345" s="194">
        <f>QBC345*QBE345</f>
        <v>79.59</v>
      </c>
      <c r="QBH345" s="293">
        <f>QBF345*QBC345</f>
        <v>104.49</v>
      </c>
      <c r="QBI345" s="232" t="s">
        <v>22773</v>
      </c>
      <c r="QBJ345" s="437" t="s">
        <v>22774</v>
      </c>
      <c r="QBK345" s="437"/>
      <c r="QBL345" s="437"/>
      <c r="QBM345" s="437"/>
      <c r="QBN345" s="437"/>
      <c r="QBO345" s="439"/>
      <c r="QBP345" s="211" t="s">
        <v>10863</v>
      </c>
      <c r="QBQ345" s="211" t="s">
        <v>22772</v>
      </c>
      <c r="QBR345" s="211" t="s">
        <v>6595</v>
      </c>
      <c r="QBS345" s="212">
        <v>1</v>
      </c>
      <c r="QBT345" s="212"/>
      <c r="QBU345" s="194">
        <v>79.59</v>
      </c>
      <c r="QBV345" s="194">
        <f>ROUND(QBU345*(1+$C$7),2)</f>
        <v>104.49</v>
      </c>
      <c r="QBW345" s="194">
        <f>QBS345*QBU345</f>
        <v>79.59</v>
      </c>
      <c r="QBX345" s="293">
        <f>QBV345*QBS345</f>
        <v>104.49</v>
      </c>
      <c r="QBY345" s="232" t="s">
        <v>22773</v>
      </c>
      <c r="QBZ345" s="437" t="s">
        <v>22774</v>
      </c>
      <c r="QCA345" s="437"/>
      <c r="QCB345" s="437"/>
      <c r="QCC345" s="437"/>
      <c r="QCD345" s="437"/>
      <c r="QCE345" s="439"/>
      <c r="QCF345" s="211" t="s">
        <v>10863</v>
      </c>
      <c r="QCG345" s="211" t="s">
        <v>22772</v>
      </c>
      <c r="QCH345" s="211" t="s">
        <v>6595</v>
      </c>
      <c r="QCI345" s="212">
        <v>1</v>
      </c>
      <c r="QCJ345" s="212"/>
      <c r="QCK345" s="194">
        <v>79.59</v>
      </c>
      <c r="QCL345" s="194">
        <f>ROUND(QCK345*(1+$C$7),2)</f>
        <v>104.49</v>
      </c>
      <c r="QCM345" s="194">
        <f>QCI345*QCK345</f>
        <v>79.59</v>
      </c>
      <c r="QCN345" s="293">
        <f>QCL345*QCI345</f>
        <v>104.49</v>
      </c>
      <c r="QCO345" s="232" t="s">
        <v>22773</v>
      </c>
      <c r="QCP345" s="437" t="s">
        <v>22774</v>
      </c>
      <c r="QCQ345" s="437"/>
      <c r="QCR345" s="437"/>
      <c r="QCS345" s="437"/>
      <c r="QCT345" s="437"/>
      <c r="QCU345" s="439"/>
      <c r="QCV345" s="211" t="s">
        <v>10863</v>
      </c>
      <c r="QCW345" s="211" t="s">
        <v>22772</v>
      </c>
      <c r="QCX345" s="211" t="s">
        <v>6595</v>
      </c>
      <c r="QCY345" s="212">
        <v>1</v>
      </c>
      <c r="QCZ345" s="212"/>
      <c r="QDA345" s="194">
        <v>79.59</v>
      </c>
      <c r="QDB345" s="194">
        <f>ROUND(QDA345*(1+$C$7),2)</f>
        <v>104.49</v>
      </c>
      <c r="QDC345" s="194">
        <f>QCY345*QDA345</f>
        <v>79.59</v>
      </c>
      <c r="QDD345" s="293">
        <f>QDB345*QCY345</f>
        <v>104.49</v>
      </c>
      <c r="QDE345" s="232" t="s">
        <v>22773</v>
      </c>
      <c r="QDF345" s="437" t="s">
        <v>22774</v>
      </c>
      <c r="QDG345" s="437"/>
      <c r="QDH345" s="437"/>
      <c r="QDI345" s="437"/>
      <c r="QDJ345" s="437"/>
      <c r="QDK345" s="439"/>
      <c r="QDL345" s="211" t="s">
        <v>10863</v>
      </c>
      <c r="QDM345" s="211" t="s">
        <v>22772</v>
      </c>
      <c r="QDN345" s="211" t="s">
        <v>6595</v>
      </c>
      <c r="QDO345" s="212">
        <v>1</v>
      </c>
      <c r="QDP345" s="212"/>
      <c r="QDQ345" s="194">
        <v>79.59</v>
      </c>
      <c r="QDR345" s="194">
        <f>ROUND(QDQ345*(1+$C$7),2)</f>
        <v>104.49</v>
      </c>
      <c r="QDS345" s="194">
        <f>QDO345*QDQ345</f>
        <v>79.59</v>
      </c>
      <c r="QDT345" s="293">
        <f>QDR345*QDO345</f>
        <v>104.49</v>
      </c>
      <c r="QDU345" s="232" t="s">
        <v>22773</v>
      </c>
      <c r="QDV345" s="437" t="s">
        <v>22774</v>
      </c>
      <c r="QDW345" s="437"/>
      <c r="QDX345" s="437"/>
      <c r="QDY345" s="437"/>
      <c r="QDZ345" s="437"/>
      <c r="QEA345" s="439"/>
      <c r="QEB345" s="211" t="s">
        <v>10863</v>
      </c>
      <c r="QEC345" s="211" t="s">
        <v>22772</v>
      </c>
      <c r="QED345" s="211" t="s">
        <v>6595</v>
      </c>
      <c r="QEE345" s="212">
        <v>1</v>
      </c>
      <c r="QEF345" s="212"/>
      <c r="QEG345" s="194">
        <v>79.59</v>
      </c>
      <c r="QEH345" s="194">
        <f>ROUND(QEG345*(1+$C$7),2)</f>
        <v>104.49</v>
      </c>
      <c r="QEI345" s="194">
        <f>QEE345*QEG345</f>
        <v>79.59</v>
      </c>
      <c r="QEJ345" s="293">
        <f>QEH345*QEE345</f>
        <v>104.49</v>
      </c>
      <c r="QEK345" s="232" t="s">
        <v>22773</v>
      </c>
      <c r="QEL345" s="437" t="s">
        <v>22774</v>
      </c>
      <c r="QEM345" s="437"/>
      <c r="QEN345" s="437"/>
      <c r="QEO345" s="437"/>
      <c r="QEP345" s="437"/>
      <c r="QEQ345" s="439"/>
      <c r="QER345" s="211" t="s">
        <v>10863</v>
      </c>
      <c r="QES345" s="211" t="s">
        <v>22772</v>
      </c>
      <c r="QET345" s="211" t="s">
        <v>6595</v>
      </c>
      <c r="QEU345" s="212">
        <v>1</v>
      </c>
      <c r="QEV345" s="212"/>
      <c r="QEW345" s="194">
        <v>79.59</v>
      </c>
      <c r="QEX345" s="194">
        <f>ROUND(QEW345*(1+$C$7),2)</f>
        <v>104.49</v>
      </c>
      <c r="QEY345" s="194">
        <f>QEU345*QEW345</f>
        <v>79.59</v>
      </c>
      <c r="QEZ345" s="293">
        <f>QEX345*QEU345</f>
        <v>104.49</v>
      </c>
      <c r="QFA345" s="232" t="s">
        <v>22773</v>
      </c>
      <c r="QFB345" s="437" t="s">
        <v>22774</v>
      </c>
      <c r="QFC345" s="437"/>
      <c r="QFD345" s="437"/>
      <c r="QFE345" s="437"/>
      <c r="QFF345" s="437"/>
      <c r="QFG345" s="439"/>
      <c r="QFH345" s="211" t="s">
        <v>10863</v>
      </c>
      <c r="QFI345" s="211" t="s">
        <v>22772</v>
      </c>
      <c r="QFJ345" s="211" t="s">
        <v>6595</v>
      </c>
      <c r="QFK345" s="212">
        <v>1</v>
      </c>
      <c r="QFL345" s="212"/>
      <c r="QFM345" s="194">
        <v>79.59</v>
      </c>
      <c r="QFN345" s="194">
        <f>ROUND(QFM345*(1+$C$7),2)</f>
        <v>104.49</v>
      </c>
      <c r="QFO345" s="194">
        <f>QFK345*QFM345</f>
        <v>79.59</v>
      </c>
      <c r="QFP345" s="293">
        <f>QFN345*QFK345</f>
        <v>104.49</v>
      </c>
      <c r="QFQ345" s="232" t="s">
        <v>22773</v>
      </c>
      <c r="QFR345" s="437" t="s">
        <v>22774</v>
      </c>
      <c r="QFS345" s="437"/>
      <c r="QFT345" s="437"/>
      <c r="QFU345" s="437"/>
      <c r="QFV345" s="437"/>
      <c r="QFW345" s="439"/>
      <c r="QFX345" s="211" t="s">
        <v>10863</v>
      </c>
      <c r="QFY345" s="211" t="s">
        <v>22772</v>
      </c>
      <c r="QFZ345" s="211" t="s">
        <v>6595</v>
      </c>
      <c r="QGA345" s="212">
        <v>1</v>
      </c>
      <c r="QGB345" s="212"/>
      <c r="QGC345" s="194">
        <v>79.59</v>
      </c>
      <c r="QGD345" s="194">
        <f>ROUND(QGC345*(1+$C$7),2)</f>
        <v>104.49</v>
      </c>
      <c r="QGE345" s="194">
        <f>QGA345*QGC345</f>
        <v>79.59</v>
      </c>
      <c r="QGF345" s="293">
        <f>QGD345*QGA345</f>
        <v>104.49</v>
      </c>
      <c r="QGG345" s="232" t="s">
        <v>22773</v>
      </c>
      <c r="QGH345" s="437" t="s">
        <v>22774</v>
      </c>
      <c r="QGI345" s="437"/>
      <c r="QGJ345" s="437"/>
      <c r="QGK345" s="437"/>
      <c r="QGL345" s="437"/>
      <c r="QGM345" s="439"/>
      <c r="QGN345" s="211" t="s">
        <v>10863</v>
      </c>
      <c r="QGO345" s="211" t="s">
        <v>22772</v>
      </c>
      <c r="QGP345" s="211" t="s">
        <v>6595</v>
      </c>
      <c r="QGQ345" s="212">
        <v>1</v>
      </c>
      <c r="QGR345" s="212"/>
      <c r="QGS345" s="194">
        <v>79.59</v>
      </c>
      <c r="QGT345" s="194">
        <f>ROUND(QGS345*(1+$C$7),2)</f>
        <v>104.49</v>
      </c>
      <c r="QGU345" s="194">
        <f>QGQ345*QGS345</f>
        <v>79.59</v>
      </c>
      <c r="QGV345" s="293">
        <f>QGT345*QGQ345</f>
        <v>104.49</v>
      </c>
      <c r="QGW345" s="232" t="s">
        <v>22773</v>
      </c>
      <c r="QGX345" s="437" t="s">
        <v>22774</v>
      </c>
      <c r="QGY345" s="437"/>
      <c r="QGZ345" s="437"/>
      <c r="QHA345" s="437"/>
      <c r="QHB345" s="437"/>
      <c r="QHC345" s="439"/>
      <c r="QHD345" s="211" t="s">
        <v>10863</v>
      </c>
      <c r="QHE345" s="211" t="s">
        <v>22772</v>
      </c>
      <c r="QHF345" s="211" t="s">
        <v>6595</v>
      </c>
      <c r="QHG345" s="212">
        <v>1</v>
      </c>
      <c r="QHH345" s="212"/>
      <c r="QHI345" s="194">
        <v>79.59</v>
      </c>
      <c r="QHJ345" s="194">
        <f>ROUND(QHI345*(1+$C$7),2)</f>
        <v>104.49</v>
      </c>
      <c r="QHK345" s="194">
        <f>QHG345*QHI345</f>
        <v>79.59</v>
      </c>
      <c r="QHL345" s="293">
        <f>QHJ345*QHG345</f>
        <v>104.49</v>
      </c>
      <c r="QHM345" s="232" t="s">
        <v>22773</v>
      </c>
      <c r="QHN345" s="437" t="s">
        <v>22774</v>
      </c>
      <c r="QHO345" s="437"/>
      <c r="QHP345" s="437"/>
      <c r="QHQ345" s="437"/>
      <c r="QHR345" s="437"/>
      <c r="QHS345" s="439"/>
      <c r="QHT345" s="211" t="s">
        <v>10863</v>
      </c>
      <c r="QHU345" s="211" t="s">
        <v>22772</v>
      </c>
      <c r="QHV345" s="211" t="s">
        <v>6595</v>
      </c>
      <c r="QHW345" s="212">
        <v>1</v>
      </c>
      <c r="QHX345" s="212"/>
      <c r="QHY345" s="194">
        <v>79.59</v>
      </c>
      <c r="QHZ345" s="194">
        <f>ROUND(QHY345*(1+$C$7),2)</f>
        <v>104.49</v>
      </c>
      <c r="QIA345" s="194">
        <f>QHW345*QHY345</f>
        <v>79.59</v>
      </c>
      <c r="QIB345" s="293">
        <f>QHZ345*QHW345</f>
        <v>104.49</v>
      </c>
      <c r="QIC345" s="232" t="s">
        <v>22773</v>
      </c>
      <c r="QID345" s="437" t="s">
        <v>22774</v>
      </c>
      <c r="QIE345" s="437"/>
      <c r="QIF345" s="437"/>
      <c r="QIG345" s="437"/>
      <c r="QIH345" s="437"/>
      <c r="QII345" s="439"/>
      <c r="QIJ345" s="211" t="s">
        <v>10863</v>
      </c>
      <c r="QIK345" s="211" t="s">
        <v>22772</v>
      </c>
      <c r="QIL345" s="211" t="s">
        <v>6595</v>
      </c>
      <c r="QIM345" s="212">
        <v>1</v>
      </c>
      <c r="QIN345" s="212"/>
      <c r="QIO345" s="194">
        <v>79.59</v>
      </c>
      <c r="QIP345" s="194">
        <f>ROUND(QIO345*(1+$C$7),2)</f>
        <v>104.49</v>
      </c>
      <c r="QIQ345" s="194">
        <f>QIM345*QIO345</f>
        <v>79.59</v>
      </c>
      <c r="QIR345" s="293">
        <f>QIP345*QIM345</f>
        <v>104.49</v>
      </c>
      <c r="QIS345" s="232" t="s">
        <v>22773</v>
      </c>
      <c r="QIT345" s="437" t="s">
        <v>22774</v>
      </c>
      <c r="QIU345" s="437"/>
      <c r="QIV345" s="437"/>
      <c r="QIW345" s="437"/>
      <c r="QIX345" s="437"/>
      <c r="QIY345" s="439"/>
      <c r="QIZ345" s="211" t="s">
        <v>10863</v>
      </c>
      <c r="QJA345" s="211" t="s">
        <v>22772</v>
      </c>
      <c r="QJB345" s="211" t="s">
        <v>6595</v>
      </c>
      <c r="QJC345" s="212">
        <v>1</v>
      </c>
      <c r="QJD345" s="212"/>
      <c r="QJE345" s="194">
        <v>79.59</v>
      </c>
      <c r="QJF345" s="194">
        <f>ROUND(QJE345*(1+$C$7),2)</f>
        <v>104.49</v>
      </c>
      <c r="QJG345" s="194">
        <f>QJC345*QJE345</f>
        <v>79.59</v>
      </c>
      <c r="QJH345" s="293">
        <f>QJF345*QJC345</f>
        <v>104.49</v>
      </c>
      <c r="QJI345" s="232" t="s">
        <v>22773</v>
      </c>
      <c r="QJJ345" s="437" t="s">
        <v>22774</v>
      </c>
      <c r="QJK345" s="437"/>
      <c r="QJL345" s="437"/>
      <c r="QJM345" s="437"/>
      <c r="QJN345" s="437"/>
      <c r="QJO345" s="439"/>
      <c r="QJP345" s="211" t="s">
        <v>10863</v>
      </c>
      <c r="QJQ345" s="211" t="s">
        <v>22772</v>
      </c>
      <c r="QJR345" s="211" t="s">
        <v>6595</v>
      </c>
      <c r="QJS345" s="212">
        <v>1</v>
      </c>
      <c r="QJT345" s="212"/>
      <c r="QJU345" s="194">
        <v>79.59</v>
      </c>
      <c r="QJV345" s="194">
        <f>ROUND(QJU345*(1+$C$7),2)</f>
        <v>104.49</v>
      </c>
      <c r="QJW345" s="194">
        <f>QJS345*QJU345</f>
        <v>79.59</v>
      </c>
      <c r="QJX345" s="293">
        <f>QJV345*QJS345</f>
        <v>104.49</v>
      </c>
      <c r="QJY345" s="232" t="s">
        <v>22773</v>
      </c>
      <c r="QJZ345" s="437" t="s">
        <v>22774</v>
      </c>
      <c r="QKA345" s="437"/>
      <c r="QKB345" s="437"/>
      <c r="QKC345" s="437"/>
      <c r="QKD345" s="437"/>
      <c r="QKE345" s="439"/>
      <c r="QKF345" s="211" t="s">
        <v>10863</v>
      </c>
      <c r="QKG345" s="211" t="s">
        <v>22772</v>
      </c>
      <c r="QKH345" s="211" t="s">
        <v>6595</v>
      </c>
      <c r="QKI345" s="212">
        <v>1</v>
      </c>
      <c r="QKJ345" s="212"/>
      <c r="QKK345" s="194">
        <v>79.59</v>
      </c>
      <c r="QKL345" s="194">
        <f>ROUND(QKK345*(1+$C$7),2)</f>
        <v>104.49</v>
      </c>
      <c r="QKM345" s="194">
        <f>QKI345*QKK345</f>
        <v>79.59</v>
      </c>
      <c r="QKN345" s="293">
        <f>QKL345*QKI345</f>
        <v>104.49</v>
      </c>
      <c r="QKO345" s="232" t="s">
        <v>22773</v>
      </c>
      <c r="QKP345" s="437" t="s">
        <v>22774</v>
      </c>
      <c r="QKQ345" s="437"/>
      <c r="QKR345" s="437"/>
      <c r="QKS345" s="437"/>
      <c r="QKT345" s="437"/>
      <c r="QKU345" s="439"/>
      <c r="QKV345" s="211" t="s">
        <v>10863</v>
      </c>
      <c r="QKW345" s="211" t="s">
        <v>22772</v>
      </c>
      <c r="QKX345" s="211" t="s">
        <v>6595</v>
      </c>
      <c r="QKY345" s="212">
        <v>1</v>
      </c>
      <c r="QKZ345" s="212"/>
      <c r="QLA345" s="194">
        <v>79.59</v>
      </c>
      <c r="QLB345" s="194">
        <f>ROUND(QLA345*(1+$C$7),2)</f>
        <v>104.49</v>
      </c>
      <c r="QLC345" s="194">
        <f>QKY345*QLA345</f>
        <v>79.59</v>
      </c>
      <c r="QLD345" s="293">
        <f>QLB345*QKY345</f>
        <v>104.49</v>
      </c>
      <c r="QLE345" s="232" t="s">
        <v>22773</v>
      </c>
      <c r="QLF345" s="437" t="s">
        <v>22774</v>
      </c>
      <c r="QLG345" s="437"/>
      <c r="QLH345" s="437"/>
      <c r="QLI345" s="437"/>
      <c r="QLJ345" s="437"/>
      <c r="QLK345" s="439"/>
      <c r="QLL345" s="211" t="s">
        <v>10863</v>
      </c>
      <c r="QLM345" s="211" t="s">
        <v>22772</v>
      </c>
      <c r="QLN345" s="211" t="s">
        <v>6595</v>
      </c>
      <c r="QLO345" s="212">
        <v>1</v>
      </c>
      <c r="QLP345" s="212"/>
      <c r="QLQ345" s="194">
        <v>79.59</v>
      </c>
      <c r="QLR345" s="194">
        <f>ROUND(QLQ345*(1+$C$7),2)</f>
        <v>104.49</v>
      </c>
      <c r="QLS345" s="194">
        <f>QLO345*QLQ345</f>
        <v>79.59</v>
      </c>
      <c r="QLT345" s="293">
        <f>QLR345*QLO345</f>
        <v>104.49</v>
      </c>
      <c r="QLU345" s="232" t="s">
        <v>22773</v>
      </c>
      <c r="QLV345" s="437" t="s">
        <v>22774</v>
      </c>
      <c r="QLW345" s="437"/>
      <c r="QLX345" s="437"/>
      <c r="QLY345" s="437"/>
      <c r="QLZ345" s="437"/>
      <c r="QMA345" s="439"/>
      <c r="QMB345" s="211" t="s">
        <v>10863</v>
      </c>
      <c r="QMC345" s="211" t="s">
        <v>22772</v>
      </c>
      <c r="QMD345" s="211" t="s">
        <v>6595</v>
      </c>
      <c r="QME345" s="212">
        <v>1</v>
      </c>
      <c r="QMF345" s="212"/>
      <c r="QMG345" s="194">
        <v>79.59</v>
      </c>
      <c r="QMH345" s="194">
        <f>ROUND(QMG345*(1+$C$7),2)</f>
        <v>104.49</v>
      </c>
      <c r="QMI345" s="194">
        <f>QME345*QMG345</f>
        <v>79.59</v>
      </c>
      <c r="QMJ345" s="293">
        <f>QMH345*QME345</f>
        <v>104.49</v>
      </c>
      <c r="QMK345" s="232" t="s">
        <v>22773</v>
      </c>
      <c r="QML345" s="437" t="s">
        <v>22774</v>
      </c>
      <c r="QMM345" s="437"/>
      <c r="QMN345" s="437"/>
      <c r="QMO345" s="437"/>
      <c r="QMP345" s="437"/>
      <c r="QMQ345" s="439"/>
      <c r="QMR345" s="211" t="s">
        <v>10863</v>
      </c>
      <c r="QMS345" s="211" t="s">
        <v>22772</v>
      </c>
      <c r="QMT345" s="211" t="s">
        <v>6595</v>
      </c>
      <c r="QMU345" s="212">
        <v>1</v>
      </c>
      <c r="QMV345" s="212"/>
      <c r="QMW345" s="194">
        <v>79.59</v>
      </c>
      <c r="QMX345" s="194">
        <f>ROUND(QMW345*(1+$C$7),2)</f>
        <v>104.49</v>
      </c>
      <c r="QMY345" s="194">
        <f>QMU345*QMW345</f>
        <v>79.59</v>
      </c>
      <c r="QMZ345" s="293">
        <f>QMX345*QMU345</f>
        <v>104.49</v>
      </c>
      <c r="QNA345" s="232" t="s">
        <v>22773</v>
      </c>
      <c r="QNB345" s="437" t="s">
        <v>22774</v>
      </c>
      <c r="QNC345" s="437"/>
      <c r="QND345" s="437"/>
      <c r="QNE345" s="437"/>
      <c r="QNF345" s="437"/>
      <c r="QNG345" s="439"/>
      <c r="QNH345" s="211" t="s">
        <v>10863</v>
      </c>
      <c r="QNI345" s="211" t="s">
        <v>22772</v>
      </c>
      <c r="QNJ345" s="211" t="s">
        <v>6595</v>
      </c>
      <c r="QNK345" s="212">
        <v>1</v>
      </c>
      <c r="QNL345" s="212"/>
      <c r="QNM345" s="194">
        <v>79.59</v>
      </c>
      <c r="QNN345" s="194">
        <f>ROUND(QNM345*(1+$C$7),2)</f>
        <v>104.49</v>
      </c>
      <c r="QNO345" s="194">
        <f>QNK345*QNM345</f>
        <v>79.59</v>
      </c>
      <c r="QNP345" s="293">
        <f>QNN345*QNK345</f>
        <v>104.49</v>
      </c>
      <c r="QNQ345" s="232" t="s">
        <v>22773</v>
      </c>
      <c r="QNR345" s="437" t="s">
        <v>22774</v>
      </c>
      <c r="QNS345" s="437"/>
      <c r="QNT345" s="437"/>
      <c r="QNU345" s="437"/>
      <c r="QNV345" s="437"/>
      <c r="QNW345" s="439"/>
      <c r="QNX345" s="211" t="s">
        <v>10863</v>
      </c>
      <c r="QNY345" s="211" t="s">
        <v>22772</v>
      </c>
      <c r="QNZ345" s="211" t="s">
        <v>6595</v>
      </c>
      <c r="QOA345" s="212">
        <v>1</v>
      </c>
      <c r="QOB345" s="212"/>
      <c r="QOC345" s="194">
        <v>79.59</v>
      </c>
      <c r="QOD345" s="194">
        <f>ROUND(QOC345*(1+$C$7),2)</f>
        <v>104.49</v>
      </c>
      <c r="QOE345" s="194">
        <f>QOA345*QOC345</f>
        <v>79.59</v>
      </c>
      <c r="QOF345" s="293">
        <f>QOD345*QOA345</f>
        <v>104.49</v>
      </c>
      <c r="QOG345" s="232" t="s">
        <v>22773</v>
      </c>
      <c r="QOH345" s="437" t="s">
        <v>22774</v>
      </c>
      <c r="QOI345" s="437"/>
      <c r="QOJ345" s="437"/>
      <c r="QOK345" s="437"/>
      <c r="QOL345" s="437"/>
      <c r="QOM345" s="439"/>
      <c r="QON345" s="211" t="s">
        <v>10863</v>
      </c>
      <c r="QOO345" s="211" t="s">
        <v>22772</v>
      </c>
      <c r="QOP345" s="211" t="s">
        <v>6595</v>
      </c>
      <c r="QOQ345" s="212">
        <v>1</v>
      </c>
      <c r="QOR345" s="212"/>
      <c r="QOS345" s="194">
        <v>79.59</v>
      </c>
      <c r="QOT345" s="194">
        <f>ROUND(QOS345*(1+$C$7),2)</f>
        <v>104.49</v>
      </c>
      <c r="QOU345" s="194">
        <f>QOQ345*QOS345</f>
        <v>79.59</v>
      </c>
      <c r="QOV345" s="293">
        <f>QOT345*QOQ345</f>
        <v>104.49</v>
      </c>
      <c r="QOW345" s="232" t="s">
        <v>22773</v>
      </c>
      <c r="QOX345" s="437" t="s">
        <v>22774</v>
      </c>
      <c r="QOY345" s="437"/>
      <c r="QOZ345" s="437"/>
      <c r="QPA345" s="437"/>
      <c r="QPB345" s="437"/>
      <c r="QPC345" s="439"/>
      <c r="QPD345" s="211" t="s">
        <v>10863</v>
      </c>
      <c r="QPE345" s="211" t="s">
        <v>22772</v>
      </c>
      <c r="QPF345" s="211" t="s">
        <v>6595</v>
      </c>
      <c r="QPG345" s="212">
        <v>1</v>
      </c>
      <c r="QPH345" s="212"/>
      <c r="QPI345" s="194">
        <v>79.59</v>
      </c>
      <c r="QPJ345" s="194">
        <f>ROUND(QPI345*(1+$C$7),2)</f>
        <v>104.49</v>
      </c>
      <c r="QPK345" s="194">
        <f>QPG345*QPI345</f>
        <v>79.59</v>
      </c>
      <c r="QPL345" s="293">
        <f>QPJ345*QPG345</f>
        <v>104.49</v>
      </c>
      <c r="QPM345" s="232" t="s">
        <v>22773</v>
      </c>
      <c r="QPN345" s="437" t="s">
        <v>22774</v>
      </c>
      <c r="QPO345" s="437"/>
      <c r="QPP345" s="437"/>
      <c r="QPQ345" s="437"/>
      <c r="QPR345" s="437"/>
      <c r="QPS345" s="439"/>
      <c r="QPT345" s="211" t="s">
        <v>10863</v>
      </c>
      <c r="QPU345" s="211" t="s">
        <v>22772</v>
      </c>
      <c r="QPV345" s="211" t="s">
        <v>6595</v>
      </c>
      <c r="QPW345" s="212">
        <v>1</v>
      </c>
      <c r="QPX345" s="212"/>
      <c r="QPY345" s="194">
        <v>79.59</v>
      </c>
      <c r="QPZ345" s="194">
        <f>ROUND(QPY345*(1+$C$7),2)</f>
        <v>104.49</v>
      </c>
      <c r="QQA345" s="194">
        <f>QPW345*QPY345</f>
        <v>79.59</v>
      </c>
      <c r="QQB345" s="293">
        <f>QPZ345*QPW345</f>
        <v>104.49</v>
      </c>
      <c r="QQC345" s="232" t="s">
        <v>22773</v>
      </c>
      <c r="QQD345" s="437" t="s">
        <v>22774</v>
      </c>
      <c r="QQE345" s="437"/>
      <c r="QQF345" s="437"/>
      <c r="QQG345" s="437"/>
      <c r="QQH345" s="437"/>
      <c r="QQI345" s="439"/>
      <c r="QQJ345" s="211" t="s">
        <v>10863</v>
      </c>
      <c r="QQK345" s="211" t="s">
        <v>22772</v>
      </c>
      <c r="QQL345" s="211" t="s">
        <v>6595</v>
      </c>
      <c r="QQM345" s="212">
        <v>1</v>
      </c>
      <c r="QQN345" s="212"/>
      <c r="QQO345" s="194">
        <v>79.59</v>
      </c>
      <c r="QQP345" s="194">
        <f>ROUND(QQO345*(1+$C$7),2)</f>
        <v>104.49</v>
      </c>
      <c r="QQQ345" s="194">
        <f>QQM345*QQO345</f>
        <v>79.59</v>
      </c>
      <c r="QQR345" s="293">
        <f>QQP345*QQM345</f>
        <v>104.49</v>
      </c>
      <c r="QQS345" s="232" t="s">
        <v>22773</v>
      </c>
      <c r="QQT345" s="437" t="s">
        <v>22774</v>
      </c>
      <c r="QQU345" s="437"/>
      <c r="QQV345" s="437"/>
      <c r="QQW345" s="437"/>
      <c r="QQX345" s="437"/>
      <c r="QQY345" s="439"/>
      <c r="QQZ345" s="211" t="s">
        <v>10863</v>
      </c>
      <c r="QRA345" s="211" t="s">
        <v>22772</v>
      </c>
      <c r="QRB345" s="211" t="s">
        <v>6595</v>
      </c>
      <c r="QRC345" s="212">
        <v>1</v>
      </c>
      <c r="QRD345" s="212"/>
      <c r="QRE345" s="194">
        <v>79.59</v>
      </c>
      <c r="QRF345" s="194">
        <f>ROUND(QRE345*(1+$C$7),2)</f>
        <v>104.49</v>
      </c>
      <c r="QRG345" s="194">
        <f>QRC345*QRE345</f>
        <v>79.59</v>
      </c>
      <c r="QRH345" s="293">
        <f>QRF345*QRC345</f>
        <v>104.49</v>
      </c>
      <c r="QRI345" s="232" t="s">
        <v>22773</v>
      </c>
      <c r="QRJ345" s="437" t="s">
        <v>22774</v>
      </c>
      <c r="QRK345" s="437"/>
      <c r="QRL345" s="437"/>
      <c r="QRM345" s="437"/>
      <c r="QRN345" s="437"/>
      <c r="QRO345" s="439"/>
      <c r="QRP345" s="211" t="s">
        <v>10863</v>
      </c>
      <c r="QRQ345" s="211" t="s">
        <v>22772</v>
      </c>
      <c r="QRR345" s="211" t="s">
        <v>6595</v>
      </c>
      <c r="QRS345" s="212">
        <v>1</v>
      </c>
      <c r="QRT345" s="212"/>
      <c r="QRU345" s="194">
        <v>79.59</v>
      </c>
      <c r="QRV345" s="194">
        <f>ROUND(QRU345*(1+$C$7),2)</f>
        <v>104.49</v>
      </c>
      <c r="QRW345" s="194">
        <f>QRS345*QRU345</f>
        <v>79.59</v>
      </c>
      <c r="QRX345" s="293">
        <f>QRV345*QRS345</f>
        <v>104.49</v>
      </c>
      <c r="QRY345" s="232" t="s">
        <v>22773</v>
      </c>
      <c r="QRZ345" s="437" t="s">
        <v>22774</v>
      </c>
      <c r="QSA345" s="437"/>
      <c r="QSB345" s="437"/>
      <c r="QSC345" s="437"/>
      <c r="QSD345" s="437"/>
      <c r="QSE345" s="439"/>
      <c r="QSF345" s="211" t="s">
        <v>10863</v>
      </c>
      <c r="QSG345" s="211" t="s">
        <v>22772</v>
      </c>
      <c r="QSH345" s="211" t="s">
        <v>6595</v>
      </c>
      <c r="QSI345" s="212">
        <v>1</v>
      </c>
      <c r="QSJ345" s="212"/>
      <c r="QSK345" s="194">
        <v>79.59</v>
      </c>
      <c r="QSL345" s="194">
        <f>ROUND(QSK345*(1+$C$7),2)</f>
        <v>104.49</v>
      </c>
      <c r="QSM345" s="194">
        <f>QSI345*QSK345</f>
        <v>79.59</v>
      </c>
      <c r="QSN345" s="293">
        <f>QSL345*QSI345</f>
        <v>104.49</v>
      </c>
      <c r="QSO345" s="232" t="s">
        <v>22773</v>
      </c>
      <c r="QSP345" s="437" t="s">
        <v>22774</v>
      </c>
      <c r="QSQ345" s="437"/>
      <c r="QSR345" s="437"/>
      <c r="QSS345" s="437"/>
      <c r="QST345" s="437"/>
      <c r="QSU345" s="439"/>
      <c r="QSV345" s="211" t="s">
        <v>10863</v>
      </c>
      <c r="QSW345" s="211" t="s">
        <v>22772</v>
      </c>
      <c r="QSX345" s="211" t="s">
        <v>6595</v>
      </c>
      <c r="QSY345" s="212">
        <v>1</v>
      </c>
      <c r="QSZ345" s="212"/>
      <c r="QTA345" s="194">
        <v>79.59</v>
      </c>
      <c r="QTB345" s="194">
        <f>ROUND(QTA345*(1+$C$7),2)</f>
        <v>104.49</v>
      </c>
      <c r="QTC345" s="194">
        <f>QSY345*QTA345</f>
        <v>79.59</v>
      </c>
      <c r="QTD345" s="293">
        <f>QTB345*QSY345</f>
        <v>104.49</v>
      </c>
      <c r="QTE345" s="232" t="s">
        <v>22773</v>
      </c>
      <c r="QTF345" s="437" t="s">
        <v>22774</v>
      </c>
      <c r="QTG345" s="437"/>
      <c r="QTH345" s="437"/>
      <c r="QTI345" s="437"/>
      <c r="QTJ345" s="437"/>
      <c r="QTK345" s="439"/>
      <c r="QTL345" s="211" t="s">
        <v>10863</v>
      </c>
      <c r="QTM345" s="211" t="s">
        <v>22772</v>
      </c>
      <c r="QTN345" s="211" t="s">
        <v>6595</v>
      </c>
      <c r="QTO345" s="212">
        <v>1</v>
      </c>
      <c r="QTP345" s="212"/>
      <c r="QTQ345" s="194">
        <v>79.59</v>
      </c>
      <c r="QTR345" s="194">
        <f>ROUND(QTQ345*(1+$C$7),2)</f>
        <v>104.49</v>
      </c>
      <c r="QTS345" s="194">
        <f>QTO345*QTQ345</f>
        <v>79.59</v>
      </c>
      <c r="QTT345" s="293">
        <f>QTR345*QTO345</f>
        <v>104.49</v>
      </c>
      <c r="QTU345" s="232" t="s">
        <v>22773</v>
      </c>
      <c r="QTV345" s="437" t="s">
        <v>22774</v>
      </c>
      <c r="QTW345" s="437"/>
      <c r="QTX345" s="437"/>
      <c r="QTY345" s="437"/>
      <c r="QTZ345" s="437"/>
      <c r="QUA345" s="439"/>
      <c r="QUB345" s="211" t="s">
        <v>10863</v>
      </c>
      <c r="QUC345" s="211" t="s">
        <v>22772</v>
      </c>
      <c r="QUD345" s="211" t="s">
        <v>6595</v>
      </c>
      <c r="QUE345" s="212">
        <v>1</v>
      </c>
      <c r="QUF345" s="212"/>
      <c r="QUG345" s="194">
        <v>79.59</v>
      </c>
      <c r="QUH345" s="194">
        <f>ROUND(QUG345*(1+$C$7),2)</f>
        <v>104.49</v>
      </c>
      <c r="QUI345" s="194">
        <f>QUE345*QUG345</f>
        <v>79.59</v>
      </c>
      <c r="QUJ345" s="293">
        <f>QUH345*QUE345</f>
        <v>104.49</v>
      </c>
      <c r="QUK345" s="232" t="s">
        <v>22773</v>
      </c>
      <c r="QUL345" s="437" t="s">
        <v>22774</v>
      </c>
      <c r="QUM345" s="437"/>
      <c r="QUN345" s="437"/>
      <c r="QUO345" s="437"/>
      <c r="QUP345" s="437"/>
      <c r="QUQ345" s="439"/>
      <c r="QUR345" s="211" t="s">
        <v>10863</v>
      </c>
      <c r="QUS345" s="211" t="s">
        <v>22772</v>
      </c>
      <c r="QUT345" s="211" t="s">
        <v>6595</v>
      </c>
      <c r="QUU345" s="212">
        <v>1</v>
      </c>
      <c r="QUV345" s="212"/>
      <c r="QUW345" s="194">
        <v>79.59</v>
      </c>
      <c r="QUX345" s="194">
        <f>ROUND(QUW345*(1+$C$7),2)</f>
        <v>104.49</v>
      </c>
      <c r="QUY345" s="194">
        <f>QUU345*QUW345</f>
        <v>79.59</v>
      </c>
      <c r="QUZ345" s="293">
        <f>QUX345*QUU345</f>
        <v>104.49</v>
      </c>
      <c r="QVA345" s="232" t="s">
        <v>22773</v>
      </c>
      <c r="QVB345" s="437" t="s">
        <v>22774</v>
      </c>
      <c r="QVC345" s="437"/>
      <c r="QVD345" s="437"/>
      <c r="QVE345" s="437"/>
      <c r="QVF345" s="437"/>
      <c r="QVG345" s="439"/>
      <c r="QVH345" s="211" t="s">
        <v>10863</v>
      </c>
      <c r="QVI345" s="211" t="s">
        <v>22772</v>
      </c>
      <c r="QVJ345" s="211" t="s">
        <v>6595</v>
      </c>
      <c r="QVK345" s="212">
        <v>1</v>
      </c>
      <c r="QVL345" s="212"/>
      <c r="QVM345" s="194">
        <v>79.59</v>
      </c>
      <c r="QVN345" s="194">
        <f>ROUND(QVM345*(1+$C$7),2)</f>
        <v>104.49</v>
      </c>
      <c r="QVO345" s="194">
        <f>QVK345*QVM345</f>
        <v>79.59</v>
      </c>
      <c r="QVP345" s="293">
        <f>QVN345*QVK345</f>
        <v>104.49</v>
      </c>
      <c r="QVQ345" s="232" t="s">
        <v>22773</v>
      </c>
      <c r="QVR345" s="437" t="s">
        <v>22774</v>
      </c>
      <c r="QVS345" s="437"/>
      <c r="QVT345" s="437"/>
      <c r="QVU345" s="437"/>
      <c r="QVV345" s="437"/>
      <c r="QVW345" s="439"/>
      <c r="QVX345" s="211" t="s">
        <v>10863</v>
      </c>
      <c r="QVY345" s="211" t="s">
        <v>22772</v>
      </c>
      <c r="QVZ345" s="211" t="s">
        <v>6595</v>
      </c>
      <c r="QWA345" s="212">
        <v>1</v>
      </c>
      <c r="QWB345" s="212"/>
      <c r="QWC345" s="194">
        <v>79.59</v>
      </c>
      <c r="QWD345" s="194">
        <f>ROUND(QWC345*(1+$C$7),2)</f>
        <v>104.49</v>
      </c>
      <c r="QWE345" s="194">
        <f>QWA345*QWC345</f>
        <v>79.59</v>
      </c>
      <c r="QWF345" s="293">
        <f>QWD345*QWA345</f>
        <v>104.49</v>
      </c>
      <c r="QWG345" s="232" t="s">
        <v>22773</v>
      </c>
      <c r="QWH345" s="437" t="s">
        <v>22774</v>
      </c>
      <c r="QWI345" s="437"/>
      <c r="QWJ345" s="437"/>
      <c r="QWK345" s="437"/>
      <c r="QWL345" s="437"/>
      <c r="QWM345" s="439"/>
      <c r="QWN345" s="211" t="s">
        <v>10863</v>
      </c>
      <c r="QWO345" s="211" t="s">
        <v>22772</v>
      </c>
      <c r="QWP345" s="211" t="s">
        <v>6595</v>
      </c>
      <c r="QWQ345" s="212">
        <v>1</v>
      </c>
      <c r="QWR345" s="212"/>
      <c r="QWS345" s="194">
        <v>79.59</v>
      </c>
      <c r="QWT345" s="194">
        <f>ROUND(QWS345*(1+$C$7),2)</f>
        <v>104.49</v>
      </c>
      <c r="QWU345" s="194">
        <f>QWQ345*QWS345</f>
        <v>79.59</v>
      </c>
      <c r="QWV345" s="293">
        <f>QWT345*QWQ345</f>
        <v>104.49</v>
      </c>
      <c r="QWW345" s="232" t="s">
        <v>22773</v>
      </c>
      <c r="QWX345" s="437" t="s">
        <v>22774</v>
      </c>
      <c r="QWY345" s="437"/>
      <c r="QWZ345" s="437"/>
      <c r="QXA345" s="437"/>
      <c r="QXB345" s="437"/>
      <c r="QXC345" s="439"/>
      <c r="QXD345" s="211" t="s">
        <v>10863</v>
      </c>
      <c r="QXE345" s="211" t="s">
        <v>22772</v>
      </c>
      <c r="QXF345" s="211" t="s">
        <v>6595</v>
      </c>
      <c r="QXG345" s="212">
        <v>1</v>
      </c>
      <c r="QXH345" s="212"/>
      <c r="QXI345" s="194">
        <v>79.59</v>
      </c>
      <c r="QXJ345" s="194">
        <f>ROUND(QXI345*(1+$C$7),2)</f>
        <v>104.49</v>
      </c>
      <c r="QXK345" s="194">
        <f>QXG345*QXI345</f>
        <v>79.59</v>
      </c>
      <c r="QXL345" s="293">
        <f>QXJ345*QXG345</f>
        <v>104.49</v>
      </c>
      <c r="QXM345" s="232" t="s">
        <v>22773</v>
      </c>
      <c r="QXN345" s="437" t="s">
        <v>22774</v>
      </c>
      <c r="QXO345" s="437"/>
      <c r="QXP345" s="437"/>
      <c r="QXQ345" s="437"/>
      <c r="QXR345" s="437"/>
      <c r="QXS345" s="439"/>
      <c r="QXT345" s="211" t="s">
        <v>10863</v>
      </c>
      <c r="QXU345" s="211" t="s">
        <v>22772</v>
      </c>
      <c r="QXV345" s="211" t="s">
        <v>6595</v>
      </c>
      <c r="QXW345" s="212">
        <v>1</v>
      </c>
      <c r="QXX345" s="212"/>
      <c r="QXY345" s="194">
        <v>79.59</v>
      </c>
      <c r="QXZ345" s="194">
        <f>ROUND(QXY345*(1+$C$7),2)</f>
        <v>104.49</v>
      </c>
      <c r="QYA345" s="194">
        <f>QXW345*QXY345</f>
        <v>79.59</v>
      </c>
      <c r="QYB345" s="293">
        <f>QXZ345*QXW345</f>
        <v>104.49</v>
      </c>
      <c r="QYC345" s="232" t="s">
        <v>22773</v>
      </c>
      <c r="QYD345" s="437" t="s">
        <v>22774</v>
      </c>
      <c r="QYE345" s="437"/>
      <c r="QYF345" s="437"/>
      <c r="QYG345" s="437"/>
      <c r="QYH345" s="437"/>
      <c r="QYI345" s="439"/>
      <c r="QYJ345" s="211" t="s">
        <v>10863</v>
      </c>
      <c r="QYK345" s="211" t="s">
        <v>22772</v>
      </c>
      <c r="QYL345" s="211" t="s">
        <v>6595</v>
      </c>
      <c r="QYM345" s="212">
        <v>1</v>
      </c>
      <c r="QYN345" s="212"/>
      <c r="QYO345" s="194">
        <v>79.59</v>
      </c>
      <c r="QYP345" s="194">
        <f>ROUND(QYO345*(1+$C$7),2)</f>
        <v>104.49</v>
      </c>
      <c r="QYQ345" s="194">
        <f>QYM345*QYO345</f>
        <v>79.59</v>
      </c>
      <c r="QYR345" s="293">
        <f>QYP345*QYM345</f>
        <v>104.49</v>
      </c>
      <c r="QYS345" s="232" t="s">
        <v>22773</v>
      </c>
      <c r="QYT345" s="437" t="s">
        <v>22774</v>
      </c>
      <c r="QYU345" s="437"/>
      <c r="QYV345" s="437"/>
      <c r="QYW345" s="437"/>
      <c r="QYX345" s="437"/>
      <c r="QYY345" s="439"/>
      <c r="QYZ345" s="211" t="s">
        <v>10863</v>
      </c>
      <c r="QZA345" s="211" t="s">
        <v>22772</v>
      </c>
      <c r="QZB345" s="211" t="s">
        <v>6595</v>
      </c>
      <c r="QZC345" s="212">
        <v>1</v>
      </c>
      <c r="QZD345" s="212"/>
      <c r="QZE345" s="194">
        <v>79.59</v>
      </c>
      <c r="QZF345" s="194">
        <f>ROUND(QZE345*(1+$C$7),2)</f>
        <v>104.49</v>
      </c>
      <c r="QZG345" s="194">
        <f>QZC345*QZE345</f>
        <v>79.59</v>
      </c>
      <c r="QZH345" s="293">
        <f>QZF345*QZC345</f>
        <v>104.49</v>
      </c>
      <c r="QZI345" s="232" t="s">
        <v>22773</v>
      </c>
      <c r="QZJ345" s="437" t="s">
        <v>22774</v>
      </c>
      <c r="QZK345" s="437"/>
      <c r="QZL345" s="437"/>
      <c r="QZM345" s="437"/>
      <c r="QZN345" s="437"/>
      <c r="QZO345" s="439"/>
      <c r="QZP345" s="211" t="s">
        <v>10863</v>
      </c>
      <c r="QZQ345" s="211" t="s">
        <v>22772</v>
      </c>
      <c r="QZR345" s="211" t="s">
        <v>6595</v>
      </c>
      <c r="QZS345" s="212">
        <v>1</v>
      </c>
      <c r="QZT345" s="212"/>
      <c r="QZU345" s="194">
        <v>79.59</v>
      </c>
      <c r="QZV345" s="194">
        <f>ROUND(QZU345*(1+$C$7),2)</f>
        <v>104.49</v>
      </c>
      <c r="QZW345" s="194">
        <f>QZS345*QZU345</f>
        <v>79.59</v>
      </c>
      <c r="QZX345" s="293">
        <f>QZV345*QZS345</f>
        <v>104.49</v>
      </c>
      <c r="QZY345" s="232" t="s">
        <v>22773</v>
      </c>
      <c r="QZZ345" s="437" t="s">
        <v>22774</v>
      </c>
      <c r="RAA345" s="437"/>
      <c r="RAB345" s="437"/>
      <c r="RAC345" s="437"/>
      <c r="RAD345" s="437"/>
      <c r="RAE345" s="439"/>
      <c r="RAF345" s="211" t="s">
        <v>10863</v>
      </c>
      <c r="RAG345" s="211" t="s">
        <v>22772</v>
      </c>
      <c r="RAH345" s="211" t="s">
        <v>6595</v>
      </c>
      <c r="RAI345" s="212">
        <v>1</v>
      </c>
      <c r="RAJ345" s="212"/>
      <c r="RAK345" s="194">
        <v>79.59</v>
      </c>
      <c r="RAL345" s="194">
        <f>ROUND(RAK345*(1+$C$7),2)</f>
        <v>104.49</v>
      </c>
      <c r="RAM345" s="194">
        <f>RAI345*RAK345</f>
        <v>79.59</v>
      </c>
      <c r="RAN345" s="293">
        <f>RAL345*RAI345</f>
        <v>104.49</v>
      </c>
      <c r="RAO345" s="232" t="s">
        <v>22773</v>
      </c>
      <c r="RAP345" s="437" t="s">
        <v>22774</v>
      </c>
      <c r="RAQ345" s="437"/>
      <c r="RAR345" s="437"/>
      <c r="RAS345" s="437"/>
      <c r="RAT345" s="437"/>
      <c r="RAU345" s="439"/>
      <c r="RAV345" s="211" t="s">
        <v>10863</v>
      </c>
      <c r="RAW345" s="211" t="s">
        <v>22772</v>
      </c>
      <c r="RAX345" s="211" t="s">
        <v>6595</v>
      </c>
      <c r="RAY345" s="212">
        <v>1</v>
      </c>
      <c r="RAZ345" s="212"/>
      <c r="RBA345" s="194">
        <v>79.59</v>
      </c>
      <c r="RBB345" s="194">
        <f>ROUND(RBA345*(1+$C$7),2)</f>
        <v>104.49</v>
      </c>
      <c r="RBC345" s="194">
        <f>RAY345*RBA345</f>
        <v>79.59</v>
      </c>
      <c r="RBD345" s="293">
        <f>RBB345*RAY345</f>
        <v>104.49</v>
      </c>
      <c r="RBE345" s="232" t="s">
        <v>22773</v>
      </c>
      <c r="RBF345" s="437" t="s">
        <v>22774</v>
      </c>
      <c r="RBG345" s="437"/>
      <c r="RBH345" s="437"/>
      <c r="RBI345" s="437"/>
      <c r="RBJ345" s="437"/>
      <c r="RBK345" s="439"/>
      <c r="RBL345" s="211" t="s">
        <v>10863</v>
      </c>
      <c r="RBM345" s="211" t="s">
        <v>22772</v>
      </c>
      <c r="RBN345" s="211" t="s">
        <v>6595</v>
      </c>
      <c r="RBO345" s="212">
        <v>1</v>
      </c>
      <c r="RBP345" s="212"/>
      <c r="RBQ345" s="194">
        <v>79.59</v>
      </c>
      <c r="RBR345" s="194">
        <f>ROUND(RBQ345*(1+$C$7),2)</f>
        <v>104.49</v>
      </c>
      <c r="RBS345" s="194">
        <f>RBO345*RBQ345</f>
        <v>79.59</v>
      </c>
      <c r="RBT345" s="293">
        <f>RBR345*RBO345</f>
        <v>104.49</v>
      </c>
      <c r="RBU345" s="232" t="s">
        <v>22773</v>
      </c>
      <c r="RBV345" s="437" t="s">
        <v>22774</v>
      </c>
      <c r="RBW345" s="437"/>
      <c r="RBX345" s="437"/>
      <c r="RBY345" s="437"/>
      <c r="RBZ345" s="437"/>
      <c r="RCA345" s="439"/>
      <c r="RCB345" s="211" t="s">
        <v>10863</v>
      </c>
      <c r="RCC345" s="211" t="s">
        <v>22772</v>
      </c>
      <c r="RCD345" s="211" t="s">
        <v>6595</v>
      </c>
      <c r="RCE345" s="212">
        <v>1</v>
      </c>
      <c r="RCF345" s="212"/>
      <c r="RCG345" s="194">
        <v>79.59</v>
      </c>
      <c r="RCH345" s="194">
        <f>ROUND(RCG345*(1+$C$7),2)</f>
        <v>104.49</v>
      </c>
      <c r="RCI345" s="194">
        <f>RCE345*RCG345</f>
        <v>79.59</v>
      </c>
      <c r="RCJ345" s="293">
        <f>RCH345*RCE345</f>
        <v>104.49</v>
      </c>
      <c r="RCK345" s="232" t="s">
        <v>22773</v>
      </c>
      <c r="RCL345" s="437" t="s">
        <v>22774</v>
      </c>
      <c r="RCM345" s="437"/>
      <c r="RCN345" s="437"/>
      <c r="RCO345" s="437"/>
      <c r="RCP345" s="437"/>
      <c r="RCQ345" s="439"/>
      <c r="RCR345" s="211" t="s">
        <v>10863</v>
      </c>
      <c r="RCS345" s="211" t="s">
        <v>22772</v>
      </c>
      <c r="RCT345" s="211" t="s">
        <v>6595</v>
      </c>
      <c r="RCU345" s="212">
        <v>1</v>
      </c>
      <c r="RCV345" s="212"/>
      <c r="RCW345" s="194">
        <v>79.59</v>
      </c>
      <c r="RCX345" s="194">
        <f>ROUND(RCW345*(1+$C$7),2)</f>
        <v>104.49</v>
      </c>
      <c r="RCY345" s="194">
        <f>RCU345*RCW345</f>
        <v>79.59</v>
      </c>
      <c r="RCZ345" s="293">
        <f>RCX345*RCU345</f>
        <v>104.49</v>
      </c>
      <c r="RDA345" s="232" t="s">
        <v>22773</v>
      </c>
      <c r="RDB345" s="437" t="s">
        <v>22774</v>
      </c>
      <c r="RDC345" s="437"/>
      <c r="RDD345" s="437"/>
      <c r="RDE345" s="437"/>
      <c r="RDF345" s="437"/>
      <c r="RDG345" s="439"/>
      <c r="RDH345" s="211" t="s">
        <v>10863</v>
      </c>
      <c r="RDI345" s="211" t="s">
        <v>22772</v>
      </c>
      <c r="RDJ345" s="211" t="s">
        <v>6595</v>
      </c>
      <c r="RDK345" s="212">
        <v>1</v>
      </c>
      <c r="RDL345" s="212"/>
      <c r="RDM345" s="194">
        <v>79.59</v>
      </c>
      <c r="RDN345" s="194">
        <f>ROUND(RDM345*(1+$C$7),2)</f>
        <v>104.49</v>
      </c>
      <c r="RDO345" s="194">
        <f>RDK345*RDM345</f>
        <v>79.59</v>
      </c>
      <c r="RDP345" s="293">
        <f>RDN345*RDK345</f>
        <v>104.49</v>
      </c>
      <c r="RDQ345" s="232" t="s">
        <v>22773</v>
      </c>
      <c r="RDR345" s="437" t="s">
        <v>22774</v>
      </c>
      <c r="RDS345" s="437"/>
      <c r="RDT345" s="437"/>
      <c r="RDU345" s="437"/>
      <c r="RDV345" s="437"/>
      <c r="RDW345" s="439"/>
      <c r="RDX345" s="211" t="s">
        <v>10863</v>
      </c>
      <c r="RDY345" s="211" t="s">
        <v>22772</v>
      </c>
      <c r="RDZ345" s="211" t="s">
        <v>6595</v>
      </c>
      <c r="REA345" s="212">
        <v>1</v>
      </c>
      <c r="REB345" s="212"/>
      <c r="REC345" s="194">
        <v>79.59</v>
      </c>
      <c r="RED345" s="194">
        <f>ROUND(REC345*(1+$C$7),2)</f>
        <v>104.49</v>
      </c>
      <c r="REE345" s="194">
        <f>REA345*REC345</f>
        <v>79.59</v>
      </c>
      <c r="REF345" s="293">
        <f>RED345*REA345</f>
        <v>104.49</v>
      </c>
      <c r="REG345" s="232" t="s">
        <v>22773</v>
      </c>
      <c r="REH345" s="437" t="s">
        <v>22774</v>
      </c>
      <c r="REI345" s="437"/>
      <c r="REJ345" s="437"/>
      <c r="REK345" s="437"/>
      <c r="REL345" s="437"/>
      <c r="REM345" s="439"/>
      <c r="REN345" s="211" t="s">
        <v>10863</v>
      </c>
      <c r="REO345" s="211" t="s">
        <v>22772</v>
      </c>
      <c r="REP345" s="211" t="s">
        <v>6595</v>
      </c>
      <c r="REQ345" s="212">
        <v>1</v>
      </c>
      <c r="RER345" s="212"/>
      <c r="RES345" s="194">
        <v>79.59</v>
      </c>
      <c r="RET345" s="194">
        <f>ROUND(RES345*(1+$C$7),2)</f>
        <v>104.49</v>
      </c>
      <c r="REU345" s="194">
        <f>REQ345*RES345</f>
        <v>79.59</v>
      </c>
      <c r="REV345" s="293">
        <f>RET345*REQ345</f>
        <v>104.49</v>
      </c>
      <c r="REW345" s="232" t="s">
        <v>22773</v>
      </c>
      <c r="REX345" s="437" t="s">
        <v>22774</v>
      </c>
      <c r="REY345" s="437"/>
      <c r="REZ345" s="437"/>
      <c r="RFA345" s="437"/>
      <c r="RFB345" s="437"/>
      <c r="RFC345" s="439"/>
      <c r="RFD345" s="211" t="s">
        <v>10863</v>
      </c>
      <c r="RFE345" s="211" t="s">
        <v>22772</v>
      </c>
      <c r="RFF345" s="211" t="s">
        <v>6595</v>
      </c>
      <c r="RFG345" s="212">
        <v>1</v>
      </c>
      <c r="RFH345" s="212"/>
      <c r="RFI345" s="194">
        <v>79.59</v>
      </c>
      <c r="RFJ345" s="194">
        <f>ROUND(RFI345*(1+$C$7),2)</f>
        <v>104.49</v>
      </c>
      <c r="RFK345" s="194">
        <f>RFG345*RFI345</f>
        <v>79.59</v>
      </c>
      <c r="RFL345" s="293">
        <f>RFJ345*RFG345</f>
        <v>104.49</v>
      </c>
      <c r="RFM345" s="232" t="s">
        <v>22773</v>
      </c>
      <c r="RFN345" s="437" t="s">
        <v>22774</v>
      </c>
      <c r="RFO345" s="437"/>
      <c r="RFP345" s="437"/>
      <c r="RFQ345" s="437"/>
      <c r="RFR345" s="437"/>
      <c r="RFS345" s="439"/>
      <c r="RFT345" s="211" t="s">
        <v>10863</v>
      </c>
      <c r="RFU345" s="211" t="s">
        <v>22772</v>
      </c>
      <c r="RFV345" s="211" t="s">
        <v>6595</v>
      </c>
      <c r="RFW345" s="212">
        <v>1</v>
      </c>
      <c r="RFX345" s="212"/>
      <c r="RFY345" s="194">
        <v>79.59</v>
      </c>
      <c r="RFZ345" s="194">
        <f>ROUND(RFY345*(1+$C$7),2)</f>
        <v>104.49</v>
      </c>
      <c r="RGA345" s="194">
        <f>RFW345*RFY345</f>
        <v>79.59</v>
      </c>
      <c r="RGB345" s="293">
        <f>RFZ345*RFW345</f>
        <v>104.49</v>
      </c>
      <c r="RGC345" s="232" t="s">
        <v>22773</v>
      </c>
      <c r="RGD345" s="437" t="s">
        <v>22774</v>
      </c>
      <c r="RGE345" s="437"/>
      <c r="RGF345" s="437"/>
      <c r="RGG345" s="437"/>
      <c r="RGH345" s="437"/>
      <c r="RGI345" s="439"/>
      <c r="RGJ345" s="211" t="s">
        <v>10863</v>
      </c>
      <c r="RGK345" s="211" t="s">
        <v>22772</v>
      </c>
      <c r="RGL345" s="211" t="s">
        <v>6595</v>
      </c>
      <c r="RGM345" s="212">
        <v>1</v>
      </c>
      <c r="RGN345" s="212"/>
      <c r="RGO345" s="194">
        <v>79.59</v>
      </c>
      <c r="RGP345" s="194">
        <f>ROUND(RGO345*(1+$C$7),2)</f>
        <v>104.49</v>
      </c>
      <c r="RGQ345" s="194">
        <f>RGM345*RGO345</f>
        <v>79.59</v>
      </c>
      <c r="RGR345" s="293">
        <f>RGP345*RGM345</f>
        <v>104.49</v>
      </c>
      <c r="RGS345" s="232" t="s">
        <v>22773</v>
      </c>
      <c r="RGT345" s="437" t="s">
        <v>22774</v>
      </c>
      <c r="RGU345" s="437"/>
      <c r="RGV345" s="437"/>
      <c r="RGW345" s="437"/>
      <c r="RGX345" s="437"/>
      <c r="RGY345" s="439"/>
      <c r="RGZ345" s="211" t="s">
        <v>10863</v>
      </c>
      <c r="RHA345" s="211" t="s">
        <v>22772</v>
      </c>
      <c r="RHB345" s="211" t="s">
        <v>6595</v>
      </c>
      <c r="RHC345" s="212">
        <v>1</v>
      </c>
      <c r="RHD345" s="212"/>
      <c r="RHE345" s="194">
        <v>79.59</v>
      </c>
      <c r="RHF345" s="194">
        <f>ROUND(RHE345*(1+$C$7),2)</f>
        <v>104.49</v>
      </c>
      <c r="RHG345" s="194">
        <f>RHC345*RHE345</f>
        <v>79.59</v>
      </c>
      <c r="RHH345" s="293">
        <f>RHF345*RHC345</f>
        <v>104.49</v>
      </c>
      <c r="RHI345" s="232" t="s">
        <v>22773</v>
      </c>
      <c r="RHJ345" s="437" t="s">
        <v>22774</v>
      </c>
      <c r="RHK345" s="437"/>
      <c r="RHL345" s="437"/>
      <c r="RHM345" s="437"/>
      <c r="RHN345" s="437"/>
      <c r="RHO345" s="439"/>
      <c r="RHP345" s="211" t="s">
        <v>10863</v>
      </c>
      <c r="RHQ345" s="211" t="s">
        <v>22772</v>
      </c>
      <c r="RHR345" s="211" t="s">
        <v>6595</v>
      </c>
      <c r="RHS345" s="212">
        <v>1</v>
      </c>
      <c r="RHT345" s="212"/>
      <c r="RHU345" s="194">
        <v>79.59</v>
      </c>
      <c r="RHV345" s="194">
        <f>ROUND(RHU345*(1+$C$7),2)</f>
        <v>104.49</v>
      </c>
      <c r="RHW345" s="194">
        <f>RHS345*RHU345</f>
        <v>79.59</v>
      </c>
      <c r="RHX345" s="293">
        <f>RHV345*RHS345</f>
        <v>104.49</v>
      </c>
      <c r="RHY345" s="232" t="s">
        <v>22773</v>
      </c>
      <c r="RHZ345" s="437" t="s">
        <v>22774</v>
      </c>
      <c r="RIA345" s="437"/>
      <c r="RIB345" s="437"/>
      <c r="RIC345" s="437"/>
      <c r="RID345" s="437"/>
      <c r="RIE345" s="439"/>
      <c r="RIF345" s="211" t="s">
        <v>10863</v>
      </c>
      <c r="RIG345" s="211" t="s">
        <v>22772</v>
      </c>
      <c r="RIH345" s="211" t="s">
        <v>6595</v>
      </c>
      <c r="RII345" s="212">
        <v>1</v>
      </c>
      <c r="RIJ345" s="212"/>
      <c r="RIK345" s="194">
        <v>79.59</v>
      </c>
      <c r="RIL345" s="194">
        <f>ROUND(RIK345*(1+$C$7),2)</f>
        <v>104.49</v>
      </c>
      <c r="RIM345" s="194">
        <f>RII345*RIK345</f>
        <v>79.59</v>
      </c>
      <c r="RIN345" s="293">
        <f>RIL345*RII345</f>
        <v>104.49</v>
      </c>
      <c r="RIO345" s="232" t="s">
        <v>22773</v>
      </c>
      <c r="RIP345" s="437" t="s">
        <v>22774</v>
      </c>
      <c r="RIQ345" s="437"/>
      <c r="RIR345" s="437"/>
      <c r="RIS345" s="437"/>
      <c r="RIT345" s="437"/>
      <c r="RIU345" s="439"/>
      <c r="RIV345" s="211" t="s">
        <v>10863</v>
      </c>
      <c r="RIW345" s="211" t="s">
        <v>22772</v>
      </c>
      <c r="RIX345" s="211" t="s">
        <v>6595</v>
      </c>
      <c r="RIY345" s="212">
        <v>1</v>
      </c>
      <c r="RIZ345" s="212"/>
      <c r="RJA345" s="194">
        <v>79.59</v>
      </c>
      <c r="RJB345" s="194">
        <f>ROUND(RJA345*(1+$C$7),2)</f>
        <v>104.49</v>
      </c>
      <c r="RJC345" s="194">
        <f>RIY345*RJA345</f>
        <v>79.59</v>
      </c>
      <c r="RJD345" s="293">
        <f>RJB345*RIY345</f>
        <v>104.49</v>
      </c>
      <c r="RJE345" s="232" t="s">
        <v>22773</v>
      </c>
      <c r="RJF345" s="437" t="s">
        <v>22774</v>
      </c>
      <c r="RJG345" s="437"/>
      <c r="RJH345" s="437"/>
      <c r="RJI345" s="437"/>
      <c r="RJJ345" s="437"/>
      <c r="RJK345" s="439"/>
      <c r="RJL345" s="211" t="s">
        <v>10863</v>
      </c>
      <c r="RJM345" s="211" t="s">
        <v>22772</v>
      </c>
      <c r="RJN345" s="211" t="s">
        <v>6595</v>
      </c>
      <c r="RJO345" s="212">
        <v>1</v>
      </c>
      <c r="RJP345" s="212"/>
      <c r="RJQ345" s="194">
        <v>79.59</v>
      </c>
      <c r="RJR345" s="194">
        <f>ROUND(RJQ345*(1+$C$7),2)</f>
        <v>104.49</v>
      </c>
      <c r="RJS345" s="194">
        <f>RJO345*RJQ345</f>
        <v>79.59</v>
      </c>
      <c r="RJT345" s="293">
        <f>RJR345*RJO345</f>
        <v>104.49</v>
      </c>
      <c r="RJU345" s="232" t="s">
        <v>22773</v>
      </c>
      <c r="RJV345" s="437" t="s">
        <v>22774</v>
      </c>
      <c r="RJW345" s="437"/>
      <c r="RJX345" s="437"/>
      <c r="RJY345" s="437"/>
      <c r="RJZ345" s="437"/>
      <c r="RKA345" s="439"/>
      <c r="RKB345" s="211" t="s">
        <v>10863</v>
      </c>
      <c r="RKC345" s="211" t="s">
        <v>22772</v>
      </c>
      <c r="RKD345" s="211" t="s">
        <v>6595</v>
      </c>
      <c r="RKE345" s="212">
        <v>1</v>
      </c>
      <c r="RKF345" s="212"/>
      <c r="RKG345" s="194">
        <v>79.59</v>
      </c>
      <c r="RKH345" s="194">
        <f>ROUND(RKG345*(1+$C$7),2)</f>
        <v>104.49</v>
      </c>
      <c r="RKI345" s="194">
        <f>RKE345*RKG345</f>
        <v>79.59</v>
      </c>
      <c r="RKJ345" s="293">
        <f>RKH345*RKE345</f>
        <v>104.49</v>
      </c>
      <c r="RKK345" s="232" t="s">
        <v>22773</v>
      </c>
      <c r="RKL345" s="437" t="s">
        <v>22774</v>
      </c>
      <c r="RKM345" s="437"/>
      <c r="RKN345" s="437"/>
      <c r="RKO345" s="437"/>
      <c r="RKP345" s="437"/>
      <c r="RKQ345" s="439"/>
      <c r="RKR345" s="211" t="s">
        <v>10863</v>
      </c>
      <c r="RKS345" s="211" t="s">
        <v>22772</v>
      </c>
      <c r="RKT345" s="211" t="s">
        <v>6595</v>
      </c>
      <c r="RKU345" s="212">
        <v>1</v>
      </c>
      <c r="RKV345" s="212"/>
      <c r="RKW345" s="194">
        <v>79.59</v>
      </c>
      <c r="RKX345" s="194">
        <f>ROUND(RKW345*(1+$C$7),2)</f>
        <v>104.49</v>
      </c>
      <c r="RKY345" s="194">
        <f>RKU345*RKW345</f>
        <v>79.59</v>
      </c>
      <c r="RKZ345" s="293">
        <f>RKX345*RKU345</f>
        <v>104.49</v>
      </c>
      <c r="RLA345" s="232" t="s">
        <v>22773</v>
      </c>
      <c r="RLB345" s="437" t="s">
        <v>22774</v>
      </c>
      <c r="RLC345" s="437"/>
      <c r="RLD345" s="437"/>
      <c r="RLE345" s="437"/>
      <c r="RLF345" s="437"/>
      <c r="RLG345" s="439"/>
      <c r="RLH345" s="211" t="s">
        <v>10863</v>
      </c>
      <c r="RLI345" s="211" t="s">
        <v>22772</v>
      </c>
      <c r="RLJ345" s="211" t="s">
        <v>6595</v>
      </c>
      <c r="RLK345" s="212">
        <v>1</v>
      </c>
      <c r="RLL345" s="212"/>
      <c r="RLM345" s="194">
        <v>79.59</v>
      </c>
      <c r="RLN345" s="194">
        <f>ROUND(RLM345*(1+$C$7),2)</f>
        <v>104.49</v>
      </c>
      <c r="RLO345" s="194">
        <f>RLK345*RLM345</f>
        <v>79.59</v>
      </c>
      <c r="RLP345" s="293">
        <f>RLN345*RLK345</f>
        <v>104.49</v>
      </c>
      <c r="RLQ345" s="232" t="s">
        <v>22773</v>
      </c>
      <c r="RLR345" s="437" t="s">
        <v>22774</v>
      </c>
      <c r="RLS345" s="437"/>
      <c r="RLT345" s="437"/>
      <c r="RLU345" s="437"/>
      <c r="RLV345" s="437"/>
      <c r="RLW345" s="439"/>
      <c r="RLX345" s="211" t="s">
        <v>10863</v>
      </c>
      <c r="RLY345" s="211" t="s">
        <v>22772</v>
      </c>
      <c r="RLZ345" s="211" t="s">
        <v>6595</v>
      </c>
      <c r="RMA345" s="212">
        <v>1</v>
      </c>
      <c r="RMB345" s="212"/>
      <c r="RMC345" s="194">
        <v>79.59</v>
      </c>
      <c r="RMD345" s="194">
        <f>ROUND(RMC345*(1+$C$7),2)</f>
        <v>104.49</v>
      </c>
      <c r="RME345" s="194">
        <f>RMA345*RMC345</f>
        <v>79.59</v>
      </c>
      <c r="RMF345" s="293">
        <f>RMD345*RMA345</f>
        <v>104.49</v>
      </c>
      <c r="RMG345" s="232" t="s">
        <v>22773</v>
      </c>
      <c r="RMH345" s="437" t="s">
        <v>22774</v>
      </c>
      <c r="RMI345" s="437"/>
      <c r="RMJ345" s="437"/>
      <c r="RMK345" s="437"/>
      <c r="RML345" s="437"/>
      <c r="RMM345" s="439"/>
      <c r="RMN345" s="211" t="s">
        <v>10863</v>
      </c>
      <c r="RMO345" s="211" t="s">
        <v>22772</v>
      </c>
      <c r="RMP345" s="211" t="s">
        <v>6595</v>
      </c>
      <c r="RMQ345" s="212">
        <v>1</v>
      </c>
      <c r="RMR345" s="212"/>
      <c r="RMS345" s="194">
        <v>79.59</v>
      </c>
      <c r="RMT345" s="194">
        <f>ROUND(RMS345*(1+$C$7),2)</f>
        <v>104.49</v>
      </c>
      <c r="RMU345" s="194">
        <f>RMQ345*RMS345</f>
        <v>79.59</v>
      </c>
      <c r="RMV345" s="293">
        <f>RMT345*RMQ345</f>
        <v>104.49</v>
      </c>
      <c r="RMW345" s="232" t="s">
        <v>22773</v>
      </c>
      <c r="RMX345" s="437" t="s">
        <v>22774</v>
      </c>
      <c r="RMY345" s="437"/>
      <c r="RMZ345" s="437"/>
      <c r="RNA345" s="437"/>
      <c r="RNB345" s="437"/>
      <c r="RNC345" s="439"/>
      <c r="RND345" s="211" t="s">
        <v>10863</v>
      </c>
      <c r="RNE345" s="211" t="s">
        <v>22772</v>
      </c>
      <c r="RNF345" s="211" t="s">
        <v>6595</v>
      </c>
      <c r="RNG345" s="212">
        <v>1</v>
      </c>
      <c r="RNH345" s="212"/>
      <c r="RNI345" s="194">
        <v>79.59</v>
      </c>
      <c r="RNJ345" s="194">
        <f>ROUND(RNI345*(1+$C$7),2)</f>
        <v>104.49</v>
      </c>
      <c r="RNK345" s="194">
        <f>RNG345*RNI345</f>
        <v>79.59</v>
      </c>
      <c r="RNL345" s="293">
        <f>RNJ345*RNG345</f>
        <v>104.49</v>
      </c>
      <c r="RNM345" s="232" t="s">
        <v>22773</v>
      </c>
      <c r="RNN345" s="437" t="s">
        <v>22774</v>
      </c>
      <c r="RNO345" s="437"/>
      <c r="RNP345" s="437"/>
      <c r="RNQ345" s="437"/>
      <c r="RNR345" s="437"/>
      <c r="RNS345" s="439"/>
      <c r="RNT345" s="211" t="s">
        <v>10863</v>
      </c>
      <c r="RNU345" s="211" t="s">
        <v>22772</v>
      </c>
      <c r="RNV345" s="211" t="s">
        <v>6595</v>
      </c>
      <c r="RNW345" s="212">
        <v>1</v>
      </c>
      <c r="RNX345" s="212"/>
      <c r="RNY345" s="194">
        <v>79.59</v>
      </c>
      <c r="RNZ345" s="194">
        <f>ROUND(RNY345*(1+$C$7),2)</f>
        <v>104.49</v>
      </c>
      <c r="ROA345" s="194">
        <f>RNW345*RNY345</f>
        <v>79.59</v>
      </c>
      <c r="ROB345" s="293">
        <f>RNZ345*RNW345</f>
        <v>104.49</v>
      </c>
      <c r="ROC345" s="232" t="s">
        <v>22773</v>
      </c>
      <c r="ROD345" s="437" t="s">
        <v>22774</v>
      </c>
      <c r="ROE345" s="437"/>
      <c r="ROF345" s="437"/>
      <c r="ROG345" s="437"/>
      <c r="ROH345" s="437"/>
      <c r="ROI345" s="439"/>
      <c r="ROJ345" s="211" t="s">
        <v>10863</v>
      </c>
      <c r="ROK345" s="211" t="s">
        <v>22772</v>
      </c>
      <c r="ROL345" s="211" t="s">
        <v>6595</v>
      </c>
      <c r="ROM345" s="212">
        <v>1</v>
      </c>
      <c r="RON345" s="212"/>
      <c r="ROO345" s="194">
        <v>79.59</v>
      </c>
      <c r="ROP345" s="194">
        <f>ROUND(ROO345*(1+$C$7),2)</f>
        <v>104.49</v>
      </c>
      <c r="ROQ345" s="194">
        <f>ROM345*ROO345</f>
        <v>79.59</v>
      </c>
      <c r="ROR345" s="293">
        <f>ROP345*ROM345</f>
        <v>104.49</v>
      </c>
      <c r="ROS345" s="232" t="s">
        <v>22773</v>
      </c>
      <c r="ROT345" s="437" t="s">
        <v>22774</v>
      </c>
      <c r="ROU345" s="437"/>
      <c r="ROV345" s="437"/>
      <c r="ROW345" s="437"/>
      <c r="ROX345" s="437"/>
      <c r="ROY345" s="439"/>
      <c r="ROZ345" s="211" t="s">
        <v>10863</v>
      </c>
      <c r="RPA345" s="211" t="s">
        <v>22772</v>
      </c>
      <c r="RPB345" s="211" t="s">
        <v>6595</v>
      </c>
      <c r="RPC345" s="212">
        <v>1</v>
      </c>
      <c r="RPD345" s="212"/>
      <c r="RPE345" s="194">
        <v>79.59</v>
      </c>
      <c r="RPF345" s="194">
        <f>ROUND(RPE345*(1+$C$7),2)</f>
        <v>104.49</v>
      </c>
      <c r="RPG345" s="194">
        <f>RPC345*RPE345</f>
        <v>79.59</v>
      </c>
      <c r="RPH345" s="293">
        <f>RPF345*RPC345</f>
        <v>104.49</v>
      </c>
      <c r="RPI345" s="232" t="s">
        <v>22773</v>
      </c>
      <c r="RPJ345" s="437" t="s">
        <v>22774</v>
      </c>
      <c r="RPK345" s="437"/>
      <c r="RPL345" s="437"/>
      <c r="RPM345" s="437"/>
      <c r="RPN345" s="437"/>
      <c r="RPO345" s="439"/>
      <c r="RPP345" s="211" t="s">
        <v>10863</v>
      </c>
      <c r="RPQ345" s="211" t="s">
        <v>22772</v>
      </c>
      <c r="RPR345" s="211" t="s">
        <v>6595</v>
      </c>
      <c r="RPS345" s="212">
        <v>1</v>
      </c>
      <c r="RPT345" s="212"/>
      <c r="RPU345" s="194">
        <v>79.59</v>
      </c>
      <c r="RPV345" s="194">
        <f>ROUND(RPU345*(1+$C$7),2)</f>
        <v>104.49</v>
      </c>
      <c r="RPW345" s="194">
        <f>RPS345*RPU345</f>
        <v>79.59</v>
      </c>
      <c r="RPX345" s="293">
        <f>RPV345*RPS345</f>
        <v>104.49</v>
      </c>
      <c r="RPY345" s="232" t="s">
        <v>22773</v>
      </c>
      <c r="RPZ345" s="437" t="s">
        <v>22774</v>
      </c>
      <c r="RQA345" s="437"/>
      <c r="RQB345" s="437"/>
      <c r="RQC345" s="437"/>
      <c r="RQD345" s="437"/>
      <c r="RQE345" s="439"/>
      <c r="RQF345" s="211" t="s">
        <v>10863</v>
      </c>
      <c r="RQG345" s="211" t="s">
        <v>22772</v>
      </c>
      <c r="RQH345" s="211" t="s">
        <v>6595</v>
      </c>
      <c r="RQI345" s="212">
        <v>1</v>
      </c>
      <c r="RQJ345" s="212"/>
      <c r="RQK345" s="194">
        <v>79.59</v>
      </c>
      <c r="RQL345" s="194">
        <f>ROUND(RQK345*(1+$C$7),2)</f>
        <v>104.49</v>
      </c>
      <c r="RQM345" s="194">
        <f>RQI345*RQK345</f>
        <v>79.59</v>
      </c>
      <c r="RQN345" s="293">
        <f>RQL345*RQI345</f>
        <v>104.49</v>
      </c>
      <c r="RQO345" s="232" t="s">
        <v>22773</v>
      </c>
      <c r="RQP345" s="437" t="s">
        <v>22774</v>
      </c>
      <c r="RQQ345" s="437"/>
      <c r="RQR345" s="437"/>
      <c r="RQS345" s="437"/>
      <c r="RQT345" s="437"/>
      <c r="RQU345" s="439"/>
      <c r="RQV345" s="211" t="s">
        <v>10863</v>
      </c>
      <c r="RQW345" s="211" t="s">
        <v>22772</v>
      </c>
      <c r="RQX345" s="211" t="s">
        <v>6595</v>
      </c>
      <c r="RQY345" s="212">
        <v>1</v>
      </c>
      <c r="RQZ345" s="212"/>
      <c r="RRA345" s="194">
        <v>79.59</v>
      </c>
      <c r="RRB345" s="194">
        <f>ROUND(RRA345*(1+$C$7),2)</f>
        <v>104.49</v>
      </c>
      <c r="RRC345" s="194">
        <f>RQY345*RRA345</f>
        <v>79.59</v>
      </c>
      <c r="RRD345" s="293">
        <f>RRB345*RQY345</f>
        <v>104.49</v>
      </c>
      <c r="RRE345" s="232" t="s">
        <v>22773</v>
      </c>
      <c r="RRF345" s="437" t="s">
        <v>22774</v>
      </c>
      <c r="RRG345" s="437"/>
      <c r="RRH345" s="437"/>
      <c r="RRI345" s="437"/>
      <c r="RRJ345" s="437"/>
      <c r="RRK345" s="439"/>
      <c r="RRL345" s="211" t="s">
        <v>10863</v>
      </c>
      <c r="RRM345" s="211" t="s">
        <v>22772</v>
      </c>
      <c r="RRN345" s="211" t="s">
        <v>6595</v>
      </c>
      <c r="RRO345" s="212">
        <v>1</v>
      </c>
      <c r="RRP345" s="212"/>
      <c r="RRQ345" s="194">
        <v>79.59</v>
      </c>
      <c r="RRR345" s="194">
        <f>ROUND(RRQ345*(1+$C$7),2)</f>
        <v>104.49</v>
      </c>
      <c r="RRS345" s="194">
        <f>RRO345*RRQ345</f>
        <v>79.59</v>
      </c>
      <c r="RRT345" s="293">
        <f>RRR345*RRO345</f>
        <v>104.49</v>
      </c>
      <c r="RRU345" s="232" t="s">
        <v>22773</v>
      </c>
      <c r="RRV345" s="437" t="s">
        <v>22774</v>
      </c>
      <c r="RRW345" s="437"/>
      <c r="RRX345" s="437"/>
      <c r="RRY345" s="437"/>
      <c r="RRZ345" s="437"/>
      <c r="RSA345" s="439"/>
      <c r="RSB345" s="211" t="s">
        <v>10863</v>
      </c>
      <c r="RSC345" s="211" t="s">
        <v>22772</v>
      </c>
      <c r="RSD345" s="211" t="s">
        <v>6595</v>
      </c>
      <c r="RSE345" s="212">
        <v>1</v>
      </c>
      <c r="RSF345" s="212"/>
      <c r="RSG345" s="194">
        <v>79.59</v>
      </c>
      <c r="RSH345" s="194">
        <f>ROUND(RSG345*(1+$C$7),2)</f>
        <v>104.49</v>
      </c>
      <c r="RSI345" s="194">
        <f>RSE345*RSG345</f>
        <v>79.59</v>
      </c>
      <c r="RSJ345" s="293">
        <f>RSH345*RSE345</f>
        <v>104.49</v>
      </c>
      <c r="RSK345" s="232" t="s">
        <v>22773</v>
      </c>
      <c r="RSL345" s="437" t="s">
        <v>22774</v>
      </c>
      <c r="RSM345" s="437"/>
      <c r="RSN345" s="437"/>
      <c r="RSO345" s="437"/>
      <c r="RSP345" s="437"/>
      <c r="RSQ345" s="439"/>
      <c r="RSR345" s="211" t="s">
        <v>10863</v>
      </c>
      <c r="RSS345" s="211" t="s">
        <v>22772</v>
      </c>
      <c r="RST345" s="211" t="s">
        <v>6595</v>
      </c>
      <c r="RSU345" s="212">
        <v>1</v>
      </c>
      <c r="RSV345" s="212"/>
      <c r="RSW345" s="194">
        <v>79.59</v>
      </c>
      <c r="RSX345" s="194">
        <f>ROUND(RSW345*(1+$C$7),2)</f>
        <v>104.49</v>
      </c>
      <c r="RSY345" s="194">
        <f>RSU345*RSW345</f>
        <v>79.59</v>
      </c>
      <c r="RSZ345" s="293">
        <f>RSX345*RSU345</f>
        <v>104.49</v>
      </c>
      <c r="RTA345" s="232" t="s">
        <v>22773</v>
      </c>
      <c r="RTB345" s="437" t="s">
        <v>22774</v>
      </c>
      <c r="RTC345" s="437"/>
      <c r="RTD345" s="437"/>
      <c r="RTE345" s="437"/>
      <c r="RTF345" s="437"/>
      <c r="RTG345" s="439"/>
      <c r="RTH345" s="211" t="s">
        <v>10863</v>
      </c>
      <c r="RTI345" s="211" t="s">
        <v>22772</v>
      </c>
      <c r="RTJ345" s="211" t="s">
        <v>6595</v>
      </c>
      <c r="RTK345" s="212">
        <v>1</v>
      </c>
      <c r="RTL345" s="212"/>
      <c r="RTM345" s="194">
        <v>79.59</v>
      </c>
      <c r="RTN345" s="194">
        <f>ROUND(RTM345*(1+$C$7),2)</f>
        <v>104.49</v>
      </c>
      <c r="RTO345" s="194">
        <f>RTK345*RTM345</f>
        <v>79.59</v>
      </c>
      <c r="RTP345" s="293">
        <f>RTN345*RTK345</f>
        <v>104.49</v>
      </c>
      <c r="RTQ345" s="232" t="s">
        <v>22773</v>
      </c>
      <c r="RTR345" s="437" t="s">
        <v>22774</v>
      </c>
      <c r="RTS345" s="437"/>
      <c r="RTT345" s="437"/>
      <c r="RTU345" s="437"/>
      <c r="RTV345" s="437"/>
      <c r="RTW345" s="439"/>
      <c r="RTX345" s="211" t="s">
        <v>10863</v>
      </c>
      <c r="RTY345" s="211" t="s">
        <v>22772</v>
      </c>
      <c r="RTZ345" s="211" t="s">
        <v>6595</v>
      </c>
      <c r="RUA345" s="212">
        <v>1</v>
      </c>
      <c r="RUB345" s="212"/>
      <c r="RUC345" s="194">
        <v>79.59</v>
      </c>
      <c r="RUD345" s="194">
        <f>ROUND(RUC345*(1+$C$7),2)</f>
        <v>104.49</v>
      </c>
      <c r="RUE345" s="194">
        <f>RUA345*RUC345</f>
        <v>79.59</v>
      </c>
      <c r="RUF345" s="293">
        <f>RUD345*RUA345</f>
        <v>104.49</v>
      </c>
      <c r="RUG345" s="232" t="s">
        <v>22773</v>
      </c>
      <c r="RUH345" s="437" t="s">
        <v>22774</v>
      </c>
      <c r="RUI345" s="437"/>
      <c r="RUJ345" s="437"/>
      <c r="RUK345" s="437"/>
      <c r="RUL345" s="437"/>
      <c r="RUM345" s="439"/>
      <c r="RUN345" s="211" t="s">
        <v>10863</v>
      </c>
      <c r="RUO345" s="211" t="s">
        <v>22772</v>
      </c>
      <c r="RUP345" s="211" t="s">
        <v>6595</v>
      </c>
      <c r="RUQ345" s="212">
        <v>1</v>
      </c>
      <c r="RUR345" s="212"/>
      <c r="RUS345" s="194">
        <v>79.59</v>
      </c>
      <c r="RUT345" s="194">
        <f>ROUND(RUS345*(1+$C$7),2)</f>
        <v>104.49</v>
      </c>
      <c r="RUU345" s="194">
        <f>RUQ345*RUS345</f>
        <v>79.59</v>
      </c>
      <c r="RUV345" s="293">
        <f>RUT345*RUQ345</f>
        <v>104.49</v>
      </c>
      <c r="RUW345" s="232" t="s">
        <v>22773</v>
      </c>
      <c r="RUX345" s="437" t="s">
        <v>22774</v>
      </c>
      <c r="RUY345" s="437"/>
      <c r="RUZ345" s="437"/>
      <c r="RVA345" s="437"/>
      <c r="RVB345" s="437"/>
      <c r="RVC345" s="439"/>
      <c r="RVD345" s="211" t="s">
        <v>10863</v>
      </c>
      <c r="RVE345" s="211" t="s">
        <v>22772</v>
      </c>
      <c r="RVF345" s="211" t="s">
        <v>6595</v>
      </c>
      <c r="RVG345" s="212">
        <v>1</v>
      </c>
      <c r="RVH345" s="212"/>
      <c r="RVI345" s="194">
        <v>79.59</v>
      </c>
      <c r="RVJ345" s="194">
        <f>ROUND(RVI345*(1+$C$7),2)</f>
        <v>104.49</v>
      </c>
      <c r="RVK345" s="194">
        <f>RVG345*RVI345</f>
        <v>79.59</v>
      </c>
      <c r="RVL345" s="293">
        <f>RVJ345*RVG345</f>
        <v>104.49</v>
      </c>
      <c r="RVM345" s="232" t="s">
        <v>22773</v>
      </c>
      <c r="RVN345" s="437" t="s">
        <v>22774</v>
      </c>
      <c r="RVO345" s="437"/>
      <c r="RVP345" s="437"/>
      <c r="RVQ345" s="437"/>
      <c r="RVR345" s="437"/>
      <c r="RVS345" s="439"/>
      <c r="RVT345" s="211" t="s">
        <v>10863</v>
      </c>
      <c r="RVU345" s="211" t="s">
        <v>22772</v>
      </c>
      <c r="RVV345" s="211" t="s">
        <v>6595</v>
      </c>
      <c r="RVW345" s="212">
        <v>1</v>
      </c>
      <c r="RVX345" s="212"/>
      <c r="RVY345" s="194">
        <v>79.59</v>
      </c>
      <c r="RVZ345" s="194">
        <f>ROUND(RVY345*(1+$C$7),2)</f>
        <v>104.49</v>
      </c>
      <c r="RWA345" s="194">
        <f>RVW345*RVY345</f>
        <v>79.59</v>
      </c>
      <c r="RWB345" s="293">
        <f>RVZ345*RVW345</f>
        <v>104.49</v>
      </c>
      <c r="RWC345" s="232" t="s">
        <v>22773</v>
      </c>
      <c r="RWD345" s="437" t="s">
        <v>22774</v>
      </c>
      <c r="RWE345" s="437"/>
      <c r="RWF345" s="437"/>
      <c r="RWG345" s="437"/>
      <c r="RWH345" s="437"/>
      <c r="RWI345" s="439"/>
      <c r="RWJ345" s="211" t="s">
        <v>10863</v>
      </c>
      <c r="RWK345" s="211" t="s">
        <v>22772</v>
      </c>
      <c r="RWL345" s="211" t="s">
        <v>6595</v>
      </c>
      <c r="RWM345" s="212">
        <v>1</v>
      </c>
      <c r="RWN345" s="212"/>
      <c r="RWO345" s="194">
        <v>79.59</v>
      </c>
      <c r="RWP345" s="194">
        <f>ROUND(RWO345*(1+$C$7),2)</f>
        <v>104.49</v>
      </c>
      <c r="RWQ345" s="194">
        <f>RWM345*RWO345</f>
        <v>79.59</v>
      </c>
      <c r="RWR345" s="293">
        <f>RWP345*RWM345</f>
        <v>104.49</v>
      </c>
      <c r="RWS345" s="232" t="s">
        <v>22773</v>
      </c>
      <c r="RWT345" s="437" t="s">
        <v>22774</v>
      </c>
      <c r="RWU345" s="437"/>
      <c r="RWV345" s="437"/>
      <c r="RWW345" s="437"/>
      <c r="RWX345" s="437"/>
      <c r="RWY345" s="439"/>
      <c r="RWZ345" s="211" t="s">
        <v>10863</v>
      </c>
      <c r="RXA345" s="211" t="s">
        <v>22772</v>
      </c>
      <c r="RXB345" s="211" t="s">
        <v>6595</v>
      </c>
      <c r="RXC345" s="212">
        <v>1</v>
      </c>
      <c r="RXD345" s="212"/>
      <c r="RXE345" s="194">
        <v>79.59</v>
      </c>
      <c r="RXF345" s="194">
        <f>ROUND(RXE345*(1+$C$7),2)</f>
        <v>104.49</v>
      </c>
      <c r="RXG345" s="194">
        <f>RXC345*RXE345</f>
        <v>79.59</v>
      </c>
      <c r="RXH345" s="293">
        <f>RXF345*RXC345</f>
        <v>104.49</v>
      </c>
      <c r="RXI345" s="232" t="s">
        <v>22773</v>
      </c>
      <c r="RXJ345" s="437" t="s">
        <v>22774</v>
      </c>
      <c r="RXK345" s="437"/>
      <c r="RXL345" s="437"/>
      <c r="RXM345" s="437"/>
      <c r="RXN345" s="437"/>
      <c r="RXO345" s="439"/>
      <c r="RXP345" s="211" t="s">
        <v>10863</v>
      </c>
      <c r="RXQ345" s="211" t="s">
        <v>22772</v>
      </c>
      <c r="RXR345" s="211" t="s">
        <v>6595</v>
      </c>
      <c r="RXS345" s="212">
        <v>1</v>
      </c>
      <c r="RXT345" s="212"/>
      <c r="RXU345" s="194">
        <v>79.59</v>
      </c>
      <c r="RXV345" s="194">
        <f>ROUND(RXU345*(1+$C$7),2)</f>
        <v>104.49</v>
      </c>
      <c r="RXW345" s="194">
        <f>RXS345*RXU345</f>
        <v>79.59</v>
      </c>
      <c r="RXX345" s="293">
        <f>RXV345*RXS345</f>
        <v>104.49</v>
      </c>
      <c r="RXY345" s="232" t="s">
        <v>22773</v>
      </c>
      <c r="RXZ345" s="437" t="s">
        <v>22774</v>
      </c>
      <c r="RYA345" s="437"/>
      <c r="RYB345" s="437"/>
      <c r="RYC345" s="437"/>
      <c r="RYD345" s="437"/>
      <c r="RYE345" s="439"/>
      <c r="RYF345" s="211" t="s">
        <v>10863</v>
      </c>
      <c r="RYG345" s="211" t="s">
        <v>22772</v>
      </c>
      <c r="RYH345" s="211" t="s">
        <v>6595</v>
      </c>
      <c r="RYI345" s="212">
        <v>1</v>
      </c>
      <c r="RYJ345" s="212"/>
      <c r="RYK345" s="194">
        <v>79.59</v>
      </c>
      <c r="RYL345" s="194">
        <f>ROUND(RYK345*(1+$C$7),2)</f>
        <v>104.49</v>
      </c>
      <c r="RYM345" s="194">
        <f>RYI345*RYK345</f>
        <v>79.59</v>
      </c>
      <c r="RYN345" s="293">
        <f>RYL345*RYI345</f>
        <v>104.49</v>
      </c>
      <c r="RYO345" s="232" t="s">
        <v>22773</v>
      </c>
      <c r="RYP345" s="437" t="s">
        <v>22774</v>
      </c>
      <c r="RYQ345" s="437"/>
      <c r="RYR345" s="437"/>
      <c r="RYS345" s="437"/>
      <c r="RYT345" s="437"/>
      <c r="RYU345" s="439"/>
      <c r="RYV345" s="211" t="s">
        <v>10863</v>
      </c>
      <c r="RYW345" s="211" t="s">
        <v>22772</v>
      </c>
      <c r="RYX345" s="211" t="s">
        <v>6595</v>
      </c>
      <c r="RYY345" s="212">
        <v>1</v>
      </c>
      <c r="RYZ345" s="212"/>
      <c r="RZA345" s="194">
        <v>79.59</v>
      </c>
      <c r="RZB345" s="194">
        <f>ROUND(RZA345*(1+$C$7),2)</f>
        <v>104.49</v>
      </c>
      <c r="RZC345" s="194">
        <f>RYY345*RZA345</f>
        <v>79.59</v>
      </c>
      <c r="RZD345" s="293">
        <f>RZB345*RYY345</f>
        <v>104.49</v>
      </c>
      <c r="RZE345" s="232" t="s">
        <v>22773</v>
      </c>
      <c r="RZF345" s="437" t="s">
        <v>22774</v>
      </c>
      <c r="RZG345" s="437"/>
      <c r="RZH345" s="437"/>
      <c r="RZI345" s="437"/>
      <c r="RZJ345" s="437"/>
      <c r="RZK345" s="439"/>
      <c r="RZL345" s="211" t="s">
        <v>10863</v>
      </c>
      <c r="RZM345" s="211" t="s">
        <v>22772</v>
      </c>
      <c r="RZN345" s="211" t="s">
        <v>6595</v>
      </c>
      <c r="RZO345" s="212">
        <v>1</v>
      </c>
      <c r="RZP345" s="212"/>
      <c r="RZQ345" s="194">
        <v>79.59</v>
      </c>
      <c r="RZR345" s="194">
        <f>ROUND(RZQ345*(1+$C$7),2)</f>
        <v>104.49</v>
      </c>
      <c r="RZS345" s="194">
        <f>RZO345*RZQ345</f>
        <v>79.59</v>
      </c>
      <c r="RZT345" s="293">
        <f>RZR345*RZO345</f>
        <v>104.49</v>
      </c>
      <c r="RZU345" s="232" t="s">
        <v>22773</v>
      </c>
      <c r="RZV345" s="437" t="s">
        <v>22774</v>
      </c>
      <c r="RZW345" s="437"/>
      <c r="RZX345" s="437"/>
      <c r="RZY345" s="437"/>
      <c r="RZZ345" s="437"/>
      <c r="SAA345" s="439"/>
      <c r="SAB345" s="211" t="s">
        <v>10863</v>
      </c>
      <c r="SAC345" s="211" t="s">
        <v>22772</v>
      </c>
      <c r="SAD345" s="211" t="s">
        <v>6595</v>
      </c>
      <c r="SAE345" s="212">
        <v>1</v>
      </c>
      <c r="SAF345" s="212"/>
      <c r="SAG345" s="194">
        <v>79.59</v>
      </c>
      <c r="SAH345" s="194">
        <f>ROUND(SAG345*(1+$C$7),2)</f>
        <v>104.49</v>
      </c>
      <c r="SAI345" s="194">
        <f>SAE345*SAG345</f>
        <v>79.59</v>
      </c>
      <c r="SAJ345" s="293">
        <f>SAH345*SAE345</f>
        <v>104.49</v>
      </c>
      <c r="SAK345" s="232" t="s">
        <v>22773</v>
      </c>
      <c r="SAL345" s="437" t="s">
        <v>22774</v>
      </c>
      <c r="SAM345" s="437"/>
      <c r="SAN345" s="437"/>
      <c r="SAO345" s="437"/>
      <c r="SAP345" s="437"/>
      <c r="SAQ345" s="439"/>
      <c r="SAR345" s="211" t="s">
        <v>10863</v>
      </c>
      <c r="SAS345" s="211" t="s">
        <v>22772</v>
      </c>
      <c r="SAT345" s="211" t="s">
        <v>6595</v>
      </c>
      <c r="SAU345" s="212">
        <v>1</v>
      </c>
      <c r="SAV345" s="212"/>
      <c r="SAW345" s="194">
        <v>79.59</v>
      </c>
      <c r="SAX345" s="194">
        <f>ROUND(SAW345*(1+$C$7),2)</f>
        <v>104.49</v>
      </c>
      <c r="SAY345" s="194">
        <f>SAU345*SAW345</f>
        <v>79.59</v>
      </c>
      <c r="SAZ345" s="293">
        <f>SAX345*SAU345</f>
        <v>104.49</v>
      </c>
      <c r="SBA345" s="232" t="s">
        <v>22773</v>
      </c>
      <c r="SBB345" s="437" t="s">
        <v>22774</v>
      </c>
      <c r="SBC345" s="437"/>
      <c r="SBD345" s="437"/>
      <c r="SBE345" s="437"/>
      <c r="SBF345" s="437"/>
      <c r="SBG345" s="439"/>
      <c r="SBH345" s="211" t="s">
        <v>10863</v>
      </c>
      <c r="SBI345" s="211" t="s">
        <v>22772</v>
      </c>
      <c r="SBJ345" s="211" t="s">
        <v>6595</v>
      </c>
      <c r="SBK345" s="212">
        <v>1</v>
      </c>
      <c r="SBL345" s="212"/>
      <c r="SBM345" s="194">
        <v>79.59</v>
      </c>
      <c r="SBN345" s="194">
        <f>ROUND(SBM345*(1+$C$7),2)</f>
        <v>104.49</v>
      </c>
      <c r="SBO345" s="194">
        <f>SBK345*SBM345</f>
        <v>79.59</v>
      </c>
      <c r="SBP345" s="293">
        <f>SBN345*SBK345</f>
        <v>104.49</v>
      </c>
      <c r="SBQ345" s="232" t="s">
        <v>22773</v>
      </c>
      <c r="SBR345" s="437" t="s">
        <v>22774</v>
      </c>
      <c r="SBS345" s="437"/>
      <c r="SBT345" s="437"/>
      <c r="SBU345" s="437"/>
      <c r="SBV345" s="437"/>
      <c r="SBW345" s="439"/>
      <c r="SBX345" s="211" t="s">
        <v>10863</v>
      </c>
      <c r="SBY345" s="211" t="s">
        <v>22772</v>
      </c>
      <c r="SBZ345" s="211" t="s">
        <v>6595</v>
      </c>
      <c r="SCA345" s="212">
        <v>1</v>
      </c>
      <c r="SCB345" s="212"/>
      <c r="SCC345" s="194">
        <v>79.59</v>
      </c>
      <c r="SCD345" s="194">
        <f>ROUND(SCC345*(1+$C$7),2)</f>
        <v>104.49</v>
      </c>
      <c r="SCE345" s="194">
        <f>SCA345*SCC345</f>
        <v>79.59</v>
      </c>
      <c r="SCF345" s="293">
        <f>SCD345*SCA345</f>
        <v>104.49</v>
      </c>
      <c r="SCG345" s="232" t="s">
        <v>22773</v>
      </c>
      <c r="SCH345" s="437" t="s">
        <v>22774</v>
      </c>
      <c r="SCI345" s="437"/>
      <c r="SCJ345" s="437"/>
      <c r="SCK345" s="437"/>
      <c r="SCL345" s="437"/>
      <c r="SCM345" s="439"/>
      <c r="SCN345" s="211" t="s">
        <v>10863</v>
      </c>
      <c r="SCO345" s="211" t="s">
        <v>22772</v>
      </c>
      <c r="SCP345" s="211" t="s">
        <v>6595</v>
      </c>
      <c r="SCQ345" s="212">
        <v>1</v>
      </c>
      <c r="SCR345" s="212"/>
      <c r="SCS345" s="194">
        <v>79.59</v>
      </c>
      <c r="SCT345" s="194">
        <f>ROUND(SCS345*(1+$C$7),2)</f>
        <v>104.49</v>
      </c>
      <c r="SCU345" s="194">
        <f>SCQ345*SCS345</f>
        <v>79.59</v>
      </c>
      <c r="SCV345" s="293">
        <f>SCT345*SCQ345</f>
        <v>104.49</v>
      </c>
      <c r="SCW345" s="232" t="s">
        <v>22773</v>
      </c>
      <c r="SCX345" s="437" t="s">
        <v>22774</v>
      </c>
      <c r="SCY345" s="437"/>
      <c r="SCZ345" s="437"/>
      <c r="SDA345" s="437"/>
      <c r="SDB345" s="437"/>
      <c r="SDC345" s="439"/>
      <c r="SDD345" s="211" t="s">
        <v>10863</v>
      </c>
      <c r="SDE345" s="211" t="s">
        <v>22772</v>
      </c>
      <c r="SDF345" s="211" t="s">
        <v>6595</v>
      </c>
      <c r="SDG345" s="212">
        <v>1</v>
      </c>
      <c r="SDH345" s="212"/>
      <c r="SDI345" s="194">
        <v>79.59</v>
      </c>
      <c r="SDJ345" s="194">
        <f>ROUND(SDI345*(1+$C$7),2)</f>
        <v>104.49</v>
      </c>
      <c r="SDK345" s="194">
        <f>SDG345*SDI345</f>
        <v>79.59</v>
      </c>
      <c r="SDL345" s="293">
        <f>SDJ345*SDG345</f>
        <v>104.49</v>
      </c>
      <c r="SDM345" s="232" t="s">
        <v>22773</v>
      </c>
      <c r="SDN345" s="437" t="s">
        <v>22774</v>
      </c>
      <c r="SDO345" s="437"/>
      <c r="SDP345" s="437"/>
      <c r="SDQ345" s="437"/>
      <c r="SDR345" s="437"/>
      <c r="SDS345" s="439"/>
      <c r="SDT345" s="211" t="s">
        <v>10863</v>
      </c>
      <c r="SDU345" s="211" t="s">
        <v>22772</v>
      </c>
      <c r="SDV345" s="211" t="s">
        <v>6595</v>
      </c>
      <c r="SDW345" s="212">
        <v>1</v>
      </c>
      <c r="SDX345" s="212"/>
      <c r="SDY345" s="194">
        <v>79.59</v>
      </c>
      <c r="SDZ345" s="194">
        <f>ROUND(SDY345*(1+$C$7),2)</f>
        <v>104.49</v>
      </c>
      <c r="SEA345" s="194">
        <f>SDW345*SDY345</f>
        <v>79.59</v>
      </c>
      <c r="SEB345" s="293">
        <f>SDZ345*SDW345</f>
        <v>104.49</v>
      </c>
      <c r="SEC345" s="232" t="s">
        <v>22773</v>
      </c>
      <c r="SED345" s="437" t="s">
        <v>22774</v>
      </c>
      <c r="SEE345" s="437"/>
      <c r="SEF345" s="437"/>
      <c r="SEG345" s="437"/>
      <c r="SEH345" s="437"/>
      <c r="SEI345" s="439"/>
      <c r="SEJ345" s="211" t="s">
        <v>10863</v>
      </c>
      <c r="SEK345" s="211" t="s">
        <v>22772</v>
      </c>
      <c r="SEL345" s="211" t="s">
        <v>6595</v>
      </c>
      <c r="SEM345" s="212">
        <v>1</v>
      </c>
      <c r="SEN345" s="212"/>
      <c r="SEO345" s="194">
        <v>79.59</v>
      </c>
      <c r="SEP345" s="194">
        <f>ROUND(SEO345*(1+$C$7),2)</f>
        <v>104.49</v>
      </c>
      <c r="SEQ345" s="194">
        <f>SEM345*SEO345</f>
        <v>79.59</v>
      </c>
      <c r="SER345" s="293">
        <f>SEP345*SEM345</f>
        <v>104.49</v>
      </c>
      <c r="SES345" s="232" t="s">
        <v>22773</v>
      </c>
      <c r="SET345" s="437" t="s">
        <v>22774</v>
      </c>
      <c r="SEU345" s="437"/>
      <c r="SEV345" s="437"/>
      <c r="SEW345" s="437"/>
      <c r="SEX345" s="437"/>
      <c r="SEY345" s="439"/>
      <c r="SEZ345" s="211" t="s">
        <v>10863</v>
      </c>
      <c r="SFA345" s="211" t="s">
        <v>22772</v>
      </c>
      <c r="SFB345" s="211" t="s">
        <v>6595</v>
      </c>
      <c r="SFC345" s="212">
        <v>1</v>
      </c>
      <c r="SFD345" s="212"/>
      <c r="SFE345" s="194">
        <v>79.59</v>
      </c>
      <c r="SFF345" s="194">
        <f>ROUND(SFE345*(1+$C$7),2)</f>
        <v>104.49</v>
      </c>
      <c r="SFG345" s="194">
        <f>SFC345*SFE345</f>
        <v>79.59</v>
      </c>
      <c r="SFH345" s="293">
        <f>SFF345*SFC345</f>
        <v>104.49</v>
      </c>
      <c r="SFI345" s="232" t="s">
        <v>22773</v>
      </c>
      <c r="SFJ345" s="437" t="s">
        <v>22774</v>
      </c>
      <c r="SFK345" s="437"/>
      <c r="SFL345" s="437"/>
      <c r="SFM345" s="437"/>
      <c r="SFN345" s="437"/>
      <c r="SFO345" s="439"/>
      <c r="SFP345" s="211" t="s">
        <v>10863</v>
      </c>
      <c r="SFQ345" s="211" t="s">
        <v>22772</v>
      </c>
      <c r="SFR345" s="211" t="s">
        <v>6595</v>
      </c>
      <c r="SFS345" s="212">
        <v>1</v>
      </c>
      <c r="SFT345" s="212"/>
      <c r="SFU345" s="194">
        <v>79.59</v>
      </c>
      <c r="SFV345" s="194">
        <f>ROUND(SFU345*(1+$C$7),2)</f>
        <v>104.49</v>
      </c>
      <c r="SFW345" s="194">
        <f>SFS345*SFU345</f>
        <v>79.59</v>
      </c>
      <c r="SFX345" s="293">
        <f>SFV345*SFS345</f>
        <v>104.49</v>
      </c>
      <c r="SFY345" s="232" t="s">
        <v>22773</v>
      </c>
      <c r="SFZ345" s="437" t="s">
        <v>22774</v>
      </c>
      <c r="SGA345" s="437"/>
      <c r="SGB345" s="437"/>
      <c r="SGC345" s="437"/>
      <c r="SGD345" s="437"/>
      <c r="SGE345" s="439"/>
      <c r="SGF345" s="211" t="s">
        <v>10863</v>
      </c>
      <c r="SGG345" s="211" t="s">
        <v>22772</v>
      </c>
      <c r="SGH345" s="211" t="s">
        <v>6595</v>
      </c>
      <c r="SGI345" s="212">
        <v>1</v>
      </c>
      <c r="SGJ345" s="212"/>
      <c r="SGK345" s="194">
        <v>79.59</v>
      </c>
      <c r="SGL345" s="194">
        <f>ROUND(SGK345*(1+$C$7),2)</f>
        <v>104.49</v>
      </c>
      <c r="SGM345" s="194">
        <f>SGI345*SGK345</f>
        <v>79.59</v>
      </c>
      <c r="SGN345" s="293">
        <f>SGL345*SGI345</f>
        <v>104.49</v>
      </c>
      <c r="SGO345" s="232" t="s">
        <v>22773</v>
      </c>
      <c r="SGP345" s="437" t="s">
        <v>22774</v>
      </c>
      <c r="SGQ345" s="437"/>
      <c r="SGR345" s="437"/>
      <c r="SGS345" s="437"/>
      <c r="SGT345" s="437"/>
      <c r="SGU345" s="439"/>
      <c r="SGV345" s="211" t="s">
        <v>10863</v>
      </c>
      <c r="SGW345" s="211" t="s">
        <v>22772</v>
      </c>
      <c r="SGX345" s="211" t="s">
        <v>6595</v>
      </c>
      <c r="SGY345" s="212">
        <v>1</v>
      </c>
      <c r="SGZ345" s="212"/>
      <c r="SHA345" s="194">
        <v>79.59</v>
      </c>
      <c r="SHB345" s="194">
        <f>ROUND(SHA345*(1+$C$7),2)</f>
        <v>104.49</v>
      </c>
      <c r="SHC345" s="194">
        <f>SGY345*SHA345</f>
        <v>79.59</v>
      </c>
      <c r="SHD345" s="293">
        <f>SHB345*SGY345</f>
        <v>104.49</v>
      </c>
      <c r="SHE345" s="232" t="s">
        <v>22773</v>
      </c>
      <c r="SHF345" s="437" t="s">
        <v>22774</v>
      </c>
      <c r="SHG345" s="437"/>
      <c r="SHH345" s="437"/>
      <c r="SHI345" s="437"/>
      <c r="SHJ345" s="437"/>
      <c r="SHK345" s="439"/>
      <c r="SHL345" s="211" t="s">
        <v>10863</v>
      </c>
      <c r="SHM345" s="211" t="s">
        <v>22772</v>
      </c>
      <c r="SHN345" s="211" t="s">
        <v>6595</v>
      </c>
      <c r="SHO345" s="212">
        <v>1</v>
      </c>
      <c r="SHP345" s="212"/>
      <c r="SHQ345" s="194">
        <v>79.59</v>
      </c>
      <c r="SHR345" s="194">
        <f>ROUND(SHQ345*(1+$C$7),2)</f>
        <v>104.49</v>
      </c>
      <c r="SHS345" s="194">
        <f>SHO345*SHQ345</f>
        <v>79.59</v>
      </c>
      <c r="SHT345" s="293">
        <f>SHR345*SHO345</f>
        <v>104.49</v>
      </c>
      <c r="SHU345" s="232" t="s">
        <v>22773</v>
      </c>
      <c r="SHV345" s="437" t="s">
        <v>22774</v>
      </c>
      <c r="SHW345" s="437"/>
      <c r="SHX345" s="437"/>
      <c r="SHY345" s="437"/>
      <c r="SHZ345" s="437"/>
      <c r="SIA345" s="439"/>
      <c r="SIB345" s="211" t="s">
        <v>10863</v>
      </c>
      <c r="SIC345" s="211" t="s">
        <v>22772</v>
      </c>
      <c r="SID345" s="211" t="s">
        <v>6595</v>
      </c>
      <c r="SIE345" s="212">
        <v>1</v>
      </c>
      <c r="SIF345" s="212"/>
      <c r="SIG345" s="194">
        <v>79.59</v>
      </c>
      <c r="SIH345" s="194">
        <f>ROUND(SIG345*(1+$C$7),2)</f>
        <v>104.49</v>
      </c>
      <c r="SII345" s="194">
        <f>SIE345*SIG345</f>
        <v>79.59</v>
      </c>
      <c r="SIJ345" s="293">
        <f>SIH345*SIE345</f>
        <v>104.49</v>
      </c>
      <c r="SIK345" s="232" t="s">
        <v>22773</v>
      </c>
      <c r="SIL345" s="437" t="s">
        <v>22774</v>
      </c>
      <c r="SIM345" s="437"/>
      <c r="SIN345" s="437"/>
      <c r="SIO345" s="437"/>
      <c r="SIP345" s="437"/>
      <c r="SIQ345" s="439"/>
      <c r="SIR345" s="211" t="s">
        <v>10863</v>
      </c>
      <c r="SIS345" s="211" t="s">
        <v>22772</v>
      </c>
      <c r="SIT345" s="211" t="s">
        <v>6595</v>
      </c>
      <c r="SIU345" s="212">
        <v>1</v>
      </c>
      <c r="SIV345" s="212"/>
      <c r="SIW345" s="194">
        <v>79.59</v>
      </c>
      <c r="SIX345" s="194">
        <f>ROUND(SIW345*(1+$C$7),2)</f>
        <v>104.49</v>
      </c>
      <c r="SIY345" s="194">
        <f>SIU345*SIW345</f>
        <v>79.59</v>
      </c>
      <c r="SIZ345" s="293">
        <f>SIX345*SIU345</f>
        <v>104.49</v>
      </c>
      <c r="SJA345" s="232" t="s">
        <v>22773</v>
      </c>
      <c r="SJB345" s="437" t="s">
        <v>22774</v>
      </c>
      <c r="SJC345" s="437"/>
      <c r="SJD345" s="437"/>
      <c r="SJE345" s="437"/>
      <c r="SJF345" s="437"/>
      <c r="SJG345" s="439"/>
      <c r="SJH345" s="211" t="s">
        <v>10863</v>
      </c>
      <c r="SJI345" s="211" t="s">
        <v>22772</v>
      </c>
      <c r="SJJ345" s="211" t="s">
        <v>6595</v>
      </c>
      <c r="SJK345" s="212">
        <v>1</v>
      </c>
      <c r="SJL345" s="212"/>
      <c r="SJM345" s="194">
        <v>79.59</v>
      </c>
      <c r="SJN345" s="194">
        <f>ROUND(SJM345*(1+$C$7),2)</f>
        <v>104.49</v>
      </c>
      <c r="SJO345" s="194">
        <f>SJK345*SJM345</f>
        <v>79.59</v>
      </c>
      <c r="SJP345" s="293">
        <f>SJN345*SJK345</f>
        <v>104.49</v>
      </c>
      <c r="SJQ345" s="232" t="s">
        <v>22773</v>
      </c>
      <c r="SJR345" s="437" t="s">
        <v>22774</v>
      </c>
      <c r="SJS345" s="437"/>
      <c r="SJT345" s="437"/>
      <c r="SJU345" s="437"/>
      <c r="SJV345" s="437"/>
      <c r="SJW345" s="439"/>
      <c r="SJX345" s="211" t="s">
        <v>10863</v>
      </c>
      <c r="SJY345" s="211" t="s">
        <v>22772</v>
      </c>
      <c r="SJZ345" s="211" t="s">
        <v>6595</v>
      </c>
      <c r="SKA345" s="212">
        <v>1</v>
      </c>
      <c r="SKB345" s="212"/>
      <c r="SKC345" s="194">
        <v>79.59</v>
      </c>
      <c r="SKD345" s="194">
        <f>ROUND(SKC345*(1+$C$7),2)</f>
        <v>104.49</v>
      </c>
      <c r="SKE345" s="194">
        <f>SKA345*SKC345</f>
        <v>79.59</v>
      </c>
      <c r="SKF345" s="293">
        <f>SKD345*SKA345</f>
        <v>104.49</v>
      </c>
      <c r="SKG345" s="232" t="s">
        <v>22773</v>
      </c>
      <c r="SKH345" s="437" t="s">
        <v>22774</v>
      </c>
      <c r="SKI345" s="437"/>
      <c r="SKJ345" s="437"/>
      <c r="SKK345" s="437"/>
      <c r="SKL345" s="437"/>
      <c r="SKM345" s="439"/>
      <c r="SKN345" s="211" t="s">
        <v>10863</v>
      </c>
      <c r="SKO345" s="211" t="s">
        <v>22772</v>
      </c>
      <c r="SKP345" s="211" t="s">
        <v>6595</v>
      </c>
      <c r="SKQ345" s="212">
        <v>1</v>
      </c>
      <c r="SKR345" s="212"/>
      <c r="SKS345" s="194">
        <v>79.59</v>
      </c>
      <c r="SKT345" s="194">
        <f>ROUND(SKS345*(1+$C$7),2)</f>
        <v>104.49</v>
      </c>
      <c r="SKU345" s="194">
        <f>SKQ345*SKS345</f>
        <v>79.59</v>
      </c>
      <c r="SKV345" s="293">
        <f>SKT345*SKQ345</f>
        <v>104.49</v>
      </c>
      <c r="SKW345" s="232" t="s">
        <v>22773</v>
      </c>
      <c r="SKX345" s="437" t="s">
        <v>22774</v>
      </c>
      <c r="SKY345" s="437"/>
      <c r="SKZ345" s="437"/>
      <c r="SLA345" s="437"/>
      <c r="SLB345" s="437"/>
      <c r="SLC345" s="439"/>
      <c r="SLD345" s="211" t="s">
        <v>10863</v>
      </c>
      <c r="SLE345" s="211" t="s">
        <v>22772</v>
      </c>
      <c r="SLF345" s="211" t="s">
        <v>6595</v>
      </c>
      <c r="SLG345" s="212">
        <v>1</v>
      </c>
      <c r="SLH345" s="212"/>
      <c r="SLI345" s="194">
        <v>79.59</v>
      </c>
      <c r="SLJ345" s="194">
        <f>ROUND(SLI345*(1+$C$7),2)</f>
        <v>104.49</v>
      </c>
      <c r="SLK345" s="194">
        <f>SLG345*SLI345</f>
        <v>79.59</v>
      </c>
      <c r="SLL345" s="293">
        <f>SLJ345*SLG345</f>
        <v>104.49</v>
      </c>
      <c r="SLM345" s="232" t="s">
        <v>22773</v>
      </c>
      <c r="SLN345" s="437" t="s">
        <v>22774</v>
      </c>
      <c r="SLO345" s="437"/>
      <c r="SLP345" s="437"/>
      <c r="SLQ345" s="437"/>
      <c r="SLR345" s="437"/>
      <c r="SLS345" s="439"/>
      <c r="SLT345" s="211" t="s">
        <v>10863</v>
      </c>
      <c r="SLU345" s="211" t="s">
        <v>22772</v>
      </c>
      <c r="SLV345" s="211" t="s">
        <v>6595</v>
      </c>
      <c r="SLW345" s="212">
        <v>1</v>
      </c>
      <c r="SLX345" s="212"/>
      <c r="SLY345" s="194">
        <v>79.59</v>
      </c>
      <c r="SLZ345" s="194">
        <f>ROUND(SLY345*(1+$C$7),2)</f>
        <v>104.49</v>
      </c>
      <c r="SMA345" s="194">
        <f>SLW345*SLY345</f>
        <v>79.59</v>
      </c>
      <c r="SMB345" s="293">
        <f>SLZ345*SLW345</f>
        <v>104.49</v>
      </c>
      <c r="SMC345" s="232" t="s">
        <v>22773</v>
      </c>
      <c r="SMD345" s="437" t="s">
        <v>22774</v>
      </c>
      <c r="SME345" s="437"/>
      <c r="SMF345" s="437"/>
      <c r="SMG345" s="437"/>
      <c r="SMH345" s="437"/>
      <c r="SMI345" s="439"/>
      <c r="SMJ345" s="211" t="s">
        <v>10863</v>
      </c>
      <c r="SMK345" s="211" t="s">
        <v>22772</v>
      </c>
      <c r="SML345" s="211" t="s">
        <v>6595</v>
      </c>
      <c r="SMM345" s="212">
        <v>1</v>
      </c>
      <c r="SMN345" s="212"/>
      <c r="SMO345" s="194">
        <v>79.59</v>
      </c>
      <c r="SMP345" s="194">
        <f>ROUND(SMO345*(1+$C$7),2)</f>
        <v>104.49</v>
      </c>
      <c r="SMQ345" s="194">
        <f>SMM345*SMO345</f>
        <v>79.59</v>
      </c>
      <c r="SMR345" s="293">
        <f>SMP345*SMM345</f>
        <v>104.49</v>
      </c>
      <c r="SMS345" s="232" t="s">
        <v>22773</v>
      </c>
      <c r="SMT345" s="437" t="s">
        <v>22774</v>
      </c>
      <c r="SMU345" s="437"/>
      <c r="SMV345" s="437"/>
      <c r="SMW345" s="437"/>
      <c r="SMX345" s="437"/>
      <c r="SMY345" s="439"/>
      <c r="SMZ345" s="211" t="s">
        <v>10863</v>
      </c>
      <c r="SNA345" s="211" t="s">
        <v>22772</v>
      </c>
      <c r="SNB345" s="211" t="s">
        <v>6595</v>
      </c>
      <c r="SNC345" s="212">
        <v>1</v>
      </c>
      <c r="SND345" s="212"/>
      <c r="SNE345" s="194">
        <v>79.59</v>
      </c>
      <c r="SNF345" s="194">
        <f>ROUND(SNE345*(1+$C$7),2)</f>
        <v>104.49</v>
      </c>
      <c r="SNG345" s="194">
        <f>SNC345*SNE345</f>
        <v>79.59</v>
      </c>
      <c r="SNH345" s="293">
        <f>SNF345*SNC345</f>
        <v>104.49</v>
      </c>
      <c r="SNI345" s="232" t="s">
        <v>22773</v>
      </c>
      <c r="SNJ345" s="437" t="s">
        <v>22774</v>
      </c>
      <c r="SNK345" s="437"/>
      <c r="SNL345" s="437"/>
      <c r="SNM345" s="437"/>
      <c r="SNN345" s="437"/>
      <c r="SNO345" s="439"/>
      <c r="SNP345" s="211" t="s">
        <v>10863</v>
      </c>
      <c r="SNQ345" s="211" t="s">
        <v>22772</v>
      </c>
      <c r="SNR345" s="211" t="s">
        <v>6595</v>
      </c>
      <c r="SNS345" s="212">
        <v>1</v>
      </c>
      <c r="SNT345" s="212"/>
      <c r="SNU345" s="194">
        <v>79.59</v>
      </c>
      <c r="SNV345" s="194">
        <f>ROUND(SNU345*(1+$C$7),2)</f>
        <v>104.49</v>
      </c>
      <c r="SNW345" s="194">
        <f>SNS345*SNU345</f>
        <v>79.59</v>
      </c>
      <c r="SNX345" s="293">
        <f>SNV345*SNS345</f>
        <v>104.49</v>
      </c>
      <c r="SNY345" s="232" t="s">
        <v>22773</v>
      </c>
      <c r="SNZ345" s="437" t="s">
        <v>22774</v>
      </c>
      <c r="SOA345" s="437"/>
      <c r="SOB345" s="437"/>
      <c r="SOC345" s="437"/>
      <c r="SOD345" s="437"/>
      <c r="SOE345" s="439"/>
      <c r="SOF345" s="211" t="s">
        <v>10863</v>
      </c>
      <c r="SOG345" s="211" t="s">
        <v>22772</v>
      </c>
      <c r="SOH345" s="211" t="s">
        <v>6595</v>
      </c>
      <c r="SOI345" s="212">
        <v>1</v>
      </c>
      <c r="SOJ345" s="212"/>
      <c r="SOK345" s="194">
        <v>79.59</v>
      </c>
      <c r="SOL345" s="194">
        <f>ROUND(SOK345*(1+$C$7),2)</f>
        <v>104.49</v>
      </c>
      <c r="SOM345" s="194">
        <f>SOI345*SOK345</f>
        <v>79.59</v>
      </c>
      <c r="SON345" s="293">
        <f>SOL345*SOI345</f>
        <v>104.49</v>
      </c>
      <c r="SOO345" s="232" t="s">
        <v>22773</v>
      </c>
      <c r="SOP345" s="437" t="s">
        <v>22774</v>
      </c>
      <c r="SOQ345" s="437"/>
      <c r="SOR345" s="437"/>
      <c r="SOS345" s="437"/>
      <c r="SOT345" s="437"/>
      <c r="SOU345" s="439"/>
      <c r="SOV345" s="211" t="s">
        <v>10863</v>
      </c>
      <c r="SOW345" s="211" t="s">
        <v>22772</v>
      </c>
      <c r="SOX345" s="211" t="s">
        <v>6595</v>
      </c>
      <c r="SOY345" s="212">
        <v>1</v>
      </c>
      <c r="SOZ345" s="212"/>
      <c r="SPA345" s="194">
        <v>79.59</v>
      </c>
      <c r="SPB345" s="194">
        <f>ROUND(SPA345*(1+$C$7),2)</f>
        <v>104.49</v>
      </c>
      <c r="SPC345" s="194">
        <f>SOY345*SPA345</f>
        <v>79.59</v>
      </c>
      <c r="SPD345" s="293">
        <f>SPB345*SOY345</f>
        <v>104.49</v>
      </c>
      <c r="SPE345" s="232" t="s">
        <v>22773</v>
      </c>
      <c r="SPF345" s="437" t="s">
        <v>22774</v>
      </c>
      <c r="SPG345" s="437"/>
      <c r="SPH345" s="437"/>
      <c r="SPI345" s="437"/>
      <c r="SPJ345" s="437"/>
      <c r="SPK345" s="439"/>
      <c r="SPL345" s="211" t="s">
        <v>10863</v>
      </c>
      <c r="SPM345" s="211" t="s">
        <v>22772</v>
      </c>
      <c r="SPN345" s="211" t="s">
        <v>6595</v>
      </c>
      <c r="SPO345" s="212">
        <v>1</v>
      </c>
      <c r="SPP345" s="212"/>
      <c r="SPQ345" s="194">
        <v>79.59</v>
      </c>
      <c r="SPR345" s="194">
        <f>ROUND(SPQ345*(1+$C$7),2)</f>
        <v>104.49</v>
      </c>
      <c r="SPS345" s="194">
        <f>SPO345*SPQ345</f>
        <v>79.59</v>
      </c>
      <c r="SPT345" s="293">
        <f>SPR345*SPO345</f>
        <v>104.49</v>
      </c>
      <c r="SPU345" s="232" t="s">
        <v>22773</v>
      </c>
      <c r="SPV345" s="437" t="s">
        <v>22774</v>
      </c>
      <c r="SPW345" s="437"/>
      <c r="SPX345" s="437"/>
      <c r="SPY345" s="437"/>
      <c r="SPZ345" s="437"/>
      <c r="SQA345" s="439"/>
      <c r="SQB345" s="211" t="s">
        <v>10863</v>
      </c>
      <c r="SQC345" s="211" t="s">
        <v>22772</v>
      </c>
      <c r="SQD345" s="211" t="s">
        <v>6595</v>
      </c>
      <c r="SQE345" s="212">
        <v>1</v>
      </c>
      <c r="SQF345" s="212"/>
      <c r="SQG345" s="194">
        <v>79.59</v>
      </c>
      <c r="SQH345" s="194">
        <f>ROUND(SQG345*(1+$C$7),2)</f>
        <v>104.49</v>
      </c>
      <c r="SQI345" s="194">
        <f>SQE345*SQG345</f>
        <v>79.59</v>
      </c>
      <c r="SQJ345" s="293">
        <f>SQH345*SQE345</f>
        <v>104.49</v>
      </c>
      <c r="SQK345" s="232" t="s">
        <v>22773</v>
      </c>
      <c r="SQL345" s="437" t="s">
        <v>22774</v>
      </c>
      <c r="SQM345" s="437"/>
      <c r="SQN345" s="437"/>
      <c r="SQO345" s="437"/>
      <c r="SQP345" s="437"/>
      <c r="SQQ345" s="439"/>
      <c r="SQR345" s="211" t="s">
        <v>10863</v>
      </c>
      <c r="SQS345" s="211" t="s">
        <v>22772</v>
      </c>
      <c r="SQT345" s="211" t="s">
        <v>6595</v>
      </c>
      <c r="SQU345" s="212">
        <v>1</v>
      </c>
      <c r="SQV345" s="212"/>
      <c r="SQW345" s="194">
        <v>79.59</v>
      </c>
      <c r="SQX345" s="194">
        <f>ROUND(SQW345*(1+$C$7),2)</f>
        <v>104.49</v>
      </c>
      <c r="SQY345" s="194">
        <f>SQU345*SQW345</f>
        <v>79.59</v>
      </c>
      <c r="SQZ345" s="293">
        <f>SQX345*SQU345</f>
        <v>104.49</v>
      </c>
      <c r="SRA345" s="232" t="s">
        <v>22773</v>
      </c>
      <c r="SRB345" s="437" t="s">
        <v>22774</v>
      </c>
      <c r="SRC345" s="437"/>
      <c r="SRD345" s="437"/>
      <c r="SRE345" s="437"/>
      <c r="SRF345" s="437"/>
      <c r="SRG345" s="439"/>
      <c r="SRH345" s="211" t="s">
        <v>10863</v>
      </c>
      <c r="SRI345" s="211" t="s">
        <v>22772</v>
      </c>
      <c r="SRJ345" s="211" t="s">
        <v>6595</v>
      </c>
      <c r="SRK345" s="212">
        <v>1</v>
      </c>
      <c r="SRL345" s="212"/>
      <c r="SRM345" s="194">
        <v>79.59</v>
      </c>
      <c r="SRN345" s="194">
        <f>ROUND(SRM345*(1+$C$7),2)</f>
        <v>104.49</v>
      </c>
      <c r="SRO345" s="194">
        <f>SRK345*SRM345</f>
        <v>79.59</v>
      </c>
      <c r="SRP345" s="293">
        <f>SRN345*SRK345</f>
        <v>104.49</v>
      </c>
      <c r="SRQ345" s="232" t="s">
        <v>22773</v>
      </c>
      <c r="SRR345" s="437" t="s">
        <v>22774</v>
      </c>
      <c r="SRS345" s="437"/>
      <c r="SRT345" s="437"/>
      <c r="SRU345" s="437"/>
      <c r="SRV345" s="437"/>
      <c r="SRW345" s="439"/>
      <c r="SRX345" s="211" t="s">
        <v>10863</v>
      </c>
      <c r="SRY345" s="211" t="s">
        <v>22772</v>
      </c>
      <c r="SRZ345" s="211" t="s">
        <v>6595</v>
      </c>
      <c r="SSA345" s="212">
        <v>1</v>
      </c>
      <c r="SSB345" s="212"/>
      <c r="SSC345" s="194">
        <v>79.59</v>
      </c>
      <c r="SSD345" s="194">
        <f>ROUND(SSC345*(1+$C$7),2)</f>
        <v>104.49</v>
      </c>
      <c r="SSE345" s="194">
        <f>SSA345*SSC345</f>
        <v>79.59</v>
      </c>
      <c r="SSF345" s="293">
        <f>SSD345*SSA345</f>
        <v>104.49</v>
      </c>
      <c r="SSG345" s="232" t="s">
        <v>22773</v>
      </c>
      <c r="SSH345" s="437" t="s">
        <v>22774</v>
      </c>
      <c r="SSI345" s="437"/>
      <c r="SSJ345" s="437"/>
      <c r="SSK345" s="437"/>
      <c r="SSL345" s="437"/>
      <c r="SSM345" s="439"/>
      <c r="SSN345" s="211" t="s">
        <v>10863</v>
      </c>
      <c r="SSO345" s="211" t="s">
        <v>22772</v>
      </c>
      <c r="SSP345" s="211" t="s">
        <v>6595</v>
      </c>
      <c r="SSQ345" s="212">
        <v>1</v>
      </c>
      <c r="SSR345" s="212"/>
      <c r="SSS345" s="194">
        <v>79.59</v>
      </c>
      <c r="SST345" s="194">
        <f>ROUND(SSS345*(1+$C$7),2)</f>
        <v>104.49</v>
      </c>
      <c r="SSU345" s="194">
        <f>SSQ345*SSS345</f>
        <v>79.59</v>
      </c>
      <c r="SSV345" s="293">
        <f>SST345*SSQ345</f>
        <v>104.49</v>
      </c>
      <c r="SSW345" s="232" t="s">
        <v>22773</v>
      </c>
      <c r="SSX345" s="437" t="s">
        <v>22774</v>
      </c>
      <c r="SSY345" s="437"/>
      <c r="SSZ345" s="437"/>
      <c r="STA345" s="437"/>
      <c r="STB345" s="437"/>
      <c r="STC345" s="439"/>
      <c r="STD345" s="211" t="s">
        <v>10863</v>
      </c>
      <c r="STE345" s="211" t="s">
        <v>22772</v>
      </c>
      <c r="STF345" s="211" t="s">
        <v>6595</v>
      </c>
      <c r="STG345" s="212">
        <v>1</v>
      </c>
      <c r="STH345" s="212"/>
      <c r="STI345" s="194">
        <v>79.59</v>
      </c>
      <c r="STJ345" s="194">
        <f>ROUND(STI345*(1+$C$7),2)</f>
        <v>104.49</v>
      </c>
      <c r="STK345" s="194">
        <f>STG345*STI345</f>
        <v>79.59</v>
      </c>
      <c r="STL345" s="293">
        <f>STJ345*STG345</f>
        <v>104.49</v>
      </c>
      <c r="STM345" s="232" t="s">
        <v>22773</v>
      </c>
      <c r="STN345" s="437" t="s">
        <v>22774</v>
      </c>
      <c r="STO345" s="437"/>
      <c r="STP345" s="437"/>
      <c r="STQ345" s="437"/>
      <c r="STR345" s="437"/>
      <c r="STS345" s="439"/>
      <c r="STT345" s="211" t="s">
        <v>10863</v>
      </c>
      <c r="STU345" s="211" t="s">
        <v>22772</v>
      </c>
      <c r="STV345" s="211" t="s">
        <v>6595</v>
      </c>
      <c r="STW345" s="212">
        <v>1</v>
      </c>
      <c r="STX345" s="212"/>
      <c r="STY345" s="194">
        <v>79.59</v>
      </c>
      <c r="STZ345" s="194">
        <f>ROUND(STY345*(1+$C$7),2)</f>
        <v>104.49</v>
      </c>
      <c r="SUA345" s="194">
        <f>STW345*STY345</f>
        <v>79.59</v>
      </c>
      <c r="SUB345" s="293">
        <f>STZ345*STW345</f>
        <v>104.49</v>
      </c>
      <c r="SUC345" s="232" t="s">
        <v>22773</v>
      </c>
      <c r="SUD345" s="437" t="s">
        <v>22774</v>
      </c>
      <c r="SUE345" s="437"/>
      <c r="SUF345" s="437"/>
      <c r="SUG345" s="437"/>
      <c r="SUH345" s="437"/>
      <c r="SUI345" s="439"/>
      <c r="SUJ345" s="211" t="s">
        <v>10863</v>
      </c>
      <c r="SUK345" s="211" t="s">
        <v>22772</v>
      </c>
      <c r="SUL345" s="211" t="s">
        <v>6595</v>
      </c>
      <c r="SUM345" s="212">
        <v>1</v>
      </c>
      <c r="SUN345" s="212"/>
      <c r="SUO345" s="194">
        <v>79.59</v>
      </c>
      <c r="SUP345" s="194">
        <f>ROUND(SUO345*(1+$C$7),2)</f>
        <v>104.49</v>
      </c>
      <c r="SUQ345" s="194">
        <f>SUM345*SUO345</f>
        <v>79.59</v>
      </c>
      <c r="SUR345" s="293">
        <f>SUP345*SUM345</f>
        <v>104.49</v>
      </c>
      <c r="SUS345" s="232" t="s">
        <v>22773</v>
      </c>
      <c r="SUT345" s="437" t="s">
        <v>22774</v>
      </c>
      <c r="SUU345" s="437"/>
      <c r="SUV345" s="437"/>
      <c r="SUW345" s="437"/>
      <c r="SUX345" s="437"/>
      <c r="SUY345" s="439"/>
      <c r="SUZ345" s="211" t="s">
        <v>10863</v>
      </c>
      <c r="SVA345" s="211" t="s">
        <v>22772</v>
      </c>
      <c r="SVB345" s="211" t="s">
        <v>6595</v>
      </c>
      <c r="SVC345" s="212">
        <v>1</v>
      </c>
      <c r="SVD345" s="212"/>
      <c r="SVE345" s="194">
        <v>79.59</v>
      </c>
      <c r="SVF345" s="194">
        <f>ROUND(SVE345*(1+$C$7),2)</f>
        <v>104.49</v>
      </c>
      <c r="SVG345" s="194">
        <f>SVC345*SVE345</f>
        <v>79.59</v>
      </c>
      <c r="SVH345" s="293">
        <f>SVF345*SVC345</f>
        <v>104.49</v>
      </c>
      <c r="SVI345" s="232" t="s">
        <v>22773</v>
      </c>
      <c r="SVJ345" s="437" t="s">
        <v>22774</v>
      </c>
      <c r="SVK345" s="437"/>
      <c r="SVL345" s="437"/>
      <c r="SVM345" s="437"/>
      <c r="SVN345" s="437"/>
      <c r="SVO345" s="439"/>
      <c r="SVP345" s="211" t="s">
        <v>10863</v>
      </c>
      <c r="SVQ345" s="211" t="s">
        <v>22772</v>
      </c>
      <c r="SVR345" s="211" t="s">
        <v>6595</v>
      </c>
      <c r="SVS345" s="212">
        <v>1</v>
      </c>
      <c r="SVT345" s="212"/>
      <c r="SVU345" s="194">
        <v>79.59</v>
      </c>
      <c r="SVV345" s="194">
        <f>ROUND(SVU345*(1+$C$7),2)</f>
        <v>104.49</v>
      </c>
      <c r="SVW345" s="194">
        <f>SVS345*SVU345</f>
        <v>79.59</v>
      </c>
      <c r="SVX345" s="293">
        <f>SVV345*SVS345</f>
        <v>104.49</v>
      </c>
      <c r="SVY345" s="232" t="s">
        <v>22773</v>
      </c>
      <c r="SVZ345" s="437" t="s">
        <v>22774</v>
      </c>
      <c r="SWA345" s="437"/>
      <c r="SWB345" s="437"/>
      <c r="SWC345" s="437"/>
      <c r="SWD345" s="437"/>
      <c r="SWE345" s="439"/>
      <c r="SWF345" s="211" t="s">
        <v>10863</v>
      </c>
      <c r="SWG345" s="211" t="s">
        <v>22772</v>
      </c>
      <c r="SWH345" s="211" t="s">
        <v>6595</v>
      </c>
      <c r="SWI345" s="212">
        <v>1</v>
      </c>
      <c r="SWJ345" s="212"/>
      <c r="SWK345" s="194">
        <v>79.59</v>
      </c>
      <c r="SWL345" s="194">
        <f>ROUND(SWK345*(1+$C$7),2)</f>
        <v>104.49</v>
      </c>
      <c r="SWM345" s="194">
        <f>SWI345*SWK345</f>
        <v>79.59</v>
      </c>
      <c r="SWN345" s="293">
        <f>SWL345*SWI345</f>
        <v>104.49</v>
      </c>
      <c r="SWO345" s="232" t="s">
        <v>22773</v>
      </c>
      <c r="SWP345" s="437" t="s">
        <v>22774</v>
      </c>
      <c r="SWQ345" s="437"/>
      <c r="SWR345" s="437"/>
      <c r="SWS345" s="437"/>
      <c r="SWT345" s="437"/>
      <c r="SWU345" s="439"/>
      <c r="SWV345" s="211" t="s">
        <v>10863</v>
      </c>
      <c r="SWW345" s="211" t="s">
        <v>22772</v>
      </c>
      <c r="SWX345" s="211" t="s">
        <v>6595</v>
      </c>
      <c r="SWY345" s="212">
        <v>1</v>
      </c>
      <c r="SWZ345" s="212"/>
      <c r="SXA345" s="194">
        <v>79.59</v>
      </c>
      <c r="SXB345" s="194">
        <f>ROUND(SXA345*(1+$C$7),2)</f>
        <v>104.49</v>
      </c>
      <c r="SXC345" s="194">
        <f>SWY345*SXA345</f>
        <v>79.59</v>
      </c>
      <c r="SXD345" s="293">
        <f>SXB345*SWY345</f>
        <v>104.49</v>
      </c>
      <c r="SXE345" s="232" t="s">
        <v>22773</v>
      </c>
      <c r="SXF345" s="437" t="s">
        <v>22774</v>
      </c>
      <c r="SXG345" s="437"/>
      <c r="SXH345" s="437"/>
      <c r="SXI345" s="437"/>
      <c r="SXJ345" s="437"/>
      <c r="SXK345" s="439"/>
      <c r="SXL345" s="211" t="s">
        <v>10863</v>
      </c>
      <c r="SXM345" s="211" t="s">
        <v>22772</v>
      </c>
      <c r="SXN345" s="211" t="s">
        <v>6595</v>
      </c>
      <c r="SXO345" s="212">
        <v>1</v>
      </c>
      <c r="SXP345" s="212"/>
      <c r="SXQ345" s="194">
        <v>79.59</v>
      </c>
      <c r="SXR345" s="194">
        <f>ROUND(SXQ345*(1+$C$7),2)</f>
        <v>104.49</v>
      </c>
      <c r="SXS345" s="194">
        <f>SXO345*SXQ345</f>
        <v>79.59</v>
      </c>
      <c r="SXT345" s="293">
        <f>SXR345*SXO345</f>
        <v>104.49</v>
      </c>
      <c r="SXU345" s="232" t="s">
        <v>22773</v>
      </c>
      <c r="SXV345" s="437" t="s">
        <v>22774</v>
      </c>
      <c r="SXW345" s="437"/>
      <c r="SXX345" s="437"/>
      <c r="SXY345" s="437"/>
      <c r="SXZ345" s="437"/>
      <c r="SYA345" s="439"/>
      <c r="SYB345" s="211" t="s">
        <v>10863</v>
      </c>
      <c r="SYC345" s="211" t="s">
        <v>22772</v>
      </c>
      <c r="SYD345" s="211" t="s">
        <v>6595</v>
      </c>
      <c r="SYE345" s="212">
        <v>1</v>
      </c>
      <c r="SYF345" s="212"/>
      <c r="SYG345" s="194">
        <v>79.59</v>
      </c>
      <c r="SYH345" s="194">
        <f>ROUND(SYG345*(1+$C$7),2)</f>
        <v>104.49</v>
      </c>
      <c r="SYI345" s="194">
        <f>SYE345*SYG345</f>
        <v>79.59</v>
      </c>
      <c r="SYJ345" s="293">
        <f>SYH345*SYE345</f>
        <v>104.49</v>
      </c>
      <c r="SYK345" s="232" t="s">
        <v>22773</v>
      </c>
      <c r="SYL345" s="437" t="s">
        <v>22774</v>
      </c>
      <c r="SYM345" s="437"/>
      <c r="SYN345" s="437"/>
      <c r="SYO345" s="437"/>
      <c r="SYP345" s="437"/>
      <c r="SYQ345" s="439"/>
      <c r="SYR345" s="211" t="s">
        <v>10863</v>
      </c>
      <c r="SYS345" s="211" t="s">
        <v>22772</v>
      </c>
      <c r="SYT345" s="211" t="s">
        <v>6595</v>
      </c>
      <c r="SYU345" s="212">
        <v>1</v>
      </c>
      <c r="SYV345" s="212"/>
      <c r="SYW345" s="194">
        <v>79.59</v>
      </c>
      <c r="SYX345" s="194">
        <f>ROUND(SYW345*(1+$C$7),2)</f>
        <v>104.49</v>
      </c>
      <c r="SYY345" s="194">
        <f>SYU345*SYW345</f>
        <v>79.59</v>
      </c>
      <c r="SYZ345" s="293">
        <f>SYX345*SYU345</f>
        <v>104.49</v>
      </c>
      <c r="SZA345" s="232" t="s">
        <v>22773</v>
      </c>
      <c r="SZB345" s="437" t="s">
        <v>22774</v>
      </c>
      <c r="SZC345" s="437"/>
      <c r="SZD345" s="437"/>
      <c r="SZE345" s="437"/>
      <c r="SZF345" s="437"/>
      <c r="SZG345" s="439"/>
      <c r="SZH345" s="211" t="s">
        <v>10863</v>
      </c>
      <c r="SZI345" s="211" t="s">
        <v>22772</v>
      </c>
      <c r="SZJ345" s="211" t="s">
        <v>6595</v>
      </c>
      <c r="SZK345" s="212">
        <v>1</v>
      </c>
      <c r="SZL345" s="212"/>
      <c r="SZM345" s="194">
        <v>79.59</v>
      </c>
      <c r="SZN345" s="194">
        <f>ROUND(SZM345*(1+$C$7),2)</f>
        <v>104.49</v>
      </c>
      <c r="SZO345" s="194">
        <f>SZK345*SZM345</f>
        <v>79.59</v>
      </c>
      <c r="SZP345" s="293">
        <f>SZN345*SZK345</f>
        <v>104.49</v>
      </c>
      <c r="SZQ345" s="232" t="s">
        <v>22773</v>
      </c>
      <c r="SZR345" s="437" t="s">
        <v>22774</v>
      </c>
      <c r="SZS345" s="437"/>
      <c r="SZT345" s="437"/>
      <c r="SZU345" s="437"/>
      <c r="SZV345" s="437"/>
      <c r="SZW345" s="439"/>
      <c r="SZX345" s="211" t="s">
        <v>10863</v>
      </c>
      <c r="SZY345" s="211" t="s">
        <v>22772</v>
      </c>
      <c r="SZZ345" s="211" t="s">
        <v>6595</v>
      </c>
      <c r="TAA345" s="212">
        <v>1</v>
      </c>
      <c r="TAB345" s="212"/>
      <c r="TAC345" s="194">
        <v>79.59</v>
      </c>
      <c r="TAD345" s="194">
        <f>ROUND(TAC345*(1+$C$7),2)</f>
        <v>104.49</v>
      </c>
      <c r="TAE345" s="194">
        <f>TAA345*TAC345</f>
        <v>79.59</v>
      </c>
      <c r="TAF345" s="293">
        <f>TAD345*TAA345</f>
        <v>104.49</v>
      </c>
      <c r="TAG345" s="232" t="s">
        <v>22773</v>
      </c>
      <c r="TAH345" s="437" t="s">
        <v>22774</v>
      </c>
      <c r="TAI345" s="437"/>
      <c r="TAJ345" s="437"/>
      <c r="TAK345" s="437"/>
      <c r="TAL345" s="437"/>
      <c r="TAM345" s="439"/>
      <c r="TAN345" s="211" t="s">
        <v>10863</v>
      </c>
      <c r="TAO345" s="211" t="s">
        <v>22772</v>
      </c>
      <c r="TAP345" s="211" t="s">
        <v>6595</v>
      </c>
      <c r="TAQ345" s="212">
        <v>1</v>
      </c>
      <c r="TAR345" s="212"/>
      <c r="TAS345" s="194">
        <v>79.59</v>
      </c>
      <c r="TAT345" s="194">
        <f>ROUND(TAS345*(1+$C$7),2)</f>
        <v>104.49</v>
      </c>
      <c r="TAU345" s="194">
        <f>TAQ345*TAS345</f>
        <v>79.59</v>
      </c>
      <c r="TAV345" s="293">
        <f>TAT345*TAQ345</f>
        <v>104.49</v>
      </c>
      <c r="TAW345" s="232" t="s">
        <v>22773</v>
      </c>
      <c r="TAX345" s="437" t="s">
        <v>22774</v>
      </c>
      <c r="TAY345" s="437"/>
      <c r="TAZ345" s="437"/>
      <c r="TBA345" s="437"/>
      <c r="TBB345" s="437"/>
      <c r="TBC345" s="439"/>
      <c r="TBD345" s="211" t="s">
        <v>10863</v>
      </c>
      <c r="TBE345" s="211" t="s">
        <v>22772</v>
      </c>
      <c r="TBF345" s="211" t="s">
        <v>6595</v>
      </c>
      <c r="TBG345" s="212">
        <v>1</v>
      </c>
      <c r="TBH345" s="212"/>
      <c r="TBI345" s="194">
        <v>79.59</v>
      </c>
      <c r="TBJ345" s="194">
        <f>ROUND(TBI345*(1+$C$7),2)</f>
        <v>104.49</v>
      </c>
      <c r="TBK345" s="194">
        <f>TBG345*TBI345</f>
        <v>79.59</v>
      </c>
      <c r="TBL345" s="293">
        <f>TBJ345*TBG345</f>
        <v>104.49</v>
      </c>
      <c r="TBM345" s="232" t="s">
        <v>22773</v>
      </c>
      <c r="TBN345" s="437" t="s">
        <v>22774</v>
      </c>
      <c r="TBO345" s="437"/>
      <c r="TBP345" s="437"/>
      <c r="TBQ345" s="437"/>
      <c r="TBR345" s="437"/>
      <c r="TBS345" s="439"/>
      <c r="TBT345" s="211" t="s">
        <v>10863</v>
      </c>
      <c r="TBU345" s="211" t="s">
        <v>22772</v>
      </c>
      <c r="TBV345" s="211" t="s">
        <v>6595</v>
      </c>
      <c r="TBW345" s="212">
        <v>1</v>
      </c>
      <c r="TBX345" s="212"/>
      <c r="TBY345" s="194">
        <v>79.59</v>
      </c>
      <c r="TBZ345" s="194">
        <f>ROUND(TBY345*(1+$C$7),2)</f>
        <v>104.49</v>
      </c>
      <c r="TCA345" s="194">
        <f>TBW345*TBY345</f>
        <v>79.59</v>
      </c>
      <c r="TCB345" s="293">
        <f>TBZ345*TBW345</f>
        <v>104.49</v>
      </c>
      <c r="TCC345" s="232" t="s">
        <v>22773</v>
      </c>
      <c r="TCD345" s="437" t="s">
        <v>22774</v>
      </c>
      <c r="TCE345" s="437"/>
      <c r="TCF345" s="437"/>
      <c r="TCG345" s="437"/>
      <c r="TCH345" s="437"/>
      <c r="TCI345" s="439"/>
      <c r="TCJ345" s="211" t="s">
        <v>10863</v>
      </c>
      <c r="TCK345" s="211" t="s">
        <v>22772</v>
      </c>
      <c r="TCL345" s="211" t="s">
        <v>6595</v>
      </c>
      <c r="TCM345" s="212">
        <v>1</v>
      </c>
      <c r="TCN345" s="212"/>
      <c r="TCO345" s="194">
        <v>79.59</v>
      </c>
      <c r="TCP345" s="194">
        <f>ROUND(TCO345*(1+$C$7),2)</f>
        <v>104.49</v>
      </c>
      <c r="TCQ345" s="194">
        <f>TCM345*TCO345</f>
        <v>79.59</v>
      </c>
      <c r="TCR345" s="293">
        <f>TCP345*TCM345</f>
        <v>104.49</v>
      </c>
      <c r="TCS345" s="232" t="s">
        <v>22773</v>
      </c>
      <c r="TCT345" s="437" t="s">
        <v>22774</v>
      </c>
      <c r="TCU345" s="437"/>
      <c r="TCV345" s="437"/>
      <c r="TCW345" s="437"/>
      <c r="TCX345" s="437"/>
      <c r="TCY345" s="439"/>
      <c r="TCZ345" s="211" t="s">
        <v>10863</v>
      </c>
      <c r="TDA345" s="211" t="s">
        <v>22772</v>
      </c>
      <c r="TDB345" s="211" t="s">
        <v>6595</v>
      </c>
      <c r="TDC345" s="212">
        <v>1</v>
      </c>
      <c r="TDD345" s="212"/>
      <c r="TDE345" s="194">
        <v>79.59</v>
      </c>
      <c r="TDF345" s="194">
        <f>ROUND(TDE345*(1+$C$7),2)</f>
        <v>104.49</v>
      </c>
      <c r="TDG345" s="194">
        <f>TDC345*TDE345</f>
        <v>79.59</v>
      </c>
      <c r="TDH345" s="293">
        <f>TDF345*TDC345</f>
        <v>104.49</v>
      </c>
      <c r="TDI345" s="232" t="s">
        <v>22773</v>
      </c>
      <c r="TDJ345" s="437" t="s">
        <v>22774</v>
      </c>
      <c r="TDK345" s="437"/>
      <c r="TDL345" s="437"/>
      <c r="TDM345" s="437"/>
      <c r="TDN345" s="437"/>
      <c r="TDO345" s="439"/>
      <c r="TDP345" s="211" t="s">
        <v>10863</v>
      </c>
      <c r="TDQ345" s="211" t="s">
        <v>22772</v>
      </c>
      <c r="TDR345" s="211" t="s">
        <v>6595</v>
      </c>
      <c r="TDS345" s="212">
        <v>1</v>
      </c>
      <c r="TDT345" s="212"/>
      <c r="TDU345" s="194">
        <v>79.59</v>
      </c>
      <c r="TDV345" s="194">
        <f>ROUND(TDU345*(1+$C$7),2)</f>
        <v>104.49</v>
      </c>
      <c r="TDW345" s="194">
        <f>TDS345*TDU345</f>
        <v>79.59</v>
      </c>
      <c r="TDX345" s="293">
        <f>TDV345*TDS345</f>
        <v>104.49</v>
      </c>
      <c r="TDY345" s="232" t="s">
        <v>22773</v>
      </c>
      <c r="TDZ345" s="437" t="s">
        <v>22774</v>
      </c>
      <c r="TEA345" s="437"/>
      <c r="TEB345" s="437"/>
      <c r="TEC345" s="437"/>
      <c r="TED345" s="437"/>
      <c r="TEE345" s="439"/>
      <c r="TEF345" s="211" t="s">
        <v>10863</v>
      </c>
      <c r="TEG345" s="211" t="s">
        <v>22772</v>
      </c>
      <c r="TEH345" s="211" t="s">
        <v>6595</v>
      </c>
      <c r="TEI345" s="212">
        <v>1</v>
      </c>
      <c r="TEJ345" s="212"/>
      <c r="TEK345" s="194">
        <v>79.59</v>
      </c>
      <c r="TEL345" s="194">
        <f>ROUND(TEK345*(1+$C$7),2)</f>
        <v>104.49</v>
      </c>
      <c r="TEM345" s="194">
        <f>TEI345*TEK345</f>
        <v>79.59</v>
      </c>
      <c r="TEN345" s="293">
        <f>TEL345*TEI345</f>
        <v>104.49</v>
      </c>
      <c r="TEO345" s="232" t="s">
        <v>22773</v>
      </c>
      <c r="TEP345" s="437" t="s">
        <v>22774</v>
      </c>
      <c r="TEQ345" s="437"/>
      <c r="TER345" s="437"/>
      <c r="TES345" s="437"/>
      <c r="TET345" s="437"/>
      <c r="TEU345" s="439"/>
      <c r="TEV345" s="211" t="s">
        <v>10863</v>
      </c>
      <c r="TEW345" s="211" t="s">
        <v>22772</v>
      </c>
      <c r="TEX345" s="211" t="s">
        <v>6595</v>
      </c>
      <c r="TEY345" s="212">
        <v>1</v>
      </c>
      <c r="TEZ345" s="212"/>
      <c r="TFA345" s="194">
        <v>79.59</v>
      </c>
      <c r="TFB345" s="194">
        <f>ROUND(TFA345*(1+$C$7),2)</f>
        <v>104.49</v>
      </c>
      <c r="TFC345" s="194">
        <f>TEY345*TFA345</f>
        <v>79.59</v>
      </c>
      <c r="TFD345" s="293">
        <f>TFB345*TEY345</f>
        <v>104.49</v>
      </c>
      <c r="TFE345" s="232" t="s">
        <v>22773</v>
      </c>
      <c r="TFF345" s="437" t="s">
        <v>22774</v>
      </c>
      <c r="TFG345" s="437"/>
      <c r="TFH345" s="437"/>
      <c r="TFI345" s="437"/>
      <c r="TFJ345" s="437"/>
      <c r="TFK345" s="439"/>
      <c r="TFL345" s="211" t="s">
        <v>10863</v>
      </c>
      <c r="TFM345" s="211" t="s">
        <v>22772</v>
      </c>
      <c r="TFN345" s="211" t="s">
        <v>6595</v>
      </c>
      <c r="TFO345" s="212">
        <v>1</v>
      </c>
      <c r="TFP345" s="212"/>
      <c r="TFQ345" s="194">
        <v>79.59</v>
      </c>
      <c r="TFR345" s="194">
        <f>ROUND(TFQ345*(1+$C$7),2)</f>
        <v>104.49</v>
      </c>
      <c r="TFS345" s="194">
        <f>TFO345*TFQ345</f>
        <v>79.59</v>
      </c>
      <c r="TFT345" s="293">
        <f>TFR345*TFO345</f>
        <v>104.49</v>
      </c>
      <c r="TFU345" s="232" t="s">
        <v>22773</v>
      </c>
      <c r="TFV345" s="437" t="s">
        <v>22774</v>
      </c>
      <c r="TFW345" s="437"/>
      <c r="TFX345" s="437"/>
      <c r="TFY345" s="437"/>
      <c r="TFZ345" s="437"/>
      <c r="TGA345" s="439"/>
      <c r="TGB345" s="211" t="s">
        <v>10863</v>
      </c>
      <c r="TGC345" s="211" t="s">
        <v>22772</v>
      </c>
      <c r="TGD345" s="211" t="s">
        <v>6595</v>
      </c>
      <c r="TGE345" s="212">
        <v>1</v>
      </c>
      <c r="TGF345" s="212"/>
      <c r="TGG345" s="194">
        <v>79.59</v>
      </c>
      <c r="TGH345" s="194">
        <f>ROUND(TGG345*(1+$C$7),2)</f>
        <v>104.49</v>
      </c>
      <c r="TGI345" s="194">
        <f>TGE345*TGG345</f>
        <v>79.59</v>
      </c>
      <c r="TGJ345" s="293">
        <f>TGH345*TGE345</f>
        <v>104.49</v>
      </c>
      <c r="TGK345" s="232" t="s">
        <v>22773</v>
      </c>
      <c r="TGL345" s="437" t="s">
        <v>22774</v>
      </c>
      <c r="TGM345" s="437"/>
      <c r="TGN345" s="437"/>
      <c r="TGO345" s="437"/>
      <c r="TGP345" s="437"/>
      <c r="TGQ345" s="439"/>
      <c r="TGR345" s="211" t="s">
        <v>10863</v>
      </c>
      <c r="TGS345" s="211" t="s">
        <v>22772</v>
      </c>
      <c r="TGT345" s="211" t="s">
        <v>6595</v>
      </c>
      <c r="TGU345" s="212">
        <v>1</v>
      </c>
      <c r="TGV345" s="212"/>
      <c r="TGW345" s="194">
        <v>79.59</v>
      </c>
      <c r="TGX345" s="194">
        <f>ROUND(TGW345*(1+$C$7),2)</f>
        <v>104.49</v>
      </c>
      <c r="TGY345" s="194">
        <f>TGU345*TGW345</f>
        <v>79.59</v>
      </c>
      <c r="TGZ345" s="293">
        <f>TGX345*TGU345</f>
        <v>104.49</v>
      </c>
      <c r="THA345" s="232" t="s">
        <v>22773</v>
      </c>
      <c r="THB345" s="437" t="s">
        <v>22774</v>
      </c>
      <c r="THC345" s="437"/>
      <c r="THD345" s="437"/>
      <c r="THE345" s="437"/>
      <c r="THF345" s="437"/>
      <c r="THG345" s="439"/>
      <c r="THH345" s="211" t="s">
        <v>10863</v>
      </c>
      <c r="THI345" s="211" t="s">
        <v>22772</v>
      </c>
      <c r="THJ345" s="211" t="s">
        <v>6595</v>
      </c>
      <c r="THK345" s="212">
        <v>1</v>
      </c>
      <c r="THL345" s="212"/>
      <c r="THM345" s="194">
        <v>79.59</v>
      </c>
      <c r="THN345" s="194">
        <f>ROUND(THM345*(1+$C$7),2)</f>
        <v>104.49</v>
      </c>
      <c r="THO345" s="194">
        <f>THK345*THM345</f>
        <v>79.59</v>
      </c>
      <c r="THP345" s="293">
        <f>THN345*THK345</f>
        <v>104.49</v>
      </c>
      <c r="THQ345" s="232" t="s">
        <v>22773</v>
      </c>
      <c r="THR345" s="437" t="s">
        <v>22774</v>
      </c>
      <c r="THS345" s="437"/>
      <c r="THT345" s="437"/>
      <c r="THU345" s="437"/>
      <c r="THV345" s="437"/>
      <c r="THW345" s="439"/>
      <c r="THX345" s="211" t="s">
        <v>10863</v>
      </c>
      <c r="THY345" s="211" t="s">
        <v>22772</v>
      </c>
      <c r="THZ345" s="211" t="s">
        <v>6595</v>
      </c>
      <c r="TIA345" s="212">
        <v>1</v>
      </c>
      <c r="TIB345" s="212"/>
      <c r="TIC345" s="194">
        <v>79.59</v>
      </c>
      <c r="TID345" s="194">
        <f>ROUND(TIC345*(1+$C$7),2)</f>
        <v>104.49</v>
      </c>
      <c r="TIE345" s="194">
        <f>TIA345*TIC345</f>
        <v>79.59</v>
      </c>
      <c r="TIF345" s="293">
        <f>TID345*TIA345</f>
        <v>104.49</v>
      </c>
      <c r="TIG345" s="232" t="s">
        <v>22773</v>
      </c>
      <c r="TIH345" s="437" t="s">
        <v>22774</v>
      </c>
      <c r="TII345" s="437"/>
      <c r="TIJ345" s="437"/>
      <c r="TIK345" s="437"/>
      <c r="TIL345" s="437"/>
      <c r="TIM345" s="439"/>
      <c r="TIN345" s="211" t="s">
        <v>10863</v>
      </c>
      <c r="TIO345" s="211" t="s">
        <v>22772</v>
      </c>
      <c r="TIP345" s="211" t="s">
        <v>6595</v>
      </c>
      <c r="TIQ345" s="212">
        <v>1</v>
      </c>
      <c r="TIR345" s="212"/>
      <c r="TIS345" s="194">
        <v>79.59</v>
      </c>
      <c r="TIT345" s="194">
        <f>ROUND(TIS345*(1+$C$7),2)</f>
        <v>104.49</v>
      </c>
      <c r="TIU345" s="194">
        <f>TIQ345*TIS345</f>
        <v>79.59</v>
      </c>
      <c r="TIV345" s="293">
        <f>TIT345*TIQ345</f>
        <v>104.49</v>
      </c>
      <c r="TIW345" s="232" t="s">
        <v>22773</v>
      </c>
      <c r="TIX345" s="437" t="s">
        <v>22774</v>
      </c>
      <c r="TIY345" s="437"/>
      <c r="TIZ345" s="437"/>
      <c r="TJA345" s="437"/>
      <c r="TJB345" s="437"/>
      <c r="TJC345" s="439"/>
      <c r="TJD345" s="211" t="s">
        <v>10863</v>
      </c>
      <c r="TJE345" s="211" t="s">
        <v>22772</v>
      </c>
      <c r="TJF345" s="211" t="s">
        <v>6595</v>
      </c>
      <c r="TJG345" s="212">
        <v>1</v>
      </c>
      <c r="TJH345" s="212"/>
      <c r="TJI345" s="194">
        <v>79.59</v>
      </c>
      <c r="TJJ345" s="194">
        <f>ROUND(TJI345*(1+$C$7),2)</f>
        <v>104.49</v>
      </c>
      <c r="TJK345" s="194">
        <f>TJG345*TJI345</f>
        <v>79.59</v>
      </c>
      <c r="TJL345" s="293">
        <f>TJJ345*TJG345</f>
        <v>104.49</v>
      </c>
      <c r="TJM345" s="232" t="s">
        <v>22773</v>
      </c>
      <c r="TJN345" s="437" t="s">
        <v>22774</v>
      </c>
      <c r="TJO345" s="437"/>
      <c r="TJP345" s="437"/>
      <c r="TJQ345" s="437"/>
      <c r="TJR345" s="437"/>
      <c r="TJS345" s="439"/>
      <c r="TJT345" s="211" t="s">
        <v>10863</v>
      </c>
      <c r="TJU345" s="211" t="s">
        <v>22772</v>
      </c>
      <c r="TJV345" s="211" t="s">
        <v>6595</v>
      </c>
      <c r="TJW345" s="212">
        <v>1</v>
      </c>
      <c r="TJX345" s="212"/>
      <c r="TJY345" s="194">
        <v>79.59</v>
      </c>
      <c r="TJZ345" s="194">
        <f>ROUND(TJY345*(1+$C$7),2)</f>
        <v>104.49</v>
      </c>
      <c r="TKA345" s="194">
        <f>TJW345*TJY345</f>
        <v>79.59</v>
      </c>
      <c r="TKB345" s="293">
        <f>TJZ345*TJW345</f>
        <v>104.49</v>
      </c>
      <c r="TKC345" s="232" t="s">
        <v>22773</v>
      </c>
      <c r="TKD345" s="437" t="s">
        <v>22774</v>
      </c>
      <c r="TKE345" s="437"/>
      <c r="TKF345" s="437"/>
      <c r="TKG345" s="437"/>
      <c r="TKH345" s="437"/>
      <c r="TKI345" s="439"/>
      <c r="TKJ345" s="211" t="s">
        <v>10863</v>
      </c>
      <c r="TKK345" s="211" t="s">
        <v>22772</v>
      </c>
      <c r="TKL345" s="211" t="s">
        <v>6595</v>
      </c>
      <c r="TKM345" s="212">
        <v>1</v>
      </c>
      <c r="TKN345" s="212"/>
      <c r="TKO345" s="194">
        <v>79.59</v>
      </c>
      <c r="TKP345" s="194">
        <f>ROUND(TKO345*(1+$C$7),2)</f>
        <v>104.49</v>
      </c>
      <c r="TKQ345" s="194">
        <f>TKM345*TKO345</f>
        <v>79.59</v>
      </c>
      <c r="TKR345" s="293">
        <f>TKP345*TKM345</f>
        <v>104.49</v>
      </c>
      <c r="TKS345" s="232" t="s">
        <v>22773</v>
      </c>
      <c r="TKT345" s="437" t="s">
        <v>22774</v>
      </c>
      <c r="TKU345" s="437"/>
      <c r="TKV345" s="437"/>
      <c r="TKW345" s="437"/>
      <c r="TKX345" s="437"/>
      <c r="TKY345" s="439"/>
      <c r="TKZ345" s="211" t="s">
        <v>10863</v>
      </c>
      <c r="TLA345" s="211" t="s">
        <v>22772</v>
      </c>
      <c r="TLB345" s="211" t="s">
        <v>6595</v>
      </c>
      <c r="TLC345" s="212">
        <v>1</v>
      </c>
      <c r="TLD345" s="212"/>
      <c r="TLE345" s="194">
        <v>79.59</v>
      </c>
      <c r="TLF345" s="194">
        <f>ROUND(TLE345*(1+$C$7),2)</f>
        <v>104.49</v>
      </c>
      <c r="TLG345" s="194">
        <f>TLC345*TLE345</f>
        <v>79.59</v>
      </c>
      <c r="TLH345" s="293">
        <f>TLF345*TLC345</f>
        <v>104.49</v>
      </c>
      <c r="TLI345" s="232" t="s">
        <v>22773</v>
      </c>
      <c r="TLJ345" s="437" t="s">
        <v>22774</v>
      </c>
      <c r="TLK345" s="437"/>
      <c r="TLL345" s="437"/>
      <c r="TLM345" s="437"/>
      <c r="TLN345" s="437"/>
      <c r="TLO345" s="439"/>
      <c r="TLP345" s="211" t="s">
        <v>10863</v>
      </c>
      <c r="TLQ345" s="211" t="s">
        <v>22772</v>
      </c>
      <c r="TLR345" s="211" t="s">
        <v>6595</v>
      </c>
      <c r="TLS345" s="212">
        <v>1</v>
      </c>
      <c r="TLT345" s="212"/>
      <c r="TLU345" s="194">
        <v>79.59</v>
      </c>
      <c r="TLV345" s="194">
        <f>ROUND(TLU345*(1+$C$7),2)</f>
        <v>104.49</v>
      </c>
      <c r="TLW345" s="194">
        <f>TLS345*TLU345</f>
        <v>79.59</v>
      </c>
      <c r="TLX345" s="293">
        <f>TLV345*TLS345</f>
        <v>104.49</v>
      </c>
      <c r="TLY345" s="232" t="s">
        <v>22773</v>
      </c>
      <c r="TLZ345" s="437" t="s">
        <v>22774</v>
      </c>
      <c r="TMA345" s="437"/>
      <c r="TMB345" s="437"/>
      <c r="TMC345" s="437"/>
      <c r="TMD345" s="437"/>
      <c r="TME345" s="439"/>
      <c r="TMF345" s="211" t="s">
        <v>10863</v>
      </c>
      <c r="TMG345" s="211" t="s">
        <v>22772</v>
      </c>
      <c r="TMH345" s="211" t="s">
        <v>6595</v>
      </c>
      <c r="TMI345" s="212">
        <v>1</v>
      </c>
      <c r="TMJ345" s="212"/>
      <c r="TMK345" s="194">
        <v>79.59</v>
      </c>
      <c r="TML345" s="194">
        <f>ROUND(TMK345*(1+$C$7),2)</f>
        <v>104.49</v>
      </c>
      <c r="TMM345" s="194">
        <f>TMI345*TMK345</f>
        <v>79.59</v>
      </c>
      <c r="TMN345" s="293">
        <f>TML345*TMI345</f>
        <v>104.49</v>
      </c>
      <c r="TMO345" s="232" t="s">
        <v>22773</v>
      </c>
      <c r="TMP345" s="437" t="s">
        <v>22774</v>
      </c>
      <c r="TMQ345" s="437"/>
      <c r="TMR345" s="437"/>
      <c r="TMS345" s="437"/>
      <c r="TMT345" s="437"/>
      <c r="TMU345" s="439"/>
      <c r="TMV345" s="211" t="s">
        <v>10863</v>
      </c>
      <c r="TMW345" s="211" t="s">
        <v>22772</v>
      </c>
      <c r="TMX345" s="211" t="s">
        <v>6595</v>
      </c>
      <c r="TMY345" s="212">
        <v>1</v>
      </c>
      <c r="TMZ345" s="212"/>
      <c r="TNA345" s="194">
        <v>79.59</v>
      </c>
      <c r="TNB345" s="194">
        <f>ROUND(TNA345*(1+$C$7),2)</f>
        <v>104.49</v>
      </c>
      <c r="TNC345" s="194">
        <f>TMY345*TNA345</f>
        <v>79.59</v>
      </c>
      <c r="TND345" s="293">
        <f>TNB345*TMY345</f>
        <v>104.49</v>
      </c>
      <c r="TNE345" s="232" t="s">
        <v>22773</v>
      </c>
      <c r="TNF345" s="437" t="s">
        <v>22774</v>
      </c>
      <c r="TNG345" s="437"/>
      <c r="TNH345" s="437"/>
      <c r="TNI345" s="437"/>
      <c r="TNJ345" s="437"/>
      <c r="TNK345" s="439"/>
      <c r="TNL345" s="211" t="s">
        <v>10863</v>
      </c>
      <c r="TNM345" s="211" t="s">
        <v>22772</v>
      </c>
      <c r="TNN345" s="211" t="s">
        <v>6595</v>
      </c>
      <c r="TNO345" s="212">
        <v>1</v>
      </c>
      <c r="TNP345" s="212"/>
      <c r="TNQ345" s="194">
        <v>79.59</v>
      </c>
      <c r="TNR345" s="194">
        <f>ROUND(TNQ345*(1+$C$7),2)</f>
        <v>104.49</v>
      </c>
      <c r="TNS345" s="194">
        <f>TNO345*TNQ345</f>
        <v>79.59</v>
      </c>
      <c r="TNT345" s="293">
        <f>TNR345*TNO345</f>
        <v>104.49</v>
      </c>
      <c r="TNU345" s="232" t="s">
        <v>22773</v>
      </c>
      <c r="TNV345" s="437" t="s">
        <v>22774</v>
      </c>
      <c r="TNW345" s="437"/>
      <c r="TNX345" s="437"/>
      <c r="TNY345" s="437"/>
      <c r="TNZ345" s="437"/>
      <c r="TOA345" s="439"/>
      <c r="TOB345" s="211" t="s">
        <v>10863</v>
      </c>
      <c r="TOC345" s="211" t="s">
        <v>22772</v>
      </c>
      <c r="TOD345" s="211" t="s">
        <v>6595</v>
      </c>
      <c r="TOE345" s="212">
        <v>1</v>
      </c>
      <c r="TOF345" s="212"/>
      <c r="TOG345" s="194">
        <v>79.59</v>
      </c>
      <c r="TOH345" s="194">
        <f>ROUND(TOG345*(1+$C$7),2)</f>
        <v>104.49</v>
      </c>
      <c r="TOI345" s="194">
        <f>TOE345*TOG345</f>
        <v>79.59</v>
      </c>
      <c r="TOJ345" s="293">
        <f>TOH345*TOE345</f>
        <v>104.49</v>
      </c>
      <c r="TOK345" s="232" t="s">
        <v>22773</v>
      </c>
      <c r="TOL345" s="437" t="s">
        <v>22774</v>
      </c>
      <c r="TOM345" s="437"/>
      <c r="TON345" s="437"/>
      <c r="TOO345" s="437"/>
      <c r="TOP345" s="437"/>
      <c r="TOQ345" s="439"/>
      <c r="TOR345" s="211" t="s">
        <v>10863</v>
      </c>
      <c r="TOS345" s="211" t="s">
        <v>22772</v>
      </c>
      <c r="TOT345" s="211" t="s">
        <v>6595</v>
      </c>
      <c r="TOU345" s="212">
        <v>1</v>
      </c>
      <c r="TOV345" s="212"/>
      <c r="TOW345" s="194">
        <v>79.59</v>
      </c>
      <c r="TOX345" s="194">
        <f>ROUND(TOW345*(1+$C$7),2)</f>
        <v>104.49</v>
      </c>
      <c r="TOY345" s="194">
        <f>TOU345*TOW345</f>
        <v>79.59</v>
      </c>
      <c r="TOZ345" s="293">
        <f>TOX345*TOU345</f>
        <v>104.49</v>
      </c>
      <c r="TPA345" s="232" t="s">
        <v>22773</v>
      </c>
      <c r="TPB345" s="437" t="s">
        <v>22774</v>
      </c>
      <c r="TPC345" s="437"/>
      <c r="TPD345" s="437"/>
      <c r="TPE345" s="437"/>
      <c r="TPF345" s="437"/>
      <c r="TPG345" s="439"/>
      <c r="TPH345" s="211" t="s">
        <v>10863</v>
      </c>
      <c r="TPI345" s="211" t="s">
        <v>22772</v>
      </c>
      <c r="TPJ345" s="211" t="s">
        <v>6595</v>
      </c>
      <c r="TPK345" s="212">
        <v>1</v>
      </c>
      <c r="TPL345" s="212"/>
      <c r="TPM345" s="194">
        <v>79.59</v>
      </c>
      <c r="TPN345" s="194">
        <f>ROUND(TPM345*(1+$C$7),2)</f>
        <v>104.49</v>
      </c>
      <c r="TPO345" s="194">
        <f>TPK345*TPM345</f>
        <v>79.59</v>
      </c>
      <c r="TPP345" s="293">
        <f>TPN345*TPK345</f>
        <v>104.49</v>
      </c>
      <c r="TPQ345" s="232" t="s">
        <v>22773</v>
      </c>
      <c r="TPR345" s="437" t="s">
        <v>22774</v>
      </c>
      <c r="TPS345" s="437"/>
      <c r="TPT345" s="437"/>
      <c r="TPU345" s="437"/>
      <c r="TPV345" s="437"/>
      <c r="TPW345" s="439"/>
      <c r="TPX345" s="211" t="s">
        <v>10863</v>
      </c>
      <c r="TPY345" s="211" t="s">
        <v>22772</v>
      </c>
      <c r="TPZ345" s="211" t="s">
        <v>6595</v>
      </c>
      <c r="TQA345" s="212">
        <v>1</v>
      </c>
      <c r="TQB345" s="212"/>
      <c r="TQC345" s="194">
        <v>79.59</v>
      </c>
      <c r="TQD345" s="194">
        <f>ROUND(TQC345*(1+$C$7),2)</f>
        <v>104.49</v>
      </c>
      <c r="TQE345" s="194">
        <f>TQA345*TQC345</f>
        <v>79.59</v>
      </c>
      <c r="TQF345" s="293">
        <f>TQD345*TQA345</f>
        <v>104.49</v>
      </c>
      <c r="TQG345" s="232" t="s">
        <v>22773</v>
      </c>
      <c r="TQH345" s="437" t="s">
        <v>22774</v>
      </c>
      <c r="TQI345" s="437"/>
      <c r="TQJ345" s="437"/>
      <c r="TQK345" s="437"/>
      <c r="TQL345" s="437"/>
      <c r="TQM345" s="439"/>
      <c r="TQN345" s="211" t="s">
        <v>10863</v>
      </c>
      <c r="TQO345" s="211" t="s">
        <v>22772</v>
      </c>
      <c r="TQP345" s="211" t="s">
        <v>6595</v>
      </c>
      <c r="TQQ345" s="212">
        <v>1</v>
      </c>
      <c r="TQR345" s="212"/>
      <c r="TQS345" s="194">
        <v>79.59</v>
      </c>
      <c r="TQT345" s="194">
        <f>ROUND(TQS345*(1+$C$7),2)</f>
        <v>104.49</v>
      </c>
      <c r="TQU345" s="194">
        <f>TQQ345*TQS345</f>
        <v>79.59</v>
      </c>
      <c r="TQV345" s="293">
        <f>TQT345*TQQ345</f>
        <v>104.49</v>
      </c>
      <c r="TQW345" s="232" t="s">
        <v>22773</v>
      </c>
      <c r="TQX345" s="437" t="s">
        <v>22774</v>
      </c>
      <c r="TQY345" s="437"/>
      <c r="TQZ345" s="437"/>
      <c r="TRA345" s="437"/>
      <c r="TRB345" s="437"/>
      <c r="TRC345" s="439"/>
      <c r="TRD345" s="211" t="s">
        <v>10863</v>
      </c>
      <c r="TRE345" s="211" t="s">
        <v>22772</v>
      </c>
      <c r="TRF345" s="211" t="s">
        <v>6595</v>
      </c>
      <c r="TRG345" s="212">
        <v>1</v>
      </c>
      <c r="TRH345" s="212"/>
      <c r="TRI345" s="194">
        <v>79.59</v>
      </c>
      <c r="TRJ345" s="194">
        <f>ROUND(TRI345*(1+$C$7),2)</f>
        <v>104.49</v>
      </c>
      <c r="TRK345" s="194">
        <f>TRG345*TRI345</f>
        <v>79.59</v>
      </c>
      <c r="TRL345" s="293">
        <f>TRJ345*TRG345</f>
        <v>104.49</v>
      </c>
      <c r="TRM345" s="232" t="s">
        <v>22773</v>
      </c>
      <c r="TRN345" s="437" t="s">
        <v>22774</v>
      </c>
      <c r="TRO345" s="437"/>
      <c r="TRP345" s="437"/>
      <c r="TRQ345" s="437"/>
      <c r="TRR345" s="437"/>
      <c r="TRS345" s="439"/>
      <c r="TRT345" s="211" t="s">
        <v>10863</v>
      </c>
      <c r="TRU345" s="211" t="s">
        <v>22772</v>
      </c>
      <c r="TRV345" s="211" t="s">
        <v>6595</v>
      </c>
      <c r="TRW345" s="212">
        <v>1</v>
      </c>
      <c r="TRX345" s="212"/>
      <c r="TRY345" s="194">
        <v>79.59</v>
      </c>
      <c r="TRZ345" s="194">
        <f>ROUND(TRY345*(1+$C$7),2)</f>
        <v>104.49</v>
      </c>
      <c r="TSA345" s="194">
        <f>TRW345*TRY345</f>
        <v>79.59</v>
      </c>
      <c r="TSB345" s="293">
        <f>TRZ345*TRW345</f>
        <v>104.49</v>
      </c>
      <c r="TSC345" s="232" t="s">
        <v>22773</v>
      </c>
      <c r="TSD345" s="437" t="s">
        <v>22774</v>
      </c>
      <c r="TSE345" s="437"/>
      <c r="TSF345" s="437"/>
      <c r="TSG345" s="437"/>
      <c r="TSH345" s="437"/>
      <c r="TSI345" s="439"/>
      <c r="TSJ345" s="211" t="s">
        <v>10863</v>
      </c>
      <c r="TSK345" s="211" t="s">
        <v>22772</v>
      </c>
      <c r="TSL345" s="211" t="s">
        <v>6595</v>
      </c>
      <c r="TSM345" s="212">
        <v>1</v>
      </c>
      <c r="TSN345" s="212"/>
      <c r="TSO345" s="194">
        <v>79.59</v>
      </c>
      <c r="TSP345" s="194">
        <f>ROUND(TSO345*(1+$C$7),2)</f>
        <v>104.49</v>
      </c>
      <c r="TSQ345" s="194">
        <f>TSM345*TSO345</f>
        <v>79.59</v>
      </c>
      <c r="TSR345" s="293">
        <f>TSP345*TSM345</f>
        <v>104.49</v>
      </c>
      <c r="TSS345" s="232" t="s">
        <v>22773</v>
      </c>
      <c r="TST345" s="437" t="s">
        <v>22774</v>
      </c>
      <c r="TSU345" s="437"/>
      <c r="TSV345" s="437"/>
      <c r="TSW345" s="437"/>
      <c r="TSX345" s="437"/>
      <c r="TSY345" s="439"/>
      <c r="TSZ345" s="211" t="s">
        <v>10863</v>
      </c>
      <c r="TTA345" s="211" t="s">
        <v>22772</v>
      </c>
      <c r="TTB345" s="211" t="s">
        <v>6595</v>
      </c>
      <c r="TTC345" s="212">
        <v>1</v>
      </c>
      <c r="TTD345" s="212"/>
      <c r="TTE345" s="194">
        <v>79.59</v>
      </c>
      <c r="TTF345" s="194">
        <f>ROUND(TTE345*(1+$C$7),2)</f>
        <v>104.49</v>
      </c>
      <c r="TTG345" s="194">
        <f>TTC345*TTE345</f>
        <v>79.59</v>
      </c>
      <c r="TTH345" s="293">
        <f>TTF345*TTC345</f>
        <v>104.49</v>
      </c>
      <c r="TTI345" s="232" t="s">
        <v>22773</v>
      </c>
      <c r="TTJ345" s="437" t="s">
        <v>22774</v>
      </c>
      <c r="TTK345" s="437"/>
      <c r="TTL345" s="437"/>
      <c r="TTM345" s="437"/>
      <c r="TTN345" s="437"/>
      <c r="TTO345" s="439"/>
      <c r="TTP345" s="211" t="s">
        <v>10863</v>
      </c>
      <c r="TTQ345" s="211" t="s">
        <v>22772</v>
      </c>
      <c r="TTR345" s="211" t="s">
        <v>6595</v>
      </c>
      <c r="TTS345" s="212">
        <v>1</v>
      </c>
      <c r="TTT345" s="212"/>
      <c r="TTU345" s="194">
        <v>79.59</v>
      </c>
      <c r="TTV345" s="194">
        <f>ROUND(TTU345*(1+$C$7),2)</f>
        <v>104.49</v>
      </c>
      <c r="TTW345" s="194">
        <f>TTS345*TTU345</f>
        <v>79.59</v>
      </c>
      <c r="TTX345" s="293">
        <f>TTV345*TTS345</f>
        <v>104.49</v>
      </c>
      <c r="TTY345" s="232" t="s">
        <v>22773</v>
      </c>
      <c r="TTZ345" s="437" t="s">
        <v>22774</v>
      </c>
      <c r="TUA345" s="437"/>
      <c r="TUB345" s="437"/>
      <c r="TUC345" s="437"/>
      <c r="TUD345" s="437"/>
      <c r="TUE345" s="439"/>
      <c r="TUF345" s="211" t="s">
        <v>10863</v>
      </c>
      <c r="TUG345" s="211" t="s">
        <v>22772</v>
      </c>
      <c r="TUH345" s="211" t="s">
        <v>6595</v>
      </c>
      <c r="TUI345" s="212">
        <v>1</v>
      </c>
      <c r="TUJ345" s="212"/>
      <c r="TUK345" s="194">
        <v>79.59</v>
      </c>
      <c r="TUL345" s="194">
        <f>ROUND(TUK345*(1+$C$7),2)</f>
        <v>104.49</v>
      </c>
      <c r="TUM345" s="194">
        <f>TUI345*TUK345</f>
        <v>79.59</v>
      </c>
      <c r="TUN345" s="293">
        <f>TUL345*TUI345</f>
        <v>104.49</v>
      </c>
      <c r="TUO345" s="232" t="s">
        <v>22773</v>
      </c>
      <c r="TUP345" s="437" t="s">
        <v>22774</v>
      </c>
      <c r="TUQ345" s="437"/>
      <c r="TUR345" s="437"/>
      <c r="TUS345" s="437"/>
      <c r="TUT345" s="437"/>
      <c r="TUU345" s="439"/>
      <c r="TUV345" s="211" t="s">
        <v>10863</v>
      </c>
      <c r="TUW345" s="211" t="s">
        <v>22772</v>
      </c>
      <c r="TUX345" s="211" t="s">
        <v>6595</v>
      </c>
      <c r="TUY345" s="212">
        <v>1</v>
      </c>
      <c r="TUZ345" s="212"/>
      <c r="TVA345" s="194">
        <v>79.59</v>
      </c>
      <c r="TVB345" s="194">
        <f>ROUND(TVA345*(1+$C$7),2)</f>
        <v>104.49</v>
      </c>
      <c r="TVC345" s="194">
        <f>TUY345*TVA345</f>
        <v>79.59</v>
      </c>
      <c r="TVD345" s="293">
        <f>TVB345*TUY345</f>
        <v>104.49</v>
      </c>
      <c r="TVE345" s="232" t="s">
        <v>22773</v>
      </c>
      <c r="TVF345" s="437" t="s">
        <v>22774</v>
      </c>
      <c r="TVG345" s="437"/>
      <c r="TVH345" s="437"/>
      <c r="TVI345" s="437"/>
      <c r="TVJ345" s="437"/>
      <c r="TVK345" s="439"/>
      <c r="TVL345" s="211" t="s">
        <v>10863</v>
      </c>
      <c r="TVM345" s="211" t="s">
        <v>22772</v>
      </c>
      <c r="TVN345" s="211" t="s">
        <v>6595</v>
      </c>
      <c r="TVO345" s="212">
        <v>1</v>
      </c>
      <c r="TVP345" s="212"/>
      <c r="TVQ345" s="194">
        <v>79.59</v>
      </c>
      <c r="TVR345" s="194">
        <f>ROUND(TVQ345*(1+$C$7),2)</f>
        <v>104.49</v>
      </c>
      <c r="TVS345" s="194">
        <f>TVO345*TVQ345</f>
        <v>79.59</v>
      </c>
      <c r="TVT345" s="293">
        <f>TVR345*TVO345</f>
        <v>104.49</v>
      </c>
      <c r="TVU345" s="232" t="s">
        <v>22773</v>
      </c>
      <c r="TVV345" s="437" t="s">
        <v>22774</v>
      </c>
      <c r="TVW345" s="437"/>
      <c r="TVX345" s="437"/>
      <c r="TVY345" s="437"/>
      <c r="TVZ345" s="437"/>
      <c r="TWA345" s="439"/>
      <c r="TWB345" s="211" t="s">
        <v>10863</v>
      </c>
      <c r="TWC345" s="211" t="s">
        <v>22772</v>
      </c>
      <c r="TWD345" s="211" t="s">
        <v>6595</v>
      </c>
      <c r="TWE345" s="212">
        <v>1</v>
      </c>
      <c r="TWF345" s="212"/>
      <c r="TWG345" s="194">
        <v>79.59</v>
      </c>
      <c r="TWH345" s="194">
        <f>ROUND(TWG345*(1+$C$7),2)</f>
        <v>104.49</v>
      </c>
      <c r="TWI345" s="194">
        <f>TWE345*TWG345</f>
        <v>79.59</v>
      </c>
      <c r="TWJ345" s="293">
        <f>TWH345*TWE345</f>
        <v>104.49</v>
      </c>
      <c r="TWK345" s="232" t="s">
        <v>22773</v>
      </c>
      <c r="TWL345" s="437" t="s">
        <v>22774</v>
      </c>
      <c r="TWM345" s="437"/>
      <c r="TWN345" s="437"/>
      <c r="TWO345" s="437"/>
      <c r="TWP345" s="437"/>
      <c r="TWQ345" s="439"/>
      <c r="TWR345" s="211" t="s">
        <v>10863</v>
      </c>
      <c r="TWS345" s="211" t="s">
        <v>22772</v>
      </c>
      <c r="TWT345" s="211" t="s">
        <v>6595</v>
      </c>
      <c r="TWU345" s="212">
        <v>1</v>
      </c>
      <c r="TWV345" s="212"/>
      <c r="TWW345" s="194">
        <v>79.59</v>
      </c>
      <c r="TWX345" s="194">
        <f>ROUND(TWW345*(1+$C$7),2)</f>
        <v>104.49</v>
      </c>
      <c r="TWY345" s="194">
        <f>TWU345*TWW345</f>
        <v>79.59</v>
      </c>
      <c r="TWZ345" s="293">
        <f>TWX345*TWU345</f>
        <v>104.49</v>
      </c>
      <c r="TXA345" s="232" t="s">
        <v>22773</v>
      </c>
      <c r="TXB345" s="437" t="s">
        <v>22774</v>
      </c>
      <c r="TXC345" s="437"/>
      <c r="TXD345" s="437"/>
      <c r="TXE345" s="437"/>
      <c r="TXF345" s="437"/>
      <c r="TXG345" s="439"/>
      <c r="TXH345" s="211" t="s">
        <v>10863</v>
      </c>
      <c r="TXI345" s="211" t="s">
        <v>22772</v>
      </c>
      <c r="TXJ345" s="211" t="s">
        <v>6595</v>
      </c>
      <c r="TXK345" s="212">
        <v>1</v>
      </c>
      <c r="TXL345" s="212"/>
      <c r="TXM345" s="194">
        <v>79.59</v>
      </c>
      <c r="TXN345" s="194">
        <f>ROUND(TXM345*(1+$C$7),2)</f>
        <v>104.49</v>
      </c>
      <c r="TXO345" s="194">
        <f>TXK345*TXM345</f>
        <v>79.59</v>
      </c>
      <c r="TXP345" s="293">
        <f>TXN345*TXK345</f>
        <v>104.49</v>
      </c>
      <c r="TXQ345" s="232" t="s">
        <v>22773</v>
      </c>
      <c r="TXR345" s="437" t="s">
        <v>22774</v>
      </c>
      <c r="TXS345" s="437"/>
      <c r="TXT345" s="437"/>
      <c r="TXU345" s="437"/>
      <c r="TXV345" s="437"/>
      <c r="TXW345" s="439"/>
      <c r="TXX345" s="211" t="s">
        <v>10863</v>
      </c>
      <c r="TXY345" s="211" t="s">
        <v>22772</v>
      </c>
      <c r="TXZ345" s="211" t="s">
        <v>6595</v>
      </c>
      <c r="TYA345" s="212">
        <v>1</v>
      </c>
      <c r="TYB345" s="212"/>
      <c r="TYC345" s="194">
        <v>79.59</v>
      </c>
      <c r="TYD345" s="194">
        <f>ROUND(TYC345*(1+$C$7),2)</f>
        <v>104.49</v>
      </c>
      <c r="TYE345" s="194">
        <f>TYA345*TYC345</f>
        <v>79.59</v>
      </c>
      <c r="TYF345" s="293">
        <f>TYD345*TYA345</f>
        <v>104.49</v>
      </c>
      <c r="TYG345" s="232" t="s">
        <v>22773</v>
      </c>
      <c r="TYH345" s="437" t="s">
        <v>22774</v>
      </c>
      <c r="TYI345" s="437"/>
      <c r="TYJ345" s="437"/>
      <c r="TYK345" s="437"/>
      <c r="TYL345" s="437"/>
      <c r="TYM345" s="439"/>
      <c r="TYN345" s="211" t="s">
        <v>10863</v>
      </c>
      <c r="TYO345" s="211" t="s">
        <v>22772</v>
      </c>
      <c r="TYP345" s="211" t="s">
        <v>6595</v>
      </c>
      <c r="TYQ345" s="212">
        <v>1</v>
      </c>
      <c r="TYR345" s="212"/>
      <c r="TYS345" s="194">
        <v>79.59</v>
      </c>
      <c r="TYT345" s="194">
        <f>ROUND(TYS345*(1+$C$7),2)</f>
        <v>104.49</v>
      </c>
      <c r="TYU345" s="194">
        <f>TYQ345*TYS345</f>
        <v>79.59</v>
      </c>
      <c r="TYV345" s="293">
        <f>TYT345*TYQ345</f>
        <v>104.49</v>
      </c>
      <c r="TYW345" s="232" t="s">
        <v>22773</v>
      </c>
      <c r="TYX345" s="437" t="s">
        <v>22774</v>
      </c>
      <c r="TYY345" s="437"/>
      <c r="TYZ345" s="437"/>
      <c r="TZA345" s="437"/>
      <c r="TZB345" s="437"/>
      <c r="TZC345" s="439"/>
      <c r="TZD345" s="211" t="s">
        <v>10863</v>
      </c>
      <c r="TZE345" s="211" t="s">
        <v>22772</v>
      </c>
      <c r="TZF345" s="211" t="s">
        <v>6595</v>
      </c>
      <c r="TZG345" s="212">
        <v>1</v>
      </c>
      <c r="TZH345" s="212"/>
      <c r="TZI345" s="194">
        <v>79.59</v>
      </c>
      <c r="TZJ345" s="194">
        <f>ROUND(TZI345*(1+$C$7),2)</f>
        <v>104.49</v>
      </c>
      <c r="TZK345" s="194">
        <f>TZG345*TZI345</f>
        <v>79.59</v>
      </c>
      <c r="TZL345" s="293">
        <f>TZJ345*TZG345</f>
        <v>104.49</v>
      </c>
      <c r="TZM345" s="232" t="s">
        <v>22773</v>
      </c>
      <c r="TZN345" s="437" t="s">
        <v>22774</v>
      </c>
      <c r="TZO345" s="437"/>
      <c r="TZP345" s="437"/>
      <c r="TZQ345" s="437"/>
      <c r="TZR345" s="437"/>
      <c r="TZS345" s="439"/>
      <c r="TZT345" s="211" t="s">
        <v>10863</v>
      </c>
      <c r="TZU345" s="211" t="s">
        <v>22772</v>
      </c>
      <c r="TZV345" s="211" t="s">
        <v>6595</v>
      </c>
      <c r="TZW345" s="212">
        <v>1</v>
      </c>
      <c r="TZX345" s="212"/>
      <c r="TZY345" s="194">
        <v>79.59</v>
      </c>
      <c r="TZZ345" s="194">
        <f>ROUND(TZY345*(1+$C$7),2)</f>
        <v>104.49</v>
      </c>
      <c r="UAA345" s="194">
        <f>TZW345*TZY345</f>
        <v>79.59</v>
      </c>
      <c r="UAB345" s="293">
        <f>TZZ345*TZW345</f>
        <v>104.49</v>
      </c>
      <c r="UAC345" s="232" t="s">
        <v>22773</v>
      </c>
      <c r="UAD345" s="437" t="s">
        <v>22774</v>
      </c>
      <c r="UAE345" s="437"/>
      <c r="UAF345" s="437"/>
      <c r="UAG345" s="437"/>
      <c r="UAH345" s="437"/>
      <c r="UAI345" s="439"/>
      <c r="UAJ345" s="211" t="s">
        <v>10863</v>
      </c>
      <c r="UAK345" s="211" t="s">
        <v>22772</v>
      </c>
      <c r="UAL345" s="211" t="s">
        <v>6595</v>
      </c>
      <c r="UAM345" s="212">
        <v>1</v>
      </c>
      <c r="UAN345" s="212"/>
      <c r="UAO345" s="194">
        <v>79.59</v>
      </c>
      <c r="UAP345" s="194">
        <f>ROUND(UAO345*(1+$C$7),2)</f>
        <v>104.49</v>
      </c>
      <c r="UAQ345" s="194">
        <f>UAM345*UAO345</f>
        <v>79.59</v>
      </c>
      <c r="UAR345" s="293">
        <f>UAP345*UAM345</f>
        <v>104.49</v>
      </c>
      <c r="UAS345" s="232" t="s">
        <v>22773</v>
      </c>
      <c r="UAT345" s="437" t="s">
        <v>22774</v>
      </c>
      <c r="UAU345" s="437"/>
      <c r="UAV345" s="437"/>
      <c r="UAW345" s="437"/>
      <c r="UAX345" s="437"/>
      <c r="UAY345" s="439"/>
      <c r="UAZ345" s="211" t="s">
        <v>10863</v>
      </c>
      <c r="UBA345" s="211" t="s">
        <v>22772</v>
      </c>
      <c r="UBB345" s="211" t="s">
        <v>6595</v>
      </c>
      <c r="UBC345" s="212">
        <v>1</v>
      </c>
      <c r="UBD345" s="212"/>
      <c r="UBE345" s="194">
        <v>79.59</v>
      </c>
      <c r="UBF345" s="194">
        <f>ROUND(UBE345*(1+$C$7),2)</f>
        <v>104.49</v>
      </c>
      <c r="UBG345" s="194">
        <f>UBC345*UBE345</f>
        <v>79.59</v>
      </c>
      <c r="UBH345" s="293">
        <f>UBF345*UBC345</f>
        <v>104.49</v>
      </c>
      <c r="UBI345" s="232" t="s">
        <v>22773</v>
      </c>
      <c r="UBJ345" s="437" t="s">
        <v>22774</v>
      </c>
      <c r="UBK345" s="437"/>
      <c r="UBL345" s="437"/>
      <c r="UBM345" s="437"/>
      <c r="UBN345" s="437"/>
      <c r="UBO345" s="439"/>
      <c r="UBP345" s="211" t="s">
        <v>10863</v>
      </c>
      <c r="UBQ345" s="211" t="s">
        <v>22772</v>
      </c>
      <c r="UBR345" s="211" t="s">
        <v>6595</v>
      </c>
      <c r="UBS345" s="212">
        <v>1</v>
      </c>
      <c r="UBT345" s="212"/>
      <c r="UBU345" s="194">
        <v>79.59</v>
      </c>
      <c r="UBV345" s="194">
        <f>ROUND(UBU345*(1+$C$7),2)</f>
        <v>104.49</v>
      </c>
      <c r="UBW345" s="194">
        <f>UBS345*UBU345</f>
        <v>79.59</v>
      </c>
      <c r="UBX345" s="293">
        <f>UBV345*UBS345</f>
        <v>104.49</v>
      </c>
      <c r="UBY345" s="232" t="s">
        <v>22773</v>
      </c>
      <c r="UBZ345" s="437" t="s">
        <v>22774</v>
      </c>
      <c r="UCA345" s="437"/>
      <c r="UCB345" s="437"/>
      <c r="UCC345" s="437"/>
      <c r="UCD345" s="437"/>
      <c r="UCE345" s="439"/>
      <c r="UCF345" s="211" t="s">
        <v>10863</v>
      </c>
      <c r="UCG345" s="211" t="s">
        <v>22772</v>
      </c>
      <c r="UCH345" s="211" t="s">
        <v>6595</v>
      </c>
      <c r="UCI345" s="212">
        <v>1</v>
      </c>
      <c r="UCJ345" s="212"/>
      <c r="UCK345" s="194">
        <v>79.59</v>
      </c>
      <c r="UCL345" s="194">
        <f>ROUND(UCK345*(1+$C$7),2)</f>
        <v>104.49</v>
      </c>
      <c r="UCM345" s="194">
        <f>UCI345*UCK345</f>
        <v>79.59</v>
      </c>
      <c r="UCN345" s="293">
        <f>UCL345*UCI345</f>
        <v>104.49</v>
      </c>
      <c r="UCO345" s="232" t="s">
        <v>22773</v>
      </c>
      <c r="UCP345" s="437" t="s">
        <v>22774</v>
      </c>
      <c r="UCQ345" s="437"/>
      <c r="UCR345" s="437"/>
      <c r="UCS345" s="437"/>
      <c r="UCT345" s="437"/>
      <c r="UCU345" s="439"/>
      <c r="UCV345" s="211" t="s">
        <v>10863</v>
      </c>
      <c r="UCW345" s="211" t="s">
        <v>22772</v>
      </c>
      <c r="UCX345" s="211" t="s">
        <v>6595</v>
      </c>
      <c r="UCY345" s="212">
        <v>1</v>
      </c>
      <c r="UCZ345" s="212"/>
      <c r="UDA345" s="194">
        <v>79.59</v>
      </c>
      <c r="UDB345" s="194">
        <f>ROUND(UDA345*(1+$C$7),2)</f>
        <v>104.49</v>
      </c>
      <c r="UDC345" s="194">
        <f>UCY345*UDA345</f>
        <v>79.59</v>
      </c>
      <c r="UDD345" s="293">
        <f>UDB345*UCY345</f>
        <v>104.49</v>
      </c>
      <c r="UDE345" s="232" t="s">
        <v>22773</v>
      </c>
      <c r="UDF345" s="437" t="s">
        <v>22774</v>
      </c>
      <c r="UDG345" s="437"/>
      <c r="UDH345" s="437"/>
      <c r="UDI345" s="437"/>
      <c r="UDJ345" s="437"/>
      <c r="UDK345" s="439"/>
      <c r="UDL345" s="211" t="s">
        <v>10863</v>
      </c>
      <c r="UDM345" s="211" t="s">
        <v>22772</v>
      </c>
      <c r="UDN345" s="211" t="s">
        <v>6595</v>
      </c>
      <c r="UDO345" s="212">
        <v>1</v>
      </c>
      <c r="UDP345" s="212"/>
      <c r="UDQ345" s="194">
        <v>79.59</v>
      </c>
      <c r="UDR345" s="194">
        <f>ROUND(UDQ345*(1+$C$7),2)</f>
        <v>104.49</v>
      </c>
      <c r="UDS345" s="194">
        <f>UDO345*UDQ345</f>
        <v>79.59</v>
      </c>
      <c r="UDT345" s="293">
        <f>UDR345*UDO345</f>
        <v>104.49</v>
      </c>
      <c r="UDU345" s="232" t="s">
        <v>22773</v>
      </c>
      <c r="UDV345" s="437" t="s">
        <v>22774</v>
      </c>
      <c r="UDW345" s="437"/>
      <c r="UDX345" s="437"/>
      <c r="UDY345" s="437"/>
      <c r="UDZ345" s="437"/>
      <c r="UEA345" s="439"/>
      <c r="UEB345" s="211" t="s">
        <v>10863</v>
      </c>
      <c r="UEC345" s="211" t="s">
        <v>22772</v>
      </c>
      <c r="UED345" s="211" t="s">
        <v>6595</v>
      </c>
      <c r="UEE345" s="212">
        <v>1</v>
      </c>
      <c r="UEF345" s="212"/>
      <c r="UEG345" s="194">
        <v>79.59</v>
      </c>
      <c r="UEH345" s="194">
        <f>ROUND(UEG345*(1+$C$7),2)</f>
        <v>104.49</v>
      </c>
      <c r="UEI345" s="194">
        <f>UEE345*UEG345</f>
        <v>79.59</v>
      </c>
      <c r="UEJ345" s="293">
        <f>UEH345*UEE345</f>
        <v>104.49</v>
      </c>
      <c r="UEK345" s="232" t="s">
        <v>22773</v>
      </c>
      <c r="UEL345" s="437" t="s">
        <v>22774</v>
      </c>
      <c r="UEM345" s="437"/>
      <c r="UEN345" s="437"/>
      <c r="UEO345" s="437"/>
      <c r="UEP345" s="437"/>
      <c r="UEQ345" s="439"/>
      <c r="UER345" s="211" t="s">
        <v>10863</v>
      </c>
      <c r="UES345" s="211" t="s">
        <v>22772</v>
      </c>
      <c r="UET345" s="211" t="s">
        <v>6595</v>
      </c>
      <c r="UEU345" s="212">
        <v>1</v>
      </c>
      <c r="UEV345" s="212"/>
      <c r="UEW345" s="194">
        <v>79.59</v>
      </c>
      <c r="UEX345" s="194">
        <f>ROUND(UEW345*(1+$C$7),2)</f>
        <v>104.49</v>
      </c>
      <c r="UEY345" s="194">
        <f>UEU345*UEW345</f>
        <v>79.59</v>
      </c>
      <c r="UEZ345" s="293">
        <f>UEX345*UEU345</f>
        <v>104.49</v>
      </c>
      <c r="UFA345" s="232" t="s">
        <v>22773</v>
      </c>
      <c r="UFB345" s="437" t="s">
        <v>22774</v>
      </c>
      <c r="UFC345" s="437"/>
      <c r="UFD345" s="437"/>
      <c r="UFE345" s="437"/>
      <c r="UFF345" s="437"/>
      <c r="UFG345" s="439"/>
      <c r="UFH345" s="211" t="s">
        <v>10863</v>
      </c>
      <c r="UFI345" s="211" t="s">
        <v>22772</v>
      </c>
      <c r="UFJ345" s="211" t="s">
        <v>6595</v>
      </c>
      <c r="UFK345" s="212">
        <v>1</v>
      </c>
      <c r="UFL345" s="212"/>
      <c r="UFM345" s="194">
        <v>79.59</v>
      </c>
      <c r="UFN345" s="194">
        <f>ROUND(UFM345*(1+$C$7),2)</f>
        <v>104.49</v>
      </c>
      <c r="UFO345" s="194">
        <f>UFK345*UFM345</f>
        <v>79.59</v>
      </c>
      <c r="UFP345" s="293">
        <f>UFN345*UFK345</f>
        <v>104.49</v>
      </c>
      <c r="UFQ345" s="232" t="s">
        <v>22773</v>
      </c>
      <c r="UFR345" s="437" t="s">
        <v>22774</v>
      </c>
      <c r="UFS345" s="437"/>
      <c r="UFT345" s="437"/>
      <c r="UFU345" s="437"/>
      <c r="UFV345" s="437"/>
      <c r="UFW345" s="439"/>
      <c r="UFX345" s="211" t="s">
        <v>10863</v>
      </c>
      <c r="UFY345" s="211" t="s">
        <v>22772</v>
      </c>
      <c r="UFZ345" s="211" t="s">
        <v>6595</v>
      </c>
      <c r="UGA345" s="212">
        <v>1</v>
      </c>
      <c r="UGB345" s="212"/>
      <c r="UGC345" s="194">
        <v>79.59</v>
      </c>
      <c r="UGD345" s="194">
        <f>ROUND(UGC345*(1+$C$7),2)</f>
        <v>104.49</v>
      </c>
      <c r="UGE345" s="194">
        <f>UGA345*UGC345</f>
        <v>79.59</v>
      </c>
      <c r="UGF345" s="293">
        <f>UGD345*UGA345</f>
        <v>104.49</v>
      </c>
      <c r="UGG345" s="232" t="s">
        <v>22773</v>
      </c>
      <c r="UGH345" s="437" t="s">
        <v>22774</v>
      </c>
      <c r="UGI345" s="437"/>
      <c r="UGJ345" s="437"/>
      <c r="UGK345" s="437"/>
      <c r="UGL345" s="437"/>
      <c r="UGM345" s="439"/>
      <c r="UGN345" s="211" t="s">
        <v>10863</v>
      </c>
      <c r="UGO345" s="211" t="s">
        <v>22772</v>
      </c>
      <c r="UGP345" s="211" t="s">
        <v>6595</v>
      </c>
      <c r="UGQ345" s="212">
        <v>1</v>
      </c>
      <c r="UGR345" s="212"/>
      <c r="UGS345" s="194">
        <v>79.59</v>
      </c>
      <c r="UGT345" s="194">
        <f>ROUND(UGS345*(1+$C$7),2)</f>
        <v>104.49</v>
      </c>
      <c r="UGU345" s="194">
        <f>UGQ345*UGS345</f>
        <v>79.59</v>
      </c>
      <c r="UGV345" s="293">
        <f>UGT345*UGQ345</f>
        <v>104.49</v>
      </c>
      <c r="UGW345" s="232" t="s">
        <v>22773</v>
      </c>
      <c r="UGX345" s="437" t="s">
        <v>22774</v>
      </c>
      <c r="UGY345" s="437"/>
      <c r="UGZ345" s="437"/>
      <c r="UHA345" s="437"/>
      <c r="UHB345" s="437"/>
      <c r="UHC345" s="439"/>
      <c r="UHD345" s="211" t="s">
        <v>10863</v>
      </c>
      <c r="UHE345" s="211" t="s">
        <v>22772</v>
      </c>
      <c r="UHF345" s="211" t="s">
        <v>6595</v>
      </c>
      <c r="UHG345" s="212">
        <v>1</v>
      </c>
      <c r="UHH345" s="212"/>
      <c r="UHI345" s="194">
        <v>79.59</v>
      </c>
      <c r="UHJ345" s="194">
        <f>ROUND(UHI345*(1+$C$7),2)</f>
        <v>104.49</v>
      </c>
      <c r="UHK345" s="194">
        <f>UHG345*UHI345</f>
        <v>79.59</v>
      </c>
      <c r="UHL345" s="293">
        <f>UHJ345*UHG345</f>
        <v>104.49</v>
      </c>
      <c r="UHM345" s="232" t="s">
        <v>22773</v>
      </c>
      <c r="UHN345" s="437" t="s">
        <v>22774</v>
      </c>
      <c r="UHO345" s="437"/>
      <c r="UHP345" s="437"/>
      <c r="UHQ345" s="437"/>
      <c r="UHR345" s="437"/>
      <c r="UHS345" s="439"/>
      <c r="UHT345" s="211" t="s">
        <v>10863</v>
      </c>
      <c r="UHU345" s="211" t="s">
        <v>22772</v>
      </c>
      <c r="UHV345" s="211" t="s">
        <v>6595</v>
      </c>
      <c r="UHW345" s="212">
        <v>1</v>
      </c>
      <c r="UHX345" s="212"/>
      <c r="UHY345" s="194">
        <v>79.59</v>
      </c>
      <c r="UHZ345" s="194">
        <f>ROUND(UHY345*(1+$C$7),2)</f>
        <v>104.49</v>
      </c>
      <c r="UIA345" s="194">
        <f>UHW345*UHY345</f>
        <v>79.59</v>
      </c>
      <c r="UIB345" s="293">
        <f>UHZ345*UHW345</f>
        <v>104.49</v>
      </c>
      <c r="UIC345" s="232" t="s">
        <v>22773</v>
      </c>
      <c r="UID345" s="437" t="s">
        <v>22774</v>
      </c>
      <c r="UIE345" s="437"/>
      <c r="UIF345" s="437"/>
      <c r="UIG345" s="437"/>
      <c r="UIH345" s="437"/>
      <c r="UII345" s="439"/>
      <c r="UIJ345" s="211" t="s">
        <v>10863</v>
      </c>
      <c r="UIK345" s="211" t="s">
        <v>22772</v>
      </c>
      <c r="UIL345" s="211" t="s">
        <v>6595</v>
      </c>
      <c r="UIM345" s="212">
        <v>1</v>
      </c>
      <c r="UIN345" s="212"/>
      <c r="UIO345" s="194">
        <v>79.59</v>
      </c>
      <c r="UIP345" s="194">
        <f>ROUND(UIO345*(1+$C$7),2)</f>
        <v>104.49</v>
      </c>
      <c r="UIQ345" s="194">
        <f>UIM345*UIO345</f>
        <v>79.59</v>
      </c>
      <c r="UIR345" s="293">
        <f>UIP345*UIM345</f>
        <v>104.49</v>
      </c>
      <c r="UIS345" s="232" t="s">
        <v>22773</v>
      </c>
      <c r="UIT345" s="437" t="s">
        <v>22774</v>
      </c>
      <c r="UIU345" s="437"/>
      <c r="UIV345" s="437"/>
      <c r="UIW345" s="437"/>
      <c r="UIX345" s="437"/>
      <c r="UIY345" s="439"/>
      <c r="UIZ345" s="211" t="s">
        <v>10863</v>
      </c>
      <c r="UJA345" s="211" t="s">
        <v>22772</v>
      </c>
      <c r="UJB345" s="211" t="s">
        <v>6595</v>
      </c>
      <c r="UJC345" s="212">
        <v>1</v>
      </c>
      <c r="UJD345" s="212"/>
      <c r="UJE345" s="194">
        <v>79.59</v>
      </c>
      <c r="UJF345" s="194">
        <f>ROUND(UJE345*(1+$C$7),2)</f>
        <v>104.49</v>
      </c>
      <c r="UJG345" s="194">
        <f>UJC345*UJE345</f>
        <v>79.59</v>
      </c>
      <c r="UJH345" s="293">
        <f>UJF345*UJC345</f>
        <v>104.49</v>
      </c>
      <c r="UJI345" s="232" t="s">
        <v>22773</v>
      </c>
      <c r="UJJ345" s="437" t="s">
        <v>22774</v>
      </c>
      <c r="UJK345" s="437"/>
      <c r="UJL345" s="437"/>
      <c r="UJM345" s="437"/>
      <c r="UJN345" s="437"/>
      <c r="UJO345" s="439"/>
      <c r="UJP345" s="211" t="s">
        <v>10863</v>
      </c>
      <c r="UJQ345" s="211" t="s">
        <v>22772</v>
      </c>
      <c r="UJR345" s="211" t="s">
        <v>6595</v>
      </c>
      <c r="UJS345" s="212">
        <v>1</v>
      </c>
      <c r="UJT345" s="212"/>
      <c r="UJU345" s="194">
        <v>79.59</v>
      </c>
      <c r="UJV345" s="194">
        <f>ROUND(UJU345*(1+$C$7),2)</f>
        <v>104.49</v>
      </c>
      <c r="UJW345" s="194">
        <f>UJS345*UJU345</f>
        <v>79.59</v>
      </c>
      <c r="UJX345" s="293">
        <f>UJV345*UJS345</f>
        <v>104.49</v>
      </c>
      <c r="UJY345" s="232" t="s">
        <v>22773</v>
      </c>
      <c r="UJZ345" s="437" t="s">
        <v>22774</v>
      </c>
      <c r="UKA345" s="437"/>
      <c r="UKB345" s="437"/>
      <c r="UKC345" s="437"/>
      <c r="UKD345" s="437"/>
      <c r="UKE345" s="439"/>
      <c r="UKF345" s="211" t="s">
        <v>10863</v>
      </c>
      <c r="UKG345" s="211" t="s">
        <v>22772</v>
      </c>
      <c r="UKH345" s="211" t="s">
        <v>6595</v>
      </c>
      <c r="UKI345" s="212">
        <v>1</v>
      </c>
      <c r="UKJ345" s="212"/>
      <c r="UKK345" s="194">
        <v>79.59</v>
      </c>
      <c r="UKL345" s="194">
        <f>ROUND(UKK345*(1+$C$7),2)</f>
        <v>104.49</v>
      </c>
      <c r="UKM345" s="194">
        <f>UKI345*UKK345</f>
        <v>79.59</v>
      </c>
      <c r="UKN345" s="293">
        <f>UKL345*UKI345</f>
        <v>104.49</v>
      </c>
      <c r="UKO345" s="232" t="s">
        <v>22773</v>
      </c>
      <c r="UKP345" s="437" t="s">
        <v>22774</v>
      </c>
      <c r="UKQ345" s="437"/>
      <c r="UKR345" s="437"/>
      <c r="UKS345" s="437"/>
      <c r="UKT345" s="437"/>
      <c r="UKU345" s="439"/>
      <c r="UKV345" s="211" t="s">
        <v>10863</v>
      </c>
      <c r="UKW345" s="211" t="s">
        <v>22772</v>
      </c>
      <c r="UKX345" s="211" t="s">
        <v>6595</v>
      </c>
      <c r="UKY345" s="212">
        <v>1</v>
      </c>
      <c r="UKZ345" s="212"/>
      <c r="ULA345" s="194">
        <v>79.59</v>
      </c>
      <c r="ULB345" s="194">
        <f>ROUND(ULA345*(1+$C$7),2)</f>
        <v>104.49</v>
      </c>
      <c r="ULC345" s="194">
        <f>UKY345*ULA345</f>
        <v>79.59</v>
      </c>
      <c r="ULD345" s="293">
        <f>ULB345*UKY345</f>
        <v>104.49</v>
      </c>
      <c r="ULE345" s="232" t="s">
        <v>22773</v>
      </c>
      <c r="ULF345" s="437" t="s">
        <v>22774</v>
      </c>
      <c r="ULG345" s="437"/>
      <c r="ULH345" s="437"/>
      <c r="ULI345" s="437"/>
      <c r="ULJ345" s="437"/>
      <c r="ULK345" s="439"/>
      <c r="ULL345" s="211" t="s">
        <v>10863</v>
      </c>
      <c r="ULM345" s="211" t="s">
        <v>22772</v>
      </c>
      <c r="ULN345" s="211" t="s">
        <v>6595</v>
      </c>
      <c r="ULO345" s="212">
        <v>1</v>
      </c>
      <c r="ULP345" s="212"/>
      <c r="ULQ345" s="194">
        <v>79.59</v>
      </c>
      <c r="ULR345" s="194">
        <f>ROUND(ULQ345*(1+$C$7),2)</f>
        <v>104.49</v>
      </c>
      <c r="ULS345" s="194">
        <f>ULO345*ULQ345</f>
        <v>79.59</v>
      </c>
      <c r="ULT345" s="293">
        <f>ULR345*ULO345</f>
        <v>104.49</v>
      </c>
      <c r="ULU345" s="232" t="s">
        <v>22773</v>
      </c>
      <c r="ULV345" s="437" t="s">
        <v>22774</v>
      </c>
      <c r="ULW345" s="437"/>
      <c r="ULX345" s="437"/>
      <c r="ULY345" s="437"/>
      <c r="ULZ345" s="437"/>
      <c r="UMA345" s="439"/>
      <c r="UMB345" s="211" t="s">
        <v>10863</v>
      </c>
      <c r="UMC345" s="211" t="s">
        <v>22772</v>
      </c>
      <c r="UMD345" s="211" t="s">
        <v>6595</v>
      </c>
      <c r="UME345" s="212">
        <v>1</v>
      </c>
      <c r="UMF345" s="212"/>
      <c r="UMG345" s="194">
        <v>79.59</v>
      </c>
      <c r="UMH345" s="194">
        <f>ROUND(UMG345*(1+$C$7),2)</f>
        <v>104.49</v>
      </c>
      <c r="UMI345" s="194">
        <f>UME345*UMG345</f>
        <v>79.59</v>
      </c>
      <c r="UMJ345" s="293">
        <f>UMH345*UME345</f>
        <v>104.49</v>
      </c>
      <c r="UMK345" s="232" t="s">
        <v>22773</v>
      </c>
      <c r="UML345" s="437" t="s">
        <v>22774</v>
      </c>
      <c r="UMM345" s="437"/>
      <c r="UMN345" s="437"/>
      <c r="UMO345" s="437"/>
      <c r="UMP345" s="437"/>
      <c r="UMQ345" s="439"/>
      <c r="UMR345" s="211" t="s">
        <v>10863</v>
      </c>
      <c r="UMS345" s="211" t="s">
        <v>22772</v>
      </c>
      <c r="UMT345" s="211" t="s">
        <v>6595</v>
      </c>
      <c r="UMU345" s="212">
        <v>1</v>
      </c>
      <c r="UMV345" s="212"/>
      <c r="UMW345" s="194">
        <v>79.59</v>
      </c>
      <c r="UMX345" s="194">
        <f>ROUND(UMW345*(1+$C$7),2)</f>
        <v>104.49</v>
      </c>
      <c r="UMY345" s="194">
        <f>UMU345*UMW345</f>
        <v>79.59</v>
      </c>
      <c r="UMZ345" s="293">
        <f>UMX345*UMU345</f>
        <v>104.49</v>
      </c>
      <c r="UNA345" s="232" t="s">
        <v>22773</v>
      </c>
      <c r="UNB345" s="437" t="s">
        <v>22774</v>
      </c>
      <c r="UNC345" s="437"/>
      <c r="UND345" s="437"/>
      <c r="UNE345" s="437"/>
      <c r="UNF345" s="437"/>
      <c r="UNG345" s="439"/>
      <c r="UNH345" s="211" t="s">
        <v>10863</v>
      </c>
      <c r="UNI345" s="211" t="s">
        <v>22772</v>
      </c>
      <c r="UNJ345" s="211" t="s">
        <v>6595</v>
      </c>
      <c r="UNK345" s="212">
        <v>1</v>
      </c>
      <c r="UNL345" s="212"/>
      <c r="UNM345" s="194">
        <v>79.59</v>
      </c>
      <c r="UNN345" s="194">
        <f>ROUND(UNM345*(1+$C$7),2)</f>
        <v>104.49</v>
      </c>
      <c r="UNO345" s="194">
        <f>UNK345*UNM345</f>
        <v>79.59</v>
      </c>
      <c r="UNP345" s="293">
        <f>UNN345*UNK345</f>
        <v>104.49</v>
      </c>
      <c r="UNQ345" s="232" t="s">
        <v>22773</v>
      </c>
      <c r="UNR345" s="437" t="s">
        <v>22774</v>
      </c>
      <c r="UNS345" s="437"/>
      <c r="UNT345" s="437"/>
      <c r="UNU345" s="437"/>
      <c r="UNV345" s="437"/>
      <c r="UNW345" s="439"/>
      <c r="UNX345" s="211" t="s">
        <v>10863</v>
      </c>
      <c r="UNY345" s="211" t="s">
        <v>22772</v>
      </c>
      <c r="UNZ345" s="211" t="s">
        <v>6595</v>
      </c>
      <c r="UOA345" s="212">
        <v>1</v>
      </c>
      <c r="UOB345" s="212"/>
      <c r="UOC345" s="194">
        <v>79.59</v>
      </c>
      <c r="UOD345" s="194">
        <f>ROUND(UOC345*(1+$C$7),2)</f>
        <v>104.49</v>
      </c>
      <c r="UOE345" s="194">
        <f>UOA345*UOC345</f>
        <v>79.59</v>
      </c>
      <c r="UOF345" s="293">
        <f>UOD345*UOA345</f>
        <v>104.49</v>
      </c>
      <c r="UOG345" s="232" t="s">
        <v>22773</v>
      </c>
      <c r="UOH345" s="437" t="s">
        <v>22774</v>
      </c>
      <c r="UOI345" s="437"/>
      <c r="UOJ345" s="437"/>
      <c r="UOK345" s="437"/>
      <c r="UOL345" s="437"/>
      <c r="UOM345" s="439"/>
      <c r="UON345" s="211" t="s">
        <v>10863</v>
      </c>
      <c r="UOO345" s="211" t="s">
        <v>22772</v>
      </c>
      <c r="UOP345" s="211" t="s">
        <v>6595</v>
      </c>
      <c r="UOQ345" s="212">
        <v>1</v>
      </c>
      <c r="UOR345" s="212"/>
      <c r="UOS345" s="194">
        <v>79.59</v>
      </c>
      <c r="UOT345" s="194">
        <f>ROUND(UOS345*(1+$C$7),2)</f>
        <v>104.49</v>
      </c>
      <c r="UOU345" s="194">
        <f>UOQ345*UOS345</f>
        <v>79.59</v>
      </c>
      <c r="UOV345" s="293">
        <f>UOT345*UOQ345</f>
        <v>104.49</v>
      </c>
      <c r="UOW345" s="232" t="s">
        <v>22773</v>
      </c>
      <c r="UOX345" s="437" t="s">
        <v>22774</v>
      </c>
      <c r="UOY345" s="437"/>
      <c r="UOZ345" s="437"/>
      <c r="UPA345" s="437"/>
      <c r="UPB345" s="437"/>
      <c r="UPC345" s="439"/>
      <c r="UPD345" s="211" t="s">
        <v>10863</v>
      </c>
      <c r="UPE345" s="211" t="s">
        <v>22772</v>
      </c>
      <c r="UPF345" s="211" t="s">
        <v>6595</v>
      </c>
      <c r="UPG345" s="212">
        <v>1</v>
      </c>
      <c r="UPH345" s="212"/>
      <c r="UPI345" s="194">
        <v>79.59</v>
      </c>
      <c r="UPJ345" s="194">
        <f>ROUND(UPI345*(1+$C$7),2)</f>
        <v>104.49</v>
      </c>
      <c r="UPK345" s="194">
        <f>UPG345*UPI345</f>
        <v>79.59</v>
      </c>
      <c r="UPL345" s="293">
        <f>UPJ345*UPG345</f>
        <v>104.49</v>
      </c>
      <c r="UPM345" s="232" t="s">
        <v>22773</v>
      </c>
      <c r="UPN345" s="437" t="s">
        <v>22774</v>
      </c>
      <c r="UPO345" s="437"/>
      <c r="UPP345" s="437"/>
      <c r="UPQ345" s="437"/>
      <c r="UPR345" s="437"/>
      <c r="UPS345" s="439"/>
      <c r="UPT345" s="211" t="s">
        <v>10863</v>
      </c>
      <c r="UPU345" s="211" t="s">
        <v>22772</v>
      </c>
      <c r="UPV345" s="211" t="s">
        <v>6595</v>
      </c>
      <c r="UPW345" s="212">
        <v>1</v>
      </c>
      <c r="UPX345" s="212"/>
      <c r="UPY345" s="194">
        <v>79.59</v>
      </c>
      <c r="UPZ345" s="194">
        <f>ROUND(UPY345*(1+$C$7),2)</f>
        <v>104.49</v>
      </c>
      <c r="UQA345" s="194">
        <f>UPW345*UPY345</f>
        <v>79.59</v>
      </c>
      <c r="UQB345" s="293">
        <f>UPZ345*UPW345</f>
        <v>104.49</v>
      </c>
      <c r="UQC345" s="232" t="s">
        <v>22773</v>
      </c>
      <c r="UQD345" s="437" t="s">
        <v>22774</v>
      </c>
      <c r="UQE345" s="437"/>
      <c r="UQF345" s="437"/>
      <c r="UQG345" s="437"/>
      <c r="UQH345" s="437"/>
      <c r="UQI345" s="439"/>
      <c r="UQJ345" s="211" t="s">
        <v>10863</v>
      </c>
      <c r="UQK345" s="211" t="s">
        <v>22772</v>
      </c>
      <c r="UQL345" s="211" t="s">
        <v>6595</v>
      </c>
      <c r="UQM345" s="212">
        <v>1</v>
      </c>
      <c r="UQN345" s="212"/>
      <c r="UQO345" s="194">
        <v>79.59</v>
      </c>
      <c r="UQP345" s="194">
        <f>ROUND(UQO345*(1+$C$7),2)</f>
        <v>104.49</v>
      </c>
      <c r="UQQ345" s="194">
        <f>UQM345*UQO345</f>
        <v>79.59</v>
      </c>
      <c r="UQR345" s="293">
        <f>UQP345*UQM345</f>
        <v>104.49</v>
      </c>
      <c r="UQS345" s="232" t="s">
        <v>22773</v>
      </c>
      <c r="UQT345" s="437" t="s">
        <v>22774</v>
      </c>
      <c r="UQU345" s="437"/>
      <c r="UQV345" s="437"/>
      <c r="UQW345" s="437"/>
      <c r="UQX345" s="437"/>
      <c r="UQY345" s="439"/>
      <c r="UQZ345" s="211" t="s">
        <v>10863</v>
      </c>
      <c r="URA345" s="211" t="s">
        <v>22772</v>
      </c>
      <c r="URB345" s="211" t="s">
        <v>6595</v>
      </c>
      <c r="URC345" s="212">
        <v>1</v>
      </c>
      <c r="URD345" s="212"/>
      <c r="URE345" s="194">
        <v>79.59</v>
      </c>
      <c r="URF345" s="194">
        <f>ROUND(URE345*(1+$C$7),2)</f>
        <v>104.49</v>
      </c>
      <c r="URG345" s="194">
        <f>URC345*URE345</f>
        <v>79.59</v>
      </c>
      <c r="URH345" s="293">
        <f>URF345*URC345</f>
        <v>104.49</v>
      </c>
      <c r="URI345" s="232" t="s">
        <v>22773</v>
      </c>
      <c r="URJ345" s="437" t="s">
        <v>22774</v>
      </c>
      <c r="URK345" s="437"/>
      <c r="URL345" s="437"/>
      <c r="URM345" s="437"/>
      <c r="URN345" s="437"/>
      <c r="URO345" s="439"/>
      <c r="URP345" s="211" t="s">
        <v>10863</v>
      </c>
      <c r="URQ345" s="211" t="s">
        <v>22772</v>
      </c>
      <c r="URR345" s="211" t="s">
        <v>6595</v>
      </c>
      <c r="URS345" s="212">
        <v>1</v>
      </c>
      <c r="URT345" s="212"/>
      <c r="URU345" s="194">
        <v>79.59</v>
      </c>
      <c r="URV345" s="194">
        <f>ROUND(URU345*(1+$C$7),2)</f>
        <v>104.49</v>
      </c>
      <c r="URW345" s="194">
        <f>URS345*URU345</f>
        <v>79.59</v>
      </c>
      <c r="URX345" s="293">
        <f>URV345*URS345</f>
        <v>104.49</v>
      </c>
      <c r="URY345" s="232" t="s">
        <v>22773</v>
      </c>
      <c r="URZ345" s="437" t="s">
        <v>22774</v>
      </c>
      <c r="USA345" s="437"/>
      <c r="USB345" s="437"/>
      <c r="USC345" s="437"/>
      <c r="USD345" s="437"/>
      <c r="USE345" s="439"/>
      <c r="USF345" s="211" t="s">
        <v>10863</v>
      </c>
      <c r="USG345" s="211" t="s">
        <v>22772</v>
      </c>
      <c r="USH345" s="211" t="s">
        <v>6595</v>
      </c>
      <c r="USI345" s="212">
        <v>1</v>
      </c>
      <c r="USJ345" s="212"/>
      <c r="USK345" s="194">
        <v>79.59</v>
      </c>
      <c r="USL345" s="194">
        <f>ROUND(USK345*(1+$C$7),2)</f>
        <v>104.49</v>
      </c>
      <c r="USM345" s="194">
        <f>USI345*USK345</f>
        <v>79.59</v>
      </c>
      <c r="USN345" s="293">
        <f>USL345*USI345</f>
        <v>104.49</v>
      </c>
      <c r="USO345" s="232" t="s">
        <v>22773</v>
      </c>
      <c r="USP345" s="437" t="s">
        <v>22774</v>
      </c>
      <c r="USQ345" s="437"/>
      <c r="USR345" s="437"/>
      <c r="USS345" s="437"/>
      <c r="UST345" s="437"/>
      <c r="USU345" s="439"/>
      <c r="USV345" s="211" t="s">
        <v>10863</v>
      </c>
      <c r="USW345" s="211" t="s">
        <v>22772</v>
      </c>
      <c r="USX345" s="211" t="s">
        <v>6595</v>
      </c>
      <c r="USY345" s="212">
        <v>1</v>
      </c>
      <c r="USZ345" s="212"/>
      <c r="UTA345" s="194">
        <v>79.59</v>
      </c>
      <c r="UTB345" s="194">
        <f>ROUND(UTA345*(1+$C$7),2)</f>
        <v>104.49</v>
      </c>
      <c r="UTC345" s="194">
        <f>USY345*UTA345</f>
        <v>79.59</v>
      </c>
      <c r="UTD345" s="293">
        <f>UTB345*USY345</f>
        <v>104.49</v>
      </c>
      <c r="UTE345" s="232" t="s">
        <v>22773</v>
      </c>
      <c r="UTF345" s="437" t="s">
        <v>22774</v>
      </c>
      <c r="UTG345" s="437"/>
      <c r="UTH345" s="437"/>
      <c r="UTI345" s="437"/>
      <c r="UTJ345" s="437"/>
      <c r="UTK345" s="439"/>
      <c r="UTL345" s="211" t="s">
        <v>10863</v>
      </c>
      <c r="UTM345" s="211" t="s">
        <v>22772</v>
      </c>
      <c r="UTN345" s="211" t="s">
        <v>6595</v>
      </c>
      <c r="UTO345" s="212">
        <v>1</v>
      </c>
      <c r="UTP345" s="212"/>
      <c r="UTQ345" s="194">
        <v>79.59</v>
      </c>
      <c r="UTR345" s="194">
        <f>ROUND(UTQ345*(1+$C$7),2)</f>
        <v>104.49</v>
      </c>
      <c r="UTS345" s="194">
        <f>UTO345*UTQ345</f>
        <v>79.59</v>
      </c>
      <c r="UTT345" s="293">
        <f>UTR345*UTO345</f>
        <v>104.49</v>
      </c>
      <c r="UTU345" s="232" t="s">
        <v>22773</v>
      </c>
      <c r="UTV345" s="437" t="s">
        <v>22774</v>
      </c>
      <c r="UTW345" s="437"/>
      <c r="UTX345" s="437"/>
      <c r="UTY345" s="437"/>
      <c r="UTZ345" s="437"/>
      <c r="UUA345" s="439"/>
      <c r="UUB345" s="211" t="s">
        <v>10863</v>
      </c>
      <c r="UUC345" s="211" t="s">
        <v>22772</v>
      </c>
      <c r="UUD345" s="211" t="s">
        <v>6595</v>
      </c>
      <c r="UUE345" s="212">
        <v>1</v>
      </c>
      <c r="UUF345" s="212"/>
      <c r="UUG345" s="194">
        <v>79.59</v>
      </c>
      <c r="UUH345" s="194">
        <f>ROUND(UUG345*(1+$C$7),2)</f>
        <v>104.49</v>
      </c>
      <c r="UUI345" s="194">
        <f>UUE345*UUG345</f>
        <v>79.59</v>
      </c>
      <c r="UUJ345" s="293">
        <f>UUH345*UUE345</f>
        <v>104.49</v>
      </c>
      <c r="UUK345" s="232" t="s">
        <v>22773</v>
      </c>
      <c r="UUL345" s="437" t="s">
        <v>22774</v>
      </c>
      <c r="UUM345" s="437"/>
      <c r="UUN345" s="437"/>
      <c r="UUO345" s="437"/>
      <c r="UUP345" s="437"/>
      <c r="UUQ345" s="439"/>
      <c r="UUR345" s="211" t="s">
        <v>10863</v>
      </c>
      <c r="UUS345" s="211" t="s">
        <v>22772</v>
      </c>
      <c r="UUT345" s="211" t="s">
        <v>6595</v>
      </c>
      <c r="UUU345" s="212">
        <v>1</v>
      </c>
      <c r="UUV345" s="212"/>
      <c r="UUW345" s="194">
        <v>79.59</v>
      </c>
      <c r="UUX345" s="194">
        <f>ROUND(UUW345*(1+$C$7),2)</f>
        <v>104.49</v>
      </c>
      <c r="UUY345" s="194">
        <f>UUU345*UUW345</f>
        <v>79.59</v>
      </c>
      <c r="UUZ345" s="293">
        <f>UUX345*UUU345</f>
        <v>104.49</v>
      </c>
      <c r="UVA345" s="232" t="s">
        <v>22773</v>
      </c>
      <c r="UVB345" s="437" t="s">
        <v>22774</v>
      </c>
      <c r="UVC345" s="437"/>
      <c r="UVD345" s="437"/>
      <c r="UVE345" s="437"/>
      <c r="UVF345" s="437"/>
      <c r="UVG345" s="439"/>
      <c r="UVH345" s="211" t="s">
        <v>10863</v>
      </c>
      <c r="UVI345" s="211" t="s">
        <v>22772</v>
      </c>
      <c r="UVJ345" s="211" t="s">
        <v>6595</v>
      </c>
      <c r="UVK345" s="212">
        <v>1</v>
      </c>
      <c r="UVL345" s="212"/>
      <c r="UVM345" s="194">
        <v>79.59</v>
      </c>
      <c r="UVN345" s="194">
        <f>ROUND(UVM345*(1+$C$7),2)</f>
        <v>104.49</v>
      </c>
      <c r="UVO345" s="194">
        <f>UVK345*UVM345</f>
        <v>79.59</v>
      </c>
      <c r="UVP345" s="293">
        <f>UVN345*UVK345</f>
        <v>104.49</v>
      </c>
      <c r="UVQ345" s="232" t="s">
        <v>22773</v>
      </c>
      <c r="UVR345" s="437" t="s">
        <v>22774</v>
      </c>
      <c r="UVS345" s="437"/>
      <c r="UVT345" s="437"/>
      <c r="UVU345" s="437"/>
      <c r="UVV345" s="437"/>
      <c r="UVW345" s="439"/>
      <c r="UVX345" s="211" t="s">
        <v>10863</v>
      </c>
      <c r="UVY345" s="211" t="s">
        <v>22772</v>
      </c>
      <c r="UVZ345" s="211" t="s">
        <v>6595</v>
      </c>
      <c r="UWA345" s="212">
        <v>1</v>
      </c>
      <c r="UWB345" s="212"/>
      <c r="UWC345" s="194">
        <v>79.59</v>
      </c>
      <c r="UWD345" s="194">
        <f>ROUND(UWC345*(1+$C$7),2)</f>
        <v>104.49</v>
      </c>
      <c r="UWE345" s="194">
        <f>UWA345*UWC345</f>
        <v>79.59</v>
      </c>
      <c r="UWF345" s="293">
        <f>UWD345*UWA345</f>
        <v>104.49</v>
      </c>
      <c r="UWG345" s="232" t="s">
        <v>22773</v>
      </c>
      <c r="UWH345" s="437" t="s">
        <v>22774</v>
      </c>
      <c r="UWI345" s="437"/>
      <c r="UWJ345" s="437"/>
      <c r="UWK345" s="437"/>
      <c r="UWL345" s="437"/>
      <c r="UWM345" s="439"/>
      <c r="UWN345" s="211" t="s">
        <v>10863</v>
      </c>
      <c r="UWO345" s="211" t="s">
        <v>22772</v>
      </c>
      <c r="UWP345" s="211" t="s">
        <v>6595</v>
      </c>
      <c r="UWQ345" s="212">
        <v>1</v>
      </c>
      <c r="UWR345" s="212"/>
      <c r="UWS345" s="194">
        <v>79.59</v>
      </c>
      <c r="UWT345" s="194">
        <f>ROUND(UWS345*(1+$C$7),2)</f>
        <v>104.49</v>
      </c>
      <c r="UWU345" s="194">
        <f>UWQ345*UWS345</f>
        <v>79.59</v>
      </c>
      <c r="UWV345" s="293">
        <f>UWT345*UWQ345</f>
        <v>104.49</v>
      </c>
      <c r="UWW345" s="232" t="s">
        <v>22773</v>
      </c>
      <c r="UWX345" s="437" t="s">
        <v>22774</v>
      </c>
      <c r="UWY345" s="437"/>
      <c r="UWZ345" s="437"/>
      <c r="UXA345" s="437"/>
      <c r="UXB345" s="437"/>
      <c r="UXC345" s="439"/>
      <c r="UXD345" s="211" t="s">
        <v>10863</v>
      </c>
      <c r="UXE345" s="211" t="s">
        <v>22772</v>
      </c>
      <c r="UXF345" s="211" t="s">
        <v>6595</v>
      </c>
      <c r="UXG345" s="212">
        <v>1</v>
      </c>
      <c r="UXH345" s="212"/>
      <c r="UXI345" s="194">
        <v>79.59</v>
      </c>
      <c r="UXJ345" s="194">
        <f>ROUND(UXI345*(1+$C$7),2)</f>
        <v>104.49</v>
      </c>
      <c r="UXK345" s="194">
        <f>UXG345*UXI345</f>
        <v>79.59</v>
      </c>
      <c r="UXL345" s="293">
        <f>UXJ345*UXG345</f>
        <v>104.49</v>
      </c>
      <c r="UXM345" s="232" t="s">
        <v>22773</v>
      </c>
      <c r="UXN345" s="437" t="s">
        <v>22774</v>
      </c>
      <c r="UXO345" s="437"/>
      <c r="UXP345" s="437"/>
      <c r="UXQ345" s="437"/>
      <c r="UXR345" s="437"/>
      <c r="UXS345" s="439"/>
      <c r="UXT345" s="211" t="s">
        <v>10863</v>
      </c>
      <c r="UXU345" s="211" t="s">
        <v>22772</v>
      </c>
      <c r="UXV345" s="211" t="s">
        <v>6595</v>
      </c>
      <c r="UXW345" s="212">
        <v>1</v>
      </c>
      <c r="UXX345" s="212"/>
      <c r="UXY345" s="194">
        <v>79.59</v>
      </c>
      <c r="UXZ345" s="194">
        <f>ROUND(UXY345*(1+$C$7),2)</f>
        <v>104.49</v>
      </c>
      <c r="UYA345" s="194">
        <f>UXW345*UXY345</f>
        <v>79.59</v>
      </c>
      <c r="UYB345" s="293">
        <f>UXZ345*UXW345</f>
        <v>104.49</v>
      </c>
      <c r="UYC345" s="232" t="s">
        <v>22773</v>
      </c>
      <c r="UYD345" s="437" t="s">
        <v>22774</v>
      </c>
      <c r="UYE345" s="437"/>
      <c r="UYF345" s="437"/>
      <c r="UYG345" s="437"/>
      <c r="UYH345" s="437"/>
      <c r="UYI345" s="439"/>
      <c r="UYJ345" s="211" t="s">
        <v>10863</v>
      </c>
      <c r="UYK345" s="211" t="s">
        <v>22772</v>
      </c>
      <c r="UYL345" s="211" t="s">
        <v>6595</v>
      </c>
      <c r="UYM345" s="212">
        <v>1</v>
      </c>
      <c r="UYN345" s="212"/>
      <c r="UYO345" s="194">
        <v>79.59</v>
      </c>
      <c r="UYP345" s="194">
        <f>ROUND(UYO345*(1+$C$7),2)</f>
        <v>104.49</v>
      </c>
      <c r="UYQ345" s="194">
        <f>UYM345*UYO345</f>
        <v>79.59</v>
      </c>
      <c r="UYR345" s="293">
        <f>UYP345*UYM345</f>
        <v>104.49</v>
      </c>
      <c r="UYS345" s="232" t="s">
        <v>22773</v>
      </c>
      <c r="UYT345" s="437" t="s">
        <v>22774</v>
      </c>
      <c r="UYU345" s="437"/>
      <c r="UYV345" s="437"/>
      <c r="UYW345" s="437"/>
      <c r="UYX345" s="437"/>
      <c r="UYY345" s="439"/>
      <c r="UYZ345" s="211" t="s">
        <v>10863</v>
      </c>
      <c r="UZA345" s="211" t="s">
        <v>22772</v>
      </c>
      <c r="UZB345" s="211" t="s">
        <v>6595</v>
      </c>
      <c r="UZC345" s="212">
        <v>1</v>
      </c>
      <c r="UZD345" s="212"/>
      <c r="UZE345" s="194">
        <v>79.59</v>
      </c>
      <c r="UZF345" s="194">
        <f>ROUND(UZE345*(1+$C$7),2)</f>
        <v>104.49</v>
      </c>
      <c r="UZG345" s="194">
        <f>UZC345*UZE345</f>
        <v>79.59</v>
      </c>
      <c r="UZH345" s="293">
        <f>UZF345*UZC345</f>
        <v>104.49</v>
      </c>
      <c r="UZI345" s="232" t="s">
        <v>22773</v>
      </c>
      <c r="UZJ345" s="437" t="s">
        <v>22774</v>
      </c>
      <c r="UZK345" s="437"/>
      <c r="UZL345" s="437"/>
      <c r="UZM345" s="437"/>
      <c r="UZN345" s="437"/>
      <c r="UZO345" s="439"/>
      <c r="UZP345" s="211" t="s">
        <v>10863</v>
      </c>
      <c r="UZQ345" s="211" t="s">
        <v>22772</v>
      </c>
      <c r="UZR345" s="211" t="s">
        <v>6595</v>
      </c>
      <c r="UZS345" s="212">
        <v>1</v>
      </c>
      <c r="UZT345" s="212"/>
      <c r="UZU345" s="194">
        <v>79.59</v>
      </c>
      <c r="UZV345" s="194">
        <f>ROUND(UZU345*(1+$C$7),2)</f>
        <v>104.49</v>
      </c>
      <c r="UZW345" s="194">
        <f>UZS345*UZU345</f>
        <v>79.59</v>
      </c>
      <c r="UZX345" s="293">
        <f>UZV345*UZS345</f>
        <v>104.49</v>
      </c>
      <c r="UZY345" s="232" t="s">
        <v>22773</v>
      </c>
      <c r="UZZ345" s="437" t="s">
        <v>22774</v>
      </c>
      <c r="VAA345" s="437"/>
      <c r="VAB345" s="437"/>
      <c r="VAC345" s="437"/>
      <c r="VAD345" s="437"/>
      <c r="VAE345" s="439"/>
      <c r="VAF345" s="211" t="s">
        <v>10863</v>
      </c>
      <c r="VAG345" s="211" t="s">
        <v>22772</v>
      </c>
      <c r="VAH345" s="211" t="s">
        <v>6595</v>
      </c>
      <c r="VAI345" s="212">
        <v>1</v>
      </c>
      <c r="VAJ345" s="212"/>
      <c r="VAK345" s="194">
        <v>79.59</v>
      </c>
      <c r="VAL345" s="194">
        <f>ROUND(VAK345*(1+$C$7),2)</f>
        <v>104.49</v>
      </c>
      <c r="VAM345" s="194">
        <f>VAI345*VAK345</f>
        <v>79.59</v>
      </c>
      <c r="VAN345" s="293">
        <f>VAL345*VAI345</f>
        <v>104.49</v>
      </c>
      <c r="VAO345" s="232" t="s">
        <v>22773</v>
      </c>
      <c r="VAP345" s="437" t="s">
        <v>22774</v>
      </c>
      <c r="VAQ345" s="437"/>
      <c r="VAR345" s="437"/>
      <c r="VAS345" s="437"/>
      <c r="VAT345" s="437"/>
      <c r="VAU345" s="439"/>
      <c r="VAV345" s="211" t="s">
        <v>10863</v>
      </c>
      <c r="VAW345" s="211" t="s">
        <v>22772</v>
      </c>
      <c r="VAX345" s="211" t="s">
        <v>6595</v>
      </c>
      <c r="VAY345" s="212">
        <v>1</v>
      </c>
      <c r="VAZ345" s="212"/>
      <c r="VBA345" s="194">
        <v>79.59</v>
      </c>
      <c r="VBB345" s="194">
        <f>ROUND(VBA345*(1+$C$7),2)</f>
        <v>104.49</v>
      </c>
      <c r="VBC345" s="194">
        <f>VAY345*VBA345</f>
        <v>79.59</v>
      </c>
      <c r="VBD345" s="293">
        <f>VBB345*VAY345</f>
        <v>104.49</v>
      </c>
      <c r="VBE345" s="232" t="s">
        <v>22773</v>
      </c>
      <c r="VBF345" s="437" t="s">
        <v>22774</v>
      </c>
      <c r="VBG345" s="437"/>
      <c r="VBH345" s="437"/>
      <c r="VBI345" s="437"/>
      <c r="VBJ345" s="437"/>
      <c r="VBK345" s="439"/>
      <c r="VBL345" s="211" t="s">
        <v>10863</v>
      </c>
      <c r="VBM345" s="211" t="s">
        <v>22772</v>
      </c>
      <c r="VBN345" s="211" t="s">
        <v>6595</v>
      </c>
      <c r="VBO345" s="212">
        <v>1</v>
      </c>
      <c r="VBP345" s="212"/>
      <c r="VBQ345" s="194">
        <v>79.59</v>
      </c>
      <c r="VBR345" s="194">
        <f>ROUND(VBQ345*(1+$C$7),2)</f>
        <v>104.49</v>
      </c>
      <c r="VBS345" s="194">
        <f>VBO345*VBQ345</f>
        <v>79.59</v>
      </c>
      <c r="VBT345" s="293">
        <f>VBR345*VBO345</f>
        <v>104.49</v>
      </c>
      <c r="VBU345" s="232" t="s">
        <v>22773</v>
      </c>
      <c r="VBV345" s="437" t="s">
        <v>22774</v>
      </c>
      <c r="VBW345" s="437"/>
      <c r="VBX345" s="437"/>
      <c r="VBY345" s="437"/>
      <c r="VBZ345" s="437"/>
      <c r="VCA345" s="439"/>
      <c r="VCB345" s="211" t="s">
        <v>10863</v>
      </c>
      <c r="VCC345" s="211" t="s">
        <v>22772</v>
      </c>
      <c r="VCD345" s="211" t="s">
        <v>6595</v>
      </c>
      <c r="VCE345" s="212">
        <v>1</v>
      </c>
      <c r="VCF345" s="212"/>
      <c r="VCG345" s="194">
        <v>79.59</v>
      </c>
      <c r="VCH345" s="194">
        <f>ROUND(VCG345*(1+$C$7),2)</f>
        <v>104.49</v>
      </c>
      <c r="VCI345" s="194">
        <f>VCE345*VCG345</f>
        <v>79.59</v>
      </c>
      <c r="VCJ345" s="293">
        <f>VCH345*VCE345</f>
        <v>104.49</v>
      </c>
      <c r="VCK345" s="232" t="s">
        <v>22773</v>
      </c>
      <c r="VCL345" s="437" t="s">
        <v>22774</v>
      </c>
      <c r="VCM345" s="437"/>
      <c r="VCN345" s="437"/>
      <c r="VCO345" s="437"/>
      <c r="VCP345" s="437"/>
      <c r="VCQ345" s="439"/>
      <c r="VCR345" s="211" t="s">
        <v>10863</v>
      </c>
      <c r="VCS345" s="211" t="s">
        <v>22772</v>
      </c>
      <c r="VCT345" s="211" t="s">
        <v>6595</v>
      </c>
      <c r="VCU345" s="212">
        <v>1</v>
      </c>
      <c r="VCV345" s="212"/>
      <c r="VCW345" s="194">
        <v>79.59</v>
      </c>
      <c r="VCX345" s="194">
        <f>ROUND(VCW345*(1+$C$7),2)</f>
        <v>104.49</v>
      </c>
      <c r="VCY345" s="194">
        <f>VCU345*VCW345</f>
        <v>79.59</v>
      </c>
      <c r="VCZ345" s="293">
        <f>VCX345*VCU345</f>
        <v>104.49</v>
      </c>
      <c r="VDA345" s="232" t="s">
        <v>22773</v>
      </c>
      <c r="VDB345" s="437" t="s">
        <v>22774</v>
      </c>
      <c r="VDC345" s="437"/>
      <c r="VDD345" s="437"/>
      <c r="VDE345" s="437"/>
      <c r="VDF345" s="437"/>
      <c r="VDG345" s="439"/>
      <c r="VDH345" s="211" t="s">
        <v>10863</v>
      </c>
      <c r="VDI345" s="211" t="s">
        <v>22772</v>
      </c>
      <c r="VDJ345" s="211" t="s">
        <v>6595</v>
      </c>
      <c r="VDK345" s="212">
        <v>1</v>
      </c>
      <c r="VDL345" s="212"/>
      <c r="VDM345" s="194">
        <v>79.59</v>
      </c>
      <c r="VDN345" s="194">
        <f>ROUND(VDM345*(1+$C$7),2)</f>
        <v>104.49</v>
      </c>
      <c r="VDO345" s="194">
        <f>VDK345*VDM345</f>
        <v>79.59</v>
      </c>
      <c r="VDP345" s="293">
        <f>VDN345*VDK345</f>
        <v>104.49</v>
      </c>
      <c r="VDQ345" s="232" t="s">
        <v>22773</v>
      </c>
      <c r="VDR345" s="437" t="s">
        <v>22774</v>
      </c>
      <c r="VDS345" s="437"/>
      <c r="VDT345" s="437"/>
      <c r="VDU345" s="437"/>
      <c r="VDV345" s="437"/>
      <c r="VDW345" s="439"/>
      <c r="VDX345" s="211" t="s">
        <v>10863</v>
      </c>
      <c r="VDY345" s="211" t="s">
        <v>22772</v>
      </c>
      <c r="VDZ345" s="211" t="s">
        <v>6595</v>
      </c>
      <c r="VEA345" s="212">
        <v>1</v>
      </c>
      <c r="VEB345" s="212"/>
      <c r="VEC345" s="194">
        <v>79.59</v>
      </c>
      <c r="VED345" s="194">
        <f>ROUND(VEC345*(1+$C$7),2)</f>
        <v>104.49</v>
      </c>
      <c r="VEE345" s="194">
        <f>VEA345*VEC345</f>
        <v>79.59</v>
      </c>
      <c r="VEF345" s="293">
        <f>VED345*VEA345</f>
        <v>104.49</v>
      </c>
      <c r="VEG345" s="232" t="s">
        <v>22773</v>
      </c>
      <c r="VEH345" s="437" t="s">
        <v>22774</v>
      </c>
      <c r="VEI345" s="437"/>
      <c r="VEJ345" s="437"/>
      <c r="VEK345" s="437"/>
      <c r="VEL345" s="437"/>
      <c r="VEM345" s="439"/>
      <c r="VEN345" s="211" t="s">
        <v>10863</v>
      </c>
      <c r="VEO345" s="211" t="s">
        <v>22772</v>
      </c>
      <c r="VEP345" s="211" t="s">
        <v>6595</v>
      </c>
      <c r="VEQ345" s="212">
        <v>1</v>
      </c>
      <c r="VER345" s="212"/>
      <c r="VES345" s="194">
        <v>79.59</v>
      </c>
      <c r="VET345" s="194">
        <f>ROUND(VES345*(1+$C$7),2)</f>
        <v>104.49</v>
      </c>
      <c r="VEU345" s="194">
        <f>VEQ345*VES345</f>
        <v>79.59</v>
      </c>
      <c r="VEV345" s="293">
        <f>VET345*VEQ345</f>
        <v>104.49</v>
      </c>
      <c r="VEW345" s="232" t="s">
        <v>22773</v>
      </c>
      <c r="VEX345" s="437" t="s">
        <v>22774</v>
      </c>
      <c r="VEY345" s="437"/>
      <c r="VEZ345" s="437"/>
      <c r="VFA345" s="437"/>
      <c r="VFB345" s="437"/>
      <c r="VFC345" s="439"/>
      <c r="VFD345" s="211" t="s">
        <v>10863</v>
      </c>
      <c r="VFE345" s="211" t="s">
        <v>22772</v>
      </c>
      <c r="VFF345" s="211" t="s">
        <v>6595</v>
      </c>
      <c r="VFG345" s="212">
        <v>1</v>
      </c>
      <c r="VFH345" s="212"/>
      <c r="VFI345" s="194">
        <v>79.59</v>
      </c>
      <c r="VFJ345" s="194">
        <f>ROUND(VFI345*(1+$C$7),2)</f>
        <v>104.49</v>
      </c>
      <c r="VFK345" s="194">
        <f>VFG345*VFI345</f>
        <v>79.59</v>
      </c>
      <c r="VFL345" s="293">
        <f>VFJ345*VFG345</f>
        <v>104.49</v>
      </c>
      <c r="VFM345" s="232" t="s">
        <v>22773</v>
      </c>
      <c r="VFN345" s="437" t="s">
        <v>22774</v>
      </c>
      <c r="VFO345" s="437"/>
      <c r="VFP345" s="437"/>
      <c r="VFQ345" s="437"/>
      <c r="VFR345" s="437"/>
      <c r="VFS345" s="439"/>
      <c r="VFT345" s="211" t="s">
        <v>10863</v>
      </c>
      <c r="VFU345" s="211" t="s">
        <v>22772</v>
      </c>
      <c r="VFV345" s="211" t="s">
        <v>6595</v>
      </c>
      <c r="VFW345" s="212">
        <v>1</v>
      </c>
      <c r="VFX345" s="212"/>
      <c r="VFY345" s="194">
        <v>79.59</v>
      </c>
      <c r="VFZ345" s="194">
        <f>ROUND(VFY345*(1+$C$7),2)</f>
        <v>104.49</v>
      </c>
      <c r="VGA345" s="194">
        <f>VFW345*VFY345</f>
        <v>79.59</v>
      </c>
      <c r="VGB345" s="293">
        <f>VFZ345*VFW345</f>
        <v>104.49</v>
      </c>
      <c r="VGC345" s="232" t="s">
        <v>22773</v>
      </c>
      <c r="VGD345" s="437" t="s">
        <v>22774</v>
      </c>
      <c r="VGE345" s="437"/>
      <c r="VGF345" s="437"/>
      <c r="VGG345" s="437"/>
      <c r="VGH345" s="437"/>
      <c r="VGI345" s="439"/>
      <c r="VGJ345" s="211" t="s">
        <v>10863</v>
      </c>
      <c r="VGK345" s="211" t="s">
        <v>22772</v>
      </c>
      <c r="VGL345" s="211" t="s">
        <v>6595</v>
      </c>
      <c r="VGM345" s="212">
        <v>1</v>
      </c>
      <c r="VGN345" s="212"/>
      <c r="VGO345" s="194">
        <v>79.59</v>
      </c>
      <c r="VGP345" s="194">
        <f>ROUND(VGO345*(1+$C$7),2)</f>
        <v>104.49</v>
      </c>
      <c r="VGQ345" s="194">
        <f>VGM345*VGO345</f>
        <v>79.59</v>
      </c>
      <c r="VGR345" s="293">
        <f>VGP345*VGM345</f>
        <v>104.49</v>
      </c>
      <c r="VGS345" s="232" t="s">
        <v>22773</v>
      </c>
      <c r="VGT345" s="437" t="s">
        <v>22774</v>
      </c>
      <c r="VGU345" s="437"/>
      <c r="VGV345" s="437"/>
      <c r="VGW345" s="437"/>
      <c r="VGX345" s="437"/>
      <c r="VGY345" s="439"/>
      <c r="VGZ345" s="211" t="s">
        <v>10863</v>
      </c>
      <c r="VHA345" s="211" t="s">
        <v>22772</v>
      </c>
      <c r="VHB345" s="211" t="s">
        <v>6595</v>
      </c>
      <c r="VHC345" s="212">
        <v>1</v>
      </c>
      <c r="VHD345" s="212"/>
      <c r="VHE345" s="194">
        <v>79.59</v>
      </c>
      <c r="VHF345" s="194">
        <f>ROUND(VHE345*(1+$C$7),2)</f>
        <v>104.49</v>
      </c>
      <c r="VHG345" s="194">
        <f>VHC345*VHE345</f>
        <v>79.59</v>
      </c>
      <c r="VHH345" s="293">
        <f>VHF345*VHC345</f>
        <v>104.49</v>
      </c>
      <c r="VHI345" s="232" t="s">
        <v>22773</v>
      </c>
      <c r="VHJ345" s="437" t="s">
        <v>22774</v>
      </c>
      <c r="VHK345" s="437"/>
      <c r="VHL345" s="437"/>
      <c r="VHM345" s="437"/>
      <c r="VHN345" s="437"/>
      <c r="VHO345" s="439"/>
      <c r="VHP345" s="211" t="s">
        <v>10863</v>
      </c>
      <c r="VHQ345" s="211" t="s">
        <v>22772</v>
      </c>
      <c r="VHR345" s="211" t="s">
        <v>6595</v>
      </c>
      <c r="VHS345" s="212">
        <v>1</v>
      </c>
      <c r="VHT345" s="212"/>
      <c r="VHU345" s="194">
        <v>79.59</v>
      </c>
      <c r="VHV345" s="194">
        <f>ROUND(VHU345*(1+$C$7),2)</f>
        <v>104.49</v>
      </c>
      <c r="VHW345" s="194">
        <f>VHS345*VHU345</f>
        <v>79.59</v>
      </c>
      <c r="VHX345" s="293">
        <f>VHV345*VHS345</f>
        <v>104.49</v>
      </c>
      <c r="VHY345" s="232" t="s">
        <v>22773</v>
      </c>
      <c r="VHZ345" s="437" t="s">
        <v>22774</v>
      </c>
      <c r="VIA345" s="437"/>
      <c r="VIB345" s="437"/>
      <c r="VIC345" s="437"/>
      <c r="VID345" s="437"/>
      <c r="VIE345" s="439"/>
      <c r="VIF345" s="211" t="s">
        <v>10863</v>
      </c>
      <c r="VIG345" s="211" t="s">
        <v>22772</v>
      </c>
      <c r="VIH345" s="211" t="s">
        <v>6595</v>
      </c>
      <c r="VII345" s="212">
        <v>1</v>
      </c>
      <c r="VIJ345" s="212"/>
      <c r="VIK345" s="194">
        <v>79.59</v>
      </c>
      <c r="VIL345" s="194">
        <f>ROUND(VIK345*(1+$C$7),2)</f>
        <v>104.49</v>
      </c>
      <c r="VIM345" s="194">
        <f>VII345*VIK345</f>
        <v>79.59</v>
      </c>
      <c r="VIN345" s="293">
        <f>VIL345*VII345</f>
        <v>104.49</v>
      </c>
      <c r="VIO345" s="232" t="s">
        <v>22773</v>
      </c>
      <c r="VIP345" s="437" t="s">
        <v>22774</v>
      </c>
      <c r="VIQ345" s="437"/>
      <c r="VIR345" s="437"/>
      <c r="VIS345" s="437"/>
      <c r="VIT345" s="437"/>
      <c r="VIU345" s="439"/>
      <c r="VIV345" s="211" t="s">
        <v>10863</v>
      </c>
      <c r="VIW345" s="211" t="s">
        <v>22772</v>
      </c>
      <c r="VIX345" s="211" t="s">
        <v>6595</v>
      </c>
      <c r="VIY345" s="212">
        <v>1</v>
      </c>
      <c r="VIZ345" s="212"/>
      <c r="VJA345" s="194">
        <v>79.59</v>
      </c>
      <c r="VJB345" s="194">
        <f>ROUND(VJA345*(1+$C$7),2)</f>
        <v>104.49</v>
      </c>
      <c r="VJC345" s="194">
        <f>VIY345*VJA345</f>
        <v>79.59</v>
      </c>
      <c r="VJD345" s="293">
        <f>VJB345*VIY345</f>
        <v>104.49</v>
      </c>
      <c r="VJE345" s="232" t="s">
        <v>22773</v>
      </c>
      <c r="VJF345" s="437" t="s">
        <v>22774</v>
      </c>
      <c r="VJG345" s="437"/>
      <c r="VJH345" s="437"/>
      <c r="VJI345" s="437"/>
      <c r="VJJ345" s="437"/>
      <c r="VJK345" s="439"/>
      <c r="VJL345" s="211" t="s">
        <v>10863</v>
      </c>
      <c r="VJM345" s="211" t="s">
        <v>22772</v>
      </c>
      <c r="VJN345" s="211" t="s">
        <v>6595</v>
      </c>
      <c r="VJO345" s="212">
        <v>1</v>
      </c>
      <c r="VJP345" s="212"/>
      <c r="VJQ345" s="194">
        <v>79.59</v>
      </c>
      <c r="VJR345" s="194">
        <f>ROUND(VJQ345*(1+$C$7),2)</f>
        <v>104.49</v>
      </c>
      <c r="VJS345" s="194">
        <f>VJO345*VJQ345</f>
        <v>79.59</v>
      </c>
      <c r="VJT345" s="293">
        <f>VJR345*VJO345</f>
        <v>104.49</v>
      </c>
      <c r="VJU345" s="232" t="s">
        <v>22773</v>
      </c>
      <c r="VJV345" s="437" t="s">
        <v>22774</v>
      </c>
      <c r="VJW345" s="437"/>
      <c r="VJX345" s="437"/>
      <c r="VJY345" s="437"/>
      <c r="VJZ345" s="437"/>
      <c r="VKA345" s="439"/>
      <c r="VKB345" s="211" t="s">
        <v>10863</v>
      </c>
      <c r="VKC345" s="211" t="s">
        <v>22772</v>
      </c>
      <c r="VKD345" s="211" t="s">
        <v>6595</v>
      </c>
      <c r="VKE345" s="212">
        <v>1</v>
      </c>
      <c r="VKF345" s="212"/>
      <c r="VKG345" s="194">
        <v>79.59</v>
      </c>
      <c r="VKH345" s="194">
        <f>ROUND(VKG345*(1+$C$7),2)</f>
        <v>104.49</v>
      </c>
      <c r="VKI345" s="194">
        <f>VKE345*VKG345</f>
        <v>79.59</v>
      </c>
      <c r="VKJ345" s="293">
        <f>VKH345*VKE345</f>
        <v>104.49</v>
      </c>
      <c r="VKK345" s="232" t="s">
        <v>22773</v>
      </c>
      <c r="VKL345" s="437" t="s">
        <v>22774</v>
      </c>
      <c r="VKM345" s="437"/>
      <c r="VKN345" s="437"/>
      <c r="VKO345" s="437"/>
      <c r="VKP345" s="437"/>
      <c r="VKQ345" s="439"/>
      <c r="VKR345" s="211" t="s">
        <v>10863</v>
      </c>
      <c r="VKS345" s="211" t="s">
        <v>22772</v>
      </c>
      <c r="VKT345" s="211" t="s">
        <v>6595</v>
      </c>
      <c r="VKU345" s="212">
        <v>1</v>
      </c>
      <c r="VKV345" s="212"/>
      <c r="VKW345" s="194">
        <v>79.59</v>
      </c>
      <c r="VKX345" s="194">
        <f>ROUND(VKW345*(1+$C$7),2)</f>
        <v>104.49</v>
      </c>
      <c r="VKY345" s="194">
        <f>VKU345*VKW345</f>
        <v>79.59</v>
      </c>
      <c r="VKZ345" s="293">
        <f>VKX345*VKU345</f>
        <v>104.49</v>
      </c>
      <c r="VLA345" s="232" t="s">
        <v>22773</v>
      </c>
      <c r="VLB345" s="437" t="s">
        <v>22774</v>
      </c>
      <c r="VLC345" s="437"/>
      <c r="VLD345" s="437"/>
      <c r="VLE345" s="437"/>
      <c r="VLF345" s="437"/>
      <c r="VLG345" s="439"/>
      <c r="VLH345" s="211" t="s">
        <v>10863</v>
      </c>
      <c r="VLI345" s="211" t="s">
        <v>22772</v>
      </c>
      <c r="VLJ345" s="211" t="s">
        <v>6595</v>
      </c>
      <c r="VLK345" s="212">
        <v>1</v>
      </c>
      <c r="VLL345" s="212"/>
      <c r="VLM345" s="194">
        <v>79.59</v>
      </c>
      <c r="VLN345" s="194">
        <f>ROUND(VLM345*(1+$C$7),2)</f>
        <v>104.49</v>
      </c>
      <c r="VLO345" s="194">
        <f>VLK345*VLM345</f>
        <v>79.59</v>
      </c>
      <c r="VLP345" s="293">
        <f>VLN345*VLK345</f>
        <v>104.49</v>
      </c>
      <c r="VLQ345" s="232" t="s">
        <v>22773</v>
      </c>
      <c r="VLR345" s="437" t="s">
        <v>22774</v>
      </c>
      <c r="VLS345" s="437"/>
      <c r="VLT345" s="437"/>
      <c r="VLU345" s="437"/>
      <c r="VLV345" s="437"/>
      <c r="VLW345" s="439"/>
      <c r="VLX345" s="211" t="s">
        <v>10863</v>
      </c>
      <c r="VLY345" s="211" t="s">
        <v>22772</v>
      </c>
      <c r="VLZ345" s="211" t="s">
        <v>6595</v>
      </c>
      <c r="VMA345" s="212">
        <v>1</v>
      </c>
      <c r="VMB345" s="212"/>
      <c r="VMC345" s="194">
        <v>79.59</v>
      </c>
      <c r="VMD345" s="194">
        <f>ROUND(VMC345*(1+$C$7),2)</f>
        <v>104.49</v>
      </c>
      <c r="VME345" s="194">
        <f>VMA345*VMC345</f>
        <v>79.59</v>
      </c>
      <c r="VMF345" s="293">
        <f>VMD345*VMA345</f>
        <v>104.49</v>
      </c>
      <c r="VMG345" s="232" t="s">
        <v>22773</v>
      </c>
      <c r="VMH345" s="437" t="s">
        <v>22774</v>
      </c>
      <c r="VMI345" s="437"/>
      <c r="VMJ345" s="437"/>
      <c r="VMK345" s="437"/>
      <c r="VML345" s="437"/>
      <c r="VMM345" s="439"/>
      <c r="VMN345" s="211" t="s">
        <v>10863</v>
      </c>
      <c r="VMO345" s="211" t="s">
        <v>22772</v>
      </c>
      <c r="VMP345" s="211" t="s">
        <v>6595</v>
      </c>
      <c r="VMQ345" s="212">
        <v>1</v>
      </c>
      <c r="VMR345" s="212"/>
      <c r="VMS345" s="194">
        <v>79.59</v>
      </c>
      <c r="VMT345" s="194">
        <f>ROUND(VMS345*(1+$C$7),2)</f>
        <v>104.49</v>
      </c>
      <c r="VMU345" s="194">
        <f>VMQ345*VMS345</f>
        <v>79.59</v>
      </c>
      <c r="VMV345" s="293">
        <f>VMT345*VMQ345</f>
        <v>104.49</v>
      </c>
      <c r="VMW345" s="232" t="s">
        <v>22773</v>
      </c>
      <c r="VMX345" s="437" t="s">
        <v>22774</v>
      </c>
      <c r="VMY345" s="437"/>
      <c r="VMZ345" s="437"/>
      <c r="VNA345" s="437"/>
      <c r="VNB345" s="437"/>
      <c r="VNC345" s="439"/>
      <c r="VND345" s="211" t="s">
        <v>10863</v>
      </c>
      <c r="VNE345" s="211" t="s">
        <v>22772</v>
      </c>
      <c r="VNF345" s="211" t="s">
        <v>6595</v>
      </c>
      <c r="VNG345" s="212">
        <v>1</v>
      </c>
      <c r="VNH345" s="212"/>
      <c r="VNI345" s="194">
        <v>79.59</v>
      </c>
      <c r="VNJ345" s="194">
        <f>ROUND(VNI345*(1+$C$7),2)</f>
        <v>104.49</v>
      </c>
      <c r="VNK345" s="194">
        <f>VNG345*VNI345</f>
        <v>79.59</v>
      </c>
      <c r="VNL345" s="293">
        <f>VNJ345*VNG345</f>
        <v>104.49</v>
      </c>
      <c r="VNM345" s="232" t="s">
        <v>22773</v>
      </c>
      <c r="VNN345" s="437" t="s">
        <v>22774</v>
      </c>
      <c r="VNO345" s="437"/>
      <c r="VNP345" s="437"/>
      <c r="VNQ345" s="437"/>
      <c r="VNR345" s="437"/>
      <c r="VNS345" s="439"/>
      <c r="VNT345" s="211" t="s">
        <v>10863</v>
      </c>
      <c r="VNU345" s="211" t="s">
        <v>22772</v>
      </c>
      <c r="VNV345" s="211" t="s">
        <v>6595</v>
      </c>
      <c r="VNW345" s="212">
        <v>1</v>
      </c>
      <c r="VNX345" s="212"/>
      <c r="VNY345" s="194">
        <v>79.59</v>
      </c>
      <c r="VNZ345" s="194">
        <f>ROUND(VNY345*(1+$C$7),2)</f>
        <v>104.49</v>
      </c>
      <c r="VOA345" s="194">
        <f>VNW345*VNY345</f>
        <v>79.59</v>
      </c>
      <c r="VOB345" s="293">
        <f>VNZ345*VNW345</f>
        <v>104.49</v>
      </c>
      <c r="VOC345" s="232" t="s">
        <v>22773</v>
      </c>
      <c r="VOD345" s="437" t="s">
        <v>22774</v>
      </c>
      <c r="VOE345" s="437"/>
      <c r="VOF345" s="437"/>
      <c r="VOG345" s="437"/>
      <c r="VOH345" s="437"/>
      <c r="VOI345" s="439"/>
      <c r="VOJ345" s="211" t="s">
        <v>10863</v>
      </c>
      <c r="VOK345" s="211" t="s">
        <v>22772</v>
      </c>
      <c r="VOL345" s="211" t="s">
        <v>6595</v>
      </c>
      <c r="VOM345" s="212">
        <v>1</v>
      </c>
      <c r="VON345" s="212"/>
      <c r="VOO345" s="194">
        <v>79.59</v>
      </c>
      <c r="VOP345" s="194">
        <f>ROUND(VOO345*(1+$C$7),2)</f>
        <v>104.49</v>
      </c>
      <c r="VOQ345" s="194">
        <f>VOM345*VOO345</f>
        <v>79.59</v>
      </c>
      <c r="VOR345" s="293">
        <f>VOP345*VOM345</f>
        <v>104.49</v>
      </c>
      <c r="VOS345" s="232" t="s">
        <v>22773</v>
      </c>
      <c r="VOT345" s="437" t="s">
        <v>22774</v>
      </c>
      <c r="VOU345" s="437"/>
      <c r="VOV345" s="437"/>
      <c r="VOW345" s="437"/>
      <c r="VOX345" s="437"/>
      <c r="VOY345" s="439"/>
      <c r="VOZ345" s="211" t="s">
        <v>10863</v>
      </c>
      <c r="VPA345" s="211" t="s">
        <v>22772</v>
      </c>
      <c r="VPB345" s="211" t="s">
        <v>6595</v>
      </c>
      <c r="VPC345" s="212">
        <v>1</v>
      </c>
      <c r="VPD345" s="212"/>
      <c r="VPE345" s="194">
        <v>79.59</v>
      </c>
      <c r="VPF345" s="194">
        <f>ROUND(VPE345*(1+$C$7),2)</f>
        <v>104.49</v>
      </c>
      <c r="VPG345" s="194">
        <f>VPC345*VPE345</f>
        <v>79.59</v>
      </c>
      <c r="VPH345" s="293">
        <f>VPF345*VPC345</f>
        <v>104.49</v>
      </c>
      <c r="VPI345" s="232" t="s">
        <v>22773</v>
      </c>
      <c r="VPJ345" s="437" t="s">
        <v>22774</v>
      </c>
      <c r="VPK345" s="437"/>
      <c r="VPL345" s="437"/>
      <c r="VPM345" s="437"/>
      <c r="VPN345" s="437"/>
      <c r="VPO345" s="439"/>
      <c r="VPP345" s="211" t="s">
        <v>10863</v>
      </c>
      <c r="VPQ345" s="211" t="s">
        <v>22772</v>
      </c>
      <c r="VPR345" s="211" t="s">
        <v>6595</v>
      </c>
      <c r="VPS345" s="212">
        <v>1</v>
      </c>
      <c r="VPT345" s="212"/>
      <c r="VPU345" s="194">
        <v>79.59</v>
      </c>
      <c r="VPV345" s="194">
        <f>ROUND(VPU345*(1+$C$7),2)</f>
        <v>104.49</v>
      </c>
      <c r="VPW345" s="194">
        <f>VPS345*VPU345</f>
        <v>79.59</v>
      </c>
      <c r="VPX345" s="293">
        <f>VPV345*VPS345</f>
        <v>104.49</v>
      </c>
      <c r="VPY345" s="232" t="s">
        <v>22773</v>
      </c>
      <c r="VPZ345" s="437" t="s">
        <v>22774</v>
      </c>
      <c r="VQA345" s="437"/>
      <c r="VQB345" s="437"/>
      <c r="VQC345" s="437"/>
      <c r="VQD345" s="437"/>
      <c r="VQE345" s="439"/>
      <c r="VQF345" s="211" t="s">
        <v>10863</v>
      </c>
      <c r="VQG345" s="211" t="s">
        <v>22772</v>
      </c>
      <c r="VQH345" s="211" t="s">
        <v>6595</v>
      </c>
      <c r="VQI345" s="212">
        <v>1</v>
      </c>
      <c r="VQJ345" s="212"/>
      <c r="VQK345" s="194">
        <v>79.59</v>
      </c>
      <c r="VQL345" s="194">
        <f>ROUND(VQK345*(1+$C$7),2)</f>
        <v>104.49</v>
      </c>
      <c r="VQM345" s="194">
        <f>VQI345*VQK345</f>
        <v>79.59</v>
      </c>
      <c r="VQN345" s="293">
        <f>VQL345*VQI345</f>
        <v>104.49</v>
      </c>
      <c r="VQO345" s="232" t="s">
        <v>22773</v>
      </c>
      <c r="VQP345" s="437" t="s">
        <v>22774</v>
      </c>
      <c r="VQQ345" s="437"/>
      <c r="VQR345" s="437"/>
      <c r="VQS345" s="437"/>
      <c r="VQT345" s="437"/>
      <c r="VQU345" s="439"/>
      <c r="VQV345" s="211" t="s">
        <v>10863</v>
      </c>
      <c r="VQW345" s="211" t="s">
        <v>22772</v>
      </c>
      <c r="VQX345" s="211" t="s">
        <v>6595</v>
      </c>
      <c r="VQY345" s="212">
        <v>1</v>
      </c>
      <c r="VQZ345" s="212"/>
      <c r="VRA345" s="194">
        <v>79.59</v>
      </c>
      <c r="VRB345" s="194">
        <f>ROUND(VRA345*(1+$C$7),2)</f>
        <v>104.49</v>
      </c>
      <c r="VRC345" s="194">
        <f>VQY345*VRA345</f>
        <v>79.59</v>
      </c>
      <c r="VRD345" s="293">
        <f>VRB345*VQY345</f>
        <v>104.49</v>
      </c>
      <c r="VRE345" s="232" t="s">
        <v>22773</v>
      </c>
      <c r="VRF345" s="437" t="s">
        <v>22774</v>
      </c>
      <c r="VRG345" s="437"/>
      <c r="VRH345" s="437"/>
      <c r="VRI345" s="437"/>
      <c r="VRJ345" s="437"/>
      <c r="VRK345" s="439"/>
      <c r="VRL345" s="211" t="s">
        <v>10863</v>
      </c>
      <c r="VRM345" s="211" t="s">
        <v>22772</v>
      </c>
      <c r="VRN345" s="211" t="s">
        <v>6595</v>
      </c>
      <c r="VRO345" s="212">
        <v>1</v>
      </c>
      <c r="VRP345" s="212"/>
      <c r="VRQ345" s="194">
        <v>79.59</v>
      </c>
      <c r="VRR345" s="194">
        <f>ROUND(VRQ345*(1+$C$7),2)</f>
        <v>104.49</v>
      </c>
      <c r="VRS345" s="194">
        <f>VRO345*VRQ345</f>
        <v>79.59</v>
      </c>
      <c r="VRT345" s="293">
        <f>VRR345*VRO345</f>
        <v>104.49</v>
      </c>
      <c r="VRU345" s="232" t="s">
        <v>22773</v>
      </c>
      <c r="VRV345" s="437" t="s">
        <v>22774</v>
      </c>
      <c r="VRW345" s="437"/>
      <c r="VRX345" s="437"/>
      <c r="VRY345" s="437"/>
      <c r="VRZ345" s="437"/>
      <c r="VSA345" s="439"/>
      <c r="VSB345" s="211" t="s">
        <v>10863</v>
      </c>
      <c r="VSC345" s="211" t="s">
        <v>22772</v>
      </c>
      <c r="VSD345" s="211" t="s">
        <v>6595</v>
      </c>
      <c r="VSE345" s="212">
        <v>1</v>
      </c>
      <c r="VSF345" s="212"/>
      <c r="VSG345" s="194">
        <v>79.59</v>
      </c>
      <c r="VSH345" s="194">
        <f>ROUND(VSG345*(1+$C$7),2)</f>
        <v>104.49</v>
      </c>
      <c r="VSI345" s="194">
        <f>VSE345*VSG345</f>
        <v>79.59</v>
      </c>
      <c r="VSJ345" s="293">
        <f>VSH345*VSE345</f>
        <v>104.49</v>
      </c>
      <c r="VSK345" s="232" t="s">
        <v>22773</v>
      </c>
      <c r="VSL345" s="437" t="s">
        <v>22774</v>
      </c>
      <c r="VSM345" s="437"/>
      <c r="VSN345" s="437"/>
      <c r="VSO345" s="437"/>
      <c r="VSP345" s="437"/>
      <c r="VSQ345" s="439"/>
      <c r="VSR345" s="211" t="s">
        <v>10863</v>
      </c>
      <c r="VSS345" s="211" t="s">
        <v>22772</v>
      </c>
      <c r="VST345" s="211" t="s">
        <v>6595</v>
      </c>
      <c r="VSU345" s="212">
        <v>1</v>
      </c>
      <c r="VSV345" s="212"/>
      <c r="VSW345" s="194">
        <v>79.59</v>
      </c>
      <c r="VSX345" s="194">
        <f>ROUND(VSW345*(1+$C$7),2)</f>
        <v>104.49</v>
      </c>
      <c r="VSY345" s="194">
        <f>VSU345*VSW345</f>
        <v>79.59</v>
      </c>
      <c r="VSZ345" s="293">
        <f>VSX345*VSU345</f>
        <v>104.49</v>
      </c>
      <c r="VTA345" s="232" t="s">
        <v>22773</v>
      </c>
      <c r="VTB345" s="437" t="s">
        <v>22774</v>
      </c>
      <c r="VTC345" s="437"/>
      <c r="VTD345" s="437"/>
      <c r="VTE345" s="437"/>
      <c r="VTF345" s="437"/>
      <c r="VTG345" s="439"/>
      <c r="VTH345" s="211" t="s">
        <v>10863</v>
      </c>
      <c r="VTI345" s="211" t="s">
        <v>22772</v>
      </c>
      <c r="VTJ345" s="211" t="s">
        <v>6595</v>
      </c>
      <c r="VTK345" s="212">
        <v>1</v>
      </c>
      <c r="VTL345" s="212"/>
      <c r="VTM345" s="194">
        <v>79.59</v>
      </c>
      <c r="VTN345" s="194">
        <f>ROUND(VTM345*(1+$C$7),2)</f>
        <v>104.49</v>
      </c>
      <c r="VTO345" s="194">
        <f>VTK345*VTM345</f>
        <v>79.59</v>
      </c>
      <c r="VTP345" s="293">
        <f>VTN345*VTK345</f>
        <v>104.49</v>
      </c>
      <c r="VTQ345" s="232" t="s">
        <v>22773</v>
      </c>
      <c r="VTR345" s="437" t="s">
        <v>22774</v>
      </c>
      <c r="VTS345" s="437"/>
      <c r="VTT345" s="437"/>
      <c r="VTU345" s="437"/>
      <c r="VTV345" s="437"/>
      <c r="VTW345" s="439"/>
      <c r="VTX345" s="211" t="s">
        <v>10863</v>
      </c>
      <c r="VTY345" s="211" t="s">
        <v>22772</v>
      </c>
      <c r="VTZ345" s="211" t="s">
        <v>6595</v>
      </c>
      <c r="VUA345" s="212">
        <v>1</v>
      </c>
      <c r="VUB345" s="212"/>
      <c r="VUC345" s="194">
        <v>79.59</v>
      </c>
      <c r="VUD345" s="194">
        <f>ROUND(VUC345*(1+$C$7),2)</f>
        <v>104.49</v>
      </c>
      <c r="VUE345" s="194">
        <f>VUA345*VUC345</f>
        <v>79.59</v>
      </c>
      <c r="VUF345" s="293">
        <f>VUD345*VUA345</f>
        <v>104.49</v>
      </c>
      <c r="VUG345" s="232" t="s">
        <v>22773</v>
      </c>
      <c r="VUH345" s="437" t="s">
        <v>22774</v>
      </c>
      <c r="VUI345" s="437"/>
      <c r="VUJ345" s="437"/>
      <c r="VUK345" s="437"/>
      <c r="VUL345" s="437"/>
      <c r="VUM345" s="439"/>
      <c r="VUN345" s="211" t="s">
        <v>10863</v>
      </c>
      <c r="VUO345" s="211" t="s">
        <v>22772</v>
      </c>
      <c r="VUP345" s="211" t="s">
        <v>6595</v>
      </c>
      <c r="VUQ345" s="212">
        <v>1</v>
      </c>
      <c r="VUR345" s="212"/>
      <c r="VUS345" s="194">
        <v>79.59</v>
      </c>
      <c r="VUT345" s="194">
        <f>ROUND(VUS345*(1+$C$7),2)</f>
        <v>104.49</v>
      </c>
      <c r="VUU345" s="194">
        <f>VUQ345*VUS345</f>
        <v>79.59</v>
      </c>
      <c r="VUV345" s="293">
        <f>VUT345*VUQ345</f>
        <v>104.49</v>
      </c>
      <c r="VUW345" s="232" t="s">
        <v>22773</v>
      </c>
      <c r="VUX345" s="437" t="s">
        <v>22774</v>
      </c>
      <c r="VUY345" s="437"/>
      <c r="VUZ345" s="437"/>
      <c r="VVA345" s="437"/>
      <c r="VVB345" s="437"/>
      <c r="VVC345" s="439"/>
      <c r="VVD345" s="211" t="s">
        <v>10863</v>
      </c>
      <c r="VVE345" s="211" t="s">
        <v>22772</v>
      </c>
      <c r="VVF345" s="211" t="s">
        <v>6595</v>
      </c>
      <c r="VVG345" s="212">
        <v>1</v>
      </c>
      <c r="VVH345" s="212"/>
      <c r="VVI345" s="194">
        <v>79.59</v>
      </c>
      <c r="VVJ345" s="194">
        <f>ROUND(VVI345*(1+$C$7),2)</f>
        <v>104.49</v>
      </c>
      <c r="VVK345" s="194">
        <f>VVG345*VVI345</f>
        <v>79.59</v>
      </c>
      <c r="VVL345" s="293">
        <f>VVJ345*VVG345</f>
        <v>104.49</v>
      </c>
      <c r="VVM345" s="232" t="s">
        <v>22773</v>
      </c>
      <c r="VVN345" s="437" t="s">
        <v>22774</v>
      </c>
      <c r="VVO345" s="437"/>
      <c r="VVP345" s="437"/>
      <c r="VVQ345" s="437"/>
      <c r="VVR345" s="437"/>
      <c r="VVS345" s="439"/>
      <c r="VVT345" s="211" t="s">
        <v>10863</v>
      </c>
      <c r="VVU345" s="211" t="s">
        <v>22772</v>
      </c>
      <c r="VVV345" s="211" t="s">
        <v>6595</v>
      </c>
      <c r="VVW345" s="212">
        <v>1</v>
      </c>
      <c r="VVX345" s="212"/>
      <c r="VVY345" s="194">
        <v>79.59</v>
      </c>
      <c r="VVZ345" s="194">
        <f>ROUND(VVY345*(1+$C$7),2)</f>
        <v>104.49</v>
      </c>
      <c r="VWA345" s="194">
        <f>VVW345*VVY345</f>
        <v>79.59</v>
      </c>
      <c r="VWB345" s="293">
        <f>VVZ345*VVW345</f>
        <v>104.49</v>
      </c>
      <c r="VWC345" s="232" t="s">
        <v>22773</v>
      </c>
      <c r="VWD345" s="437" t="s">
        <v>22774</v>
      </c>
      <c r="VWE345" s="437"/>
      <c r="VWF345" s="437"/>
      <c r="VWG345" s="437"/>
      <c r="VWH345" s="437"/>
      <c r="VWI345" s="439"/>
      <c r="VWJ345" s="211" t="s">
        <v>10863</v>
      </c>
      <c r="VWK345" s="211" t="s">
        <v>22772</v>
      </c>
      <c r="VWL345" s="211" t="s">
        <v>6595</v>
      </c>
      <c r="VWM345" s="212">
        <v>1</v>
      </c>
      <c r="VWN345" s="212"/>
      <c r="VWO345" s="194">
        <v>79.59</v>
      </c>
      <c r="VWP345" s="194">
        <f>ROUND(VWO345*(1+$C$7),2)</f>
        <v>104.49</v>
      </c>
      <c r="VWQ345" s="194">
        <f>VWM345*VWO345</f>
        <v>79.59</v>
      </c>
      <c r="VWR345" s="293">
        <f>VWP345*VWM345</f>
        <v>104.49</v>
      </c>
      <c r="VWS345" s="232" t="s">
        <v>22773</v>
      </c>
      <c r="VWT345" s="437" t="s">
        <v>22774</v>
      </c>
      <c r="VWU345" s="437"/>
      <c r="VWV345" s="437"/>
      <c r="VWW345" s="437"/>
      <c r="VWX345" s="437"/>
      <c r="VWY345" s="439"/>
      <c r="VWZ345" s="211" t="s">
        <v>10863</v>
      </c>
      <c r="VXA345" s="211" t="s">
        <v>22772</v>
      </c>
      <c r="VXB345" s="211" t="s">
        <v>6595</v>
      </c>
      <c r="VXC345" s="212">
        <v>1</v>
      </c>
      <c r="VXD345" s="212"/>
      <c r="VXE345" s="194">
        <v>79.59</v>
      </c>
      <c r="VXF345" s="194">
        <f>ROUND(VXE345*(1+$C$7),2)</f>
        <v>104.49</v>
      </c>
      <c r="VXG345" s="194">
        <f>VXC345*VXE345</f>
        <v>79.59</v>
      </c>
      <c r="VXH345" s="293">
        <f>VXF345*VXC345</f>
        <v>104.49</v>
      </c>
      <c r="VXI345" s="232" t="s">
        <v>22773</v>
      </c>
      <c r="VXJ345" s="437" t="s">
        <v>22774</v>
      </c>
      <c r="VXK345" s="437"/>
      <c r="VXL345" s="437"/>
      <c r="VXM345" s="437"/>
      <c r="VXN345" s="437"/>
      <c r="VXO345" s="439"/>
      <c r="VXP345" s="211" t="s">
        <v>10863</v>
      </c>
      <c r="VXQ345" s="211" t="s">
        <v>22772</v>
      </c>
      <c r="VXR345" s="211" t="s">
        <v>6595</v>
      </c>
      <c r="VXS345" s="212">
        <v>1</v>
      </c>
      <c r="VXT345" s="212"/>
      <c r="VXU345" s="194">
        <v>79.59</v>
      </c>
      <c r="VXV345" s="194">
        <f>ROUND(VXU345*(1+$C$7),2)</f>
        <v>104.49</v>
      </c>
      <c r="VXW345" s="194">
        <f>VXS345*VXU345</f>
        <v>79.59</v>
      </c>
      <c r="VXX345" s="293">
        <f>VXV345*VXS345</f>
        <v>104.49</v>
      </c>
      <c r="VXY345" s="232" t="s">
        <v>22773</v>
      </c>
      <c r="VXZ345" s="437" t="s">
        <v>22774</v>
      </c>
      <c r="VYA345" s="437"/>
      <c r="VYB345" s="437"/>
      <c r="VYC345" s="437"/>
      <c r="VYD345" s="437"/>
      <c r="VYE345" s="439"/>
      <c r="VYF345" s="211" t="s">
        <v>10863</v>
      </c>
      <c r="VYG345" s="211" t="s">
        <v>22772</v>
      </c>
      <c r="VYH345" s="211" t="s">
        <v>6595</v>
      </c>
      <c r="VYI345" s="212">
        <v>1</v>
      </c>
      <c r="VYJ345" s="212"/>
      <c r="VYK345" s="194">
        <v>79.59</v>
      </c>
      <c r="VYL345" s="194">
        <f>ROUND(VYK345*(1+$C$7),2)</f>
        <v>104.49</v>
      </c>
      <c r="VYM345" s="194">
        <f>VYI345*VYK345</f>
        <v>79.59</v>
      </c>
      <c r="VYN345" s="293">
        <f>VYL345*VYI345</f>
        <v>104.49</v>
      </c>
      <c r="VYO345" s="232" t="s">
        <v>22773</v>
      </c>
      <c r="VYP345" s="437" t="s">
        <v>22774</v>
      </c>
      <c r="VYQ345" s="437"/>
      <c r="VYR345" s="437"/>
      <c r="VYS345" s="437"/>
      <c r="VYT345" s="437"/>
      <c r="VYU345" s="439"/>
      <c r="VYV345" s="211" t="s">
        <v>10863</v>
      </c>
      <c r="VYW345" s="211" t="s">
        <v>22772</v>
      </c>
      <c r="VYX345" s="211" t="s">
        <v>6595</v>
      </c>
      <c r="VYY345" s="212">
        <v>1</v>
      </c>
      <c r="VYZ345" s="212"/>
      <c r="VZA345" s="194">
        <v>79.59</v>
      </c>
      <c r="VZB345" s="194">
        <f>ROUND(VZA345*(1+$C$7),2)</f>
        <v>104.49</v>
      </c>
      <c r="VZC345" s="194">
        <f>VYY345*VZA345</f>
        <v>79.59</v>
      </c>
      <c r="VZD345" s="293">
        <f>VZB345*VYY345</f>
        <v>104.49</v>
      </c>
      <c r="VZE345" s="232" t="s">
        <v>22773</v>
      </c>
      <c r="VZF345" s="437" t="s">
        <v>22774</v>
      </c>
      <c r="VZG345" s="437"/>
      <c r="VZH345" s="437"/>
      <c r="VZI345" s="437"/>
      <c r="VZJ345" s="437"/>
      <c r="VZK345" s="439"/>
      <c r="VZL345" s="211" t="s">
        <v>10863</v>
      </c>
      <c r="VZM345" s="211" t="s">
        <v>22772</v>
      </c>
      <c r="VZN345" s="211" t="s">
        <v>6595</v>
      </c>
      <c r="VZO345" s="212">
        <v>1</v>
      </c>
      <c r="VZP345" s="212"/>
      <c r="VZQ345" s="194">
        <v>79.59</v>
      </c>
      <c r="VZR345" s="194">
        <f>ROUND(VZQ345*(1+$C$7),2)</f>
        <v>104.49</v>
      </c>
      <c r="VZS345" s="194">
        <f>VZO345*VZQ345</f>
        <v>79.59</v>
      </c>
      <c r="VZT345" s="293">
        <f>VZR345*VZO345</f>
        <v>104.49</v>
      </c>
      <c r="VZU345" s="232" t="s">
        <v>22773</v>
      </c>
      <c r="VZV345" s="437" t="s">
        <v>22774</v>
      </c>
      <c r="VZW345" s="437"/>
      <c r="VZX345" s="437"/>
      <c r="VZY345" s="437"/>
      <c r="VZZ345" s="437"/>
      <c r="WAA345" s="439"/>
      <c r="WAB345" s="211" t="s">
        <v>10863</v>
      </c>
      <c r="WAC345" s="211" t="s">
        <v>22772</v>
      </c>
      <c r="WAD345" s="211" t="s">
        <v>6595</v>
      </c>
      <c r="WAE345" s="212">
        <v>1</v>
      </c>
      <c r="WAF345" s="212"/>
      <c r="WAG345" s="194">
        <v>79.59</v>
      </c>
      <c r="WAH345" s="194">
        <f>ROUND(WAG345*(1+$C$7),2)</f>
        <v>104.49</v>
      </c>
      <c r="WAI345" s="194">
        <f>WAE345*WAG345</f>
        <v>79.59</v>
      </c>
      <c r="WAJ345" s="293">
        <f>WAH345*WAE345</f>
        <v>104.49</v>
      </c>
      <c r="WAK345" s="232" t="s">
        <v>22773</v>
      </c>
      <c r="WAL345" s="437" t="s">
        <v>22774</v>
      </c>
      <c r="WAM345" s="437"/>
      <c r="WAN345" s="437"/>
      <c r="WAO345" s="437"/>
      <c r="WAP345" s="437"/>
      <c r="WAQ345" s="439"/>
      <c r="WAR345" s="211" t="s">
        <v>10863</v>
      </c>
      <c r="WAS345" s="211" t="s">
        <v>22772</v>
      </c>
      <c r="WAT345" s="211" t="s">
        <v>6595</v>
      </c>
      <c r="WAU345" s="212">
        <v>1</v>
      </c>
      <c r="WAV345" s="212"/>
      <c r="WAW345" s="194">
        <v>79.59</v>
      </c>
      <c r="WAX345" s="194">
        <f>ROUND(WAW345*(1+$C$7),2)</f>
        <v>104.49</v>
      </c>
      <c r="WAY345" s="194">
        <f>WAU345*WAW345</f>
        <v>79.59</v>
      </c>
      <c r="WAZ345" s="293">
        <f>WAX345*WAU345</f>
        <v>104.49</v>
      </c>
      <c r="WBA345" s="232" t="s">
        <v>22773</v>
      </c>
      <c r="WBB345" s="437" t="s">
        <v>22774</v>
      </c>
      <c r="WBC345" s="437"/>
      <c r="WBD345" s="437"/>
      <c r="WBE345" s="437"/>
      <c r="WBF345" s="437"/>
      <c r="WBG345" s="439"/>
      <c r="WBH345" s="211" t="s">
        <v>10863</v>
      </c>
      <c r="WBI345" s="211" t="s">
        <v>22772</v>
      </c>
      <c r="WBJ345" s="211" t="s">
        <v>6595</v>
      </c>
      <c r="WBK345" s="212">
        <v>1</v>
      </c>
      <c r="WBL345" s="212"/>
      <c r="WBM345" s="194">
        <v>79.59</v>
      </c>
      <c r="WBN345" s="194">
        <f>ROUND(WBM345*(1+$C$7),2)</f>
        <v>104.49</v>
      </c>
      <c r="WBO345" s="194">
        <f>WBK345*WBM345</f>
        <v>79.59</v>
      </c>
      <c r="WBP345" s="293">
        <f>WBN345*WBK345</f>
        <v>104.49</v>
      </c>
      <c r="WBQ345" s="232" t="s">
        <v>22773</v>
      </c>
      <c r="WBR345" s="437" t="s">
        <v>22774</v>
      </c>
      <c r="WBS345" s="437"/>
      <c r="WBT345" s="437"/>
      <c r="WBU345" s="437"/>
      <c r="WBV345" s="437"/>
      <c r="WBW345" s="439"/>
      <c r="WBX345" s="211" t="s">
        <v>10863</v>
      </c>
      <c r="WBY345" s="211" t="s">
        <v>22772</v>
      </c>
      <c r="WBZ345" s="211" t="s">
        <v>6595</v>
      </c>
      <c r="WCA345" s="212">
        <v>1</v>
      </c>
      <c r="WCB345" s="212"/>
      <c r="WCC345" s="194">
        <v>79.59</v>
      </c>
      <c r="WCD345" s="194">
        <f>ROUND(WCC345*(1+$C$7),2)</f>
        <v>104.49</v>
      </c>
      <c r="WCE345" s="194">
        <f>WCA345*WCC345</f>
        <v>79.59</v>
      </c>
      <c r="WCF345" s="293">
        <f>WCD345*WCA345</f>
        <v>104.49</v>
      </c>
      <c r="WCG345" s="232" t="s">
        <v>22773</v>
      </c>
      <c r="WCH345" s="437" t="s">
        <v>22774</v>
      </c>
      <c r="WCI345" s="437"/>
      <c r="WCJ345" s="437"/>
      <c r="WCK345" s="437"/>
      <c r="WCL345" s="437"/>
      <c r="WCM345" s="439"/>
      <c r="WCN345" s="211" t="s">
        <v>10863</v>
      </c>
      <c r="WCO345" s="211" t="s">
        <v>22772</v>
      </c>
      <c r="WCP345" s="211" t="s">
        <v>6595</v>
      </c>
      <c r="WCQ345" s="212">
        <v>1</v>
      </c>
      <c r="WCR345" s="212"/>
      <c r="WCS345" s="194">
        <v>79.59</v>
      </c>
      <c r="WCT345" s="194">
        <f>ROUND(WCS345*(1+$C$7),2)</f>
        <v>104.49</v>
      </c>
      <c r="WCU345" s="194">
        <f>WCQ345*WCS345</f>
        <v>79.59</v>
      </c>
      <c r="WCV345" s="293">
        <f>WCT345*WCQ345</f>
        <v>104.49</v>
      </c>
      <c r="WCW345" s="232" t="s">
        <v>22773</v>
      </c>
      <c r="WCX345" s="437" t="s">
        <v>22774</v>
      </c>
      <c r="WCY345" s="437"/>
      <c r="WCZ345" s="437"/>
      <c r="WDA345" s="437"/>
      <c r="WDB345" s="437"/>
      <c r="WDC345" s="439"/>
      <c r="WDD345" s="211" t="s">
        <v>10863</v>
      </c>
      <c r="WDE345" s="211" t="s">
        <v>22772</v>
      </c>
      <c r="WDF345" s="211" t="s">
        <v>6595</v>
      </c>
      <c r="WDG345" s="212">
        <v>1</v>
      </c>
      <c r="WDH345" s="212"/>
      <c r="WDI345" s="194">
        <v>79.59</v>
      </c>
      <c r="WDJ345" s="194">
        <f>ROUND(WDI345*(1+$C$7),2)</f>
        <v>104.49</v>
      </c>
      <c r="WDK345" s="194">
        <f>WDG345*WDI345</f>
        <v>79.59</v>
      </c>
      <c r="WDL345" s="293">
        <f>WDJ345*WDG345</f>
        <v>104.49</v>
      </c>
      <c r="WDM345" s="232" t="s">
        <v>22773</v>
      </c>
      <c r="WDN345" s="437" t="s">
        <v>22774</v>
      </c>
      <c r="WDO345" s="437"/>
      <c r="WDP345" s="437"/>
      <c r="WDQ345" s="437"/>
      <c r="WDR345" s="437"/>
      <c r="WDS345" s="439"/>
      <c r="WDT345" s="211" t="s">
        <v>10863</v>
      </c>
      <c r="WDU345" s="211" t="s">
        <v>22772</v>
      </c>
      <c r="WDV345" s="211" t="s">
        <v>6595</v>
      </c>
      <c r="WDW345" s="212">
        <v>1</v>
      </c>
      <c r="WDX345" s="212"/>
      <c r="WDY345" s="194">
        <v>79.59</v>
      </c>
      <c r="WDZ345" s="194">
        <f>ROUND(WDY345*(1+$C$7),2)</f>
        <v>104.49</v>
      </c>
      <c r="WEA345" s="194">
        <f>WDW345*WDY345</f>
        <v>79.59</v>
      </c>
      <c r="WEB345" s="293">
        <f>WDZ345*WDW345</f>
        <v>104.49</v>
      </c>
      <c r="WEC345" s="232" t="s">
        <v>22773</v>
      </c>
      <c r="WED345" s="437" t="s">
        <v>22774</v>
      </c>
      <c r="WEE345" s="437"/>
      <c r="WEF345" s="437"/>
      <c r="WEG345" s="437"/>
      <c r="WEH345" s="437"/>
      <c r="WEI345" s="439"/>
      <c r="WEJ345" s="211" t="s">
        <v>10863</v>
      </c>
      <c r="WEK345" s="211" t="s">
        <v>22772</v>
      </c>
      <c r="WEL345" s="211" t="s">
        <v>6595</v>
      </c>
      <c r="WEM345" s="212">
        <v>1</v>
      </c>
      <c r="WEN345" s="212"/>
      <c r="WEO345" s="194">
        <v>79.59</v>
      </c>
      <c r="WEP345" s="194">
        <f>ROUND(WEO345*(1+$C$7),2)</f>
        <v>104.49</v>
      </c>
      <c r="WEQ345" s="194">
        <f>WEM345*WEO345</f>
        <v>79.59</v>
      </c>
      <c r="WER345" s="293">
        <f>WEP345*WEM345</f>
        <v>104.49</v>
      </c>
      <c r="WES345" s="232" t="s">
        <v>22773</v>
      </c>
      <c r="WET345" s="437" t="s">
        <v>22774</v>
      </c>
      <c r="WEU345" s="437"/>
      <c r="WEV345" s="437"/>
      <c r="WEW345" s="437"/>
      <c r="WEX345" s="437"/>
      <c r="WEY345" s="439"/>
      <c r="WEZ345" s="211" t="s">
        <v>10863</v>
      </c>
      <c r="WFA345" s="211" t="s">
        <v>22772</v>
      </c>
      <c r="WFB345" s="211" t="s">
        <v>6595</v>
      </c>
      <c r="WFC345" s="212">
        <v>1</v>
      </c>
      <c r="WFD345" s="212"/>
      <c r="WFE345" s="194">
        <v>79.59</v>
      </c>
      <c r="WFF345" s="194">
        <f>ROUND(WFE345*(1+$C$7),2)</f>
        <v>104.49</v>
      </c>
      <c r="WFG345" s="194">
        <f>WFC345*WFE345</f>
        <v>79.59</v>
      </c>
      <c r="WFH345" s="293">
        <f>WFF345*WFC345</f>
        <v>104.49</v>
      </c>
      <c r="WFI345" s="232" t="s">
        <v>22773</v>
      </c>
      <c r="WFJ345" s="437" t="s">
        <v>22774</v>
      </c>
      <c r="WFK345" s="437"/>
      <c r="WFL345" s="437"/>
      <c r="WFM345" s="437"/>
      <c r="WFN345" s="437"/>
      <c r="WFO345" s="439"/>
      <c r="WFP345" s="211" t="s">
        <v>10863</v>
      </c>
      <c r="WFQ345" s="211" t="s">
        <v>22772</v>
      </c>
      <c r="WFR345" s="211" t="s">
        <v>6595</v>
      </c>
      <c r="WFS345" s="212">
        <v>1</v>
      </c>
      <c r="WFT345" s="212"/>
      <c r="WFU345" s="194">
        <v>79.59</v>
      </c>
      <c r="WFV345" s="194">
        <f>ROUND(WFU345*(1+$C$7),2)</f>
        <v>104.49</v>
      </c>
      <c r="WFW345" s="194">
        <f>WFS345*WFU345</f>
        <v>79.59</v>
      </c>
      <c r="WFX345" s="293">
        <f>WFV345*WFS345</f>
        <v>104.49</v>
      </c>
      <c r="WFY345" s="232" t="s">
        <v>22773</v>
      </c>
      <c r="WFZ345" s="437" t="s">
        <v>22774</v>
      </c>
      <c r="WGA345" s="437"/>
      <c r="WGB345" s="437"/>
      <c r="WGC345" s="437"/>
      <c r="WGD345" s="437"/>
      <c r="WGE345" s="439"/>
      <c r="WGF345" s="211" t="s">
        <v>10863</v>
      </c>
      <c r="WGG345" s="211" t="s">
        <v>22772</v>
      </c>
      <c r="WGH345" s="211" t="s">
        <v>6595</v>
      </c>
      <c r="WGI345" s="212">
        <v>1</v>
      </c>
      <c r="WGJ345" s="212"/>
      <c r="WGK345" s="194">
        <v>79.59</v>
      </c>
      <c r="WGL345" s="194">
        <f>ROUND(WGK345*(1+$C$7),2)</f>
        <v>104.49</v>
      </c>
      <c r="WGM345" s="194">
        <f>WGI345*WGK345</f>
        <v>79.59</v>
      </c>
      <c r="WGN345" s="293">
        <f>WGL345*WGI345</f>
        <v>104.49</v>
      </c>
      <c r="WGO345" s="232" t="s">
        <v>22773</v>
      </c>
      <c r="WGP345" s="437" t="s">
        <v>22774</v>
      </c>
      <c r="WGQ345" s="437"/>
      <c r="WGR345" s="437"/>
      <c r="WGS345" s="437"/>
      <c r="WGT345" s="437"/>
      <c r="WGU345" s="439"/>
      <c r="WGV345" s="211" t="s">
        <v>10863</v>
      </c>
      <c r="WGW345" s="211" t="s">
        <v>22772</v>
      </c>
      <c r="WGX345" s="211" t="s">
        <v>6595</v>
      </c>
      <c r="WGY345" s="212">
        <v>1</v>
      </c>
      <c r="WGZ345" s="212"/>
      <c r="WHA345" s="194">
        <v>79.59</v>
      </c>
      <c r="WHB345" s="194">
        <f>ROUND(WHA345*(1+$C$7),2)</f>
        <v>104.49</v>
      </c>
      <c r="WHC345" s="194">
        <f>WGY345*WHA345</f>
        <v>79.59</v>
      </c>
      <c r="WHD345" s="293">
        <f>WHB345*WGY345</f>
        <v>104.49</v>
      </c>
      <c r="WHE345" s="232" t="s">
        <v>22773</v>
      </c>
      <c r="WHF345" s="437" t="s">
        <v>22774</v>
      </c>
      <c r="WHG345" s="437"/>
      <c r="WHH345" s="437"/>
      <c r="WHI345" s="437"/>
      <c r="WHJ345" s="437"/>
      <c r="WHK345" s="439"/>
      <c r="WHL345" s="211" t="s">
        <v>10863</v>
      </c>
      <c r="WHM345" s="211" t="s">
        <v>22772</v>
      </c>
      <c r="WHN345" s="211" t="s">
        <v>6595</v>
      </c>
      <c r="WHO345" s="212">
        <v>1</v>
      </c>
      <c r="WHP345" s="212"/>
      <c r="WHQ345" s="194">
        <v>79.59</v>
      </c>
      <c r="WHR345" s="194">
        <f>ROUND(WHQ345*(1+$C$7),2)</f>
        <v>104.49</v>
      </c>
      <c r="WHS345" s="194">
        <f>WHO345*WHQ345</f>
        <v>79.59</v>
      </c>
      <c r="WHT345" s="293">
        <f>WHR345*WHO345</f>
        <v>104.49</v>
      </c>
      <c r="WHU345" s="232" t="s">
        <v>22773</v>
      </c>
      <c r="WHV345" s="437" t="s">
        <v>22774</v>
      </c>
      <c r="WHW345" s="437"/>
      <c r="WHX345" s="437"/>
      <c r="WHY345" s="437"/>
      <c r="WHZ345" s="437"/>
      <c r="WIA345" s="439"/>
      <c r="WIB345" s="211" t="s">
        <v>10863</v>
      </c>
      <c r="WIC345" s="211" t="s">
        <v>22772</v>
      </c>
      <c r="WID345" s="211" t="s">
        <v>6595</v>
      </c>
      <c r="WIE345" s="212">
        <v>1</v>
      </c>
      <c r="WIF345" s="212"/>
      <c r="WIG345" s="194">
        <v>79.59</v>
      </c>
      <c r="WIH345" s="194">
        <f>ROUND(WIG345*(1+$C$7),2)</f>
        <v>104.49</v>
      </c>
      <c r="WII345" s="194">
        <f>WIE345*WIG345</f>
        <v>79.59</v>
      </c>
      <c r="WIJ345" s="293">
        <f>WIH345*WIE345</f>
        <v>104.49</v>
      </c>
      <c r="WIK345" s="232" t="s">
        <v>22773</v>
      </c>
      <c r="WIL345" s="437" t="s">
        <v>22774</v>
      </c>
      <c r="WIM345" s="437"/>
      <c r="WIN345" s="437"/>
      <c r="WIO345" s="437"/>
      <c r="WIP345" s="437"/>
      <c r="WIQ345" s="439"/>
      <c r="WIR345" s="211" t="s">
        <v>10863</v>
      </c>
      <c r="WIS345" s="211" t="s">
        <v>22772</v>
      </c>
      <c r="WIT345" s="211" t="s">
        <v>6595</v>
      </c>
      <c r="WIU345" s="212">
        <v>1</v>
      </c>
      <c r="WIV345" s="212"/>
      <c r="WIW345" s="194">
        <v>79.59</v>
      </c>
      <c r="WIX345" s="194">
        <f>ROUND(WIW345*(1+$C$7),2)</f>
        <v>104.49</v>
      </c>
      <c r="WIY345" s="194">
        <f>WIU345*WIW345</f>
        <v>79.59</v>
      </c>
      <c r="WIZ345" s="293">
        <f>WIX345*WIU345</f>
        <v>104.49</v>
      </c>
      <c r="WJA345" s="232" t="s">
        <v>22773</v>
      </c>
      <c r="WJB345" s="437" t="s">
        <v>22774</v>
      </c>
      <c r="WJC345" s="437"/>
      <c r="WJD345" s="437"/>
      <c r="WJE345" s="437"/>
      <c r="WJF345" s="437"/>
      <c r="WJG345" s="439"/>
      <c r="WJH345" s="211" t="s">
        <v>10863</v>
      </c>
      <c r="WJI345" s="211" t="s">
        <v>22772</v>
      </c>
      <c r="WJJ345" s="211" t="s">
        <v>6595</v>
      </c>
      <c r="WJK345" s="212">
        <v>1</v>
      </c>
      <c r="WJL345" s="212"/>
      <c r="WJM345" s="194">
        <v>79.59</v>
      </c>
      <c r="WJN345" s="194">
        <f>ROUND(WJM345*(1+$C$7),2)</f>
        <v>104.49</v>
      </c>
      <c r="WJO345" s="194">
        <f>WJK345*WJM345</f>
        <v>79.59</v>
      </c>
      <c r="WJP345" s="293">
        <f>WJN345*WJK345</f>
        <v>104.49</v>
      </c>
      <c r="WJQ345" s="232" t="s">
        <v>22773</v>
      </c>
      <c r="WJR345" s="437" t="s">
        <v>22774</v>
      </c>
      <c r="WJS345" s="437"/>
      <c r="WJT345" s="437"/>
      <c r="WJU345" s="437"/>
      <c r="WJV345" s="437"/>
      <c r="WJW345" s="439"/>
      <c r="WJX345" s="211" t="s">
        <v>10863</v>
      </c>
      <c r="WJY345" s="211" t="s">
        <v>22772</v>
      </c>
      <c r="WJZ345" s="211" t="s">
        <v>6595</v>
      </c>
      <c r="WKA345" s="212">
        <v>1</v>
      </c>
      <c r="WKB345" s="212"/>
      <c r="WKC345" s="194">
        <v>79.59</v>
      </c>
      <c r="WKD345" s="194">
        <f>ROUND(WKC345*(1+$C$7),2)</f>
        <v>104.49</v>
      </c>
      <c r="WKE345" s="194">
        <f>WKA345*WKC345</f>
        <v>79.59</v>
      </c>
      <c r="WKF345" s="293">
        <f>WKD345*WKA345</f>
        <v>104.49</v>
      </c>
      <c r="WKG345" s="232" t="s">
        <v>22773</v>
      </c>
      <c r="WKH345" s="437" t="s">
        <v>22774</v>
      </c>
      <c r="WKI345" s="437"/>
      <c r="WKJ345" s="437"/>
      <c r="WKK345" s="437"/>
      <c r="WKL345" s="437"/>
      <c r="WKM345" s="439"/>
      <c r="WKN345" s="211" t="s">
        <v>10863</v>
      </c>
      <c r="WKO345" s="211" t="s">
        <v>22772</v>
      </c>
      <c r="WKP345" s="211" t="s">
        <v>6595</v>
      </c>
      <c r="WKQ345" s="212">
        <v>1</v>
      </c>
      <c r="WKR345" s="212"/>
      <c r="WKS345" s="194">
        <v>79.59</v>
      </c>
      <c r="WKT345" s="194">
        <f>ROUND(WKS345*(1+$C$7),2)</f>
        <v>104.49</v>
      </c>
      <c r="WKU345" s="194">
        <f>WKQ345*WKS345</f>
        <v>79.59</v>
      </c>
      <c r="WKV345" s="293">
        <f>WKT345*WKQ345</f>
        <v>104.49</v>
      </c>
      <c r="WKW345" s="232" t="s">
        <v>22773</v>
      </c>
      <c r="WKX345" s="437" t="s">
        <v>22774</v>
      </c>
      <c r="WKY345" s="437"/>
      <c r="WKZ345" s="437"/>
      <c r="WLA345" s="437"/>
      <c r="WLB345" s="437"/>
      <c r="WLC345" s="439"/>
      <c r="WLD345" s="211" t="s">
        <v>10863</v>
      </c>
      <c r="WLE345" s="211" t="s">
        <v>22772</v>
      </c>
      <c r="WLF345" s="211" t="s">
        <v>6595</v>
      </c>
      <c r="WLG345" s="212">
        <v>1</v>
      </c>
      <c r="WLH345" s="212"/>
      <c r="WLI345" s="194">
        <v>79.59</v>
      </c>
      <c r="WLJ345" s="194">
        <f>ROUND(WLI345*(1+$C$7),2)</f>
        <v>104.49</v>
      </c>
      <c r="WLK345" s="194">
        <f>WLG345*WLI345</f>
        <v>79.59</v>
      </c>
      <c r="WLL345" s="293">
        <f>WLJ345*WLG345</f>
        <v>104.49</v>
      </c>
      <c r="WLM345" s="232" t="s">
        <v>22773</v>
      </c>
      <c r="WLN345" s="437" t="s">
        <v>22774</v>
      </c>
      <c r="WLO345" s="437"/>
      <c r="WLP345" s="437"/>
      <c r="WLQ345" s="437"/>
      <c r="WLR345" s="437"/>
      <c r="WLS345" s="439"/>
      <c r="WLT345" s="211" t="s">
        <v>10863</v>
      </c>
      <c r="WLU345" s="211" t="s">
        <v>22772</v>
      </c>
      <c r="WLV345" s="211" t="s">
        <v>6595</v>
      </c>
      <c r="WLW345" s="212">
        <v>1</v>
      </c>
      <c r="WLX345" s="212"/>
      <c r="WLY345" s="194">
        <v>79.59</v>
      </c>
      <c r="WLZ345" s="194">
        <f>ROUND(WLY345*(1+$C$7),2)</f>
        <v>104.49</v>
      </c>
      <c r="WMA345" s="194">
        <f>WLW345*WLY345</f>
        <v>79.59</v>
      </c>
      <c r="WMB345" s="293">
        <f>WLZ345*WLW345</f>
        <v>104.49</v>
      </c>
      <c r="WMC345" s="232" t="s">
        <v>22773</v>
      </c>
      <c r="WMD345" s="437" t="s">
        <v>22774</v>
      </c>
      <c r="WME345" s="437"/>
      <c r="WMF345" s="437"/>
      <c r="WMG345" s="437"/>
      <c r="WMH345" s="437"/>
      <c r="WMI345" s="439"/>
      <c r="WMJ345" s="211" t="s">
        <v>10863</v>
      </c>
      <c r="WMK345" s="211" t="s">
        <v>22772</v>
      </c>
      <c r="WML345" s="211" t="s">
        <v>6595</v>
      </c>
      <c r="WMM345" s="212">
        <v>1</v>
      </c>
      <c r="WMN345" s="212"/>
      <c r="WMO345" s="194">
        <v>79.59</v>
      </c>
      <c r="WMP345" s="194">
        <f>ROUND(WMO345*(1+$C$7),2)</f>
        <v>104.49</v>
      </c>
      <c r="WMQ345" s="194">
        <f>WMM345*WMO345</f>
        <v>79.59</v>
      </c>
      <c r="WMR345" s="293">
        <f>WMP345*WMM345</f>
        <v>104.49</v>
      </c>
      <c r="WMS345" s="232" t="s">
        <v>22773</v>
      </c>
      <c r="WMT345" s="437" t="s">
        <v>22774</v>
      </c>
      <c r="WMU345" s="437"/>
      <c r="WMV345" s="437"/>
      <c r="WMW345" s="437"/>
      <c r="WMX345" s="437"/>
      <c r="WMY345" s="439"/>
      <c r="WMZ345" s="211" t="s">
        <v>10863</v>
      </c>
      <c r="WNA345" s="211" t="s">
        <v>22772</v>
      </c>
      <c r="WNB345" s="211" t="s">
        <v>6595</v>
      </c>
      <c r="WNC345" s="212">
        <v>1</v>
      </c>
      <c r="WND345" s="212"/>
      <c r="WNE345" s="194">
        <v>79.59</v>
      </c>
      <c r="WNF345" s="194">
        <f>ROUND(WNE345*(1+$C$7),2)</f>
        <v>104.49</v>
      </c>
      <c r="WNG345" s="194">
        <f>WNC345*WNE345</f>
        <v>79.59</v>
      </c>
      <c r="WNH345" s="293">
        <f>WNF345*WNC345</f>
        <v>104.49</v>
      </c>
      <c r="WNI345" s="232" t="s">
        <v>22773</v>
      </c>
      <c r="WNJ345" s="437" t="s">
        <v>22774</v>
      </c>
      <c r="WNK345" s="437"/>
      <c r="WNL345" s="437"/>
      <c r="WNM345" s="437"/>
      <c r="WNN345" s="437"/>
      <c r="WNO345" s="439"/>
      <c r="WNP345" s="211" t="s">
        <v>10863</v>
      </c>
      <c r="WNQ345" s="211" t="s">
        <v>22772</v>
      </c>
      <c r="WNR345" s="211" t="s">
        <v>6595</v>
      </c>
      <c r="WNS345" s="212">
        <v>1</v>
      </c>
      <c r="WNT345" s="212"/>
      <c r="WNU345" s="194">
        <v>79.59</v>
      </c>
      <c r="WNV345" s="194">
        <f>ROUND(WNU345*(1+$C$7),2)</f>
        <v>104.49</v>
      </c>
      <c r="WNW345" s="194">
        <f>WNS345*WNU345</f>
        <v>79.59</v>
      </c>
      <c r="WNX345" s="293">
        <f>WNV345*WNS345</f>
        <v>104.49</v>
      </c>
      <c r="WNY345" s="232" t="s">
        <v>22773</v>
      </c>
      <c r="WNZ345" s="437" t="s">
        <v>22774</v>
      </c>
      <c r="WOA345" s="437"/>
      <c r="WOB345" s="437"/>
      <c r="WOC345" s="437"/>
      <c r="WOD345" s="437"/>
      <c r="WOE345" s="439"/>
      <c r="WOF345" s="211" t="s">
        <v>10863</v>
      </c>
      <c r="WOG345" s="211" t="s">
        <v>22772</v>
      </c>
      <c r="WOH345" s="211" t="s">
        <v>6595</v>
      </c>
      <c r="WOI345" s="212">
        <v>1</v>
      </c>
      <c r="WOJ345" s="212"/>
      <c r="WOK345" s="194">
        <v>79.59</v>
      </c>
      <c r="WOL345" s="194">
        <f>ROUND(WOK345*(1+$C$7),2)</f>
        <v>104.49</v>
      </c>
      <c r="WOM345" s="194">
        <f>WOI345*WOK345</f>
        <v>79.59</v>
      </c>
      <c r="WON345" s="293">
        <f>WOL345*WOI345</f>
        <v>104.49</v>
      </c>
      <c r="WOO345" s="232" t="s">
        <v>22773</v>
      </c>
      <c r="WOP345" s="437" t="s">
        <v>22774</v>
      </c>
      <c r="WOQ345" s="437"/>
      <c r="WOR345" s="437"/>
      <c r="WOS345" s="437"/>
      <c r="WOT345" s="437"/>
      <c r="WOU345" s="439"/>
      <c r="WOV345" s="211" t="s">
        <v>10863</v>
      </c>
      <c r="WOW345" s="211" t="s">
        <v>22772</v>
      </c>
      <c r="WOX345" s="211" t="s">
        <v>6595</v>
      </c>
      <c r="WOY345" s="212">
        <v>1</v>
      </c>
      <c r="WOZ345" s="212"/>
      <c r="WPA345" s="194">
        <v>79.59</v>
      </c>
      <c r="WPB345" s="194">
        <f>ROUND(WPA345*(1+$C$7),2)</f>
        <v>104.49</v>
      </c>
      <c r="WPC345" s="194">
        <f>WOY345*WPA345</f>
        <v>79.59</v>
      </c>
      <c r="WPD345" s="293">
        <f>WPB345*WOY345</f>
        <v>104.49</v>
      </c>
      <c r="WPE345" s="232" t="s">
        <v>22773</v>
      </c>
      <c r="WPF345" s="437" t="s">
        <v>22774</v>
      </c>
      <c r="WPG345" s="437"/>
      <c r="WPH345" s="437"/>
      <c r="WPI345" s="437"/>
      <c r="WPJ345" s="437"/>
      <c r="WPK345" s="439"/>
      <c r="WPL345" s="211" t="s">
        <v>10863</v>
      </c>
      <c r="WPM345" s="211" t="s">
        <v>22772</v>
      </c>
      <c r="WPN345" s="211" t="s">
        <v>6595</v>
      </c>
      <c r="WPO345" s="212">
        <v>1</v>
      </c>
      <c r="WPP345" s="212"/>
      <c r="WPQ345" s="194">
        <v>79.59</v>
      </c>
      <c r="WPR345" s="194">
        <f>ROUND(WPQ345*(1+$C$7),2)</f>
        <v>104.49</v>
      </c>
      <c r="WPS345" s="194">
        <f>WPO345*WPQ345</f>
        <v>79.59</v>
      </c>
      <c r="WPT345" s="293">
        <f>WPR345*WPO345</f>
        <v>104.49</v>
      </c>
      <c r="WPU345" s="232" t="s">
        <v>22773</v>
      </c>
      <c r="WPV345" s="437" t="s">
        <v>22774</v>
      </c>
      <c r="WPW345" s="437"/>
      <c r="WPX345" s="437"/>
      <c r="WPY345" s="437"/>
      <c r="WPZ345" s="437"/>
      <c r="WQA345" s="439"/>
      <c r="WQB345" s="211" t="s">
        <v>10863</v>
      </c>
      <c r="WQC345" s="211" t="s">
        <v>22772</v>
      </c>
      <c r="WQD345" s="211" t="s">
        <v>6595</v>
      </c>
      <c r="WQE345" s="212">
        <v>1</v>
      </c>
      <c r="WQF345" s="212"/>
      <c r="WQG345" s="194">
        <v>79.59</v>
      </c>
      <c r="WQH345" s="194">
        <f>ROUND(WQG345*(1+$C$7),2)</f>
        <v>104.49</v>
      </c>
      <c r="WQI345" s="194">
        <f>WQE345*WQG345</f>
        <v>79.59</v>
      </c>
      <c r="WQJ345" s="293">
        <f>WQH345*WQE345</f>
        <v>104.49</v>
      </c>
      <c r="WQK345" s="232" t="s">
        <v>22773</v>
      </c>
      <c r="WQL345" s="437" t="s">
        <v>22774</v>
      </c>
      <c r="WQM345" s="437"/>
      <c r="WQN345" s="437"/>
      <c r="WQO345" s="437"/>
      <c r="WQP345" s="437"/>
      <c r="WQQ345" s="439"/>
      <c r="WQR345" s="211" t="s">
        <v>10863</v>
      </c>
      <c r="WQS345" s="211" t="s">
        <v>22772</v>
      </c>
      <c r="WQT345" s="211" t="s">
        <v>6595</v>
      </c>
      <c r="WQU345" s="212">
        <v>1</v>
      </c>
      <c r="WQV345" s="212"/>
      <c r="WQW345" s="194">
        <v>79.59</v>
      </c>
      <c r="WQX345" s="194">
        <f>ROUND(WQW345*(1+$C$7),2)</f>
        <v>104.49</v>
      </c>
      <c r="WQY345" s="194">
        <f>WQU345*WQW345</f>
        <v>79.59</v>
      </c>
      <c r="WQZ345" s="293">
        <f>WQX345*WQU345</f>
        <v>104.49</v>
      </c>
      <c r="WRA345" s="232" t="s">
        <v>22773</v>
      </c>
      <c r="WRB345" s="437" t="s">
        <v>22774</v>
      </c>
      <c r="WRC345" s="437"/>
      <c r="WRD345" s="437"/>
      <c r="WRE345" s="437"/>
      <c r="WRF345" s="437"/>
      <c r="WRG345" s="439"/>
      <c r="WRH345" s="211" t="s">
        <v>10863</v>
      </c>
      <c r="WRI345" s="211" t="s">
        <v>22772</v>
      </c>
      <c r="WRJ345" s="211" t="s">
        <v>6595</v>
      </c>
      <c r="WRK345" s="212">
        <v>1</v>
      </c>
      <c r="WRL345" s="212"/>
      <c r="WRM345" s="194">
        <v>79.59</v>
      </c>
      <c r="WRN345" s="194">
        <f>ROUND(WRM345*(1+$C$7),2)</f>
        <v>104.49</v>
      </c>
      <c r="WRO345" s="194">
        <f>WRK345*WRM345</f>
        <v>79.59</v>
      </c>
      <c r="WRP345" s="293">
        <f>WRN345*WRK345</f>
        <v>104.49</v>
      </c>
      <c r="WRQ345" s="232" t="s">
        <v>22773</v>
      </c>
      <c r="WRR345" s="437" t="s">
        <v>22774</v>
      </c>
      <c r="WRS345" s="437"/>
      <c r="WRT345" s="437"/>
      <c r="WRU345" s="437"/>
      <c r="WRV345" s="437"/>
      <c r="WRW345" s="439"/>
      <c r="WRX345" s="211" t="s">
        <v>10863</v>
      </c>
      <c r="WRY345" s="211" t="s">
        <v>22772</v>
      </c>
      <c r="WRZ345" s="211" t="s">
        <v>6595</v>
      </c>
      <c r="WSA345" s="212">
        <v>1</v>
      </c>
      <c r="WSB345" s="212"/>
      <c r="WSC345" s="194">
        <v>79.59</v>
      </c>
      <c r="WSD345" s="194">
        <f>ROUND(WSC345*(1+$C$7),2)</f>
        <v>104.49</v>
      </c>
      <c r="WSE345" s="194">
        <f>WSA345*WSC345</f>
        <v>79.59</v>
      </c>
      <c r="WSF345" s="293">
        <f>WSD345*WSA345</f>
        <v>104.49</v>
      </c>
      <c r="WSG345" s="232" t="s">
        <v>22773</v>
      </c>
      <c r="WSH345" s="437" t="s">
        <v>22774</v>
      </c>
      <c r="WSI345" s="437"/>
      <c r="WSJ345" s="437"/>
      <c r="WSK345" s="437"/>
      <c r="WSL345" s="437"/>
      <c r="WSM345" s="439"/>
      <c r="WSN345" s="211" t="s">
        <v>10863</v>
      </c>
      <c r="WSO345" s="211" t="s">
        <v>22772</v>
      </c>
      <c r="WSP345" s="211" t="s">
        <v>6595</v>
      </c>
      <c r="WSQ345" s="212">
        <v>1</v>
      </c>
      <c r="WSR345" s="212"/>
      <c r="WSS345" s="194">
        <v>79.59</v>
      </c>
      <c r="WST345" s="194">
        <f>ROUND(WSS345*(1+$C$7),2)</f>
        <v>104.49</v>
      </c>
      <c r="WSU345" s="194">
        <f>WSQ345*WSS345</f>
        <v>79.59</v>
      </c>
      <c r="WSV345" s="293">
        <f>WST345*WSQ345</f>
        <v>104.49</v>
      </c>
      <c r="WSW345" s="232" t="s">
        <v>22773</v>
      </c>
      <c r="WSX345" s="437" t="s">
        <v>22774</v>
      </c>
      <c r="WSY345" s="437"/>
      <c r="WSZ345" s="437"/>
      <c r="WTA345" s="437"/>
      <c r="WTB345" s="437"/>
      <c r="WTC345" s="439"/>
      <c r="WTD345" s="211" t="s">
        <v>10863</v>
      </c>
      <c r="WTE345" s="211" t="s">
        <v>22772</v>
      </c>
      <c r="WTF345" s="211" t="s">
        <v>6595</v>
      </c>
      <c r="WTG345" s="212">
        <v>1</v>
      </c>
      <c r="WTH345" s="212"/>
      <c r="WTI345" s="194">
        <v>79.59</v>
      </c>
      <c r="WTJ345" s="194">
        <f>ROUND(WTI345*(1+$C$7),2)</f>
        <v>104.49</v>
      </c>
      <c r="WTK345" s="194">
        <f>WTG345*WTI345</f>
        <v>79.59</v>
      </c>
      <c r="WTL345" s="293">
        <f>WTJ345*WTG345</f>
        <v>104.49</v>
      </c>
      <c r="WTM345" s="232" t="s">
        <v>22773</v>
      </c>
      <c r="WTN345" s="437" t="s">
        <v>22774</v>
      </c>
      <c r="WTO345" s="437"/>
      <c r="WTP345" s="437"/>
      <c r="WTQ345" s="437"/>
      <c r="WTR345" s="437"/>
      <c r="WTS345" s="439"/>
      <c r="WTT345" s="211" t="s">
        <v>10863</v>
      </c>
      <c r="WTU345" s="211" t="s">
        <v>22772</v>
      </c>
      <c r="WTV345" s="211" t="s">
        <v>6595</v>
      </c>
      <c r="WTW345" s="212">
        <v>1</v>
      </c>
      <c r="WTX345" s="212"/>
      <c r="WTY345" s="194">
        <v>79.59</v>
      </c>
      <c r="WTZ345" s="194">
        <f>ROUND(WTY345*(1+$C$7),2)</f>
        <v>104.49</v>
      </c>
      <c r="WUA345" s="194">
        <f>WTW345*WTY345</f>
        <v>79.59</v>
      </c>
      <c r="WUB345" s="293">
        <f>WTZ345*WTW345</f>
        <v>104.49</v>
      </c>
      <c r="WUC345" s="232" t="s">
        <v>22773</v>
      </c>
      <c r="WUD345" s="437" t="s">
        <v>22774</v>
      </c>
      <c r="WUE345" s="437"/>
      <c r="WUF345" s="437"/>
      <c r="WUG345" s="437"/>
      <c r="WUH345" s="437"/>
      <c r="WUI345" s="439"/>
      <c r="WUJ345" s="211" t="s">
        <v>10863</v>
      </c>
      <c r="WUK345" s="211" t="s">
        <v>22772</v>
      </c>
      <c r="WUL345" s="211" t="s">
        <v>6595</v>
      </c>
      <c r="WUM345" s="212">
        <v>1</v>
      </c>
      <c r="WUN345" s="212"/>
      <c r="WUO345" s="194">
        <v>79.59</v>
      </c>
      <c r="WUP345" s="194">
        <f>ROUND(WUO345*(1+$C$7),2)</f>
        <v>104.49</v>
      </c>
      <c r="WUQ345" s="194">
        <f>WUM345*WUO345</f>
        <v>79.59</v>
      </c>
      <c r="WUR345" s="293">
        <f>WUP345*WUM345</f>
        <v>104.49</v>
      </c>
      <c r="WUS345" s="232" t="s">
        <v>22773</v>
      </c>
      <c r="WUT345" s="437" t="s">
        <v>22774</v>
      </c>
      <c r="WUU345" s="437"/>
      <c r="WUV345" s="437"/>
      <c r="WUW345" s="437"/>
      <c r="WUX345" s="437"/>
      <c r="WUY345" s="439"/>
      <c r="WUZ345" s="211" t="s">
        <v>10863</v>
      </c>
      <c r="WVA345" s="211" t="s">
        <v>22772</v>
      </c>
      <c r="WVB345" s="211" t="s">
        <v>6595</v>
      </c>
      <c r="WVC345" s="212">
        <v>1</v>
      </c>
      <c r="WVD345" s="212"/>
      <c r="WVE345" s="194">
        <v>79.59</v>
      </c>
      <c r="WVF345" s="194">
        <f>ROUND(WVE345*(1+$C$7),2)</f>
        <v>104.49</v>
      </c>
      <c r="WVG345" s="194">
        <f>WVC345*WVE345</f>
        <v>79.59</v>
      </c>
      <c r="WVH345" s="293">
        <f>WVF345*WVC345</f>
        <v>104.49</v>
      </c>
      <c r="WVI345" s="232" t="s">
        <v>22773</v>
      </c>
      <c r="WVJ345" s="437" t="s">
        <v>22774</v>
      </c>
      <c r="WVK345" s="437"/>
      <c r="WVL345" s="437"/>
      <c r="WVM345" s="437"/>
      <c r="WVN345" s="437"/>
      <c r="WVO345" s="439"/>
      <c r="WVP345" s="211" t="s">
        <v>10863</v>
      </c>
      <c r="WVQ345" s="211" t="s">
        <v>22772</v>
      </c>
      <c r="WVR345" s="211" t="s">
        <v>6595</v>
      </c>
      <c r="WVS345" s="212">
        <v>1</v>
      </c>
      <c r="WVT345" s="212"/>
      <c r="WVU345" s="194">
        <v>79.59</v>
      </c>
      <c r="WVV345" s="194">
        <f>ROUND(WVU345*(1+$C$7),2)</f>
        <v>104.49</v>
      </c>
      <c r="WVW345" s="194">
        <f>WVS345*WVU345</f>
        <v>79.59</v>
      </c>
      <c r="WVX345" s="293">
        <f>WVV345*WVS345</f>
        <v>104.49</v>
      </c>
      <c r="WVY345" s="232" t="s">
        <v>22773</v>
      </c>
      <c r="WVZ345" s="437" t="s">
        <v>22774</v>
      </c>
      <c r="WWA345" s="437"/>
      <c r="WWB345" s="437"/>
      <c r="WWC345" s="437"/>
      <c r="WWD345" s="437"/>
      <c r="WWE345" s="439"/>
      <c r="WWF345" s="211" t="s">
        <v>10863</v>
      </c>
      <c r="WWG345" s="211" t="s">
        <v>22772</v>
      </c>
      <c r="WWH345" s="211" t="s">
        <v>6595</v>
      </c>
      <c r="WWI345" s="212">
        <v>1</v>
      </c>
      <c r="WWJ345" s="212"/>
      <c r="WWK345" s="194">
        <v>79.59</v>
      </c>
      <c r="WWL345" s="194">
        <f>ROUND(WWK345*(1+$C$7),2)</f>
        <v>104.49</v>
      </c>
      <c r="WWM345" s="194">
        <f>WWI345*WWK345</f>
        <v>79.59</v>
      </c>
      <c r="WWN345" s="293">
        <f>WWL345*WWI345</f>
        <v>104.49</v>
      </c>
      <c r="WWO345" s="232" t="s">
        <v>22773</v>
      </c>
      <c r="WWP345" s="437" t="s">
        <v>22774</v>
      </c>
      <c r="WWQ345" s="437"/>
      <c r="WWR345" s="437"/>
      <c r="WWS345" s="437"/>
      <c r="WWT345" s="437"/>
      <c r="WWU345" s="439"/>
      <c r="WWV345" s="211" t="s">
        <v>10863</v>
      </c>
      <c r="WWW345" s="211" t="s">
        <v>22772</v>
      </c>
      <c r="WWX345" s="211" t="s">
        <v>6595</v>
      </c>
      <c r="WWY345" s="212">
        <v>1</v>
      </c>
      <c r="WWZ345" s="212"/>
      <c r="WXA345" s="194">
        <v>79.59</v>
      </c>
      <c r="WXB345" s="194">
        <f>ROUND(WXA345*(1+$C$7),2)</f>
        <v>104.49</v>
      </c>
      <c r="WXC345" s="194">
        <f>WWY345*WXA345</f>
        <v>79.59</v>
      </c>
      <c r="WXD345" s="293">
        <f>WXB345*WWY345</f>
        <v>104.49</v>
      </c>
      <c r="WXE345" s="232" t="s">
        <v>22773</v>
      </c>
      <c r="WXF345" s="437" t="s">
        <v>22774</v>
      </c>
      <c r="WXG345" s="437"/>
      <c r="WXH345" s="437"/>
      <c r="WXI345" s="437"/>
      <c r="WXJ345" s="437"/>
      <c r="WXK345" s="439"/>
      <c r="WXL345" s="211" t="s">
        <v>10863</v>
      </c>
      <c r="WXM345" s="211" t="s">
        <v>22772</v>
      </c>
      <c r="WXN345" s="211" t="s">
        <v>6595</v>
      </c>
      <c r="WXO345" s="212">
        <v>1</v>
      </c>
      <c r="WXP345" s="212"/>
      <c r="WXQ345" s="194">
        <v>79.59</v>
      </c>
      <c r="WXR345" s="194">
        <f>ROUND(WXQ345*(1+$C$7),2)</f>
        <v>104.49</v>
      </c>
      <c r="WXS345" s="194">
        <f>WXO345*WXQ345</f>
        <v>79.59</v>
      </c>
      <c r="WXT345" s="293">
        <f>WXR345*WXO345</f>
        <v>104.49</v>
      </c>
      <c r="WXU345" s="232" t="s">
        <v>22773</v>
      </c>
      <c r="WXV345" s="437" t="s">
        <v>22774</v>
      </c>
      <c r="WXW345" s="437"/>
      <c r="WXX345" s="437"/>
      <c r="WXY345" s="437"/>
      <c r="WXZ345" s="437"/>
      <c r="WYA345" s="439"/>
      <c r="WYB345" s="211" t="s">
        <v>10863</v>
      </c>
      <c r="WYC345" s="211" t="s">
        <v>22772</v>
      </c>
      <c r="WYD345" s="211" t="s">
        <v>6595</v>
      </c>
      <c r="WYE345" s="212">
        <v>1</v>
      </c>
      <c r="WYF345" s="212"/>
      <c r="WYG345" s="194">
        <v>79.59</v>
      </c>
      <c r="WYH345" s="194">
        <f>ROUND(WYG345*(1+$C$7),2)</f>
        <v>104.49</v>
      </c>
      <c r="WYI345" s="194">
        <f>WYE345*WYG345</f>
        <v>79.59</v>
      </c>
      <c r="WYJ345" s="293">
        <f>WYH345*WYE345</f>
        <v>104.49</v>
      </c>
      <c r="WYK345" s="232" t="s">
        <v>22773</v>
      </c>
      <c r="WYL345" s="437" t="s">
        <v>22774</v>
      </c>
      <c r="WYM345" s="437"/>
      <c r="WYN345" s="437"/>
      <c r="WYO345" s="437"/>
      <c r="WYP345" s="437"/>
      <c r="WYQ345" s="439"/>
      <c r="WYR345" s="211" t="s">
        <v>10863</v>
      </c>
      <c r="WYS345" s="211" t="s">
        <v>22772</v>
      </c>
      <c r="WYT345" s="211" t="s">
        <v>6595</v>
      </c>
      <c r="WYU345" s="212">
        <v>1</v>
      </c>
      <c r="WYV345" s="212"/>
      <c r="WYW345" s="194">
        <v>79.59</v>
      </c>
      <c r="WYX345" s="194">
        <f>ROUND(WYW345*(1+$C$7),2)</f>
        <v>104.49</v>
      </c>
      <c r="WYY345" s="194">
        <f>WYU345*WYW345</f>
        <v>79.59</v>
      </c>
      <c r="WYZ345" s="293">
        <f>WYX345*WYU345</f>
        <v>104.49</v>
      </c>
      <c r="WZA345" s="232" t="s">
        <v>22773</v>
      </c>
      <c r="WZB345" s="437" t="s">
        <v>22774</v>
      </c>
      <c r="WZC345" s="437"/>
      <c r="WZD345" s="437"/>
      <c r="WZE345" s="437"/>
      <c r="WZF345" s="437"/>
      <c r="WZG345" s="439"/>
      <c r="WZH345" s="211" t="s">
        <v>10863</v>
      </c>
      <c r="WZI345" s="211" t="s">
        <v>22772</v>
      </c>
      <c r="WZJ345" s="211" t="s">
        <v>6595</v>
      </c>
      <c r="WZK345" s="212">
        <v>1</v>
      </c>
      <c r="WZL345" s="212"/>
      <c r="WZM345" s="194">
        <v>79.59</v>
      </c>
      <c r="WZN345" s="194">
        <f>ROUND(WZM345*(1+$C$7),2)</f>
        <v>104.49</v>
      </c>
      <c r="WZO345" s="194">
        <f>WZK345*WZM345</f>
        <v>79.59</v>
      </c>
      <c r="WZP345" s="293">
        <f>WZN345*WZK345</f>
        <v>104.49</v>
      </c>
      <c r="WZQ345" s="232" t="s">
        <v>22773</v>
      </c>
      <c r="WZR345" s="437" t="s">
        <v>22774</v>
      </c>
      <c r="WZS345" s="437"/>
      <c r="WZT345" s="437"/>
      <c r="WZU345" s="437"/>
      <c r="WZV345" s="437"/>
      <c r="WZW345" s="439"/>
      <c r="WZX345" s="211" t="s">
        <v>10863</v>
      </c>
      <c r="WZY345" s="211" t="s">
        <v>22772</v>
      </c>
      <c r="WZZ345" s="211" t="s">
        <v>6595</v>
      </c>
      <c r="XAA345" s="212">
        <v>1</v>
      </c>
      <c r="XAB345" s="212"/>
      <c r="XAC345" s="194">
        <v>79.59</v>
      </c>
      <c r="XAD345" s="194">
        <f>ROUND(XAC345*(1+$C$7),2)</f>
        <v>104.49</v>
      </c>
      <c r="XAE345" s="194">
        <f>XAA345*XAC345</f>
        <v>79.59</v>
      </c>
      <c r="XAF345" s="293">
        <f>XAD345*XAA345</f>
        <v>104.49</v>
      </c>
      <c r="XAG345" s="232" t="s">
        <v>22773</v>
      </c>
      <c r="XAH345" s="437" t="s">
        <v>22774</v>
      </c>
      <c r="XAI345" s="437"/>
      <c r="XAJ345" s="437"/>
      <c r="XAK345" s="437"/>
      <c r="XAL345" s="437"/>
      <c r="XAM345" s="439"/>
      <c r="XAN345" s="211" t="s">
        <v>10863</v>
      </c>
      <c r="XAO345" s="211" t="s">
        <v>22772</v>
      </c>
      <c r="XAP345" s="211" t="s">
        <v>6595</v>
      </c>
      <c r="XAQ345" s="212">
        <v>1</v>
      </c>
      <c r="XAR345" s="212"/>
      <c r="XAS345" s="194">
        <v>79.59</v>
      </c>
      <c r="XAT345" s="194">
        <f>ROUND(XAS345*(1+$C$7),2)</f>
        <v>104.49</v>
      </c>
      <c r="XAU345" s="194">
        <f>XAQ345*XAS345</f>
        <v>79.59</v>
      </c>
      <c r="XAV345" s="293">
        <f>XAT345*XAQ345</f>
        <v>104.49</v>
      </c>
      <c r="XAW345" s="232" t="s">
        <v>22773</v>
      </c>
      <c r="XAX345" s="437" t="s">
        <v>22774</v>
      </c>
      <c r="XAY345" s="437"/>
      <c r="XAZ345" s="437"/>
      <c r="XBA345" s="437"/>
      <c r="XBB345" s="437"/>
      <c r="XBC345" s="439"/>
      <c r="XBD345" s="211" t="s">
        <v>10863</v>
      </c>
      <c r="XBE345" s="211" t="s">
        <v>22772</v>
      </c>
      <c r="XBF345" s="211" t="s">
        <v>6595</v>
      </c>
      <c r="XBG345" s="212">
        <v>1</v>
      </c>
      <c r="XBH345" s="212"/>
      <c r="XBI345" s="194">
        <v>79.59</v>
      </c>
      <c r="XBJ345" s="194">
        <f>ROUND(XBI345*(1+$C$7),2)</f>
        <v>104.49</v>
      </c>
      <c r="XBK345" s="194">
        <f>XBG345*XBI345</f>
        <v>79.59</v>
      </c>
      <c r="XBL345" s="293">
        <f>XBJ345*XBG345</f>
        <v>104.49</v>
      </c>
      <c r="XBM345" s="232" t="s">
        <v>22773</v>
      </c>
      <c r="XBN345" s="437" t="s">
        <v>22774</v>
      </c>
      <c r="XBO345" s="437"/>
      <c r="XBP345" s="437"/>
      <c r="XBQ345" s="437"/>
      <c r="XBR345" s="437"/>
      <c r="XBS345" s="439"/>
      <c r="XBT345" s="211" t="s">
        <v>10863</v>
      </c>
      <c r="XBU345" s="211" t="s">
        <v>22772</v>
      </c>
      <c r="XBV345" s="211" t="s">
        <v>6595</v>
      </c>
      <c r="XBW345" s="212">
        <v>1</v>
      </c>
      <c r="XBX345" s="212"/>
      <c r="XBY345" s="194">
        <v>79.59</v>
      </c>
      <c r="XBZ345" s="194">
        <f>ROUND(XBY345*(1+$C$7),2)</f>
        <v>104.49</v>
      </c>
      <c r="XCA345" s="194">
        <f>XBW345*XBY345</f>
        <v>79.59</v>
      </c>
      <c r="XCB345" s="293">
        <f>XBZ345*XBW345</f>
        <v>104.49</v>
      </c>
      <c r="XCC345" s="232" t="s">
        <v>22773</v>
      </c>
      <c r="XCD345" s="437" t="s">
        <v>22774</v>
      </c>
      <c r="XCE345" s="437"/>
      <c r="XCF345" s="437"/>
      <c r="XCG345" s="437"/>
      <c r="XCH345" s="437"/>
      <c r="XCI345" s="439"/>
      <c r="XCJ345" s="211" t="s">
        <v>10863</v>
      </c>
      <c r="XCK345" s="211" t="s">
        <v>22772</v>
      </c>
      <c r="XCL345" s="211" t="s">
        <v>6595</v>
      </c>
      <c r="XCM345" s="212">
        <v>1</v>
      </c>
      <c r="XCN345" s="212"/>
      <c r="XCO345" s="194">
        <v>79.59</v>
      </c>
      <c r="XCP345" s="194">
        <f>ROUND(XCO345*(1+$C$7),2)</f>
        <v>104.49</v>
      </c>
      <c r="XCQ345" s="194">
        <f>XCM345*XCO345</f>
        <v>79.59</v>
      </c>
      <c r="XCR345" s="293">
        <f>XCP345*XCM345</f>
        <v>104.49</v>
      </c>
      <c r="XCS345" s="232" t="s">
        <v>22773</v>
      </c>
      <c r="XCT345" s="437" t="s">
        <v>22774</v>
      </c>
      <c r="XCU345" s="437"/>
      <c r="XCV345" s="437"/>
      <c r="XCW345" s="437"/>
      <c r="XCX345" s="437"/>
      <c r="XCY345" s="439"/>
      <c r="XCZ345" s="211" t="s">
        <v>10863</v>
      </c>
      <c r="XDA345" s="211" t="s">
        <v>22772</v>
      </c>
      <c r="XDB345" s="211" t="s">
        <v>6595</v>
      </c>
      <c r="XDC345" s="212">
        <v>1</v>
      </c>
      <c r="XDD345" s="212"/>
      <c r="XDE345" s="194">
        <v>79.59</v>
      </c>
      <c r="XDF345" s="194">
        <f>ROUND(XDE345*(1+$C$7),2)</f>
        <v>104.49</v>
      </c>
      <c r="XDG345" s="194">
        <f>XDC345*XDE345</f>
        <v>79.59</v>
      </c>
      <c r="XDH345" s="293">
        <f>XDF345*XDC345</f>
        <v>104.49</v>
      </c>
      <c r="XDI345" s="232" t="s">
        <v>22773</v>
      </c>
      <c r="XDJ345" s="437" t="s">
        <v>22774</v>
      </c>
      <c r="XDK345" s="437"/>
      <c r="XDL345" s="437"/>
      <c r="XDM345" s="437"/>
      <c r="XDN345" s="437"/>
      <c r="XDO345" s="439"/>
      <c r="XDP345" s="211" t="s">
        <v>10863</v>
      </c>
      <c r="XDQ345" s="211" t="s">
        <v>22772</v>
      </c>
      <c r="XDR345" s="211" t="s">
        <v>6595</v>
      </c>
      <c r="XDS345" s="212">
        <v>1</v>
      </c>
      <c r="XDT345" s="212"/>
      <c r="XDU345" s="194">
        <v>79.59</v>
      </c>
      <c r="XDV345" s="194">
        <f>ROUND(XDU345*(1+$C$7),2)</f>
        <v>104.49</v>
      </c>
      <c r="XDW345" s="194">
        <f>XDS345*XDU345</f>
        <v>79.59</v>
      </c>
      <c r="XDX345" s="293">
        <f>XDV345*XDS345</f>
        <v>104.49</v>
      </c>
      <c r="XDY345" s="232" t="s">
        <v>22773</v>
      </c>
      <c r="XDZ345" s="437" t="s">
        <v>22774</v>
      </c>
      <c r="XEA345" s="437"/>
      <c r="XEB345" s="437"/>
      <c r="XEC345" s="437"/>
      <c r="XED345" s="437"/>
      <c r="XEE345" s="439"/>
      <c r="XEF345" s="211" t="s">
        <v>10863</v>
      </c>
      <c r="XEG345" s="211" t="s">
        <v>22772</v>
      </c>
      <c r="XEH345" s="211" t="s">
        <v>6595</v>
      </c>
      <c r="XEI345" s="212">
        <v>1</v>
      </c>
      <c r="XEJ345" s="212"/>
      <c r="XEK345" s="194">
        <v>79.59</v>
      </c>
      <c r="XEL345" s="194">
        <f>ROUND(XEK345*(1+$C$7),2)</f>
        <v>104.49</v>
      </c>
      <c r="XEM345" s="194">
        <f>XEI345*XEK345</f>
        <v>79.59</v>
      </c>
      <c r="XEN345" s="293">
        <f>XEL345*XEI345</f>
        <v>104.49</v>
      </c>
      <c r="XEO345" s="232" t="s">
        <v>22773</v>
      </c>
      <c r="XEP345" s="437" t="s">
        <v>22774</v>
      </c>
      <c r="XEQ345" s="437"/>
      <c r="XER345" s="437"/>
      <c r="XES345" s="437"/>
      <c r="XET345" s="437"/>
      <c r="XEU345" s="439"/>
      <c r="XEV345" s="211" t="s">
        <v>10863</v>
      </c>
      <c r="XEW345" s="211" t="s">
        <v>22772</v>
      </c>
      <c r="XEX345" s="211" t="s">
        <v>6595</v>
      </c>
      <c r="XEY345" s="212">
        <v>1</v>
      </c>
      <c r="XEZ345" s="212"/>
      <c r="XFA345" s="194">
        <v>79.59</v>
      </c>
      <c r="XFB345" s="194">
        <f>ROUND(XFA345*(1+$C$7),2)</f>
        <v>104.49</v>
      </c>
      <c r="XFC345" s="194">
        <f>XEY345*XFA345</f>
        <v>79.59</v>
      </c>
      <c r="XFD345" s="293">
        <f>XFB345*XEY345</f>
        <v>104.49</v>
      </c>
    </row>
    <row r="346" spans="1:16384" s="20" customFormat="1" ht="30" customHeight="1">
      <c r="A346" s="243" t="s">
        <v>22834</v>
      </c>
      <c r="B346" s="409" t="str">
        <f>IF(I346="SINAPI",VLOOKUP(QUA!H346,SINAPI,2,),VLOOKUP(QUA!H346,SETOP,3,))</f>
        <v>CABO DE COBRE, FLEXIVEL, CLASSE 4 OU 5, ISOLACAO EM PVC/A, ANTICHAMA BWF-B, 1 CONDUTOR, 450/750 V, SECAO NOMINAL 1,5 MM2</v>
      </c>
      <c r="C346" s="409"/>
      <c r="D346" s="409"/>
      <c r="E346" s="409"/>
      <c r="F346" s="409"/>
      <c r="G346" s="410"/>
      <c r="H346" s="211">
        <v>1013</v>
      </c>
      <c r="I346" s="211" t="s">
        <v>16078</v>
      </c>
      <c r="J346" s="211" t="str">
        <f>IF(I346="SINAPI",VLOOKUP(QUA!H346,SINAPI,3,),VLOOKUP(QUA!H346,SETOP,4,))</f>
        <v xml:space="preserve">M     </v>
      </c>
      <c r="K346" s="212">
        <f>K349*6</f>
        <v>414</v>
      </c>
      <c r="L346" s="212">
        <v>407.19</v>
      </c>
      <c r="M346" s="194">
        <f>ROUND(IF(I346="SINAPI",VLOOKUP(QUA!H346,SINAPI,4,),VLOOKUP(QUA!H346,SETOP,5,)),2)</f>
        <v>0.64</v>
      </c>
      <c r="N346" s="194">
        <f t="shared" si="54"/>
        <v>0.84</v>
      </c>
      <c r="O346" s="194">
        <f>M346*K346</f>
        <v>264.95999999999998</v>
      </c>
      <c r="P346" s="194">
        <f t="shared" si="53"/>
        <v>347.76</v>
      </c>
      <c r="Q346" s="100"/>
      <c r="R346" s="100"/>
      <c r="T346" s="112"/>
    </row>
    <row r="347" spans="1:16384" s="20" customFormat="1" ht="34.5" customHeight="1">
      <c r="A347" s="243" t="s">
        <v>22835</v>
      </c>
      <c r="B347" s="409" t="str">
        <f>IF(I347="SINAPI",VLOOKUP(QUA!H347,SINAPI,2,),VLOOKUP(QUA!H347,SETOP,3,))</f>
        <v>TOMADA 2P+T 10A, 250V, CONJUNTO MONTADO PARA SOBREPOR 4" X 2" (CAIXA + MODULO)</v>
      </c>
      <c r="C347" s="409"/>
      <c r="D347" s="409"/>
      <c r="E347" s="409"/>
      <c r="F347" s="409"/>
      <c r="G347" s="410"/>
      <c r="H347" s="211">
        <v>12147</v>
      </c>
      <c r="I347" s="211" t="s">
        <v>16078</v>
      </c>
      <c r="J347" s="211" t="str">
        <f>IF(I347="SINAPI",VLOOKUP(QUA!H347,SINAPI,3,),VLOOKUP(QUA!H347,SETOP,4,))</f>
        <v xml:space="preserve">UN    </v>
      </c>
      <c r="K347" s="212">
        <f>K349</f>
        <v>69</v>
      </c>
      <c r="L347" s="212">
        <v>407.19</v>
      </c>
      <c r="M347" s="194">
        <f>ROUND(IF(I347="SINAPI",VLOOKUP(QUA!H347,SINAPI,4,),VLOOKUP(QUA!H347,SETOP,5,)),2)</f>
        <v>9.59</v>
      </c>
      <c r="N347" s="194">
        <f t="shared" si="54"/>
        <v>12.59</v>
      </c>
      <c r="O347" s="194">
        <f>M347*K347</f>
        <v>661.71</v>
      </c>
      <c r="P347" s="194">
        <f t="shared" si="53"/>
        <v>868.71</v>
      </c>
      <c r="Q347" s="100"/>
      <c r="R347" s="100"/>
      <c r="T347" s="112"/>
    </row>
    <row r="348" spans="1:16384" s="20" customFormat="1" ht="42.75" customHeight="1">
      <c r="A348" s="243" t="s">
        <v>22836</v>
      </c>
      <c r="B348" s="409" t="str">
        <f>IF(I348="SINAPI",VLOOKUP(QUA!H348,SINAPI,2,),VLOOKUP(QUA!H348,SETOP,3,))</f>
        <v>CANALETA EM PVC PARA INSTALAÇÃO ELÉTRICA APARENTE, INCLUSIVE CONEXÕES, DIMENSÕES 20 X 10 MM</v>
      </c>
      <c r="C348" s="409"/>
      <c r="D348" s="409"/>
      <c r="E348" s="409"/>
      <c r="F348" s="409"/>
      <c r="G348" s="410"/>
      <c r="H348" s="211" t="s">
        <v>9838</v>
      </c>
      <c r="I348" s="211" t="s">
        <v>6221</v>
      </c>
      <c r="J348" s="211" t="str">
        <f>IF(I348="SINAPI",VLOOKUP(QUA!H348,SINAPI,3,),VLOOKUP(QUA!H348,SETOP,4,))</f>
        <v>M</v>
      </c>
      <c r="K348" s="212">
        <v>207</v>
      </c>
      <c r="L348" s="212">
        <v>408.19</v>
      </c>
      <c r="M348" s="194">
        <f>ROUND(IF(I348="SINAPI",VLOOKUP(QUA!H348,SINAPI,4,),VLOOKUP(QUA!H348,SETOP,5,)),2)</f>
        <v>6.87</v>
      </c>
      <c r="N348" s="194">
        <f t="shared" ref="N348" si="58">ROUND(M348*(1+$C$7),2)</f>
        <v>9.02</v>
      </c>
      <c r="O348" s="194">
        <f>M348*K348</f>
        <v>1422.09</v>
      </c>
      <c r="P348" s="194">
        <f t="shared" ref="P348" si="59">N348*K348</f>
        <v>1867.1399999999999</v>
      </c>
      <c r="Q348" s="100"/>
      <c r="R348" s="100"/>
      <c r="T348" s="112"/>
    </row>
    <row r="349" spans="1:16384" s="20" customFormat="1" ht="24.95" customHeight="1">
      <c r="A349" s="243" t="s">
        <v>22837</v>
      </c>
      <c r="B349" s="409" t="str">
        <f>IF(I349="SINAPI",VLOOKUP(QUA!H349,SINAPI,2,),VLOOKUP(QUA!H349,SETOP,3,))</f>
        <v>LUMINÁRIA DE EMERGÊNCIA AUTÔNOMA IE-16 COM LÂMPADA DE 8 W</v>
      </c>
      <c r="C349" s="409"/>
      <c r="D349" s="409"/>
      <c r="E349" s="409"/>
      <c r="F349" s="409"/>
      <c r="G349" s="410"/>
      <c r="H349" s="211" t="s">
        <v>10855</v>
      </c>
      <c r="I349" s="211" t="s">
        <v>6221</v>
      </c>
      <c r="J349" s="211" t="str">
        <f>IF(I349="SINAPI",VLOOKUP(QUA!H349,SINAPI,3,),VLOOKUP(QUA!H349,SETOP,4,))</f>
        <v>U</v>
      </c>
      <c r="K349" s="212">
        <v>69</v>
      </c>
      <c r="L349" s="212">
        <v>407.19</v>
      </c>
      <c r="M349" s="194">
        <f>ROUND(IF(I349="SINAPI",VLOOKUP(QUA!H349,SINAPI,4,),VLOOKUP(QUA!H349,SETOP,5,)),2)</f>
        <v>68.430000000000007</v>
      </c>
      <c r="N349" s="194">
        <f t="shared" ref="N349" si="60">ROUND(M349*(1+$C$7),2)</f>
        <v>89.84</v>
      </c>
      <c r="O349" s="194">
        <f>M349*K349</f>
        <v>4721.67</v>
      </c>
      <c r="P349" s="194">
        <f t="shared" ref="P349" si="61">N349*K349</f>
        <v>6198.96</v>
      </c>
      <c r="Q349" s="100"/>
      <c r="R349" s="100"/>
      <c r="T349" s="112"/>
    </row>
    <row r="350" spans="1:16384" s="15" customFormat="1" ht="20.100000000000001" customHeight="1">
      <c r="A350" s="243" t="s">
        <v>22838</v>
      </c>
      <c r="B350" s="4" t="s">
        <v>22775</v>
      </c>
      <c r="C350" s="14"/>
      <c r="D350" s="14"/>
      <c r="E350" s="224"/>
      <c r="F350" s="14"/>
      <c r="G350" s="14"/>
      <c r="H350" s="11"/>
      <c r="I350" s="11"/>
      <c r="J350" s="11"/>
      <c r="K350" s="12"/>
      <c r="L350" s="12"/>
      <c r="M350" s="13"/>
      <c r="N350" s="13"/>
      <c r="O350" s="13"/>
      <c r="P350" s="13"/>
      <c r="Q350" s="100"/>
      <c r="R350" s="102"/>
      <c r="T350" s="121"/>
    </row>
    <row r="351" spans="1:16384" s="20" customFormat="1" ht="31.5" customHeight="1">
      <c r="A351" s="243" t="s">
        <v>22839</v>
      </c>
      <c r="B351" s="409" t="str">
        <f>IF(I351="SINAPI",VLOOKUP(QUA!H351,SINAPI,2,),VLOOKUP(QUA!H351,SETOP,3,))</f>
        <v>FORNECIMENTO E ASSENTAMENTO DE TUBO DE AÇO GALVANIZADO COM COSTURA , INCLUSIVE CONEXÕES E SUPORTES, D = 2 1/2"</v>
      </c>
      <c r="C351" s="409"/>
      <c r="D351" s="409"/>
      <c r="E351" s="409"/>
      <c r="F351" s="409"/>
      <c r="G351" s="410"/>
      <c r="H351" s="296" t="s">
        <v>10645</v>
      </c>
      <c r="I351" s="211" t="s">
        <v>6221</v>
      </c>
      <c r="J351" s="211" t="str">
        <f>IF(I351="SINAPI",VLOOKUP(QUA!H351,SINAPI,3,),VLOOKUP(QUA!H351,SETOP,4,))</f>
        <v>M</v>
      </c>
      <c r="K351" s="212">
        <f>E352</f>
        <v>155</v>
      </c>
      <c r="L351" s="212">
        <v>406.19</v>
      </c>
      <c r="M351" s="194">
        <f>ROUND(IF(I351="SINAPI",VLOOKUP(QUA!H351,SINAPI,4,),VLOOKUP(QUA!H351,SETOP,5,)),2)</f>
        <v>157.61000000000001</v>
      </c>
      <c r="N351" s="194">
        <f>ROUND(M351*(1+$C$7),2)</f>
        <v>206.93</v>
      </c>
      <c r="O351" s="194">
        <f>M351*K351</f>
        <v>24429.550000000003</v>
      </c>
      <c r="P351" s="194">
        <f>N351*K351</f>
        <v>32074.15</v>
      </c>
      <c r="Q351" s="100"/>
      <c r="R351" s="100"/>
      <c r="T351" s="112"/>
    </row>
    <row r="352" spans="1:16384" s="20" customFormat="1">
      <c r="A352" s="326"/>
      <c r="B352" s="4"/>
      <c r="C352" s="420" t="s">
        <v>22776</v>
      </c>
      <c r="D352" s="420"/>
      <c r="E352" s="288">
        <v>155</v>
      </c>
      <c r="F352" s="4" t="s">
        <v>6462</v>
      </c>
      <c r="H352" s="296"/>
      <c r="I352" s="211"/>
      <c r="J352" s="211"/>
      <c r="K352" s="212"/>
      <c r="L352" s="212"/>
      <c r="M352" s="194"/>
      <c r="N352" s="194"/>
      <c r="O352" s="194"/>
      <c r="P352" s="194"/>
      <c r="Q352" s="100"/>
      <c r="R352" s="100"/>
      <c r="T352" s="112"/>
    </row>
    <row r="353" spans="1:21" s="20" customFormat="1" ht="24.95" customHeight="1">
      <c r="A353" s="243" t="s">
        <v>22840</v>
      </c>
      <c r="B353" s="409" t="str">
        <f>IF(I353="SINAPI",VLOOKUP(QUA!H353,SINAPI,2,),VLOOKUP(QUA!H353,SETOP,3,))</f>
        <v>PINTURA ESMALTE ACETINADO, DUAS DEMAOS, SOBRE SUPERFICIE METALICA</v>
      </c>
      <c r="C353" s="409"/>
      <c r="D353" s="409"/>
      <c r="E353" s="409"/>
      <c r="F353" s="409"/>
      <c r="G353" s="410"/>
      <c r="H353" s="211" t="s">
        <v>5345</v>
      </c>
      <c r="I353" s="211" t="s">
        <v>16078</v>
      </c>
      <c r="J353" s="211" t="str">
        <f>IF(I353="SINAPI",VLOOKUP(QUA!H353,SINAPI,3,),VLOOKUP(QUA!H353,SETOP,4,))</f>
        <v>M2</v>
      </c>
      <c r="K353" s="212">
        <f>E356</f>
        <v>62</v>
      </c>
      <c r="L353" s="212" t="s">
        <v>40</v>
      </c>
      <c r="M353" s="194">
        <f>ROUND(IF(I353="SINAPI",VLOOKUP(QUA!H353,SINAPI,4,),VLOOKUP(QUA!H353,SETOP,5,)),2)</f>
        <v>23.76</v>
      </c>
      <c r="N353" s="219">
        <f>ROUND(M353*(1+$C$7),2)</f>
        <v>31.19</v>
      </c>
      <c r="O353" s="219">
        <f>M353*K353</f>
        <v>1473.1200000000001</v>
      </c>
      <c r="P353" s="219">
        <f>N353*K353</f>
        <v>1933.78</v>
      </c>
      <c r="Q353" s="100"/>
      <c r="R353" s="100"/>
      <c r="S353" s="4"/>
      <c r="T353" s="93"/>
      <c r="U353" s="4"/>
    </row>
    <row r="354" spans="1:21" s="20" customFormat="1" ht="20.100000000000001" customHeight="1">
      <c r="A354" s="326"/>
      <c r="B354" s="236"/>
      <c r="C354" s="424" t="s">
        <v>22777</v>
      </c>
      <c r="D354" s="424"/>
      <c r="E354" s="297">
        <f>E352</f>
        <v>155</v>
      </c>
      <c r="F354" s="236" t="s">
        <v>6462</v>
      </c>
      <c r="G354" s="4"/>
      <c r="H354" s="211"/>
      <c r="I354" s="211"/>
      <c r="J354" s="211"/>
      <c r="K354" s="212"/>
      <c r="L354" s="212"/>
      <c r="M354" s="219"/>
      <c r="N354" s="219"/>
      <c r="O354" s="219"/>
      <c r="P354" s="219"/>
      <c r="Q354" s="100"/>
      <c r="R354" s="100"/>
      <c r="S354" s="4"/>
      <c r="T354" s="93"/>
      <c r="U354" s="4"/>
    </row>
    <row r="355" spans="1:21" s="20" customFormat="1" ht="20.100000000000001" customHeight="1">
      <c r="A355" s="326"/>
      <c r="B355" s="236"/>
      <c r="C355" s="424" t="s">
        <v>22777</v>
      </c>
      <c r="D355" s="424"/>
      <c r="E355" s="297">
        <v>0.2</v>
      </c>
      <c r="F355" s="236" t="s">
        <v>6462</v>
      </c>
      <c r="G355" s="4"/>
      <c r="H355" s="211"/>
      <c r="I355" s="211"/>
      <c r="J355" s="211"/>
      <c r="K355" s="212"/>
      <c r="L355" s="212"/>
      <c r="M355" s="219"/>
      <c r="N355" s="219"/>
      <c r="O355" s="219"/>
      <c r="P355" s="219"/>
      <c r="Q355" s="100"/>
      <c r="R355" s="100"/>
      <c r="S355" s="4"/>
      <c r="T355" s="93"/>
      <c r="U355" s="4"/>
    </row>
    <row r="356" spans="1:21" s="20" customFormat="1" ht="20.100000000000001" customHeight="1">
      <c r="A356" s="326"/>
      <c r="B356" s="236"/>
      <c r="C356" s="424" t="s">
        <v>22778</v>
      </c>
      <c r="D356" s="424"/>
      <c r="E356" s="297">
        <f>E354*E355*2</f>
        <v>62</v>
      </c>
      <c r="F356" s="236" t="s">
        <v>6284</v>
      </c>
      <c r="G356" s="4"/>
      <c r="H356" s="211"/>
      <c r="I356" s="211"/>
      <c r="J356" s="211"/>
      <c r="K356" s="212"/>
      <c r="L356" s="212"/>
      <c r="M356" s="219"/>
      <c r="N356" s="219"/>
      <c r="O356" s="219"/>
      <c r="P356" s="219"/>
      <c r="Q356" s="100"/>
      <c r="R356" s="100"/>
      <c r="S356" s="4"/>
      <c r="T356" s="93"/>
      <c r="U356" s="4"/>
    </row>
    <row r="357" spans="1:21" s="20" customFormat="1" ht="24.95" customHeight="1">
      <c r="A357" s="243" t="s">
        <v>22841</v>
      </c>
      <c r="B357" s="409" t="str">
        <f>IF(I357="SINAPI",VLOOKUP(QUA!H357,SINAPI,2,),VLOOKUP(QUA!H357,SETOP,3,))</f>
        <v>FUNDO ANTICORROSIVO A BASE DE OXIDO DE FERRO (ZARCAO), UMA DEMAO</v>
      </c>
      <c r="C357" s="409"/>
      <c r="D357" s="409"/>
      <c r="E357" s="409"/>
      <c r="F357" s="409"/>
      <c r="G357" s="410"/>
      <c r="H357" s="211" t="s">
        <v>5351</v>
      </c>
      <c r="I357" s="211" t="s">
        <v>16078</v>
      </c>
      <c r="J357" s="211" t="str">
        <f>IF(I357="SINAPI",VLOOKUP(QUA!H357,SINAPI,3,),VLOOKUP(QUA!H357,SETOP,4,))</f>
        <v>M2</v>
      </c>
      <c r="K357" s="212">
        <f>E360</f>
        <v>62</v>
      </c>
      <c r="L357" s="212" t="s">
        <v>40</v>
      </c>
      <c r="M357" s="194">
        <f>ROUND(IF(I357="SINAPI",VLOOKUP(QUA!H357,SINAPI,4,),VLOOKUP(QUA!H357,SETOP,5,)),2)</f>
        <v>12.04</v>
      </c>
      <c r="N357" s="219">
        <f>ROUND(M357*(1+$C$7),2)</f>
        <v>15.81</v>
      </c>
      <c r="O357" s="219">
        <f>M357*K357</f>
        <v>746.4799999999999</v>
      </c>
      <c r="P357" s="219">
        <f>N357*K357</f>
        <v>980.22</v>
      </c>
      <c r="Q357" s="100"/>
      <c r="R357" s="100"/>
      <c r="S357" s="4"/>
      <c r="T357" s="93"/>
      <c r="U357" s="4"/>
    </row>
    <row r="358" spans="1:21" s="20" customFormat="1" ht="20.100000000000001" customHeight="1">
      <c r="A358" s="326"/>
      <c r="B358" s="236"/>
      <c r="C358" s="424" t="s">
        <v>22777</v>
      </c>
      <c r="D358" s="424"/>
      <c r="E358" s="297">
        <f>E352</f>
        <v>155</v>
      </c>
      <c r="F358" s="236" t="s">
        <v>6462</v>
      </c>
      <c r="G358" s="4"/>
      <c r="H358" s="211"/>
      <c r="I358" s="211"/>
      <c r="J358" s="211"/>
      <c r="K358" s="212"/>
      <c r="L358" s="212"/>
      <c r="M358" s="194"/>
      <c r="N358" s="194"/>
      <c r="O358" s="194"/>
      <c r="P358" s="293"/>
      <c r="Q358" s="100"/>
      <c r="R358" s="100"/>
      <c r="S358" s="4"/>
      <c r="T358" s="93"/>
      <c r="U358" s="4"/>
    </row>
    <row r="359" spans="1:21" s="20" customFormat="1" ht="20.100000000000001" customHeight="1">
      <c r="A359" s="326"/>
      <c r="B359" s="236"/>
      <c r="C359" s="424" t="s">
        <v>22777</v>
      </c>
      <c r="D359" s="424"/>
      <c r="E359" s="297">
        <v>0.2</v>
      </c>
      <c r="F359" s="236" t="s">
        <v>6462</v>
      </c>
      <c r="H359" s="211"/>
      <c r="I359" s="211"/>
      <c r="J359" s="211"/>
      <c r="K359" s="212"/>
      <c r="L359" s="212"/>
      <c r="M359" s="194"/>
      <c r="N359" s="194"/>
      <c r="O359" s="194"/>
      <c r="P359" s="293"/>
      <c r="Q359" s="100"/>
      <c r="R359" s="100"/>
      <c r="S359" s="4"/>
      <c r="T359" s="93"/>
      <c r="U359" s="4"/>
    </row>
    <row r="360" spans="1:21" s="20" customFormat="1" ht="20.100000000000001" customHeight="1">
      <c r="A360" s="326"/>
      <c r="B360" s="236"/>
      <c r="C360" s="424" t="s">
        <v>22778</v>
      </c>
      <c r="D360" s="424"/>
      <c r="E360" s="297">
        <f>E358*E359*2</f>
        <v>62</v>
      </c>
      <c r="F360" s="236" t="s">
        <v>6284</v>
      </c>
      <c r="H360" s="211"/>
      <c r="I360" s="211"/>
      <c r="J360" s="211"/>
      <c r="K360" s="212"/>
      <c r="L360" s="212"/>
      <c r="M360" s="194"/>
      <c r="N360" s="194"/>
      <c r="O360" s="194"/>
      <c r="P360" s="293"/>
      <c r="Q360" s="100"/>
      <c r="R360" s="100"/>
      <c r="S360" s="4"/>
      <c r="T360" s="93"/>
      <c r="U360" s="4"/>
    </row>
    <row r="361" spans="1:21" s="20" customFormat="1" ht="36.75" customHeight="1">
      <c r="A361" s="243" t="s">
        <v>22842</v>
      </c>
      <c r="B361" s="409" t="str">
        <f>IF(I361="SINAPI",VLOOKUP(QUA!H361,SINAPI,2,),VLOOKUP(QUA!H361,SETOP,3,))</f>
        <v>DEMOLIÇÃO DE PISO CERÂMICO OU LADRILHO HIDRÁULICO, INCLUSIVE AFASTAMENTO</v>
      </c>
      <c r="C361" s="409"/>
      <c r="D361" s="409"/>
      <c r="E361" s="409"/>
      <c r="F361" s="409"/>
      <c r="G361" s="410"/>
      <c r="H361" s="11" t="s">
        <v>9468</v>
      </c>
      <c r="I361" s="211" t="s">
        <v>6221</v>
      </c>
      <c r="J361" s="211" t="str">
        <f>IF(I361="SINAPI",VLOOKUP(QUA!H361,SINAPI,3,),VLOOKUP(QUA!H361,SETOP,4,))</f>
        <v>M2</v>
      </c>
      <c r="K361" s="212">
        <f>E364</f>
        <v>1.04</v>
      </c>
      <c r="L361" s="212">
        <v>407.19</v>
      </c>
      <c r="M361" s="194">
        <f>ROUND(IF(I361="SINAPI",VLOOKUP(QUA!H361,SINAPI,4,),VLOOKUP(QUA!H361,SETOP,5,)),2)</f>
        <v>10.8</v>
      </c>
      <c r="N361" s="219">
        <f>ROUND(M361*(1+$C$7),2)</f>
        <v>14.18</v>
      </c>
      <c r="O361" s="219">
        <f>M361*K361</f>
        <v>11.232000000000001</v>
      </c>
      <c r="P361" s="219">
        <f>N361*K361</f>
        <v>14.747199999999999</v>
      </c>
      <c r="Q361" s="100"/>
      <c r="R361" s="100"/>
      <c r="T361" s="112"/>
    </row>
    <row r="362" spans="1:21" s="15" customFormat="1" ht="20.100000000000001" customHeight="1">
      <c r="A362" s="249"/>
      <c r="B362" s="14"/>
      <c r="C362" s="421" t="s">
        <v>22779</v>
      </c>
      <c r="D362" s="421"/>
      <c r="E362" s="298">
        <f>0.6*0.4</f>
        <v>0.24</v>
      </c>
      <c r="F362" s="14" t="s">
        <v>6284</v>
      </c>
      <c r="G362" s="14"/>
      <c r="H362" s="11"/>
      <c r="I362" s="11"/>
      <c r="J362" s="11"/>
      <c r="K362" s="12"/>
      <c r="L362" s="12"/>
      <c r="M362" s="13"/>
      <c r="N362" s="13"/>
      <c r="O362" s="13"/>
      <c r="P362" s="13"/>
      <c r="Q362" s="102"/>
      <c r="R362" s="102"/>
      <c r="T362" s="121"/>
    </row>
    <row r="363" spans="1:21" s="15" customFormat="1" ht="20.100000000000001" customHeight="1">
      <c r="A363" s="249"/>
      <c r="B363" s="14"/>
      <c r="C363" s="421" t="s">
        <v>22780</v>
      </c>
      <c r="D363" s="421"/>
      <c r="E363" s="298">
        <f>2*0.4</f>
        <v>0.8</v>
      </c>
      <c r="F363" s="14" t="s">
        <v>6284</v>
      </c>
      <c r="H363" s="11"/>
      <c r="I363" s="11"/>
      <c r="J363" s="11"/>
      <c r="K363" s="12"/>
      <c r="L363" s="12"/>
      <c r="M363" s="13"/>
      <c r="N363" s="13"/>
      <c r="O363" s="13"/>
      <c r="P363" s="13"/>
      <c r="Q363" s="102"/>
      <c r="R363" s="102"/>
      <c r="T363" s="121"/>
    </row>
    <row r="364" spans="1:21" s="15" customFormat="1" ht="20.100000000000001" customHeight="1">
      <c r="A364" s="249"/>
      <c r="B364" s="14"/>
      <c r="C364" s="421" t="s">
        <v>1</v>
      </c>
      <c r="D364" s="421"/>
      <c r="E364" s="298">
        <f>E362+E363</f>
        <v>1.04</v>
      </c>
      <c r="F364" s="14" t="s">
        <v>6284</v>
      </c>
      <c r="G364" s="14"/>
      <c r="H364" s="11"/>
      <c r="I364" s="11"/>
      <c r="J364" s="11"/>
      <c r="K364" s="12"/>
      <c r="L364" s="12"/>
      <c r="M364" s="13"/>
      <c r="N364" s="13"/>
      <c r="O364" s="13"/>
      <c r="P364" s="13"/>
      <c r="Q364" s="102"/>
      <c r="R364" s="102"/>
      <c r="T364" s="121"/>
    </row>
    <row r="365" spans="1:21" s="20" customFormat="1" ht="24.95" customHeight="1">
      <c r="A365" s="243" t="s">
        <v>22843</v>
      </c>
      <c r="B365" s="409" t="str">
        <f>IF(I365="SINAPI",VLOOKUP(QUA!H365,SINAPI,2,),VLOOKUP(QUA!H365,SETOP,3,))</f>
        <v>ESCAVAÇÃO MANUAL DE VALAS H &lt;= 1,50 M</v>
      </c>
      <c r="C365" s="409"/>
      <c r="D365" s="409"/>
      <c r="E365" s="409"/>
      <c r="F365" s="409"/>
      <c r="G365" s="410"/>
      <c r="H365" s="23" t="s">
        <v>11757</v>
      </c>
      <c r="I365" s="211" t="s">
        <v>6221</v>
      </c>
      <c r="J365" s="211" t="str">
        <f>IF(I365="SINAPI",VLOOKUP(QUA!H365,SINAPI,3,),VLOOKUP(QUA!H365,SETOP,4,))</f>
        <v>M3</v>
      </c>
      <c r="K365" s="212">
        <f>E373</f>
        <v>2.930400000000001</v>
      </c>
      <c r="L365" s="212">
        <v>407.19</v>
      </c>
      <c r="M365" s="194">
        <f>ROUND(IF(I365="SINAPI",VLOOKUP(QUA!H365,SINAPI,4,),VLOOKUP(QUA!H365,SETOP,5,)),2)</f>
        <v>45.49</v>
      </c>
      <c r="N365" s="194">
        <f>ROUND(M365*(1+$C$7),2)</f>
        <v>59.72</v>
      </c>
      <c r="O365" s="194">
        <f>M365*K365</f>
        <v>133.30389600000007</v>
      </c>
      <c r="P365" s="194">
        <f>N365*K365</f>
        <v>175.00348800000006</v>
      </c>
      <c r="Q365" s="100"/>
      <c r="R365" s="100"/>
      <c r="T365" s="112"/>
    </row>
    <row r="366" spans="1:21" s="15" customFormat="1" ht="20.100000000000001" customHeight="1">
      <c r="A366" s="249"/>
      <c r="B366" s="14"/>
      <c r="C366" s="421" t="s">
        <v>22781</v>
      </c>
      <c r="D366" s="421"/>
      <c r="E366" s="298">
        <f>0.6*0.4</f>
        <v>0.24</v>
      </c>
      <c r="F366" s="14" t="s">
        <v>6284</v>
      </c>
      <c r="G366" s="14"/>
      <c r="H366" s="11"/>
      <c r="I366" s="11"/>
      <c r="J366" s="11"/>
      <c r="K366" s="12"/>
      <c r="L366" s="12"/>
      <c r="M366" s="13"/>
      <c r="N366" s="13"/>
      <c r="O366" s="13"/>
      <c r="P366" s="13"/>
      <c r="Q366" s="102"/>
      <c r="R366" s="102"/>
      <c r="T366" s="121"/>
    </row>
    <row r="367" spans="1:21" s="20" customFormat="1" ht="20.100000000000001" customHeight="1">
      <c r="A367" s="326"/>
      <c r="B367" s="4"/>
      <c r="C367" s="421" t="s">
        <v>22782</v>
      </c>
      <c r="D367" s="421"/>
      <c r="E367" s="298">
        <v>0.55000000000000004</v>
      </c>
      <c r="F367" s="14" t="s">
        <v>6462</v>
      </c>
      <c r="G367" s="4"/>
      <c r="H367" s="11"/>
      <c r="I367" s="211"/>
      <c r="J367" s="211"/>
      <c r="K367" s="212"/>
      <c r="L367" s="212"/>
      <c r="M367" s="194"/>
      <c r="N367" s="194"/>
      <c r="O367" s="194"/>
      <c r="P367" s="194"/>
      <c r="Q367" s="100"/>
      <c r="R367" s="100"/>
      <c r="T367" s="112"/>
    </row>
    <row r="368" spans="1:21" s="20" customFormat="1" ht="20.100000000000001" customHeight="1">
      <c r="A368" s="326"/>
      <c r="B368" s="4"/>
      <c r="C368" s="421" t="s">
        <v>22783</v>
      </c>
      <c r="D368" s="421"/>
      <c r="E368" s="298">
        <f>E366*E367</f>
        <v>0.13200000000000001</v>
      </c>
      <c r="F368" s="14" t="s">
        <v>25</v>
      </c>
      <c r="G368" s="4"/>
      <c r="H368" s="211"/>
      <c r="I368" s="211"/>
      <c r="J368" s="211"/>
      <c r="K368" s="212"/>
      <c r="L368" s="212"/>
      <c r="M368" s="194"/>
      <c r="N368" s="194"/>
      <c r="O368" s="194"/>
      <c r="P368" s="194"/>
      <c r="Q368" s="100"/>
      <c r="R368" s="100"/>
      <c r="T368" s="112"/>
    </row>
    <row r="369" spans="1:20" s="20" customFormat="1" ht="20.100000000000001" customHeight="1">
      <c r="A369" s="326"/>
      <c r="B369" s="4"/>
      <c r="C369" s="421" t="s">
        <v>22777</v>
      </c>
      <c r="D369" s="421"/>
      <c r="E369" s="298">
        <f>5.15+7.57</f>
        <v>12.72</v>
      </c>
      <c r="F369" s="14" t="s">
        <v>6462</v>
      </c>
      <c r="G369" s="4"/>
      <c r="H369" s="211"/>
      <c r="I369" s="211"/>
      <c r="J369" s="211"/>
      <c r="K369" s="212"/>
      <c r="L369" s="212"/>
      <c r="M369" s="194"/>
      <c r="N369" s="194"/>
      <c r="O369" s="194"/>
      <c r="P369" s="194"/>
      <c r="Q369" s="100"/>
      <c r="R369" s="100"/>
      <c r="T369" s="112"/>
    </row>
    <row r="370" spans="1:20" s="20" customFormat="1" ht="20.100000000000001" customHeight="1">
      <c r="A370" s="326"/>
      <c r="B370" s="4"/>
      <c r="C370" s="421" t="s">
        <v>22784</v>
      </c>
      <c r="D370" s="421"/>
      <c r="E370" s="298">
        <v>0.4</v>
      </c>
      <c r="F370" s="14" t="s">
        <v>6462</v>
      </c>
      <c r="G370" s="4"/>
      <c r="H370" s="211"/>
      <c r="I370" s="211"/>
      <c r="J370" s="211"/>
      <c r="K370" s="212"/>
      <c r="L370" s="212"/>
      <c r="M370" s="194"/>
      <c r="N370" s="194"/>
      <c r="O370" s="194"/>
      <c r="P370" s="194"/>
      <c r="Q370" s="100"/>
      <c r="R370" s="100"/>
      <c r="T370" s="112"/>
    </row>
    <row r="371" spans="1:20" s="20" customFormat="1" ht="20.100000000000001" customHeight="1">
      <c r="A371" s="326"/>
      <c r="B371" s="4"/>
      <c r="C371" s="421" t="s">
        <v>22785</v>
      </c>
      <c r="D371" s="421"/>
      <c r="E371" s="298">
        <v>0.55000000000000004</v>
      </c>
      <c r="F371" s="14" t="s">
        <v>6462</v>
      </c>
      <c r="G371" s="4"/>
      <c r="H371" s="211"/>
      <c r="I371" s="211"/>
      <c r="J371" s="211"/>
      <c r="K371" s="212"/>
      <c r="L371" s="212"/>
      <c r="M371" s="194"/>
      <c r="N371" s="194"/>
      <c r="O371" s="194"/>
      <c r="P371" s="194"/>
      <c r="Q371" s="100"/>
      <c r="R371" s="100"/>
      <c r="T371" s="112"/>
    </row>
    <row r="372" spans="1:20" s="20" customFormat="1" ht="20.100000000000001" customHeight="1">
      <c r="A372" s="326"/>
      <c r="B372" s="4"/>
      <c r="C372" s="421" t="s">
        <v>22786</v>
      </c>
      <c r="D372" s="421"/>
      <c r="E372" s="298">
        <f>E369*E370*E371</f>
        <v>2.7984000000000009</v>
      </c>
      <c r="F372" s="14" t="s">
        <v>25</v>
      </c>
      <c r="G372" s="4"/>
      <c r="H372" s="211"/>
      <c r="I372" s="211"/>
      <c r="J372" s="211"/>
      <c r="K372" s="212"/>
      <c r="L372" s="212"/>
      <c r="M372" s="194"/>
      <c r="N372" s="194"/>
      <c r="O372" s="194"/>
      <c r="P372" s="194"/>
      <c r="Q372" s="100"/>
      <c r="R372" s="100"/>
      <c r="T372" s="112"/>
    </row>
    <row r="373" spans="1:20" s="20" customFormat="1" ht="20.100000000000001" customHeight="1">
      <c r="A373" s="243"/>
      <c r="B373" s="4"/>
      <c r="C373" s="421" t="s">
        <v>22787</v>
      </c>
      <c r="D373" s="421"/>
      <c r="E373" s="298">
        <f>E368+E372</f>
        <v>2.930400000000001</v>
      </c>
      <c r="F373" s="14" t="s">
        <v>25</v>
      </c>
      <c r="G373" s="4"/>
      <c r="H373" s="211"/>
      <c r="I373" s="211"/>
      <c r="J373" s="211"/>
      <c r="K373" s="212"/>
      <c r="L373" s="212"/>
      <c r="M373" s="194"/>
      <c r="N373" s="194"/>
      <c r="O373" s="194"/>
      <c r="P373" s="194"/>
      <c r="Q373" s="100"/>
      <c r="R373" s="100"/>
      <c r="T373" s="112"/>
    </row>
    <row r="374" spans="1:20" s="20" customFormat="1" ht="24.95" customHeight="1">
      <c r="A374" s="243" t="s">
        <v>22844</v>
      </c>
      <c r="B374" s="409" t="str">
        <f>IF(I374="SINAPI",VLOOKUP(QUA!H374,SINAPI,2,),VLOOKUP(QUA!H374,SETOP,3,))</f>
        <v>PEDRA BRITADA N. 2 (19 A 38 MM) POSTO PEDREIRA/FORNECEDOR, SEM FRETE</v>
      </c>
      <c r="C374" s="409"/>
      <c r="D374" s="409"/>
      <c r="E374" s="409"/>
      <c r="F374" s="409"/>
      <c r="G374" s="410"/>
      <c r="H374" s="11">
        <v>4718</v>
      </c>
      <c r="I374" s="211" t="s">
        <v>16078</v>
      </c>
      <c r="J374" s="211" t="str">
        <f>IF(I374="SINAPI",VLOOKUP(QUA!H374,SINAPI,3,),VLOOKUP(QUA!H374,SETOP,4,))</f>
        <v xml:space="preserve">M3    </v>
      </c>
      <c r="K374" s="212">
        <f>E377</f>
        <v>2.4E-2</v>
      </c>
      <c r="L374" s="212">
        <v>407.19</v>
      </c>
      <c r="M374" s="194">
        <f>ROUND(IF(I374="SINAPI",VLOOKUP(QUA!H374,SINAPI,4,),VLOOKUP(QUA!H374,SETOP,5,)),2)</f>
        <v>70.02</v>
      </c>
      <c r="N374" s="194">
        <f>ROUND(M374*(1+$C$7),2)</f>
        <v>91.93</v>
      </c>
      <c r="O374" s="194">
        <f>M374*K374</f>
        <v>1.68048</v>
      </c>
      <c r="P374" s="194">
        <f>N374*K374</f>
        <v>2.2063200000000003</v>
      </c>
      <c r="Q374" s="100"/>
      <c r="R374" s="100"/>
      <c r="T374" s="112"/>
    </row>
    <row r="375" spans="1:20" s="15" customFormat="1" ht="20.100000000000001" customHeight="1">
      <c r="A375" s="249"/>
      <c r="B375" s="14"/>
      <c r="C375" s="421" t="s">
        <v>22781</v>
      </c>
      <c r="D375" s="421"/>
      <c r="E375" s="298">
        <f>0.6*0.4</f>
        <v>0.24</v>
      </c>
      <c r="F375" s="14" t="s">
        <v>6284</v>
      </c>
      <c r="G375" s="14"/>
      <c r="H375" s="11"/>
      <c r="I375" s="11"/>
      <c r="J375" s="11"/>
      <c r="K375" s="12"/>
      <c r="L375" s="12"/>
      <c r="M375" s="13"/>
      <c r="N375" s="13"/>
      <c r="O375" s="13"/>
      <c r="P375" s="13"/>
      <c r="Q375" s="102"/>
      <c r="R375" s="102"/>
      <c r="T375" s="121"/>
    </row>
    <row r="376" spans="1:20" s="15" customFormat="1" ht="20.100000000000001" customHeight="1">
      <c r="A376" s="249"/>
      <c r="B376" s="14"/>
      <c r="C376" s="421" t="s">
        <v>22782</v>
      </c>
      <c r="D376" s="421"/>
      <c r="E376" s="298">
        <v>0.1</v>
      </c>
      <c r="F376" s="14" t="s">
        <v>6462</v>
      </c>
      <c r="G376" s="14"/>
      <c r="H376" s="11"/>
      <c r="I376" s="11"/>
      <c r="J376" s="11"/>
      <c r="K376" s="12"/>
      <c r="L376" s="12"/>
      <c r="M376" s="13"/>
      <c r="N376" s="13"/>
      <c r="O376" s="13"/>
      <c r="P376" s="13"/>
      <c r="Q376" s="102"/>
      <c r="R376" s="102"/>
      <c r="T376" s="121"/>
    </row>
    <row r="377" spans="1:20" s="15" customFormat="1" ht="20.100000000000001" customHeight="1">
      <c r="A377" s="249"/>
      <c r="B377" s="14"/>
      <c r="C377" s="421" t="s">
        <v>1</v>
      </c>
      <c r="D377" s="421"/>
      <c r="E377" s="298">
        <f>E375*E376</f>
        <v>2.4E-2</v>
      </c>
      <c r="F377" s="14" t="s">
        <v>25</v>
      </c>
      <c r="G377" s="14"/>
      <c r="H377" s="11"/>
      <c r="I377" s="11"/>
      <c r="J377" s="11"/>
      <c r="K377" s="12"/>
      <c r="L377" s="12"/>
      <c r="M377" s="13"/>
      <c r="N377" s="13"/>
      <c r="O377" s="13"/>
      <c r="P377" s="13"/>
      <c r="Q377" s="102"/>
      <c r="R377" s="102"/>
      <c r="T377" s="121"/>
    </row>
    <row r="378" spans="1:20" s="20" customFormat="1" ht="24.95" customHeight="1">
      <c r="A378" s="243" t="s">
        <v>22845</v>
      </c>
      <c r="B378" s="409" t="str">
        <f>IF(I378="SINAPI",VLOOKUP(QUA!H378,SINAPI,2,),VLOOKUP(QUA!H378,SETOP,3,))</f>
        <v>CARGA MANUAL DE ENTULHO EM CAMINHAO BASCULANTE 6 M3</v>
      </c>
      <c r="C378" s="409"/>
      <c r="D378" s="409"/>
      <c r="E378" s="409"/>
      <c r="F378" s="409"/>
      <c r="G378" s="410"/>
      <c r="H378" s="23">
        <v>72897</v>
      </c>
      <c r="I378" s="211" t="s">
        <v>16078</v>
      </c>
      <c r="J378" s="211" t="str">
        <f>IF(I378="SINAPI",VLOOKUP(QUA!H378,SINAPI,3,),VLOOKUP(QUA!H378,SETOP,4,))</f>
        <v>M3</v>
      </c>
      <c r="K378" s="212">
        <f>E383</f>
        <v>2.9824000000000011</v>
      </c>
      <c r="L378" s="212">
        <v>407.19</v>
      </c>
      <c r="M378" s="194">
        <f>ROUND(IF(I378="SINAPI",VLOOKUP(QUA!H378,SINAPI,4,),VLOOKUP(QUA!H378,SETOP,5,)),2)</f>
        <v>17.88</v>
      </c>
      <c r="N378" s="194">
        <f>ROUND(M378*(1+$C$7),2)</f>
        <v>23.47</v>
      </c>
      <c r="O378" s="194">
        <f>M378*K378</f>
        <v>53.325312000000018</v>
      </c>
      <c r="P378" s="194">
        <f>N378*K378</f>
        <v>69.996928000000025</v>
      </c>
      <c r="Q378" s="100"/>
      <c r="R378" s="100"/>
      <c r="T378" s="112"/>
    </row>
    <row r="379" spans="1:20" s="20" customFormat="1" ht="27.75" customHeight="1">
      <c r="A379" s="326"/>
      <c r="B379" s="4" t="s">
        <v>22788</v>
      </c>
      <c r="C379" s="420" t="s">
        <v>22789</v>
      </c>
      <c r="D379" s="420"/>
      <c r="E379" s="288">
        <f>E364</f>
        <v>1.04</v>
      </c>
      <c r="F379" s="4" t="s">
        <v>6284</v>
      </c>
      <c r="G379" s="299"/>
      <c r="H379" s="23"/>
      <c r="I379" s="211"/>
      <c r="J379" s="211"/>
      <c r="K379" s="212"/>
      <c r="L379" s="212"/>
      <c r="M379" s="194"/>
      <c r="N379" s="194"/>
      <c r="O379" s="194"/>
      <c r="P379" s="194"/>
      <c r="Q379" s="100"/>
      <c r="R379" s="100"/>
      <c r="T379" s="112"/>
    </row>
    <row r="380" spans="1:20" s="20" customFormat="1" ht="20.100000000000001" customHeight="1">
      <c r="A380" s="326"/>
      <c r="B380" s="4"/>
      <c r="C380" s="420" t="s">
        <v>22790</v>
      </c>
      <c r="D380" s="420"/>
      <c r="E380" s="288">
        <v>0.05</v>
      </c>
      <c r="F380" s="4" t="s">
        <v>6462</v>
      </c>
      <c r="G380" s="299"/>
      <c r="H380" s="23"/>
      <c r="I380" s="211"/>
      <c r="J380" s="211"/>
      <c r="K380" s="212"/>
      <c r="L380" s="212"/>
      <c r="M380" s="194"/>
      <c r="N380" s="194"/>
      <c r="O380" s="194"/>
      <c r="P380" s="194"/>
      <c r="Q380" s="100"/>
      <c r="R380" s="100"/>
      <c r="T380" s="112"/>
    </row>
    <row r="381" spans="1:20" s="20" customFormat="1" ht="20.100000000000001" customHeight="1">
      <c r="A381" s="243"/>
      <c r="B381" s="4"/>
      <c r="C381" s="4"/>
      <c r="D381" s="220" t="s">
        <v>22786</v>
      </c>
      <c r="E381" s="288">
        <f>E379*E380</f>
        <v>5.2000000000000005E-2</v>
      </c>
      <c r="F381" s="4" t="s">
        <v>25</v>
      </c>
      <c r="G381" s="299"/>
      <c r="H381" s="23"/>
      <c r="I381" s="211"/>
      <c r="J381" s="211"/>
      <c r="K381" s="212"/>
      <c r="L381" s="212"/>
      <c r="M381" s="194"/>
      <c r="N381" s="194"/>
      <c r="O381" s="194"/>
      <c r="P381" s="194"/>
      <c r="Q381" s="100"/>
      <c r="R381" s="100"/>
      <c r="T381" s="112"/>
    </row>
    <row r="382" spans="1:20" s="20" customFormat="1" ht="20.100000000000001" customHeight="1">
      <c r="A382" s="243"/>
      <c r="B382" s="4" t="s">
        <v>22791</v>
      </c>
      <c r="C382" s="420" t="s">
        <v>22792</v>
      </c>
      <c r="D382" s="420"/>
      <c r="E382" s="288">
        <f>E373</f>
        <v>2.930400000000001</v>
      </c>
      <c r="F382" s="4" t="s">
        <v>25</v>
      </c>
      <c r="G382" s="299"/>
      <c r="H382" s="23"/>
      <c r="I382" s="211"/>
      <c r="J382" s="211"/>
      <c r="K382" s="212"/>
      <c r="L382" s="212"/>
      <c r="M382" s="194"/>
      <c r="N382" s="194"/>
      <c r="O382" s="194"/>
      <c r="P382" s="194"/>
      <c r="Q382" s="100"/>
      <c r="R382" s="100"/>
      <c r="T382" s="112"/>
    </row>
    <row r="383" spans="1:20" s="20" customFormat="1" ht="20.100000000000001" customHeight="1">
      <c r="A383" s="243"/>
      <c r="B383" s="4"/>
      <c r="C383" s="420" t="s">
        <v>22793</v>
      </c>
      <c r="D383" s="420"/>
      <c r="E383" s="288">
        <f>E381+E382</f>
        <v>2.9824000000000011</v>
      </c>
      <c r="F383" s="4" t="s">
        <v>25</v>
      </c>
      <c r="G383" s="299"/>
      <c r="H383" s="23"/>
      <c r="I383" s="211"/>
      <c r="J383" s="211"/>
      <c r="K383" s="212"/>
      <c r="L383" s="212"/>
      <c r="M383" s="194"/>
      <c r="N383" s="194"/>
      <c r="O383" s="194"/>
      <c r="P383" s="194"/>
      <c r="Q383" s="100"/>
      <c r="R383" s="100"/>
      <c r="T383" s="112"/>
    </row>
    <row r="384" spans="1:20" s="20" customFormat="1" ht="38.25" customHeight="1">
      <c r="A384" s="243" t="s">
        <v>22846</v>
      </c>
      <c r="B384" s="409" t="str">
        <f>IF(I384="SINAPI",VLOOKUP(QUA!H384,SINAPI,2,),VLOOKUP(QUA!H384,SETOP,3,))</f>
        <v>TRANSPORTE DE ENTULHO COM CAMINHAO BASCULANTE 6 M3, RODOVIA PAVIMENTADA, DMT 0,5 A 1,0 KM</v>
      </c>
      <c r="C384" s="409"/>
      <c r="D384" s="409"/>
      <c r="E384" s="409"/>
      <c r="F384" s="409"/>
      <c r="G384" s="410"/>
      <c r="H384" s="23">
        <v>72900</v>
      </c>
      <c r="I384" s="211" t="s">
        <v>16078</v>
      </c>
      <c r="J384" s="211" t="str">
        <f>IF(I384="SINAPI",VLOOKUP(QUA!H384,SINAPI,3,),VLOOKUP(QUA!H384,SETOP,4,))</f>
        <v>M3</v>
      </c>
      <c r="K384" s="212">
        <f>E389</f>
        <v>2.9824000000000011</v>
      </c>
      <c r="L384" s="212">
        <v>407.19</v>
      </c>
      <c r="M384" s="194">
        <f>ROUND(IF(I384="SINAPI",VLOOKUP(QUA!H384,SINAPI,4,),VLOOKUP(QUA!H384,SETOP,5,)),2)</f>
        <v>6.04</v>
      </c>
      <c r="N384" s="194">
        <f>ROUND(M384*(1+$C$7),2)</f>
        <v>7.93</v>
      </c>
      <c r="O384" s="194">
        <f>M384*K384</f>
        <v>18.013696000000007</v>
      </c>
      <c r="P384" s="194">
        <f>N384*K384</f>
        <v>23.650432000000009</v>
      </c>
      <c r="Q384" s="100"/>
      <c r="R384" s="100"/>
      <c r="T384" s="112"/>
    </row>
    <row r="385" spans="1:20" s="20" customFormat="1" ht="38.25" customHeight="1">
      <c r="A385" s="326"/>
      <c r="B385" s="4" t="s">
        <v>22788</v>
      </c>
      <c r="C385" s="420" t="s">
        <v>22792</v>
      </c>
      <c r="D385" s="420"/>
      <c r="E385" s="288">
        <f>E364</f>
        <v>1.04</v>
      </c>
      <c r="F385" s="4" t="s">
        <v>6284</v>
      </c>
      <c r="H385" s="23"/>
      <c r="I385" s="211"/>
      <c r="J385" s="211"/>
      <c r="K385" s="212"/>
      <c r="L385" s="212"/>
      <c r="M385" s="194"/>
      <c r="N385" s="194"/>
      <c r="O385" s="194"/>
      <c r="P385" s="194"/>
      <c r="Q385" s="100"/>
      <c r="R385" s="100"/>
      <c r="T385" s="112"/>
    </row>
    <row r="386" spans="1:20" s="20" customFormat="1" ht="20.100000000000001" customHeight="1">
      <c r="A386" s="243"/>
      <c r="B386" s="4"/>
      <c r="C386" s="420" t="s">
        <v>22790</v>
      </c>
      <c r="D386" s="420"/>
      <c r="E386" s="288">
        <v>0.05</v>
      </c>
      <c r="F386" s="4" t="s">
        <v>6462</v>
      </c>
      <c r="H386" s="23"/>
      <c r="I386" s="211"/>
      <c r="J386" s="211"/>
      <c r="K386" s="212"/>
      <c r="L386" s="212"/>
      <c r="M386" s="194"/>
      <c r="N386" s="194"/>
      <c r="O386" s="194"/>
      <c r="P386" s="194"/>
      <c r="Q386" s="100"/>
      <c r="R386" s="100"/>
      <c r="T386" s="112"/>
    </row>
    <row r="387" spans="1:20" s="20" customFormat="1" ht="20.100000000000001" customHeight="1">
      <c r="A387" s="243"/>
      <c r="B387" s="4"/>
      <c r="C387" s="4"/>
      <c r="D387" s="220" t="s">
        <v>22786</v>
      </c>
      <c r="E387" s="288">
        <f>E385*E386</f>
        <v>5.2000000000000005E-2</v>
      </c>
      <c r="F387" s="4" t="s">
        <v>25</v>
      </c>
      <c r="H387" s="23"/>
      <c r="I387" s="211"/>
      <c r="J387" s="211"/>
      <c r="K387" s="212"/>
      <c r="L387" s="212"/>
      <c r="M387" s="194"/>
      <c r="N387" s="194"/>
      <c r="O387" s="194"/>
      <c r="P387" s="194"/>
      <c r="Q387" s="100"/>
      <c r="R387" s="100"/>
      <c r="T387" s="112"/>
    </row>
    <row r="388" spans="1:20" s="20" customFormat="1" ht="48" customHeight="1">
      <c r="A388" s="243"/>
      <c r="B388" s="4" t="s">
        <v>22791</v>
      </c>
      <c r="C388" s="420" t="s">
        <v>22792</v>
      </c>
      <c r="D388" s="420"/>
      <c r="E388" s="288">
        <f>E373</f>
        <v>2.930400000000001</v>
      </c>
      <c r="F388" s="4" t="s">
        <v>25</v>
      </c>
      <c r="H388" s="23"/>
      <c r="I388" s="211"/>
      <c r="J388" s="211"/>
      <c r="K388" s="212"/>
      <c r="L388" s="212"/>
      <c r="M388" s="194"/>
      <c r="N388" s="194"/>
      <c r="O388" s="194"/>
      <c r="P388" s="194"/>
      <c r="Q388" s="100"/>
      <c r="R388" s="100"/>
      <c r="T388" s="112"/>
    </row>
    <row r="389" spans="1:20" s="20" customFormat="1" ht="20.100000000000001" customHeight="1">
      <c r="A389" s="243"/>
      <c r="B389" s="4"/>
      <c r="C389" s="420" t="s">
        <v>22793</v>
      </c>
      <c r="D389" s="420"/>
      <c r="E389" s="288">
        <f>E387+E388</f>
        <v>2.9824000000000011</v>
      </c>
      <c r="F389" s="4" t="s">
        <v>25</v>
      </c>
      <c r="H389" s="23"/>
      <c r="I389" s="211"/>
      <c r="J389" s="211"/>
      <c r="K389" s="212"/>
      <c r="L389" s="212"/>
      <c r="M389" s="194"/>
      <c r="N389" s="194"/>
      <c r="O389" s="194"/>
      <c r="P389" s="194"/>
      <c r="Q389" s="100"/>
      <c r="R389" s="100"/>
      <c r="T389" s="112"/>
    </row>
    <row r="390" spans="1:20" s="20" customFormat="1" ht="30" customHeight="1">
      <c r="A390" s="243" t="s">
        <v>22847</v>
      </c>
      <c r="B390" s="409" t="str">
        <f>IF(I390="SINAPI",VLOOKUP(QUA!H390,SINAPI,2,),VLOOKUP(QUA!H390,SETOP,3,))</f>
        <v>JOELHO 90 GRAUS, EM FERRO GALVANIZADO, DN 65 (2 1/2"), CONEXÃO ROSQUEADA, INSTALADO EM PRUMADAS - FORNECIMENTO E INSTALAÇÃO. AF_12/2015</v>
      </c>
      <c r="C390" s="409"/>
      <c r="D390" s="409"/>
      <c r="E390" s="409"/>
      <c r="F390" s="409"/>
      <c r="G390" s="410"/>
      <c r="H390" s="211">
        <v>92353</v>
      </c>
      <c r="I390" s="211" t="s">
        <v>16078</v>
      </c>
      <c r="J390" s="211" t="str">
        <f>IF(I390="SINAPI",VLOOKUP(QUA!H390,SINAPI,3,),VLOOKUP(QUA!H390,SETOP,4,))</f>
        <v>UN</v>
      </c>
      <c r="K390" s="212">
        <v>12</v>
      </c>
      <c r="L390" s="212">
        <v>407.19</v>
      </c>
      <c r="M390" s="194">
        <f>ROUND(IF(I390="SINAPI",VLOOKUP(QUA!H390,SINAPI,4,),VLOOKUP(QUA!H390,SETOP,5,)),2)</f>
        <v>90.95</v>
      </c>
      <c r="N390" s="194">
        <f>ROUND(M390*(1+$C$7),2)</f>
        <v>119.41</v>
      </c>
      <c r="O390" s="194">
        <f>M390*K390</f>
        <v>1091.4000000000001</v>
      </c>
      <c r="P390" s="194">
        <f>N390*K390</f>
        <v>1432.92</v>
      </c>
      <c r="Q390" s="100"/>
      <c r="R390" s="100"/>
      <c r="T390" s="112"/>
    </row>
    <row r="391" spans="1:20" s="20" customFormat="1" ht="30" customHeight="1">
      <c r="A391" s="243" t="s">
        <v>22848</v>
      </c>
      <c r="B391" s="409" t="str">
        <f>IF(I391="SINAPI",VLOOKUP(QUA!H391,SINAPI,2,),VLOOKUP(QUA!H391,SETOP,3,))</f>
        <v>TÊ, EM FERRO GALVANIZADO, CONEXÃO ROSQUEADA, DN 65 (2 1/2"), INSTALADO EM REDE DE ALIMENTAÇÃO PARA HIDRANTE - FORNECIMENTO E INSTALAÇÃO. AF_12/2015</v>
      </c>
      <c r="C391" s="409"/>
      <c r="D391" s="409"/>
      <c r="E391" s="409"/>
      <c r="F391" s="409"/>
      <c r="G391" s="410"/>
      <c r="H391" s="23">
        <v>92642</v>
      </c>
      <c r="I391" s="211" t="s">
        <v>16078</v>
      </c>
      <c r="J391" s="211" t="str">
        <f>IF(I391="SINAPI",VLOOKUP(QUA!H391,SINAPI,3,),VLOOKUP(QUA!H391,SETOP,4,))</f>
        <v>UN</v>
      </c>
      <c r="K391" s="212">
        <v>4</v>
      </c>
      <c r="L391" s="212">
        <v>407.19</v>
      </c>
      <c r="M391" s="194">
        <f>ROUND(IF(I391="SINAPI",VLOOKUP(QUA!H391,SINAPI,4,),VLOOKUP(QUA!H391,SETOP,5,)),2)</f>
        <v>126.61</v>
      </c>
      <c r="N391" s="194">
        <f>ROUND(M391*(1+$C$7),2)</f>
        <v>166.23</v>
      </c>
      <c r="O391" s="194">
        <f>M391*K391</f>
        <v>506.44</v>
      </c>
      <c r="P391" s="194">
        <f>N391*K391</f>
        <v>664.92</v>
      </c>
      <c r="Q391" s="100"/>
      <c r="R391" s="100"/>
      <c r="T391" s="112"/>
    </row>
    <row r="392" spans="1:20" s="20" customFormat="1" ht="30" customHeight="1">
      <c r="A392" s="243" t="s">
        <v>22849</v>
      </c>
      <c r="B392" s="422" t="s">
        <v>22794</v>
      </c>
      <c r="C392" s="422"/>
      <c r="D392" s="422"/>
      <c r="E392" s="422"/>
      <c r="F392" s="422"/>
      <c r="G392" s="423"/>
      <c r="H392" s="211" t="s">
        <v>22696</v>
      </c>
      <c r="I392" s="211" t="s">
        <v>6221</v>
      </c>
      <c r="J392" s="211" t="s">
        <v>6595</v>
      </c>
      <c r="K392" s="212">
        <v>5</v>
      </c>
      <c r="M392" s="212">
        <v>967.84</v>
      </c>
      <c r="N392" s="194">
        <f>ROUND(M392*(1+$C$7),2)</f>
        <v>1270.68</v>
      </c>
      <c r="O392" s="194">
        <f>M392*K392</f>
        <v>4839.2</v>
      </c>
      <c r="P392" s="194">
        <f>N392*K392</f>
        <v>6353.4000000000005</v>
      </c>
      <c r="Q392" s="194">
        <f>O392*K392</f>
        <v>24196</v>
      </c>
      <c r="R392" s="100"/>
      <c r="T392" s="112"/>
    </row>
    <row r="393" spans="1:20" s="20" customFormat="1" ht="24.95" customHeight="1">
      <c r="A393" s="243" t="s">
        <v>22850</v>
      </c>
      <c r="B393" s="409" t="str">
        <f>IF(I393="SINAPI",VLOOKUP(QUA!H393,SINAPI,2,),VLOOKUP(QUA!H393,SETOP,3,))</f>
        <v>HIDRANTE DE RECALQUE COMPLETO EM CAIXA DE ALVENARIA</v>
      </c>
      <c r="C393" s="409"/>
      <c r="D393" s="409"/>
      <c r="E393" s="409"/>
      <c r="F393" s="409"/>
      <c r="G393" s="410"/>
      <c r="H393" s="211" t="s">
        <v>10854</v>
      </c>
      <c r="I393" s="211" t="s">
        <v>6221</v>
      </c>
      <c r="J393" s="211" t="str">
        <f>IF(I393="SINAPI",VLOOKUP(QUA!H393,SINAPI,3,),VLOOKUP(QUA!H393,SETOP,4,))</f>
        <v>U</v>
      </c>
      <c r="K393" s="212">
        <v>1</v>
      </c>
      <c r="L393" s="212">
        <v>407.19</v>
      </c>
      <c r="M393" s="194">
        <f>ROUND(IF(I393="SINAPI",VLOOKUP(QUA!H393,SINAPI,4,),VLOOKUP(QUA!H393,SETOP,5,)),2)</f>
        <v>576.80999999999995</v>
      </c>
      <c r="N393" s="194">
        <f>ROUND(M393*(1+$C$7),2)</f>
        <v>757.29</v>
      </c>
      <c r="O393" s="194">
        <f>M393*K393</f>
        <v>576.80999999999995</v>
      </c>
      <c r="P393" s="194">
        <f>N393*K393</f>
        <v>757.29</v>
      </c>
      <c r="Q393" s="100"/>
      <c r="R393" s="100"/>
      <c r="T393" s="112"/>
    </row>
    <row r="394" spans="1:20" s="15" customFormat="1" ht="30" customHeight="1">
      <c r="A394" s="243" t="s">
        <v>22851</v>
      </c>
      <c r="B394" s="409" t="str">
        <f>IF(I394="SINAPI",VLOOKUP(QUA!H394,SINAPI,2,),VLOOKUP(QUA!H394,SETOP,3,))</f>
        <v>FORNECIMENTO DE CONCRETO ESTRUTURAL, PREPARADO EM OBRA, COM FCK 25 MPA, INCLUSIVE LANÇAMENTO, ADENSAMENTO E ACABAMENTO</v>
      </c>
      <c r="C394" s="409"/>
      <c r="D394" s="409"/>
      <c r="E394" s="409"/>
      <c r="F394" s="409"/>
      <c r="G394" s="410"/>
      <c r="H394" s="11" t="s">
        <v>10320</v>
      </c>
      <c r="I394" s="211" t="s">
        <v>6221</v>
      </c>
      <c r="J394" s="211" t="str">
        <f>IF(I394="SINAPI",VLOOKUP(QUA!H394,SINAPI,3,),VLOOKUP(QUA!H394,SETOP,4,))</f>
        <v>M3</v>
      </c>
      <c r="K394" s="212">
        <f>E398</f>
        <v>0.25440000000000007</v>
      </c>
      <c r="L394" s="212">
        <v>407.19</v>
      </c>
      <c r="M394" s="194">
        <f>ROUND(IF(I394="SINAPI",VLOOKUP(QUA!H394,SINAPI,4,),VLOOKUP(QUA!H394,SETOP,5,)),2)</f>
        <v>431.92</v>
      </c>
      <c r="N394" s="194">
        <f>ROUND(M394*(1+$C$7),2)</f>
        <v>567.07000000000005</v>
      </c>
      <c r="O394" s="194">
        <f>M394*K394</f>
        <v>109.88044800000003</v>
      </c>
      <c r="P394" s="194">
        <f>N394*K394</f>
        <v>144.26260800000006</v>
      </c>
      <c r="Q394" s="14"/>
    </row>
    <row r="395" spans="1:20" s="15" customFormat="1" ht="20.100000000000001" customHeight="1">
      <c r="A395" s="249"/>
      <c r="B395" s="4"/>
      <c r="C395" s="421" t="s">
        <v>22777</v>
      </c>
      <c r="D395" s="421"/>
      <c r="E395" s="298">
        <f>E369</f>
        <v>12.72</v>
      </c>
      <c r="F395" s="14" t="s">
        <v>6462</v>
      </c>
      <c r="G395" s="4"/>
      <c r="H395" s="11"/>
      <c r="I395" s="211"/>
      <c r="J395" s="211"/>
      <c r="K395" s="212"/>
      <c r="L395" s="212"/>
      <c r="M395" s="194"/>
      <c r="N395" s="194"/>
      <c r="O395" s="194"/>
      <c r="P395" s="194"/>
      <c r="Q395" s="14"/>
    </row>
    <row r="396" spans="1:20" s="15" customFormat="1" ht="20.100000000000001" customHeight="1">
      <c r="A396" s="249"/>
      <c r="B396" s="4"/>
      <c r="C396" s="421" t="s">
        <v>22784</v>
      </c>
      <c r="D396" s="421"/>
      <c r="E396" s="298">
        <v>0.4</v>
      </c>
      <c r="F396" s="14" t="s">
        <v>6462</v>
      </c>
      <c r="G396" s="4"/>
      <c r="H396" s="11"/>
      <c r="I396" s="211"/>
      <c r="J396" s="211"/>
      <c r="K396" s="212"/>
      <c r="L396" s="212"/>
      <c r="M396" s="194"/>
      <c r="N396" s="194"/>
      <c r="O396" s="194"/>
      <c r="P396" s="194"/>
      <c r="Q396" s="14"/>
    </row>
    <row r="397" spans="1:20" s="15" customFormat="1" ht="20.100000000000001" customHeight="1">
      <c r="A397" s="249"/>
      <c r="B397" s="4"/>
      <c r="C397" s="421" t="s">
        <v>22785</v>
      </c>
      <c r="D397" s="421"/>
      <c r="E397" s="298">
        <v>0.05</v>
      </c>
      <c r="F397" s="14" t="s">
        <v>6462</v>
      </c>
      <c r="G397" s="4"/>
      <c r="H397" s="11"/>
      <c r="I397" s="211"/>
      <c r="J397" s="211"/>
      <c r="K397" s="212"/>
      <c r="L397" s="212"/>
      <c r="M397" s="194"/>
      <c r="N397" s="194"/>
      <c r="O397" s="194"/>
      <c r="P397" s="194"/>
      <c r="Q397" s="14"/>
    </row>
    <row r="398" spans="1:20" s="15" customFormat="1" ht="20.100000000000001" customHeight="1">
      <c r="A398" s="249"/>
      <c r="B398" s="4"/>
      <c r="C398" s="421" t="s">
        <v>22783</v>
      </c>
      <c r="D398" s="421"/>
      <c r="E398" s="298">
        <f>E395*E396*E397</f>
        <v>0.25440000000000007</v>
      </c>
      <c r="F398" s="14" t="s">
        <v>25</v>
      </c>
      <c r="G398" s="4"/>
      <c r="H398" s="11"/>
      <c r="I398" s="211"/>
      <c r="J398" s="211"/>
      <c r="K398" s="212"/>
      <c r="L398" s="212"/>
      <c r="M398" s="194"/>
      <c r="N398" s="194"/>
      <c r="O398" s="194"/>
      <c r="P398" s="194"/>
      <c r="Q398" s="14"/>
    </row>
    <row r="399" spans="1:20" s="15" customFormat="1" ht="24.95" customHeight="1">
      <c r="A399" s="243" t="s">
        <v>22852</v>
      </c>
      <c r="B399" s="409" t="str">
        <f>IF(I399="SINAPI",VLOOKUP(QUA!H399,SINAPI,2,),VLOOKUP(QUA!H399,SETOP,3,))</f>
        <v>ARGAMASSA TRAÇO 1:3 (EM VOLUME DE CIMENTO E AREIA MÉDIA ÚMIDA) PARA CONTRAPISO, PREPARO MANUAL. AF_08/2019</v>
      </c>
      <c r="C399" s="409"/>
      <c r="D399" s="409"/>
      <c r="E399" s="409"/>
      <c r="F399" s="409"/>
      <c r="G399" s="410"/>
      <c r="H399" s="211">
        <v>87372</v>
      </c>
      <c r="I399" s="211" t="s">
        <v>16078</v>
      </c>
      <c r="J399" s="211" t="str">
        <f>IF(I399="SINAPI",VLOOKUP(QUA!H399,SINAPI,3,),VLOOKUP(QUA!H399,SETOP,4,))</f>
        <v>M3</v>
      </c>
      <c r="K399" s="212">
        <f>E403</f>
        <v>0.85760000000000014</v>
      </c>
      <c r="L399" s="212">
        <v>407.19</v>
      </c>
      <c r="M399" s="194">
        <f>ROUND(IF(I399="SINAPI",VLOOKUP(QUA!H399,SINAPI,4,),VLOOKUP(QUA!H399,SETOP,5,)),2)</f>
        <v>447.72</v>
      </c>
      <c r="N399" s="194">
        <f>ROUND(M399*(1+$C$7),2)</f>
        <v>587.80999999999995</v>
      </c>
      <c r="O399" s="194">
        <f>M399*K399</f>
        <v>383.96467200000006</v>
      </c>
      <c r="P399" s="194">
        <f>N399*K399</f>
        <v>504.10585600000002</v>
      </c>
      <c r="Q399" s="14"/>
    </row>
    <row r="400" spans="1:20" s="15" customFormat="1" ht="20.100000000000001" customHeight="1">
      <c r="A400" s="249"/>
      <c r="B400" s="4"/>
      <c r="C400" s="421" t="s">
        <v>22777</v>
      </c>
      <c r="D400" s="421"/>
      <c r="E400" s="298">
        <f>3.15+7.57</f>
        <v>10.72</v>
      </c>
      <c r="F400" s="14" t="s">
        <v>6462</v>
      </c>
      <c r="G400" s="4"/>
      <c r="H400" s="211"/>
      <c r="I400" s="211"/>
      <c r="J400" s="211"/>
      <c r="K400" s="212"/>
      <c r="L400" s="212"/>
      <c r="M400" s="194"/>
      <c r="N400" s="194"/>
      <c r="O400" s="194"/>
      <c r="P400" s="194"/>
      <c r="Q400" s="14"/>
    </row>
    <row r="401" spans="1:21" s="15" customFormat="1" ht="20.100000000000001" customHeight="1">
      <c r="A401" s="249"/>
      <c r="B401" s="4"/>
      <c r="C401" s="421" t="s">
        <v>22784</v>
      </c>
      <c r="D401" s="421"/>
      <c r="E401" s="298">
        <v>0.4</v>
      </c>
      <c r="F401" s="14" t="s">
        <v>6462</v>
      </c>
      <c r="G401" s="4"/>
      <c r="H401" s="211"/>
      <c r="I401" s="211"/>
      <c r="J401" s="211"/>
      <c r="K401" s="212"/>
      <c r="L401" s="212"/>
      <c r="M401" s="194"/>
      <c r="N401" s="194"/>
      <c r="O401" s="194"/>
      <c r="P401" s="194"/>
      <c r="Q401" s="14"/>
    </row>
    <row r="402" spans="1:21" s="15" customFormat="1" ht="20.100000000000001" customHeight="1">
      <c r="A402" s="249"/>
      <c r="B402" s="4"/>
      <c r="C402" s="421" t="s">
        <v>22785</v>
      </c>
      <c r="D402" s="421"/>
      <c r="E402" s="298">
        <v>0.2</v>
      </c>
      <c r="F402" s="14" t="s">
        <v>6462</v>
      </c>
      <c r="G402" s="4"/>
      <c r="H402" s="211"/>
      <c r="I402" s="211"/>
      <c r="J402" s="211"/>
      <c r="K402" s="212"/>
      <c r="L402" s="212"/>
      <c r="M402" s="194"/>
      <c r="N402" s="194"/>
      <c r="O402" s="194"/>
      <c r="P402" s="194"/>
      <c r="Q402" s="14"/>
    </row>
    <row r="403" spans="1:21" s="15" customFormat="1" ht="20.100000000000001" customHeight="1">
      <c r="A403" s="249"/>
      <c r="B403" s="4"/>
      <c r="C403" s="421" t="s">
        <v>22783</v>
      </c>
      <c r="D403" s="421"/>
      <c r="E403" s="298">
        <f>E400*E401*E402</f>
        <v>0.85760000000000014</v>
      </c>
      <c r="F403" s="14" t="s">
        <v>25</v>
      </c>
      <c r="G403" s="4"/>
      <c r="H403" s="211"/>
      <c r="I403" s="211"/>
      <c r="J403" s="211"/>
      <c r="K403" s="212"/>
      <c r="L403" s="212"/>
      <c r="M403" s="194"/>
      <c r="N403" s="194"/>
      <c r="O403" s="194"/>
      <c r="P403" s="194"/>
      <c r="Q403" s="14"/>
    </row>
    <row r="404" spans="1:21" s="216" customFormat="1" ht="24.95" customHeight="1">
      <c r="A404" s="243" t="s">
        <v>22853</v>
      </c>
      <c r="B404" s="409" t="str">
        <f>IF(I404="SINAPI",VLOOKUP(QUA!H404,SINAPI,2,),VLOOKUP(QUA!H404,SETOP,3,))</f>
        <v>AREIA MEDIA - POSTO JAZIDA/FORNECEDOR (RETIRADO NA JAZIDA, SEM TRANSPORTE)</v>
      </c>
      <c r="C404" s="409"/>
      <c r="D404" s="409"/>
      <c r="E404" s="409"/>
      <c r="F404" s="409"/>
      <c r="G404" s="410"/>
      <c r="H404" s="217">
        <v>370</v>
      </c>
      <c r="I404" s="217" t="s">
        <v>16078</v>
      </c>
      <c r="J404" s="211" t="str">
        <f>IF(I404="SINAPI",VLOOKUP(QUA!H404,SINAPI,3,),VLOOKUP(QUA!H404,SETOP,4,))</f>
        <v xml:space="preserve">M3    </v>
      </c>
      <c r="K404" s="218">
        <f>E408</f>
        <v>2.7984000000000009</v>
      </c>
      <c r="L404" s="218">
        <v>407.19</v>
      </c>
      <c r="M404" s="194">
        <f>ROUND(IF(I404="SINAPI",VLOOKUP(QUA!H404,SINAPI,4,),VLOOKUP(QUA!H404,SETOP,5,)),2)</f>
        <v>66.67</v>
      </c>
      <c r="N404" s="219">
        <f>ROUND(M404*(1+$C$7),2)</f>
        <v>87.53</v>
      </c>
      <c r="O404" s="219">
        <f>M404*K404</f>
        <v>186.56932800000007</v>
      </c>
      <c r="P404" s="219">
        <f>N404*K404</f>
        <v>244.94395200000008</v>
      </c>
      <c r="Q404" s="236"/>
    </row>
    <row r="405" spans="1:21" s="216" customFormat="1" ht="20.100000000000001" customHeight="1">
      <c r="A405" s="327"/>
      <c r="B405" s="236"/>
      <c r="C405" s="420" t="s">
        <v>22777</v>
      </c>
      <c r="D405" s="420"/>
      <c r="E405" s="288">
        <f>E395</f>
        <v>12.72</v>
      </c>
      <c r="F405" s="4" t="s">
        <v>6462</v>
      </c>
      <c r="G405" s="236"/>
      <c r="H405" s="217"/>
      <c r="I405" s="217"/>
      <c r="J405" s="217"/>
      <c r="K405" s="218"/>
      <c r="L405" s="218"/>
      <c r="M405" s="219"/>
      <c r="N405" s="219"/>
      <c r="O405" s="219"/>
      <c r="P405" s="219"/>
      <c r="Q405" s="236"/>
    </row>
    <row r="406" spans="1:21" s="216" customFormat="1" ht="20.100000000000001" customHeight="1">
      <c r="A406" s="327"/>
      <c r="B406" s="236"/>
      <c r="C406" s="420" t="s">
        <v>22784</v>
      </c>
      <c r="D406" s="420"/>
      <c r="E406" s="288">
        <v>0.4</v>
      </c>
      <c r="F406" s="4" t="s">
        <v>6462</v>
      </c>
      <c r="G406" s="236"/>
      <c r="H406" s="217"/>
      <c r="I406" s="217"/>
      <c r="J406" s="217"/>
      <c r="K406" s="218"/>
      <c r="L406" s="218"/>
      <c r="M406" s="219"/>
      <c r="N406" s="219"/>
      <c r="O406" s="219"/>
      <c r="P406" s="219"/>
      <c r="Q406" s="236"/>
    </row>
    <row r="407" spans="1:21" s="216" customFormat="1" ht="20.100000000000001" customHeight="1">
      <c r="A407" s="327"/>
      <c r="B407" s="236"/>
      <c r="C407" s="420" t="s">
        <v>22785</v>
      </c>
      <c r="D407" s="420"/>
      <c r="E407" s="288">
        <v>0.55000000000000004</v>
      </c>
      <c r="F407" s="4" t="s">
        <v>6462</v>
      </c>
      <c r="G407" s="236"/>
      <c r="H407" s="217"/>
      <c r="I407" s="217"/>
      <c r="J407" s="217"/>
      <c r="K407" s="218"/>
      <c r="L407" s="218"/>
      <c r="M407" s="219"/>
      <c r="N407" s="219"/>
      <c r="O407" s="219"/>
      <c r="P407" s="219"/>
      <c r="Q407" s="236"/>
    </row>
    <row r="408" spans="1:21" s="216" customFormat="1" ht="20.100000000000001" customHeight="1">
      <c r="A408" s="243"/>
      <c r="B408" s="236"/>
      <c r="C408" s="420" t="s">
        <v>1</v>
      </c>
      <c r="D408" s="420"/>
      <c r="E408" s="288">
        <f>E405*E406*E407</f>
        <v>2.7984000000000009</v>
      </c>
      <c r="F408" s="4" t="s">
        <v>25</v>
      </c>
      <c r="G408" s="236"/>
      <c r="H408" s="217"/>
      <c r="I408" s="217"/>
      <c r="J408" s="217"/>
      <c r="K408" s="218"/>
      <c r="L408" s="218"/>
      <c r="M408" s="219"/>
      <c r="N408" s="219"/>
      <c r="O408" s="219"/>
      <c r="P408" s="219"/>
      <c r="Q408" s="236"/>
    </row>
    <row r="409" spans="1:21" s="66" customFormat="1" ht="24.95" customHeight="1">
      <c r="A409" s="243" t="s">
        <v>22854</v>
      </c>
      <c r="B409" s="417" t="s">
        <v>22795</v>
      </c>
      <c r="C409" s="417"/>
      <c r="D409" s="417"/>
      <c r="E409" s="417"/>
      <c r="F409" s="417"/>
      <c r="G409" s="417"/>
      <c r="H409" s="217"/>
      <c r="I409" s="217"/>
      <c r="J409" s="217"/>
      <c r="K409" s="218"/>
      <c r="L409" s="218"/>
      <c r="M409" s="219"/>
      <c r="N409" s="219"/>
      <c r="O409" s="219"/>
      <c r="P409" s="219"/>
      <c r="Q409" s="300"/>
    </row>
    <row r="410" spans="1:21" s="66" customFormat="1" ht="36" customHeight="1">
      <c r="A410" s="328" t="s">
        <v>22861</v>
      </c>
      <c r="B410" s="409" t="str">
        <f>IF(I410="SINAPI",VLOOKUP(QUA!H410,SINAPI,2,),VLOOKUP(QUA!H410,SETOP,3,))</f>
        <v>FORMA E DESFORMA DE COMPENSADO RESINADO, ESP. 14MM, REAPROVEITAMENTO (3X), EXCLUSIVE ESCORAMENTO</v>
      </c>
      <c r="C410" s="409"/>
      <c r="D410" s="409"/>
      <c r="E410" s="409"/>
      <c r="F410" s="409"/>
      <c r="G410" s="410"/>
      <c r="H410" s="301" t="s">
        <v>10314</v>
      </c>
      <c r="I410" s="301" t="s">
        <v>6221</v>
      </c>
      <c r="J410" s="211" t="str">
        <f>IF(I410="SINAPI",VLOOKUP(QUA!H410,SINAPI,3,),VLOOKUP(QUA!H410,SETOP,4,))</f>
        <v>M2</v>
      </c>
      <c r="K410" s="68">
        <f>E411</f>
        <v>5.5</v>
      </c>
      <c r="L410" s="302" t="s">
        <v>40</v>
      </c>
      <c r="M410" s="194">
        <f>ROUND(IF(I410="SINAPI",VLOOKUP(QUA!H410,SINAPI,4,),VLOOKUP(QUA!H410,SETOP,5,)),2)</f>
        <v>39.81</v>
      </c>
      <c r="N410" s="194">
        <f>ROUND(M410*(1+$C$7),2)</f>
        <v>52.27</v>
      </c>
      <c r="O410" s="194">
        <f>M410*K410</f>
        <v>218.95500000000001</v>
      </c>
      <c r="P410" s="194">
        <f>N410*K410</f>
        <v>287.48500000000001</v>
      </c>
      <c r="Q410" s="252"/>
      <c r="R410" s="252"/>
      <c r="S410" s="236"/>
      <c r="T410" s="303"/>
      <c r="U410" s="236"/>
    </row>
    <row r="411" spans="1:21" s="66" customFormat="1" ht="20.100000000000001" customHeight="1">
      <c r="A411" s="328"/>
      <c r="B411" s="236"/>
      <c r="C411" s="419" t="s">
        <v>22796</v>
      </c>
      <c r="D411" s="419"/>
      <c r="E411" s="305">
        <v>5.5</v>
      </c>
      <c r="F411" s="300" t="s">
        <v>6462</v>
      </c>
      <c r="G411" s="236"/>
      <c r="H411" s="301"/>
      <c r="I411" s="301"/>
      <c r="J411" s="217"/>
      <c r="K411" s="68"/>
      <c r="L411" s="302"/>
      <c r="M411" s="219"/>
      <c r="N411" s="219"/>
      <c r="O411" s="219"/>
      <c r="P411" s="219"/>
      <c r="Q411" s="252"/>
      <c r="R411" s="252"/>
      <c r="S411" s="236"/>
      <c r="T411" s="303"/>
      <c r="U411" s="236"/>
    </row>
    <row r="412" spans="1:21" s="66" customFormat="1" ht="24.95" customHeight="1">
      <c r="A412" s="328" t="s">
        <v>22862</v>
      </c>
      <c r="B412" s="409" t="str">
        <f>IF(I412="SINAPI",VLOOKUP(QUA!H412,SINAPI,2,),VLOOKUP(QUA!H412,SETOP,3,))</f>
        <v>CORTE E DOBRA DE AÇO CA-50, DIÂMETRO DE 8,0 MM, UTILIZADO EM LAJE. AF_12/2015</v>
      </c>
      <c r="C412" s="409"/>
      <c r="D412" s="409"/>
      <c r="E412" s="409"/>
      <c r="F412" s="409"/>
      <c r="G412" s="410"/>
      <c r="H412" s="301">
        <v>92802</v>
      </c>
      <c r="I412" s="301" t="s">
        <v>16078</v>
      </c>
      <c r="J412" s="211" t="str">
        <f>IF(I412="SINAPI",VLOOKUP(QUA!H412,SINAPI,3,),VLOOKUP(QUA!H412,SETOP,4,))</f>
        <v>KG</v>
      </c>
      <c r="K412" s="68">
        <f>E415</f>
        <v>21.840000000000003</v>
      </c>
      <c r="L412" s="302" t="s">
        <v>40</v>
      </c>
      <c r="M412" s="194">
        <f>ROUND(IF(I412="SINAPI",VLOOKUP(QUA!H412,SINAPI,4,),VLOOKUP(QUA!H412,SETOP,5,)),2)</f>
        <v>6.22</v>
      </c>
      <c r="N412" s="219">
        <f>ROUND(M412*(1+$C$7),2)</f>
        <v>8.17</v>
      </c>
      <c r="O412" s="219">
        <f>M412*K412</f>
        <v>135.84480000000002</v>
      </c>
      <c r="P412" s="219">
        <f>N412*K412</f>
        <v>178.43280000000001</v>
      </c>
      <c r="Q412" s="252"/>
      <c r="R412" s="252"/>
      <c r="S412" s="236"/>
      <c r="T412" s="303"/>
      <c r="U412" s="236"/>
    </row>
    <row r="413" spans="1:21" s="66" customFormat="1" ht="20.100000000000001" customHeight="1">
      <c r="A413" s="328"/>
      <c r="B413" s="236"/>
      <c r="C413" s="419" t="s">
        <v>22777</v>
      </c>
      <c r="D413" s="419"/>
      <c r="E413" s="305">
        <v>54.6</v>
      </c>
      <c r="F413" s="300" t="s">
        <v>6462</v>
      </c>
      <c r="G413" s="236"/>
      <c r="H413" s="301"/>
      <c r="I413" s="301"/>
      <c r="J413" s="217"/>
      <c r="K413" s="68"/>
      <c r="L413" s="302"/>
      <c r="M413" s="219"/>
      <c r="N413" s="219"/>
      <c r="O413" s="219"/>
      <c r="P413" s="219"/>
      <c r="Q413" s="252"/>
      <c r="R413" s="252"/>
      <c r="S413" s="236"/>
      <c r="T413" s="303"/>
      <c r="U413" s="236"/>
    </row>
    <row r="414" spans="1:21" s="66" customFormat="1" ht="20.100000000000001" customHeight="1">
      <c r="A414" s="328"/>
      <c r="B414" s="236"/>
      <c r="C414" s="419" t="s">
        <v>22797</v>
      </c>
      <c r="D414" s="419"/>
      <c r="E414" s="305">
        <v>0.4</v>
      </c>
      <c r="F414" s="300" t="s">
        <v>22798</v>
      </c>
      <c r="G414" s="236"/>
      <c r="H414" s="301"/>
      <c r="I414" s="301"/>
      <c r="J414" s="217"/>
      <c r="K414" s="68"/>
      <c r="L414" s="302"/>
      <c r="M414" s="219"/>
      <c r="N414" s="219"/>
      <c r="O414" s="219"/>
      <c r="P414" s="219"/>
      <c r="Q414" s="252"/>
      <c r="R414" s="252"/>
      <c r="S414" s="236"/>
      <c r="T414" s="303"/>
      <c r="U414" s="236"/>
    </row>
    <row r="415" spans="1:21" s="66" customFormat="1" ht="20.100000000000001" customHeight="1">
      <c r="A415" s="243"/>
      <c r="B415" s="236"/>
      <c r="C415" s="419" t="s">
        <v>22799</v>
      </c>
      <c r="D415" s="419"/>
      <c r="E415" s="305">
        <f>E413*E414</f>
        <v>21.840000000000003</v>
      </c>
      <c r="F415" s="300" t="s">
        <v>6730</v>
      </c>
      <c r="G415" s="236"/>
      <c r="H415" s="301"/>
      <c r="I415" s="301"/>
      <c r="J415" s="217"/>
      <c r="K415" s="68"/>
      <c r="L415" s="302"/>
      <c r="M415" s="219"/>
      <c r="N415" s="219"/>
      <c r="O415" s="219"/>
      <c r="P415" s="219"/>
      <c r="Q415" s="252"/>
      <c r="R415" s="252"/>
      <c r="S415" s="236"/>
      <c r="T415" s="303"/>
      <c r="U415" s="236"/>
    </row>
    <row r="416" spans="1:21" s="66" customFormat="1" ht="41.25" customHeight="1">
      <c r="A416" s="328" t="s">
        <v>22863</v>
      </c>
      <c r="B416" s="409" t="str">
        <f>IF(I416="SINAPI",VLOOKUP(QUA!H416,SINAPI,2,),VLOOKUP(QUA!H416,SETOP,3,))</f>
        <v>FORNECIMENTO DE CONCRETO ESTRUTURAL, PREPARADO EM OBRA, COM FCK 20 MPA, INCLUSIVE LANÇAMENTO, ADENSAMENTO E ACABAMENTO</v>
      </c>
      <c r="C416" s="409"/>
      <c r="D416" s="409"/>
      <c r="E416" s="409"/>
      <c r="F416" s="409"/>
      <c r="G416" s="410"/>
      <c r="H416" s="301" t="s">
        <v>10319</v>
      </c>
      <c r="I416" s="301" t="s">
        <v>6221</v>
      </c>
      <c r="J416" s="211" t="str">
        <f>IF(I416="SINAPI",VLOOKUP(QUA!H416,SINAPI,3,),VLOOKUP(QUA!H416,SETOP,4,))</f>
        <v>M3</v>
      </c>
      <c r="K416" s="68">
        <f>E420+E424</f>
        <v>0.77350000000000008</v>
      </c>
      <c r="L416" s="302" t="s">
        <v>40</v>
      </c>
      <c r="M416" s="194">
        <f>ROUND(IF(I416="SINAPI",VLOOKUP(QUA!H416,SINAPI,4,),VLOOKUP(QUA!H416,SETOP,5,)),2)</f>
        <v>418.22</v>
      </c>
      <c r="N416" s="194">
        <f>ROUND(M416*(1+$C$7),2)</f>
        <v>549.08000000000004</v>
      </c>
      <c r="O416" s="194">
        <f>M416*K416</f>
        <v>323.49317000000008</v>
      </c>
      <c r="P416" s="194">
        <f>N416*K416</f>
        <v>424.71338000000009</v>
      </c>
      <c r="Q416" s="252"/>
      <c r="R416" s="252"/>
      <c r="S416" s="236"/>
      <c r="T416" s="303"/>
      <c r="U416" s="236"/>
    </row>
    <row r="417" spans="1:21" s="66" customFormat="1" ht="20.100000000000001" customHeight="1">
      <c r="A417" s="328"/>
      <c r="B417" s="236" t="s">
        <v>22800</v>
      </c>
      <c r="C417" s="419" t="s">
        <v>22777</v>
      </c>
      <c r="D417" s="419"/>
      <c r="E417" s="305">
        <v>2.36</v>
      </c>
      <c r="F417" s="300" t="s">
        <v>6462</v>
      </c>
      <c r="G417" s="236"/>
      <c r="H417" s="301"/>
      <c r="I417" s="301"/>
      <c r="J417" s="217"/>
      <c r="K417" s="68"/>
      <c r="L417" s="302"/>
      <c r="M417" s="219"/>
      <c r="N417" s="219"/>
      <c r="O417" s="219"/>
      <c r="P417" s="219"/>
      <c r="Q417" s="252"/>
      <c r="R417" s="252"/>
      <c r="S417" s="236"/>
      <c r="T417" s="303"/>
      <c r="U417" s="236"/>
    </row>
    <row r="418" spans="1:21" s="66" customFormat="1" ht="20.100000000000001" customHeight="1">
      <c r="A418" s="328"/>
      <c r="B418" s="236"/>
      <c r="C418" s="419" t="s">
        <v>22801</v>
      </c>
      <c r="D418" s="419"/>
      <c r="E418" s="305">
        <v>1.75</v>
      </c>
      <c r="F418" s="300" t="s">
        <v>6462</v>
      </c>
      <c r="G418" s="236"/>
      <c r="H418" s="301"/>
      <c r="I418" s="301"/>
      <c r="J418" s="217"/>
      <c r="K418" s="68"/>
      <c r="L418" s="302"/>
      <c r="M418" s="219"/>
      <c r="N418" s="219"/>
      <c r="O418" s="219"/>
      <c r="P418" s="219"/>
      <c r="Q418" s="252"/>
      <c r="R418" s="252"/>
      <c r="S418" s="236"/>
      <c r="T418" s="303"/>
      <c r="U418" s="236"/>
    </row>
    <row r="419" spans="1:21" s="66" customFormat="1" ht="20.100000000000001" customHeight="1">
      <c r="A419" s="328"/>
      <c r="B419" s="236"/>
      <c r="C419" s="419" t="s">
        <v>22785</v>
      </c>
      <c r="D419" s="419"/>
      <c r="E419" s="305">
        <v>0.1</v>
      </c>
      <c r="F419" s="300" t="s">
        <v>6462</v>
      </c>
      <c r="G419" s="236"/>
      <c r="H419" s="301"/>
      <c r="I419" s="301"/>
      <c r="J419" s="217"/>
      <c r="K419" s="68"/>
      <c r="L419" s="302"/>
      <c r="M419" s="219"/>
      <c r="N419" s="219"/>
      <c r="O419" s="219"/>
      <c r="P419" s="219"/>
      <c r="Q419" s="252"/>
      <c r="R419" s="252"/>
      <c r="S419" s="236"/>
      <c r="T419" s="303"/>
      <c r="U419" s="236"/>
    </row>
    <row r="420" spans="1:21" s="66" customFormat="1" ht="20.100000000000001" customHeight="1">
      <c r="A420" s="328"/>
      <c r="B420" s="236"/>
      <c r="C420" s="419" t="s">
        <v>22783</v>
      </c>
      <c r="D420" s="419"/>
      <c r="E420" s="305">
        <f>E417*E418*E419</f>
        <v>0.41300000000000003</v>
      </c>
      <c r="F420" s="300" t="s">
        <v>25</v>
      </c>
      <c r="G420" s="236"/>
      <c r="H420" s="301"/>
      <c r="I420" s="301"/>
      <c r="J420" s="217"/>
      <c r="K420" s="68"/>
      <c r="L420" s="302"/>
      <c r="M420" s="219"/>
      <c r="N420" s="219"/>
      <c r="O420" s="219"/>
      <c r="P420" s="219"/>
      <c r="Q420" s="252"/>
      <c r="R420" s="252"/>
      <c r="S420" s="236"/>
      <c r="T420" s="303"/>
      <c r="U420" s="236"/>
    </row>
    <row r="421" spans="1:21" s="66" customFormat="1" ht="20.100000000000001" customHeight="1">
      <c r="A421" s="328"/>
      <c r="B421" s="236" t="s">
        <v>22802</v>
      </c>
      <c r="C421" s="419" t="s">
        <v>22777</v>
      </c>
      <c r="D421" s="419"/>
      <c r="E421" s="305">
        <v>2.06</v>
      </c>
      <c r="F421" s="300" t="s">
        <v>6462</v>
      </c>
      <c r="G421" s="236"/>
      <c r="H421" s="301"/>
      <c r="I421" s="301"/>
      <c r="J421" s="217"/>
      <c r="K421" s="68"/>
      <c r="L421" s="302"/>
      <c r="M421" s="219"/>
      <c r="N421" s="219"/>
      <c r="O421" s="219"/>
      <c r="P421" s="219"/>
      <c r="Q421" s="252"/>
      <c r="R421" s="252"/>
      <c r="S421" s="236"/>
      <c r="T421" s="303"/>
      <c r="U421" s="236"/>
    </row>
    <row r="422" spans="1:21" s="66" customFormat="1" ht="20.100000000000001" customHeight="1">
      <c r="A422" s="328"/>
      <c r="B422" s="236"/>
      <c r="C422" s="419" t="s">
        <v>22801</v>
      </c>
      <c r="D422" s="419"/>
      <c r="E422" s="305">
        <v>1.75</v>
      </c>
      <c r="F422" s="300" t="s">
        <v>6462</v>
      </c>
      <c r="G422" s="236"/>
      <c r="H422" s="301"/>
      <c r="I422" s="301"/>
      <c r="J422" s="217"/>
      <c r="K422" s="68"/>
      <c r="L422" s="302"/>
      <c r="M422" s="219"/>
      <c r="N422" s="219"/>
      <c r="O422" s="219"/>
      <c r="P422" s="219"/>
      <c r="Q422" s="252"/>
      <c r="R422" s="252"/>
      <c r="S422" s="236"/>
      <c r="T422" s="303"/>
      <c r="U422" s="236"/>
    </row>
    <row r="423" spans="1:21" s="66" customFormat="1" ht="20.100000000000001" customHeight="1">
      <c r="A423" s="238"/>
      <c r="B423" s="236"/>
      <c r="C423" s="419" t="s">
        <v>22785</v>
      </c>
      <c r="D423" s="419"/>
      <c r="E423" s="305">
        <v>0.1</v>
      </c>
      <c r="F423" s="300" t="s">
        <v>6462</v>
      </c>
      <c r="G423" s="236"/>
      <c r="H423" s="301"/>
      <c r="I423" s="301"/>
      <c r="J423" s="217"/>
      <c r="K423" s="68"/>
      <c r="L423" s="302"/>
      <c r="M423" s="219"/>
      <c r="N423" s="219"/>
      <c r="O423" s="219"/>
      <c r="P423" s="219"/>
      <c r="Q423" s="252"/>
      <c r="R423" s="252"/>
      <c r="S423" s="236"/>
      <c r="T423" s="303"/>
      <c r="U423" s="236"/>
    </row>
    <row r="424" spans="1:21" s="66" customFormat="1" ht="20.100000000000001" customHeight="1">
      <c r="A424" s="238"/>
      <c r="B424" s="236"/>
      <c r="C424" s="419" t="s">
        <v>22786</v>
      </c>
      <c r="D424" s="419"/>
      <c r="E424" s="305">
        <f>E421*E422*E423</f>
        <v>0.36050000000000004</v>
      </c>
      <c r="F424" s="300" t="s">
        <v>25</v>
      </c>
      <c r="G424" s="236"/>
      <c r="H424" s="301"/>
      <c r="I424" s="301"/>
      <c r="J424" s="217"/>
      <c r="K424" s="68"/>
      <c r="L424" s="302"/>
      <c r="M424" s="219"/>
      <c r="N424" s="219"/>
      <c r="O424" s="219"/>
      <c r="P424" s="219"/>
      <c r="Q424" s="252"/>
      <c r="R424" s="252"/>
      <c r="S424" s="236"/>
      <c r="T424" s="303"/>
      <c r="U424" s="236"/>
    </row>
    <row r="425" spans="1:21" s="300" customFormat="1" ht="33.75" customHeight="1">
      <c r="A425" s="328" t="s">
        <v>22864</v>
      </c>
      <c r="B425" s="409" t="str">
        <f>IF(I425="SINAPI",VLOOKUP(QUA!H425,SINAPI,2,),VLOOKUP(QUA!H425,SETOP,3,))</f>
        <v>MADEIRA ROLICA SEM TRATAMENTO, EUCALIPTO OU EQUIVALENTE DA REGIAO, H = 3 M, D = 12 A 15 CM (PARA ESCORAMENTO)</v>
      </c>
      <c r="C425" s="409"/>
      <c r="D425" s="409"/>
      <c r="E425" s="409"/>
      <c r="F425" s="409"/>
      <c r="G425" s="410"/>
      <c r="H425" s="301">
        <v>2742</v>
      </c>
      <c r="I425" s="301" t="s">
        <v>16078</v>
      </c>
      <c r="J425" s="211" t="str">
        <f>IF(I425="SINAPI",VLOOKUP(QUA!H425,SINAPI,3,),VLOOKUP(QUA!H425,SETOP,4,))</f>
        <v xml:space="preserve">M     </v>
      </c>
      <c r="K425" s="68">
        <v>8.8000000000000007</v>
      </c>
      <c r="L425" s="302" t="s">
        <v>40</v>
      </c>
      <c r="M425" s="194">
        <f>ROUND(IF(I425="SINAPI",VLOOKUP(QUA!H425,SINAPI,4,),VLOOKUP(QUA!H425,SETOP,5,)),2)</f>
        <v>2.02</v>
      </c>
      <c r="N425" s="219">
        <f>ROUND(M425*(1+$C$7),2)</f>
        <v>2.65</v>
      </c>
      <c r="O425" s="219">
        <f>M425*K425</f>
        <v>17.776000000000003</v>
      </c>
      <c r="P425" s="219">
        <f>N425*K425</f>
        <v>23.32</v>
      </c>
    </row>
    <row r="426" spans="1:21" s="300" customFormat="1" ht="30" customHeight="1">
      <c r="A426" s="328" t="s">
        <v>22865</v>
      </c>
      <c r="B426" s="409" t="str">
        <f>IF(I426="SINAPI",VLOOKUP(QUA!H426,SINAPI,2,),VLOOKUP(QUA!H426,SETOP,3,))</f>
        <v>ALVENARIA EM TIJOLO CERAMICO MACICO 5X10X20CM 1/2 VEZ (ESPESSURA 10CM), ASSENTADO COM ARGAMASSA TRACO 1:2:8 (CIMENTO, CAL E AREIA)</v>
      </c>
      <c r="C426" s="409"/>
      <c r="D426" s="409"/>
      <c r="E426" s="409"/>
      <c r="F426" s="409"/>
      <c r="G426" s="410"/>
      <c r="H426" s="67">
        <v>72132</v>
      </c>
      <c r="I426" s="301" t="s">
        <v>16078</v>
      </c>
      <c r="J426" s="211" t="str">
        <f>IF(I426="SINAPI",VLOOKUP(QUA!H426,SINAPI,3,),VLOOKUP(QUA!H426,SETOP,4,))</f>
        <v>M2</v>
      </c>
      <c r="K426" s="68">
        <v>2.2799999999999998</v>
      </c>
      <c r="L426" s="302" t="s">
        <v>40</v>
      </c>
      <c r="M426" s="194">
        <f>ROUND(IF(I426="SINAPI",VLOOKUP(QUA!H426,SINAPI,4,),VLOOKUP(QUA!H426,SETOP,5,)),2)</f>
        <v>53.1</v>
      </c>
      <c r="N426" s="219">
        <f>ROUND(M426*(1+$C$7),2)</f>
        <v>69.709999999999994</v>
      </c>
      <c r="O426" s="219">
        <f>M426*K426</f>
        <v>121.068</v>
      </c>
      <c r="P426" s="219">
        <f>N426*K426</f>
        <v>158.93879999999999</v>
      </c>
    </row>
    <row r="427" spans="1:21" s="300" customFormat="1" ht="20.100000000000001" customHeight="1">
      <c r="A427" s="304"/>
      <c r="B427" s="236"/>
      <c r="C427" s="419" t="s">
        <v>22777</v>
      </c>
      <c r="D427" s="419"/>
      <c r="E427" s="305">
        <v>1.75</v>
      </c>
      <c r="F427" s="300" t="s">
        <v>6462</v>
      </c>
      <c r="G427" s="236"/>
      <c r="H427" s="67"/>
      <c r="I427" s="301"/>
      <c r="J427" s="217"/>
      <c r="K427" s="68"/>
      <c r="L427" s="302"/>
      <c r="M427" s="219"/>
      <c r="N427" s="219"/>
      <c r="O427" s="219"/>
      <c r="P427" s="219"/>
    </row>
    <row r="428" spans="1:21" s="300" customFormat="1" ht="20.100000000000001" customHeight="1">
      <c r="A428" s="304"/>
      <c r="B428" s="236"/>
      <c r="C428" s="419" t="s">
        <v>22785</v>
      </c>
      <c r="D428" s="419"/>
      <c r="E428" s="305">
        <v>1.3</v>
      </c>
      <c r="F428" s="300" t="s">
        <v>6462</v>
      </c>
      <c r="G428" s="236"/>
      <c r="H428" s="67"/>
      <c r="I428" s="301"/>
      <c r="J428" s="217"/>
      <c r="K428" s="68"/>
      <c r="L428" s="302"/>
      <c r="M428" s="219"/>
      <c r="N428" s="219"/>
      <c r="O428" s="219"/>
      <c r="P428" s="219"/>
    </row>
    <row r="429" spans="1:21" s="300" customFormat="1" ht="20.100000000000001" customHeight="1">
      <c r="A429" s="304"/>
      <c r="B429" s="236"/>
      <c r="C429" s="419" t="s">
        <v>22783</v>
      </c>
      <c r="D429" s="419"/>
      <c r="E429" s="305">
        <f>E427*E428</f>
        <v>2.2749999999999999</v>
      </c>
      <c r="F429" s="300" t="s">
        <v>25</v>
      </c>
      <c r="G429" s="236"/>
      <c r="H429" s="67"/>
      <c r="I429" s="301"/>
      <c r="J429" s="217"/>
      <c r="K429" s="68"/>
      <c r="L429" s="302"/>
      <c r="M429" s="219"/>
      <c r="N429" s="219"/>
      <c r="O429" s="219"/>
      <c r="P429" s="219"/>
    </row>
    <row r="430" spans="1:21" s="300" customFormat="1" ht="30" customHeight="1">
      <c r="A430" s="328" t="s">
        <v>22866</v>
      </c>
      <c r="B430" s="409" t="str">
        <f>IF(I430="SINAPI",VLOOKUP(QUA!H430,SINAPI,2,),VLOOKUP(QUA!H430,SETOP,3,))</f>
        <v>CHAPISCO APLICADO EM ALVENARIAS E ESTRUTURAS DE CONCRETO INTERNAS, COM COLHER DE PEDREIRO.  ARGAMASSA TRAÇO 1:3 COM PREPARO MANUAL. AF_06/2014</v>
      </c>
      <c r="C430" s="409"/>
      <c r="D430" s="409"/>
      <c r="E430" s="409"/>
      <c r="F430" s="409"/>
      <c r="G430" s="410"/>
      <c r="H430" s="67">
        <v>87878</v>
      </c>
      <c r="I430" s="301" t="s">
        <v>16078</v>
      </c>
      <c r="J430" s="211" t="str">
        <f>IF(I430="SINAPI",VLOOKUP(QUA!H430,SINAPI,3,),VLOOKUP(QUA!H430,SETOP,4,))</f>
        <v>M2</v>
      </c>
      <c r="K430" s="68">
        <f>E440</f>
        <v>9.11</v>
      </c>
      <c r="L430" s="302" t="s">
        <v>40</v>
      </c>
      <c r="M430" s="194">
        <f>ROUND(IF(I430="SINAPI",VLOOKUP(QUA!H430,SINAPI,4,),VLOOKUP(QUA!H430,SETOP,5,)),2)</f>
        <v>2.91</v>
      </c>
      <c r="N430" s="219">
        <f>ROUND(M430*(1+$C$7),2)</f>
        <v>3.82</v>
      </c>
      <c r="O430" s="219">
        <f>M430*K430</f>
        <v>26.510100000000001</v>
      </c>
      <c r="P430" s="219">
        <f>N430*K430</f>
        <v>34.800199999999997</v>
      </c>
    </row>
    <row r="431" spans="1:21" s="300" customFormat="1" ht="20.100000000000001" customHeight="1">
      <c r="A431" s="304"/>
      <c r="B431" s="236" t="s">
        <v>22803</v>
      </c>
      <c r="C431" s="419" t="s">
        <v>22777</v>
      </c>
      <c r="D431" s="419"/>
      <c r="E431" s="305">
        <v>1.75</v>
      </c>
      <c r="F431" s="300" t="s">
        <v>6462</v>
      </c>
      <c r="G431" s="236"/>
      <c r="H431" s="67"/>
      <c r="I431" s="301"/>
      <c r="J431" s="217"/>
      <c r="K431" s="68"/>
      <c r="L431" s="302"/>
      <c r="M431" s="219"/>
      <c r="N431" s="219"/>
      <c r="O431" s="219"/>
      <c r="P431" s="219"/>
    </row>
    <row r="432" spans="1:21" s="300" customFormat="1" ht="20.100000000000001" customHeight="1">
      <c r="A432" s="304"/>
      <c r="B432" s="236"/>
      <c r="C432" s="419" t="s">
        <v>22785</v>
      </c>
      <c r="D432" s="419"/>
      <c r="E432" s="305">
        <v>1.3</v>
      </c>
      <c r="F432" s="300" t="s">
        <v>6462</v>
      </c>
      <c r="G432" s="236"/>
      <c r="H432" s="67"/>
      <c r="I432" s="301"/>
      <c r="J432" s="217"/>
      <c r="K432" s="68"/>
      <c r="L432" s="302"/>
      <c r="M432" s="219"/>
      <c r="N432" s="219"/>
      <c r="O432" s="219"/>
      <c r="P432" s="219"/>
    </row>
    <row r="433" spans="1:16" s="300" customFormat="1" ht="20.100000000000001" customHeight="1">
      <c r="A433" s="304"/>
      <c r="B433" s="236"/>
      <c r="C433" s="419" t="s">
        <v>22783</v>
      </c>
      <c r="D433" s="419"/>
      <c r="E433" s="305">
        <f>E431*E432</f>
        <v>2.2749999999999999</v>
      </c>
      <c r="F433" s="300" t="s">
        <v>6284</v>
      </c>
      <c r="G433" s="236"/>
      <c r="H433" s="67"/>
      <c r="I433" s="301"/>
      <c r="J433" s="217"/>
      <c r="K433" s="68"/>
      <c r="L433" s="302"/>
      <c r="M433" s="219"/>
      <c r="N433" s="219"/>
      <c r="O433" s="219"/>
      <c r="P433" s="219"/>
    </row>
    <row r="434" spans="1:16" s="300" customFormat="1" ht="20.100000000000001" customHeight="1">
      <c r="A434" s="238"/>
      <c r="B434" s="236" t="s">
        <v>22804</v>
      </c>
      <c r="C434" s="419" t="s">
        <v>22777</v>
      </c>
      <c r="D434" s="419"/>
      <c r="E434" s="305">
        <v>1.75</v>
      </c>
      <c r="F434" s="300" t="s">
        <v>6462</v>
      </c>
      <c r="G434" s="236"/>
      <c r="H434" s="67"/>
      <c r="I434" s="301"/>
      <c r="J434" s="217"/>
      <c r="K434" s="68"/>
      <c r="L434" s="302"/>
      <c r="M434" s="219"/>
      <c r="N434" s="219"/>
      <c r="O434" s="219"/>
      <c r="P434" s="219"/>
    </row>
    <row r="435" spans="1:16" s="300" customFormat="1" ht="20.100000000000001" customHeight="1">
      <c r="A435" s="238"/>
      <c r="B435" s="236"/>
      <c r="C435" s="419" t="s">
        <v>22785</v>
      </c>
      <c r="D435" s="419"/>
      <c r="E435" s="305">
        <v>1.2</v>
      </c>
      <c r="F435" s="300" t="s">
        <v>6462</v>
      </c>
      <c r="G435" s="236"/>
      <c r="H435" s="67"/>
      <c r="I435" s="301"/>
      <c r="J435" s="217"/>
      <c r="K435" s="68"/>
      <c r="L435" s="302"/>
      <c r="M435" s="219"/>
      <c r="N435" s="219"/>
      <c r="O435" s="219"/>
      <c r="P435" s="219"/>
    </row>
    <row r="436" spans="1:16" s="300" customFormat="1" ht="20.100000000000001" customHeight="1">
      <c r="A436" s="238"/>
      <c r="B436" s="236"/>
      <c r="C436" s="419" t="s">
        <v>22786</v>
      </c>
      <c r="D436" s="419"/>
      <c r="E436" s="305">
        <f>E434*E435</f>
        <v>2.1</v>
      </c>
      <c r="F436" s="300" t="s">
        <v>6284</v>
      </c>
      <c r="G436" s="236"/>
      <c r="H436" s="67"/>
      <c r="I436" s="301"/>
      <c r="J436" s="217"/>
      <c r="K436" s="68"/>
      <c r="L436" s="302"/>
      <c r="M436" s="219"/>
      <c r="N436" s="219"/>
      <c r="O436" s="219"/>
      <c r="P436" s="219"/>
    </row>
    <row r="437" spans="1:16" s="300" customFormat="1" ht="20.100000000000001" customHeight="1">
      <c r="A437" s="238"/>
      <c r="B437" s="236" t="s">
        <v>22805</v>
      </c>
      <c r="C437" s="419" t="s">
        <v>22777</v>
      </c>
      <c r="D437" s="419"/>
      <c r="E437" s="305">
        <v>0.15</v>
      </c>
      <c r="F437" s="300" t="s">
        <v>6462</v>
      </c>
      <c r="G437" s="236"/>
      <c r="H437" s="67"/>
      <c r="I437" s="301"/>
      <c r="J437" s="217"/>
      <c r="K437" s="68"/>
      <c r="L437" s="302"/>
      <c r="M437" s="219"/>
      <c r="N437" s="219"/>
      <c r="O437" s="219"/>
      <c r="P437" s="219"/>
    </row>
    <row r="438" spans="1:16" s="300" customFormat="1" ht="20.100000000000001" customHeight="1">
      <c r="A438" s="238"/>
      <c r="B438" s="236"/>
      <c r="C438" s="419" t="s">
        <v>22785</v>
      </c>
      <c r="D438" s="419"/>
      <c r="E438" s="305">
        <v>1.2</v>
      </c>
      <c r="F438" s="300" t="s">
        <v>6462</v>
      </c>
      <c r="G438" s="236"/>
      <c r="H438" s="67"/>
      <c r="I438" s="301"/>
      <c r="J438" s="217"/>
      <c r="K438" s="68"/>
      <c r="L438" s="302"/>
      <c r="M438" s="219"/>
      <c r="N438" s="219"/>
      <c r="O438" s="219"/>
      <c r="P438" s="219"/>
    </row>
    <row r="439" spans="1:16" s="300" customFormat="1" ht="20.100000000000001" customHeight="1">
      <c r="A439" s="238"/>
      <c r="B439" s="236"/>
      <c r="C439" s="419" t="s">
        <v>22806</v>
      </c>
      <c r="D439" s="419"/>
      <c r="E439" s="305">
        <f>E437*E438</f>
        <v>0.18</v>
      </c>
      <c r="F439" s="300" t="s">
        <v>6284</v>
      </c>
      <c r="G439" s="236"/>
      <c r="H439" s="67"/>
      <c r="I439" s="301"/>
      <c r="J439" s="217"/>
      <c r="K439" s="68"/>
      <c r="L439" s="302"/>
      <c r="M439" s="219"/>
      <c r="N439" s="219"/>
      <c r="O439" s="219"/>
      <c r="P439" s="219"/>
    </row>
    <row r="440" spans="1:16" s="300" customFormat="1" ht="20.100000000000001" customHeight="1">
      <c r="A440" s="238"/>
      <c r="B440" s="236"/>
      <c r="C440" s="419" t="s">
        <v>22807</v>
      </c>
      <c r="D440" s="419"/>
      <c r="E440" s="305">
        <f>(E433+E436+E439)*2</f>
        <v>9.11</v>
      </c>
      <c r="F440" s="300" t="s">
        <v>6284</v>
      </c>
      <c r="G440" s="236"/>
      <c r="H440" s="67"/>
      <c r="I440" s="301"/>
      <c r="J440" s="217"/>
      <c r="K440" s="68"/>
      <c r="L440" s="302"/>
      <c r="M440" s="219"/>
      <c r="N440" s="219"/>
      <c r="O440" s="219"/>
      <c r="P440" s="219"/>
    </row>
    <row r="441" spans="1:16" s="300" customFormat="1" ht="38.25" customHeight="1">
      <c r="A441" s="328" t="s">
        <v>22867</v>
      </c>
      <c r="B441" s="409" t="str">
        <f>IF(I441="SINAPI",VLOOKUP(QUA!H441,SINAPI,2,),VLOOKUP(QUA!H441,SETOP,3,))</f>
        <v>REBOCO COM ARGAMASSA, TRAÇO 1:2:8 (CIMENTO, CAL E AREIA), ESP. 20MM, APLICAÇÃO MANUAL, PREPARO MECÂNICO</v>
      </c>
      <c r="C441" s="409"/>
      <c r="D441" s="409"/>
      <c r="E441" s="409"/>
      <c r="F441" s="409"/>
      <c r="G441" s="410"/>
      <c r="H441" s="67" t="s">
        <v>11396</v>
      </c>
      <c r="I441" s="301" t="s">
        <v>6221</v>
      </c>
      <c r="J441" s="211" t="str">
        <f>IF(I441="SINAPI",VLOOKUP(QUA!H441,SINAPI,3,),VLOOKUP(QUA!H441,SETOP,4,))</f>
        <v>M2</v>
      </c>
      <c r="K441" s="68">
        <f>E451</f>
        <v>9.11</v>
      </c>
      <c r="L441" s="302" t="s">
        <v>40</v>
      </c>
      <c r="M441" s="194">
        <f>ROUND(IF(I441="SINAPI",VLOOKUP(QUA!H441,SINAPI,4,),VLOOKUP(QUA!H441,SETOP,5,)),2)</f>
        <v>21.97</v>
      </c>
      <c r="N441" s="219">
        <f>ROUND(M441*(1+$C$7),2)</f>
        <v>28.84</v>
      </c>
      <c r="O441" s="219">
        <f>M441*K441</f>
        <v>200.14669999999998</v>
      </c>
      <c r="P441" s="219">
        <f>N441*K441</f>
        <v>262.73239999999998</v>
      </c>
    </row>
    <row r="442" spans="1:16" ht="20.100000000000001" customHeight="1">
      <c r="A442" s="242"/>
      <c r="B442" s="236" t="s">
        <v>22803</v>
      </c>
      <c r="C442" s="419" t="s">
        <v>22777</v>
      </c>
      <c r="D442" s="419"/>
      <c r="E442" s="305">
        <v>1.75</v>
      </c>
      <c r="F442" s="300" t="s">
        <v>6462</v>
      </c>
      <c r="G442" s="306"/>
      <c r="H442" s="11"/>
      <c r="I442" s="23"/>
      <c r="J442" s="217"/>
      <c r="K442" s="68"/>
      <c r="L442" s="302"/>
      <c r="M442" s="219"/>
      <c r="N442" s="219"/>
      <c r="O442" s="219"/>
      <c r="P442" s="219"/>
    </row>
    <row r="443" spans="1:16" ht="20.100000000000001" customHeight="1">
      <c r="A443" s="242"/>
      <c r="B443" s="236"/>
      <c r="C443" s="419" t="s">
        <v>22785</v>
      </c>
      <c r="D443" s="419"/>
      <c r="E443" s="305">
        <v>1.3</v>
      </c>
      <c r="F443" s="300" t="s">
        <v>6462</v>
      </c>
      <c r="G443" s="306"/>
      <c r="H443" s="11"/>
      <c r="I443" s="23"/>
      <c r="J443" s="217"/>
      <c r="K443" s="68"/>
      <c r="L443" s="302"/>
      <c r="M443" s="219"/>
      <c r="N443" s="219"/>
      <c r="O443" s="219"/>
      <c r="P443" s="219"/>
    </row>
    <row r="444" spans="1:16" ht="20.100000000000001" customHeight="1">
      <c r="A444" s="238"/>
      <c r="B444" s="236"/>
      <c r="C444" s="419" t="s">
        <v>22783</v>
      </c>
      <c r="D444" s="419"/>
      <c r="E444" s="305">
        <f>E442*E443</f>
        <v>2.2749999999999999</v>
      </c>
      <c r="F444" s="300" t="s">
        <v>6284</v>
      </c>
      <c r="G444" s="306"/>
      <c r="H444" s="11"/>
      <c r="I444" s="23"/>
      <c r="J444" s="217"/>
      <c r="K444" s="68"/>
      <c r="L444" s="302"/>
      <c r="M444" s="219"/>
      <c r="N444" s="219"/>
      <c r="O444" s="219"/>
      <c r="P444" s="219"/>
    </row>
    <row r="445" spans="1:16" ht="20.100000000000001" customHeight="1">
      <c r="A445" s="238"/>
      <c r="B445" s="236" t="s">
        <v>22804</v>
      </c>
      <c r="C445" s="419" t="s">
        <v>22777</v>
      </c>
      <c r="D445" s="419"/>
      <c r="E445" s="305">
        <v>1.75</v>
      </c>
      <c r="F445" s="300" t="s">
        <v>6462</v>
      </c>
      <c r="G445" s="306"/>
      <c r="H445" s="11"/>
      <c r="I445" s="23"/>
      <c r="J445" s="217"/>
      <c r="K445" s="68"/>
      <c r="L445" s="302"/>
      <c r="M445" s="219"/>
      <c r="N445" s="219"/>
      <c r="O445" s="219"/>
      <c r="P445" s="219"/>
    </row>
    <row r="446" spans="1:16" ht="20.100000000000001" customHeight="1">
      <c r="A446" s="238"/>
      <c r="B446" s="236"/>
      <c r="C446" s="419" t="s">
        <v>22785</v>
      </c>
      <c r="D446" s="419"/>
      <c r="E446" s="305">
        <v>1.2</v>
      </c>
      <c r="F446" s="300" t="s">
        <v>6462</v>
      </c>
      <c r="G446" s="306"/>
      <c r="H446" s="11"/>
      <c r="I446" s="23"/>
      <c r="J446" s="217"/>
      <c r="K446" s="68"/>
      <c r="L446" s="302"/>
      <c r="M446" s="219"/>
      <c r="N446" s="219"/>
      <c r="O446" s="219"/>
      <c r="P446" s="219"/>
    </row>
    <row r="447" spans="1:16" ht="20.100000000000001" customHeight="1">
      <c r="A447" s="238"/>
      <c r="B447" s="236"/>
      <c r="C447" s="419" t="s">
        <v>22786</v>
      </c>
      <c r="D447" s="419"/>
      <c r="E447" s="305">
        <f>E445*E446</f>
        <v>2.1</v>
      </c>
      <c r="F447" s="300" t="s">
        <v>6284</v>
      </c>
      <c r="G447" s="306"/>
      <c r="H447" s="11"/>
      <c r="I447" s="23"/>
      <c r="J447" s="217"/>
      <c r="K447" s="68"/>
      <c r="L447" s="302"/>
      <c r="M447" s="219"/>
      <c r="N447" s="219"/>
      <c r="O447" s="219"/>
      <c r="P447" s="219"/>
    </row>
    <row r="448" spans="1:16" ht="20.100000000000001" customHeight="1">
      <c r="A448" s="238"/>
      <c r="B448" s="236" t="s">
        <v>22805</v>
      </c>
      <c r="C448" s="419" t="s">
        <v>22777</v>
      </c>
      <c r="D448" s="419"/>
      <c r="E448" s="305">
        <v>0.15</v>
      </c>
      <c r="F448" s="300" t="s">
        <v>6462</v>
      </c>
      <c r="G448" s="306"/>
      <c r="H448" s="11"/>
      <c r="I448" s="23"/>
      <c r="J448" s="217"/>
      <c r="K448" s="68"/>
      <c r="L448" s="302"/>
      <c r="M448" s="219"/>
      <c r="N448" s="219"/>
      <c r="O448" s="219"/>
      <c r="P448" s="219"/>
    </row>
    <row r="449" spans="1:21" ht="20.100000000000001" customHeight="1">
      <c r="A449" s="238"/>
      <c r="B449" s="236"/>
      <c r="C449" s="419" t="s">
        <v>22785</v>
      </c>
      <c r="D449" s="419"/>
      <c r="E449" s="305">
        <v>1.2</v>
      </c>
      <c r="F449" s="300" t="s">
        <v>6462</v>
      </c>
      <c r="G449" s="306"/>
      <c r="H449" s="11"/>
      <c r="I449" s="23"/>
      <c r="J449" s="217"/>
      <c r="K449" s="68"/>
      <c r="L449" s="302"/>
      <c r="M449" s="219"/>
      <c r="N449" s="219"/>
      <c r="O449" s="219"/>
      <c r="P449" s="219"/>
    </row>
    <row r="450" spans="1:21" ht="20.100000000000001" customHeight="1">
      <c r="A450" s="238"/>
      <c r="B450" s="236"/>
      <c r="C450" s="419" t="s">
        <v>22806</v>
      </c>
      <c r="D450" s="419"/>
      <c r="E450" s="305">
        <f>E448*E449</f>
        <v>0.18</v>
      </c>
      <c r="F450" s="300" t="s">
        <v>6284</v>
      </c>
      <c r="G450" s="306"/>
      <c r="H450" s="11"/>
      <c r="I450" s="23"/>
      <c r="J450" s="217"/>
      <c r="K450" s="68"/>
      <c r="L450" s="302"/>
      <c r="M450" s="219"/>
      <c r="N450" s="219"/>
      <c r="O450" s="219"/>
      <c r="P450" s="219"/>
    </row>
    <row r="451" spans="1:21" ht="20.100000000000001" customHeight="1">
      <c r="A451" s="238"/>
      <c r="B451" s="236"/>
      <c r="C451" s="419" t="s">
        <v>22807</v>
      </c>
      <c r="D451" s="419"/>
      <c r="E451" s="305">
        <f>(E444+E447+E450)*2</f>
        <v>9.11</v>
      </c>
      <c r="F451" s="300" t="s">
        <v>6284</v>
      </c>
      <c r="G451" s="306"/>
      <c r="H451" s="11"/>
      <c r="I451" s="23"/>
      <c r="J451" s="217"/>
      <c r="K451" s="68"/>
      <c r="L451" s="302"/>
      <c r="M451" s="219"/>
      <c r="N451" s="219"/>
      <c r="O451" s="219"/>
      <c r="P451" s="219"/>
    </row>
    <row r="452" spans="1:21" s="15" customFormat="1" ht="44.25" customHeight="1">
      <c r="A452" s="238" t="s">
        <v>22868</v>
      </c>
      <c r="B452" s="409" t="str">
        <f>IF(I452="SINAPI",VLOOKUP(QUA!H452,SINAPI,2,),VLOOKUP(QUA!H452,SETOP,3,))</f>
        <v>APLICAÇÃO MANUAL DE PINTURA COM TINTA LÁTEX ACRÍLICA EM PAREDES, DUAS DEMÃOS. AF_06/2014</v>
      </c>
      <c r="C452" s="409"/>
      <c r="D452" s="409"/>
      <c r="E452" s="409"/>
      <c r="F452" s="409"/>
      <c r="G452" s="410"/>
      <c r="H452" s="23">
        <v>88489</v>
      </c>
      <c r="I452" s="23" t="s">
        <v>16078</v>
      </c>
      <c r="J452" s="211" t="str">
        <f>IF(I452="SINAPI",VLOOKUP(QUA!H452,SINAPI,3,),VLOOKUP(QUA!H452,SETOP,4,))</f>
        <v>M2</v>
      </c>
      <c r="K452" s="68">
        <f>E468</f>
        <v>16.844999999999999</v>
      </c>
      <c r="L452" s="302" t="s">
        <v>40</v>
      </c>
      <c r="M452" s="194">
        <f>ROUND(IF(I452="SINAPI",VLOOKUP(QUA!H452,SINAPI,4,),VLOOKUP(QUA!H452,SETOP,5,)),2)</f>
        <v>10.01</v>
      </c>
      <c r="N452" s="219">
        <f>ROUND(M452*(1+$C$7),2)</f>
        <v>13.14</v>
      </c>
      <c r="O452" s="219">
        <f>M452*K452</f>
        <v>168.61845</v>
      </c>
      <c r="P452" s="219">
        <f>N452*K452</f>
        <v>221.3433</v>
      </c>
      <c r="Q452" s="100"/>
      <c r="R452" s="100"/>
      <c r="S452" s="4"/>
      <c r="T452" s="93"/>
      <c r="U452" s="4"/>
    </row>
    <row r="453" spans="1:21" s="15" customFormat="1" ht="20.100000000000001" customHeight="1">
      <c r="A453" s="249"/>
      <c r="B453" s="236" t="s">
        <v>22803</v>
      </c>
      <c r="C453" s="419" t="s">
        <v>22777</v>
      </c>
      <c r="D453" s="419"/>
      <c r="E453" s="305">
        <v>1.75</v>
      </c>
      <c r="F453" s="300" t="s">
        <v>6462</v>
      </c>
      <c r="G453" s="1"/>
      <c r="H453" s="23"/>
      <c r="I453" s="23"/>
      <c r="J453" s="23"/>
      <c r="K453" s="12"/>
      <c r="L453" s="3"/>
      <c r="M453" s="24"/>
      <c r="N453" s="24"/>
      <c r="O453" s="24"/>
      <c r="P453" s="265"/>
      <c r="Q453" s="100"/>
      <c r="R453" s="100"/>
      <c r="S453" s="4"/>
      <c r="T453" s="93"/>
      <c r="U453" s="4"/>
    </row>
    <row r="454" spans="1:21" s="15" customFormat="1" ht="20.100000000000001" customHeight="1">
      <c r="A454" s="237"/>
      <c r="B454" s="236"/>
      <c r="C454" s="419" t="s">
        <v>22785</v>
      </c>
      <c r="D454" s="419"/>
      <c r="E454" s="305">
        <v>1.3</v>
      </c>
      <c r="F454" s="300" t="s">
        <v>6462</v>
      </c>
      <c r="G454" s="1"/>
      <c r="H454" s="23"/>
      <c r="I454" s="23"/>
      <c r="J454" s="23"/>
      <c r="K454" s="12"/>
      <c r="L454" s="3"/>
      <c r="M454" s="24"/>
      <c r="N454" s="24"/>
      <c r="O454" s="24"/>
      <c r="P454" s="265"/>
      <c r="Q454" s="100"/>
      <c r="R454" s="100"/>
      <c r="S454" s="4"/>
      <c r="T454" s="93"/>
      <c r="U454" s="4"/>
    </row>
    <row r="455" spans="1:21" s="15" customFormat="1" ht="20.100000000000001" customHeight="1">
      <c r="A455" s="237"/>
      <c r="B455" s="236"/>
      <c r="C455" s="419" t="s">
        <v>22783</v>
      </c>
      <c r="D455" s="419"/>
      <c r="E455" s="305">
        <f>E453*E454</f>
        <v>2.2749999999999999</v>
      </c>
      <c r="F455" s="300" t="s">
        <v>6284</v>
      </c>
      <c r="G455" s="1"/>
      <c r="H455" s="23"/>
      <c r="I455" s="23"/>
      <c r="J455" s="23"/>
      <c r="K455" s="12"/>
      <c r="L455" s="3"/>
      <c r="M455" s="24"/>
      <c r="N455" s="24"/>
      <c r="O455" s="24"/>
      <c r="P455" s="265"/>
      <c r="Q455" s="100"/>
      <c r="R455" s="100"/>
      <c r="S455" s="4"/>
      <c r="T455" s="93"/>
      <c r="U455" s="4"/>
    </row>
    <row r="456" spans="1:21" s="15" customFormat="1" ht="20.100000000000001" customHeight="1">
      <c r="A456" s="237"/>
      <c r="B456" s="236" t="s">
        <v>22804</v>
      </c>
      <c r="C456" s="419" t="s">
        <v>22777</v>
      </c>
      <c r="D456" s="419"/>
      <c r="E456" s="305">
        <v>1.75</v>
      </c>
      <c r="F456" s="300" t="s">
        <v>6462</v>
      </c>
      <c r="G456" s="1"/>
      <c r="H456" s="23"/>
      <c r="I456" s="23"/>
      <c r="J456" s="23"/>
      <c r="K456" s="12"/>
      <c r="L456" s="3"/>
      <c r="M456" s="24"/>
      <c r="N456" s="24"/>
      <c r="O456" s="24"/>
      <c r="P456" s="265"/>
      <c r="Q456" s="100"/>
      <c r="R456" s="100"/>
      <c r="S456" s="4"/>
      <c r="T456" s="93"/>
      <c r="U456" s="4"/>
    </row>
    <row r="457" spans="1:21" s="15" customFormat="1" ht="20.100000000000001" customHeight="1">
      <c r="A457" s="237"/>
      <c r="B457" s="236"/>
      <c r="C457" s="419" t="s">
        <v>22785</v>
      </c>
      <c r="D457" s="419"/>
      <c r="E457" s="305">
        <v>1.2</v>
      </c>
      <c r="F457" s="300" t="s">
        <v>6462</v>
      </c>
      <c r="G457" s="1"/>
      <c r="H457" s="23"/>
      <c r="I457" s="23"/>
      <c r="J457" s="23"/>
      <c r="K457" s="12"/>
      <c r="L457" s="3"/>
      <c r="M457" s="24"/>
      <c r="N457" s="24"/>
      <c r="O457" s="24"/>
      <c r="P457" s="265"/>
      <c r="Q457" s="100"/>
      <c r="R457" s="100"/>
      <c r="S457" s="4"/>
      <c r="T457" s="93"/>
      <c r="U457" s="4"/>
    </row>
    <row r="458" spans="1:21" s="15" customFormat="1" ht="20.100000000000001" customHeight="1">
      <c r="A458" s="237"/>
      <c r="B458" s="236"/>
      <c r="C458" s="419" t="s">
        <v>22786</v>
      </c>
      <c r="D458" s="419"/>
      <c r="E458" s="305">
        <f>E456*E457</f>
        <v>2.1</v>
      </c>
      <c r="F458" s="300" t="s">
        <v>6284</v>
      </c>
      <c r="G458" s="1"/>
      <c r="H458" s="23"/>
      <c r="I458" s="23"/>
      <c r="J458" s="23"/>
      <c r="K458" s="12"/>
      <c r="L458" s="3"/>
      <c r="M458" s="24"/>
      <c r="N458" s="24"/>
      <c r="O458" s="24"/>
      <c r="P458" s="265"/>
      <c r="Q458" s="100"/>
      <c r="R458" s="100"/>
      <c r="S458" s="4"/>
      <c r="T458" s="93"/>
      <c r="U458" s="4"/>
    </row>
    <row r="459" spans="1:21" ht="20.100000000000001" customHeight="1">
      <c r="A459" s="238"/>
      <c r="B459" s="236" t="s">
        <v>22805</v>
      </c>
      <c r="C459" s="419" t="s">
        <v>22777</v>
      </c>
      <c r="D459" s="419"/>
      <c r="E459" s="305">
        <v>0.15</v>
      </c>
      <c r="F459" s="300" t="s">
        <v>6462</v>
      </c>
      <c r="G459" s="306"/>
      <c r="H459" s="11"/>
      <c r="I459" s="23"/>
      <c r="J459" s="307"/>
      <c r="K459" s="12"/>
      <c r="L459" s="3"/>
      <c r="M459" s="308"/>
      <c r="N459" s="308"/>
      <c r="O459" s="308"/>
      <c r="P459" s="308"/>
    </row>
    <row r="460" spans="1:21" ht="20.100000000000001" customHeight="1">
      <c r="A460" s="238"/>
      <c r="B460" s="236"/>
      <c r="C460" s="419" t="s">
        <v>22785</v>
      </c>
      <c r="D460" s="419"/>
      <c r="E460" s="305">
        <v>1.2</v>
      </c>
      <c r="F460" s="300" t="s">
        <v>6462</v>
      </c>
      <c r="G460" s="306"/>
      <c r="H460" s="11"/>
      <c r="I460" s="23"/>
      <c r="J460" s="307"/>
      <c r="K460" s="12"/>
      <c r="L460" s="3"/>
      <c r="M460" s="308"/>
      <c r="N460" s="308"/>
      <c r="O460" s="308"/>
      <c r="P460" s="308"/>
    </row>
    <row r="461" spans="1:21" ht="20.100000000000001" customHeight="1">
      <c r="A461" s="238"/>
      <c r="B461" s="236"/>
      <c r="C461" s="419" t="s">
        <v>22806</v>
      </c>
      <c r="D461" s="419"/>
      <c r="E461" s="305">
        <f>E459*E460</f>
        <v>0.18</v>
      </c>
      <c r="F461" s="300" t="s">
        <v>6284</v>
      </c>
      <c r="G461" s="306"/>
      <c r="H461" s="11"/>
      <c r="I461" s="23"/>
      <c r="J461" s="307"/>
      <c r="K461" s="12"/>
      <c r="L461" s="3"/>
      <c r="M461" s="308"/>
      <c r="N461" s="308"/>
      <c r="O461" s="308"/>
      <c r="P461" s="308"/>
    </row>
    <row r="462" spans="1:21" ht="20.100000000000001" customHeight="1">
      <c r="A462" s="238"/>
      <c r="B462" s="236" t="s">
        <v>22800</v>
      </c>
      <c r="C462" s="419" t="s">
        <v>22777</v>
      </c>
      <c r="D462" s="419"/>
      <c r="E462" s="305">
        <v>2.36</v>
      </c>
      <c r="F462" s="300" t="s">
        <v>6462</v>
      </c>
      <c r="G462" s="306"/>
      <c r="H462" s="11"/>
      <c r="I462" s="23"/>
      <c r="J462" s="307"/>
      <c r="K462" s="12"/>
      <c r="L462" s="3"/>
      <c r="M462" s="308"/>
      <c r="N462" s="308"/>
      <c r="O462" s="308"/>
      <c r="P462" s="308"/>
    </row>
    <row r="463" spans="1:21" ht="20.100000000000001" customHeight="1">
      <c r="A463" s="238"/>
      <c r="B463" s="236"/>
      <c r="C463" s="419" t="s">
        <v>22808</v>
      </c>
      <c r="D463" s="419"/>
      <c r="E463" s="305">
        <v>1.75</v>
      </c>
      <c r="F463" s="300" t="s">
        <v>6462</v>
      </c>
      <c r="G463" s="306"/>
      <c r="H463" s="11"/>
      <c r="I463" s="23"/>
      <c r="J463" s="307"/>
      <c r="K463" s="12"/>
      <c r="L463" s="3"/>
      <c r="M463" s="308"/>
      <c r="N463" s="308"/>
      <c r="O463" s="308"/>
      <c r="P463" s="308"/>
    </row>
    <row r="464" spans="1:21" ht="20.100000000000001" customHeight="1">
      <c r="A464" s="238"/>
      <c r="B464" s="236"/>
      <c r="C464" s="419" t="s">
        <v>22809</v>
      </c>
      <c r="D464" s="419"/>
      <c r="E464" s="305">
        <f>E462*E463</f>
        <v>4.13</v>
      </c>
      <c r="F464" s="300" t="s">
        <v>6284</v>
      </c>
      <c r="G464" s="306"/>
      <c r="H464" s="11"/>
      <c r="I464" s="23"/>
      <c r="J464" s="307"/>
      <c r="K464" s="12"/>
      <c r="L464" s="3"/>
      <c r="M464" s="308"/>
      <c r="N464" s="308"/>
      <c r="O464" s="308"/>
      <c r="P464" s="308"/>
    </row>
    <row r="465" spans="1:21" ht="20.100000000000001" customHeight="1">
      <c r="A465" s="238"/>
      <c r="B465" s="236" t="s">
        <v>22810</v>
      </c>
      <c r="C465" s="419" t="s">
        <v>22777</v>
      </c>
      <c r="D465" s="419"/>
      <c r="E465" s="305">
        <v>2.06</v>
      </c>
      <c r="F465" s="300" t="s">
        <v>6462</v>
      </c>
      <c r="G465" s="306"/>
      <c r="H465" s="11"/>
      <c r="I465" s="23"/>
      <c r="J465" s="307"/>
      <c r="K465" s="12"/>
      <c r="L465" s="3"/>
      <c r="M465" s="308"/>
      <c r="N465" s="308"/>
      <c r="O465" s="308"/>
      <c r="P465" s="308"/>
    </row>
    <row r="466" spans="1:21" ht="20.100000000000001" customHeight="1">
      <c r="A466" s="238"/>
      <c r="B466" s="236"/>
      <c r="C466" s="419" t="s">
        <v>22808</v>
      </c>
      <c r="D466" s="419"/>
      <c r="E466" s="305">
        <v>1.75</v>
      </c>
      <c r="F466" s="300" t="s">
        <v>6462</v>
      </c>
      <c r="G466" s="306"/>
      <c r="H466" s="11"/>
      <c r="I466" s="23"/>
      <c r="J466" s="307"/>
      <c r="K466" s="12"/>
      <c r="L466" s="3"/>
      <c r="M466" s="308"/>
      <c r="N466" s="308"/>
      <c r="O466" s="308"/>
      <c r="P466" s="308"/>
    </row>
    <row r="467" spans="1:21" ht="20.100000000000001" customHeight="1">
      <c r="A467" s="238"/>
      <c r="B467" s="236"/>
      <c r="C467" s="419" t="s">
        <v>22811</v>
      </c>
      <c r="D467" s="419"/>
      <c r="E467" s="305">
        <f>E465*E466</f>
        <v>3.605</v>
      </c>
      <c r="F467" s="300" t="s">
        <v>6284</v>
      </c>
      <c r="G467" s="306"/>
      <c r="H467" s="11"/>
      <c r="I467" s="23"/>
      <c r="J467" s="307"/>
      <c r="K467" s="12"/>
      <c r="L467" s="3"/>
      <c r="M467" s="308"/>
      <c r="N467" s="308"/>
      <c r="O467" s="308"/>
      <c r="P467" s="308"/>
    </row>
    <row r="468" spans="1:21" ht="20.100000000000001" customHeight="1">
      <c r="A468" s="238"/>
      <c r="B468" s="236"/>
      <c r="C468" s="419" t="s">
        <v>22812</v>
      </c>
      <c r="D468" s="419"/>
      <c r="E468" s="305">
        <f>(E455+E458+E461)*2+E464+E467</f>
        <v>16.844999999999999</v>
      </c>
      <c r="F468" s="300" t="s">
        <v>6284</v>
      </c>
      <c r="G468" s="306"/>
      <c r="H468" s="11"/>
      <c r="I468" s="23"/>
      <c r="J468" s="307"/>
      <c r="K468" s="12"/>
      <c r="L468" s="3"/>
      <c r="M468" s="308"/>
      <c r="N468" s="308"/>
      <c r="O468" s="308"/>
      <c r="P468" s="308"/>
    </row>
    <row r="469" spans="1:21" s="300" customFormat="1" ht="30" customHeight="1">
      <c r="A469" s="238" t="s">
        <v>22869</v>
      </c>
      <c r="B469" s="409" t="str">
        <f>IF(I469="SINAPI",VLOOKUP(QUA!H469,SINAPI,2,),VLOOKUP(QUA!H469,SETOP,3,))</f>
        <v>PORTA EM ALUMÍNIO DE ABRIR TIPO VENEZIANA COM GUARNIÇÃO, FIXAÇÃO COM PARAFUSOS - FORNECIMENTO E INSTALAÇÃO. AF_08/2015</v>
      </c>
      <c r="C469" s="409"/>
      <c r="D469" s="409"/>
      <c r="E469" s="409"/>
      <c r="F469" s="409"/>
      <c r="G469" s="410"/>
      <c r="H469" s="301">
        <v>91341</v>
      </c>
      <c r="I469" s="301" t="s">
        <v>16078</v>
      </c>
      <c r="J469" s="211" t="str">
        <f>IF(I469="SINAPI",VLOOKUP(QUA!H469,SINAPI,3,),VLOOKUP(QUA!H469,SETOP,4,))</f>
        <v>M2</v>
      </c>
      <c r="K469" s="68">
        <f>E472</f>
        <v>2.2660000000000005</v>
      </c>
      <c r="L469" s="302" t="s">
        <v>40</v>
      </c>
      <c r="M469" s="194">
        <f>ROUND(IF(I469="SINAPI",VLOOKUP(QUA!H469,SINAPI,4,),VLOOKUP(QUA!H469,SETOP,5,)),2)</f>
        <v>408.45</v>
      </c>
      <c r="N469" s="219">
        <f>ROUND(M469*(1+$C$7),2)</f>
        <v>536.25</v>
      </c>
      <c r="O469" s="219">
        <f>M469*K469</f>
        <v>925.54770000000019</v>
      </c>
      <c r="P469" s="219">
        <f>N469*K469</f>
        <v>1215.1425000000002</v>
      </c>
    </row>
    <row r="470" spans="1:21" s="15" customFormat="1" ht="20.100000000000001" customHeight="1">
      <c r="A470" s="237"/>
      <c r="B470" s="1"/>
      <c r="C470" s="419" t="s">
        <v>22777</v>
      </c>
      <c r="D470" s="419"/>
      <c r="E470" s="305">
        <v>2.06</v>
      </c>
      <c r="F470" s="300" t="s">
        <v>6462</v>
      </c>
      <c r="G470" s="1"/>
      <c r="H470" s="12"/>
      <c r="I470" s="12"/>
      <c r="J470" s="12"/>
      <c r="K470" s="12"/>
      <c r="L470" s="1"/>
      <c r="M470" s="219"/>
      <c r="N470" s="219"/>
      <c r="O470" s="219"/>
      <c r="P470" s="219"/>
      <c r="Q470" s="14"/>
    </row>
    <row r="471" spans="1:21" s="15" customFormat="1" ht="20.100000000000001" customHeight="1">
      <c r="A471" s="237"/>
      <c r="B471" s="1"/>
      <c r="C471" s="419" t="s">
        <v>22785</v>
      </c>
      <c r="D471" s="419"/>
      <c r="E471" s="305">
        <v>1.1000000000000001</v>
      </c>
      <c r="F471" s="300" t="s">
        <v>6462</v>
      </c>
      <c r="G471" s="1"/>
      <c r="H471" s="12"/>
      <c r="I471" s="12"/>
      <c r="J471" s="12"/>
      <c r="K471" s="12"/>
      <c r="L471" s="1"/>
      <c r="M471" s="219"/>
      <c r="N471" s="219"/>
      <c r="O471" s="219"/>
      <c r="P471" s="219"/>
      <c r="Q471" s="14"/>
    </row>
    <row r="472" spans="1:21" s="15" customFormat="1" ht="20.100000000000001" customHeight="1">
      <c r="A472" s="237"/>
      <c r="B472" s="1"/>
      <c r="C472" s="419" t="s">
        <v>22778</v>
      </c>
      <c r="D472" s="419"/>
      <c r="E472" s="305">
        <f>E470*E471</f>
        <v>2.2660000000000005</v>
      </c>
      <c r="F472" s="300" t="s">
        <v>6284</v>
      </c>
      <c r="G472" s="1"/>
      <c r="H472" s="12"/>
      <c r="I472" s="12"/>
      <c r="J472" s="12"/>
      <c r="K472" s="12"/>
      <c r="L472" s="1"/>
      <c r="M472" s="219"/>
      <c r="N472" s="219"/>
      <c r="O472" s="219"/>
      <c r="P472" s="219"/>
      <c r="Q472" s="14"/>
    </row>
    <row r="473" spans="1:21" s="15" customFormat="1" ht="24.95" customHeight="1">
      <c r="A473" s="242" t="s">
        <v>22870</v>
      </c>
      <c r="B473" s="409" t="str">
        <f>IF(I473="SINAPI",VLOOKUP(QUA!H473,SINAPI,2,),VLOOKUP(QUA!H473,SETOP,3,))</f>
        <v>PINTURA ESMALTE ACETINADO, DUAS DEMAOS, SOBRE SUPERFICIE METALICA</v>
      </c>
      <c r="C473" s="409"/>
      <c r="D473" s="409"/>
      <c r="E473" s="409"/>
      <c r="F473" s="409"/>
      <c r="G473" s="410"/>
      <c r="H473" s="11" t="s">
        <v>5345</v>
      </c>
      <c r="I473" s="11" t="s">
        <v>16078</v>
      </c>
      <c r="J473" s="211" t="str">
        <f>IF(I473="SINAPI",VLOOKUP(QUA!H473,SINAPI,3,),VLOOKUP(QUA!H473,SETOP,4,))</f>
        <v>M2</v>
      </c>
      <c r="K473" s="12">
        <f>E476</f>
        <v>4.5320000000000009</v>
      </c>
      <c r="L473" s="12" t="s">
        <v>40</v>
      </c>
      <c r="M473" s="194">
        <f>ROUND(IF(I473="SINAPI",VLOOKUP(QUA!H473,SINAPI,4,),VLOOKUP(QUA!H473,SETOP,5,)),2)</f>
        <v>23.76</v>
      </c>
      <c r="N473" s="219">
        <f>ROUND(M473*(1+$C$7),2)</f>
        <v>31.19</v>
      </c>
      <c r="O473" s="219">
        <f>M473*K473</f>
        <v>107.68032000000002</v>
      </c>
      <c r="P473" s="219">
        <f>N473*K473</f>
        <v>141.35308000000003</v>
      </c>
      <c r="Q473" s="102"/>
      <c r="R473" s="102"/>
      <c r="S473" s="14"/>
      <c r="T473" s="103"/>
      <c r="U473" s="14"/>
    </row>
    <row r="474" spans="1:21" s="15" customFormat="1" ht="20.100000000000001" customHeight="1">
      <c r="A474" s="242"/>
      <c r="B474" s="300"/>
      <c r="C474" s="419" t="s">
        <v>22777</v>
      </c>
      <c r="D474" s="419"/>
      <c r="E474" s="305">
        <v>2.06</v>
      </c>
      <c r="F474" s="300" t="s">
        <v>6462</v>
      </c>
      <c r="G474" s="14"/>
      <c r="H474" s="11"/>
      <c r="I474" s="11"/>
      <c r="J474" s="11"/>
      <c r="K474" s="12"/>
      <c r="L474" s="12"/>
      <c r="M474" s="219"/>
      <c r="N474" s="219"/>
      <c r="O474" s="219"/>
      <c r="P474" s="219"/>
      <c r="Q474" s="102"/>
      <c r="R474" s="102"/>
      <c r="S474" s="14"/>
      <c r="T474" s="103"/>
      <c r="U474" s="14"/>
    </row>
    <row r="475" spans="1:21" s="15" customFormat="1" ht="20.100000000000001" customHeight="1">
      <c r="A475" s="242"/>
      <c r="B475" s="300"/>
      <c r="C475" s="419" t="s">
        <v>22785</v>
      </c>
      <c r="D475" s="419"/>
      <c r="E475" s="305">
        <v>1.1000000000000001</v>
      </c>
      <c r="F475" s="300" t="s">
        <v>6462</v>
      </c>
      <c r="G475" s="14"/>
      <c r="H475" s="11"/>
      <c r="I475" s="11"/>
      <c r="J475" s="11"/>
      <c r="K475" s="12"/>
      <c r="L475" s="12"/>
      <c r="M475" s="219"/>
      <c r="N475" s="219"/>
      <c r="O475" s="219"/>
      <c r="P475" s="219"/>
      <c r="Q475" s="102"/>
      <c r="R475" s="102"/>
      <c r="S475" s="14"/>
      <c r="T475" s="103"/>
      <c r="U475" s="14"/>
    </row>
    <row r="476" spans="1:21" s="15" customFormat="1" ht="20.100000000000001" customHeight="1">
      <c r="A476" s="242"/>
      <c r="B476" s="300"/>
      <c r="C476" s="419" t="s">
        <v>22778</v>
      </c>
      <c r="D476" s="419"/>
      <c r="E476" s="305">
        <f>E474*E475*2</f>
        <v>4.5320000000000009</v>
      </c>
      <c r="F476" s="300" t="s">
        <v>6284</v>
      </c>
      <c r="G476" s="14"/>
      <c r="H476" s="11"/>
      <c r="I476" s="11"/>
      <c r="J476" s="11"/>
      <c r="K476" s="12"/>
      <c r="L476" s="12"/>
      <c r="M476" s="219"/>
      <c r="N476" s="219"/>
      <c r="O476" s="219"/>
      <c r="P476" s="219"/>
      <c r="Q476" s="102"/>
      <c r="R476" s="102"/>
      <c r="S476" s="14"/>
      <c r="T476" s="103"/>
      <c r="U476" s="14"/>
    </row>
    <row r="477" spans="1:21" s="15" customFormat="1" ht="24.95" customHeight="1">
      <c r="A477" s="242" t="s">
        <v>22871</v>
      </c>
      <c r="B477" s="409" t="str">
        <f>IF(I477="SINAPI",VLOOKUP(QUA!H477,SINAPI,2,),VLOOKUP(QUA!H477,SETOP,3,))</f>
        <v>FUNDO ANTICORROSIVO A BASE DE OXIDO DE FERRO (ZARCAO), UMA DEMAO</v>
      </c>
      <c r="C477" s="409"/>
      <c r="D477" s="409"/>
      <c r="E477" s="409"/>
      <c r="F477" s="409"/>
      <c r="G477" s="410"/>
      <c r="H477" s="11" t="s">
        <v>5351</v>
      </c>
      <c r="I477" s="11" t="s">
        <v>16078</v>
      </c>
      <c r="J477" s="211" t="str">
        <f>IF(I477="SINAPI",VLOOKUP(QUA!H477,SINAPI,3,),VLOOKUP(QUA!H477,SETOP,4,))</f>
        <v>M2</v>
      </c>
      <c r="K477" s="12">
        <f>E480</f>
        <v>4.5320000000000009</v>
      </c>
      <c r="L477" s="12" t="s">
        <v>40</v>
      </c>
      <c r="M477" s="194">
        <f>ROUND(IF(I477="SINAPI",VLOOKUP(QUA!H477,SINAPI,4,),VLOOKUP(QUA!H477,SETOP,5,)),2)</f>
        <v>12.04</v>
      </c>
      <c r="N477" s="219">
        <f>ROUND(M477*(1+$C$7),2)</f>
        <v>15.81</v>
      </c>
      <c r="O477" s="219">
        <f>M477*K477</f>
        <v>54.565280000000008</v>
      </c>
      <c r="P477" s="219">
        <f>N477*K477</f>
        <v>71.650920000000013</v>
      </c>
      <c r="Q477" s="102"/>
      <c r="R477" s="102"/>
      <c r="S477" s="14"/>
      <c r="T477" s="103"/>
      <c r="U477" s="14"/>
    </row>
    <row r="478" spans="1:21" s="15" customFormat="1" ht="20.100000000000001" customHeight="1">
      <c r="A478" s="242"/>
      <c r="B478" s="300"/>
      <c r="C478" s="419" t="s">
        <v>22777</v>
      </c>
      <c r="D478" s="419"/>
      <c r="E478" s="305">
        <v>2.06</v>
      </c>
      <c r="F478" s="300" t="s">
        <v>6462</v>
      </c>
      <c r="G478" s="14"/>
      <c r="H478" s="11"/>
      <c r="I478" s="11"/>
      <c r="J478" s="11"/>
      <c r="K478" s="12"/>
      <c r="L478" s="12"/>
      <c r="M478" s="13"/>
      <c r="N478" s="13"/>
      <c r="O478" s="13"/>
      <c r="P478" s="309"/>
      <c r="Q478" s="102"/>
      <c r="R478" s="102"/>
      <c r="S478" s="14"/>
      <c r="T478" s="103"/>
      <c r="U478" s="14"/>
    </row>
    <row r="479" spans="1:21" s="15" customFormat="1" ht="20.100000000000001" customHeight="1">
      <c r="A479" s="249"/>
      <c r="B479" s="300"/>
      <c r="C479" s="419" t="s">
        <v>22785</v>
      </c>
      <c r="D479" s="419"/>
      <c r="E479" s="305">
        <v>1.1000000000000001</v>
      </c>
      <c r="F479" s="300" t="s">
        <v>6462</v>
      </c>
      <c r="H479" s="11"/>
      <c r="I479" s="11"/>
      <c r="J479" s="11"/>
      <c r="K479" s="12"/>
      <c r="L479" s="12"/>
      <c r="M479" s="13"/>
      <c r="N479" s="13"/>
      <c r="O479" s="13"/>
      <c r="P479" s="309"/>
      <c r="Q479" s="102"/>
      <c r="R479" s="102"/>
      <c r="S479" s="14"/>
      <c r="T479" s="103"/>
      <c r="U479" s="14"/>
    </row>
    <row r="480" spans="1:21" s="15" customFormat="1" ht="20.100000000000001" customHeight="1">
      <c r="A480" s="249"/>
      <c r="B480" s="300"/>
      <c r="C480" s="419" t="s">
        <v>22778</v>
      </c>
      <c r="D480" s="419"/>
      <c r="E480" s="305">
        <f>E478*E479*2</f>
        <v>4.5320000000000009</v>
      </c>
      <c r="F480" s="300" t="s">
        <v>6284</v>
      </c>
      <c r="H480" s="11"/>
      <c r="I480" s="11"/>
      <c r="J480" s="11"/>
      <c r="K480" s="12"/>
      <c r="L480" s="12"/>
      <c r="M480" s="13"/>
      <c r="N480" s="13"/>
      <c r="O480" s="13"/>
      <c r="P480" s="309"/>
      <c r="Q480" s="102"/>
      <c r="R480" s="102"/>
      <c r="S480" s="14"/>
      <c r="T480" s="103"/>
      <c r="U480" s="14"/>
    </row>
    <row r="481" spans="1:16375" s="20" customFormat="1" ht="24.95" customHeight="1">
      <c r="A481" s="243" t="s">
        <v>22872</v>
      </c>
      <c r="B481" s="409" t="str">
        <f>IF(I481="SINAPI",VLOOKUP(QUA!H481,SINAPI,2,),VLOOKUP(QUA!H481,SETOP,3,))</f>
        <v>PLACA FOTOLUMINESCENTE "E8" - 300 X 300 MM</v>
      </c>
      <c r="C481" s="409"/>
      <c r="D481" s="409"/>
      <c r="E481" s="409"/>
      <c r="F481" s="409"/>
      <c r="G481" s="410"/>
      <c r="H481" s="211" t="s">
        <v>10860</v>
      </c>
      <c r="I481" s="211" t="s">
        <v>6221</v>
      </c>
      <c r="J481" s="211" t="str">
        <f>IF(I481="SINAPI",VLOOKUP(QUA!H481,SINAPI,3,),VLOOKUP(QUA!H481,SETOP,4,))</f>
        <v>U</v>
      </c>
      <c r="K481" s="212">
        <f>K392</f>
        <v>5</v>
      </c>
      <c r="L481" s="212" t="s">
        <v>40</v>
      </c>
      <c r="M481" s="194">
        <f>ROUND(IF(I481="SINAPI",VLOOKUP(QUA!H481,SINAPI,4,),VLOOKUP(QUA!H481,SETOP,5,)),2)</f>
        <v>16.010000000000002</v>
      </c>
      <c r="N481" s="194">
        <f t="shared" ref="N481" si="62">ROUND(M481*(1+$C$7),2)</f>
        <v>21.02</v>
      </c>
      <c r="O481" s="194">
        <f t="shared" ref="O481" si="63">M481*K481</f>
        <v>80.050000000000011</v>
      </c>
      <c r="P481" s="194">
        <f t="shared" ref="P481" si="64">N481*K481</f>
        <v>105.1</v>
      </c>
      <c r="Q481" s="100"/>
      <c r="R481" s="100"/>
      <c r="S481" s="290"/>
      <c r="T481" s="93"/>
      <c r="U481" s="290"/>
    </row>
    <row r="482" spans="1:16375" s="20" customFormat="1" ht="24.95" customHeight="1">
      <c r="A482" s="243" t="s">
        <v>22873</v>
      </c>
      <c r="B482" s="417" t="s">
        <v>22813</v>
      </c>
      <c r="C482" s="417"/>
      <c r="D482" s="417"/>
      <c r="E482" s="417"/>
      <c r="F482" s="417"/>
      <c r="G482" s="417"/>
      <c r="H482" s="211" t="s">
        <v>10860</v>
      </c>
      <c r="I482" s="211" t="s">
        <v>22772</v>
      </c>
      <c r="J482" s="211" t="str">
        <f>IF(I482="SINAPI",VLOOKUP(QUA!H482,SINAPI,3,),VLOOKUP(QUA!H482,SETOP,4,))</f>
        <v>U</v>
      </c>
      <c r="K482" s="212">
        <v>6</v>
      </c>
      <c r="L482" s="212" t="s">
        <v>40</v>
      </c>
      <c r="M482" s="219">
        <v>15.91</v>
      </c>
      <c r="N482" s="219">
        <f t="shared" ref="N482:N495" si="65">ROUND(M482*(1+$C$7),2)</f>
        <v>20.89</v>
      </c>
      <c r="O482" s="219">
        <f t="shared" ref="O482:O495" si="66">M482*K482</f>
        <v>95.460000000000008</v>
      </c>
      <c r="P482" s="219">
        <f t="shared" ref="P482:P495" si="67">N482*K482</f>
        <v>125.34</v>
      </c>
      <c r="Q482" s="100"/>
      <c r="R482" s="100"/>
      <c r="S482" s="290"/>
      <c r="T482" s="93"/>
      <c r="U482" s="290"/>
    </row>
    <row r="483" spans="1:16375" s="20" customFormat="1" ht="24.95" customHeight="1">
      <c r="A483" s="243" t="s">
        <v>22855</v>
      </c>
      <c r="B483" s="418" t="s">
        <v>22814</v>
      </c>
      <c r="C483" s="418"/>
      <c r="D483" s="418"/>
      <c r="E483" s="418"/>
      <c r="F483" s="418"/>
      <c r="G483" s="418"/>
      <c r="H483" s="211" t="s">
        <v>22635</v>
      </c>
      <c r="I483" s="211" t="s">
        <v>16192</v>
      </c>
      <c r="J483" s="211" t="s">
        <v>6219</v>
      </c>
      <c r="K483" s="212">
        <v>1</v>
      </c>
      <c r="L483" s="212"/>
      <c r="M483" s="194">
        <v>18580</v>
      </c>
      <c r="N483" s="219">
        <f t="shared" si="65"/>
        <v>24393.68</v>
      </c>
      <c r="O483" s="219">
        <f t="shared" si="66"/>
        <v>18580</v>
      </c>
      <c r="P483" s="219">
        <f t="shared" si="67"/>
        <v>24393.68</v>
      </c>
      <c r="Q483" s="290"/>
    </row>
    <row r="484" spans="1:16375" s="20" customFormat="1" ht="30" customHeight="1">
      <c r="A484" s="243" t="s">
        <v>22856</v>
      </c>
      <c r="B484" s="409" t="str">
        <f>IF(I484="SINAPI",VLOOKUP(QUA!H484,SINAPI,2,),VLOOKUP(QUA!H484,SETOP,3,))</f>
        <v>UNIÃO, EM FERRO GALVANIZADO, DN 65 (2 1/2"), CONEXÃO ROSQUEADA, INSTALADO EM REDE DE ALIMENTAÇÃO PARA HIDRANTE - FORNECIMENTO E INSTALAÇÃO. AF_12/2015</v>
      </c>
      <c r="C484" s="409"/>
      <c r="D484" s="409"/>
      <c r="E484" s="409"/>
      <c r="F484" s="409"/>
      <c r="G484" s="410"/>
      <c r="H484" s="211">
        <v>92896</v>
      </c>
      <c r="I484" s="211" t="s">
        <v>16078</v>
      </c>
      <c r="J484" s="211" t="str">
        <f>IF(I484="SINAPI",VLOOKUP(QUA!H484,SINAPI,3,),VLOOKUP(QUA!H484,SETOP,4,))</f>
        <v>UN</v>
      </c>
      <c r="K484" s="212">
        <v>2</v>
      </c>
      <c r="L484" s="212">
        <v>407.19</v>
      </c>
      <c r="M484" s="194">
        <f>ROUND(IF(I484="SINAPI",VLOOKUP(QUA!H484,SINAPI,4,),VLOOKUP(QUA!H484,SETOP,5,)),2)</f>
        <v>129.36000000000001</v>
      </c>
      <c r="N484" s="194">
        <f t="shared" si="65"/>
        <v>169.84</v>
      </c>
      <c r="O484" s="194">
        <f t="shared" si="66"/>
        <v>258.72000000000003</v>
      </c>
      <c r="P484" s="194">
        <f t="shared" si="67"/>
        <v>339.68</v>
      </c>
      <c r="Q484" s="100"/>
      <c r="R484" s="100"/>
      <c r="T484" s="112"/>
    </row>
    <row r="485" spans="1:16375" s="20" customFormat="1" ht="30" customHeight="1">
      <c r="A485" s="243" t="s">
        <v>22857</v>
      </c>
      <c r="B485" s="409" t="str">
        <f>IF(I485="SINAPI",VLOOKUP(QUA!H485,SINAPI,2,),VLOOKUP(QUA!H485,SETOP,3,))</f>
        <v>VALVULA DE RETENCAO HORIZONTAL, DE BRONZE (PN-25), 1/2", 400 PSI, TAMPA DE PORCA DE UNIAO, EXTREMIDADES COM ROSCA</v>
      </c>
      <c r="C485" s="409"/>
      <c r="D485" s="409"/>
      <c r="E485" s="409"/>
      <c r="F485" s="409"/>
      <c r="G485" s="410"/>
      <c r="H485" s="211">
        <v>10404</v>
      </c>
      <c r="I485" s="211" t="s">
        <v>16078</v>
      </c>
      <c r="J485" s="211" t="str">
        <f>IF(I485="SINAPI",VLOOKUP(QUA!H485,SINAPI,3,),VLOOKUP(QUA!H485,SETOP,4,))</f>
        <v xml:space="preserve">UN    </v>
      </c>
      <c r="K485" s="212">
        <v>3</v>
      </c>
      <c r="L485" s="212">
        <v>407.19</v>
      </c>
      <c r="M485" s="194">
        <f>ROUND(IF(I485="SINAPI",VLOOKUP(QUA!H485,SINAPI,4,),VLOOKUP(QUA!H485,SETOP,5,)),2)</f>
        <v>55.59</v>
      </c>
      <c r="N485" s="194">
        <f t="shared" si="65"/>
        <v>72.98</v>
      </c>
      <c r="O485" s="194">
        <f t="shared" si="66"/>
        <v>166.77</v>
      </c>
      <c r="P485" s="194">
        <f t="shared" si="67"/>
        <v>218.94</v>
      </c>
      <c r="Q485" s="100"/>
      <c r="R485" s="100"/>
      <c r="T485" s="112"/>
    </row>
    <row r="486" spans="1:16375" s="20" customFormat="1" ht="30" customHeight="1">
      <c r="A486" s="243" t="s">
        <v>22858</v>
      </c>
      <c r="B486" s="409" t="str">
        <f>IF(I486="SINAPI",VLOOKUP(QUA!H486,SINAPI,2,),VLOOKUP(QUA!H486,SETOP,3,))</f>
        <v>REGISTRO OU VALVULA GLOBO ANGULAR EM LATAO, PARA HIDRANTES EM INSTALACAO PREDIAL DE INCENDIO, 45 GRAUS, DIAMETRO DE 2 1/2", COM VOLANTE, CLASSE DE PRESSAO DE ATE 200 PSI</v>
      </c>
      <c r="C486" s="409"/>
      <c r="D486" s="409"/>
      <c r="E486" s="409"/>
      <c r="F486" s="409"/>
      <c r="G486" s="410"/>
      <c r="H486" s="211">
        <v>10904</v>
      </c>
      <c r="I486" s="211" t="s">
        <v>16078</v>
      </c>
      <c r="J486" s="211" t="str">
        <f>IF(I486="SINAPI",VLOOKUP(QUA!H486,SINAPI,3,),VLOOKUP(QUA!H486,SETOP,4,))</f>
        <v xml:space="preserve">UN    </v>
      </c>
      <c r="K486" s="212">
        <v>3</v>
      </c>
      <c r="L486" s="212">
        <v>413.19</v>
      </c>
      <c r="M486" s="194">
        <f>ROUND(IF(I486="SINAPI",VLOOKUP(QUA!H486,SINAPI,4,),VLOOKUP(QUA!H486,SETOP,5,)),2)</f>
        <v>100</v>
      </c>
      <c r="N486" s="194">
        <f t="shared" si="65"/>
        <v>131.29</v>
      </c>
      <c r="O486" s="194">
        <f t="shared" si="66"/>
        <v>300</v>
      </c>
      <c r="P486" s="194">
        <f t="shared" si="67"/>
        <v>393.87</v>
      </c>
      <c r="Q486" s="100"/>
      <c r="R486" s="100"/>
      <c r="T486" s="112"/>
    </row>
    <row r="487" spans="1:16375" s="20" customFormat="1" ht="28.5" customHeight="1">
      <c r="A487" s="243" t="s">
        <v>22859</v>
      </c>
      <c r="B487" s="409" t="str">
        <f>IF(I487="SINAPI",VLOOKUP(QUA!H487,SINAPI,2,),VLOOKUP(QUA!H487,SETOP,3,))</f>
        <v>MANÔMETRO WILLY, MOD. 2 1/2", ESCALA DE LEITURA DE 0 A 100 PSI</v>
      </c>
      <c r="C487" s="409"/>
      <c r="D487" s="409"/>
      <c r="E487" s="409"/>
      <c r="F487" s="409"/>
      <c r="G487" s="410"/>
      <c r="H487" s="211" t="s">
        <v>10857</v>
      </c>
      <c r="I487" s="211" t="s">
        <v>6221</v>
      </c>
      <c r="J487" s="211" t="str">
        <f>IF(I487="SINAPI",VLOOKUP(QUA!H487,SINAPI,3,),VLOOKUP(QUA!H487,SETOP,4,))</f>
        <v>U</v>
      </c>
      <c r="K487" s="212">
        <v>2</v>
      </c>
      <c r="L487" s="212">
        <v>411.19</v>
      </c>
      <c r="M487" s="194">
        <f>ROUND(IF(I487="SINAPI",VLOOKUP(QUA!H487,SINAPI,4,),VLOOKUP(QUA!H487,SETOP,5,)),2)</f>
        <v>60.18</v>
      </c>
      <c r="N487" s="194">
        <f t="shared" ref="N487:N488" si="68">ROUND(M487*(1+$C$7),2)</f>
        <v>79.010000000000005</v>
      </c>
      <c r="O487" s="194">
        <f t="shared" ref="O487:O488" si="69">M487*K487</f>
        <v>120.36</v>
      </c>
      <c r="P487" s="194">
        <f t="shared" ref="P487:P488" si="70">N487*K487</f>
        <v>158.02000000000001</v>
      </c>
      <c r="Q487" s="100"/>
      <c r="R487" s="100"/>
      <c r="T487" s="112"/>
    </row>
    <row r="488" spans="1:16375" s="20" customFormat="1" ht="30" customHeight="1">
      <c r="A488" s="243" t="s">
        <v>22860</v>
      </c>
      <c r="B488" s="409" t="str">
        <f>IF(I488="SINAPI",VLOOKUP(QUA!H488,SINAPI,2,),VLOOKUP(QUA!H488,SETOP,3,))</f>
        <v>PRESSOSTATO TELEMECANIQUE, MODELO XML B004 A2S11, COM ESCALA DE 3 A 58 PSI</v>
      </c>
      <c r="C488" s="409"/>
      <c r="D488" s="409"/>
      <c r="E488" s="409"/>
      <c r="F488" s="409"/>
      <c r="G488" s="410"/>
      <c r="H488" s="211" t="s">
        <v>10867</v>
      </c>
      <c r="I488" s="211" t="s">
        <v>6221</v>
      </c>
      <c r="J488" s="211" t="str">
        <f>IF(I488="SINAPI",VLOOKUP(QUA!H488,SINAPI,3,),VLOOKUP(QUA!H488,SETOP,4,))</f>
        <v>U</v>
      </c>
      <c r="K488" s="212">
        <v>2</v>
      </c>
      <c r="L488" s="212">
        <v>412.19</v>
      </c>
      <c r="M488" s="194">
        <f>ROUND(IF(I488="SINAPI",VLOOKUP(QUA!H488,SINAPI,4,),VLOOKUP(QUA!H488,SETOP,5,)),2)</f>
        <v>882.67</v>
      </c>
      <c r="N488" s="194">
        <f t="shared" si="68"/>
        <v>1158.8599999999999</v>
      </c>
      <c r="O488" s="194">
        <f t="shared" si="69"/>
        <v>1765.34</v>
      </c>
      <c r="P488" s="194">
        <f t="shared" si="70"/>
        <v>2317.7199999999998</v>
      </c>
      <c r="Q488" s="100"/>
      <c r="R488" s="100"/>
      <c r="T488" s="112"/>
    </row>
    <row r="489" spans="1:16375" s="20" customFormat="1" ht="30" customHeight="1">
      <c r="A489" s="243" t="s">
        <v>22874</v>
      </c>
      <c r="B489" s="409" t="str">
        <f>IF(I489="SINAPI",VLOOKUP(QUA!H489,SINAPI,2,),VLOOKUP(QUA!H489,SETOP,3,))</f>
        <v>BOMBA CENTRIFUGA MOTOR ELETRICO MONOFASICO 0,50 CV DIAMETRO DE SUCCAO X ELEVACAO 3/4" X 3/4", MONOESTAGIO, DIAMETRO DOS ROTORES 114 MM, HM/Q: 2 M / 2,99 M3/H A 24 M / 0,71 M3/H</v>
      </c>
      <c r="C489" s="409"/>
      <c r="D489" s="409"/>
      <c r="E489" s="409"/>
      <c r="F489" s="409"/>
      <c r="G489" s="410"/>
      <c r="H489" s="211">
        <v>10575</v>
      </c>
      <c r="I489" s="211" t="s">
        <v>16078</v>
      </c>
      <c r="J489" s="211" t="str">
        <f>IF(I489="SINAPI",VLOOKUP(QUA!H489,SINAPI,3,),VLOOKUP(QUA!H489,SETOP,4,))</f>
        <v xml:space="preserve">UN    </v>
      </c>
      <c r="K489" s="212">
        <v>1</v>
      </c>
      <c r="L489" s="212">
        <v>407.19</v>
      </c>
      <c r="M489" s="194">
        <f>ROUND(IF(I489="SINAPI",VLOOKUP(QUA!H489,SINAPI,4,),VLOOKUP(QUA!H489,SETOP,5,)),2)</f>
        <v>1032.8</v>
      </c>
      <c r="N489" s="194">
        <f t="shared" si="65"/>
        <v>1355.96</v>
      </c>
      <c r="O489" s="194">
        <f t="shared" si="66"/>
        <v>1032.8</v>
      </c>
      <c r="P489" s="194">
        <f t="shared" si="67"/>
        <v>1355.96</v>
      </c>
      <c r="Q489" s="100"/>
      <c r="R489" s="100"/>
      <c r="T489" s="112"/>
    </row>
    <row r="490" spans="1:16375" s="20" customFormat="1" ht="30" customHeight="1">
      <c r="A490" s="243" t="s">
        <v>22875</v>
      </c>
      <c r="B490" s="409" t="str">
        <f>IF(I490="SINAPI",VLOOKUP(QUA!H490,SINAPI,2,),VLOOKUP(QUA!H490,SETOP,3,))</f>
        <v>BOMBA CENTRIFUGA MONOESTAGIO COM MOTOR ELETRICO MONOFASICO, POTENCIA 15 HP,  DIAMETRO DO ROTOR *173* MM, HM/Q = *30* MCA / *90* M3/H A *45* MCA / *55* M3/H</v>
      </c>
      <c r="C490" s="409"/>
      <c r="D490" s="409"/>
      <c r="E490" s="409"/>
      <c r="F490" s="409"/>
      <c r="G490" s="410"/>
      <c r="H490" s="211">
        <v>39925</v>
      </c>
      <c r="I490" s="211" t="s">
        <v>22815</v>
      </c>
      <c r="J490" s="211" t="str">
        <f>IF(I490="SINAPI",VLOOKUP(QUA!H490,SINAPI,3,),VLOOKUP(QUA!H490,SETOP,4,))</f>
        <v xml:space="preserve">UN    </v>
      </c>
      <c r="K490" s="212">
        <v>1</v>
      </c>
      <c r="L490" s="212">
        <v>407.19</v>
      </c>
      <c r="M490" s="194">
        <f>ROUND(IF(I490="SINAPI",VLOOKUP(QUA!H490,SINAPI,4,),VLOOKUP(QUA!H490,SETOP,5,)),2)</f>
        <v>9825.94</v>
      </c>
      <c r="N490" s="194">
        <f t="shared" si="65"/>
        <v>12900.48</v>
      </c>
      <c r="O490" s="194">
        <f t="shared" si="66"/>
        <v>9825.94</v>
      </c>
      <c r="P490" s="194">
        <f t="shared" si="67"/>
        <v>12900.48</v>
      </c>
      <c r="Q490" s="100"/>
      <c r="R490" s="100"/>
      <c r="T490" s="112"/>
    </row>
    <row r="491" spans="1:16375" s="20" customFormat="1" ht="30" customHeight="1">
      <c r="A491" s="243" t="s">
        <v>22876</v>
      </c>
      <c r="B491" s="409" t="str">
        <f>IF(I491="SINAPI",VLOOKUP(QUA!H491,SINAPI,2,),VLOOKUP(QUA!H491,SETOP,3,))</f>
        <v>INSTALACAO DE CONJ.MOTO BOMBA HORIZONTAL DE 12,5 A 25 CV</v>
      </c>
      <c r="C491" s="409"/>
      <c r="D491" s="409"/>
      <c r="E491" s="409"/>
      <c r="F491" s="409"/>
      <c r="G491" s="410"/>
      <c r="H491" s="211" t="s">
        <v>4691</v>
      </c>
      <c r="I491" s="211" t="s">
        <v>16078</v>
      </c>
      <c r="J491" s="211" t="str">
        <f>IF(I491="SINAPI",VLOOKUP(QUA!H491,SINAPI,3,),VLOOKUP(QUA!H491,SETOP,4,))</f>
        <v>UN</v>
      </c>
      <c r="K491" s="212">
        <v>2</v>
      </c>
      <c r="L491" s="212">
        <v>410.19</v>
      </c>
      <c r="M491" s="194">
        <f>ROUND(IF(I491="SINAPI",VLOOKUP(QUA!H491,SINAPI,4,),VLOOKUP(QUA!H491,SETOP,5,)),2)</f>
        <v>543.72</v>
      </c>
      <c r="N491" s="194">
        <f t="shared" si="65"/>
        <v>713.85</v>
      </c>
      <c r="O491" s="194">
        <f t="shared" si="66"/>
        <v>1087.44</v>
      </c>
      <c r="P491" s="194">
        <f t="shared" si="67"/>
        <v>1427.7</v>
      </c>
      <c r="Q491" s="100"/>
      <c r="R491" s="100"/>
      <c r="T491" s="112"/>
    </row>
    <row r="492" spans="1:16375" s="20" customFormat="1" ht="30" customHeight="1">
      <c r="A492" s="243" t="s">
        <v>22877</v>
      </c>
      <c r="B492" s="409" t="str">
        <f>IF(I492="SINAPI",VLOOKUP(QUA!H492,SINAPI,2,),VLOOKUP(QUA!H492,SETOP,3,))</f>
        <v>LUMINÁRIA DE EMERGÊNCIA AUTÔNOMA IE-16 COM LÂMPADA DE 8 W</v>
      </c>
      <c r="C492" s="409"/>
      <c r="D492" s="409"/>
      <c r="E492" s="409"/>
      <c r="F492" s="409"/>
      <c r="G492" s="410"/>
      <c r="H492" s="211" t="s">
        <v>10855</v>
      </c>
      <c r="I492" s="211" t="s">
        <v>6221</v>
      </c>
      <c r="J492" s="211" t="str">
        <f>IF(I492="SINAPI",VLOOKUP(QUA!H492,SINAPI,3,),VLOOKUP(QUA!H492,SETOP,4,))</f>
        <v>U</v>
      </c>
      <c r="K492" s="212">
        <v>1</v>
      </c>
      <c r="L492" s="212">
        <v>409.19</v>
      </c>
      <c r="M492" s="194">
        <f>ROUND(IF(I492="SINAPI",VLOOKUP(QUA!H492,SINAPI,4,),VLOOKUP(QUA!H492,SETOP,5,)),2)</f>
        <v>68.430000000000007</v>
      </c>
      <c r="N492" s="194">
        <f t="shared" si="65"/>
        <v>89.84</v>
      </c>
      <c r="O492" s="194">
        <f t="shared" si="66"/>
        <v>68.430000000000007</v>
      </c>
      <c r="P492" s="194">
        <f t="shared" si="67"/>
        <v>89.84</v>
      </c>
      <c r="Q492" s="100"/>
      <c r="R492" s="100"/>
      <c r="T492" s="112"/>
    </row>
    <row r="493" spans="1:16375" s="20" customFormat="1" ht="30" customHeight="1">
      <c r="A493" s="243" t="s">
        <v>22878</v>
      </c>
      <c r="B493" s="409" t="str">
        <f>IF(I493="SINAPI",VLOOKUP(QUA!H493,SINAPI,2,),VLOOKUP(QUA!H493,SETOP,3,))</f>
        <v>ACIONADOR MANUAL DE ALARME DE INCÊNDIO</v>
      </c>
      <c r="C493" s="409"/>
      <c r="D493" s="409"/>
      <c r="E493" s="409"/>
      <c r="F493" s="409"/>
      <c r="G493" s="410"/>
      <c r="H493" s="211" t="s">
        <v>10841</v>
      </c>
      <c r="I493" s="211" t="s">
        <v>6221</v>
      </c>
      <c r="J493" s="211" t="str">
        <f>IF(I493="SINAPI",VLOOKUP(QUA!H493,SINAPI,3,),VLOOKUP(QUA!H493,SETOP,4,))</f>
        <v>UN</v>
      </c>
      <c r="K493" s="212">
        <v>1</v>
      </c>
      <c r="L493" s="212">
        <v>413.19</v>
      </c>
      <c r="M493" s="194">
        <f>ROUND(IF(I493="SINAPI",VLOOKUP(QUA!H493,SINAPI,4,),VLOOKUP(QUA!H493,SETOP,5,)),2)</f>
        <v>109.23</v>
      </c>
      <c r="N493" s="194">
        <f t="shared" si="65"/>
        <v>143.41</v>
      </c>
      <c r="O493" s="194">
        <f t="shared" si="66"/>
        <v>109.23</v>
      </c>
      <c r="P493" s="194">
        <f t="shared" si="67"/>
        <v>143.41</v>
      </c>
      <c r="Q493" s="100"/>
      <c r="R493" s="100"/>
      <c r="T493" s="112"/>
    </row>
    <row r="494" spans="1:16375" s="290" customFormat="1" ht="15.75" customHeight="1">
      <c r="A494" s="243" t="s">
        <v>22879</v>
      </c>
      <c r="B494" s="409" t="str">
        <f>IF(I494="SINAPI",VLOOKUP(QUA!H494,SINAPI,2,),VLOOKUP(QUA!H494,SETOP,3,))</f>
        <v>SIRENE PARA ALARME DE BOMBA EM FUNCIONAMENTO, 220V</v>
      </c>
      <c r="C494" s="409"/>
      <c r="D494" s="409"/>
      <c r="E494" s="409"/>
      <c r="F494" s="409"/>
      <c r="G494" s="410"/>
      <c r="H494" s="211" t="s">
        <v>10873</v>
      </c>
      <c r="I494" s="211" t="s">
        <v>6221</v>
      </c>
      <c r="J494" s="211" t="str">
        <f>IF(I494="SINAPI",VLOOKUP(QUA!H494,SINAPI,3,),VLOOKUP(QUA!H494,SETOP,4,))</f>
        <v>U</v>
      </c>
      <c r="K494" s="212">
        <v>1</v>
      </c>
      <c r="L494" s="212">
        <v>413.19</v>
      </c>
      <c r="M494" s="194">
        <f>ROUND(IF(I494="SINAPI",VLOOKUP(QUA!H494,SINAPI,4,),VLOOKUP(QUA!H494,SETOP,5,)),2)</f>
        <v>53.78</v>
      </c>
      <c r="N494" s="194">
        <f t="shared" ref="N494" si="71">ROUND(M494*(1+$C$7),2)</f>
        <v>70.61</v>
      </c>
      <c r="O494" s="194">
        <f t="shared" ref="O494" si="72">M494*K494</f>
        <v>53.78</v>
      </c>
      <c r="P494" s="194">
        <f t="shared" ref="P494" si="73">N494*K494</f>
        <v>70.61</v>
      </c>
    </row>
    <row r="495" spans="1:16375" s="20" customFormat="1" ht="20.25" customHeight="1">
      <c r="A495" s="243" t="s">
        <v>22880</v>
      </c>
      <c r="B495" s="416" t="s">
        <v>22816</v>
      </c>
      <c r="C495" s="416"/>
      <c r="D495" s="416"/>
      <c r="E495" s="416"/>
      <c r="F495" s="416"/>
      <c r="G495" s="416"/>
      <c r="H495" s="211" t="s">
        <v>22817</v>
      </c>
      <c r="I495" s="211" t="s">
        <v>16192</v>
      </c>
      <c r="J495" s="211" t="s">
        <v>6595</v>
      </c>
      <c r="K495" s="212">
        <v>4</v>
      </c>
      <c r="L495" s="212"/>
      <c r="M495" s="194">
        <v>104.86</v>
      </c>
      <c r="N495" s="194">
        <f t="shared" si="65"/>
        <v>137.66999999999999</v>
      </c>
      <c r="O495" s="194">
        <f t="shared" si="66"/>
        <v>419.44</v>
      </c>
      <c r="P495" s="194">
        <f t="shared" si="67"/>
        <v>550.67999999999995</v>
      </c>
      <c r="Q495" s="258"/>
      <c r="R495" s="251"/>
      <c r="S495" s="251"/>
      <c r="T495" s="100"/>
      <c r="U495" s="100"/>
      <c r="V495" s="100"/>
      <c r="W495" s="294"/>
      <c r="X495" s="295"/>
      <c r="Y495" s="416"/>
      <c r="Z495" s="416"/>
      <c r="AA495" s="416"/>
      <c r="AB495" s="416"/>
      <c r="AC495" s="416"/>
      <c r="AD495" s="416"/>
      <c r="AE495" s="258"/>
      <c r="AF495" s="258"/>
      <c r="AG495" s="258"/>
      <c r="AH495" s="251"/>
      <c r="AI495" s="251"/>
      <c r="AJ495" s="100"/>
      <c r="AK495" s="100"/>
      <c r="AL495" s="100"/>
      <c r="AM495" s="294"/>
      <c r="AN495" s="295"/>
      <c r="AO495" s="416"/>
      <c r="AP495" s="416"/>
      <c r="AQ495" s="416"/>
      <c r="AR495" s="416"/>
      <c r="AS495" s="416"/>
      <c r="AT495" s="416"/>
      <c r="AU495" s="258"/>
      <c r="AV495" s="258"/>
      <c r="AW495" s="258"/>
      <c r="AX495" s="251"/>
      <c r="AY495" s="251"/>
      <c r="AZ495" s="100"/>
      <c r="BA495" s="100"/>
      <c r="BB495" s="100"/>
      <c r="BC495" s="294"/>
      <c r="BD495" s="295"/>
      <c r="BE495" s="416"/>
      <c r="BF495" s="416"/>
      <c r="BG495" s="416"/>
      <c r="BH495" s="416"/>
      <c r="BI495" s="416"/>
      <c r="BJ495" s="416"/>
      <c r="BK495" s="258"/>
      <c r="BL495" s="258"/>
      <c r="BM495" s="258"/>
      <c r="BN495" s="251"/>
      <c r="BO495" s="251"/>
      <c r="BP495" s="100"/>
      <c r="BQ495" s="100"/>
      <c r="BR495" s="100"/>
      <c r="BS495" s="294"/>
      <c r="BT495" s="295"/>
      <c r="BU495" s="416"/>
      <c r="BV495" s="416"/>
      <c r="BW495" s="416"/>
      <c r="BX495" s="416"/>
      <c r="BY495" s="416"/>
      <c r="BZ495" s="416"/>
      <c r="CA495" s="258" t="s">
        <v>10863</v>
      </c>
      <c r="CB495" s="258" t="s">
        <v>22772</v>
      </c>
      <c r="CC495" s="258" t="s">
        <v>6595</v>
      </c>
      <c r="CD495" s="251">
        <v>1</v>
      </c>
      <c r="CE495" s="251"/>
      <c r="CF495" s="100">
        <v>79.59</v>
      </c>
      <c r="CG495" s="100">
        <f>ROUND(CF495*(1+$C$10),2)</f>
        <v>79.59</v>
      </c>
      <c r="CH495" s="100">
        <f>CD495*CF495</f>
        <v>79.59</v>
      </c>
      <c r="CI495" s="294">
        <f>CG495*CD495</f>
        <v>79.59</v>
      </c>
      <c r="CJ495" s="295" t="s">
        <v>22773</v>
      </c>
      <c r="CK495" s="416" t="s">
        <v>22774</v>
      </c>
      <c r="CL495" s="416"/>
      <c r="CM495" s="416"/>
      <c r="CN495" s="416"/>
      <c r="CO495" s="416"/>
      <c r="CP495" s="416"/>
      <c r="CQ495" s="258" t="s">
        <v>10863</v>
      </c>
      <c r="CR495" s="258" t="s">
        <v>22772</v>
      </c>
      <c r="CS495" s="258" t="s">
        <v>6595</v>
      </c>
      <c r="CT495" s="251">
        <v>1</v>
      </c>
      <c r="CU495" s="251"/>
      <c r="CV495" s="100">
        <v>79.59</v>
      </c>
      <c r="CW495" s="100">
        <f>ROUND(CV495*(1+$C$10),2)</f>
        <v>79.59</v>
      </c>
      <c r="CX495" s="100">
        <f>CT495*CV495</f>
        <v>79.59</v>
      </c>
      <c r="CY495" s="294">
        <f>CW495*CT495</f>
        <v>79.59</v>
      </c>
      <c r="CZ495" s="295" t="s">
        <v>22773</v>
      </c>
      <c r="DA495" s="416" t="s">
        <v>22774</v>
      </c>
      <c r="DB495" s="416"/>
      <c r="DC495" s="416"/>
      <c r="DD495" s="416"/>
      <c r="DE495" s="416"/>
      <c r="DF495" s="416"/>
      <c r="DG495" s="258" t="s">
        <v>10863</v>
      </c>
      <c r="DH495" s="258" t="s">
        <v>22772</v>
      </c>
      <c r="DI495" s="258" t="s">
        <v>6595</v>
      </c>
      <c r="DJ495" s="251">
        <v>1</v>
      </c>
      <c r="DK495" s="251"/>
      <c r="DL495" s="100">
        <v>79.59</v>
      </c>
      <c r="DM495" s="100">
        <f>ROUND(DL495*(1+$C$10),2)</f>
        <v>79.59</v>
      </c>
      <c r="DN495" s="100">
        <f>DJ495*DL495</f>
        <v>79.59</v>
      </c>
      <c r="DO495" s="294">
        <f>DM495*DJ495</f>
        <v>79.59</v>
      </c>
      <c r="DP495" s="295" t="s">
        <v>22773</v>
      </c>
      <c r="DQ495" s="416" t="s">
        <v>22774</v>
      </c>
      <c r="DR495" s="416"/>
      <c r="DS495" s="416"/>
      <c r="DT495" s="416"/>
      <c r="DU495" s="416"/>
      <c r="DV495" s="416"/>
      <c r="DW495" s="258" t="s">
        <v>10863</v>
      </c>
      <c r="DX495" s="258" t="s">
        <v>22772</v>
      </c>
      <c r="DY495" s="258" t="s">
        <v>6595</v>
      </c>
      <c r="DZ495" s="251">
        <v>1</v>
      </c>
      <c r="EA495" s="251"/>
      <c r="EB495" s="100">
        <v>79.59</v>
      </c>
      <c r="EC495" s="100">
        <f>ROUND(EB495*(1+$C$10),2)</f>
        <v>79.59</v>
      </c>
      <c r="ED495" s="100">
        <f>DZ495*EB495</f>
        <v>79.59</v>
      </c>
      <c r="EE495" s="294">
        <f>EC495*DZ495</f>
        <v>79.59</v>
      </c>
      <c r="EF495" s="295" t="s">
        <v>22773</v>
      </c>
      <c r="EG495" s="416" t="s">
        <v>22774</v>
      </c>
      <c r="EH495" s="416"/>
      <c r="EI495" s="416"/>
      <c r="EJ495" s="416"/>
      <c r="EK495" s="416"/>
      <c r="EL495" s="416"/>
      <c r="EM495" s="258" t="s">
        <v>10863</v>
      </c>
      <c r="EN495" s="258" t="s">
        <v>22772</v>
      </c>
      <c r="EO495" s="258" t="s">
        <v>6595</v>
      </c>
      <c r="EP495" s="251">
        <v>1</v>
      </c>
      <c r="EQ495" s="251"/>
      <c r="ER495" s="100">
        <v>79.59</v>
      </c>
      <c r="ES495" s="100">
        <f>ROUND(ER495*(1+$C$10),2)</f>
        <v>79.59</v>
      </c>
      <c r="ET495" s="100">
        <f>EP495*ER495</f>
        <v>79.59</v>
      </c>
      <c r="EU495" s="294">
        <f>ES495*EP495</f>
        <v>79.59</v>
      </c>
      <c r="EV495" s="295" t="s">
        <v>22773</v>
      </c>
      <c r="EW495" s="416" t="s">
        <v>22774</v>
      </c>
      <c r="EX495" s="416"/>
      <c r="EY495" s="416"/>
      <c r="EZ495" s="416"/>
      <c r="FA495" s="416"/>
      <c r="FB495" s="416"/>
      <c r="FC495" s="258" t="s">
        <v>10863</v>
      </c>
      <c r="FD495" s="258" t="s">
        <v>22772</v>
      </c>
      <c r="FE495" s="258" t="s">
        <v>6595</v>
      </c>
      <c r="FF495" s="251">
        <v>1</v>
      </c>
      <c r="FG495" s="251"/>
      <c r="FH495" s="100">
        <v>79.59</v>
      </c>
      <c r="FI495" s="100">
        <f>ROUND(FH495*(1+$C$10),2)</f>
        <v>79.59</v>
      </c>
      <c r="FJ495" s="100">
        <f>FF495*FH495</f>
        <v>79.59</v>
      </c>
      <c r="FK495" s="294">
        <f>FI495*FF495</f>
        <v>79.59</v>
      </c>
      <c r="FL495" s="295" t="s">
        <v>22773</v>
      </c>
      <c r="FM495" s="416" t="s">
        <v>22774</v>
      </c>
      <c r="FN495" s="416"/>
      <c r="FO495" s="416"/>
      <c r="FP495" s="416"/>
      <c r="FQ495" s="416"/>
      <c r="FR495" s="416"/>
      <c r="FS495" s="258" t="s">
        <v>10863</v>
      </c>
      <c r="FT495" s="258" t="s">
        <v>22772</v>
      </c>
      <c r="FU495" s="258" t="s">
        <v>6595</v>
      </c>
      <c r="FV495" s="251">
        <v>1</v>
      </c>
      <c r="FW495" s="251"/>
      <c r="FX495" s="100">
        <v>79.59</v>
      </c>
      <c r="FY495" s="100">
        <f>ROUND(FX495*(1+$C$10),2)</f>
        <v>79.59</v>
      </c>
      <c r="FZ495" s="100">
        <f>FV495*FX495</f>
        <v>79.59</v>
      </c>
      <c r="GA495" s="294">
        <f>FY495*FV495</f>
        <v>79.59</v>
      </c>
      <c r="GB495" s="295" t="s">
        <v>22773</v>
      </c>
      <c r="GC495" s="416" t="s">
        <v>22774</v>
      </c>
      <c r="GD495" s="416"/>
      <c r="GE495" s="416"/>
      <c r="GF495" s="416"/>
      <c r="GG495" s="416"/>
      <c r="GH495" s="416"/>
      <c r="GI495" s="258" t="s">
        <v>10863</v>
      </c>
      <c r="GJ495" s="258" t="s">
        <v>22772</v>
      </c>
      <c r="GK495" s="258" t="s">
        <v>6595</v>
      </c>
      <c r="GL495" s="251">
        <v>1</v>
      </c>
      <c r="GM495" s="251"/>
      <c r="GN495" s="100">
        <v>79.59</v>
      </c>
      <c r="GO495" s="100">
        <f>ROUND(GN495*(1+$C$10),2)</f>
        <v>79.59</v>
      </c>
      <c r="GP495" s="100">
        <f>GL495*GN495</f>
        <v>79.59</v>
      </c>
      <c r="GQ495" s="294">
        <f>GO495*GL495</f>
        <v>79.59</v>
      </c>
      <c r="GR495" s="295" t="s">
        <v>22773</v>
      </c>
      <c r="GS495" s="416" t="s">
        <v>22774</v>
      </c>
      <c r="GT495" s="416"/>
      <c r="GU495" s="416"/>
      <c r="GV495" s="416"/>
      <c r="GW495" s="416"/>
      <c r="GX495" s="416"/>
      <c r="GY495" s="258" t="s">
        <v>10863</v>
      </c>
      <c r="GZ495" s="258" t="s">
        <v>22772</v>
      </c>
      <c r="HA495" s="258" t="s">
        <v>6595</v>
      </c>
      <c r="HB495" s="251">
        <v>1</v>
      </c>
      <c r="HC495" s="251"/>
      <c r="HD495" s="100">
        <v>79.59</v>
      </c>
      <c r="HE495" s="100">
        <f>ROUND(HD495*(1+$C$10),2)</f>
        <v>79.59</v>
      </c>
      <c r="HF495" s="100">
        <f>HB495*HD495</f>
        <v>79.59</v>
      </c>
      <c r="HG495" s="294">
        <f>HE495*HB495</f>
        <v>79.59</v>
      </c>
      <c r="HH495" s="295" t="s">
        <v>22773</v>
      </c>
      <c r="HI495" s="416" t="s">
        <v>22774</v>
      </c>
      <c r="HJ495" s="416"/>
      <c r="HK495" s="416"/>
      <c r="HL495" s="416"/>
      <c r="HM495" s="416"/>
      <c r="HN495" s="416"/>
      <c r="HO495" s="258" t="s">
        <v>10863</v>
      </c>
      <c r="HP495" s="258" t="s">
        <v>22772</v>
      </c>
      <c r="HQ495" s="258" t="s">
        <v>6595</v>
      </c>
      <c r="HR495" s="251">
        <v>1</v>
      </c>
      <c r="HS495" s="251"/>
      <c r="HT495" s="100">
        <v>79.59</v>
      </c>
      <c r="HU495" s="100">
        <f>ROUND(HT495*(1+$C$10),2)</f>
        <v>79.59</v>
      </c>
      <c r="HV495" s="100">
        <f>HR495*HT495</f>
        <v>79.59</v>
      </c>
      <c r="HW495" s="294">
        <f>HU495*HR495</f>
        <v>79.59</v>
      </c>
      <c r="HX495" s="295" t="s">
        <v>22773</v>
      </c>
      <c r="HY495" s="416" t="s">
        <v>22774</v>
      </c>
      <c r="HZ495" s="416"/>
      <c r="IA495" s="416"/>
      <c r="IB495" s="416"/>
      <c r="IC495" s="416"/>
      <c r="ID495" s="416"/>
      <c r="IE495" s="258" t="s">
        <v>10863</v>
      </c>
      <c r="IF495" s="258" t="s">
        <v>22772</v>
      </c>
      <c r="IG495" s="258" t="s">
        <v>6595</v>
      </c>
      <c r="IH495" s="251">
        <v>1</v>
      </c>
      <c r="II495" s="251"/>
      <c r="IJ495" s="100">
        <v>79.59</v>
      </c>
      <c r="IK495" s="100">
        <f>ROUND(IJ495*(1+$C$10),2)</f>
        <v>79.59</v>
      </c>
      <c r="IL495" s="100">
        <f>IH495*IJ495</f>
        <v>79.59</v>
      </c>
      <c r="IM495" s="294">
        <f>IK495*IH495</f>
        <v>79.59</v>
      </c>
      <c r="IN495" s="295" t="s">
        <v>22773</v>
      </c>
      <c r="IO495" s="416" t="s">
        <v>22774</v>
      </c>
      <c r="IP495" s="416"/>
      <c r="IQ495" s="416"/>
      <c r="IR495" s="416"/>
      <c r="IS495" s="416"/>
      <c r="IT495" s="416"/>
      <c r="IU495" s="258" t="s">
        <v>10863</v>
      </c>
      <c r="IV495" s="258" t="s">
        <v>22772</v>
      </c>
      <c r="IW495" s="258" t="s">
        <v>6595</v>
      </c>
      <c r="IX495" s="251">
        <v>1</v>
      </c>
      <c r="IY495" s="251"/>
      <c r="IZ495" s="100">
        <v>79.59</v>
      </c>
      <c r="JA495" s="100">
        <f>ROUND(IZ495*(1+$C$10),2)</f>
        <v>79.59</v>
      </c>
      <c r="JB495" s="100">
        <f>IX495*IZ495</f>
        <v>79.59</v>
      </c>
      <c r="JC495" s="294">
        <f>JA495*IX495</f>
        <v>79.59</v>
      </c>
      <c r="JD495" s="295" t="s">
        <v>22773</v>
      </c>
      <c r="JE495" s="416" t="s">
        <v>22774</v>
      </c>
      <c r="JF495" s="416"/>
      <c r="JG495" s="416"/>
      <c r="JH495" s="416"/>
      <c r="JI495" s="416"/>
      <c r="JJ495" s="416"/>
      <c r="JK495" s="258" t="s">
        <v>10863</v>
      </c>
      <c r="JL495" s="258" t="s">
        <v>22772</v>
      </c>
      <c r="JM495" s="258" t="s">
        <v>6595</v>
      </c>
      <c r="JN495" s="251">
        <v>1</v>
      </c>
      <c r="JO495" s="251"/>
      <c r="JP495" s="100">
        <v>79.59</v>
      </c>
      <c r="JQ495" s="100">
        <f>ROUND(JP495*(1+$C$10),2)</f>
        <v>79.59</v>
      </c>
      <c r="JR495" s="100">
        <f>JN495*JP495</f>
        <v>79.59</v>
      </c>
      <c r="JS495" s="294">
        <f>JQ495*JN495</f>
        <v>79.59</v>
      </c>
      <c r="JT495" s="295" t="s">
        <v>22773</v>
      </c>
      <c r="JU495" s="416" t="s">
        <v>22774</v>
      </c>
      <c r="JV495" s="416"/>
      <c r="JW495" s="416"/>
      <c r="JX495" s="416"/>
      <c r="JY495" s="416"/>
      <c r="JZ495" s="416"/>
      <c r="KA495" s="258" t="s">
        <v>10863</v>
      </c>
      <c r="KB495" s="258" t="s">
        <v>22772</v>
      </c>
      <c r="KC495" s="258" t="s">
        <v>6595</v>
      </c>
      <c r="KD495" s="251">
        <v>1</v>
      </c>
      <c r="KE495" s="251"/>
      <c r="KF495" s="100">
        <v>79.59</v>
      </c>
      <c r="KG495" s="100">
        <f>ROUND(KF495*(1+$C$10),2)</f>
        <v>79.59</v>
      </c>
      <c r="KH495" s="100">
        <f>KD495*KF495</f>
        <v>79.59</v>
      </c>
      <c r="KI495" s="294">
        <f>KG495*KD495</f>
        <v>79.59</v>
      </c>
      <c r="KJ495" s="295" t="s">
        <v>22773</v>
      </c>
      <c r="KK495" s="416" t="s">
        <v>22774</v>
      </c>
      <c r="KL495" s="416"/>
      <c r="KM495" s="416"/>
      <c r="KN495" s="416"/>
      <c r="KO495" s="416"/>
      <c r="KP495" s="416"/>
      <c r="KQ495" s="258" t="s">
        <v>10863</v>
      </c>
      <c r="KR495" s="258" t="s">
        <v>22772</v>
      </c>
      <c r="KS495" s="258" t="s">
        <v>6595</v>
      </c>
      <c r="KT495" s="251">
        <v>1</v>
      </c>
      <c r="KU495" s="251"/>
      <c r="KV495" s="100">
        <v>79.59</v>
      </c>
      <c r="KW495" s="100">
        <f>ROUND(KV495*(1+$C$10),2)</f>
        <v>79.59</v>
      </c>
      <c r="KX495" s="100">
        <f>KT495*KV495</f>
        <v>79.59</v>
      </c>
      <c r="KY495" s="294">
        <f>KW495*KT495</f>
        <v>79.59</v>
      </c>
      <c r="KZ495" s="295" t="s">
        <v>22773</v>
      </c>
      <c r="LA495" s="416" t="s">
        <v>22774</v>
      </c>
      <c r="LB495" s="416"/>
      <c r="LC495" s="416"/>
      <c r="LD495" s="416"/>
      <c r="LE495" s="416"/>
      <c r="LF495" s="416"/>
      <c r="LG495" s="258" t="s">
        <v>10863</v>
      </c>
      <c r="LH495" s="258" t="s">
        <v>22772</v>
      </c>
      <c r="LI495" s="258" t="s">
        <v>6595</v>
      </c>
      <c r="LJ495" s="251">
        <v>1</v>
      </c>
      <c r="LK495" s="251"/>
      <c r="LL495" s="100">
        <v>79.59</v>
      </c>
      <c r="LM495" s="100">
        <f>ROUND(LL495*(1+$C$10),2)</f>
        <v>79.59</v>
      </c>
      <c r="LN495" s="100">
        <f>LJ495*LL495</f>
        <v>79.59</v>
      </c>
      <c r="LO495" s="294">
        <f>LM495*LJ495</f>
        <v>79.59</v>
      </c>
      <c r="LP495" s="295" t="s">
        <v>22773</v>
      </c>
      <c r="LQ495" s="416" t="s">
        <v>22774</v>
      </c>
      <c r="LR495" s="416"/>
      <c r="LS495" s="416"/>
      <c r="LT495" s="416"/>
      <c r="LU495" s="416"/>
      <c r="LV495" s="416"/>
      <c r="LW495" s="258" t="s">
        <v>10863</v>
      </c>
      <c r="LX495" s="258" t="s">
        <v>22772</v>
      </c>
      <c r="LY495" s="258" t="s">
        <v>6595</v>
      </c>
      <c r="LZ495" s="251">
        <v>1</v>
      </c>
      <c r="MA495" s="251"/>
      <c r="MB495" s="100">
        <v>79.59</v>
      </c>
      <c r="MC495" s="100">
        <f>ROUND(MB495*(1+$C$10),2)</f>
        <v>79.59</v>
      </c>
      <c r="MD495" s="100">
        <f>LZ495*MB495</f>
        <v>79.59</v>
      </c>
      <c r="ME495" s="294">
        <f>MC495*LZ495</f>
        <v>79.59</v>
      </c>
      <c r="MF495" s="295" t="s">
        <v>22773</v>
      </c>
      <c r="MG495" s="416" t="s">
        <v>22774</v>
      </c>
      <c r="MH495" s="416"/>
      <c r="MI495" s="416"/>
      <c r="MJ495" s="416"/>
      <c r="MK495" s="416"/>
      <c r="ML495" s="416"/>
      <c r="MM495" s="258" t="s">
        <v>10863</v>
      </c>
      <c r="MN495" s="258" t="s">
        <v>22772</v>
      </c>
      <c r="MO495" s="258" t="s">
        <v>6595</v>
      </c>
      <c r="MP495" s="251">
        <v>1</v>
      </c>
      <c r="MQ495" s="251"/>
      <c r="MR495" s="100">
        <v>79.59</v>
      </c>
      <c r="MS495" s="100">
        <f>ROUND(MR495*(1+$C$10),2)</f>
        <v>79.59</v>
      </c>
      <c r="MT495" s="100">
        <f>MP495*MR495</f>
        <v>79.59</v>
      </c>
      <c r="MU495" s="294">
        <f>MS495*MP495</f>
        <v>79.59</v>
      </c>
      <c r="MV495" s="295" t="s">
        <v>22773</v>
      </c>
      <c r="MW495" s="416" t="s">
        <v>22774</v>
      </c>
      <c r="MX495" s="416"/>
      <c r="MY495" s="416"/>
      <c r="MZ495" s="416"/>
      <c r="NA495" s="416"/>
      <c r="NB495" s="416"/>
      <c r="NC495" s="258" t="s">
        <v>10863</v>
      </c>
      <c r="ND495" s="258" t="s">
        <v>22772</v>
      </c>
      <c r="NE495" s="258" t="s">
        <v>6595</v>
      </c>
      <c r="NF495" s="251">
        <v>1</v>
      </c>
      <c r="NG495" s="251"/>
      <c r="NH495" s="100">
        <v>79.59</v>
      </c>
      <c r="NI495" s="100">
        <f>ROUND(NH495*(1+$C$10),2)</f>
        <v>79.59</v>
      </c>
      <c r="NJ495" s="100">
        <f>NF495*NH495</f>
        <v>79.59</v>
      </c>
      <c r="NK495" s="294">
        <f>NI495*NF495</f>
        <v>79.59</v>
      </c>
      <c r="NL495" s="295" t="s">
        <v>22773</v>
      </c>
      <c r="NM495" s="416" t="s">
        <v>22774</v>
      </c>
      <c r="NN495" s="416"/>
      <c r="NO495" s="416"/>
      <c r="NP495" s="416"/>
      <c r="NQ495" s="416"/>
      <c r="NR495" s="416"/>
      <c r="NS495" s="258" t="s">
        <v>10863</v>
      </c>
      <c r="NT495" s="258" t="s">
        <v>22772</v>
      </c>
      <c r="NU495" s="258" t="s">
        <v>6595</v>
      </c>
      <c r="NV495" s="251">
        <v>1</v>
      </c>
      <c r="NW495" s="251"/>
      <c r="NX495" s="100">
        <v>79.59</v>
      </c>
      <c r="NY495" s="100">
        <f>ROUND(NX495*(1+$C$10),2)</f>
        <v>79.59</v>
      </c>
      <c r="NZ495" s="100">
        <f>NV495*NX495</f>
        <v>79.59</v>
      </c>
      <c r="OA495" s="294">
        <f>NY495*NV495</f>
        <v>79.59</v>
      </c>
      <c r="OB495" s="295" t="s">
        <v>22773</v>
      </c>
      <c r="OC495" s="416" t="s">
        <v>22774</v>
      </c>
      <c r="OD495" s="416"/>
      <c r="OE495" s="416"/>
      <c r="OF495" s="416"/>
      <c r="OG495" s="416"/>
      <c r="OH495" s="416"/>
      <c r="OI495" s="258" t="s">
        <v>10863</v>
      </c>
      <c r="OJ495" s="258" t="s">
        <v>22772</v>
      </c>
      <c r="OK495" s="258" t="s">
        <v>6595</v>
      </c>
      <c r="OL495" s="251">
        <v>1</v>
      </c>
      <c r="OM495" s="251"/>
      <c r="ON495" s="100">
        <v>79.59</v>
      </c>
      <c r="OO495" s="100">
        <f>ROUND(ON495*(1+$C$10),2)</f>
        <v>79.59</v>
      </c>
      <c r="OP495" s="100">
        <f>OL495*ON495</f>
        <v>79.59</v>
      </c>
      <c r="OQ495" s="294">
        <f>OO495*OL495</f>
        <v>79.59</v>
      </c>
      <c r="OR495" s="295" t="s">
        <v>22773</v>
      </c>
      <c r="OS495" s="416" t="s">
        <v>22774</v>
      </c>
      <c r="OT495" s="416"/>
      <c r="OU495" s="416"/>
      <c r="OV495" s="416"/>
      <c r="OW495" s="416"/>
      <c r="OX495" s="416"/>
      <c r="OY495" s="258" t="s">
        <v>10863</v>
      </c>
      <c r="OZ495" s="258" t="s">
        <v>22772</v>
      </c>
      <c r="PA495" s="258" t="s">
        <v>6595</v>
      </c>
      <c r="PB495" s="251">
        <v>1</v>
      </c>
      <c r="PC495" s="251"/>
      <c r="PD495" s="100">
        <v>79.59</v>
      </c>
      <c r="PE495" s="100">
        <f>ROUND(PD495*(1+$C$10),2)</f>
        <v>79.59</v>
      </c>
      <c r="PF495" s="100">
        <f>PB495*PD495</f>
        <v>79.59</v>
      </c>
      <c r="PG495" s="294">
        <f>PE495*PB495</f>
        <v>79.59</v>
      </c>
      <c r="PH495" s="295" t="s">
        <v>22773</v>
      </c>
      <c r="PI495" s="416" t="s">
        <v>22774</v>
      </c>
      <c r="PJ495" s="416"/>
      <c r="PK495" s="416"/>
      <c r="PL495" s="416"/>
      <c r="PM495" s="416"/>
      <c r="PN495" s="416"/>
      <c r="PO495" s="258" t="s">
        <v>10863</v>
      </c>
      <c r="PP495" s="258" t="s">
        <v>22772</v>
      </c>
      <c r="PQ495" s="258" t="s">
        <v>6595</v>
      </c>
      <c r="PR495" s="251">
        <v>1</v>
      </c>
      <c r="PS495" s="251"/>
      <c r="PT495" s="100">
        <v>79.59</v>
      </c>
      <c r="PU495" s="100">
        <f>ROUND(PT495*(1+$C$10),2)</f>
        <v>79.59</v>
      </c>
      <c r="PV495" s="100">
        <f>PR495*PT495</f>
        <v>79.59</v>
      </c>
      <c r="PW495" s="294">
        <f>PU495*PR495</f>
        <v>79.59</v>
      </c>
      <c r="PX495" s="295" t="s">
        <v>22773</v>
      </c>
      <c r="PY495" s="416" t="s">
        <v>22774</v>
      </c>
      <c r="PZ495" s="416"/>
      <c r="QA495" s="416"/>
      <c r="QB495" s="416"/>
      <c r="QC495" s="416"/>
      <c r="QD495" s="416"/>
      <c r="QE495" s="258" t="s">
        <v>10863</v>
      </c>
      <c r="QF495" s="258" t="s">
        <v>22772</v>
      </c>
      <c r="QG495" s="258" t="s">
        <v>6595</v>
      </c>
      <c r="QH495" s="251">
        <v>1</v>
      </c>
      <c r="QI495" s="251"/>
      <c r="QJ495" s="100">
        <v>79.59</v>
      </c>
      <c r="QK495" s="100">
        <f>ROUND(QJ495*(1+$C$10),2)</f>
        <v>79.59</v>
      </c>
      <c r="QL495" s="100">
        <f>QH495*QJ495</f>
        <v>79.59</v>
      </c>
      <c r="QM495" s="294">
        <f>QK495*QH495</f>
        <v>79.59</v>
      </c>
      <c r="QN495" s="295" t="s">
        <v>22773</v>
      </c>
      <c r="QO495" s="416" t="s">
        <v>22774</v>
      </c>
      <c r="QP495" s="416"/>
      <c r="QQ495" s="416"/>
      <c r="QR495" s="416"/>
      <c r="QS495" s="416"/>
      <c r="QT495" s="416"/>
      <c r="QU495" s="258" t="s">
        <v>10863</v>
      </c>
      <c r="QV495" s="258" t="s">
        <v>22772</v>
      </c>
      <c r="QW495" s="258" t="s">
        <v>6595</v>
      </c>
      <c r="QX495" s="251">
        <v>1</v>
      </c>
      <c r="QY495" s="251"/>
      <c r="QZ495" s="100">
        <v>79.59</v>
      </c>
      <c r="RA495" s="100">
        <f>ROUND(QZ495*(1+$C$10),2)</f>
        <v>79.59</v>
      </c>
      <c r="RB495" s="100">
        <f>QX495*QZ495</f>
        <v>79.59</v>
      </c>
      <c r="RC495" s="294">
        <f>RA495*QX495</f>
        <v>79.59</v>
      </c>
      <c r="RD495" s="295" t="s">
        <v>22773</v>
      </c>
      <c r="RE495" s="416" t="s">
        <v>22774</v>
      </c>
      <c r="RF495" s="416"/>
      <c r="RG495" s="416"/>
      <c r="RH495" s="416"/>
      <c r="RI495" s="416"/>
      <c r="RJ495" s="416"/>
      <c r="RK495" s="258" t="s">
        <v>10863</v>
      </c>
      <c r="RL495" s="258" t="s">
        <v>22772</v>
      </c>
      <c r="RM495" s="258" t="s">
        <v>6595</v>
      </c>
      <c r="RN495" s="251">
        <v>1</v>
      </c>
      <c r="RO495" s="251"/>
      <c r="RP495" s="100">
        <v>79.59</v>
      </c>
      <c r="RQ495" s="100">
        <f>ROUND(RP495*(1+$C$10),2)</f>
        <v>79.59</v>
      </c>
      <c r="RR495" s="100">
        <f>RN495*RP495</f>
        <v>79.59</v>
      </c>
      <c r="RS495" s="294">
        <f>RQ495*RN495</f>
        <v>79.59</v>
      </c>
      <c r="RT495" s="295" t="s">
        <v>22773</v>
      </c>
      <c r="RU495" s="416" t="s">
        <v>22774</v>
      </c>
      <c r="RV495" s="416"/>
      <c r="RW495" s="416"/>
      <c r="RX495" s="416"/>
      <c r="RY495" s="416"/>
      <c r="RZ495" s="416"/>
      <c r="SA495" s="258" t="s">
        <v>10863</v>
      </c>
      <c r="SB495" s="258" t="s">
        <v>22772</v>
      </c>
      <c r="SC495" s="258" t="s">
        <v>6595</v>
      </c>
      <c r="SD495" s="251">
        <v>1</v>
      </c>
      <c r="SE495" s="251"/>
      <c r="SF495" s="100">
        <v>79.59</v>
      </c>
      <c r="SG495" s="100">
        <f>ROUND(SF495*(1+$C$10),2)</f>
        <v>79.59</v>
      </c>
      <c r="SH495" s="100">
        <f>SD495*SF495</f>
        <v>79.59</v>
      </c>
      <c r="SI495" s="294">
        <f>SG495*SD495</f>
        <v>79.59</v>
      </c>
      <c r="SJ495" s="295" t="s">
        <v>22773</v>
      </c>
      <c r="SK495" s="416" t="s">
        <v>22774</v>
      </c>
      <c r="SL495" s="416"/>
      <c r="SM495" s="416"/>
      <c r="SN495" s="416"/>
      <c r="SO495" s="416"/>
      <c r="SP495" s="416"/>
      <c r="SQ495" s="258" t="s">
        <v>10863</v>
      </c>
      <c r="SR495" s="258" t="s">
        <v>22772</v>
      </c>
      <c r="SS495" s="258" t="s">
        <v>6595</v>
      </c>
      <c r="ST495" s="251">
        <v>1</v>
      </c>
      <c r="SU495" s="251"/>
      <c r="SV495" s="100">
        <v>79.59</v>
      </c>
      <c r="SW495" s="100">
        <f>ROUND(SV495*(1+$C$10),2)</f>
        <v>79.59</v>
      </c>
      <c r="SX495" s="100">
        <f>ST495*SV495</f>
        <v>79.59</v>
      </c>
      <c r="SY495" s="294">
        <f>SW495*ST495</f>
        <v>79.59</v>
      </c>
      <c r="SZ495" s="295" t="s">
        <v>22773</v>
      </c>
      <c r="TA495" s="416" t="s">
        <v>22774</v>
      </c>
      <c r="TB495" s="416"/>
      <c r="TC495" s="416"/>
      <c r="TD495" s="416"/>
      <c r="TE495" s="416"/>
      <c r="TF495" s="416"/>
      <c r="TG495" s="258" t="s">
        <v>10863</v>
      </c>
      <c r="TH495" s="258" t="s">
        <v>22772</v>
      </c>
      <c r="TI495" s="258" t="s">
        <v>6595</v>
      </c>
      <c r="TJ495" s="251">
        <v>1</v>
      </c>
      <c r="TK495" s="251"/>
      <c r="TL495" s="100">
        <v>79.59</v>
      </c>
      <c r="TM495" s="100">
        <f>ROUND(TL495*(1+$C$10),2)</f>
        <v>79.59</v>
      </c>
      <c r="TN495" s="100">
        <f>TJ495*TL495</f>
        <v>79.59</v>
      </c>
      <c r="TO495" s="294">
        <f>TM495*TJ495</f>
        <v>79.59</v>
      </c>
      <c r="TP495" s="295" t="s">
        <v>22773</v>
      </c>
      <c r="TQ495" s="416" t="s">
        <v>22774</v>
      </c>
      <c r="TR495" s="416"/>
      <c r="TS495" s="416"/>
      <c r="TT495" s="416"/>
      <c r="TU495" s="416"/>
      <c r="TV495" s="416"/>
      <c r="TW495" s="258" t="s">
        <v>10863</v>
      </c>
      <c r="TX495" s="258" t="s">
        <v>22772</v>
      </c>
      <c r="TY495" s="258" t="s">
        <v>6595</v>
      </c>
      <c r="TZ495" s="251">
        <v>1</v>
      </c>
      <c r="UA495" s="251"/>
      <c r="UB495" s="100">
        <v>79.59</v>
      </c>
      <c r="UC495" s="100">
        <f>ROUND(UB495*(1+$C$10),2)</f>
        <v>79.59</v>
      </c>
      <c r="UD495" s="100">
        <f>TZ495*UB495</f>
        <v>79.59</v>
      </c>
      <c r="UE495" s="294">
        <f>UC495*TZ495</f>
        <v>79.59</v>
      </c>
      <c r="UF495" s="295" t="s">
        <v>22773</v>
      </c>
      <c r="UG495" s="416" t="s">
        <v>22774</v>
      </c>
      <c r="UH495" s="416"/>
      <c r="UI495" s="416"/>
      <c r="UJ495" s="416"/>
      <c r="UK495" s="416"/>
      <c r="UL495" s="416"/>
      <c r="UM495" s="258" t="s">
        <v>10863</v>
      </c>
      <c r="UN495" s="258" t="s">
        <v>22772</v>
      </c>
      <c r="UO495" s="258" t="s">
        <v>6595</v>
      </c>
      <c r="UP495" s="251">
        <v>1</v>
      </c>
      <c r="UQ495" s="251"/>
      <c r="UR495" s="100">
        <v>79.59</v>
      </c>
      <c r="US495" s="100">
        <f>ROUND(UR495*(1+$C$10),2)</f>
        <v>79.59</v>
      </c>
      <c r="UT495" s="100">
        <f>UP495*UR495</f>
        <v>79.59</v>
      </c>
      <c r="UU495" s="294">
        <f>US495*UP495</f>
        <v>79.59</v>
      </c>
      <c r="UV495" s="295" t="s">
        <v>22773</v>
      </c>
      <c r="UW495" s="416" t="s">
        <v>22774</v>
      </c>
      <c r="UX495" s="416"/>
      <c r="UY495" s="416"/>
      <c r="UZ495" s="416"/>
      <c r="VA495" s="416"/>
      <c r="VB495" s="416"/>
      <c r="VC495" s="258" t="s">
        <v>10863</v>
      </c>
      <c r="VD495" s="258" t="s">
        <v>22772</v>
      </c>
      <c r="VE495" s="258" t="s">
        <v>6595</v>
      </c>
      <c r="VF495" s="251">
        <v>1</v>
      </c>
      <c r="VG495" s="251"/>
      <c r="VH495" s="100">
        <v>79.59</v>
      </c>
      <c r="VI495" s="100">
        <f>ROUND(VH495*(1+$C$10),2)</f>
        <v>79.59</v>
      </c>
      <c r="VJ495" s="100">
        <f>VF495*VH495</f>
        <v>79.59</v>
      </c>
      <c r="VK495" s="294">
        <f>VI495*VF495</f>
        <v>79.59</v>
      </c>
      <c r="VL495" s="295" t="s">
        <v>22773</v>
      </c>
      <c r="VM495" s="416" t="s">
        <v>22774</v>
      </c>
      <c r="VN495" s="416"/>
      <c r="VO495" s="416"/>
      <c r="VP495" s="416"/>
      <c r="VQ495" s="416"/>
      <c r="VR495" s="416"/>
      <c r="VS495" s="258" t="s">
        <v>10863</v>
      </c>
      <c r="VT495" s="258" t="s">
        <v>22772</v>
      </c>
      <c r="VU495" s="258" t="s">
        <v>6595</v>
      </c>
      <c r="VV495" s="251">
        <v>1</v>
      </c>
      <c r="VW495" s="251"/>
      <c r="VX495" s="100">
        <v>79.59</v>
      </c>
      <c r="VY495" s="100">
        <f>ROUND(VX495*(1+$C$10),2)</f>
        <v>79.59</v>
      </c>
      <c r="VZ495" s="100">
        <f>VV495*VX495</f>
        <v>79.59</v>
      </c>
      <c r="WA495" s="294">
        <f>VY495*VV495</f>
        <v>79.59</v>
      </c>
      <c r="WB495" s="295" t="s">
        <v>22773</v>
      </c>
      <c r="WC495" s="416" t="s">
        <v>22774</v>
      </c>
      <c r="WD495" s="416"/>
      <c r="WE495" s="416"/>
      <c r="WF495" s="416"/>
      <c r="WG495" s="416"/>
      <c r="WH495" s="416"/>
      <c r="WI495" s="258" t="s">
        <v>10863</v>
      </c>
      <c r="WJ495" s="258" t="s">
        <v>22772</v>
      </c>
      <c r="WK495" s="258" t="s">
        <v>6595</v>
      </c>
      <c r="WL495" s="251">
        <v>1</v>
      </c>
      <c r="WM495" s="251"/>
      <c r="WN495" s="100">
        <v>79.59</v>
      </c>
      <c r="WO495" s="100">
        <f>ROUND(WN495*(1+$C$10),2)</f>
        <v>79.59</v>
      </c>
      <c r="WP495" s="100">
        <f>WL495*WN495</f>
        <v>79.59</v>
      </c>
      <c r="WQ495" s="294">
        <f>WO495*WL495</f>
        <v>79.59</v>
      </c>
      <c r="WR495" s="295" t="s">
        <v>22773</v>
      </c>
      <c r="WS495" s="416" t="s">
        <v>22774</v>
      </c>
      <c r="WT495" s="416"/>
      <c r="WU495" s="416"/>
      <c r="WV495" s="416"/>
      <c r="WW495" s="416"/>
      <c r="WX495" s="416"/>
      <c r="WY495" s="258" t="s">
        <v>10863</v>
      </c>
      <c r="WZ495" s="258" t="s">
        <v>22772</v>
      </c>
      <c r="XA495" s="258" t="s">
        <v>6595</v>
      </c>
      <c r="XB495" s="251">
        <v>1</v>
      </c>
      <c r="XC495" s="251"/>
      <c r="XD495" s="100">
        <v>79.59</v>
      </c>
      <c r="XE495" s="100">
        <f>ROUND(XD495*(1+$C$10),2)</f>
        <v>79.59</v>
      </c>
      <c r="XF495" s="100">
        <f>XB495*XD495</f>
        <v>79.59</v>
      </c>
      <c r="XG495" s="294">
        <f>XE495*XB495</f>
        <v>79.59</v>
      </c>
      <c r="XH495" s="295" t="s">
        <v>22773</v>
      </c>
      <c r="XI495" s="416" t="s">
        <v>22774</v>
      </c>
      <c r="XJ495" s="416"/>
      <c r="XK495" s="416"/>
      <c r="XL495" s="416"/>
      <c r="XM495" s="416"/>
      <c r="XN495" s="416"/>
      <c r="XO495" s="258" t="s">
        <v>10863</v>
      </c>
      <c r="XP495" s="258" t="s">
        <v>22772</v>
      </c>
      <c r="XQ495" s="258" t="s">
        <v>6595</v>
      </c>
      <c r="XR495" s="251">
        <v>1</v>
      </c>
      <c r="XS495" s="251"/>
      <c r="XT495" s="100">
        <v>79.59</v>
      </c>
      <c r="XU495" s="100">
        <f>ROUND(XT495*(1+$C$10),2)</f>
        <v>79.59</v>
      </c>
      <c r="XV495" s="100">
        <f>XR495*XT495</f>
        <v>79.59</v>
      </c>
      <c r="XW495" s="294">
        <f>XU495*XR495</f>
        <v>79.59</v>
      </c>
      <c r="XX495" s="295" t="s">
        <v>22773</v>
      </c>
      <c r="XY495" s="416" t="s">
        <v>22774</v>
      </c>
      <c r="XZ495" s="416"/>
      <c r="YA495" s="416"/>
      <c r="YB495" s="416"/>
      <c r="YC495" s="416"/>
      <c r="YD495" s="416"/>
      <c r="YE495" s="258" t="s">
        <v>10863</v>
      </c>
      <c r="YF495" s="258" t="s">
        <v>22772</v>
      </c>
      <c r="YG495" s="258" t="s">
        <v>6595</v>
      </c>
      <c r="YH495" s="251">
        <v>1</v>
      </c>
      <c r="YI495" s="251"/>
      <c r="YJ495" s="100">
        <v>79.59</v>
      </c>
      <c r="YK495" s="100">
        <f>ROUND(YJ495*(1+$C$10),2)</f>
        <v>79.59</v>
      </c>
      <c r="YL495" s="100">
        <f>YH495*YJ495</f>
        <v>79.59</v>
      </c>
      <c r="YM495" s="294">
        <f>YK495*YH495</f>
        <v>79.59</v>
      </c>
      <c r="YN495" s="295" t="s">
        <v>22773</v>
      </c>
      <c r="YO495" s="416" t="s">
        <v>22774</v>
      </c>
      <c r="YP495" s="416"/>
      <c r="YQ495" s="416"/>
      <c r="YR495" s="416"/>
      <c r="YS495" s="416"/>
      <c r="YT495" s="416"/>
      <c r="YU495" s="258" t="s">
        <v>10863</v>
      </c>
      <c r="YV495" s="258" t="s">
        <v>22772</v>
      </c>
      <c r="YW495" s="258" t="s">
        <v>6595</v>
      </c>
      <c r="YX495" s="251">
        <v>1</v>
      </c>
      <c r="YY495" s="251"/>
      <c r="YZ495" s="100">
        <v>79.59</v>
      </c>
      <c r="ZA495" s="100">
        <f>ROUND(YZ495*(1+$C$10),2)</f>
        <v>79.59</v>
      </c>
      <c r="ZB495" s="100">
        <f>YX495*YZ495</f>
        <v>79.59</v>
      </c>
      <c r="ZC495" s="294">
        <f>ZA495*YX495</f>
        <v>79.59</v>
      </c>
      <c r="ZD495" s="295" t="s">
        <v>22773</v>
      </c>
      <c r="ZE495" s="416" t="s">
        <v>22774</v>
      </c>
      <c r="ZF495" s="416"/>
      <c r="ZG495" s="416"/>
      <c r="ZH495" s="416"/>
      <c r="ZI495" s="416"/>
      <c r="ZJ495" s="416"/>
      <c r="ZK495" s="258" t="s">
        <v>10863</v>
      </c>
      <c r="ZL495" s="258" t="s">
        <v>22772</v>
      </c>
      <c r="ZM495" s="258" t="s">
        <v>6595</v>
      </c>
      <c r="ZN495" s="251">
        <v>1</v>
      </c>
      <c r="ZO495" s="251"/>
      <c r="ZP495" s="100">
        <v>79.59</v>
      </c>
      <c r="ZQ495" s="100">
        <f>ROUND(ZP495*(1+$C$10),2)</f>
        <v>79.59</v>
      </c>
      <c r="ZR495" s="100">
        <f>ZN495*ZP495</f>
        <v>79.59</v>
      </c>
      <c r="ZS495" s="294">
        <f>ZQ495*ZN495</f>
        <v>79.59</v>
      </c>
      <c r="ZT495" s="295" t="s">
        <v>22773</v>
      </c>
      <c r="ZU495" s="416" t="s">
        <v>22774</v>
      </c>
      <c r="ZV495" s="416"/>
      <c r="ZW495" s="416"/>
      <c r="ZX495" s="416"/>
      <c r="ZY495" s="416"/>
      <c r="ZZ495" s="416"/>
      <c r="AAA495" s="258" t="s">
        <v>10863</v>
      </c>
      <c r="AAB495" s="258" t="s">
        <v>22772</v>
      </c>
      <c r="AAC495" s="258" t="s">
        <v>6595</v>
      </c>
      <c r="AAD495" s="251">
        <v>1</v>
      </c>
      <c r="AAE495" s="251"/>
      <c r="AAF495" s="100">
        <v>79.59</v>
      </c>
      <c r="AAG495" s="100">
        <f>ROUND(AAF495*(1+$C$10),2)</f>
        <v>79.59</v>
      </c>
      <c r="AAH495" s="100">
        <f>AAD495*AAF495</f>
        <v>79.59</v>
      </c>
      <c r="AAI495" s="294">
        <f>AAG495*AAD495</f>
        <v>79.59</v>
      </c>
      <c r="AAJ495" s="295" t="s">
        <v>22773</v>
      </c>
      <c r="AAK495" s="416" t="s">
        <v>22774</v>
      </c>
      <c r="AAL495" s="416"/>
      <c r="AAM495" s="416"/>
      <c r="AAN495" s="416"/>
      <c r="AAO495" s="416"/>
      <c r="AAP495" s="416"/>
      <c r="AAQ495" s="258" t="s">
        <v>10863</v>
      </c>
      <c r="AAR495" s="258" t="s">
        <v>22772</v>
      </c>
      <c r="AAS495" s="258" t="s">
        <v>6595</v>
      </c>
      <c r="AAT495" s="251">
        <v>1</v>
      </c>
      <c r="AAU495" s="251"/>
      <c r="AAV495" s="100">
        <v>79.59</v>
      </c>
      <c r="AAW495" s="100">
        <f>ROUND(AAV495*(1+$C$10),2)</f>
        <v>79.59</v>
      </c>
      <c r="AAX495" s="100">
        <f>AAT495*AAV495</f>
        <v>79.59</v>
      </c>
      <c r="AAY495" s="294">
        <f>AAW495*AAT495</f>
        <v>79.59</v>
      </c>
      <c r="AAZ495" s="295" t="s">
        <v>22773</v>
      </c>
      <c r="ABA495" s="416" t="s">
        <v>22774</v>
      </c>
      <c r="ABB495" s="416"/>
      <c r="ABC495" s="416"/>
      <c r="ABD495" s="416"/>
      <c r="ABE495" s="416"/>
      <c r="ABF495" s="416"/>
      <c r="ABG495" s="258" t="s">
        <v>10863</v>
      </c>
      <c r="ABH495" s="258" t="s">
        <v>22772</v>
      </c>
      <c r="ABI495" s="258" t="s">
        <v>6595</v>
      </c>
      <c r="ABJ495" s="251">
        <v>1</v>
      </c>
      <c r="ABK495" s="251"/>
      <c r="ABL495" s="100">
        <v>79.59</v>
      </c>
      <c r="ABM495" s="100">
        <f>ROUND(ABL495*(1+$C$10),2)</f>
        <v>79.59</v>
      </c>
      <c r="ABN495" s="100">
        <f>ABJ495*ABL495</f>
        <v>79.59</v>
      </c>
      <c r="ABO495" s="294">
        <f>ABM495*ABJ495</f>
        <v>79.59</v>
      </c>
      <c r="ABP495" s="295" t="s">
        <v>22773</v>
      </c>
      <c r="ABQ495" s="416" t="s">
        <v>22774</v>
      </c>
      <c r="ABR495" s="416"/>
      <c r="ABS495" s="416"/>
      <c r="ABT495" s="416"/>
      <c r="ABU495" s="416"/>
      <c r="ABV495" s="416"/>
      <c r="ABW495" s="258" t="s">
        <v>10863</v>
      </c>
      <c r="ABX495" s="258" t="s">
        <v>22772</v>
      </c>
      <c r="ABY495" s="258" t="s">
        <v>6595</v>
      </c>
      <c r="ABZ495" s="251">
        <v>1</v>
      </c>
      <c r="ACA495" s="251"/>
      <c r="ACB495" s="100">
        <v>79.59</v>
      </c>
      <c r="ACC495" s="100">
        <f>ROUND(ACB495*(1+$C$10),2)</f>
        <v>79.59</v>
      </c>
      <c r="ACD495" s="100">
        <f>ABZ495*ACB495</f>
        <v>79.59</v>
      </c>
      <c r="ACE495" s="294">
        <f>ACC495*ABZ495</f>
        <v>79.59</v>
      </c>
      <c r="ACF495" s="295" t="s">
        <v>22773</v>
      </c>
      <c r="ACG495" s="416" t="s">
        <v>22774</v>
      </c>
      <c r="ACH495" s="416"/>
      <c r="ACI495" s="416"/>
      <c r="ACJ495" s="416"/>
      <c r="ACK495" s="416"/>
      <c r="ACL495" s="416"/>
      <c r="ACM495" s="258" t="s">
        <v>10863</v>
      </c>
      <c r="ACN495" s="258" t="s">
        <v>22772</v>
      </c>
      <c r="ACO495" s="258" t="s">
        <v>6595</v>
      </c>
      <c r="ACP495" s="251">
        <v>1</v>
      </c>
      <c r="ACQ495" s="251"/>
      <c r="ACR495" s="100">
        <v>79.59</v>
      </c>
      <c r="ACS495" s="100">
        <f>ROUND(ACR495*(1+$C$10),2)</f>
        <v>79.59</v>
      </c>
      <c r="ACT495" s="100">
        <f>ACP495*ACR495</f>
        <v>79.59</v>
      </c>
      <c r="ACU495" s="294">
        <f>ACS495*ACP495</f>
        <v>79.59</v>
      </c>
      <c r="ACV495" s="295" t="s">
        <v>22773</v>
      </c>
      <c r="ACW495" s="416" t="s">
        <v>22774</v>
      </c>
      <c r="ACX495" s="416"/>
      <c r="ACY495" s="416"/>
      <c r="ACZ495" s="416"/>
      <c r="ADA495" s="416"/>
      <c r="ADB495" s="416"/>
      <c r="ADC495" s="258" t="s">
        <v>10863</v>
      </c>
      <c r="ADD495" s="258" t="s">
        <v>22772</v>
      </c>
      <c r="ADE495" s="258" t="s">
        <v>6595</v>
      </c>
      <c r="ADF495" s="251">
        <v>1</v>
      </c>
      <c r="ADG495" s="251"/>
      <c r="ADH495" s="100">
        <v>79.59</v>
      </c>
      <c r="ADI495" s="100">
        <f>ROUND(ADH495*(1+$C$10),2)</f>
        <v>79.59</v>
      </c>
      <c r="ADJ495" s="100">
        <f>ADF495*ADH495</f>
        <v>79.59</v>
      </c>
      <c r="ADK495" s="294">
        <f>ADI495*ADF495</f>
        <v>79.59</v>
      </c>
      <c r="ADL495" s="295" t="s">
        <v>22773</v>
      </c>
      <c r="ADM495" s="416" t="s">
        <v>22774</v>
      </c>
      <c r="ADN495" s="416"/>
      <c r="ADO495" s="416"/>
      <c r="ADP495" s="416"/>
      <c r="ADQ495" s="416"/>
      <c r="ADR495" s="416"/>
      <c r="ADS495" s="258" t="s">
        <v>10863</v>
      </c>
      <c r="ADT495" s="258" t="s">
        <v>22772</v>
      </c>
      <c r="ADU495" s="258" t="s">
        <v>6595</v>
      </c>
      <c r="ADV495" s="251">
        <v>1</v>
      </c>
      <c r="ADW495" s="251"/>
      <c r="ADX495" s="100">
        <v>79.59</v>
      </c>
      <c r="ADY495" s="100">
        <f>ROUND(ADX495*(1+$C$10),2)</f>
        <v>79.59</v>
      </c>
      <c r="ADZ495" s="100">
        <f>ADV495*ADX495</f>
        <v>79.59</v>
      </c>
      <c r="AEA495" s="294">
        <f>ADY495*ADV495</f>
        <v>79.59</v>
      </c>
      <c r="AEB495" s="295" t="s">
        <v>22773</v>
      </c>
      <c r="AEC495" s="416" t="s">
        <v>22774</v>
      </c>
      <c r="AED495" s="416"/>
      <c r="AEE495" s="416"/>
      <c r="AEF495" s="416"/>
      <c r="AEG495" s="416"/>
      <c r="AEH495" s="416"/>
      <c r="AEI495" s="258" t="s">
        <v>10863</v>
      </c>
      <c r="AEJ495" s="258" t="s">
        <v>22772</v>
      </c>
      <c r="AEK495" s="258" t="s">
        <v>6595</v>
      </c>
      <c r="AEL495" s="251">
        <v>1</v>
      </c>
      <c r="AEM495" s="251"/>
      <c r="AEN495" s="100">
        <v>79.59</v>
      </c>
      <c r="AEO495" s="100">
        <f>ROUND(AEN495*(1+$C$10),2)</f>
        <v>79.59</v>
      </c>
      <c r="AEP495" s="100">
        <f>AEL495*AEN495</f>
        <v>79.59</v>
      </c>
      <c r="AEQ495" s="294">
        <f>AEO495*AEL495</f>
        <v>79.59</v>
      </c>
      <c r="AER495" s="295" t="s">
        <v>22773</v>
      </c>
      <c r="AES495" s="416" t="s">
        <v>22774</v>
      </c>
      <c r="AET495" s="416"/>
      <c r="AEU495" s="416"/>
      <c r="AEV495" s="416"/>
      <c r="AEW495" s="416"/>
      <c r="AEX495" s="416"/>
      <c r="AEY495" s="258" t="s">
        <v>10863</v>
      </c>
      <c r="AEZ495" s="258" t="s">
        <v>22772</v>
      </c>
      <c r="AFA495" s="258" t="s">
        <v>6595</v>
      </c>
      <c r="AFB495" s="251">
        <v>1</v>
      </c>
      <c r="AFC495" s="251"/>
      <c r="AFD495" s="100">
        <v>79.59</v>
      </c>
      <c r="AFE495" s="100">
        <f>ROUND(AFD495*(1+$C$10),2)</f>
        <v>79.59</v>
      </c>
      <c r="AFF495" s="100">
        <f>AFB495*AFD495</f>
        <v>79.59</v>
      </c>
      <c r="AFG495" s="294">
        <f>AFE495*AFB495</f>
        <v>79.59</v>
      </c>
      <c r="AFH495" s="295" t="s">
        <v>22773</v>
      </c>
      <c r="AFI495" s="416" t="s">
        <v>22774</v>
      </c>
      <c r="AFJ495" s="416"/>
      <c r="AFK495" s="416"/>
      <c r="AFL495" s="416"/>
      <c r="AFM495" s="416"/>
      <c r="AFN495" s="416"/>
      <c r="AFO495" s="258" t="s">
        <v>10863</v>
      </c>
      <c r="AFP495" s="258" t="s">
        <v>22772</v>
      </c>
      <c r="AFQ495" s="258" t="s">
        <v>6595</v>
      </c>
      <c r="AFR495" s="251">
        <v>1</v>
      </c>
      <c r="AFS495" s="251"/>
      <c r="AFT495" s="100">
        <v>79.59</v>
      </c>
      <c r="AFU495" s="100">
        <f>ROUND(AFT495*(1+$C$10),2)</f>
        <v>79.59</v>
      </c>
      <c r="AFV495" s="100">
        <f>AFR495*AFT495</f>
        <v>79.59</v>
      </c>
      <c r="AFW495" s="294">
        <f>AFU495*AFR495</f>
        <v>79.59</v>
      </c>
      <c r="AFX495" s="295" t="s">
        <v>22773</v>
      </c>
      <c r="AFY495" s="416" t="s">
        <v>22774</v>
      </c>
      <c r="AFZ495" s="416"/>
      <c r="AGA495" s="416"/>
      <c r="AGB495" s="416"/>
      <c r="AGC495" s="416"/>
      <c r="AGD495" s="416"/>
      <c r="AGE495" s="258" t="s">
        <v>10863</v>
      </c>
      <c r="AGF495" s="258" t="s">
        <v>22772</v>
      </c>
      <c r="AGG495" s="258" t="s">
        <v>6595</v>
      </c>
      <c r="AGH495" s="251">
        <v>1</v>
      </c>
      <c r="AGI495" s="251"/>
      <c r="AGJ495" s="100">
        <v>79.59</v>
      </c>
      <c r="AGK495" s="100">
        <f>ROUND(AGJ495*(1+$C$10),2)</f>
        <v>79.59</v>
      </c>
      <c r="AGL495" s="100">
        <f>AGH495*AGJ495</f>
        <v>79.59</v>
      </c>
      <c r="AGM495" s="294">
        <f>AGK495*AGH495</f>
        <v>79.59</v>
      </c>
      <c r="AGN495" s="295" t="s">
        <v>22773</v>
      </c>
      <c r="AGO495" s="416" t="s">
        <v>22774</v>
      </c>
      <c r="AGP495" s="416"/>
      <c r="AGQ495" s="416"/>
      <c r="AGR495" s="416"/>
      <c r="AGS495" s="416"/>
      <c r="AGT495" s="416"/>
      <c r="AGU495" s="258" t="s">
        <v>10863</v>
      </c>
      <c r="AGV495" s="258" t="s">
        <v>22772</v>
      </c>
      <c r="AGW495" s="258" t="s">
        <v>6595</v>
      </c>
      <c r="AGX495" s="251">
        <v>1</v>
      </c>
      <c r="AGY495" s="251"/>
      <c r="AGZ495" s="100">
        <v>79.59</v>
      </c>
      <c r="AHA495" s="100">
        <f>ROUND(AGZ495*(1+$C$10),2)</f>
        <v>79.59</v>
      </c>
      <c r="AHB495" s="100">
        <f>AGX495*AGZ495</f>
        <v>79.59</v>
      </c>
      <c r="AHC495" s="294">
        <f>AHA495*AGX495</f>
        <v>79.59</v>
      </c>
      <c r="AHD495" s="295" t="s">
        <v>22773</v>
      </c>
      <c r="AHE495" s="416" t="s">
        <v>22774</v>
      </c>
      <c r="AHF495" s="416"/>
      <c r="AHG495" s="416"/>
      <c r="AHH495" s="416"/>
      <c r="AHI495" s="416"/>
      <c r="AHJ495" s="416"/>
      <c r="AHK495" s="258" t="s">
        <v>10863</v>
      </c>
      <c r="AHL495" s="258" t="s">
        <v>22772</v>
      </c>
      <c r="AHM495" s="258" t="s">
        <v>6595</v>
      </c>
      <c r="AHN495" s="251">
        <v>1</v>
      </c>
      <c r="AHO495" s="251"/>
      <c r="AHP495" s="100">
        <v>79.59</v>
      </c>
      <c r="AHQ495" s="100">
        <f>ROUND(AHP495*(1+$C$10),2)</f>
        <v>79.59</v>
      </c>
      <c r="AHR495" s="100">
        <f>AHN495*AHP495</f>
        <v>79.59</v>
      </c>
      <c r="AHS495" s="294">
        <f>AHQ495*AHN495</f>
        <v>79.59</v>
      </c>
      <c r="AHT495" s="295" t="s">
        <v>22773</v>
      </c>
      <c r="AHU495" s="416" t="s">
        <v>22774</v>
      </c>
      <c r="AHV495" s="416"/>
      <c r="AHW495" s="416"/>
      <c r="AHX495" s="416"/>
      <c r="AHY495" s="416"/>
      <c r="AHZ495" s="416"/>
      <c r="AIA495" s="258" t="s">
        <v>10863</v>
      </c>
      <c r="AIB495" s="258" t="s">
        <v>22772</v>
      </c>
      <c r="AIC495" s="258" t="s">
        <v>6595</v>
      </c>
      <c r="AID495" s="251">
        <v>1</v>
      </c>
      <c r="AIE495" s="251"/>
      <c r="AIF495" s="100">
        <v>79.59</v>
      </c>
      <c r="AIG495" s="100">
        <f>ROUND(AIF495*(1+$C$10),2)</f>
        <v>79.59</v>
      </c>
      <c r="AIH495" s="100">
        <f>AID495*AIF495</f>
        <v>79.59</v>
      </c>
      <c r="AII495" s="294">
        <f>AIG495*AID495</f>
        <v>79.59</v>
      </c>
      <c r="AIJ495" s="295" t="s">
        <v>22773</v>
      </c>
      <c r="AIK495" s="416" t="s">
        <v>22774</v>
      </c>
      <c r="AIL495" s="416"/>
      <c r="AIM495" s="416"/>
      <c r="AIN495" s="416"/>
      <c r="AIO495" s="416"/>
      <c r="AIP495" s="416"/>
      <c r="AIQ495" s="258" t="s">
        <v>10863</v>
      </c>
      <c r="AIR495" s="258" t="s">
        <v>22772</v>
      </c>
      <c r="AIS495" s="258" t="s">
        <v>6595</v>
      </c>
      <c r="AIT495" s="251">
        <v>1</v>
      </c>
      <c r="AIU495" s="251"/>
      <c r="AIV495" s="100">
        <v>79.59</v>
      </c>
      <c r="AIW495" s="100">
        <f>ROUND(AIV495*(1+$C$10),2)</f>
        <v>79.59</v>
      </c>
      <c r="AIX495" s="100">
        <f>AIT495*AIV495</f>
        <v>79.59</v>
      </c>
      <c r="AIY495" s="294">
        <f>AIW495*AIT495</f>
        <v>79.59</v>
      </c>
      <c r="AIZ495" s="295" t="s">
        <v>22773</v>
      </c>
      <c r="AJA495" s="416" t="s">
        <v>22774</v>
      </c>
      <c r="AJB495" s="416"/>
      <c r="AJC495" s="416"/>
      <c r="AJD495" s="416"/>
      <c r="AJE495" s="416"/>
      <c r="AJF495" s="416"/>
      <c r="AJG495" s="258" t="s">
        <v>10863</v>
      </c>
      <c r="AJH495" s="258" t="s">
        <v>22772</v>
      </c>
      <c r="AJI495" s="258" t="s">
        <v>6595</v>
      </c>
      <c r="AJJ495" s="251">
        <v>1</v>
      </c>
      <c r="AJK495" s="251"/>
      <c r="AJL495" s="100">
        <v>79.59</v>
      </c>
      <c r="AJM495" s="100">
        <f>ROUND(AJL495*(1+$C$10),2)</f>
        <v>79.59</v>
      </c>
      <c r="AJN495" s="100">
        <f>AJJ495*AJL495</f>
        <v>79.59</v>
      </c>
      <c r="AJO495" s="294">
        <f>AJM495*AJJ495</f>
        <v>79.59</v>
      </c>
      <c r="AJP495" s="295" t="s">
        <v>22773</v>
      </c>
      <c r="AJQ495" s="416" t="s">
        <v>22774</v>
      </c>
      <c r="AJR495" s="416"/>
      <c r="AJS495" s="416"/>
      <c r="AJT495" s="416"/>
      <c r="AJU495" s="416"/>
      <c r="AJV495" s="416"/>
      <c r="AJW495" s="258" t="s">
        <v>10863</v>
      </c>
      <c r="AJX495" s="258" t="s">
        <v>22772</v>
      </c>
      <c r="AJY495" s="258" t="s">
        <v>6595</v>
      </c>
      <c r="AJZ495" s="251">
        <v>1</v>
      </c>
      <c r="AKA495" s="251"/>
      <c r="AKB495" s="100">
        <v>79.59</v>
      </c>
      <c r="AKC495" s="100">
        <f>ROUND(AKB495*(1+$C$10),2)</f>
        <v>79.59</v>
      </c>
      <c r="AKD495" s="100">
        <f>AJZ495*AKB495</f>
        <v>79.59</v>
      </c>
      <c r="AKE495" s="294">
        <f>AKC495*AJZ495</f>
        <v>79.59</v>
      </c>
      <c r="AKF495" s="295" t="s">
        <v>22773</v>
      </c>
      <c r="AKG495" s="416" t="s">
        <v>22774</v>
      </c>
      <c r="AKH495" s="416"/>
      <c r="AKI495" s="416"/>
      <c r="AKJ495" s="416"/>
      <c r="AKK495" s="416"/>
      <c r="AKL495" s="416"/>
      <c r="AKM495" s="258" t="s">
        <v>10863</v>
      </c>
      <c r="AKN495" s="258" t="s">
        <v>22772</v>
      </c>
      <c r="AKO495" s="258" t="s">
        <v>6595</v>
      </c>
      <c r="AKP495" s="251">
        <v>1</v>
      </c>
      <c r="AKQ495" s="251"/>
      <c r="AKR495" s="100">
        <v>79.59</v>
      </c>
      <c r="AKS495" s="100">
        <f>ROUND(AKR495*(1+$C$10),2)</f>
        <v>79.59</v>
      </c>
      <c r="AKT495" s="100">
        <f>AKP495*AKR495</f>
        <v>79.59</v>
      </c>
      <c r="AKU495" s="294">
        <f>AKS495*AKP495</f>
        <v>79.59</v>
      </c>
      <c r="AKV495" s="295" t="s">
        <v>22773</v>
      </c>
      <c r="AKW495" s="416" t="s">
        <v>22774</v>
      </c>
      <c r="AKX495" s="416"/>
      <c r="AKY495" s="416"/>
      <c r="AKZ495" s="416"/>
      <c r="ALA495" s="416"/>
      <c r="ALB495" s="416"/>
      <c r="ALC495" s="258" t="s">
        <v>10863</v>
      </c>
      <c r="ALD495" s="258" t="s">
        <v>22772</v>
      </c>
      <c r="ALE495" s="258" t="s">
        <v>6595</v>
      </c>
      <c r="ALF495" s="251">
        <v>1</v>
      </c>
      <c r="ALG495" s="251"/>
      <c r="ALH495" s="100">
        <v>79.59</v>
      </c>
      <c r="ALI495" s="100">
        <f>ROUND(ALH495*(1+$C$10),2)</f>
        <v>79.59</v>
      </c>
      <c r="ALJ495" s="100">
        <f>ALF495*ALH495</f>
        <v>79.59</v>
      </c>
      <c r="ALK495" s="294">
        <f>ALI495*ALF495</f>
        <v>79.59</v>
      </c>
      <c r="ALL495" s="295" t="s">
        <v>22773</v>
      </c>
      <c r="ALM495" s="416" t="s">
        <v>22774</v>
      </c>
      <c r="ALN495" s="416"/>
      <c r="ALO495" s="416"/>
      <c r="ALP495" s="416"/>
      <c r="ALQ495" s="416"/>
      <c r="ALR495" s="416"/>
      <c r="ALS495" s="258" t="s">
        <v>10863</v>
      </c>
      <c r="ALT495" s="258" t="s">
        <v>22772</v>
      </c>
      <c r="ALU495" s="258" t="s">
        <v>6595</v>
      </c>
      <c r="ALV495" s="251">
        <v>1</v>
      </c>
      <c r="ALW495" s="251"/>
      <c r="ALX495" s="100">
        <v>79.59</v>
      </c>
      <c r="ALY495" s="100">
        <f>ROUND(ALX495*(1+$C$10),2)</f>
        <v>79.59</v>
      </c>
      <c r="ALZ495" s="100">
        <f>ALV495*ALX495</f>
        <v>79.59</v>
      </c>
      <c r="AMA495" s="294">
        <f>ALY495*ALV495</f>
        <v>79.59</v>
      </c>
      <c r="AMB495" s="295" t="s">
        <v>22773</v>
      </c>
      <c r="AMC495" s="416" t="s">
        <v>22774</v>
      </c>
      <c r="AMD495" s="416"/>
      <c r="AME495" s="416"/>
      <c r="AMF495" s="416"/>
      <c r="AMG495" s="416"/>
      <c r="AMH495" s="416"/>
      <c r="AMI495" s="258" t="s">
        <v>10863</v>
      </c>
      <c r="AMJ495" s="258" t="s">
        <v>22772</v>
      </c>
      <c r="AMK495" s="258" t="s">
        <v>6595</v>
      </c>
      <c r="AML495" s="251">
        <v>1</v>
      </c>
      <c r="AMM495" s="251"/>
      <c r="AMN495" s="100">
        <v>79.59</v>
      </c>
      <c r="AMO495" s="100">
        <f>ROUND(AMN495*(1+$C$10),2)</f>
        <v>79.59</v>
      </c>
      <c r="AMP495" s="100">
        <f>AML495*AMN495</f>
        <v>79.59</v>
      </c>
      <c r="AMQ495" s="294">
        <f>AMO495*AML495</f>
        <v>79.59</v>
      </c>
      <c r="AMR495" s="295" t="s">
        <v>22773</v>
      </c>
      <c r="AMS495" s="416" t="s">
        <v>22774</v>
      </c>
      <c r="AMT495" s="416"/>
      <c r="AMU495" s="416"/>
      <c r="AMV495" s="416"/>
      <c r="AMW495" s="416"/>
      <c r="AMX495" s="416"/>
      <c r="AMY495" s="258" t="s">
        <v>10863</v>
      </c>
      <c r="AMZ495" s="258" t="s">
        <v>22772</v>
      </c>
      <c r="ANA495" s="258" t="s">
        <v>6595</v>
      </c>
      <c r="ANB495" s="251">
        <v>1</v>
      </c>
      <c r="ANC495" s="251"/>
      <c r="AND495" s="100">
        <v>79.59</v>
      </c>
      <c r="ANE495" s="100">
        <f>ROUND(AND495*(1+$C$10),2)</f>
        <v>79.59</v>
      </c>
      <c r="ANF495" s="100">
        <f>ANB495*AND495</f>
        <v>79.59</v>
      </c>
      <c r="ANG495" s="294">
        <f>ANE495*ANB495</f>
        <v>79.59</v>
      </c>
      <c r="ANH495" s="295" t="s">
        <v>22773</v>
      </c>
      <c r="ANI495" s="416" t="s">
        <v>22774</v>
      </c>
      <c r="ANJ495" s="416"/>
      <c r="ANK495" s="416"/>
      <c r="ANL495" s="416"/>
      <c r="ANM495" s="416"/>
      <c r="ANN495" s="416"/>
      <c r="ANO495" s="258" t="s">
        <v>10863</v>
      </c>
      <c r="ANP495" s="258" t="s">
        <v>22772</v>
      </c>
      <c r="ANQ495" s="258" t="s">
        <v>6595</v>
      </c>
      <c r="ANR495" s="251">
        <v>1</v>
      </c>
      <c r="ANS495" s="251"/>
      <c r="ANT495" s="100">
        <v>79.59</v>
      </c>
      <c r="ANU495" s="100">
        <f>ROUND(ANT495*(1+$C$10),2)</f>
        <v>79.59</v>
      </c>
      <c r="ANV495" s="100">
        <f>ANR495*ANT495</f>
        <v>79.59</v>
      </c>
      <c r="ANW495" s="294">
        <f>ANU495*ANR495</f>
        <v>79.59</v>
      </c>
      <c r="ANX495" s="295" t="s">
        <v>22773</v>
      </c>
      <c r="ANY495" s="416" t="s">
        <v>22774</v>
      </c>
      <c r="ANZ495" s="416"/>
      <c r="AOA495" s="416"/>
      <c r="AOB495" s="416"/>
      <c r="AOC495" s="416"/>
      <c r="AOD495" s="416"/>
      <c r="AOE495" s="258" t="s">
        <v>10863</v>
      </c>
      <c r="AOF495" s="258" t="s">
        <v>22772</v>
      </c>
      <c r="AOG495" s="258" t="s">
        <v>6595</v>
      </c>
      <c r="AOH495" s="251">
        <v>1</v>
      </c>
      <c r="AOI495" s="251"/>
      <c r="AOJ495" s="100">
        <v>79.59</v>
      </c>
      <c r="AOK495" s="100">
        <f>ROUND(AOJ495*(1+$C$10),2)</f>
        <v>79.59</v>
      </c>
      <c r="AOL495" s="100">
        <f>AOH495*AOJ495</f>
        <v>79.59</v>
      </c>
      <c r="AOM495" s="294">
        <f>AOK495*AOH495</f>
        <v>79.59</v>
      </c>
      <c r="AON495" s="295" t="s">
        <v>22773</v>
      </c>
      <c r="AOO495" s="416" t="s">
        <v>22774</v>
      </c>
      <c r="AOP495" s="416"/>
      <c r="AOQ495" s="416"/>
      <c r="AOR495" s="416"/>
      <c r="AOS495" s="416"/>
      <c r="AOT495" s="416"/>
      <c r="AOU495" s="258" t="s">
        <v>10863</v>
      </c>
      <c r="AOV495" s="258" t="s">
        <v>22772</v>
      </c>
      <c r="AOW495" s="258" t="s">
        <v>6595</v>
      </c>
      <c r="AOX495" s="251">
        <v>1</v>
      </c>
      <c r="AOY495" s="251"/>
      <c r="AOZ495" s="100">
        <v>79.59</v>
      </c>
      <c r="APA495" s="100">
        <f>ROUND(AOZ495*(1+$C$10),2)</f>
        <v>79.59</v>
      </c>
      <c r="APB495" s="100">
        <f>AOX495*AOZ495</f>
        <v>79.59</v>
      </c>
      <c r="APC495" s="294">
        <f>APA495*AOX495</f>
        <v>79.59</v>
      </c>
      <c r="APD495" s="295" t="s">
        <v>22773</v>
      </c>
      <c r="APE495" s="416" t="s">
        <v>22774</v>
      </c>
      <c r="APF495" s="416"/>
      <c r="APG495" s="416"/>
      <c r="APH495" s="416"/>
      <c r="API495" s="416"/>
      <c r="APJ495" s="416"/>
      <c r="APK495" s="258" t="s">
        <v>10863</v>
      </c>
      <c r="APL495" s="258" t="s">
        <v>22772</v>
      </c>
      <c r="APM495" s="258" t="s">
        <v>6595</v>
      </c>
      <c r="APN495" s="251">
        <v>1</v>
      </c>
      <c r="APO495" s="251"/>
      <c r="APP495" s="100">
        <v>79.59</v>
      </c>
      <c r="APQ495" s="100">
        <f>ROUND(APP495*(1+$C$10),2)</f>
        <v>79.59</v>
      </c>
      <c r="APR495" s="100">
        <f>APN495*APP495</f>
        <v>79.59</v>
      </c>
      <c r="APS495" s="294">
        <f>APQ495*APN495</f>
        <v>79.59</v>
      </c>
      <c r="APT495" s="295" t="s">
        <v>22773</v>
      </c>
      <c r="APU495" s="416" t="s">
        <v>22774</v>
      </c>
      <c r="APV495" s="416"/>
      <c r="APW495" s="416"/>
      <c r="APX495" s="416"/>
      <c r="APY495" s="416"/>
      <c r="APZ495" s="416"/>
      <c r="AQA495" s="258" t="s">
        <v>10863</v>
      </c>
      <c r="AQB495" s="258" t="s">
        <v>22772</v>
      </c>
      <c r="AQC495" s="258" t="s">
        <v>6595</v>
      </c>
      <c r="AQD495" s="251">
        <v>1</v>
      </c>
      <c r="AQE495" s="251"/>
      <c r="AQF495" s="100">
        <v>79.59</v>
      </c>
      <c r="AQG495" s="100">
        <f>ROUND(AQF495*(1+$C$10),2)</f>
        <v>79.59</v>
      </c>
      <c r="AQH495" s="100">
        <f>AQD495*AQF495</f>
        <v>79.59</v>
      </c>
      <c r="AQI495" s="294">
        <f>AQG495*AQD495</f>
        <v>79.59</v>
      </c>
      <c r="AQJ495" s="295" t="s">
        <v>22773</v>
      </c>
      <c r="AQK495" s="416" t="s">
        <v>22774</v>
      </c>
      <c r="AQL495" s="416"/>
      <c r="AQM495" s="416"/>
      <c r="AQN495" s="416"/>
      <c r="AQO495" s="416"/>
      <c r="AQP495" s="416"/>
      <c r="AQQ495" s="258" t="s">
        <v>10863</v>
      </c>
      <c r="AQR495" s="258" t="s">
        <v>22772</v>
      </c>
      <c r="AQS495" s="258" t="s">
        <v>6595</v>
      </c>
      <c r="AQT495" s="251">
        <v>1</v>
      </c>
      <c r="AQU495" s="251"/>
      <c r="AQV495" s="100">
        <v>79.59</v>
      </c>
      <c r="AQW495" s="100">
        <f>ROUND(AQV495*(1+$C$10),2)</f>
        <v>79.59</v>
      </c>
      <c r="AQX495" s="100">
        <f>AQT495*AQV495</f>
        <v>79.59</v>
      </c>
      <c r="AQY495" s="294">
        <f>AQW495*AQT495</f>
        <v>79.59</v>
      </c>
      <c r="AQZ495" s="295" t="s">
        <v>22773</v>
      </c>
      <c r="ARA495" s="416" t="s">
        <v>22774</v>
      </c>
      <c r="ARB495" s="416"/>
      <c r="ARC495" s="416"/>
      <c r="ARD495" s="416"/>
      <c r="ARE495" s="416"/>
      <c r="ARF495" s="416"/>
      <c r="ARG495" s="258" t="s">
        <v>10863</v>
      </c>
      <c r="ARH495" s="258" t="s">
        <v>22772</v>
      </c>
      <c r="ARI495" s="258" t="s">
        <v>6595</v>
      </c>
      <c r="ARJ495" s="251">
        <v>1</v>
      </c>
      <c r="ARK495" s="251"/>
      <c r="ARL495" s="100">
        <v>79.59</v>
      </c>
      <c r="ARM495" s="100">
        <f>ROUND(ARL495*(1+$C$10),2)</f>
        <v>79.59</v>
      </c>
      <c r="ARN495" s="100">
        <f>ARJ495*ARL495</f>
        <v>79.59</v>
      </c>
      <c r="ARO495" s="294">
        <f>ARM495*ARJ495</f>
        <v>79.59</v>
      </c>
      <c r="ARP495" s="295" t="s">
        <v>22773</v>
      </c>
      <c r="ARQ495" s="416" t="s">
        <v>22774</v>
      </c>
      <c r="ARR495" s="416"/>
      <c r="ARS495" s="416"/>
      <c r="ART495" s="416"/>
      <c r="ARU495" s="416"/>
      <c r="ARV495" s="416"/>
      <c r="ARW495" s="258" t="s">
        <v>10863</v>
      </c>
      <c r="ARX495" s="258" t="s">
        <v>22772</v>
      </c>
      <c r="ARY495" s="258" t="s">
        <v>6595</v>
      </c>
      <c r="ARZ495" s="251">
        <v>1</v>
      </c>
      <c r="ASA495" s="251"/>
      <c r="ASB495" s="100">
        <v>79.59</v>
      </c>
      <c r="ASC495" s="100">
        <f>ROUND(ASB495*(1+$C$10),2)</f>
        <v>79.59</v>
      </c>
      <c r="ASD495" s="100">
        <f>ARZ495*ASB495</f>
        <v>79.59</v>
      </c>
      <c r="ASE495" s="294">
        <f>ASC495*ARZ495</f>
        <v>79.59</v>
      </c>
      <c r="ASF495" s="295" t="s">
        <v>22773</v>
      </c>
      <c r="ASG495" s="416" t="s">
        <v>22774</v>
      </c>
      <c r="ASH495" s="416"/>
      <c r="ASI495" s="416"/>
      <c r="ASJ495" s="416"/>
      <c r="ASK495" s="416"/>
      <c r="ASL495" s="416"/>
      <c r="ASM495" s="258" t="s">
        <v>10863</v>
      </c>
      <c r="ASN495" s="258" t="s">
        <v>22772</v>
      </c>
      <c r="ASO495" s="258" t="s">
        <v>6595</v>
      </c>
      <c r="ASP495" s="251">
        <v>1</v>
      </c>
      <c r="ASQ495" s="251"/>
      <c r="ASR495" s="100">
        <v>79.59</v>
      </c>
      <c r="ASS495" s="100">
        <f>ROUND(ASR495*(1+$C$10),2)</f>
        <v>79.59</v>
      </c>
      <c r="AST495" s="100">
        <f>ASP495*ASR495</f>
        <v>79.59</v>
      </c>
      <c r="ASU495" s="294">
        <f>ASS495*ASP495</f>
        <v>79.59</v>
      </c>
      <c r="ASV495" s="295" t="s">
        <v>22773</v>
      </c>
      <c r="ASW495" s="416" t="s">
        <v>22774</v>
      </c>
      <c r="ASX495" s="416"/>
      <c r="ASY495" s="416"/>
      <c r="ASZ495" s="416"/>
      <c r="ATA495" s="416"/>
      <c r="ATB495" s="416"/>
      <c r="ATC495" s="258" t="s">
        <v>10863</v>
      </c>
      <c r="ATD495" s="258" t="s">
        <v>22772</v>
      </c>
      <c r="ATE495" s="258" t="s">
        <v>6595</v>
      </c>
      <c r="ATF495" s="251">
        <v>1</v>
      </c>
      <c r="ATG495" s="251"/>
      <c r="ATH495" s="100">
        <v>79.59</v>
      </c>
      <c r="ATI495" s="100">
        <f>ROUND(ATH495*(1+$C$10),2)</f>
        <v>79.59</v>
      </c>
      <c r="ATJ495" s="100">
        <f>ATF495*ATH495</f>
        <v>79.59</v>
      </c>
      <c r="ATK495" s="294">
        <f>ATI495*ATF495</f>
        <v>79.59</v>
      </c>
      <c r="ATL495" s="295" t="s">
        <v>22773</v>
      </c>
      <c r="ATM495" s="416" t="s">
        <v>22774</v>
      </c>
      <c r="ATN495" s="416"/>
      <c r="ATO495" s="416"/>
      <c r="ATP495" s="416"/>
      <c r="ATQ495" s="416"/>
      <c r="ATR495" s="416"/>
      <c r="ATS495" s="258" t="s">
        <v>10863</v>
      </c>
      <c r="ATT495" s="258" t="s">
        <v>22772</v>
      </c>
      <c r="ATU495" s="258" t="s">
        <v>6595</v>
      </c>
      <c r="ATV495" s="251">
        <v>1</v>
      </c>
      <c r="ATW495" s="251"/>
      <c r="ATX495" s="100">
        <v>79.59</v>
      </c>
      <c r="ATY495" s="100">
        <f>ROUND(ATX495*(1+$C$10),2)</f>
        <v>79.59</v>
      </c>
      <c r="ATZ495" s="100">
        <f>ATV495*ATX495</f>
        <v>79.59</v>
      </c>
      <c r="AUA495" s="294">
        <f>ATY495*ATV495</f>
        <v>79.59</v>
      </c>
      <c r="AUB495" s="295" t="s">
        <v>22773</v>
      </c>
      <c r="AUC495" s="416" t="s">
        <v>22774</v>
      </c>
      <c r="AUD495" s="416"/>
      <c r="AUE495" s="416"/>
      <c r="AUF495" s="416"/>
      <c r="AUG495" s="416"/>
      <c r="AUH495" s="416"/>
      <c r="AUI495" s="258" t="s">
        <v>10863</v>
      </c>
      <c r="AUJ495" s="258" t="s">
        <v>22772</v>
      </c>
      <c r="AUK495" s="258" t="s">
        <v>6595</v>
      </c>
      <c r="AUL495" s="251">
        <v>1</v>
      </c>
      <c r="AUM495" s="251"/>
      <c r="AUN495" s="100">
        <v>79.59</v>
      </c>
      <c r="AUO495" s="100">
        <f>ROUND(AUN495*(1+$C$10),2)</f>
        <v>79.59</v>
      </c>
      <c r="AUP495" s="100">
        <f>AUL495*AUN495</f>
        <v>79.59</v>
      </c>
      <c r="AUQ495" s="294">
        <f>AUO495*AUL495</f>
        <v>79.59</v>
      </c>
      <c r="AUR495" s="295" t="s">
        <v>22773</v>
      </c>
      <c r="AUS495" s="416" t="s">
        <v>22774</v>
      </c>
      <c r="AUT495" s="416"/>
      <c r="AUU495" s="416"/>
      <c r="AUV495" s="416"/>
      <c r="AUW495" s="416"/>
      <c r="AUX495" s="416"/>
      <c r="AUY495" s="258" t="s">
        <v>10863</v>
      </c>
      <c r="AUZ495" s="258" t="s">
        <v>22772</v>
      </c>
      <c r="AVA495" s="258" t="s">
        <v>6595</v>
      </c>
      <c r="AVB495" s="251">
        <v>1</v>
      </c>
      <c r="AVC495" s="251"/>
      <c r="AVD495" s="100">
        <v>79.59</v>
      </c>
      <c r="AVE495" s="100">
        <f>ROUND(AVD495*(1+$C$10),2)</f>
        <v>79.59</v>
      </c>
      <c r="AVF495" s="100">
        <f>AVB495*AVD495</f>
        <v>79.59</v>
      </c>
      <c r="AVG495" s="294">
        <f>AVE495*AVB495</f>
        <v>79.59</v>
      </c>
      <c r="AVH495" s="295" t="s">
        <v>22773</v>
      </c>
      <c r="AVI495" s="416" t="s">
        <v>22774</v>
      </c>
      <c r="AVJ495" s="416"/>
      <c r="AVK495" s="416"/>
      <c r="AVL495" s="416"/>
      <c r="AVM495" s="416"/>
      <c r="AVN495" s="416"/>
      <c r="AVO495" s="258" t="s">
        <v>10863</v>
      </c>
      <c r="AVP495" s="258" t="s">
        <v>22772</v>
      </c>
      <c r="AVQ495" s="258" t="s">
        <v>6595</v>
      </c>
      <c r="AVR495" s="251">
        <v>1</v>
      </c>
      <c r="AVS495" s="251"/>
      <c r="AVT495" s="100">
        <v>79.59</v>
      </c>
      <c r="AVU495" s="100">
        <f>ROUND(AVT495*(1+$C$10),2)</f>
        <v>79.59</v>
      </c>
      <c r="AVV495" s="100">
        <f>AVR495*AVT495</f>
        <v>79.59</v>
      </c>
      <c r="AVW495" s="294">
        <f>AVU495*AVR495</f>
        <v>79.59</v>
      </c>
      <c r="AVX495" s="295" t="s">
        <v>22773</v>
      </c>
      <c r="AVY495" s="416" t="s">
        <v>22774</v>
      </c>
      <c r="AVZ495" s="416"/>
      <c r="AWA495" s="416"/>
      <c r="AWB495" s="416"/>
      <c r="AWC495" s="416"/>
      <c r="AWD495" s="416"/>
      <c r="AWE495" s="258" t="s">
        <v>10863</v>
      </c>
      <c r="AWF495" s="258" t="s">
        <v>22772</v>
      </c>
      <c r="AWG495" s="258" t="s">
        <v>6595</v>
      </c>
      <c r="AWH495" s="251">
        <v>1</v>
      </c>
      <c r="AWI495" s="251"/>
      <c r="AWJ495" s="100">
        <v>79.59</v>
      </c>
      <c r="AWK495" s="100">
        <f>ROUND(AWJ495*(1+$C$10),2)</f>
        <v>79.59</v>
      </c>
      <c r="AWL495" s="100">
        <f>AWH495*AWJ495</f>
        <v>79.59</v>
      </c>
      <c r="AWM495" s="294">
        <f>AWK495*AWH495</f>
        <v>79.59</v>
      </c>
      <c r="AWN495" s="295" t="s">
        <v>22773</v>
      </c>
      <c r="AWO495" s="416" t="s">
        <v>22774</v>
      </c>
      <c r="AWP495" s="416"/>
      <c r="AWQ495" s="416"/>
      <c r="AWR495" s="416"/>
      <c r="AWS495" s="416"/>
      <c r="AWT495" s="416"/>
      <c r="AWU495" s="258" t="s">
        <v>10863</v>
      </c>
      <c r="AWV495" s="258" t="s">
        <v>22772</v>
      </c>
      <c r="AWW495" s="258" t="s">
        <v>6595</v>
      </c>
      <c r="AWX495" s="251">
        <v>1</v>
      </c>
      <c r="AWY495" s="251"/>
      <c r="AWZ495" s="100">
        <v>79.59</v>
      </c>
      <c r="AXA495" s="100">
        <f>ROUND(AWZ495*(1+$C$10),2)</f>
        <v>79.59</v>
      </c>
      <c r="AXB495" s="100">
        <f>AWX495*AWZ495</f>
        <v>79.59</v>
      </c>
      <c r="AXC495" s="294">
        <f>AXA495*AWX495</f>
        <v>79.59</v>
      </c>
      <c r="AXD495" s="295" t="s">
        <v>22773</v>
      </c>
      <c r="AXE495" s="416" t="s">
        <v>22774</v>
      </c>
      <c r="AXF495" s="416"/>
      <c r="AXG495" s="416"/>
      <c r="AXH495" s="416"/>
      <c r="AXI495" s="416"/>
      <c r="AXJ495" s="416"/>
      <c r="AXK495" s="258" t="s">
        <v>10863</v>
      </c>
      <c r="AXL495" s="258" t="s">
        <v>22772</v>
      </c>
      <c r="AXM495" s="258" t="s">
        <v>6595</v>
      </c>
      <c r="AXN495" s="251">
        <v>1</v>
      </c>
      <c r="AXO495" s="251"/>
      <c r="AXP495" s="100">
        <v>79.59</v>
      </c>
      <c r="AXQ495" s="100">
        <f>ROUND(AXP495*(1+$C$10),2)</f>
        <v>79.59</v>
      </c>
      <c r="AXR495" s="100">
        <f>AXN495*AXP495</f>
        <v>79.59</v>
      </c>
      <c r="AXS495" s="294">
        <f>AXQ495*AXN495</f>
        <v>79.59</v>
      </c>
      <c r="AXT495" s="295" t="s">
        <v>22773</v>
      </c>
      <c r="AXU495" s="416" t="s">
        <v>22774</v>
      </c>
      <c r="AXV495" s="416"/>
      <c r="AXW495" s="416"/>
      <c r="AXX495" s="416"/>
      <c r="AXY495" s="416"/>
      <c r="AXZ495" s="416"/>
      <c r="AYA495" s="258" t="s">
        <v>10863</v>
      </c>
      <c r="AYB495" s="258" t="s">
        <v>22772</v>
      </c>
      <c r="AYC495" s="258" t="s">
        <v>6595</v>
      </c>
      <c r="AYD495" s="251">
        <v>1</v>
      </c>
      <c r="AYE495" s="251"/>
      <c r="AYF495" s="100">
        <v>79.59</v>
      </c>
      <c r="AYG495" s="100">
        <f>ROUND(AYF495*(1+$C$10),2)</f>
        <v>79.59</v>
      </c>
      <c r="AYH495" s="100">
        <f>AYD495*AYF495</f>
        <v>79.59</v>
      </c>
      <c r="AYI495" s="294">
        <f>AYG495*AYD495</f>
        <v>79.59</v>
      </c>
      <c r="AYJ495" s="295" t="s">
        <v>22773</v>
      </c>
      <c r="AYK495" s="416" t="s">
        <v>22774</v>
      </c>
      <c r="AYL495" s="416"/>
      <c r="AYM495" s="416"/>
      <c r="AYN495" s="416"/>
      <c r="AYO495" s="416"/>
      <c r="AYP495" s="416"/>
      <c r="AYQ495" s="258" t="s">
        <v>10863</v>
      </c>
      <c r="AYR495" s="258" t="s">
        <v>22772</v>
      </c>
      <c r="AYS495" s="258" t="s">
        <v>6595</v>
      </c>
      <c r="AYT495" s="251">
        <v>1</v>
      </c>
      <c r="AYU495" s="251"/>
      <c r="AYV495" s="100">
        <v>79.59</v>
      </c>
      <c r="AYW495" s="100">
        <f>ROUND(AYV495*(1+$C$10),2)</f>
        <v>79.59</v>
      </c>
      <c r="AYX495" s="100">
        <f>AYT495*AYV495</f>
        <v>79.59</v>
      </c>
      <c r="AYY495" s="294">
        <f>AYW495*AYT495</f>
        <v>79.59</v>
      </c>
      <c r="AYZ495" s="295" t="s">
        <v>22773</v>
      </c>
      <c r="AZA495" s="416" t="s">
        <v>22774</v>
      </c>
      <c r="AZB495" s="416"/>
      <c r="AZC495" s="416"/>
      <c r="AZD495" s="416"/>
      <c r="AZE495" s="416"/>
      <c r="AZF495" s="416"/>
      <c r="AZG495" s="258" t="s">
        <v>10863</v>
      </c>
      <c r="AZH495" s="258" t="s">
        <v>22772</v>
      </c>
      <c r="AZI495" s="258" t="s">
        <v>6595</v>
      </c>
      <c r="AZJ495" s="251">
        <v>1</v>
      </c>
      <c r="AZK495" s="251"/>
      <c r="AZL495" s="100">
        <v>79.59</v>
      </c>
      <c r="AZM495" s="100">
        <f>ROUND(AZL495*(1+$C$10),2)</f>
        <v>79.59</v>
      </c>
      <c r="AZN495" s="100">
        <f>AZJ495*AZL495</f>
        <v>79.59</v>
      </c>
      <c r="AZO495" s="294">
        <f>AZM495*AZJ495</f>
        <v>79.59</v>
      </c>
      <c r="AZP495" s="295" t="s">
        <v>22773</v>
      </c>
      <c r="AZQ495" s="416" t="s">
        <v>22774</v>
      </c>
      <c r="AZR495" s="416"/>
      <c r="AZS495" s="416"/>
      <c r="AZT495" s="416"/>
      <c r="AZU495" s="416"/>
      <c r="AZV495" s="416"/>
      <c r="AZW495" s="258" t="s">
        <v>10863</v>
      </c>
      <c r="AZX495" s="258" t="s">
        <v>22772</v>
      </c>
      <c r="AZY495" s="258" t="s">
        <v>6595</v>
      </c>
      <c r="AZZ495" s="251">
        <v>1</v>
      </c>
      <c r="BAA495" s="251"/>
      <c r="BAB495" s="100">
        <v>79.59</v>
      </c>
      <c r="BAC495" s="100">
        <f>ROUND(BAB495*(1+$C$10),2)</f>
        <v>79.59</v>
      </c>
      <c r="BAD495" s="100">
        <f>AZZ495*BAB495</f>
        <v>79.59</v>
      </c>
      <c r="BAE495" s="294">
        <f>BAC495*AZZ495</f>
        <v>79.59</v>
      </c>
      <c r="BAF495" s="295" t="s">
        <v>22773</v>
      </c>
      <c r="BAG495" s="416" t="s">
        <v>22774</v>
      </c>
      <c r="BAH495" s="416"/>
      <c r="BAI495" s="416"/>
      <c r="BAJ495" s="416"/>
      <c r="BAK495" s="416"/>
      <c r="BAL495" s="416"/>
      <c r="BAM495" s="258" t="s">
        <v>10863</v>
      </c>
      <c r="BAN495" s="258" t="s">
        <v>22772</v>
      </c>
      <c r="BAO495" s="258" t="s">
        <v>6595</v>
      </c>
      <c r="BAP495" s="251">
        <v>1</v>
      </c>
      <c r="BAQ495" s="251"/>
      <c r="BAR495" s="100">
        <v>79.59</v>
      </c>
      <c r="BAS495" s="100">
        <f>ROUND(BAR495*(1+$C$10),2)</f>
        <v>79.59</v>
      </c>
      <c r="BAT495" s="100">
        <f>BAP495*BAR495</f>
        <v>79.59</v>
      </c>
      <c r="BAU495" s="294">
        <f>BAS495*BAP495</f>
        <v>79.59</v>
      </c>
      <c r="BAV495" s="295" t="s">
        <v>22773</v>
      </c>
      <c r="BAW495" s="416" t="s">
        <v>22774</v>
      </c>
      <c r="BAX495" s="416"/>
      <c r="BAY495" s="416"/>
      <c r="BAZ495" s="416"/>
      <c r="BBA495" s="416"/>
      <c r="BBB495" s="416"/>
      <c r="BBC495" s="258" t="s">
        <v>10863</v>
      </c>
      <c r="BBD495" s="258" t="s">
        <v>22772</v>
      </c>
      <c r="BBE495" s="258" t="s">
        <v>6595</v>
      </c>
      <c r="BBF495" s="251">
        <v>1</v>
      </c>
      <c r="BBG495" s="251"/>
      <c r="BBH495" s="100">
        <v>79.59</v>
      </c>
      <c r="BBI495" s="100">
        <f>ROUND(BBH495*(1+$C$10),2)</f>
        <v>79.59</v>
      </c>
      <c r="BBJ495" s="100">
        <f>BBF495*BBH495</f>
        <v>79.59</v>
      </c>
      <c r="BBK495" s="294">
        <f>BBI495*BBF495</f>
        <v>79.59</v>
      </c>
      <c r="BBL495" s="295" t="s">
        <v>22773</v>
      </c>
      <c r="BBM495" s="416" t="s">
        <v>22774</v>
      </c>
      <c r="BBN495" s="416"/>
      <c r="BBO495" s="416"/>
      <c r="BBP495" s="416"/>
      <c r="BBQ495" s="416"/>
      <c r="BBR495" s="416"/>
      <c r="BBS495" s="258" t="s">
        <v>10863</v>
      </c>
      <c r="BBT495" s="258" t="s">
        <v>22772</v>
      </c>
      <c r="BBU495" s="258" t="s">
        <v>6595</v>
      </c>
      <c r="BBV495" s="251">
        <v>1</v>
      </c>
      <c r="BBW495" s="251"/>
      <c r="BBX495" s="100">
        <v>79.59</v>
      </c>
      <c r="BBY495" s="100">
        <f>ROUND(BBX495*(1+$C$10),2)</f>
        <v>79.59</v>
      </c>
      <c r="BBZ495" s="100">
        <f>BBV495*BBX495</f>
        <v>79.59</v>
      </c>
      <c r="BCA495" s="294">
        <f>BBY495*BBV495</f>
        <v>79.59</v>
      </c>
      <c r="BCB495" s="295" t="s">
        <v>22773</v>
      </c>
      <c r="BCC495" s="416" t="s">
        <v>22774</v>
      </c>
      <c r="BCD495" s="416"/>
      <c r="BCE495" s="416"/>
      <c r="BCF495" s="416"/>
      <c r="BCG495" s="416"/>
      <c r="BCH495" s="416"/>
      <c r="BCI495" s="258" t="s">
        <v>10863</v>
      </c>
      <c r="BCJ495" s="258" t="s">
        <v>22772</v>
      </c>
      <c r="BCK495" s="258" t="s">
        <v>6595</v>
      </c>
      <c r="BCL495" s="251">
        <v>1</v>
      </c>
      <c r="BCM495" s="251"/>
      <c r="BCN495" s="100">
        <v>79.59</v>
      </c>
      <c r="BCO495" s="100">
        <f>ROUND(BCN495*(1+$C$10),2)</f>
        <v>79.59</v>
      </c>
      <c r="BCP495" s="100">
        <f>BCL495*BCN495</f>
        <v>79.59</v>
      </c>
      <c r="BCQ495" s="294">
        <f>BCO495*BCL495</f>
        <v>79.59</v>
      </c>
      <c r="BCR495" s="295" t="s">
        <v>22773</v>
      </c>
      <c r="BCS495" s="416" t="s">
        <v>22774</v>
      </c>
      <c r="BCT495" s="416"/>
      <c r="BCU495" s="416"/>
      <c r="BCV495" s="416"/>
      <c r="BCW495" s="416"/>
      <c r="BCX495" s="416"/>
      <c r="BCY495" s="258" t="s">
        <v>10863</v>
      </c>
      <c r="BCZ495" s="258" t="s">
        <v>22772</v>
      </c>
      <c r="BDA495" s="258" t="s">
        <v>6595</v>
      </c>
      <c r="BDB495" s="251">
        <v>1</v>
      </c>
      <c r="BDC495" s="251"/>
      <c r="BDD495" s="100">
        <v>79.59</v>
      </c>
      <c r="BDE495" s="100">
        <f>ROUND(BDD495*(1+$C$10),2)</f>
        <v>79.59</v>
      </c>
      <c r="BDF495" s="100">
        <f>BDB495*BDD495</f>
        <v>79.59</v>
      </c>
      <c r="BDG495" s="294">
        <f>BDE495*BDB495</f>
        <v>79.59</v>
      </c>
      <c r="BDH495" s="295" t="s">
        <v>22773</v>
      </c>
      <c r="BDI495" s="416" t="s">
        <v>22774</v>
      </c>
      <c r="BDJ495" s="416"/>
      <c r="BDK495" s="416"/>
      <c r="BDL495" s="416"/>
      <c r="BDM495" s="416"/>
      <c r="BDN495" s="416"/>
      <c r="BDO495" s="258" t="s">
        <v>10863</v>
      </c>
      <c r="BDP495" s="258" t="s">
        <v>22772</v>
      </c>
      <c r="BDQ495" s="258" t="s">
        <v>6595</v>
      </c>
      <c r="BDR495" s="251">
        <v>1</v>
      </c>
      <c r="BDS495" s="251"/>
      <c r="BDT495" s="100">
        <v>79.59</v>
      </c>
      <c r="BDU495" s="100">
        <f>ROUND(BDT495*(1+$C$10),2)</f>
        <v>79.59</v>
      </c>
      <c r="BDV495" s="100">
        <f>BDR495*BDT495</f>
        <v>79.59</v>
      </c>
      <c r="BDW495" s="294">
        <f>BDU495*BDR495</f>
        <v>79.59</v>
      </c>
      <c r="BDX495" s="295" t="s">
        <v>22773</v>
      </c>
      <c r="BDY495" s="416" t="s">
        <v>22774</v>
      </c>
      <c r="BDZ495" s="416"/>
      <c r="BEA495" s="416"/>
      <c r="BEB495" s="416"/>
      <c r="BEC495" s="416"/>
      <c r="BED495" s="416"/>
      <c r="BEE495" s="258" t="s">
        <v>10863</v>
      </c>
      <c r="BEF495" s="258" t="s">
        <v>22772</v>
      </c>
      <c r="BEG495" s="258" t="s">
        <v>6595</v>
      </c>
      <c r="BEH495" s="251">
        <v>1</v>
      </c>
      <c r="BEI495" s="251"/>
      <c r="BEJ495" s="100">
        <v>79.59</v>
      </c>
      <c r="BEK495" s="100">
        <f>ROUND(BEJ495*(1+$C$10),2)</f>
        <v>79.59</v>
      </c>
      <c r="BEL495" s="100">
        <f>BEH495*BEJ495</f>
        <v>79.59</v>
      </c>
      <c r="BEM495" s="294">
        <f>BEK495*BEH495</f>
        <v>79.59</v>
      </c>
      <c r="BEN495" s="295" t="s">
        <v>22773</v>
      </c>
      <c r="BEO495" s="416" t="s">
        <v>22774</v>
      </c>
      <c r="BEP495" s="416"/>
      <c r="BEQ495" s="416"/>
      <c r="BER495" s="416"/>
      <c r="BES495" s="416"/>
      <c r="BET495" s="416"/>
      <c r="BEU495" s="258" t="s">
        <v>10863</v>
      </c>
      <c r="BEV495" s="258" t="s">
        <v>22772</v>
      </c>
      <c r="BEW495" s="258" t="s">
        <v>6595</v>
      </c>
      <c r="BEX495" s="251">
        <v>1</v>
      </c>
      <c r="BEY495" s="251"/>
      <c r="BEZ495" s="100">
        <v>79.59</v>
      </c>
      <c r="BFA495" s="100">
        <f>ROUND(BEZ495*(1+$C$10),2)</f>
        <v>79.59</v>
      </c>
      <c r="BFB495" s="100">
        <f>BEX495*BEZ495</f>
        <v>79.59</v>
      </c>
      <c r="BFC495" s="294">
        <f>BFA495*BEX495</f>
        <v>79.59</v>
      </c>
      <c r="BFD495" s="295" t="s">
        <v>22773</v>
      </c>
      <c r="BFE495" s="416" t="s">
        <v>22774</v>
      </c>
      <c r="BFF495" s="416"/>
      <c r="BFG495" s="416"/>
      <c r="BFH495" s="416"/>
      <c r="BFI495" s="416"/>
      <c r="BFJ495" s="416"/>
      <c r="BFK495" s="258" t="s">
        <v>10863</v>
      </c>
      <c r="BFL495" s="258" t="s">
        <v>22772</v>
      </c>
      <c r="BFM495" s="258" t="s">
        <v>6595</v>
      </c>
      <c r="BFN495" s="251">
        <v>1</v>
      </c>
      <c r="BFO495" s="251"/>
      <c r="BFP495" s="100">
        <v>79.59</v>
      </c>
      <c r="BFQ495" s="100">
        <f>ROUND(BFP495*(1+$C$10),2)</f>
        <v>79.59</v>
      </c>
      <c r="BFR495" s="100">
        <f>BFN495*BFP495</f>
        <v>79.59</v>
      </c>
      <c r="BFS495" s="294">
        <f>BFQ495*BFN495</f>
        <v>79.59</v>
      </c>
      <c r="BFT495" s="295" t="s">
        <v>22773</v>
      </c>
      <c r="BFU495" s="416" t="s">
        <v>22774</v>
      </c>
      <c r="BFV495" s="416"/>
      <c r="BFW495" s="416"/>
      <c r="BFX495" s="416"/>
      <c r="BFY495" s="416"/>
      <c r="BFZ495" s="416"/>
      <c r="BGA495" s="258" t="s">
        <v>10863</v>
      </c>
      <c r="BGB495" s="258" t="s">
        <v>22772</v>
      </c>
      <c r="BGC495" s="258" t="s">
        <v>6595</v>
      </c>
      <c r="BGD495" s="251">
        <v>1</v>
      </c>
      <c r="BGE495" s="251"/>
      <c r="BGF495" s="100">
        <v>79.59</v>
      </c>
      <c r="BGG495" s="100">
        <f>ROUND(BGF495*(1+$C$10),2)</f>
        <v>79.59</v>
      </c>
      <c r="BGH495" s="100">
        <f>BGD495*BGF495</f>
        <v>79.59</v>
      </c>
      <c r="BGI495" s="294">
        <f>BGG495*BGD495</f>
        <v>79.59</v>
      </c>
      <c r="BGJ495" s="295" t="s">
        <v>22773</v>
      </c>
      <c r="BGK495" s="416" t="s">
        <v>22774</v>
      </c>
      <c r="BGL495" s="416"/>
      <c r="BGM495" s="416"/>
      <c r="BGN495" s="416"/>
      <c r="BGO495" s="416"/>
      <c r="BGP495" s="416"/>
      <c r="BGQ495" s="258" t="s">
        <v>10863</v>
      </c>
      <c r="BGR495" s="258" t="s">
        <v>22772</v>
      </c>
      <c r="BGS495" s="258" t="s">
        <v>6595</v>
      </c>
      <c r="BGT495" s="251">
        <v>1</v>
      </c>
      <c r="BGU495" s="251"/>
      <c r="BGV495" s="100">
        <v>79.59</v>
      </c>
      <c r="BGW495" s="100">
        <f>ROUND(BGV495*(1+$C$10),2)</f>
        <v>79.59</v>
      </c>
      <c r="BGX495" s="100">
        <f>BGT495*BGV495</f>
        <v>79.59</v>
      </c>
      <c r="BGY495" s="294">
        <f>BGW495*BGT495</f>
        <v>79.59</v>
      </c>
      <c r="BGZ495" s="295" t="s">
        <v>22773</v>
      </c>
      <c r="BHA495" s="416" t="s">
        <v>22774</v>
      </c>
      <c r="BHB495" s="416"/>
      <c r="BHC495" s="416"/>
      <c r="BHD495" s="416"/>
      <c r="BHE495" s="416"/>
      <c r="BHF495" s="416"/>
      <c r="BHG495" s="258" t="s">
        <v>10863</v>
      </c>
      <c r="BHH495" s="258" t="s">
        <v>22772</v>
      </c>
      <c r="BHI495" s="258" t="s">
        <v>6595</v>
      </c>
      <c r="BHJ495" s="251">
        <v>1</v>
      </c>
      <c r="BHK495" s="251"/>
      <c r="BHL495" s="100">
        <v>79.59</v>
      </c>
      <c r="BHM495" s="100">
        <f>ROUND(BHL495*(1+$C$10),2)</f>
        <v>79.59</v>
      </c>
      <c r="BHN495" s="100">
        <f>BHJ495*BHL495</f>
        <v>79.59</v>
      </c>
      <c r="BHO495" s="294">
        <f>BHM495*BHJ495</f>
        <v>79.59</v>
      </c>
      <c r="BHP495" s="295" t="s">
        <v>22773</v>
      </c>
      <c r="BHQ495" s="416" t="s">
        <v>22774</v>
      </c>
      <c r="BHR495" s="416"/>
      <c r="BHS495" s="416"/>
      <c r="BHT495" s="416"/>
      <c r="BHU495" s="416"/>
      <c r="BHV495" s="416"/>
      <c r="BHW495" s="258" t="s">
        <v>10863</v>
      </c>
      <c r="BHX495" s="258" t="s">
        <v>22772</v>
      </c>
      <c r="BHY495" s="258" t="s">
        <v>6595</v>
      </c>
      <c r="BHZ495" s="251">
        <v>1</v>
      </c>
      <c r="BIA495" s="251"/>
      <c r="BIB495" s="100">
        <v>79.59</v>
      </c>
      <c r="BIC495" s="100">
        <f>ROUND(BIB495*(1+$C$10),2)</f>
        <v>79.59</v>
      </c>
      <c r="BID495" s="100">
        <f>BHZ495*BIB495</f>
        <v>79.59</v>
      </c>
      <c r="BIE495" s="294">
        <f>BIC495*BHZ495</f>
        <v>79.59</v>
      </c>
      <c r="BIF495" s="295" t="s">
        <v>22773</v>
      </c>
      <c r="BIG495" s="416" t="s">
        <v>22774</v>
      </c>
      <c r="BIH495" s="416"/>
      <c r="BII495" s="416"/>
      <c r="BIJ495" s="416"/>
      <c r="BIK495" s="416"/>
      <c r="BIL495" s="416"/>
      <c r="BIM495" s="258" t="s">
        <v>10863</v>
      </c>
      <c r="BIN495" s="258" t="s">
        <v>22772</v>
      </c>
      <c r="BIO495" s="258" t="s">
        <v>6595</v>
      </c>
      <c r="BIP495" s="251">
        <v>1</v>
      </c>
      <c r="BIQ495" s="251"/>
      <c r="BIR495" s="100">
        <v>79.59</v>
      </c>
      <c r="BIS495" s="100">
        <f>ROUND(BIR495*(1+$C$10),2)</f>
        <v>79.59</v>
      </c>
      <c r="BIT495" s="100">
        <f>BIP495*BIR495</f>
        <v>79.59</v>
      </c>
      <c r="BIU495" s="294">
        <f>BIS495*BIP495</f>
        <v>79.59</v>
      </c>
      <c r="BIV495" s="295" t="s">
        <v>22773</v>
      </c>
      <c r="BIW495" s="416" t="s">
        <v>22774</v>
      </c>
      <c r="BIX495" s="416"/>
      <c r="BIY495" s="416"/>
      <c r="BIZ495" s="416"/>
      <c r="BJA495" s="416"/>
      <c r="BJB495" s="416"/>
      <c r="BJC495" s="258" t="s">
        <v>10863</v>
      </c>
      <c r="BJD495" s="258" t="s">
        <v>22772</v>
      </c>
      <c r="BJE495" s="258" t="s">
        <v>6595</v>
      </c>
      <c r="BJF495" s="251">
        <v>1</v>
      </c>
      <c r="BJG495" s="251"/>
      <c r="BJH495" s="100">
        <v>79.59</v>
      </c>
      <c r="BJI495" s="100">
        <f>ROUND(BJH495*(1+$C$10),2)</f>
        <v>79.59</v>
      </c>
      <c r="BJJ495" s="100">
        <f>BJF495*BJH495</f>
        <v>79.59</v>
      </c>
      <c r="BJK495" s="294">
        <f>BJI495*BJF495</f>
        <v>79.59</v>
      </c>
      <c r="BJL495" s="295" t="s">
        <v>22773</v>
      </c>
      <c r="BJM495" s="416" t="s">
        <v>22774</v>
      </c>
      <c r="BJN495" s="416"/>
      <c r="BJO495" s="416"/>
      <c r="BJP495" s="416"/>
      <c r="BJQ495" s="416"/>
      <c r="BJR495" s="416"/>
      <c r="BJS495" s="258" t="s">
        <v>10863</v>
      </c>
      <c r="BJT495" s="258" t="s">
        <v>22772</v>
      </c>
      <c r="BJU495" s="258" t="s">
        <v>6595</v>
      </c>
      <c r="BJV495" s="251">
        <v>1</v>
      </c>
      <c r="BJW495" s="251"/>
      <c r="BJX495" s="100">
        <v>79.59</v>
      </c>
      <c r="BJY495" s="100">
        <f>ROUND(BJX495*(1+$C$10),2)</f>
        <v>79.59</v>
      </c>
      <c r="BJZ495" s="100">
        <f>BJV495*BJX495</f>
        <v>79.59</v>
      </c>
      <c r="BKA495" s="294">
        <f>BJY495*BJV495</f>
        <v>79.59</v>
      </c>
      <c r="BKB495" s="295" t="s">
        <v>22773</v>
      </c>
      <c r="BKC495" s="416" t="s">
        <v>22774</v>
      </c>
      <c r="BKD495" s="416"/>
      <c r="BKE495" s="416"/>
      <c r="BKF495" s="416"/>
      <c r="BKG495" s="416"/>
      <c r="BKH495" s="416"/>
      <c r="BKI495" s="258" t="s">
        <v>10863</v>
      </c>
      <c r="BKJ495" s="258" t="s">
        <v>22772</v>
      </c>
      <c r="BKK495" s="258" t="s">
        <v>6595</v>
      </c>
      <c r="BKL495" s="251">
        <v>1</v>
      </c>
      <c r="BKM495" s="251"/>
      <c r="BKN495" s="100">
        <v>79.59</v>
      </c>
      <c r="BKO495" s="100">
        <f>ROUND(BKN495*(1+$C$10),2)</f>
        <v>79.59</v>
      </c>
      <c r="BKP495" s="100">
        <f>BKL495*BKN495</f>
        <v>79.59</v>
      </c>
      <c r="BKQ495" s="294">
        <f>BKO495*BKL495</f>
        <v>79.59</v>
      </c>
      <c r="BKR495" s="295" t="s">
        <v>22773</v>
      </c>
      <c r="BKS495" s="416" t="s">
        <v>22774</v>
      </c>
      <c r="BKT495" s="416"/>
      <c r="BKU495" s="416"/>
      <c r="BKV495" s="416"/>
      <c r="BKW495" s="416"/>
      <c r="BKX495" s="416"/>
      <c r="BKY495" s="258" t="s">
        <v>10863</v>
      </c>
      <c r="BKZ495" s="258" t="s">
        <v>22772</v>
      </c>
      <c r="BLA495" s="258" t="s">
        <v>6595</v>
      </c>
      <c r="BLB495" s="251">
        <v>1</v>
      </c>
      <c r="BLC495" s="251"/>
      <c r="BLD495" s="100">
        <v>79.59</v>
      </c>
      <c r="BLE495" s="100">
        <f>ROUND(BLD495*(1+$C$10),2)</f>
        <v>79.59</v>
      </c>
      <c r="BLF495" s="100">
        <f>BLB495*BLD495</f>
        <v>79.59</v>
      </c>
      <c r="BLG495" s="294">
        <f>BLE495*BLB495</f>
        <v>79.59</v>
      </c>
      <c r="BLH495" s="295" t="s">
        <v>22773</v>
      </c>
      <c r="BLI495" s="416" t="s">
        <v>22774</v>
      </c>
      <c r="BLJ495" s="416"/>
      <c r="BLK495" s="416"/>
      <c r="BLL495" s="416"/>
      <c r="BLM495" s="416"/>
      <c r="BLN495" s="416"/>
      <c r="BLO495" s="258" t="s">
        <v>10863</v>
      </c>
      <c r="BLP495" s="258" t="s">
        <v>22772</v>
      </c>
      <c r="BLQ495" s="258" t="s">
        <v>6595</v>
      </c>
      <c r="BLR495" s="251">
        <v>1</v>
      </c>
      <c r="BLS495" s="251"/>
      <c r="BLT495" s="100">
        <v>79.59</v>
      </c>
      <c r="BLU495" s="100">
        <f>ROUND(BLT495*(1+$C$10),2)</f>
        <v>79.59</v>
      </c>
      <c r="BLV495" s="100">
        <f>BLR495*BLT495</f>
        <v>79.59</v>
      </c>
      <c r="BLW495" s="294">
        <f>BLU495*BLR495</f>
        <v>79.59</v>
      </c>
      <c r="BLX495" s="295" t="s">
        <v>22773</v>
      </c>
      <c r="BLY495" s="416" t="s">
        <v>22774</v>
      </c>
      <c r="BLZ495" s="416"/>
      <c r="BMA495" s="416"/>
      <c r="BMB495" s="416"/>
      <c r="BMC495" s="416"/>
      <c r="BMD495" s="416"/>
      <c r="BME495" s="258" t="s">
        <v>10863</v>
      </c>
      <c r="BMF495" s="258" t="s">
        <v>22772</v>
      </c>
      <c r="BMG495" s="258" t="s">
        <v>6595</v>
      </c>
      <c r="BMH495" s="251">
        <v>1</v>
      </c>
      <c r="BMI495" s="251"/>
      <c r="BMJ495" s="100">
        <v>79.59</v>
      </c>
      <c r="BMK495" s="100">
        <f>ROUND(BMJ495*(1+$C$10),2)</f>
        <v>79.59</v>
      </c>
      <c r="BML495" s="100">
        <f>BMH495*BMJ495</f>
        <v>79.59</v>
      </c>
      <c r="BMM495" s="294">
        <f>BMK495*BMH495</f>
        <v>79.59</v>
      </c>
      <c r="BMN495" s="295" t="s">
        <v>22773</v>
      </c>
      <c r="BMO495" s="416" t="s">
        <v>22774</v>
      </c>
      <c r="BMP495" s="416"/>
      <c r="BMQ495" s="416"/>
      <c r="BMR495" s="416"/>
      <c r="BMS495" s="416"/>
      <c r="BMT495" s="416"/>
      <c r="BMU495" s="258" t="s">
        <v>10863</v>
      </c>
      <c r="BMV495" s="258" t="s">
        <v>22772</v>
      </c>
      <c r="BMW495" s="258" t="s">
        <v>6595</v>
      </c>
      <c r="BMX495" s="251">
        <v>1</v>
      </c>
      <c r="BMY495" s="251"/>
      <c r="BMZ495" s="100">
        <v>79.59</v>
      </c>
      <c r="BNA495" s="100">
        <f>ROUND(BMZ495*(1+$C$10),2)</f>
        <v>79.59</v>
      </c>
      <c r="BNB495" s="100">
        <f>BMX495*BMZ495</f>
        <v>79.59</v>
      </c>
      <c r="BNC495" s="294">
        <f>BNA495*BMX495</f>
        <v>79.59</v>
      </c>
      <c r="BND495" s="295" t="s">
        <v>22773</v>
      </c>
      <c r="BNE495" s="416" t="s">
        <v>22774</v>
      </c>
      <c r="BNF495" s="416"/>
      <c r="BNG495" s="416"/>
      <c r="BNH495" s="416"/>
      <c r="BNI495" s="416"/>
      <c r="BNJ495" s="416"/>
      <c r="BNK495" s="258" t="s">
        <v>10863</v>
      </c>
      <c r="BNL495" s="258" t="s">
        <v>22772</v>
      </c>
      <c r="BNM495" s="258" t="s">
        <v>6595</v>
      </c>
      <c r="BNN495" s="251">
        <v>1</v>
      </c>
      <c r="BNO495" s="251"/>
      <c r="BNP495" s="100">
        <v>79.59</v>
      </c>
      <c r="BNQ495" s="100">
        <f>ROUND(BNP495*(1+$C$10),2)</f>
        <v>79.59</v>
      </c>
      <c r="BNR495" s="100">
        <f>BNN495*BNP495</f>
        <v>79.59</v>
      </c>
      <c r="BNS495" s="294">
        <f>BNQ495*BNN495</f>
        <v>79.59</v>
      </c>
      <c r="BNT495" s="295" t="s">
        <v>22773</v>
      </c>
      <c r="BNU495" s="416" t="s">
        <v>22774</v>
      </c>
      <c r="BNV495" s="416"/>
      <c r="BNW495" s="416"/>
      <c r="BNX495" s="416"/>
      <c r="BNY495" s="416"/>
      <c r="BNZ495" s="416"/>
      <c r="BOA495" s="258" t="s">
        <v>10863</v>
      </c>
      <c r="BOB495" s="258" t="s">
        <v>22772</v>
      </c>
      <c r="BOC495" s="258" t="s">
        <v>6595</v>
      </c>
      <c r="BOD495" s="251">
        <v>1</v>
      </c>
      <c r="BOE495" s="251"/>
      <c r="BOF495" s="100">
        <v>79.59</v>
      </c>
      <c r="BOG495" s="100">
        <f>ROUND(BOF495*(1+$C$10),2)</f>
        <v>79.59</v>
      </c>
      <c r="BOH495" s="100">
        <f>BOD495*BOF495</f>
        <v>79.59</v>
      </c>
      <c r="BOI495" s="294">
        <f>BOG495*BOD495</f>
        <v>79.59</v>
      </c>
      <c r="BOJ495" s="295" t="s">
        <v>22773</v>
      </c>
      <c r="BOK495" s="416" t="s">
        <v>22774</v>
      </c>
      <c r="BOL495" s="416"/>
      <c r="BOM495" s="416"/>
      <c r="BON495" s="416"/>
      <c r="BOO495" s="416"/>
      <c r="BOP495" s="416"/>
      <c r="BOQ495" s="258" t="s">
        <v>10863</v>
      </c>
      <c r="BOR495" s="258" t="s">
        <v>22772</v>
      </c>
      <c r="BOS495" s="258" t="s">
        <v>6595</v>
      </c>
      <c r="BOT495" s="251">
        <v>1</v>
      </c>
      <c r="BOU495" s="251"/>
      <c r="BOV495" s="100">
        <v>79.59</v>
      </c>
      <c r="BOW495" s="100">
        <f>ROUND(BOV495*(1+$C$10),2)</f>
        <v>79.59</v>
      </c>
      <c r="BOX495" s="100">
        <f>BOT495*BOV495</f>
        <v>79.59</v>
      </c>
      <c r="BOY495" s="294">
        <f>BOW495*BOT495</f>
        <v>79.59</v>
      </c>
      <c r="BOZ495" s="295" t="s">
        <v>22773</v>
      </c>
      <c r="BPA495" s="416" t="s">
        <v>22774</v>
      </c>
      <c r="BPB495" s="416"/>
      <c r="BPC495" s="416"/>
      <c r="BPD495" s="416"/>
      <c r="BPE495" s="416"/>
      <c r="BPF495" s="416"/>
      <c r="BPG495" s="258" t="s">
        <v>10863</v>
      </c>
      <c r="BPH495" s="258" t="s">
        <v>22772</v>
      </c>
      <c r="BPI495" s="258" t="s">
        <v>6595</v>
      </c>
      <c r="BPJ495" s="251">
        <v>1</v>
      </c>
      <c r="BPK495" s="251"/>
      <c r="BPL495" s="100">
        <v>79.59</v>
      </c>
      <c r="BPM495" s="100">
        <f>ROUND(BPL495*(1+$C$10),2)</f>
        <v>79.59</v>
      </c>
      <c r="BPN495" s="100">
        <f>BPJ495*BPL495</f>
        <v>79.59</v>
      </c>
      <c r="BPO495" s="294">
        <f>BPM495*BPJ495</f>
        <v>79.59</v>
      </c>
      <c r="BPP495" s="295" t="s">
        <v>22773</v>
      </c>
      <c r="BPQ495" s="416" t="s">
        <v>22774</v>
      </c>
      <c r="BPR495" s="416"/>
      <c r="BPS495" s="416"/>
      <c r="BPT495" s="416"/>
      <c r="BPU495" s="416"/>
      <c r="BPV495" s="416"/>
      <c r="BPW495" s="258" t="s">
        <v>10863</v>
      </c>
      <c r="BPX495" s="258" t="s">
        <v>22772</v>
      </c>
      <c r="BPY495" s="258" t="s">
        <v>6595</v>
      </c>
      <c r="BPZ495" s="251">
        <v>1</v>
      </c>
      <c r="BQA495" s="251"/>
      <c r="BQB495" s="100">
        <v>79.59</v>
      </c>
      <c r="BQC495" s="100">
        <f>ROUND(BQB495*(1+$C$10),2)</f>
        <v>79.59</v>
      </c>
      <c r="BQD495" s="100">
        <f>BPZ495*BQB495</f>
        <v>79.59</v>
      </c>
      <c r="BQE495" s="294">
        <f>BQC495*BPZ495</f>
        <v>79.59</v>
      </c>
      <c r="BQF495" s="295" t="s">
        <v>22773</v>
      </c>
      <c r="BQG495" s="416" t="s">
        <v>22774</v>
      </c>
      <c r="BQH495" s="416"/>
      <c r="BQI495" s="416"/>
      <c r="BQJ495" s="416"/>
      <c r="BQK495" s="416"/>
      <c r="BQL495" s="416"/>
      <c r="BQM495" s="258" t="s">
        <v>10863</v>
      </c>
      <c r="BQN495" s="258" t="s">
        <v>22772</v>
      </c>
      <c r="BQO495" s="258" t="s">
        <v>6595</v>
      </c>
      <c r="BQP495" s="251">
        <v>1</v>
      </c>
      <c r="BQQ495" s="251"/>
      <c r="BQR495" s="100">
        <v>79.59</v>
      </c>
      <c r="BQS495" s="100">
        <f>ROUND(BQR495*(1+$C$10),2)</f>
        <v>79.59</v>
      </c>
      <c r="BQT495" s="100">
        <f>BQP495*BQR495</f>
        <v>79.59</v>
      </c>
      <c r="BQU495" s="294">
        <f>BQS495*BQP495</f>
        <v>79.59</v>
      </c>
      <c r="BQV495" s="295" t="s">
        <v>22773</v>
      </c>
      <c r="BQW495" s="416" t="s">
        <v>22774</v>
      </c>
      <c r="BQX495" s="416"/>
      <c r="BQY495" s="416"/>
      <c r="BQZ495" s="416"/>
      <c r="BRA495" s="416"/>
      <c r="BRB495" s="416"/>
      <c r="BRC495" s="258" t="s">
        <v>10863</v>
      </c>
      <c r="BRD495" s="258" t="s">
        <v>22772</v>
      </c>
      <c r="BRE495" s="258" t="s">
        <v>6595</v>
      </c>
      <c r="BRF495" s="251">
        <v>1</v>
      </c>
      <c r="BRG495" s="251"/>
      <c r="BRH495" s="100">
        <v>79.59</v>
      </c>
      <c r="BRI495" s="100">
        <f>ROUND(BRH495*(1+$C$10),2)</f>
        <v>79.59</v>
      </c>
      <c r="BRJ495" s="100">
        <f>BRF495*BRH495</f>
        <v>79.59</v>
      </c>
      <c r="BRK495" s="294">
        <f>BRI495*BRF495</f>
        <v>79.59</v>
      </c>
      <c r="BRL495" s="295" t="s">
        <v>22773</v>
      </c>
      <c r="BRM495" s="416" t="s">
        <v>22774</v>
      </c>
      <c r="BRN495" s="416"/>
      <c r="BRO495" s="416"/>
      <c r="BRP495" s="416"/>
      <c r="BRQ495" s="416"/>
      <c r="BRR495" s="416"/>
      <c r="BRS495" s="258" t="s">
        <v>10863</v>
      </c>
      <c r="BRT495" s="258" t="s">
        <v>22772</v>
      </c>
      <c r="BRU495" s="258" t="s">
        <v>6595</v>
      </c>
      <c r="BRV495" s="251">
        <v>1</v>
      </c>
      <c r="BRW495" s="251"/>
      <c r="BRX495" s="100">
        <v>79.59</v>
      </c>
      <c r="BRY495" s="100">
        <f>ROUND(BRX495*(1+$C$10),2)</f>
        <v>79.59</v>
      </c>
      <c r="BRZ495" s="100">
        <f>BRV495*BRX495</f>
        <v>79.59</v>
      </c>
      <c r="BSA495" s="294">
        <f>BRY495*BRV495</f>
        <v>79.59</v>
      </c>
      <c r="BSB495" s="295" t="s">
        <v>22773</v>
      </c>
      <c r="BSC495" s="416" t="s">
        <v>22774</v>
      </c>
      <c r="BSD495" s="416"/>
      <c r="BSE495" s="416"/>
      <c r="BSF495" s="416"/>
      <c r="BSG495" s="416"/>
      <c r="BSH495" s="416"/>
      <c r="BSI495" s="258" t="s">
        <v>10863</v>
      </c>
      <c r="BSJ495" s="258" t="s">
        <v>22772</v>
      </c>
      <c r="BSK495" s="258" t="s">
        <v>6595</v>
      </c>
      <c r="BSL495" s="251">
        <v>1</v>
      </c>
      <c r="BSM495" s="251"/>
      <c r="BSN495" s="100">
        <v>79.59</v>
      </c>
      <c r="BSO495" s="100">
        <f>ROUND(BSN495*(1+$C$10),2)</f>
        <v>79.59</v>
      </c>
      <c r="BSP495" s="100">
        <f>BSL495*BSN495</f>
        <v>79.59</v>
      </c>
      <c r="BSQ495" s="294">
        <f>BSO495*BSL495</f>
        <v>79.59</v>
      </c>
      <c r="BSR495" s="295" t="s">
        <v>22773</v>
      </c>
      <c r="BSS495" s="416" t="s">
        <v>22774</v>
      </c>
      <c r="BST495" s="416"/>
      <c r="BSU495" s="416"/>
      <c r="BSV495" s="416"/>
      <c r="BSW495" s="416"/>
      <c r="BSX495" s="416"/>
      <c r="BSY495" s="258" t="s">
        <v>10863</v>
      </c>
      <c r="BSZ495" s="258" t="s">
        <v>22772</v>
      </c>
      <c r="BTA495" s="258" t="s">
        <v>6595</v>
      </c>
      <c r="BTB495" s="251">
        <v>1</v>
      </c>
      <c r="BTC495" s="251"/>
      <c r="BTD495" s="100">
        <v>79.59</v>
      </c>
      <c r="BTE495" s="100">
        <f>ROUND(BTD495*(1+$C$10),2)</f>
        <v>79.59</v>
      </c>
      <c r="BTF495" s="100">
        <f>BTB495*BTD495</f>
        <v>79.59</v>
      </c>
      <c r="BTG495" s="294">
        <f>BTE495*BTB495</f>
        <v>79.59</v>
      </c>
      <c r="BTH495" s="295" t="s">
        <v>22773</v>
      </c>
      <c r="BTI495" s="416" t="s">
        <v>22774</v>
      </c>
      <c r="BTJ495" s="416"/>
      <c r="BTK495" s="416"/>
      <c r="BTL495" s="416"/>
      <c r="BTM495" s="416"/>
      <c r="BTN495" s="416"/>
      <c r="BTO495" s="258" t="s">
        <v>10863</v>
      </c>
      <c r="BTP495" s="258" t="s">
        <v>22772</v>
      </c>
      <c r="BTQ495" s="258" t="s">
        <v>6595</v>
      </c>
      <c r="BTR495" s="251">
        <v>1</v>
      </c>
      <c r="BTS495" s="251"/>
      <c r="BTT495" s="100">
        <v>79.59</v>
      </c>
      <c r="BTU495" s="100">
        <f>ROUND(BTT495*(1+$C$10),2)</f>
        <v>79.59</v>
      </c>
      <c r="BTV495" s="100">
        <f>BTR495*BTT495</f>
        <v>79.59</v>
      </c>
      <c r="BTW495" s="294">
        <f>BTU495*BTR495</f>
        <v>79.59</v>
      </c>
      <c r="BTX495" s="295" t="s">
        <v>22773</v>
      </c>
      <c r="BTY495" s="416" t="s">
        <v>22774</v>
      </c>
      <c r="BTZ495" s="416"/>
      <c r="BUA495" s="416"/>
      <c r="BUB495" s="416"/>
      <c r="BUC495" s="416"/>
      <c r="BUD495" s="416"/>
      <c r="BUE495" s="258" t="s">
        <v>10863</v>
      </c>
      <c r="BUF495" s="258" t="s">
        <v>22772</v>
      </c>
      <c r="BUG495" s="258" t="s">
        <v>6595</v>
      </c>
      <c r="BUH495" s="251">
        <v>1</v>
      </c>
      <c r="BUI495" s="251"/>
      <c r="BUJ495" s="100">
        <v>79.59</v>
      </c>
      <c r="BUK495" s="100">
        <f>ROUND(BUJ495*(1+$C$10),2)</f>
        <v>79.59</v>
      </c>
      <c r="BUL495" s="100">
        <f>BUH495*BUJ495</f>
        <v>79.59</v>
      </c>
      <c r="BUM495" s="294">
        <f>BUK495*BUH495</f>
        <v>79.59</v>
      </c>
      <c r="BUN495" s="295" t="s">
        <v>22773</v>
      </c>
      <c r="BUO495" s="416" t="s">
        <v>22774</v>
      </c>
      <c r="BUP495" s="416"/>
      <c r="BUQ495" s="416"/>
      <c r="BUR495" s="416"/>
      <c r="BUS495" s="416"/>
      <c r="BUT495" s="416"/>
      <c r="BUU495" s="258" t="s">
        <v>10863</v>
      </c>
      <c r="BUV495" s="258" t="s">
        <v>22772</v>
      </c>
      <c r="BUW495" s="258" t="s">
        <v>6595</v>
      </c>
      <c r="BUX495" s="251">
        <v>1</v>
      </c>
      <c r="BUY495" s="251"/>
      <c r="BUZ495" s="100">
        <v>79.59</v>
      </c>
      <c r="BVA495" s="100">
        <f>ROUND(BUZ495*(1+$C$10),2)</f>
        <v>79.59</v>
      </c>
      <c r="BVB495" s="100">
        <f>BUX495*BUZ495</f>
        <v>79.59</v>
      </c>
      <c r="BVC495" s="294">
        <f>BVA495*BUX495</f>
        <v>79.59</v>
      </c>
      <c r="BVD495" s="295" t="s">
        <v>22773</v>
      </c>
      <c r="BVE495" s="416" t="s">
        <v>22774</v>
      </c>
      <c r="BVF495" s="416"/>
      <c r="BVG495" s="416"/>
      <c r="BVH495" s="416"/>
      <c r="BVI495" s="416"/>
      <c r="BVJ495" s="416"/>
      <c r="BVK495" s="258" t="s">
        <v>10863</v>
      </c>
      <c r="BVL495" s="258" t="s">
        <v>22772</v>
      </c>
      <c r="BVM495" s="258" t="s">
        <v>6595</v>
      </c>
      <c r="BVN495" s="251">
        <v>1</v>
      </c>
      <c r="BVO495" s="251"/>
      <c r="BVP495" s="100">
        <v>79.59</v>
      </c>
      <c r="BVQ495" s="100">
        <f>ROUND(BVP495*(1+$C$10),2)</f>
        <v>79.59</v>
      </c>
      <c r="BVR495" s="100">
        <f>BVN495*BVP495</f>
        <v>79.59</v>
      </c>
      <c r="BVS495" s="294">
        <f>BVQ495*BVN495</f>
        <v>79.59</v>
      </c>
      <c r="BVT495" s="295" t="s">
        <v>22773</v>
      </c>
      <c r="BVU495" s="416" t="s">
        <v>22774</v>
      </c>
      <c r="BVV495" s="416"/>
      <c r="BVW495" s="416"/>
      <c r="BVX495" s="416"/>
      <c r="BVY495" s="416"/>
      <c r="BVZ495" s="416"/>
      <c r="BWA495" s="258" t="s">
        <v>10863</v>
      </c>
      <c r="BWB495" s="258" t="s">
        <v>22772</v>
      </c>
      <c r="BWC495" s="258" t="s">
        <v>6595</v>
      </c>
      <c r="BWD495" s="251">
        <v>1</v>
      </c>
      <c r="BWE495" s="251"/>
      <c r="BWF495" s="100">
        <v>79.59</v>
      </c>
      <c r="BWG495" s="100">
        <f>ROUND(BWF495*(1+$C$10),2)</f>
        <v>79.59</v>
      </c>
      <c r="BWH495" s="100">
        <f>BWD495*BWF495</f>
        <v>79.59</v>
      </c>
      <c r="BWI495" s="294">
        <f>BWG495*BWD495</f>
        <v>79.59</v>
      </c>
      <c r="BWJ495" s="295" t="s">
        <v>22773</v>
      </c>
      <c r="BWK495" s="416" t="s">
        <v>22774</v>
      </c>
      <c r="BWL495" s="416"/>
      <c r="BWM495" s="416"/>
      <c r="BWN495" s="416"/>
      <c r="BWO495" s="416"/>
      <c r="BWP495" s="416"/>
      <c r="BWQ495" s="258" t="s">
        <v>10863</v>
      </c>
      <c r="BWR495" s="258" t="s">
        <v>22772</v>
      </c>
      <c r="BWS495" s="258" t="s">
        <v>6595</v>
      </c>
      <c r="BWT495" s="251">
        <v>1</v>
      </c>
      <c r="BWU495" s="251"/>
      <c r="BWV495" s="100">
        <v>79.59</v>
      </c>
      <c r="BWW495" s="100">
        <f>ROUND(BWV495*(1+$C$10),2)</f>
        <v>79.59</v>
      </c>
      <c r="BWX495" s="100">
        <f>BWT495*BWV495</f>
        <v>79.59</v>
      </c>
      <c r="BWY495" s="294">
        <f>BWW495*BWT495</f>
        <v>79.59</v>
      </c>
      <c r="BWZ495" s="295" t="s">
        <v>22773</v>
      </c>
      <c r="BXA495" s="416" t="s">
        <v>22774</v>
      </c>
      <c r="BXB495" s="416"/>
      <c r="BXC495" s="416"/>
      <c r="BXD495" s="416"/>
      <c r="BXE495" s="416"/>
      <c r="BXF495" s="416"/>
      <c r="BXG495" s="258" t="s">
        <v>10863</v>
      </c>
      <c r="BXH495" s="258" t="s">
        <v>22772</v>
      </c>
      <c r="BXI495" s="258" t="s">
        <v>6595</v>
      </c>
      <c r="BXJ495" s="251">
        <v>1</v>
      </c>
      <c r="BXK495" s="251"/>
      <c r="BXL495" s="100">
        <v>79.59</v>
      </c>
      <c r="BXM495" s="100">
        <f>ROUND(BXL495*(1+$C$10),2)</f>
        <v>79.59</v>
      </c>
      <c r="BXN495" s="100">
        <f>BXJ495*BXL495</f>
        <v>79.59</v>
      </c>
      <c r="BXO495" s="294">
        <f>BXM495*BXJ495</f>
        <v>79.59</v>
      </c>
      <c r="BXP495" s="295" t="s">
        <v>22773</v>
      </c>
      <c r="BXQ495" s="416" t="s">
        <v>22774</v>
      </c>
      <c r="BXR495" s="416"/>
      <c r="BXS495" s="416"/>
      <c r="BXT495" s="416"/>
      <c r="BXU495" s="416"/>
      <c r="BXV495" s="416"/>
      <c r="BXW495" s="258" t="s">
        <v>10863</v>
      </c>
      <c r="BXX495" s="258" t="s">
        <v>22772</v>
      </c>
      <c r="BXY495" s="258" t="s">
        <v>6595</v>
      </c>
      <c r="BXZ495" s="251">
        <v>1</v>
      </c>
      <c r="BYA495" s="251"/>
      <c r="BYB495" s="100">
        <v>79.59</v>
      </c>
      <c r="BYC495" s="100">
        <f>ROUND(BYB495*(1+$C$10),2)</f>
        <v>79.59</v>
      </c>
      <c r="BYD495" s="100">
        <f>BXZ495*BYB495</f>
        <v>79.59</v>
      </c>
      <c r="BYE495" s="294">
        <f>BYC495*BXZ495</f>
        <v>79.59</v>
      </c>
      <c r="BYF495" s="295" t="s">
        <v>22773</v>
      </c>
      <c r="BYG495" s="416" t="s">
        <v>22774</v>
      </c>
      <c r="BYH495" s="416"/>
      <c r="BYI495" s="416"/>
      <c r="BYJ495" s="416"/>
      <c r="BYK495" s="416"/>
      <c r="BYL495" s="416"/>
      <c r="BYM495" s="258" t="s">
        <v>10863</v>
      </c>
      <c r="BYN495" s="258" t="s">
        <v>22772</v>
      </c>
      <c r="BYO495" s="258" t="s">
        <v>6595</v>
      </c>
      <c r="BYP495" s="251">
        <v>1</v>
      </c>
      <c r="BYQ495" s="251"/>
      <c r="BYR495" s="100">
        <v>79.59</v>
      </c>
      <c r="BYS495" s="100">
        <f>ROUND(BYR495*(1+$C$10),2)</f>
        <v>79.59</v>
      </c>
      <c r="BYT495" s="100">
        <f>BYP495*BYR495</f>
        <v>79.59</v>
      </c>
      <c r="BYU495" s="294">
        <f>BYS495*BYP495</f>
        <v>79.59</v>
      </c>
      <c r="BYV495" s="295" t="s">
        <v>22773</v>
      </c>
      <c r="BYW495" s="416" t="s">
        <v>22774</v>
      </c>
      <c r="BYX495" s="416"/>
      <c r="BYY495" s="416"/>
      <c r="BYZ495" s="416"/>
      <c r="BZA495" s="416"/>
      <c r="BZB495" s="416"/>
      <c r="BZC495" s="258" t="s">
        <v>10863</v>
      </c>
      <c r="BZD495" s="258" t="s">
        <v>22772</v>
      </c>
      <c r="BZE495" s="258" t="s">
        <v>6595</v>
      </c>
      <c r="BZF495" s="251">
        <v>1</v>
      </c>
      <c r="BZG495" s="251"/>
      <c r="BZH495" s="100">
        <v>79.59</v>
      </c>
      <c r="BZI495" s="100">
        <f>ROUND(BZH495*(1+$C$10),2)</f>
        <v>79.59</v>
      </c>
      <c r="BZJ495" s="100">
        <f>BZF495*BZH495</f>
        <v>79.59</v>
      </c>
      <c r="BZK495" s="294">
        <f>BZI495*BZF495</f>
        <v>79.59</v>
      </c>
      <c r="BZL495" s="295" t="s">
        <v>22773</v>
      </c>
      <c r="BZM495" s="416" t="s">
        <v>22774</v>
      </c>
      <c r="BZN495" s="416"/>
      <c r="BZO495" s="416"/>
      <c r="BZP495" s="416"/>
      <c r="BZQ495" s="416"/>
      <c r="BZR495" s="416"/>
      <c r="BZS495" s="258" t="s">
        <v>10863</v>
      </c>
      <c r="BZT495" s="258" t="s">
        <v>22772</v>
      </c>
      <c r="BZU495" s="258" t="s">
        <v>6595</v>
      </c>
      <c r="BZV495" s="251">
        <v>1</v>
      </c>
      <c r="BZW495" s="251"/>
      <c r="BZX495" s="100">
        <v>79.59</v>
      </c>
      <c r="BZY495" s="100">
        <f>ROUND(BZX495*(1+$C$10),2)</f>
        <v>79.59</v>
      </c>
      <c r="BZZ495" s="100">
        <f>BZV495*BZX495</f>
        <v>79.59</v>
      </c>
      <c r="CAA495" s="294">
        <f>BZY495*BZV495</f>
        <v>79.59</v>
      </c>
      <c r="CAB495" s="295" t="s">
        <v>22773</v>
      </c>
      <c r="CAC495" s="416" t="s">
        <v>22774</v>
      </c>
      <c r="CAD495" s="416"/>
      <c r="CAE495" s="416"/>
      <c r="CAF495" s="416"/>
      <c r="CAG495" s="416"/>
      <c r="CAH495" s="416"/>
      <c r="CAI495" s="258" t="s">
        <v>10863</v>
      </c>
      <c r="CAJ495" s="258" t="s">
        <v>22772</v>
      </c>
      <c r="CAK495" s="258" t="s">
        <v>6595</v>
      </c>
      <c r="CAL495" s="251">
        <v>1</v>
      </c>
      <c r="CAM495" s="251"/>
      <c r="CAN495" s="100">
        <v>79.59</v>
      </c>
      <c r="CAO495" s="100">
        <f>ROUND(CAN495*(1+$C$10),2)</f>
        <v>79.59</v>
      </c>
      <c r="CAP495" s="100">
        <f>CAL495*CAN495</f>
        <v>79.59</v>
      </c>
      <c r="CAQ495" s="294">
        <f>CAO495*CAL495</f>
        <v>79.59</v>
      </c>
      <c r="CAR495" s="295" t="s">
        <v>22773</v>
      </c>
      <c r="CAS495" s="416" t="s">
        <v>22774</v>
      </c>
      <c r="CAT495" s="416"/>
      <c r="CAU495" s="416"/>
      <c r="CAV495" s="416"/>
      <c r="CAW495" s="416"/>
      <c r="CAX495" s="416"/>
      <c r="CAY495" s="258" t="s">
        <v>10863</v>
      </c>
      <c r="CAZ495" s="258" t="s">
        <v>22772</v>
      </c>
      <c r="CBA495" s="258" t="s">
        <v>6595</v>
      </c>
      <c r="CBB495" s="251">
        <v>1</v>
      </c>
      <c r="CBC495" s="251"/>
      <c r="CBD495" s="100">
        <v>79.59</v>
      </c>
      <c r="CBE495" s="100">
        <f>ROUND(CBD495*(1+$C$10),2)</f>
        <v>79.59</v>
      </c>
      <c r="CBF495" s="100">
        <f>CBB495*CBD495</f>
        <v>79.59</v>
      </c>
      <c r="CBG495" s="294">
        <f>CBE495*CBB495</f>
        <v>79.59</v>
      </c>
      <c r="CBH495" s="295" t="s">
        <v>22773</v>
      </c>
      <c r="CBI495" s="416" t="s">
        <v>22774</v>
      </c>
      <c r="CBJ495" s="416"/>
      <c r="CBK495" s="416"/>
      <c r="CBL495" s="416"/>
      <c r="CBM495" s="416"/>
      <c r="CBN495" s="416"/>
      <c r="CBO495" s="258" t="s">
        <v>10863</v>
      </c>
      <c r="CBP495" s="258" t="s">
        <v>22772</v>
      </c>
      <c r="CBQ495" s="258" t="s">
        <v>6595</v>
      </c>
      <c r="CBR495" s="251">
        <v>1</v>
      </c>
      <c r="CBS495" s="251"/>
      <c r="CBT495" s="100">
        <v>79.59</v>
      </c>
      <c r="CBU495" s="100">
        <f>ROUND(CBT495*(1+$C$10),2)</f>
        <v>79.59</v>
      </c>
      <c r="CBV495" s="100">
        <f>CBR495*CBT495</f>
        <v>79.59</v>
      </c>
      <c r="CBW495" s="294">
        <f>CBU495*CBR495</f>
        <v>79.59</v>
      </c>
      <c r="CBX495" s="295" t="s">
        <v>22773</v>
      </c>
      <c r="CBY495" s="416" t="s">
        <v>22774</v>
      </c>
      <c r="CBZ495" s="416"/>
      <c r="CCA495" s="416"/>
      <c r="CCB495" s="416"/>
      <c r="CCC495" s="416"/>
      <c r="CCD495" s="416"/>
      <c r="CCE495" s="258" t="s">
        <v>10863</v>
      </c>
      <c r="CCF495" s="258" t="s">
        <v>22772</v>
      </c>
      <c r="CCG495" s="258" t="s">
        <v>6595</v>
      </c>
      <c r="CCH495" s="251">
        <v>1</v>
      </c>
      <c r="CCI495" s="251"/>
      <c r="CCJ495" s="100">
        <v>79.59</v>
      </c>
      <c r="CCK495" s="100">
        <f>ROUND(CCJ495*(1+$C$10),2)</f>
        <v>79.59</v>
      </c>
      <c r="CCL495" s="100">
        <f>CCH495*CCJ495</f>
        <v>79.59</v>
      </c>
      <c r="CCM495" s="294">
        <f>CCK495*CCH495</f>
        <v>79.59</v>
      </c>
      <c r="CCN495" s="295" t="s">
        <v>22773</v>
      </c>
      <c r="CCO495" s="416" t="s">
        <v>22774</v>
      </c>
      <c r="CCP495" s="416"/>
      <c r="CCQ495" s="416"/>
      <c r="CCR495" s="416"/>
      <c r="CCS495" s="416"/>
      <c r="CCT495" s="416"/>
      <c r="CCU495" s="258" t="s">
        <v>10863</v>
      </c>
      <c r="CCV495" s="258" t="s">
        <v>22772</v>
      </c>
      <c r="CCW495" s="258" t="s">
        <v>6595</v>
      </c>
      <c r="CCX495" s="251">
        <v>1</v>
      </c>
      <c r="CCY495" s="251"/>
      <c r="CCZ495" s="100">
        <v>79.59</v>
      </c>
      <c r="CDA495" s="100">
        <f>ROUND(CCZ495*(1+$C$10),2)</f>
        <v>79.59</v>
      </c>
      <c r="CDB495" s="100">
        <f>CCX495*CCZ495</f>
        <v>79.59</v>
      </c>
      <c r="CDC495" s="294">
        <f>CDA495*CCX495</f>
        <v>79.59</v>
      </c>
      <c r="CDD495" s="295" t="s">
        <v>22773</v>
      </c>
      <c r="CDE495" s="416" t="s">
        <v>22774</v>
      </c>
      <c r="CDF495" s="416"/>
      <c r="CDG495" s="416"/>
      <c r="CDH495" s="416"/>
      <c r="CDI495" s="416"/>
      <c r="CDJ495" s="416"/>
      <c r="CDK495" s="258" t="s">
        <v>10863</v>
      </c>
      <c r="CDL495" s="258" t="s">
        <v>22772</v>
      </c>
      <c r="CDM495" s="258" t="s">
        <v>6595</v>
      </c>
      <c r="CDN495" s="251">
        <v>1</v>
      </c>
      <c r="CDO495" s="251"/>
      <c r="CDP495" s="100">
        <v>79.59</v>
      </c>
      <c r="CDQ495" s="100">
        <f>ROUND(CDP495*(1+$C$10),2)</f>
        <v>79.59</v>
      </c>
      <c r="CDR495" s="100">
        <f>CDN495*CDP495</f>
        <v>79.59</v>
      </c>
      <c r="CDS495" s="294">
        <f>CDQ495*CDN495</f>
        <v>79.59</v>
      </c>
      <c r="CDT495" s="295" t="s">
        <v>22773</v>
      </c>
      <c r="CDU495" s="416" t="s">
        <v>22774</v>
      </c>
      <c r="CDV495" s="416"/>
      <c r="CDW495" s="416"/>
      <c r="CDX495" s="416"/>
      <c r="CDY495" s="416"/>
      <c r="CDZ495" s="416"/>
      <c r="CEA495" s="258" t="s">
        <v>10863</v>
      </c>
      <c r="CEB495" s="258" t="s">
        <v>22772</v>
      </c>
      <c r="CEC495" s="258" t="s">
        <v>6595</v>
      </c>
      <c r="CED495" s="251">
        <v>1</v>
      </c>
      <c r="CEE495" s="251"/>
      <c r="CEF495" s="100">
        <v>79.59</v>
      </c>
      <c r="CEG495" s="100">
        <f>ROUND(CEF495*(1+$C$10),2)</f>
        <v>79.59</v>
      </c>
      <c r="CEH495" s="100">
        <f>CED495*CEF495</f>
        <v>79.59</v>
      </c>
      <c r="CEI495" s="294">
        <f>CEG495*CED495</f>
        <v>79.59</v>
      </c>
      <c r="CEJ495" s="295" t="s">
        <v>22773</v>
      </c>
      <c r="CEK495" s="416" t="s">
        <v>22774</v>
      </c>
      <c r="CEL495" s="416"/>
      <c r="CEM495" s="416"/>
      <c r="CEN495" s="416"/>
      <c r="CEO495" s="416"/>
      <c r="CEP495" s="416"/>
      <c r="CEQ495" s="258" t="s">
        <v>10863</v>
      </c>
      <c r="CER495" s="258" t="s">
        <v>22772</v>
      </c>
      <c r="CES495" s="258" t="s">
        <v>6595</v>
      </c>
      <c r="CET495" s="251">
        <v>1</v>
      </c>
      <c r="CEU495" s="251"/>
      <c r="CEV495" s="100">
        <v>79.59</v>
      </c>
      <c r="CEW495" s="100">
        <f>ROUND(CEV495*(1+$C$10),2)</f>
        <v>79.59</v>
      </c>
      <c r="CEX495" s="100">
        <f>CET495*CEV495</f>
        <v>79.59</v>
      </c>
      <c r="CEY495" s="294">
        <f>CEW495*CET495</f>
        <v>79.59</v>
      </c>
      <c r="CEZ495" s="295" t="s">
        <v>22773</v>
      </c>
      <c r="CFA495" s="416" t="s">
        <v>22774</v>
      </c>
      <c r="CFB495" s="416"/>
      <c r="CFC495" s="416"/>
      <c r="CFD495" s="416"/>
      <c r="CFE495" s="416"/>
      <c r="CFF495" s="416"/>
      <c r="CFG495" s="258" t="s">
        <v>10863</v>
      </c>
      <c r="CFH495" s="258" t="s">
        <v>22772</v>
      </c>
      <c r="CFI495" s="258" t="s">
        <v>6595</v>
      </c>
      <c r="CFJ495" s="251">
        <v>1</v>
      </c>
      <c r="CFK495" s="251"/>
      <c r="CFL495" s="100">
        <v>79.59</v>
      </c>
      <c r="CFM495" s="100">
        <f>ROUND(CFL495*(1+$C$10),2)</f>
        <v>79.59</v>
      </c>
      <c r="CFN495" s="100">
        <f>CFJ495*CFL495</f>
        <v>79.59</v>
      </c>
      <c r="CFO495" s="294">
        <f>CFM495*CFJ495</f>
        <v>79.59</v>
      </c>
      <c r="CFP495" s="295" t="s">
        <v>22773</v>
      </c>
      <c r="CFQ495" s="416" t="s">
        <v>22774</v>
      </c>
      <c r="CFR495" s="416"/>
      <c r="CFS495" s="416"/>
      <c r="CFT495" s="416"/>
      <c r="CFU495" s="416"/>
      <c r="CFV495" s="416"/>
      <c r="CFW495" s="258" t="s">
        <v>10863</v>
      </c>
      <c r="CFX495" s="258" t="s">
        <v>22772</v>
      </c>
      <c r="CFY495" s="258" t="s">
        <v>6595</v>
      </c>
      <c r="CFZ495" s="251">
        <v>1</v>
      </c>
      <c r="CGA495" s="251"/>
      <c r="CGB495" s="100">
        <v>79.59</v>
      </c>
      <c r="CGC495" s="100">
        <f>ROUND(CGB495*(1+$C$10),2)</f>
        <v>79.59</v>
      </c>
      <c r="CGD495" s="100">
        <f>CFZ495*CGB495</f>
        <v>79.59</v>
      </c>
      <c r="CGE495" s="294">
        <f>CGC495*CFZ495</f>
        <v>79.59</v>
      </c>
      <c r="CGF495" s="295" t="s">
        <v>22773</v>
      </c>
      <c r="CGG495" s="416" t="s">
        <v>22774</v>
      </c>
      <c r="CGH495" s="416"/>
      <c r="CGI495" s="416"/>
      <c r="CGJ495" s="416"/>
      <c r="CGK495" s="416"/>
      <c r="CGL495" s="416"/>
      <c r="CGM495" s="258" t="s">
        <v>10863</v>
      </c>
      <c r="CGN495" s="258" t="s">
        <v>22772</v>
      </c>
      <c r="CGO495" s="258" t="s">
        <v>6595</v>
      </c>
      <c r="CGP495" s="251">
        <v>1</v>
      </c>
      <c r="CGQ495" s="251"/>
      <c r="CGR495" s="100">
        <v>79.59</v>
      </c>
      <c r="CGS495" s="100">
        <f>ROUND(CGR495*(1+$C$10),2)</f>
        <v>79.59</v>
      </c>
      <c r="CGT495" s="100">
        <f>CGP495*CGR495</f>
        <v>79.59</v>
      </c>
      <c r="CGU495" s="294">
        <f>CGS495*CGP495</f>
        <v>79.59</v>
      </c>
      <c r="CGV495" s="295" t="s">
        <v>22773</v>
      </c>
      <c r="CGW495" s="416" t="s">
        <v>22774</v>
      </c>
      <c r="CGX495" s="416"/>
      <c r="CGY495" s="416"/>
      <c r="CGZ495" s="416"/>
      <c r="CHA495" s="416"/>
      <c r="CHB495" s="416"/>
      <c r="CHC495" s="258" t="s">
        <v>10863</v>
      </c>
      <c r="CHD495" s="258" t="s">
        <v>22772</v>
      </c>
      <c r="CHE495" s="258" t="s">
        <v>6595</v>
      </c>
      <c r="CHF495" s="251">
        <v>1</v>
      </c>
      <c r="CHG495" s="251"/>
      <c r="CHH495" s="100">
        <v>79.59</v>
      </c>
      <c r="CHI495" s="100">
        <f>ROUND(CHH495*(1+$C$10),2)</f>
        <v>79.59</v>
      </c>
      <c r="CHJ495" s="100">
        <f>CHF495*CHH495</f>
        <v>79.59</v>
      </c>
      <c r="CHK495" s="294">
        <f>CHI495*CHF495</f>
        <v>79.59</v>
      </c>
      <c r="CHL495" s="295" t="s">
        <v>22773</v>
      </c>
      <c r="CHM495" s="416" t="s">
        <v>22774</v>
      </c>
      <c r="CHN495" s="416"/>
      <c r="CHO495" s="416"/>
      <c r="CHP495" s="416"/>
      <c r="CHQ495" s="416"/>
      <c r="CHR495" s="416"/>
      <c r="CHS495" s="258" t="s">
        <v>10863</v>
      </c>
      <c r="CHT495" s="258" t="s">
        <v>22772</v>
      </c>
      <c r="CHU495" s="258" t="s">
        <v>6595</v>
      </c>
      <c r="CHV495" s="251">
        <v>1</v>
      </c>
      <c r="CHW495" s="251"/>
      <c r="CHX495" s="100">
        <v>79.59</v>
      </c>
      <c r="CHY495" s="100">
        <f>ROUND(CHX495*(1+$C$10),2)</f>
        <v>79.59</v>
      </c>
      <c r="CHZ495" s="100">
        <f>CHV495*CHX495</f>
        <v>79.59</v>
      </c>
      <c r="CIA495" s="294">
        <f>CHY495*CHV495</f>
        <v>79.59</v>
      </c>
      <c r="CIB495" s="295" t="s">
        <v>22773</v>
      </c>
      <c r="CIC495" s="416" t="s">
        <v>22774</v>
      </c>
      <c r="CID495" s="416"/>
      <c r="CIE495" s="416"/>
      <c r="CIF495" s="416"/>
      <c r="CIG495" s="416"/>
      <c r="CIH495" s="416"/>
      <c r="CII495" s="258" t="s">
        <v>10863</v>
      </c>
      <c r="CIJ495" s="258" t="s">
        <v>22772</v>
      </c>
      <c r="CIK495" s="258" t="s">
        <v>6595</v>
      </c>
      <c r="CIL495" s="251">
        <v>1</v>
      </c>
      <c r="CIM495" s="251"/>
      <c r="CIN495" s="100">
        <v>79.59</v>
      </c>
      <c r="CIO495" s="100">
        <f>ROUND(CIN495*(1+$C$10),2)</f>
        <v>79.59</v>
      </c>
      <c r="CIP495" s="100">
        <f>CIL495*CIN495</f>
        <v>79.59</v>
      </c>
      <c r="CIQ495" s="294">
        <f>CIO495*CIL495</f>
        <v>79.59</v>
      </c>
      <c r="CIR495" s="295" t="s">
        <v>22773</v>
      </c>
      <c r="CIS495" s="416" t="s">
        <v>22774</v>
      </c>
      <c r="CIT495" s="416"/>
      <c r="CIU495" s="416"/>
      <c r="CIV495" s="416"/>
      <c r="CIW495" s="416"/>
      <c r="CIX495" s="416"/>
      <c r="CIY495" s="258" t="s">
        <v>10863</v>
      </c>
      <c r="CIZ495" s="258" t="s">
        <v>22772</v>
      </c>
      <c r="CJA495" s="258" t="s">
        <v>6595</v>
      </c>
      <c r="CJB495" s="251">
        <v>1</v>
      </c>
      <c r="CJC495" s="251"/>
      <c r="CJD495" s="100">
        <v>79.59</v>
      </c>
      <c r="CJE495" s="100">
        <f>ROUND(CJD495*(1+$C$10),2)</f>
        <v>79.59</v>
      </c>
      <c r="CJF495" s="100">
        <f>CJB495*CJD495</f>
        <v>79.59</v>
      </c>
      <c r="CJG495" s="294">
        <f>CJE495*CJB495</f>
        <v>79.59</v>
      </c>
      <c r="CJH495" s="295" t="s">
        <v>22773</v>
      </c>
      <c r="CJI495" s="416" t="s">
        <v>22774</v>
      </c>
      <c r="CJJ495" s="416"/>
      <c r="CJK495" s="416"/>
      <c r="CJL495" s="416"/>
      <c r="CJM495" s="416"/>
      <c r="CJN495" s="416"/>
      <c r="CJO495" s="258" t="s">
        <v>10863</v>
      </c>
      <c r="CJP495" s="258" t="s">
        <v>22772</v>
      </c>
      <c r="CJQ495" s="258" t="s">
        <v>6595</v>
      </c>
      <c r="CJR495" s="251">
        <v>1</v>
      </c>
      <c r="CJS495" s="251"/>
      <c r="CJT495" s="100">
        <v>79.59</v>
      </c>
      <c r="CJU495" s="100">
        <f>ROUND(CJT495*(1+$C$10),2)</f>
        <v>79.59</v>
      </c>
      <c r="CJV495" s="100">
        <f>CJR495*CJT495</f>
        <v>79.59</v>
      </c>
      <c r="CJW495" s="294">
        <f>CJU495*CJR495</f>
        <v>79.59</v>
      </c>
      <c r="CJX495" s="295" t="s">
        <v>22773</v>
      </c>
      <c r="CJY495" s="416" t="s">
        <v>22774</v>
      </c>
      <c r="CJZ495" s="416"/>
      <c r="CKA495" s="416"/>
      <c r="CKB495" s="416"/>
      <c r="CKC495" s="416"/>
      <c r="CKD495" s="416"/>
      <c r="CKE495" s="258" t="s">
        <v>10863</v>
      </c>
      <c r="CKF495" s="258" t="s">
        <v>22772</v>
      </c>
      <c r="CKG495" s="258" t="s">
        <v>6595</v>
      </c>
      <c r="CKH495" s="251">
        <v>1</v>
      </c>
      <c r="CKI495" s="251"/>
      <c r="CKJ495" s="100">
        <v>79.59</v>
      </c>
      <c r="CKK495" s="100">
        <f>ROUND(CKJ495*(1+$C$10),2)</f>
        <v>79.59</v>
      </c>
      <c r="CKL495" s="100">
        <f>CKH495*CKJ495</f>
        <v>79.59</v>
      </c>
      <c r="CKM495" s="294">
        <f>CKK495*CKH495</f>
        <v>79.59</v>
      </c>
      <c r="CKN495" s="295" t="s">
        <v>22773</v>
      </c>
      <c r="CKO495" s="416" t="s">
        <v>22774</v>
      </c>
      <c r="CKP495" s="416"/>
      <c r="CKQ495" s="416"/>
      <c r="CKR495" s="416"/>
      <c r="CKS495" s="416"/>
      <c r="CKT495" s="416"/>
      <c r="CKU495" s="258" t="s">
        <v>10863</v>
      </c>
      <c r="CKV495" s="258" t="s">
        <v>22772</v>
      </c>
      <c r="CKW495" s="258" t="s">
        <v>6595</v>
      </c>
      <c r="CKX495" s="251">
        <v>1</v>
      </c>
      <c r="CKY495" s="251"/>
      <c r="CKZ495" s="100">
        <v>79.59</v>
      </c>
      <c r="CLA495" s="100">
        <f>ROUND(CKZ495*(1+$C$10),2)</f>
        <v>79.59</v>
      </c>
      <c r="CLB495" s="100">
        <f>CKX495*CKZ495</f>
        <v>79.59</v>
      </c>
      <c r="CLC495" s="294">
        <f>CLA495*CKX495</f>
        <v>79.59</v>
      </c>
      <c r="CLD495" s="295" t="s">
        <v>22773</v>
      </c>
      <c r="CLE495" s="416" t="s">
        <v>22774</v>
      </c>
      <c r="CLF495" s="416"/>
      <c r="CLG495" s="416"/>
      <c r="CLH495" s="416"/>
      <c r="CLI495" s="416"/>
      <c r="CLJ495" s="416"/>
      <c r="CLK495" s="258" t="s">
        <v>10863</v>
      </c>
      <c r="CLL495" s="258" t="s">
        <v>22772</v>
      </c>
      <c r="CLM495" s="258" t="s">
        <v>6595</v>
      </c>
      <c r="CLN495" s="251">
        <v>1</v>
      </c>
      <c r="CLO495" s="251"/>
      <c r="CLP495" s="100">
        <v>79.59</v>
      </c>
      <c r="CLQ495" s="100">
        <f>ROUND(CLP495*(1+$C$10),2)</f>
        <v>79.59</v>
      </c>
      <c r="CLR495" s="100">
        <f>CLN495*CLP495</f>
        <v>79.59</v>
      </c>
      <c r="CLS495" s="294">
        <f>CLQ495*CLN495</f>
        <v>79.59</v>
      </c>
      <c r="CLT495" s="295" t="s">
        <v>22773</v>
      </c>
      <c r="CLU495" s="416" t="s">
        <v>22774</v>
      </c>
      <c r="CLV495" s="416"/>
      <c r="CLW495" s="416"/>
      <c r="CLX495" s="416"/>
      <c r="CLY495" s="416"/>
      <c r="CLZ495" s="416"/>
      <c r="CMA495" s="258" t="s">
        <v>10863</v>
      </c>
      <c r="CMB495" s="258" t="s">
        <v>22772</v>
      </c>
      <c r="CMC495" s="258" t="s">
        <v>6595</v>
      </c>
      <c r="CMD495" s="251">
        <v>1</v>
      </c>
      <c r="CME495" s="251"/>
      <c r="CMF495" s="100">
        <v>79.59</v>
      </c>
      <c r="CMG495" s="100">
        <f>ROUND(CMF495*(1+$C$10),2)</f>
        <v>79.59</v>
      </c>
      <c r="CMH495" s="100">
        <f>CMD495*CMF495</f>
        <v>79.59</v>
      </c>
      <c r="CMI495" s="294">
        <f>CMG495*CMD495</f>
        <v>79.59</v>
      </c>
      <c r="CMJ495" s="295" t="s">
        <v>22773</v>
      </c>
      <c r="CMK495" s="416" t="s">
        <v>22774</v>
      </c>
      <c r="CML495" s="416"/>
      <c r="CMM495" s="416"/>
      <c r="CMN495" s="416"/>
      <c r="CMO495" s="416"/>
      <c r="CMP495" s="416"/>
      <c r="CMQ495" s="258" t="s">
        <v>10863</v>
      </c>
      <c r="CMR495" s="258" t="s">
        <v>22772</v>
      </c>
      <c r="CMS495" s="258" t="s">
        <v>6595</v>
      </c>
      <c r="CMT495" s="251">
        <v>1</v>
      </c>
      <c r="CMU495" s="251"/>
      <c r="CMV495" s="100">
        <v>79.59</v>
      </c>
      <c r="CMW495" s="100">
        <f>ROUND(CMV495*(1+$C$10),2)</f>
        <v>79.59</v>
      </c>
      <c r="CMX495" s="100">
        <f>CMT495*CMV495</f>
        <v>79.59</v>
      </c>
      <c r="CMY495" s="294">
        <f>CMW495*CMT495</f>
        <v>79.59</v>
      </c>
      <c r="CMZ495" s="295" t="s">
        <v>22773</v>
      </c>
      <c r="CNA495" s="416" t="s">
        <v>22774</v>
      </c>
      <c r="CNB495" s="416"/>
      <c r="CNC495" s="416"/>
      <c r="CND495" s="416"/>
      <c r="CNE495" s="416"/>
      <c r="CNF495" s="416"/>
      <c r="CNG495" s="258" t="s">
        <v>10863</v>
      </c>
      <c r="CNH495" s="258" t="s">
        <v>22772</v>
      </c>
      <c r="CNI495" s="258" t="s">
        <v>6595</v>
      </c>
      <c r="CNJ495" s="251">
        <v>1</v>
      </c>
      <c r="CNK495" s="251"/>
      <c r="CNL495" s="100">
        <v>79.59</v>
      </c>
      <c r="CNM495" s="100">
        <f>ROUND(CNL495*(1+$C$10),2)</f>
        <v>79.59</v>
      </c>
      <c r="CNN495" s="100">
        <f>CNJ495*CNL495</f>
        <v>79.59</v>
      </c>
      <c r="CNO495" s="294">
        <f>CNM495*CNJ495</f>
        <v>79.59</v>
      </c>
      <c r="CNP495" s="295" t="s">
        <v>22773</v>
      </c>
      <c r="CNQ495" s="416" t="s">
        <v>22774</v>
      </c>
      <c r="CNR495" s="416"/>
      <c r="CNS495" s="416"/>
      <c r="CNT495" s="416"/>
      <c r="CNU495" s="416"/>
      <c r="CNV495" s="416"/>
      <c r="CNW495" s="258" t="s">
        <v>10863</v>
      </c>
      <c r="CNX495" s="258" t="s">
        <v>22772</v>
      </c>
      <c r="CNY495" s="258" t="s">
        <v>6595</v>
      </c>
      <c r="CNZ495" s="251">
        <v>1</v>
      </c>
      <c r="COA495" s="251"/>
      <c r="COB495" s="100">
        <v>79.59</v>
      </c>
      <c r="COC495" s="100">
        <f>ROUND(COB495*(1+$C$10),2)</f>
        <v>79.59</v>
      </c>
      <c r="COD495" s="100">
        <f>CNZ495*COB495</f>
        <v>79.59</v>
      </c>
      <c r="COE495" s="294">
        <f>COC495*CNZ495</f>
        <v>79.59</v>
      </c>
      <c r="COF495" s="295" t="s">
        <v>22773</v>
      </c>
      <c r="COG495" s="416" t="s">
        <v>22774</v>
      </c>
      <c r="COH495" s="416"/>
      <c r="COI495" s="416"/>
      <c r="COJ495" s="416"/>
      <c r="COK495" s="416"/>
      <c r="COL495" s="416"/>
      <c r="COM495" s="258" t="s">
        <v>10863</v>
      </c>
      <c r="CON495" s="258" t="s">
        <v>22772</v>
      </c>
      <c r="COO495" s="258" t="s">
        <v>6595</v>
      </c>
      <c r="COP495" s="251">
        <v>1</v>
      </c>
      <c r="COQ495" s="251"/>
      <c r="COR495" s="100">
        <v>79.59</v>
      </c>
      <c r="COS495" s="100">
        <f>ROUND(COR495*(1+$C$10),2)</f>
        <v>79.59</v>
      </c>
      <c r="COT495" s="100">
        <f>COP495*COR495</f>
        <v>79.59</v>
      </c>
      <c r="COU495" s="294">
        <f>COS495*COP495</f>
        <v>79.59</v>
      </c>
      <c r="COV495" s="295" t="s">
        <v>22773</v>
      </c>
      <c r="COW495" s="416" t="s">
        <v>22774</v>
      </c>
      <c r="COX495" s="416"/>
      <c r="COY495" s="416"/>
      <c r="COZ495" s="416"/>
      <c r="CPA495" s="416"/>
      <c r="CPB495" s="416"/>
      <c r="CPC495" s="258" t="s">
        <v>10863</v>
      </c>
      <c r="CPD495" s="258" t="s">
        <v>22772</v>
      </c>
      <c r="CPE495" s="258" t="s">
        <v>6595</v>
      </c>
      <c r="CPF495" s="251">
        <v>1</v>
      </c>
      <c r="CPG495" s="251"/>
      <c r="CPH495" s="100">
        <v>79.59</v>
      </c>
      <c r="CPI495" s="100">
        <f>ROUND(CPH495*(1+$C$10),2)</f>
        <v>79.59</v>
      </c>
      <c r="CPJ495" s="100">
        <f>CPF495*CPH495</f>
        <v>79.59</v>
      </c>
      <c r="CPK495" s="294">
        <f>CPI495*CPF495</f>
        <v>79.59</v>
      </c>
      <c r="CPL495" s="295" t="s">
        <v>22773</v>
      </c>
      <c r="CPM495" s="416" t="s">
        <v>22774</v>
      </c>
      <c r="CPN495" s="416"/>
      <c r="CPO495" s="416"/>
      <c r="CPP495" s="416"/>
      <c r="CPQ495" s="416"/>
      <c r="CPR495" s="416"/>
      <c r="CPS495" s="258" t="s">
        <v>10863</v>
      </c>
      <c r="CPT495" s="258" t="s">
        <v>22772</v>
      </c>
      <c r="CPU495" s="258" t="s">
        <v>6595</v>
      </c>
      <c r="CPV495" s="251">
        <v>1</v>
      </c>
      <c r="CPW495" s="251"/>
      <c r="CPX495" s="100">
        <v>79.59</v>
      </c>
      <c r="CPY495" s="100">
        <f>ROUND(CPX495*(1+$C$10),2)</f>
        <v>79.59</v>
      </c>
      <c r="CPZ495" s="100">
        <f>CPV495*CPX495</f>
        <v>79.59</v>
      </c>
      <c r="CQA495" s="294">
        <f>CPY495*CPV495</f>
        <v>79.59</v>
      </c>
      <c r="CQB495" s="295" t="s">
        <v>22773</v>
      </c>
      <c r="CQC495" s="416" t="s">
        <v>22774</v>
      </c>
      <c r="CQD495" s="416"/>
      <c r="CQE495" s="416"/>
      <c r="CQF495" s="416"/>
      <c r="CQG495" s="416"/>
      <c r="CQH495" s="416"/>
      <c r="CQI495" s="258" t="s">
        <v>10863</v>
      </c>
      <c r="CQJ495" s="258" t="s">
        <v>22772</v>
      </c>
      <c r="CQK495" s="258" t="s">
        <v>6595</v>
      </c>
      <c r="CQL495" s="251">
        <v>1</v>
      </c>
      <c r="CQM495" s="251"/>
      <c r="CQN495" s="100">
        <v>79.59</v>
      </c>
      <c r="CQO495" s="100">
        <f>ROUND(CQN495*(1+$C$10),2)</f>
        <v>79.59</v>
      </c>
      <c r="CQP495" s="100">
        <f>CQL495*CQN495</f>
        <v>79.59</v>
      </c>
      <c r="CQQ495" s="294">
        <f>CQO495*CQL495</f>
        <v>79.59</v>
      </c>
      <c r="CQR495" s="295" t="s">
        <v>22773</v>
      </c>
      <c r="CQS495" s="416" t="s">
        <v>22774</v>
      </c>
      <c r="CQT495" s="416"/>
      <c r="CQU495" s="416"/>
      <c r="CQV495" s="416"/>
      <c r="CQW495" s="416"/>
      <c r="CQX495" s="416"/>
      <c r="CQY495" s="258" t="s">
        <v>10863</v>
      </c>
      <c r="CQZ495" s="258" t="s">
        <v>22772</v>
      </c>
      <c r="CRA495" s="258" t="s">
        <v>6595</v>
      </c>
      <c r="CRB495" s="251">
        <v>1</v>
      </c>
      <c r="CRC495" s="251"/>
      <c r="CRD495" s="100">
        <v>79.59</v>
      </c>
      <c r="CRE495" s="100">
        <f>ROUND(CRD495*(1+$C$10),2)</f>
        <v>79.59</v>
      </c>
      <c r="CRF495" s="100">
        <f>CRB495*CRD495</f>
        <v>79.59</v>
      </c>
      <c r="CRG495" s="294">
        <f>CRE495*CRB495</f>
        <v>79.59</v>
      </c>
      <c r="CRH495" s="295" t="s">
        <v>22773</v>
      </c>
      <c r="CRI495" s="416" t="s">
        <v>22774</v>
      </c>
      <c r="CRJ495" s="416"/>
      <c r="CRK495" s="416"/>
      <c r="CRL495" s="416"/>
      <c r="CRM495" s="416"/>
      <c r="CRN495" s="416"/>
      <c r="CRO495" s="258" t="s">
        <v>10863</v>
      </c>
      <c r="CRP495" s="258" t="s">
        <v>22772</v>
      </c>
      <c r="CRQ495" s="258" t="s">
        <v>6595</v>
      </c>
      <c r="CRR495" s="251">
        <v>1</v>
      </c>
      <c r="CRS495" s="251"/>
      <c r="CRT495" s="100">
        <v>79.59</v>
      </c>
      <c r="CRU495" s="100">
        <f>ROUND(CRT495*(1+$C$10),2)</f>
        <v>79.59</v>
      </c>
      <c r="CRV495" s="100">
        <f>CRR495*CRT495</f>
        <v>79.59</v>
      </c>
      <c r="CRW495" s="294">
        <f>CRU495*CRR495</f>
        <v>79.59</v>
      </c>
      <c r="CRX495" s="295" t="s">
        <v>22773</v>
      </c>
      <c r="CRY495" s="416" t="s">
        <v>22774</v>
      </c>
      <c r="CRZ495" s="416"/>
      <c r="CSA495" s="416"/>
      <c r="CSB495" s="416"/>
      <c r="CSC495" s="416"/>
      <c r="CSD495" s="416"/>
      <c r="CSE495" s="258" t="s">
        <v>10863</v>
      </c>
      <c r="CSF495" s="258" t="s">
        <v>22772</v>
      </c>
      <c r="CSG495" s="258" t="s">
        <v>6595</v>
      </c>
      <c r="CSH495" s="251">
        <v>1</v>
      </c>
      <c r="CSI495" s="251"/>
      <c r="CSJ495" s="100">
        <v>79.59</v>
      </c>
      <c r="CSK495" s="100">
        <f>ROUND(CSJ495*(1+$C$10),2)</f>
        <v>79.59</v>
      </c>
      <c r="CSL495" s="100">
        <f>CSH495*CSJ495</f>
        <v>79.59</v>
      </c>
      <c r="CSM495" s="294">
        <f>CSK495*CSH495</f>
        <v>79.59</v>
      </c>
      <c r="CSN495" s="295" t="s">
        <v>22773</v>
      </c>
      <c r="CSO495" s="416" t="s">
        <v>22774</v>
      </c>
      <c r="CSP495" s="416"/>
      <c r="CSQ495" s="416"/>
      <c r="CSR495" s="416"/>
      <c r="CSS495" s="416"/>
      <c r="CST495" s="416"/>
      <c r="CSU495" s="258" t="s">
        <v>10863</v>
      </c>
      <c r="CSV495" s="258" t="s">
        <v>22772</v>
      </c>
      <c r="CSW495" s="258" t="s">
        <v>6595</v>
      </c>
      <c r="CSX495" s="251">
        <v>1</v>
      </c>
      <c r="CSY495" s="251"/>
      <c r="CSZ495" s="100">
        <v>79.59</v>
      </c>
      <c r="CTA495" s="100">
        <f>ROUND(CSZ495*(1+$C$10),2)</f>
        <v>79.59</v>
      </c>
      <c r="CTB495" s="100">
        <f>CSX495*CSZ495</f>
        <v>79.59</v>
      </c>
      <c r="CTC495" s="294">
        <f>CTA495*CSX495</f>
        <v>79.59</v>
      </c>
      <c r="CTD495" s="295" t="s">
        <v>22773</v>
      </c>
      <c r="CTE495" s="416" t="s">
        <v>22774</v>
      </c>
      <c r="CTF495" s="416"/>
      <c r="CTG495" s="416"/>
      <c r="CTH495" s="416"/>
      <c r="CTI495" s="416"/>
      <c r="CTJ495" s="416"/>
      <c r="CTK495" s="258" t="s">
        <v>10863</v>
      </c>
      <c r="CTL495" s="258" t="s">
        <v>22772</v>
      </c>
      <c r="CTM495" s="258" t="s">
        <v>6595</v>
      </c>
      <c r="CTN495" s="251">
        <v>1</v>
      </c>
      <c r="CTO495" s="251"/>
      <c r="CTP495" s="100">
        <v>79.59</v>
      </c>
      <c r="CTQ495" s="100">
        <f>ROUND(CTP495*(1+$C$10),2)</f>
        <v>79.59</v>
      </c>
      <c r="CTR495" s="100">
        <f>CTN495*CTP495</f>
        <v>79.59</v>
      </c>
      <c r="CTS495" s="294">
        <f>CTQ495*CTN495</f>
        <v>79.59</v>
      </c>
      <c r="CTT495" s="295" t="s">
        <v>22773</v>
      </c>
      <c r="CTU495" s="416" t="s">
        <v>22774</v>
      </c>
      <c r="CTV495" s="416"/>
      <c r="CTW495" s="416"/>
      <c r="CTX495" s="416"/>
      <c r="CTY495" s="416"/>
      <c r="CTZ495" s="416"/>
      <c r="CUA495" s="258" t="s">
        <v>10863</v>
      </c>
      <c r="CUB495" s="258" t="s">
        <v>22772</v>
      </c>
      <c r="CUC495" s="258" t="s">
        <v>6595</v>
      </c>
      <c r="CUD495" s="251">
        <v>1</v>
      </c>
      <c r="CUE495" s="251"/>
      <c r="CUF495" s="100">
        <v>79.59</v>
      </c>
      <c r="CUG495" s="100">
        <f>ROUND(CUF495*(1+$C$10),2)</f>
        <v>79.59</v>
      </c>
      <c r="CUH495" s="100">
        <f>CUD495*CUF495</f>
        <v>79.59</v>
      </c>
      <c r="CUI495" s="294">
        <f>CUG495*CUD495</f>
        <v>79.59</v>
      </c>
      <c r="CUJ495" s="295" t="s">
        <v>22773</v>
      </c>
      <c r="CUK495" s="416" t="s">
        <v>22774</v>
      </c>
      <c r="CUL495" s="416"/>
      <c r="CUM495" s="416"/>
      <c r="CUN495" s="416"/>
      <c r="CUO495" s="416"/>
      <c r="CUP495" s="416"/>
      <c r="CUQ495" s="258" t="s">
        <v>10863</v>
      </c>
      <c r="CUR495" s="258" t="s">
        <v>22772</v>
      </c>
      <c r="CUS495" s="258" t="s">
        <v>6595</v>
      </c>
      <c r="CUT495" s="251">
        <v>1</v>
      </c>
      <c r="CUU495" s="251"/>
      <c r="CUV495" s="100">
        <v>79.59</v>
      </c>
      <c r="CUW495" s="100">
        <f>ROUND(CUV495*(1+$C$10),2)</f>
        <v>79.59</v>
      </c>
      <c r="CUX495" s="100">
        <f>CUT495*CUV495</f>
        <v>79.59</v>
      </c>
      <c r="CUY495" s="294">
        <f>CUW495*CUT495</f>
        <v>79.59</v>
      </c>
      <c r="CUZ495" s="295" t="s">
        <v>22773</v>
      </c>
      <c r="CVA495" s="416" t="s">
        <v>22774</v>
      </c>
      <c r="CVB495" s="416"/>
      <c r="CVC495" s="416"/>
      <c r="CVD495" s="416"/>
      <c r="CVE495" s="416"/>
      <c r="CVF495" s="416"/>
      <c r="CVG495" s="258" t="s">
        <v>10863</v>
      </c>
      <c r="CVH495" s="258" t="s">
        <v>22772</v>
      </c>
      <c r="CVI495" s="258" t="s">
        <v>6595</v>
      </c>
      <c r="CVJ495" s="251">
        <v>1</v>
      </c>
      <c r="CVK495" s="251"/>
      <c r="CVL495" s="100">
        <v>79.59</v>
      </c>
      <c r="CVM495" s="100">
        <f>ROUND(CVL495*(1+$C$10),2)</f>
        <v>79.59</v>
      </c>
      <c r="CVN495" s="100">
        <f>CVJ495*CVL495</f>
        <v>79.59</v>
      </c>
      <c r="CVO495" s="294">
        <f>CVM495*CVJ495</f>
        <v>79.59</v>
      </c>
      <c r="CVP495" s="295" t="s">
        <v>22773</v>
      </c>
      <c r="CVQ495" s="416" t="s">
        <v>22774</v>
      </c>
      <c r="CVR495" s="416"/>
      <c r="CVS495" s="416"/>
      <c r="CVT495" s="416"/>
      <c r="CVU495" s="416"/>
      <c r="CVV495" s="416"/>
      <c r="CVW495" s="258" t="s">
        <v>10863</v>
      </c>
      <c r="CVX495" s="258" t="s">
        <v>22772</v>
      </c>
      <c r="CVY495" s="258" t="s">
        <v>6595</v>
      </c>
      <c r="CVZ495" s="251">
        <v>1</v>
      </c>
      <c r="CWA495" s="251"/>
      <c r="CWB495" s="100">
        <v>79.59</v>
      </c>
      <c r="CWC495" s="100">
        <f>ROUND(CWB495*(1+$C$10),2)</f>
        <v>79.59</v>
      </c>
      <c r="CWD495" s="100">
        <f>CVZ495*CWB495</f>
        <v>79.59</v>
      </c>
      <c r="CWE495" s="294">
        <f>CWC495*CVZ495</f>
        <v>79.59</v>
      </c>
      <c r="CWF495" s="295" t="s">
        <v>22773</v>
      </c>
      <c r="CWG495" s="416" t="s">
        <v>22774</v>
      </c>
      <c r="CWH495" s="416"/>
      <c r="CWI495" s="416"/>
      <c r="CWJ495" s="416"/>
      <c r="CWK495" s="416"/>
      <c r="CWL495" s="416"/>
      <c r="CWM495" s="258" t="s">
        <v>10863</v>
      </c>
      <c r="CWN495" s="258" t="s">
        <v>22772</v>
      </c>
      <c r="CWO495" s="258" t="s">
        <v>6595</v>
      </c>
      <c r="CWP495" s="251">
        <v>1</v>
      </c>
      <c r="CWQ495" s="251"/>
      <c r="CWR495" s="100">
        <v>79.59</v>
      </c>
      <c r="CWS495" s="100">
        <f>ROUND(CWR495*(1+$C$10),2)</f>
        <v>79.59</v>
      </c>
      <c r="CWT495" s="100">
        <f>CWP495*CWR495</f>
        <v>79.59</v>
      </c>
      <c r="CWU495" s="294">
        <f>CWS495*CWP495</f>
        <v>79.59</v>
      </c>
      <c r="CWV495" s="295" t="s">
        <v>22773</v>
      </c>
      <c r="CWW495" s="416" t="s">
        <v>22774</v>
      </c>
      <c r="CWX495" s="416"/>
      <c r="CWY495" s="416"/>
      <c r="CWZ495" s="416"/>
      <c r="CXA495" s="416"/>
      <c r="CXB495" s="416"/>
      <c r="CXC495" s="258" t="s">
        <v>10863</v>
      </c>
      <c r="CXD495" s="258" t="s">
        <v>22772</v>
      </c>
      <c r="CXE495" s="258" t="s">
        <v>6595</v>
      </c>
      <c r="CXF495" s="251">
        <v>1</v>
      </c>
      <c r="CXG495" s="251"/>
      <c r="CXH495" s="100">
        <v>79.59</v>
      </c>
      <c r="CXI495" s="100">
        <f>ROUND(CXH495*(1+$C$10),2)</f>
        <v>79.59</v>
      </c>
      <c r="CXJ495" s="100">
        <f>CXF495*CXH495</f>
        <v>79.59</v>
      </c>
      <c r="CXK495" s="294">
        <f>CXI495*CXF495</f>
        <v>79.59</v>
      </c>
      <c r="CXL495" s="295" t="s">
        <v>22773</v>
      </c>
      <c r="CXM495" s="416" t="s">
        <v>22774</v>
      </c>
      <c r="CXN495" s="416"/>
      <c r="CXO495" s="416"/>
      <c r="CXP495" s="416"/>
      <c r="CXQ495" s="416"/>
      <c r="CXR495" s="416"/>
      <c r="CXS495" s="258" t="s">
        <v>10863</v>
      </c>
      <c r="CXT495" s="258" t="s">
        <v>22772</v>
      </c>
      <c r="CXU495" s="258" t="s">
        <v>6595</v>
      </c>
      <c r="CXV495" s="251">
        <v>1</v>
      </c>
      <c r="CXW495" s="251"/>
      <c r="CXX495" s="100">
        <v>79.59</v>
      </c>
      <c r="CXY495" s="100">
        <f>ROUND(CXX495*(1+$C$10),2)</f>
        <v>79.59</v>
      </c>
      <c r="CXZ495" s="100">
        <f>CXV495*CXX495</f>
        <v>79.59</v>
      </c>
      <c r="CYA495" s="294">
        <f>CXY495*CXV495</f>
        <v>79.59</v>
      </c>
      <c r="CYB495" s="295" t="s">
        <v>22773</v>
      </c>
      <c r="CYC495" s="416" t="s">
        <v>22774</v>
      </c>
      <c r="CYD495" s="416"/>
      <c r="CYE495" s="416"/>
      <c r="CYF495" s="416"/>
      <c r="CYG495" s="416"/>
      <c r="CYH495" s="416"/>
      <c r="CYI495" s="258" t="s">
        <v>10863</v>
      </c>
      <c r="CYJ495" s="258" t="s">
        <v>22772</v>
      </c>
      <c r="CYK495" s="258" t="s">
        <v>6595</v>
      </c>
      <c r="CYL495" s="251">
        <v>1</v>
      </c>
      <c r="CYM495" s="251"/>
      <c r="CYN495" s="100">
        <v>79.59</v>
      </c>
      <c r="CYO495" s="100">
        <f>ROUND(CYN495*(1+$C$10),2)</f>
        <v>79.59</v>
      </c>
      <c r="CYP495" s="100">
        <f>CYL495*CYN495</f>
        <v>79.59</v>
      </c>
      <c r="CYQ495" s="294">
        <f>CYO495*CYL495</f>
        <v>79.59</v>
      </c>
      <c r="CYR495" s="295" t="s">
        <v>22773</v>
      </c>
      <c r="CYS495" s="416" t="s">
        <v>22774</v>
      </c>
      <c r="CYT495" s="416"/>
      <c r="CYU495" s="416"/>
      <c r="CYV495" s="416"/>
      <c r="CYW495" s="416"/>
      <c r="CYX495" s="416"/>
      <c r="CYY495" s="258" t="s">
        <v>10863</v>
      </c>
      <c r="CYZ495" s="258" t="s">
        <v>22772</v>
      </c>
      <c r="CZA495" s="258" t="s">
        <v>6595</v>
      </c>
      <c r="CZB495" s="251">
        <v>1</v>
      </c>
      <c r="CZC495" s="251"/>
      <c r="CZD495" s="100">
        <v>79.59</v>
      </c>
      <c r="CZE495" s="100">
        <f>ROUND(CZD495*(1+$C$10),2)</f>
        <v>79.59</v>
      </c>
      <c r="CZF495" s="100">
        <f>CZB495*CZD495</f>
        <v>79.59</v>
      </c>
      <c r="CZG495" s="294">
        <f>CZE495*CZB495</f>
        <v>79.59</v>
      </c>
      <c r="CZH495" s="295" t="s">
        <v>22773</v>
      </c>
      <c r="CZI495" s="416" t="s">
        <v>22774</v>
      </c>
      <c r="CZJ495" s="416"/>
      <c r="CZK495" s="416"/>
      <c r="CZL495" s="416"/>
      <c r="CZM495" s="416"/>
      <c r="CZN495" s="416"/>
      <c r="CZO495" s="258" t="s">
        <v>10863</v>
      </c>
      <c r="CZP495" s="258" t="s">
        <v>22772</v>
      </c>
      <c r="CZQ495" s="258" t="s">
        <v>6595</v>
      </c>
      <c r="CZR495" s="251">
        <v>1</v>
      </c>
      <c r="CZS495" s="251"/>
      <c r="CZT495" s="100">
        <v>79.59</v>
      </c>
      <c r="CZU495" s="100">
        <f>ROUND(CZT495*(1+$C$10),2)</f>
        <v>79.59</v>
      </c>
      <c r="CZV495" s="100">
        <f>CZR495*CZT495</f>
        <v>79.59</v>
      </c>
      <c r="CZW495" s="294">
        <f>CZU495*CZR495</f>
        <v>79.59</v>
      </c>
      <c r="CZX495" s="295" t="s">
        <v>22773</v>
      </c>
      <c r="CZY495" s="416" t="s">
        <v>22774</v>
      </c>
      <c r="CZZ495" s="416"/>
      <c r="DAA495" s="416"/>
      <c r="DAB495" s="416"/>
      <c r="DAC495" s="416"/>
      <c r="DAD495" s="416"/>
      <c r="DAE495" s="258" t="s">
        <v>10863</v>
      </c>
      <c r="DAF495" s="258" t="s">
        <v>22772</v>
      </c>
      <c r="DAG495" s="258" t="s">
        <v>6595</v>
      </c>
      <c r="DAH495" s="251">
        <v>1</v>
      </c>
      <c r="DAI495" s="251"/>
      <c r="DAJ495" s="100">
        <v>79.59</v>
      </c>
      <c r="DAK495" s="100">
        <f>ROUND(DAJ495*(1+$C$10),2)</f>
        <v>79.59</v>
      </c>
      <c r="DAL495" s="100">
        <f>DAH495*DAJ495</f>
        <v>79.59</v>
      </c>
      <c r="DAM495" s="294">
        <f>DAK495*DAH495</f>
        <v>79.59</v>
      </c>
      <c r="DAN495" s="295" t="s">
        <v>22773</v>
      </c>
      <c r="DAO495" s="416" t="s">
        <v>22774</v>
      </c>
      <c r="DAP495" s="416"/>
      <c r="DAQ495" s="416"/>
      <c r="DAR495" s="416"/>
      <c r="DAS495" s="416"/>
      <c r="DAT495" s="416"/>
      <c r="DAU495" s="258" t="s">
        <v>10863</v>
      </c>
      <c r="DAV495" s="258" t="s">
        <v>22772</v>
      </c>
      <c r="DAW495" s="258" t="s">
        <v>6595</v>
      </c>
      <c r="DAX495" s="251">
        <v>1</v>
      </c>
      <c r="DAY495" s="251"/>
      <c r="DAZ495" s="100">
        <v>79.59</v>
      </c>
      <c r="DBA495" s="100">
        <f>ROUND(DAZ495*(1+$C$10),2)</f>
        <v>79.59</v>
      </c>
      <c r="DBB495" s="100">
        <f>DAX495*DAZ495</f>
        <v>79.59</v>
      </c>
      <c r="DBC495" s="294">
        <f>DBA495*DAX495</f>
        <v>79.59</v>
      </c>
      <c r="DBD495" s="295" t="s">
        <v>22773</v>
      </c>
      <c r="DBE495" s="416" t="s">
        <v>22774</v>
      </c>
      <c r="DBF495" s="416"/>
      <c r="DBG495" s="416"/>
      <c r="DBH495" s="416"/>
      <c r="DBI495" s="416"/>
      <c r="DBJ495" s="416"/>
      <c r="DBK495" s="258" t="s">
        <v>10863</v>
      </c>
      <c r="DBL495" s="258" t="s">
        <v>22772</v>
      </c>
      <c r="DBM495" s="258" t="s">
        <v>6595</v>
      </c>
      <c r="DBN495" s="251">
        <v>1</v>
      </c>
      <c r="DBO495" s="251"/>
      <c r="DBP495" s="100">
        <v>79.59</v>
      </c>
      <c r="DBQ495" s="100">
        <f>ROUND(DBP495*(1+$C$10),2)</f>
        <v>79.59</v>
      </c>
      <c r="DBR495" s="100">
        <f>DBN495*DBP495</f>
        <v>79.59</v>
      </c>
      <c r="DBS495" s="294">
        <f>DBQ495*DBN495</f>
        <v>79.59</v>
      </c>
      <c r="DBT495" s="295" t="s">
        <v>22773</v>
      </c>
      <c r="DBU495" s="416" t="s">
        <v>22774</v>
      </c>
      <c r="DBV495" s="416"/>
      <c r="DBW495" s="416"/>
      <c r="DBX495" s="416"/>
      <c r="DBY495" s="416"/>
      <c r="DBZ495" s="416"/>
      <c r="DCA495" s="258" t="s">
        <v>10863</v>
      </c>
      <c r="DCB495" s="258" t="s">
        <v>22772</v>
      </c>
      <c r="DCC495" s="258" t="s">
        <v>6595</v>
      </c>
      <c r="DCD495" s="251">
        <v>1</v>
      </c>
      <c r="DCE495" s="251"/>
      <c r="DCF495" s="100">
        <v>79.59</v>
      </c>
      <c r="DCG495" s="100">
        <f>ROUND(DCF495*(1+$C$10),2)</f>
        <v>79.59</v>
      </c>
      <c r="DCH495" s="100">
        <f>DCD495*DCF495</f>
        <v>79.59</v>
      </c>
      <c r="DCI495" s="294">
        <f>DCG495*DCD495</f>
        <v>79.59</v>
      </c>
      <c r="DCJ495" s="295" t="s">
        <v>22773</v>
      </c>
      <c r="DCK495" s="416" t="s">
        <v>22774</v>
      </c>
      <c r="DCL495" s="416"/>
      <c r="DCM495" s="416"/>
      <c r="DCN495" s="416"/>
      <c r="DCO495" s="416"/>
      <c r="DCP495" s="416"/>
      <c r="DCQ495" s="258" t="s">
        <v>10863</v>
      </c>
      <c r="DCR495" s="258" t="s">
        <v>22772</v>
      </c>
      <c r="DCS495" s="258" t="s">
        <v>6595</v>
      </c>
      <c r="DCT495" s="251">
        <v>1</v>
      </c>
      <c r="DCU495" s="251"/>
      <c r="DCV495" s="100">
        <v>79.59</v>
      </c>
      <c r="DCW495" s="100">
        <f>ROUND(DCV495*(1+$C$10),2)</f>
        <v>79.59</v>
      </c>
      <c r="DCX495" s="100">
        <f>DCT495*DCV495</f>
        <v>79.59</v>
      </c>
      <c r="DCY495" s="294">
        <f>DCW495*DCT495</f>
        <v>79.59</v>
      </c>
      <c r="DCZ495" s="295" t="s">
        <v>22773</v>
      </c>
      <c r="DDA495" s="416" t="s">
        <v>22774</v>
      </c>
      <c r="DDB495" s="416"/>
      <c r="DDC495" s="416"/>
      <c r="DDD495" s="416"/>
      <c r="DDE495" s="416"/>
      <c r="DDF495" s="416"/>
      <c r="DDG495" s="258" t="s">
        <v>10863</v>
      </c>
      <c r="DDH495" s="258" t="s">
        <v>22772</v>
      </c>
      <c r="DDI495" s="258" t="s">
        <v>6595</v>
      </c>
      <c r="DDJ495" s="251">
        <v>1</v>
      </c>
      <c r="DDK495" s="251"/>
      <c r="DDL495" s="100">
        <v>79.59</v>
      </c>
      <c r="DDM495" s="100">
        <f>ROUND(DDL495*(1+$C$10),2)</f>
        <v>79.59</v>
      </c>
      <c r="DDN495" s="100">
        <f>DDJ495*DDL495</f>
        <v>79.59</v>
      </c>
      <c r="DDO495" s="294">
        <f>DDM495*DDJ495</f>
        <v>79.59</v>
      </c>
      <c r="DDP495" s="295" t="s">
        <v>22773</v>
      </c>
      <c r="DDQ495" s="416" t="s">
        <v>22774</v>
      </c>
      <c r="DDR495" s="416"/>
      <c r="DDS495" s="416"/>
      <c r="DDT495" s="416"/>
      <c r="DDU495" s="416"/>
      <c r="DDV495" s="416"/>
      <c r="DDW495" s="258" t="s">
        <v>10863</v>
      </c>
      <c r="DDX495" s="258" t="s">
        <v>22772</v>
      </c>
      <c r="DDY495" s="258" t="s">
        <v>6595</v>
      </c>
      <c r="DDZ495" s="251">
        <v>1</v>
      </c>
      <c r="DEA495" s="251"/>
      <c r="DEB495" s="100">
        <v>79.59</v>
      </c>
      <c r="DEC495" s="100">
        <f>ROUND(DEB495*(1+$C$10),2)</f>
        <v>79.59</v>
      </c>
      <c r="DED495" s="100">
        <f>DDZ495*DEB495</f>
        <v>79.59</v>
      </c>
      <c r="DEE495" s="294">
        <f>DEC495*DDZ495</f>
        <v>79.59</v>
      </c>
      <c r="DEF495" s="295" t="s">
        <v>22773</v>
      </c>
      <c r="DEG495" s="416" t="s">
        <v>22774</v>
      </c>
      <c r="DEH495" s="416"/>
      <c r="DEI495" s="416"/>
      <c r="DEJ495" s="416"/>
      <c r="DEK495" s="416"/>
      <c r="DEL495" s="416"/>
      <c r="DEM495" s="258" t="s">
        <v>10863</v>
      </c>
      <c r="DEN495" s="258" t="s">
        <v>22772</v>
      </c>
      <c r="DEO495" s="258" t="s">
        <v>6595</v>
      </c>
      <c r="DEP495" s="251">
        <v>1</v>
      </c>
      <c r="DEQ495" s="251"/>
      <c r="DER495" s="100">
        <v>79.59</v>
      </c>
      <c r="DES495" s="100">
        <f>ROUND(DER495*(1+$C$10),2)</f>
        <v>79.59</v>
      </c>
      <c r="DET495" s="100">
        <f>DEP495*DER495</f>
        <v>79.59</v>
      </c>
      <c r="DEU495" s="294">
        <f>DES495*DEP495</f>
        <v>79.59</v>
      </c>
      <c r="DEV495" s="295" t="s">
        <v>22773</v>
      </c>
      <c r="DEW495" s="416" t="s">
        <v>22774</v>
      </c>
      <c r="DEX495" s="416"/>
      <c r="DEY495" s="416"/>
      <c r="DEZ495" s="416"/>
      <c r="DFA495" s="416"/>
      <c r="DFB495" s="416"/>
      <c r="DFC495" s="258" t="s">
        <v>10863</v>
      </c>
      <c r="DFD495" s="258" t="s">
        <v>22772</v>
      </c>
      <c r="DFE495" s="258" t="s">
        <v>6595</v>
      </c>
      <c r="DFF495" s="251">
        <v>1</v>
      </c>
      <c r="DFG495" s="251"/>
      <c r="DFH495" s="100">
        <v>79.59</v>
      </c>
      <c r="DFI495" s="100">
        <f>ROUND(DFH495*(1+$C$10),2)</f>
        <v>79.59</v>
      </c>
      <c r="DFJ495" s="100">
        <f>DFF495*DFH495</f>
        <v>79.59</v>
      </c>
      <c r="DFK495" s="294">
        <f>DFI495*DFF495</f>
        <v>79.59</v>
      </c>
      <c r="DFL495" s="295" t="s">
        <v>22773</v>
      </c>
      <c r="DFM495" s="416" t="s">
        <v>22774</v>
      </c>
      <c r="DFN495" s="416"/>
      <c r="DFO495" s="416"/>
      <c r="DFP495" s="416"/>
      <c r="DFQ495" s="416"/>
      <c r="DFR495" s="416"/>
      <c r="DFS495" s="258" t="s">
        <v>10863</v>
      </c>
      <c r="DFT495" s="258" t="s">
        <v>22772</v>
      </c>
      <c r="DFU495" s="258" t="s">
        <v>6595</v>
      </c>
      <c r="DFV495" s="251">
        <v>1</v>
      </c>
      <c r="DFW495" s="251"/>
      <c r="DFX495" s="100">
        <v>79.59</v>
      </c>
      <c r="DFY495" s="100">
        <f>ROUND(DFX495*(1+$C$10),2)</f>
        <v>79.59</v>
      </c>
      <c r="DFZ495" s="100">
        <f>DFV495*DFX495</f>
        <v>79.59</v>
      </c>
      <c r="DGA495" s="294">
        <f>DFY495*DFV495</f>
        <v>79.59</v>
      </c>
      <c r="DGB495" s="295" t="s">
        <v>22773</v>
      </c>
      <c r="DGC495" s="416" t="s">
        <v>22774</v>
      </c>
      <c r="DGD495" s="416"/>
      <c r="DGE495" s="416"/>
      <c r="DGF495" s="416"/>
      <c r="DGG495" s="416"/>
      <c r="DGH495" s="416"/>
      <c r="DGI495" s="258" t="s">
        <v>10863</v>
      </c>
      <c r="DGJ495" s="258" t="s">
        <v>22772</v>
      </c>
      <c r="DGK495" s="258" t="s">
        <v>6595</v>
      </c>
      <c r="DGL495" s="251">
        <v>1</v>
      </c>
      <c r="DGM495" s="251"/>
      <c r="DGN495" s="100">
        <v>79.59</v>
      </c>
      <c r="DGO495" s="100">
        <f>ROUND(DGN495*(1+$C$10),2)</f>
        <v>79.59</v>
      </c>
      <c r="DGP495" s="100">
        <f>DGL495*DGN495</f>
        <v>79.59</v>
      </c>
      <c r="DGQ495" s="294">
        <f>DGO495*DGL495</f>
        <v>79.59</v>
      </c>
      <c r="DGR495" s="295" t="s">
        <v>22773</v>
      </c>
      <c r="DGS495" s="416" t="s">
        <v>22774</v>
      </c>
      <c r="DGT495" s="416"/>
      <c r="DGU495" s="416"/>
      <c r="DGV495" s="416"/>
      <c r="DGW495" s="416"/>
      <c r="DGX495" s="416"/>
      <c r="DGY495" s="258" t="s">
        <v>10863</v>
      </c>
      <c r="DGZ495" s="258" t="s">
        <v>22772</v>
      </c>
      <c r="DHA495" s="258" t="s">
        <v>6595</v>
      </c>
      <c r="DHB495" s="251">
        <v>1</v>
      </c>
      <c r="DHC495" s="251"/>
      <c r="DHD495" s="100">
        <v>79.59</v>
      </c>
      <c r="DHE495" s="100">
        <f>ROUND(DHD495*(1+$C$10),2)</f>
        <v>79.59</v>
      </c>
      <c r="DHF495" s="100">
        <f>DHB495*DHD495</f>
        <v>79.59</v>
      </c>
      <c r="DHG495" s="294">
        <f>DHE495*DHB495</f>
        <v>79.59</v>
      </c>
      <c r="DHH495" s="295" t="s">
        <v>22773</v>
      </c>
      <c r="DHI495" s="416" t="s">
        <v>22774</v>
      </c>
      <c r="DHJ495" s="416"/>
      <c r="DHK495" s="416"/>
      <c r="DHL495" s="416"/>
      <c r="DHM495" s="416"/>
      <c r="DHN495" s="416"/>
      <c r="DHO495" s="258" t="s">
        <v>10863</v>
      </c>
      <c r="DHP495" s="258" t="s">
        <v>22772</v>
      </c>
      <c r="DHQ495" s="258" t="s">
        <v>6595</v>
      </c>
      <c r="DHR495" s="251">
        <v>1</v>
      </c>
      <c r="DHS495" s="251"/>
      <c r="DHT495" s="100">
        <v>79.59</v>
      </c>
      <c r="DHU495" s="100">
        <f>ROUND(DHT495*(1+$C$10),2)</f>
        <v>79.59</v>
      </c>
      <c r="DHV495" s="100">
        <f>DHR495*DHT495</f>
        <v>79.59</v>
      </c>
      <c r="DHW495" s="294">
        <f>DHU495*DHR495</f>
        <v>79.59</v>
      </c>
      <c r="DHX495" s="295" t="s">
        <v>22773</v>
      </c>
      <c r="DHY495" s="416" t="s">
        <v>22774</v>
      </c>
      <c r="DHZ495" s="416"/>
      <c r="DIA495" s="416"/>
      <c r="DIB495" s="416"/>
      <c r="DIC495" s="416"/>
      <c r="DID495" s="416"/>
      <c r="DIE495" s="258" t="s">
        <v>10863</v>
      </c>
      <c r="DIF495" s="258" t="s">
        <v>22772</v>
      </c>
      <c r="DIG495" s="258" t="s">
        <v>6595</v>
      </c>
      <c r="DIH495" s="251">
        <v>1</v>
      </c>
      <c r="DII495" s="251"/>
      <c r="DIJ495" s="100">
        <v>79.59</v>
      </c>
      <c r="DIK495" s="100">
        <f>ROUND(DIJ495*(1+$C$10),2)</f>
        <v>79.59</v>
      </c>
      <c r="DIL495" s="100">
        <f>DIH495*DIJ495</f>
        <v>79.59</v>
      </c>
      <c r="DIM495" s="294">
        <f>DIK495*DIH495</f>
        <v>79.59</v>
      </c>
      <c r="DIN495" s="295" t="s">
        <v>22773</v>
      </c>
      <c r="DIO495" s="416" t="s">
        <v>22774</v>
      </c>
      <c r="DIP495" s="416"/>
      <c r="DIQ495" s="416"/>
      <c r="DIR495" s="416"/>
      <c r="DIS495" s="416"/>
      <c r="DIT495" s="416"/>
      <c r="DIU495" s="258" t="s">
        <v>10863</v>
      </c>
      <c r="DIV495" s="258" t="s">
        <v>22772</v>
      </c>
      <c r="DIW495" s="258" t="s">
        <v>6595</v>
      </c>
      <c r="DIX495" s="251">
        <v>1</v>
      </c>
      <c r="DIY495" s="251"/>
      <c r="DIZ495" s="100">
        <v>79.59</v>
      </c>
      <c r="DJA495" s="100">
        <f>ROUND(DIZ495*(1+$C$10),2)</f>
        <v>79.59</v>
      </c>
      <c r="DJB495" s="100">
        <f>DIX495*DIZ495</f>
        <v>79.59</v>
      </c>
      <c r="DJC495" s="294">
        <f>DJA495*DIX495</f>
        <v>79.59</v>
      </c>
      <c r="DJD495" s="295" t="s">
        <v>22773</v>
      </c>
      <c r="DJE495" s="416" t="s">
        <v>22774</v>
      </c>
      <c r="DJF495" s="416"/>
      <c r="DJG495" s="416"/>
      <c r="DJH495" s="416"/>
      <c r="DJI495" s="416"/>
      <c r="DJJ495" s="416"/>
      <c r="DJK495" s="258" t="s">
        <v>10863</v>
      </c>
      <c r="DJL495" s="258" t="s">
        <v>22772</v>
      </c>
      <c r="DJM495" s="258" t="s">
        <v>6595</v>
      </c>
      <c r="DJN495" s="251">
        <v>1</v>
      </c>
      <c r="DJO495" s="251"/>
      <c r="DJP495" s="100">
        <v>79.59</v>
      </c>
      <c r="DJQ495" s="100">
        <f>ROUND(DJP495*(1+$C$10),2)</f>
        <v>79.59</v>
      </c>
      <c r="DJR495" s="100">
        <f>DJN495*DJP495</f>
        <v>79.59</v>
      </c>
      <c r="DJS495" s="294">
        <f>DJQ495*DJN495</f>
        <v>79.59</v>
      </c>
      <c r="DJT495" s="295" t="s">
        <v>22773</v>
      </c>
      <c r="DJU495" s="416" t="s">
        <v>22774</v>
      </c>
      <c r="DJV495" s="416"/>
      <c r="DJW495" s="416"/>
      <c r="DJX495" s="416"/>
      <c r="DJY495" s="416"/>
      <c r="DJZ495" s="416"/>
      <c r="DKA495" s="258" t="s">
        <v>10863</v>
      </c>
      <c r="DKB495" s="258" t="s">
        <v>22772</v>
      </c>
      <c r="DKC495" s="258" t="s">
        <v>6595</v>
      </c>
      <c r="DKD495" s="251">
        <v>1</v>
      </c>
      <c r="DKE495" s="251"/>
      <c r="DKF495" s="100">
        <v>79.59</v>
      </c>
      <c r="DKG495" s="100">
        <f>ROUND(DKF495*(1+$C$10),2)</f>
        <v>79.59</v>
      </c>
      <c r="DKH495" s="100">
        <f>DKD495*DKF495</f>
        <v>79.59</v>
      </c>
      <c r="DKI495" s="294">
        <f>DKG495*DKD495</f>
        <v>79.59</v>
      </c>
      <c r="DKJ495" s="295" t="s">
        <v>22773</v>
      </c>
      <c r="DKK495" s="416" t="s">
        <v>22774</v>
      </c>
      <c r="DKL495" s="416"/>
      <c r="DKM495" s="416"/>
      <c r="DKN495" s="416"/>
      <c r="DKO495" s="416"/>
      <c r="DKP495" s="416"/>
      <c r="DKQ495" s="258" t="s">
        <v>10863</v>
      </c>
      <c r="DKR495" s="258" t="s">
        <v>22772</v>
      </c>
      <c r="DKS495" s="258" t="s">
        <v>6595</v>
      </c>
      <c r="DKT495" s="251">
        <v>1</v>
      </c>
      <c r="DKU495" s="251"/>
      <c r="DKV495" s="100">
        <v>79.59</v>
      </c>
      <c r="DKW495" s="100">
        <f>ROUND(DKV495*(1+$C$10),2)</f>
        <v>79.59</v>
      </c>
      <c r="DKX495" s="100">
        <f>DKT495*DKV495</f>
        <v>79.59</v>
      </c>
      <c r="DKY495" s="294">
        <f>DKW495*DKT495</f>
        <v>79.59</v>
      </c>
      <c r="DKZ495" s="295" t="s">
        <v>22773</v>
      </c>
      <c r="DLA495" s="416" t="s">
        <v>22774</v>
      </c>
      <c r="DLB495" s="416"/>
      <c r="DLC495" s="416"/>
      <c r="DLD495" s="416"/>
      <c r="DLE495" s="416"/>
      <c r="DLF495" s="416"/>
      <c r="DLG495" s="258" t="s">
        <v>10863</v>
      </c>
      <c r="DLH495" s="258" t="s">
        <v>22772</v>
      </c>
      <c r="DLI495" s="258" t="s">
        <v>6595</v>
      </c>
      <c r="DLJ495" s="251">
        <v>1</v>
      </c>
      <c r="DLK495" s="251"/>
      <c r="DLL495" s="100">
        <v>79.59</v>
      </c>
      <c r="DLM495" s="100">
        <f>ROUND(DLL495*(1+$C$10),2)</f>
        <v>79.59</v>
      </c>
      <c r="DLN495" s="100">
        <f>DLJ495*DLL495</f>
        <v>79.59</v>
      </c>
      <c r="DLO495" s="294">
        <f>DLM495*DLJ495</f>
        <v>79.59</v>
      </c>
      <c r="DLP495" s="295" t="s">
        <v>22773</v>
      </c>
      <c r="DLQ495" s="416" t="s">
        <v>22774</v>
      </c>
      <c r="DLR495" s="416"/>
      <c r="DLS495" s="416"/>
      <c r="DLT495" s="416"/>
      <c r="DLU495" s="416"/>
      <c r="DLV495" s="416"/>
      <c r="DLW495" s="258" t="s">
        <v>10863</v>
      </c>
      <c r="DLX495" s="258" t="s">
        <v>22772</v>
      </c>
      <c r="DLY495" s="258" t="s">
        <v>6595</v>
      </c>
      <c r="DLZ495" s="251">
        <v>1</v>
      </c>
      <c r="DMA495" s="251"/>
      <c r="DMB495" s="100">
        <v>79.59</v>
      </c>
      <c r="DMC495" s="100">
        <f>ROUND(DMB495*(1+$C$10),2)</f>
        <v>79.59</v>
      </c>
      <c r="DMD495" s="100">
        <f>DLZ495*DMB495</f>
        <v>79.59</v>
      </c>
      <c r="DME495" s="294">
        <f>DMC495*DLZ495</f>
        <v>79.59</v>
      </c>
      <c r="DMF495" s="295" t="s">
        <v>22773</v>
      </c>
      <c r="DMG495" s="416" t="s">
        <v>22774</v>
      </c>
      <c r="DMH495" s="416"/>
      <c r="DMI495" s="416"/>
      <c r="DMJ495" s="416"/>
      <c r="DMK495" s="416"/>
      <c r="DML495" s="416"/>
      <c r="DMM495" s="258" t="s">
        <v>10863</v>
      </c>
      <c r="DMN495" s="258" t="s">
        <v>22772</v>
      </c>
      <c r="DMO495" s="258" t="s">
        <v>6595</v>
      </c>
      <c r="DMP495" s="251">
        <v>1</v>
      </c>
      <c r="DMQ495" s="251"/>
      <c r="DMR495" s="100">
        <v>79.59</v>
      </c>
      <c r="DMS495" s="100">
        <f>ROUND(DMR495*(1+$C$10),2)</f>
        <v>79.59</v>
      </c>
      <c r="DMT495" s="100">
        <f>DMP495*DMR495</f>
        <v>79.59</v>
      </c>
      <c r="DMU495" s="294">
        <f>DMS495*DMP495</f>
        <v>79.59</v>
      </c>
      <c r="DMV495" s="295" t="s">
        <v>22773</v>
      </c>
      <c r="DMW495" s="416" t="s">
        <v>22774</v>
      </c>
      <c r="DMX495" s="416"/>
      <c r="DMY495" s="416"/>
      <c r="DMZ495" s="416"/>
      <c r="DNA495" s="416"/>
      <c r="DNB495" s="416"/>
      <c r="DNC495" s="258" t="s">
        <v>10863</v>
      </c>
      <c r="DND495" s="258" t="s">
        <v>22772</v>
      </c>
      <c r="DNE495" s="258" t="s">
        <v>6595</v>
      </c>
      <c r="DNF495" s="251">
        <v>1</v>
      </c>
      <c r="DNG495" s="251"/>
      <c r="DNH495" s="100">
        <v>79.59</v>
      </c>
      <c r="DNI495" s="100">
        <f>ROUND(DNH495*(1+$C$10),2)</f>
        <v>79.59</v>
      </c>
      <c r="DNJ495" s="100">
        <f>DNF495*DNH495</f>
        <v>79.59</v>
      </c>
      <c r="DNK495" s="294">
        <f>DNI495*DNF495</f>
        <v>79.59</v>
      </c>
      <c r="DNL495" s="295" t="s">
        <v>22773</v>
      </c>
      <c r="DNM495" s="416" t="s">
        <v>22774</v>
      </c>
      <c r="DNN495" s="416"/>
      <c r="DNO495" s="416"/>
      <c r="DNP495" s="416"/>
      <c r="DNQ495" s="416"/>
      <c r="DNR495" s="416"/>
      <c r="DNS495" s="258" t="s">
        <v>10863</v>
      </c>
      <c r="DNT495" s="258" t="s">
        <v>22772</v>
      </c>
      <c r="DNU495" s="258" t="s">
        <v>6595</v>
      </c>
      <c r="DNV495" s="251">
        <v>1</v>
      </c>
      <c r="DNW495" s="251"/>
      <c r="DNX495" s="100">
        <v>79.59</v>
      </c>
      <c r="DNY495" s="100">
        <f>ROUND(DNX495*(1+$C$10),2)</f>
        <v>79.59</v>
      </c>
      <c r="DNZ495" s="100">
        <f>DNV495*DNX495</f>
        <v>79.59</v>
      </c>
      <c r="DOA495" s="294">
        <f>DNY495*DNV495</f>
        <v>79.59</v>
      </c>
      <c r="DOB495" s="295" t="s">
        <v>22773</v>
      </c>
      <c r="DOC495" s="416" t="s">
        <v>22774</v>
      </c>
      <c r="DOD495" s="416"/>
      <c r="DOE495" s="416"/>
      <c r="DOF495" s="416"/>
      <c r="DOG495" s="416"/>
      <c r="DOH495" s="416"/>
      <c r="DOI495" s="258" t="s">
        <v>10863</v>
      </c>
      <c r="DOJ495" s="258" t="s">
        <v>22772</v>
      </c>
      <c r="DOK495" s="258" t="s">
        <v>6595</v>
      </c>
      <c r="DOL495" s="251">
        <v>1</v>
      </c>
      <c r="DOM495" s="251"/>
      <c r="DON495" s="100">
        <v>79.59</v>
      </c>
      <c r="DOO495" s="100">
        <f>ROUND(DON495*(1+$C$10),2)</f>
        <v>79.59</v>
      </c>
      <c r="DOP495" s="100">
        <f>DOL495*DON495</f>
        <v>79.59</v>
      </c>
      <c r="DOQ495" s="294">
        <f>DOO495*DOL495</f>
        <v>79.59</v>
      </c>
      <c r="DOR495" s="295" t="s">
        <v>22773</v>
      </c>
      <c r="DOS495" s="416" t="s">
        <v>22774</v>
      </c>
      <c r="DOT495" s="416"/>
      <c r="DOU495" s="416"/>
      <c r="DOV495" s="416"/>
      <c r="DOW495" s="416"/>
      <c r="DOX495" s="416"/>
      <c r="DOY495" s="258" t="s">
        <v>10863</v>
      </c>
      <c r="DOZ495" s="258" t="s">
        <v>22772</v>
      </c>
      <c r="DPA495" s="258" t="s">
        <v>6595</v>
      </c>
      <c r="DPB495" s="251">
        <v>1</v>
      </c>
      <c r="DPC495" s="251"/>
      <c r="DPD495" s="100">
        <v>79.59</v>
      </c>
      <c r="DPE495" s="100">
        <f>ROUND(DPD495*(1+$C$10),2)</f>
        <v>79.59</v>
      </c>
      <c r="DPF495" s="100">
        <f>DPB495*DPD495</f>
        <v>79.59</v>
      </c>
      <c r="DPG495" s="294">
        <f>DPE495*DPB495</f>
        <v>79.59</v>
      </c>
      <c r="DPH495" s="295" t="s">
        <v>22773</v>
      </c>
      <c r="DPI495" s="416" t="s">
        <v>22774</v>
      </c>
      <c r="DPJ495" s="416"/>
      <c r="DPK495" s="416"/>
      <c r="DPL495" s="416"/>
      <c r="DPM495" s="416"/>
      <c r="DPN495" s="416"/>
      <c r="DPO495" s="258" t="s">
        <v>10863</v>
      </c>
      <c r="DPP495" s="258" t="s">
        <v>22772</v>
      </c>
      <c r="DPQ495" s="258" t="s">
        <v>6595</v>
      </c>
      <c r="DPR495" s="251">
        <v>1</v>
      </c>
      <c r="DPS495" s="251"/>
      <c r="DPT495" s="100">
        <v>79.59</v>
      </c>
      <c r="DPU495" s="100">
        <f>ROUND(DPT495*(1+$C$10),2)</f>
        <v>79.59</v>
      </c>
      <c r="DPV495" s="100">
        <f>DPR495*DPT495</f>
        <v>79.59</v>
      </c>
      <c r="DPW495" s="294">
        <f>DPU495*DPR495</f>
        <v>79.59</v>
      </c>
      <c r="DPX495" s="295" t="s">
        <v>22773</v>
      </c>
      <c r="DPY495" s="416" t="s">
        <v>22774</v>
      </c>
      <c r="DPZ495" s="416"/>
      <c r="DQA495" s="416"/>
      <c r="DQB495" s="416"/>
      <c r="DQC495" s="416"/>
      <c r="DQD495" s="416"/>
      <c r="DQE495" s="258" t="s">
        <v>10863</v>
      </c>
      <c r="DQF495" s="258" t="s">
        <v>22772</v>
      </c>
      <c r="DQG495" s="258" t="s">
        <v>6595</v>
      </c>
      <c r="DQH495" s="251">
        <v>1</v>
      </c>
      <c r="DQI495" s="251"/>
      <c r="DQJ495" s="100">
        <v>79.59</v>
      </c>
      <c r="DQK495" s="100">
        <f>ROUND(DQJ495*(1+$C$10),2)</f>
        <v>79.59</v>
      </c>
      <c r="DQL495" s="100">
        <f>DQH495*DQJ495</f>
        <v>79.59</v>
      </c>
      <c r="DQM495" s="294">
        <f>DQK495*DQH495</f>
        <v>79.59</v>
      </c>
      <c r="DQN495" s="295" t="s">
        <v>22773</v>
      </c>
      <c r="DQO495" s="416" t="s">
        <v>22774</v>
      </c>
      <c r="DQP495" s="416"/>
      <c r="DQQ495" s="416"/>
      <c r="DQR495" s="416"/>
      <c r="DQS495" s="416"/>
      <c r="DQT495" s="416"/>
      <c r="DQU495" s="258" t="s">
        <v>10863</v>
      </c>
      <c r="DQV495" s="258" t="s">
        <v>22772</v>
      </c>
      <c r="DQW495" s="258" t="s">
        <v>6595</v>
      </c>
      <c r="DQX495" s="251">
        <v>1</v>
      </c>
      <c r="DQY495" s="251"/>
      <c r="DQZ495" s="100">
        <v>79.59</v>
      </c>
      <c r="DRA495" s="100">
        <f>ROUND(DQZ495*(1+$C$10),2)</f>
        <v>79.59</v>
      </c>
      <c r="DRB495" s="100">
        <f>DQX495*DQZ495</f>
        <v>79.59</v>
      </c>
      <c r="DRC495" s="294">
        <f>DRA495*DQX495</f>
        <v>79.59</v>
      </c>
      <c r="DRD495" s="295" t="s">
        <v>22773</v>
      </c>
      <c r="DRE495" s="416" t="s">
        <v>22774</v>
      </c>
      <c r="DRF495" s="416"/>
      <c r="DRG495" s="416"/>
      <c r="DRH495" s="416"/>
      <c r="DRI495" s="416"/>
      <c r="DRJ495" s="416"/>
      <c r="DRK495" s="258" t="s">
        <v>10863</v>
      </c>
      <c r="DRL495" s="258" t="s">
        <v>22772</v>
      </c>
      <c r="DRM495" s="258" t="s">
        <v>6595</v>
      </c>
      <c r="DRN495" s="251">
        <v>1</v>
      </c>
      <c r="DRO495" s="251"/>
      <c r="DRP495" s="100">
        <v>79.59</v>
      </c>
      <c r="DRQ495" s="100">
        <f>ROUND(DRP495*(1+$C$10),2)</f>
        <v>79.59</v>
      </c>
      <c r="DRR495" s="100">
        <f>DRN495*DRP495</f>
        <v>79.59</v>
      </c>
      <c r="DRS495" s="294">
        <f>DRQ495*DRN495</f>
        <v>79.59</v>
      </c>
      <c r="DRT495" s="295" t="s">
        <v>22773</v>
      </c>
      <c r="DRU495" s="416" t="s">
        <v>22774</v>
      </c>
      <c r="DRV495" s="416"/>
      <c r="DRW495" s="416"/>
      <c r="DRX495" s="416"/>
      <c r="DRY495" s="416"/>
      <c r="DRZ495" s="416"/>
      <c r="DSA495" s="258" t="s">
        <v>10863</v>
      </c>
      <c r="DSB495" s="258" t="s">
        <v>22772</v>
      </c>
      <c r="DSC495" s="258" t="s">
        <v>6595</v>
      </c>
      <c r="DSD495" s="251">
        <v>1</v>
      </c>
      <c r="DSE495" s="251"/>
      <c r="DSF495" s="100">
        <v>79.59</v>
      </c>
      <c r="DSG495" s="100">
        <f>ROUND(DSF495*(1+$C$10),2)</f>
        <v>79.59</v>
      </c>
      <c r="DSH495" s="100">
        <f>DSD495*DSF495</f>
        <v>79.59</v>
      </c>
      <c r="DSI495" s="294">
        <f>DSG495*DSD495</f>
        <v>79.59</v>
      </c>
      <c r="DSJ495" s="295" t="s">
        <v>22773</v>
      </c>
      <c r="DSK495" s="416" t="s">
        <v>22774</v>
      </c>
      <c r="DSL495" s="416"/>
      <c r="DSM495" s="416"/>
      <c r="DSN495" s="416"/>
      <c r="DSO495" s="416"/>
      <c r="DSP495" s="416"/>
      <c r="DSQ495" s="258" t="s">
        <v>10863</v>
      </c>
      <c r="DSR495" s="258" t="s">
        <v>22772</v>
      </c>
      <c r="DSS495" s="258" t="s">
        <v>6595</v>
      </c>
      <c r="DST495" s="251">
        <v>1</v>
      </c>
      <c r="DSU495" s="251"/>
      <c r="DSV495" s="100">
        <v>79.59</v>
      </c>
      <c r="DSW495" s="100">
        <f>ROUND(DSV495*(1+$C$10),2)</f>
        <v>79.59</v>
      </c>
      <c r="DSX495" s="100">
        <f>DST495*DSV495</f>
        <v>79.59</v>
      </c>
      <c r="DSY495" s="294">
        <f>DSW495*DST495</f>
        <v>79.59</v>
      </c>
      <c r="DSZ495" s="295" t="s">
        <v>22773</v>
      </c>
      <c r="DTA495" s="416" t="s">
        <v>22774</v>
      </c>
      <c r="DTB495" s="416"/>
      <c r="DTC495" s="416"/>
      <c r="DTD495" s="416"/>
      <c r="DTE495" s="416"/>
      <c r="DTF495" s="416"/>
      <c r="DTG495" s="258" t="s">
        <v>10863</v>
      </c>
      <c r="DTH495" s="258" t="s">
        <v>22772</v>
      </c>
      <c r="DTI495" s="258" t="s">
        <v>6595</v>
      </c>
      <c r="DTJ495" s="251">
        <v>1</v>
      </c>
      <c r="DTK495" s="251"/>
      <c r="DTL495" s="100">
        <v>79.59</v>
      </c>
      <c r="DTM495" s="100">
        <f>ROUND(DTL495*(1+$C$10),2)</f>
        <v>79.59</v>
      </c>
      <c r="DTN495" s="100">
        <f>DTJ495*DTL495</f>
        <v>79.59</v>
      </c>
      <c r="DTO495" s="294">
        <f>DTM495*DTJ495</f>
        <v>79.59</v>
      </c>
      <c r="DTP495" s="295" t="s">
        <v>22773</v>
      </c>
      <c r="DTQ495" s="416" t="s">
        <v>22774</v>
      </c>
      <c r="DTR495" s="416"/>
      <c r="DTS495" s="416"/>
      <c r="DTT495" s="416"/>
      <c r="DTU495" s="416"/>
      <c r="DTV495" s="416"/>
      <c r="DTW495" s="258" t="s">
        <v>10863</v>
      </c>
      <c r="DTX495" s="258" t="s">
        <v>22772</v>
      </c>
      <c r="DTY495" s="258" t="s">
        <v>6595</v>
      </c>
      <c r="DTZ495" s="251">
        <v>1</v>
      </c>
      <c r="DUA495" s="251"/>
      <c r="DUB495" s="100">
        <v>79.59</v>
      </c>
      <c r="DUC495" s="100">
        <f>ROUND(DUB495*(1+$C$10),2)</f>
        <v>79.59</v>
      </c>
      <c r="DUD495" s="100">
        <f>DTZ495*DUB495</f>
        <v>79.59</v>
      </c>
      <c r="DUE495" s="294">
        <f>DUC495*DTZ495</f>
        <v>79.59</v>
      </c>
      <c r="DUF495" s="295" t="s">
        <v>22773</v>
      </c>
      <c r="DUG495" s="416" t="s">
        <v>22774</v>
      </c>
      <c r="DUH495" s="416"/>
      <c r="DUI495" s="416"/>
      <c r="DUJ495" s="416"/>
      <c r="DUK495" s="416"/>
      <c r="DUL495" s="416"/>
      <c r="DUM495" s="258" t="s">
        <v>10863</v>
      </c>
      <c r="DUN495" s="258" t="s">
        <v>22772</v>
      </c>
      <c r="DUO495" s="258" t="s">
        <v>6595</v>
      </c>
      <c r="DUP495" s="251">
        <v>1</v>
      </c>
      <c r="DUQ495" s="251"/>
      <c r="DUR495" s="100">
        <v>79.59</v>
      </c>
      <c r="DUS495" s="100">
        <f>ROUND(DUR495*(1+$C$10),2)</f>
        <v>79.59</v>
      </c>
      <c r="DUT495" s="100">
        <f>DUP495*DUR495</f>
        <v>79.59</v>
      </c>
      <c r="DUU495" s="294">
        <f>DUS495*DUP495</f>
        <v>79.59</v>
      </c>
      <c r="DUV495" s="295" t="s">
        <v>22773</v>
      </c>
      <c r="DUW495" s="416" t="s">
        <v>22774</v>
      </c>
      <c r="DUX495" s="416"/>
      <c r="DUY495" s="416"/>
      <c r="DUZ495" s="416"/>
      <c r="DVA495" s="416"/>
      <c r="DVB495" s="416"/>
      <c r="DVC495" s="258" t="s">
        <v>10863</v>
      </c>
      <c r="DVD495" s="258" t="s">
        <v>22772</v>
      </c>
      <c r="DVE495" s="258" t="s">
        <v>6595</v>
      </c>
      <c r="DVF495" s="251">
        <v>1</v>
      </c>
      <c r="DVG495" s="251"/>
      <c r="DVH495" s="100">
        <v>79.59</v>
      </c>
      <c r="DVI495" s="100">
        <f>ROUND(DVH495*(1+$C$10),2)</f>
        <v>79.59</v>
      </c>
      <c r="DVJ495" s="100">
        <f>DVF495*DVH495</f>
        <v>79.59</v>
      </c>
      <c r="DVK495" s="294">
        <f>DVI495*DVF495</f>
        <v>79.59</v>
      </c>
      <c r="DVL495" s="295" t="s">
        <v>22773</v>
      </c>
      <c r="DVM495" s="416" t="s">
        <v>22774</v>
      </c>
      <c r="DVN495" s="416"/>
      <c r="DVO495" s="416"/>
      <c r="DVP495" s="416"/>
      <c r="DVQ495" s="416"/>
      <c r="DVR495" s="416"/>
      <c r="DVS495" s="258" t="s">
        <v>10863</v>
      </c>
      <c r="DVT495" s="258" t="s">
        <v>22772</v>
      </c>
      <c r="DVU495" s="258" t="s">
        <v>6595</v>
      </c>
      <c r="DVV495" s="251">
        <v>1</v>
      </c>
      <c r="DVW495" s="251"/>
      <c r="DVX495" s="100">
        <v>79.59</v>
      </c>
      <c r="DVY495" s="100">
        <f>ROUND(DVX495*(1+$C$10),2)</f>
        <v>79.59</v>
      </c>
      <c r="DVZ495" s="100">
        <f>DVV495*DVX495</f>
        <v>79.59</v>
      </c>
      <c r="DWA495" s="294">
        <f>DVY495*DVV495</f>
        <v>79.59</v>
      </c>
      <c r="DWB495" s="295" t="s">
        <v>22773</v>
      </c>
      <c r="DWC495" s="416" t="s">
        <v>22774</v>
      </c>
      <c r="DWD495" s="416"/>
      <c r="DWE495" s="416"/>
      <c r="DWF495" s="416"/>
      <c r="DWG495" s="416"/>
      <c r="DWH495" s="416"/>
      <c r="DWI495" s="258" t="s">
        <v>10863</v>
      </c>
      <c r="DWJ495" s="258" t="s">
        <v>22772</v>
      </c>
      <c r="DWK495" s="258" t="s">
        <v>6595</v>
      </c>
      <c r="DWL495" s="251">
        <v>1</v>
      </c>
      <c r="DWM495" s="251"/>
      <c r="DWN495" s="100">
        <v>79.59</v>
      </c>
      <c r="DWO495" s="100">
        <f>ROUND(DWN495*(1+$C$10),2)</f>
        <v>79.59</v>
      </c>
      <c r="DWP495" s="100">
        <f>DWL495*DWN495</f>
        <v>79.59</v>
      </c>
      <c r="DWQ495" s="294">
        <f>DWO495*DWL495</f>
        <v>79.59</v>
      </c>
      <c r="DWR495" s="295" t="s">
        <v>22773</v>
      </c>
      <c r="DWS495" s="416" t="s">
        <v>22774</v>
      </c>
      <c r="DWT495" s="416"/>
      <c r="DWU495" s="416"/>
      <c r="DWV495" s="416"/>
      <c r="DWW495" s="416"/>
      <c r="DWX495" s="416"/>
      <c r="DWY495" s="258" t="s">
        <v>10863</v>
      </c>
      <c r="DWZ495" s="258" t="s">
        <v>22772</v>
      </c>
      <c r="DXA495" s="258" t="s">
        <v>6595</v>
      </c>
      <c r="DXB495" s="251">
        <v>1</v>
      </c>
      <c r="DXC495" s="251"/>
      <c r="DXD495" s="100">
        <v>79.59</v>
      </c>
      <c r="DXE495" s="100">
        <f>ROUND(DXD495*(1+$C$10),2)</f>
        <v>79.59</v>
      </c>
      <c r="DXF495" s="100">
        <f>DXB495*DXD495</f>
        <v>79.59</v>
      </c>
      <c r="DXG495" s="294">
        <f>DXE495*DXB495</f>
        <v>79.59</v>
      </c>
      <c r="DXH495" s="295" t="s">
        <v>22773</v>
      </c>
      <c r="DXI495" s="416" t="s">
        <v>22774</v>
      </c>
      <c r="DXJ495" s="416"/>
      <c r="DXK495" s="416"/>
      <c r="DXL495" s="416"/>
      <c r="DXM495" s="416"/>
      <c r="DXN495" s="416"/>
      <c r="DXO495" s="258" t="s">
        <v>10863</v>
      </c>
      <c r="DXP495" s="258" t="s">
        <v>22772</v>
      </c>
      <c r="DXQ495" s="258" t="s">
        <v>6595</v>
      </c>
      <c r="DXR495" s="251">
        <v>1</v>
      </c>
      <c r="DXS495" s="251"/>
      <c r="DXT495" s="100">
        <v>79.59</v>
      </c>
      <c r="DXU495" s="100">
        <f>ROUND(DXT495*(1+$C$10),2)</f>
        <v>79.59</v>
      </c>
      <c r="DXV495" s="100">
        <f>DXR495*DXT495</f>
        <v>79.59</v>
      </c>
      <c r="DXW495" s="294">
        <f>DXU495*DXR495</f>
        <v>79.59</v>
      </c>
      <c r="DXX495" s="295" t="s">
        <v>22773</v>
      </c>
      <c r="DXY495" s="416" t="s">
        <v>22774</v>
      </c>
      <c r="DXZ495" s="416"/>
      <c r="DYA495" s="416"/>
      <c r="DYB495" s="416"/>
      <c r="DYC495" s="416"/>
      <c r="DYD495" s="416"/>
      <c r="DYE495" s="258" t="s">
        <v>10863</v>
      </c>
      <c r="DYF495" s="258" t="s">
        <v>22772</v>
      </c>
      <c r="DYG495" s="258" t="s">
        <v>6595</v>
      </c>
      <c r="DYH495" s="251">
        <v>1</v>
      </c>
      <c r="DYI495" s="251"/>
      <c r="DYJ495" s="100">
        <v>79.59</v>
      </c>
      <c r="DYK495" s="100">
        <f>ROUND(DYJ495*(1+$C$10),2)</f>
        <v>79.59</v>
      </c>
      <c r="DYL495" s="100">
        <f>DYH495*DYJ495</f>
        <v>79.59</v>
      </c>
      <c r="DYM495" s="294">
        <f>DYK495*DYH495</f>
        <v>79.59</v>
      </c>
      <c r="DYN495" s="295" t="s">
        <v>22773</v>
      </c>
      <c r="DYO495" s="416" t="s">
        <v>22774</v>
      </c>
      <c r="DYP495" s="416"/>
      <c r="DYQ495" s="416"/>
      <c r="DYR495" s="416"/>
      <c r="DYS495" s="416"/>
      <c r="DYT495" s="416"/>
      <c r="DYU495" s="258" t="s">
        <v>10863</v>
      </c>
      <c r="DYV495" s="258" t="s">
        <v>22772</v>
      </c>
      <c r="DYW495" s="258" t="s">
        <v>6595</v>
      </c>
      <c r="DYX495" s="251">
        <v>1</v>
      </c>
      <c r="DYY495" s="251"/>
      <c r="DYZ495" s="100">
        <v>79.59</v>
      </c>
      <c r="DZA495" s="100">
        <f>ROUND(DYZ495*(1+$C$10),2)</f>
        <v>79.59</v>
      </c>
      <c r="DZB495" s="100">
        <f>DYX495*DYZ495</f>
        <v>79.59</v>
      </c>
      <c r="DZC495" s="294">
        <f>DZA495*DYX495</f>
        <v>79.59</v>
      </c>
      <c r="DZD495" s="295" t="s">
        <v>22773</v>
      </c>
      <c r="DZE495" s="416" t="s">
        <v>22774</v>
      </c>
      <c r="DZF495" s="416"/>
      <c r="DZG495" s="416"/>
      <c r="DZH495" s="416"/>
      <c r="DZI495" s="416"/>
      <c r="DZJ495" s="416"/>
      <c r="DZK495" s="258" t="s">
        <v>10863</v>
      </c>
      <c r="DZL495" s="258" t="s">
        <v>22772</v>
      </c>
      <c r="DZM495" s="258" t="s">
        <v>6595</v>
      </c>
      <c r="DZN495" s="251">
        <v>1</v>
      </c>
      <c r="DZO495" s="251"/>
      <c r="DZP495" s="100">
        <v>79.59</v>
      </c>
      <c r="DZQ495" s="100">
        <f>ROUND(DZP495*(1+$C$10),2)</f>
        <v>79.59</v>
      </c>
      <c r="DZR495" s="100">
        <f>DZN495*DZP495</f>
        <v>79.59</v>
      </c>
      <c r="DZS495" s="294">
        <f>DZQ495*DZN495</f>
        <v>79.59</v>
      </c>
      <c r="DZT495" s="295" t="s">
        <v>22773</v>
      </c>
      <c r="DZU495" s="416" t="s">
        <v>22774</v>
      </c>
      <c r="DZV495" s="416"/>
      <c r="DZW495" s="416"/>
      <c r="DZX495" s="416"/>
      <c r="DZY495" s="416"/>
      <c r="DZZ495" s="416"/>
      <c r="EAA495" s="258" t="s">
        <v>10863</v>
      </c>
      <c r="EAB495" s="258" t="s">
        <v>22772</v>
      </c>
      <c r="EAC495" s="258" t="s">
        <v>6595</v>
      </c>
      <c r="EAD495" s="251">
        <v>1</v>
      </c>
      <c r="EAE495" s="251"/>
      <c r="EAF495" s="100">
        <v>79.59</v>
      </c>
      <c r="EAG495" s="100">
        <f>ROUND(EAF495*(1+$C$10),2)</f>
        <v>79.59</v>
      </c>
      <c r="EAH495" s="100">
        <f>EAD495*EAF495</f>
        <v>79.59</v>
      </c>
      <c r="EAI495" s="294">
        <f>EAG495*EAD495</f>
        <v>79.59</v>
      </c>
      <c r="EAJ495" s="295" t="s">
        <v>22773</v>
      </c>
      <c r="EAK495" s="416" t="s">
        <v>22774</v>
      </c>
      <c r="EAL495" s="416"/>
      <c r="EAM495" s="416"/>
      <c r="EAN495" s="416"/>
      <c r="EAO495" s="416"/>
      <c r="EAP495" s="416"/>
      <c r="EAQ495" s="258" t="s">
        <v>10863</v>
      </c>
      <c r="EAR495" s="258" t="s">
        <v>22772</v>
      </c>
      <c r="EAS495" s="258" t="s">
        <v>6595</v>
      </c>
      <c r="EAT495" s="251">
        <v>1</v>
      </c>
      <c r="EAU495" s="251"/>
      <c r="EAV495" s="100">
        <v>79.59</v>
      </c>
      <c r="EAW495" s="100">
        <f>ROUND(EAV495*(1+$C$10),2)</f>
        <v>79.59</v>
      </c>
      <c r="EAX495" s="100">
        <f>EAT495*EAV495</f>
        <v>79.59</v>
      </c>
      <c r="EAY495" s="294">
        <f>EAW495*EAT495</f>
        <v>79.59</v>
      </c>
      <c r="EAZ495" s="295" t="s">
        <v>22773</v>
      </c>
      <c r="EBA495" s="416" t="s">
        <v>22774</v>
      </c>
      <c r="EBB495" s="416"/>
      <c r="EBC495" s="416"/>
      <c r="EBD495" s="416"/>
      <c r="EBE495" s="416"/>
      <c r="EBF495" s="416"/>
      <c r="EBG495" s="258" t="s">
        <v>10863</v>
      </c>
      <c r="EBH495" s="258" t="s">
        <v>22772</v>
      </c>
      <c r="EBI495" s="258" t="s">
        <v>6595</v>
      </c>
      <c r="EBJ495" s="251">
        <v>1</v>
      </c>
      <c r="EBK495" s="251"/>
      <c r="EBL495" s="100">
        <v>79.59</v>
      </c>
      <c r="EBM495" s="100">
        <f>ROUND(EBL495*(1+$C$10),2)</f>
        <v>79.59</v>
      </c>
      <c r="EBN495" s="100">
        <f>EBJ495*EBL495</f>
        <v>79.59</v>
      </c>
      <c r="EBO495" s="294">
        <f>EBM495*EBJ495</f>
        <v>79.59</v>
      </c>
      <c r="EBP495" s="295" t="s">
        <v>22773</v>
      </c>
      <c r="EBQ495" s="416" t="s">
        <v>22774</v>
      </c>
      <c r="EBR495" s="416"/>
      <c r="EBS495" s="416"/>
      <c r="EBT495" s="416"/>
      <c r="EBU495" s="416"/>
      <c r="EBV495" s="416"/>
      <c r="EBW495" s="258" t="s">
        <v>10863</v>
      </c>
      <c r="EBX495" s="258" t="s">
        <v>22772</v>
      </c>
      <c r="EBY495" s="258" t="s">
        <v>6595</v>
      </c>
      <c r="EBZ495" s="251">
        <v>1</v>
      </c>
      <c r="ECA495" s="251"/>
      <c r="ECB495" s="100">
        <v>79.59</v>
      </c>
      <c r="ECC495" s="100">
        <f>ROUND(ECB495*(1+$C$10),2)</f>
        <v>79.59</v>
      </c>
      <c r="ECD495" s="100">
        <f>EBZ495*ECB495</f>
        <v>79.59</v>
      </c>
      <c r="ECE495" s="294">
        <f>ECC495*EBZ495</f>
        <v>79.59</v>
      </c>
      <c r="ECF495" s="295" t="s">
        <v>22773</v>
      </c>
      <c r="ECG495" s="416" t="s">
        <v>22774</v>
      </c>
      <c r="ECH495" s="416"/>
      <c r="ECI495" s="416"/>
      <c r="ECJ495" s="416"/>
      <c r="ECK495" s="416"/>
      <c r="ECL495" s="416"/>
      <c r="ECM495" s="258" t="s">
        <v>10863</v>
      </c>
      <c r="ECN495" s="258" t="s">
        <v>22772</v>
      </c>
      <c r="ECO495" s="258" t="s">
        <v>6595</v>
      </c>
      <c r="ECP495" s="251">
        <v>1</v>
      </c>
      <c r="ECQ495" s="251"/>
      <c r="ECR495" s="100">
        <v>79.59</v>
      </c>
      <c r="ECS495" s="100">
        <f>ROUND(ECR495*(1+$C$10),2)</f>
        <v>79.59</v>
      </c>
      <c r="ECT495" s="100">
        <f>ECP495*ECR495</f>
        <v>79.59</v>
      </c>
      <c r="ECU495" s="294">
        <f>ECS495*ECP495</f>
        <v>79.59</v>
      </c>
      <c r="ECV495" s="295" t="s">
        <v>22773</v>
      </c>
      <c r="ECW495" s="416" t="s">
        <v>22774</v>
      </c>
      <c r="ECX495" s="416"/>
      <c r="ECY495" s="416"/>
      <c r="ECZ495" s="416"/>
      <c r="EDA495" s="416"/>
      <c r="EDB495" s="416"/>
      <c r="EDC495" s="258" t="s">
        <v>10863</v>
      </c>
      <c r="EDD495" s="258" t="s">
        <v>22772</v>
      </c>
      <c r="EDE495" s="258" t="s">
        <v>6595</v>
      </c>
      <c r="EDF495" s="251">
        <v>1</v>
      </c>
      <c r="EDG495" s="251"/>
      <c r="EDH495" s="100">
        <v>79.59</v>
      </c>
      <c r="EDI495" s="100">
        <f>ROUND(EDH495*(1+$C$10),2)</f>
        <v>79.59</v>
      </c>
      <c r="EDJ495" s="100">
        <f>EDF495*EDH495</f>
        <v>79.59</v>
      </c>
      <c r="EDK495" s="294">
        <f>EDI495*EDF495</f>
        <v>79.59</v>
      </c>
      <c r="EDL495" s="295" t="s">
        <v>22773</v>
      </c>
      <c r="EDM495" s="416" t="s">
        <v>22774</v>
      </c>
      <c r="EDN495" s="416"/>
      <c r="EDO495" s="416"/>
      <c r="EDP495" s="416"/>
      <c r="EDQ495" s="416"/>
      <c r="EDR495" s="416"/>
      <c r="EDS495" s="258" t="s">
        <v>10863</v>
      </c>
      <c r="EDT495" s="258" t="s">
        <v>22772</v>
      </c>
      <c r="EDU495" s="258" t="s">
        <v>6595</v>
      </c>
      <c r="EDV495" s="251">
        <v>1</v>
      </c>
      <c r="EDW495" s="251"/>
      <c r="EDX495" s="100">
        <v>79.59</v>
      </c>
      <c r="EDY495" s="100">
        <f>ROUND(EDX495*(1+$C$10),2)</f>
        <v>79.59</v>
      </c>
      <c r="EDZ495" s="100">
        <f>EDV495*EDX495</f>
        <v>79.59</v>
      </c>
      <c r="EEA495" s="294">
        <f>EDY495*EDV495</f>
        <v>79.59</v>
      </c>
      <c r="EEB495" s="295" t="s">
        <v>22773</v>
      </c>
      <c r="EEC495" s="416" t="s">
        <v>22774</v>
      </c>
      <c r="EED495" s="416"/>
      <c r="EEE495" s="416"/>
      <c r="EEF495" s="416"/>
      <c r="EEG495" s="416"/>
      <c r="EEH495" s="416"/>
      <c r="EEI495" s="258" t="s">
        <v>10863</v>
      </c>
      <c r="EEJ495" s="258" t="s">
        <v>22772</v>
      </c>
      <c r="EEK495" s="258" t="s">
        <v>6595</v>
      </c>
      <c r="EEL495" s="251">
        <v>1</v>
      </c>
      <c r="EEM495" s="251"/>
      <c r="EEN495" s="100">
        <v>79.59</v>
      </c>
      <c r="EEO495" s="100">
        <f>ROUND(EEN495*(1+$C$10),2)</f>
        <v>79.59</v>
      </c>
      <c r="EEP495" s="100">
        <f>EEL495*EEN495</f>
        <v>79.59</v>
      </c>
      <c r="EEQ495" s="294">
        <f>EEO495*EEL495</f>
        <v>79.59</v>
      </c>
      <c r="EER495" s="295" t="s">
        <v>22773</v>
      </c>
      <c r="EES495" s="416" t="s">
        <v>22774</v>
      </c>
      <c r="EET495" s="416"/>
      <c r="EEU495" s="416"/>
      <c r="EEV495" s="416"/>
      <c r="EEW495" s="416"/>
      <c r="EEX495" s="416"/>
      <c r="EEY495" s="258" t="s">
        <v>10863</v>
      </c>
      <c r="EEZ495" s="258" t="s">
        <v>22772</v>
      </c>
      <c r="EFA495" s="258" t="s">
        <v>6595</v>
      </c>
      <c r="EFB495" s="251">
        <v>1</v>
      </c>
      <c r="EFC495" s="251"/>
      <c r="EFD495" s="100">
        <v>79.59</v>
      </c>
      <c r="EFE495" s="100">
        <f>ROUND(EFD495*(1+$C$10),2)</f>
        <v>79.59</v>
      </c>
      <c r="EFF495" s="100">
        <f>EFB495*EFD495</f>
        <v>79.59</v>
      </c>
      <c r="EFG495" s="294">
        <f>EFE495*EFB495</f>
        <v>79.59</v>
      </c>
      <c r="EFH495" s="295" t="s">
        <v>22773</v>
      </c>
      <c r="EFI495" s="416" t="s">
        <v>22774</v>
      </c>
      <c r="EFJ495" s="416"/>
      <c r="EFK495" s="416"/>
      <c r="EFL495" s="416"/>
      <c r="EFM495" s="416"/>
      <c r="EFN495" s="416"/>
      <c r="EFO495" s="258" t="s">
        <v>10863</v>
      </c>
      <c r="EFP495" s="258" t="s">
        <v>22772</v>
      </c>
      <c r="EFQ495" s="258" t="s">
        <v>6595</v>
      </c>
      <c r="EFR495" s="251">
        <v>1</v>
      </c>
      <c r="EFS495" s="251"/>
      <c r="EFT495" s="100">
        <v>79.59</v>
      </c>
      <c r="EFU495" s="100">
        <f>ROUND(EFT495*(1+$C$10),2)</f>
        <v>79.59</v>
      </c>
      <c r="EFV495" s="100">
        <f>EFR495*EFT495</f>
        <v>79.59</v>
      </c>
      <c r="EFW495" s="294">
        <f>EFU495*EFR495</f>
        <v>79.59</v>
      </c>
      <c r="EFX495" s="295" t="s">
        <v>22773</v>
      </c>
      <c r="EFY495" s="416" t="s">
        <v>22774</v>
      </c>
      <c r="EFZ495" s="416"/>
      <c r="EGA495" s="416"/>
      <c r="EGB495" s="416"/>
      <c r="EGC495" s="416"/>
      <c r="EGD495" s="416"/>
      <c r="EGE495" s="258" t="s">
        <v>10863</v>
      </c>
      <c r="EGF495" s="258" t="s">
        <v>22772</v>
      </c>
      <c r="EGG495" s="258" t="s">
        <v>6595</v>
      </c>
      <c r="EGH495" s="251">
        <v>1</v>
      </c>
      <c r="EGI495" s="251"/>
      <c r="EGJ495" s="100">
        <v>79.59</v>
      </c>
      <c r="EGK495" s="100">
        <f>ROUND(EGJ495*(1+$C$10),2)</f>
        <v>79.59</v>
      </c>
      <c r="EGL495" s="100">
        <f>EGH495*EGJ495</f>
        <v>79.59</v>
      </c>
      <c r="EGM495" s="294">
        <f>EGK495*EGH495</f>
        <v>79.59</v>
      </c>
      <c r="EGN495" s="295" t="s">
        <v>22773</v>
      </c>
      <c r="EGO495" s="416" t="s">
        <v>22774</v>
      </c>
      <c r="EGP495" s="416"/>
      <c r="EGQ495" s="416"/>
      <c r="EGR495" s="416"/>
      <c r="EGS495" s="416"/>
      <c r="EGT495" s="416"/>
      <c r="EGU495" s="258" t="s">
        <v>10863</v>
      </c>
      <c r="EGV495" s="258" t="s">
        <v>22772</v>
      </c>
      <c r="EGW495" s="258" t="s">
        <v>6595</v>
      </c>
      <c r="EGX495" s="251">
        <v>1</v>
      </c>
      <c r="EGY495" s="251"/>
      <c r="EGZ495" s="100">
        <v>79.59</v>
      </c>
      <c r="EHA495" s="100">
        <f>ROUND(EGZ495*(1+$C$10),2)</f>
        <v>79.59</v>
      </c>
      <c r="EHB495" s="100">
        <f>EGX495*EGZ495</f>
        <v>79.59</v>
      </c>
      <c r="EHC495" s="294">
        <f>EHA495*EGX495</f>
        <v>79.59</v>
      </c>
      <c r="EHD495" s="295" t="s">
        <v>22773</v>
      </c>
      <c r="EHE495" s="416" t="s">
        <v>22774</v>
      </c>
      <c r="EHF495" s="416"/>
      <c r="EHG495" s="416"/>
      <c r="EHH495" s="416"/>
      <c r="EHI495" s="416"/>
      <c r="EHJ495" s="416"/>
      <c r="EHK495" s="258" t="s">
        <v>10863</v>
      </c>
      <c r="EHL495" s="258" t="s">
        <v>22772</v>
      </c>
      <c r="EHM495" s="258" t="s">
        <v>6595</v>
      </c>
      <c r="EHN495" s="251">
        <v>1</v>
      </c>
      <c r="EHO495" s="251"/>
      <c r="EHP495" s="100">
        <v>79.59</v>
      </c>
      <c r="EHQ495" s="100">
        <f>ROUND(EHP495*(1+$C$10),2)</f>
        <v>79.59</v>
      </c>
      <c r="EHR495" s="100">
        <f>EHN495*EHP495</f>
        <v>79.59</v>
      </c>
      <c r="EHS495" s="294">
        <f>EHQ495*EHN495</f>
        <v>79.59</v>
      </c>
      <c r="EHT495" s="295" t="s">
        <v>22773</v>
      </c>
      <c r="EHU495" s="416" t="s">
        <v>22774</v>
      </c>
      <c r="EHV495" s="416"/>
      <c r="EHW495" s="416"/>
      <c r="EHX495" s="416"/>
      <c r="EHY495" s="416"/>
      <c r="EHZ495" s="416"/>
      <c r="EIA495" s="258" t="s">
        <v>10863</v>
      </c>
      <c r="EIB495" s="258" t="s">
        <v>22772</v>
      </c>
      <c r="EIC495" s="258" t="s">
        <v>6595</v>
      </c>
      <c r="EID495" s="251">
        <v>1</v>
      </c>
      <c r="EIE495" s="251"/>
      <c r="EIF495" s="100">
        <v>79.59</v>
      </c>
      <c r="EIG495" s="100">
        <f>ROUND(EIF495*(1+$C$10),2)</f>
        <v>79.59</v>
      </c>
      <c r="EIH495" s="100">
        <f>EID495*EIF495</f>
        <v>79.59</v>
      </c>
      <c r="EII495" s="294">
        <f>EIG495*EID495</f>
        <v>79.59</v>
      </c>
      <c r="EIJ495" s="295" t="s">
        <v>22773</v>
      </c>
      <c r="EIK495" s="416" t="s">
        <v>22774</v>
      </c>
      <c r="EIL495" s="416"/>
      <c r="EIM495" s="416"/>
      <c r="EIN495" s="416"/>
      <c r="EIO495" s="416"/>
      <c r="EIP495" s="416"/>
      <c r="EIQ495" s="258" t="s">
        <v>10863</v>
      </c>
      <c r="EIR495" s="258" t="s">
        <v>22772</v>
      </c>
      <c r="EIS495" s="258" t="s">
        <v>6595</v>
      </c>
      <c r="EIT495" s="251">
        <v>1</v>
      </c>
      <c r="EIU495" s="251"/>
      <c r="EIV495" s="100">
        <v>79.59</v>
      </c>
      <c r="EIW495" s="100">
        <f>ROUND(EIV495*(1+$C$10),2)</f>
        <v>79.59</v>
      </c>
      <c r="EIX495" s="100">
        <f>EIT495*EIV495</f>
        <v>79.59</v>
      </c>
      <c r="EIY495" s="294">
        <f>EIW495*EIT495</f>
        <v>79.59</v>
      </c>
      <c r="EIZ495" s="295" t="s">
        <v>22773</v>
      </c>
      <c r="EJA495" s="416" t="s">
        <v>22774</v>
      </c>
      <c r="EJB495" s="416"/>
      <c r="EJC495" s="416"/>
      <c r="EJD495" s="416"/>
      <c r="EJE495" s="416"/>
      <c r="EJF495" s="416"/>
      <c r="EJG495" s="258" t="s">
        <v>10863</v>
      </c>
      <c r="EJH495" s="258" t="s">
        <v>22772</v>
      </c>
      <c r="EJI495" s="258" t="s">
        <v>6595</v>
      </c>
      <c r="EJJ495" s="251">
        <v>1</v>
      </c>
      <c r="EJK495" s="251"/>
      <c r="EJL495" s="100">
        <v>79.59</v>
      </c>
      <c r="EJM495" s="100">
        <f>ROUND(EJL495*(1+$C$10),2)</f>
        <v>79.59</v>
      </c>
      <c r="EJN495" s="100">
        <f>EJJ495*EJL495</f>
        <v>79.59</v>
      </c>
      <c r="EJO495" s="294">
        <f>EJM495*EJJ495</f>
        <v>79.59</v>
      </c>
      <c r="EJP495" s="295" t="s">
        <v>22773</v>
      </c>
      <c r="EJQ495" s="416" t="s">
        <v>22774</v>
      </c>
      <c r="EJR495" s="416"/>
      <c r="EJS495" s="416"/>
      <c r="EJT495" s="416"/>
      <c r="EJU495" s="416"/>
      <c r="EJV495" s="416"/>
      <c r="EJW495" s="258" t="s">
        <v>10863</v>
      </c>
      <c r="EJX495" s="258" t="s">
        <v>22772</v>
      </c>
      <c r="EJY495" s="258" t="s">
        <v>6595</v>
      </c>
      <c r="EJZ495" s="251">
        <v>1</v>
      </c>
      <c r="EKA495" s="251"/>
      <c r="EKB495" s="100">
        <v>79.59</v>
      </c>
      <c r="EKC495" s="100">
        <f>ROUND(EKB495*(1+$C$10),2)</f>
        <v>79.59</v>
      </c>
      <c r="EKD495" s="100">
        <f>EJZ495*EKB495</f>
        <v>79.59</v>
      </c>
      <c r="EKE495" s="294">
        <f>EKC495*EJZ495</f>
        <v>79.59</v>
      </c>
      <c r="EKF495" s="295" t="s">
        <v>22773</v>
      </c>
      <c r="EKG495" s="416" t="s">
        <v>22774</v>
      </c>
      <c r="EKH495" s="416"/>
      <c r="EKI495" s="416"/>
      <c r="EKJ495" s="416"/>
      <c r="EKK495" s="416"/>
      <c r="EKL495" s="416"/>
      <c r="EKM495" s="258" t="s">
        <v>10863</v>
      </c>
      <c r="EKN495" s="258" t="s">
        <v>22772</v>
      </c>
      <c r="EKO495" s="258" t="s">
        <v>6595</v>
      </c>
      <c r="EKP495" s="251">
        <v>1</v>
      </c>
      <c r="EKQ495" s="251"/>
      <c r="EKR495" s="100">
        <v>79.59</v>
      </c>
      <c r="EKS495" s="100">
        <f>ROUND(EKR495*(1+$C$10),2)</f>
        <v>79.59</v>
      </c>
      <c r="EKT495" s="100">
        <f>EKP495*EKR495</f>
        <v>79.59</v>
      </c>
      <c r="EKU495" s="294">
        <f>EKS495*EKP495</f>
        <v>79.59</v>
      </c>
      <c r="EKV495" s="295" t="s">
        <v>22773</v>
      </c>
      <c r="EKW495" s="416" t="s">
        <v>22774</v>
      </c>
      <c r="EKX495" s="416"/>
      <c r="EKY495" s="416"/>
      <c r="EKZ495" s="416"/>
      <c r="ELA495" s="416"/>
      <c r="ELB495" s="416"/>
      <c r="ELC495" s="258" t="s">
        <v>10863</v>
      </c>
      <c r="ELD495" s="258" t="s">
        <v>22772</v>
      </c>
      <c r="ELE495" s="258" t="s">
        <v>6595</v>
      </c>
      <c r="ELF495" s="251">
        <v>1</v>
      </c>
      <c r="ELG495" s="251"/>
      <c r="ELH495" s="100">
        <v>79.59</v>
      </c>
      <c r="ELI495" s="100">
        <f>ROUND(ELH495*(1+$C$10),2)</f>
        <v>79.59</v>
      </c>
      <c r="ELJ495" s="100">
        <f>ELF495*ELH495</f>
        <v>79.59</v>
      </c>
      <c r="ELK495" s="294">
        <f>ELI495*ELF495</f>
        <v>79.59</v>
      </c>
      <c r="ELL495" s="295" t="s">
        <v>22773</v>
      </c>
      <c r="ELM495" s="416" t="s">
        <v>22774</v>
      </c>
      <c r="ELN495" s="416"/>
      <c r="ELO495" s="416"/>
      <c r="ELP495" s="416"/>
      <c r="ELQ495" s="416"/>
      <c r="ELR495" s="416"/>
      <c r="ELS495" s="258" t="s">
        <v>10863</v>
      </c>
      <c r="ELT495" s="258" t="s">
        <v>22772</v>
      </c>
      <c r="ELU495" s="258" t="s">
        <v>6595</v>
      </c>
      <c r="ELV495" s="251">
        <v>1</v>
      </c>
      <c r="ELW495" s="251"/>
      <c r="ELX495" s="100">
        <v>79.59</v>
      </c>
      <c r="ELY495" s="100">
        <f>ROUND(ELX495*(1+$C$10),2)</f>
        <v>79.59</v>
      </c>
      <c r="ELZ495" s="100">
        <f>ELV495*ELX495</f>
        <v>79.59</v>
      </c>
      <c r="EMA495" s="294">
        <f>ELY495*ELV495</f>
        <v>79.59</v>
      </c>
      <c r="EMB495" s="295" t="s">
        <v>22773</v>
      </c>
      <c r="EMC495" s="416" t="s">
        <v>22774</v>
      </c>
      <c r="EMD495" s="416"/>
      <c r="EME495" s="416"/>
      <c r="EMF495" s="416"/>
      <c r="EMG495" s="416"/>
      <c r="EMH495" s="416"/>
      <c r="EMI495" s="258" t="s">
        <v>10863</v>
      </c>
      <c r="EMJ495" s="258" t="s">
        <v>22772</v>
      </c>
      <c r="EMK495" s="258" t="s">
        <v>6595</v>
      </c>
      <c r="EML495" s="251">
        <v>1</v>
      </c>
      <c r="EMM495" s="251"/>
      <c r="EMN495" s="100">
        <v>79.59</v>
      </c>
      <c r="EMO495" s="100">
        <f>ROUND(EMN495*(1+$C$10),2)</f>
        <v>79.59</v>
      </c>
      <c r="EMP495" s="100">
        <f>EML495*EMN495</f>
        <v>79.59</v>
      </c>
      <c r="EMQ495" s="294">
        <f>EMO495*EML495</f>
        <v>79.59</v>
      </c>
      <c r="EMR495" s="295" t="s">
        <v>22773</v>
      </c>
      <c r="EMS495" s="416" t="s">
        <v>22774</v>
      </c>
      <c r="EMT495" s="416"/>
      <c r="EMU495" s="416"/>
      <c r="EMV495" s="416"/>
      <c r="EMW495" s="416"/>
      <c r="EMX495" s="416"/>
      <c r="EMY495" s="258" t="s">
        <v>10863</v>
      </c>
      <c r="EMZ495" s="258" t="s">
        <v>22772</v>
      </c>
      <c r="ENA495" s="258" t="s">
        <v>6595</v>
      </c>
      <c r="ENB495" s="251">
        <v>1</v>
      </c>
      <c r="ENC495" s="251"/>
      <c r="END495" s="100">
        <v>79.59</v>
      </c>
      <c r="ENE495" s="100">
        <f>ROUND(END495*(1+$C$10),2)</f>
        <v>79.59</v>
      </c>
      <c r="ENF495" s="100">
        <f>ENB495*END495</f>
        <v>79.59</v>
      </c>
      <c r="ENG495" s="294">
        <f>ENE495*ENB495</f>
        <v>79.59</v>
      </c>
      <c r="ENH495" s="295" t="s">
        <v>22773</v>
      </c>
      <c r="ENI495" s="416" t="s">
        <v>22774</v>
      </c>
      <c r="ENJ495" s="416"/>
      <c r="ENK495" s="416"/>
      <c r="ENL495" s="416"/>
      <c r="ENM495" s="416"/>
      <c r="ENN495" s="416"/>
      <c r="ENO495" s="258" t="s">
        <v>10863</v>
      </c>
      <c r="ENP495" s="258" t="s">
        <v>22772</v>
      </c>
      <c r="ENQ495" s="258" t="s">
        <v>6595</v>
      </c>
      <c r="ENR495" s="251">
        <v>1</v>
      </c>
      <c r="ENS495" s="251"/>
      <c r="ENT495" s="100">
        <v>79.59</v>
      </c>
      <c r="ENU495" s="100">
        <f>ROUND(ENT495*(1+$C$10),2)</f>
        <v>79.59</v>
      </c>
      <c r="ENV495" s="100">
        <f>ENR495*ENT495</f>
        <v>79.59</v>
      </c>
      <c r="ENW495" s="294">
        <f>ENU495*ENR495</f>
        <v>79.59</v>
      </c>
      <c r="ENX495" s="295" t="s">
        <v>22773</v>
      </c>
      <c r="ENY495" s="416" t="s">
        <v>22774</v>
      </c>
      <c r="ENZ495" s="416"/>
      <c r="EOA495" s="416"/>
      <c r="EOB495" s="416"/>
      <c r="EOC495" s="416"/>
      <c r="EOD495" s="416"/>
      <c r="EOE495" s="258" t="s">
        <v>10863</v>
      </c>
      <c r="EOF495" s="258" t="s">
        <v>22772</v>
      </c>
      <c r="EOG495" s="258" t="s">
        <v>6595</v>
      </c>
      <c r="EOH495" s="251">
        <v>1</v>
      </c>
      <c r="EOI495" s="251"/>
      <c r="EOJ495" s="100">
        <v>79.59</v>
      </c>
      <c r="EOK495" s="100">
        <f>ROUND(EOJ495*(1+$C$10),2)</f>
        <v>79.59</v>
      </c>
      <c r="EOL495" s="100">
        <f>EOH495*EOJ495</f>
        <v>79.59</v>
      </c>
      <c r="EOM495" s="294">
        <f>EOK495*EOH495</f>
        <v>79.59</v>
      </c>
      <c r="EON495" s="295" t="s">
        <v>22773</v>
      </c>
      <c r="EOO495" s="416" t="s">
        <v>22774</v>
      </c>
      <c r="EOP495" s="416"/>
      <c r="EOQ495" s="416"/>
      <c r="EOR495" s="416"/>
      <c r="EOS495" s="416"/>
      <c r="EOT495" s="416"/>
      <c r="EOU495" s="258" t="s">
        <v>10863</v>
      </c>
      <c r="EOV495" s="258" t="s">
        <v>22772</v>
      </c>
      <c r="EOW495" s="258" t="s">
        <v>6595</v>
      </c>
      <c r="EOX495" s="251">
        <v>1</v>
      </c>
      <c r="EOY495" s="251"/>
      <c r="EOZ495" s="100">
        <v>79.59</v>
      </c>
      <c r="EPA495" s="100">
        <f>ROUND(EOZ495*(1+$C$10),2)</f>
        <v>79.59</v>
      </c>
      <c r="EPB495" s="100">
        <f>EOX495*EOZ495</f>
        <v>79.59</v>
      </c>
      <c r="EPC495" s="294">
        <f>EPA495*EOX495</f>
        <v>79.59</v>
      </c>
      <c r="EPD495" s="295" t="s">
        <v>22773</v>
      </c>
      <c r="EPE495" s="416" t="s">
        <v>22774</v>
      </c>
      <c r="EPF495" s="416"/>
      <c r="EPG495" s="416"/>
      <c r="EPH495" s="416"/>
      <c r="EPI495" s="416"/>
      <c r="EPJ495" s="416"/>
      <c r="EPK495" s="258" t="s">
        <v>10863</v>
      </c>
      <c r="EPL495" s="258" t="s">
        <v>22772</v>
      </c>
      <c r="EPM495" s="258" t="s">
        <v>6595</v>
      </c>
      <c r="EPN495" s="251">
        <v>1</v>
      </c>
      <c r="EPO495" s="251"/>
      <c r="EPP495" s="100">
        <v>79.59</v>
      </c>
      <c r="EPQ495" s="100">
        <f>ROUND(EPP495*(1+$C$10),2)</f>
        <v>79.59</v>
      </c>
      <c r="EPR495" s="100">
        <f>EPN495*EPP495</f>
        <v>79.59</v>
      </c>
      <c r="EPS495" s="294">
        <f>EPQ495*EPN495</f>
        <v>79.59</v>
      </c>
      <c r="EPT495" s="295" t="s">
        <v>22773</v>
      </c>
      <c r="EPU495" s="416" t="s">
        <v>22774</v>
      </c>
      <c r="EPV495" s="416"/>
      <c r="EPW495" s="416"/>
      <c r="EPX495" s="416"/>
      <c r="EPY495" s="416"/>
      <c r="EPZ495" s="416"/>
      <c r="EQA495" s="258" t="s">
        <v>10863</v>
      </c>
      <c r="EQB495" s="258" t="s">
        <v>22772</v>
      </c>
      <c r="EQC495" s="258" t="s">
        <v>6595</v>
      </c>
      <c r="EQD495" s="251">
        <v>1</v>
      </c>
      <c r="EQE495" s="251"/>
      <c r="EQF495" s="100">
        <v>79.59</v>
      </c>
      <c r="EQG495" s="100">
        <f>ROUND(EQF495*(1+$C$10),2)</f>
        <v>79.59</v>
      </c>
      <c r="EQH495" s="100">
        <f>EQD495*EQF495</f>
        <v>79.59</v>
      </c>
      <c r="EQI495" s="294">
        <f>EQG495*EQD495</f>
        <v>79.59</v>
      </c>
      <c r="EQJ495" s="295" t="s">
        <v>22773</v>
      </c>
      <c r="EQK495" s="416" t="s">
        <v>22774</v>
      </c>
      <c r="EQL495" s="416"/>
      <c r="EQM495" s="416"/>
      <c r="EQN495" s="416"/>
      <c r="EQO495" s="416"/>
      <c r="EQP495" s="416"/>
      <c r="EQQ495" s="258" t="s">
        <v>10863</v>
      </c>
      <c r="EQR495" s="258" t="s">
        <v>22772</v>
      </c>
      <c r="EQS495" s="258" t="s">
        <v>6595</v>
      </c>
      <c r="EQT495" s="251">
        <v>1</v>
      </c>
      <c r="EQU495" s="251"/>
      <c r="EQV495" s="100">
        <v>79.59</v>
      </c>
      <c r="EQW495" s="100">
        <f>ROUND(EQV495*(1+$C$10),2)</f>
        <v>79.59</v>
      </c>
      <c r="EQX495" s="100">
        <f>EQT495*EQV495</f>
        <v>79.59</v>
      </c>
      <c r="EQY495" s="294">
        <f>EQW495*EQT495</f>
        <v>79.59</v>
      </c>
      <c r="EQZ495" s="295" t="s">
        <v>22773</v>
      </c>
      <c r="ERA495" s="416" t="s">
        <v>22774</v>
      </c>
      <c r="ERB495" s="416"/>
      <c r="ERC495" s="416"/>
      <c r="ERD495" s="416"/>
      <c r="ERE495" s="416"/>
      <c r="ERF495" s="416"/>
      <c r="ERG495" s="258" t="s">
        <v>10863</v>
      </c>
      <c r="ERH495" s="258" t="s">
        <v>22772</v>
      </c>
      <c r="ERI495" s="258" t="s">
        <v>6595</v>
      </c>
      <c r="ERJ495" s="251">
        <v>1</v>
      </c>
      <c r="ERK495" s="251"/>
      <c r="ERL495" s="100">
        <v>79.59</v>
      </c>
      <c r="ERM495" s="100">
        <f>ROUND(ERL495*(1+$C$10),2)</f>
        <v>79.59</v>
      </c>
      <c r="ERN495" s="100">
        <f>ERJ495*ERL495</f>
        <v>79.59</v>
      </c>
      <c r="ERO495" s="294">
        <f>ERM495*ERJ495</f>
        <v>79.59</v>
      </c>
      <c r="ERP495" s="295" t="s">
        <v>22773</v>
      </c>
      <c r="ERQ495" s="416" t="s">
        <v>22774</v>
      </c>
      <c r="ERR495" s="416"/>
      <c r="ERS495" s="416"/>
      <c r="ERT495" s="416"/>
      <c r="ERU495" s="416"/>
      <c r="ERV495" s="416"/>
      <c r="ERW495" s="258" t="s">
        <v>10863</v>
      </c>
      <c r="ERX495" s="258" t="s">
        <v>22772</v>
      </c>
      <c r="ERY495" s="258" t="s">
        <v>6595</v>
      </c>
      <c r="ERZ495" s="251">
        <v>1</v>
      </c>
      <c r="ESA495" s="251"/>
      <c r="ESB495" s="100">
        <v>79.59</v>
      </c>
      <c r="ESC495" s="100">
        <f>ROUND(ESB495*(1+$C$10),2)</f>
        <v>79.59</v>
      </c>
      <c r="ESD495" s="100">
        <f>ERZ495*ESB495</f>
        <v>79.59</v>
      </c>
      <c r="ESE495" s="294">
        <f>ESC495*ERZ495</f>
        <v>79.59</v>
      </c>
      <c r="ESF495" s="295" t="s">
        <v>22773</v>
      </c>
      <c r="ESG495" s="416" t="s">
        <v>22774</v>
      </c>
      <c r="ESH495" s="416"/>
      <c r="ESI495" s="416"/>
      <c r="ESJ495" s="416"/>
      <c r="ESK495" s="416"/>
      <c r="ESL495" s="416"/>
      <c r="ESM495" s="258" t="s">
        <v>10863</v>
      </c>
      <c r="ESN495" s="258" t="s">
        <v>22772</v>
      </c>
      <c r="ESO495" s="258" t="s">
        <v>6595</v>
      </c>
      <c r="ESP495" s="251">
        <v>1</v>
      </c>
      <c r="ESQ495" s="251"/>
      <c r="ESR495" s="100">
        <v>79.59</v>
      </c>
      <c r="ESS495" s="100">
        <f>ROUND(ESR495*(1+$C$10),2)</f>
        <v>79.59</v>
      </c>
      <c r="EST495" s="100">
        <f>ESP495*ESR495</f>
        <v>79.59</v>
      </c>
      <c r="ESU495" s="294">
        <f>ESS495*ESP495</f>
        <v>79.59</v>
      </c>
      <c r="ESV495" s="295" t="s">
        <v>22773</v>
      </c>
      <c r="ESW495" s="416" t="s">
        <v>22774</v>
      </c>
      <c r="ESX495" s="416"/>
      <c r="ESY495" s="416"/>
      <c r="ESZ495" s="416"/>
      <c r="ETA495" s="416"/>
      <c r="ETB495" s="416"/>
      <c r="ETC495" s="258" t="s">
        <v>10863</v>
      </c>
      <c r="ETD495" s="258" t="s">
        <v>22772</v>
      </c>
      <c r="ETE495" s="258" t="s">
        <v>6595</v>
      </c>
      <c r="ETF495" s="251">
        <v>1</v>
      </c>
      <c r="ETG495" s="251"/>
      <c r="ETH495" s="100">
        <v>79.59</v>
      </c>
      <c r="ETI495" s="100">
        <f>ROUND(ETH495*(1+$C$10),2)</f>
        <v>79.59</v>
      </c>
      <c r="ETJ495" s="100">
        <f>ETF495*ETH495</f>
        <v>79.59</v>
      </c>
      <c r="ETK495" s="294">
        <f>ETI495*ETF495</f>
        <v>79.59</v>
      </c>
      <c r="ETL495" s="295" t="s">
        <v>22773</v>
      </c>
      <c r="ETM495" s="416" t="s">
        <v>22774</v>
      </c>
      <c r="ETN495" s="416"/>
      <c r="ETO495" s="416"/>
      <c r="ETP495" s="416"/>
      <c r="ETQ495" s="416"/>
      <c r="ETR495" s="416"/>
      <c r="ETS495" s="258" t="s">
        <v>10863</v>
      </c>
      <c r="ETT495" s="258" t="s">
        <v>22772</v>
      </c>
      <c r="ETU495" s="258" t="s">
        <v>6595</v>
      </c>
      <c r="ETV495" s="251">
        <v>1</v>
      </c>
      <c r="ETW495" s="251"/>
      <c r="ETX495" s="100">
        <v>79.59</v>
      </c>
      <c r="ETY495" s="100">
        <f>ROUND(ETX495*(1+$C$10),2)</f>
        <v>79.59</v>
      </c>
      <c r="ETZ495" s="100">
        <f>ETV495*ETX495</f>
        <v>79.59</v>
      </c>
      <c r="EUA495" s="294">
        <f>ETY495*ETV495</f>
        <v>79.59</v>
      </c>
      <c r="EUB495" s="295" t="s">
        <v>22773</v>
      </c>
      <c r="EUC495" s="416" t="s">
        <v>22774</v>
      </c>
      <c r="EUD495" s="416"/>
      <c r="EUE495" s="416"/>
      <c r="EUF495" s="416"/>
      <c r="EUG495" s="416"/>
      <c r="EUH495" s="416"/>
      <c r="EUI495" s="258" t="s">
        <v>10863</v>
      </c>
      <c r="EUJ495" s="258" t="s">
        <v>22772</v>
      </c>
      <c r="EUK495" s="258" t="s">
        <v>6595</v>
      </c>
      <c r="EUL495" s="251">
        <v>1</v>
      </c>
      <c r="EUM495" s="251"/>
      <c r="EUN495" s="100">
        <v>79.59</v>
      </c>
      <c r="EUO495" s="100">
        <f>ROUND(EUN495*(1+$C$10),2)</f>
        <v>79.59</v>
      </c>
      <c r="EUP495" s="100">
        <f>EUL495*EUN495</f>
        <v>79.59</v>
      </c>
      <c r="EUQ495" s="294">
        <f>EUO495*EUL495</f>
        <v>79.59</v>
      </c>
      <c r="EUR495" s="295" t="s">
        <v>22773</v>
      </c>
      <c r="EUS495" s="416" t="s">
        <v>22774</v>
      </c>
      <c r="EUT495" s="416"/>
      <c r="EUU495" s="416"/>
      <c r="EUV495" s="416"/>
      <c r="EUW495" s="416"/>
      <c r="EUX495" s="416"/>
      <c r="EUY495" s="258" t="s">
        <v>10863</v>
      </c>
      <c r="EUZ495" s="258" t="s">
        <v>22772</v>
      </c>
      <c r="EVA495" s="258" t="s">
        <v>6595</v>
      </c>
      <c r="EVB495" s="251">
        <v>1</v>
      </c>
      <c r="EVC495" s="251"/>
      <c r="EVD495" s="100">
        <v>79.59</v>
      </c>
      <c r="EVE495" s="100">
        <f>ROUND(EVD495*(1+$C$10),2)</f>
        <v>79.59</v>
      </c>
      <c r="EVF495" s="100">
        <f>EVB495*EVD495</f>
        <v>79.59</v>
      </c>
      <c r="EVG495" s="294">
        <f>EVE495*EVB495</f>
        <v>79.59</v>
      </c>
      <c r="EVH495" s="295" t="s">
        <v>22773</v>
      </c>
      <c r="EVI495" s="416" t="s">
        <v>22774</v>
      </c>
      <c r="EVJ495" s="416"/>
      <c r="EVK495" s="416"/>
      <c r="EVL495" s="416"/>
      <c r="EVM495" s="416"/>
      <c r="EVN495" s="416"/>
      <c r="EVO495" s="258" t="s">
        <v>10863</v>
      </c>
      <c r="EVP495" s="258" t="s">
        <v>22772</v>
      </c>
      <c r="EVQ495" s="258" t="s">
        <v>6595</v>
      </c>
      <c r="EVR495" s="251">
        <v>1</v>
      </c>
      <c r="EVS495" s="251"/>
      <c r="EVT495" s="100">
        <v>79.59</v>
      </c>
      <c r="EVU495" s="100">
        <f>ROUND(EVT495*(1+$C$10),2)</f>
        <v>79.59</v>
      </c>
      <c r="EVV495" s="100">
        <f>EVR495*EVT495</f>
        <v>79.59</v>
      </c>
      <c r="EVW495" s="294">
        <f>EVU495*EVR495</f>
        <v>79.59</v>
      </c>
      <c r="EVX495" s="295" t="s">
        <v>22773</v>
      </c>
      <c r="EVY495" s="416" t="s">
        <v>22774</v>
      </c>
      <c r="EVZ495" s="416"/>
      <c r="EWA495" s="416"/>
      <c r="EWB495" s="416"/>
      <c r="EWC495" s="416"/>
      <c r="EWD495" s="416"/>
      <c r="EWE495" s="258" t="s">
        <v>10863</v>
      </c>
      <c r="EWF495" s="258" t="s">
        <v>22772</v>
      </c>
      <c r="EWG495" s="258" t="s">
        <v>6595</v>
      </c>
      <c r="EWH495" s="251">
        <v>1</v>
      </c>
      <c r="EWI495" s="251"/>
      <c r="EWJ495" s="100">
        <v>79.59</v>
      </c>
      <c r="EWK495" s="100">
        <f>ROUND(EWJ495*(1+$C$10),2)</f>
        <v>79.59</v>
      </c>
      <c r="EWL495" s="100">
        <f>EWH495*EWJ495</f>
        <v>79.59</v>
      </c>
      <c r="EWM495" s="294">
        <f>EWK495*EWH495</f>
        <v>79.59</v>
      </c>
      <c r="EWN495" s="295" t="s">
        <v>22773</v>
      </c>
      <c r="EWO495" s="416" t="s">
        <v>22774</v>
      </c>
      <c r="EWP495" s="416"/>
      <c r="EWQ495" s="416"/>
      <c r="EWR495" s="416"/>
      <c r="EWS495" s="416"/>
      <c r="EWT495" s="416"/>
      <c r="EWU495" s="258" t="s">
        <v>10863</v>
      </c>
      <c r="EWV495" s="258" t="s">
        <v>22772</v>
      </c>
      <c r="EWW495" s="258" t="s">
        <v>6595</v>
      </c>
      <c r="EWX495" s="251">
        <v>1</v>
      </c>
      <c r="EWY495" s="251"/>
      <c r="EWZ495" s="100">
        <v>79.59</v>
      </c>
      <c r="EXA495" s="100">
        <f>ROUND(EWZ495*(1+$C$10),2)</f>
        <v>79.59</v>
      </c>
      <c r="EXB495" s="100">
        <f>EWX495*EWZ495</f>
        <v>79.59</v>
      </c>
      <c r="EXC495" s="294">
        <f>EXA495*EWX495</f>
        <v>79.59</v>
      </c>
      <c r="EXD495" s="295" t="s">
        <v>22773</v>
      </c>
      <c r="EXE495" s="416" t="s">
        <v>22774</v>
      </c>
      <c r="EXF495" s="416"/>
      <c r="EXG495" s="416"/>
      <c r="EXH495" s="416"/>
      <c r="EXI495" s="416"/>
      <c r="EXJ495" s="416"/>
      <c r="EXK495" s="258" t="s">
        <v>10863</v>
      </c>
      <c r="EXL495" s="258" t="s">
        <v>22772</v>
      </c>
      <c r="EXM495" s="258" t="s">
        <v>6595</v>
      </c>
      <c r="EXN495" s="251">
        <v>1</v>
      </c>
      <c r="EXO495" s="251"/>
      <c r="EXP495" s="100">
        <v>79.59</v>
      </c>
      <c r="EXQ495" s="100">
        <f>ROUND(EXP495*(1+$C$10),2)</f>
        <v>79.59</v>
      </c>
      <c r="EXR495" s="100">
        <f>EXN495*EXP495</f>
        <v>79.59</v>
      </c>
      <c r="EXS495" s="294">
        <f>EXQ495*EXN495</f>
        <v>79.59</v>
      </c>
      <c r="EXT495" s="295" t="s">
        <v>22773</v>
      </c>
      <c r="EXU495" s="416" t="s">
        <v>22774</v>
      </c>
      <c r="EXV495" s="416"/>
      <c r="EXW495" s="416"/>
      <c r="EXX495" s="416"/>
      <c r="EXY495" s="416"/>
      <c r="EXZ495" s="416"/>
      <c r="EYA495" s="258" t="s">
        <v>10863</v>
      </c>
      <c r="EYB495" s="258" t="s">
        <v>22772</v>
      </c>
      <c r="EYC495" s="258" t="s">
        <v>6595</v>
      </c>
      <c r="EYD495" s="251">
        <v>1</v>
      </c>
      <c r="EYE495" s="251"/>
      <c r="EYF495" s="100">
        <v>79.59</v>
      </c>
      <c r="EYG495" s="100">
        <f>ROUND(EYF495*(1+$C$10),2)</f>
        <v>79.59</v>
      </c>
      <c r="EYH495" s="100">
        <f>EYD495*EYF495</f>
        <v>79.59</v>
      </c>
      <c r="EYI495" s="294">
        <f>EYG495*EYD495</f>
        <v>79.59</v>
      </c>
      <c r="EYJ495" s="295" t="s">
        <v>22773</v>
      </c>
      <c r="EYK495" s="416" t="s">
        <v>22774</v>
      </c>
      <c r="EYL495" s="416"/>
      <c r="EYM495" s="416"/>
      <c r="EYN495" s="416"/>
      <c r="EYO495" s="416"/>
      <c r="EYP495" s="416"/>
      <c r="EYQ495" s="258" t="s">
        <v>10863</v>
      </c>
      <c r="EYR495" s="258" t="s">
        <v>22772</v>
      </c>
      <c r="EYS495" s="258" t="s">
        <v>6595</v>
      </c>
      <c r="EYT495" s="251">
        <v>1</v>
      </c>
      <c r="EYU495" s="251"/>
      <c r="EYV495" s="100">
        <v>79.59</v>
      </c>
      <c r="EYW495" s="100">
        <f>ROUND(EYV495*(1+$C$10),2)</f>
        <v>79.59</v>
      </c>
      <c r="EYX495" s="100">
        <f>EYT495*EYV495</f>
        <v>79.59</v>
      </c>
      <c r="EYY495" s="294">
        <f>EYW495*EYT495</f>
        <v>79.59</v>
      </c>
      <c r="EYZ495" s="295" t="s">
        <v>22773</v>
      </c>
      <c r="EZA495" s="416" t="s">
        <v>22774</v>
      </c>
      <c r="EZB495" s="416"/>
      <c r="EZC495" s="416"/>
      <c r="EZD495" s="416"/>
      <c r="EZE495" s="416"/>
      <c r="EZF495" s="416"/>
      <c r="EZG495" s="258" t="s">
        <v>10863</v>
      </c>
      <c r="EZH495" s="258" t="s">
        <v>22772</v>
      </c>
      <c r="EZI495" s="258" t="s">
        <v>6595</v>
      </c>
      <c r="EZJ495" s="251">
        <v>1</v>
      </c>
      <c r="EZK495" s="251"/>
      <c r="EZL495" s="100">
        <v>79.59</v>
      </c>
      <c r="EZM495" s="100">
        <f>ROUND(EZL495*(1+$C$10),2)</f>
        <v>79.59</v>
      </c>
      <c r="EZN495" s="100">
        <f>EZJ495*EZL495</f>
        <v>79.59</v>
      </c>
      <c r="EZO495" s="294">
        <f>EZM495*EZJ495</f>
        <v>79.59</v>
      </c>
      <c r="EZP495" s="295" t="s">
        <v>22773</v>
      </c>
      <c r="EZQ495" s="416" t="s">
        <v>22774</v>
      </c>
      <c r="EZR495" s="416"/>
      <c r="EZS495" s="416"/>
      <c r="EZT495" s="416"/>
      <c r="EZU495" s="416"/>
      <c r="EZV495" s="416"/>
      <c r="EZW495" s="258" t="s">
        <v>10863</v>
      </c>
      <c r="EZX495" s="258" t="s">
        <v>22772</v>
      </c>
      <c r="EZY495" s="258" t="s">
        <v>6595</v>
      </c>
      <c r="EZZ495" s="251">
        <v>1</v>
      </c>
      <c r="FAA495" s="251"/>
      <c r="FAB495" s="100">
        <v>79.59</v>
      </c>
      <c r="FAC495" s="100">
        <f>ROUND(FAB495*(1+$C$10),2)</f>
        <v>79.59</v>
      </c>
      <c r="FAD495" s="100">
        <f>EZZ495*FAB495</f>
        <v>79.59</v>
      </c>
      <c r="FAE495" s="294">
        <f>FAC495*EZZ495</f>
        <v>79.59</v>
      </c>
      <c r="FAF495" s="295" t="s">
        <v>22773</v>
      </c>
      <c r="FAG495" s="416" t="s">
        <v>22774</v>
      </c>
      <c r="FAH495" s="416"/>
      <c r="FAI495" s="416"/>
      <c r="FAJ495" s="416"/>
      <c r="FAK495" s="416"/>
      <c r="FAL495" s="416"/>
      <c r="FAM495" s="258" t="s">
        <v>10863</v>
      </c>
      <c r="FAN495" s="258" t="s">
        <v>22772</v>
      </c>
      <c r="FAO495" s="258" t="s">
        <v>6595</v>
      </c>
      <c r="FAP495" s="251">
        <v>1</v>
      </c>
      <c r="FAQ495" s="251"/>
      <c r="FAR495" s="100">
        <v>79.59</v>
      </c>
      <c r="FAS495" s="100">
        <f>ROUND(FAR495*(1+$C$10),2)</f>
        <v>79.59</v>
      </c>
      <c r="FAT495" s="100">
        <f>FAP495*FAR495</f>
        <v>79.59</v>
      </c>
      <c r="FAU495" s="294">
        <f>FAS495*FAP495</f>
        <v>79.59</v>
      </c>
      <c r="FAV495" s="295" t="s">
        <v>22773</v>
      </c>
      <c r="FAW495" s="416" t="s">
        <v>22774</v>
      </c>
      <c r="FAX495" s="416"/>
      <c r="FAY495" s="416"/>
      <c r="FAZ495" s="416"/>
      <c r="FBA495" s="416"/>
      <c r="FBB495" s="416"/>
      <c r="FBC495" s="258" t="s">
        <v>10863</v>
      </c>
      <c r="FBD495" s="258" t="s">
        <v>22772</v>
      </c>
      <c r="FBE495" s="258" t="s">
        <v>6595</v>
      </c>
      <c r="FBF495" s="251">
        <v>1</v>
      </c>
      <c r="FBG495" s="251"/>
      <c r="FBH495" s="100">
        <v>79.59</v>
      </c>
      <c r="FBI495" s="100">
        <f>ROUND(FBH495*(1+$C$10),2)</f>
        <v>79.59</v>
      </c>
      <c r="FBJ495" s="100">
        <f>FBF495*FBH495</f>
        <v>79.59</v>
      </c>
      <c r="FBK495" s="294">
        <f>FBI495*FBF495</f>
        <v>79.59</v>
      </c>
      <c r="FBL495" s="295" t="s">
        <v>22773</v>
      </c>
      <c r="FBM495" s="416" t="s">
        <v>22774</v>
      </c>
      <c r="FBN495" s="416"/>
      <c r="FBO495" s="416"/>
      <c r="FBP495" s="416"/>
      <c r="FBQ495" s="416"/>
      <c r="FBR495" s="416"/>
      <c r="FBS495" s="258" t="s">
        <v>10863</v>
      </c>
      <c r="FBT495" s="258" t="s">
        <v>22772</v>
      </c>
      <c r="FBU495" s="258" t="s">
        <v>6595</v>
      </c>
      <c r="FBV495" s="251">
        <v>1</v>
      </c>
      <c r="FBW495" s="251"/>
      <c r="FBX495" s="100">
        <v>79.59</v>
      </c>
      <c r="FBY495" s="100">
        <f>ROUND(FBX495*(1+$C$10),2)</f>
        <v>79.59</v>
      </c>
      <c r="FBZ495" s="100">
        <f>FBV495*FBX495</f>
        <v>79.59</v>
      </c>
      <c r="FCA495" s="294">
        <f>FBY495*FBV495</f>
        <v>79.59</v>
      </c>
      <c r="FCB495" s="295" t="s">
        <v>22773</v>
      </c>
      <c r="FCC495" s="416" t="s">
        <v>22774</v>
      </c>
      <c r="FCD495" s="416"/>
      <c r="FCE495" s="416"/>
      <c r="FCF495" s="416"/>
      <c r="FCG495" s="416"/>
      <c r="FCH495" s="416"/>
      <c r="FCI495" s="258" t="s">
        <v>10863</v>
      </c>
      <c r="FCJ495" s="258" t="s">
        <v>22772</v>
      </c>
      <c r="FCK495" s="258" t="s">
        <v>6595</v>
      </c>
      <c r="FCL495" s="251">
        <v>1</v>
      </c>
      <c r="FCM495" s="251"/>
      <c r="FCN495" s="100">
        <v>79.59</v>
      </c>
      <c r="FCO495" s="100">
        <f>ROUND(FCN495*(1+$C$10),2)</f>
        <v>79.59</v>
      </c>
      <c r="FCP495" s="100">
        <f>FCL495*FCN495</f>
        <v>79.59</v>
      </c>
      <c r="FCQ495" s="294">
        <f>FCO495*FCL495</f>
        <v>79.59</v>
      </c>
      <c r="FCR495" s="295" t="s">
        <v>22773</v>
      </c>
      <c r="FCS495" s="416" t="s">
        <v>22774</v>
      </c>
      <c r="FCT495" s="416"/>
      <c r="FCU495" s="416"/>
      <c r="FCV495" s="416"/>
      <c r="FCW495" s="416"/>
      <c r="FCX495" s="416"/>
      <c r="FCY495" s="258" t="s">
        <v>10863</v>
      </c>
      <c r="FCZ495" s="258" t="s">
        <v>22772</v>
      </c>
      <c r="FDA495" s="258" t="s">
        <v>6595</v>
      </c>
      <c r="FDB495" s="251">
        <v>1</v>
      </c>
      <c r="FDC495" s="251"/>
      <c r="FDD495" s="100">
        <v>79.59</v>
      </c>
      <c r="FDE495" s="100">
        <f>ROUND(FDD495*(1+$C$10),2)</f>
        <v>79.59</v>
      </c>
      <c r="FDF495" s="100">
        <f>FDB495*FDD495</f>
        <v>79.59</v>
      </c>
      <c r="FDG495" s="294">
        <f>FDE495*FDB495</f>
        <v>79.59</v>
      </c>
      <c r="FDH495" s="295" t="s">
        <v>22773</v>
      </c>
      <c r="FDI495" s="416" t="s">
        <v>22774</v>
      </c>
      <c r="FDJ495" s="416"/>
      <c r="FDK495" s="416"/>
      <c r="FDL495" s="416"/>
      <c r="FDM495" s="416"/>
      <c r="FDN495" s="416"/>
      <c r="FDO495" s="258" t="s">
        <v>10863</v>
      </c>
      <c r="FDP495" s="258" t="s">
        <v>22772</v>
      </c>
      <c r="FDQ495" s="258" t="s">
        <v>6595</v>
      </c>
      <c r="FDR495" s="251">
        <v>1</v>
      </c>
      <c r="FDS495" s="251"/>
      <c r="FDT495" s="100">
        <v>79.59</v>
      </c>
      <c r="FDU495" s="100">
        <f>ROUND(FDT495*(1+$C$10),2)</f>
        <v>79.59</v>
      </c>
      <c r="FDV495" s="100">
        <f>FDR495*FDT495</f>
        <v>79.59</v>
      </c>
      <c r="FDW495" s="294">
        <f>FDU495*FDR495</f>
        <v>79.59</v>
      </c>
      <c r="FDX495" s="295" t="s">
        <v>22773</v>
      </c>
      <c r="FDY495" s="416" t="s">
        <v>22774</v>
      </c>
      <c r="FDZ495" s="416"/>
      <c r="FEA495" s="416"/>
      <c r="FEB495" s="416"/>
      <c r="FEC495" s="416"/>
      <c r="FED495" s="416"/>
      <c r="FEE495" s="258" t="s">
        <v>10863</v>
      </c>
      <c r="FEF495" s="258" t="s">
        <v>22772</v>
      </c>
      <c r="FEG495" s="258" t="s">
        <v>6595</v>
      </c>
      <c r="FEH495" s="251">
        <v>1</v>
      </c>
      <c r="FEI495" s="251"/>
      <c r="FEJ495" s="100">
        <v>79.59</v>
      </c>
      <c r="FEK495" s="100">
        <f>ROUND(FEJ495*(1+$C$10),2)</f>
        <v>79.59</v>
      </c>
      <c r="FEL495" s="100">
        <f>FEH495*FEJ495</f>
        <v>79.59</v>
      </c>
      <c r="FEM495" s="294">
        <f>FEK495*FEH495</f>
        <v>79.59</v>
      </c>
      <c r="FEN495" s="295" t="s">
        <v>22773</v>
      </c>
      <c r="FEO495" s="416" t="s">
        <v>22774</v>
      </c>
      <c r="FEP495" s="416"/>
      <c r="FEQ495" s="416"/>
      <c r="FER495" s="416"/>
      <c r="FES495" s="416"/>
      <c r="FET495" s="416"/>
      <c r="FEU495" s="258" t="s">
        <v>10863</v>
      </c>
      <c r="FEV495" s="258" t="s">
        <v>22772</v>
      </c>
      <c r="FEW495" s="258" t="s">
        <v>6595</v>
      </c>
      <c r="FEX495" s="251">
        <v>1</v>
      </c>
      <c r="FEY495" s="251"/>
      <c r="FEZ495" s="100">
        <v>79.59</v>
      </c>
      <c r="FFA495" s="100">
        <f>ROUND(FEZ495*(1+$C$10),2)</f>
        <v>79.59</v>
      </c>
      <c r="FFB495" s="100">
        <f>FEX495*FEZ495</f>
        <v>79.59</v>
      </c>
      <c r="FFC495" s="294">
        <f>FFA495*FEX495</f>
        <v>79.59</v>
      </c>
      <c r="FFD495" s="295" t="s">
        <v>22773</v>
      </c>
      <c r="FFE495" s="416" t="s">
        <v>22774</v>
      </c>
      <c r="FFF495" s="416"/>
      <c r="FFG495" s="416"/>
      <c r="FFH495" s="416"/>
      <c r="FFI495" s="416"/>
      <c r="FFJ495" s="416"/>
      <c r="FFK495" s="258" t="s">
        <v>10863</v>
      </c>
      <c r="FFL495" s="258" t="s">
        <v>22772</v>
      </c>
      <c r="FFM495" s="258" t="s">
        <v>6595</v>
      </c>
      <c r="FFN495" s="251">
        <v>1</v>
      </c>
      <c r="FFO495" s="251"/>
      <c r="FFP495" s="100">
        <v>79.59</v>
      </c>
      <c r="FFQ495" s="100">
        <f>ROUND(FFP495*(1+$C$10),2)</f>
        <v>79.59</v>
      </c>
      <c r="FFR495" s="100">
        <f>FFN495*FFP495</f>
        <v>79.59</v>
      </c>
      <c r="FFS495" s="294">
        <f>FFQ495*FFN495</f>
        <v>79.59</v>
      </c>
      <c r="FFT495" s="295" t="s">
        <v>22773</v>
      </c>
      <c r="FFU495" s="416" t="s">
        <v>22774</v>
      </c>
      <c r="FFV495" s="416"/>
      <c r="FFW495" s="416"/>
      <c r="FFX495" s="416"/>
      <c r="FFY495" s="416"/>
      <c r="FFZ495" s="416"/>
      <c r="FGA495" s="258" t="s">
        <v>10863</v>
      </c>
      <c r="FGB495" s="258" t="s">
        <v>22772</v>
      </c>
      <c r="FGC495" s="258" t="s">
        <v>6595</v>
      </c>
      <c r="FGD495" s="251">
        <v>1</v>
      </c>
      <c r="FGE495" s="251"/>
      <c r="FGF495" s="100">
        <v>79.59</v>
      </c>
      <c r="FGG495" s="100">
        <f>ROUND(FGF495*(1+$C$10),2)</f>
        <v>79.59</v>
      </c>
      <c r="FGH495" s="100">
        <f>FGD495*FGF495</f>
        <v>79.59</v>
      </c>
      <c r="FGI495" s="294">
        <f>FGG495*FGD495</f>
        <v>79.59</v>
      </c>
      <c r="FGJ495" s="295" t="s">
        <v>22773</v>
      </c>
      <c r="FGK495" s="416" t="s">
        <v>22774</v>
      </c>
      <c r="FGL495" s="416"/>
      <c r="FGM495" s="416"/>
      <c r="FGN495" s="416"/>
      <c r="FGO495" s="416"/>
      <c r="FGP495" s="416"/>
      <c r="FGQ495" s="258" t="s">
        <v>10863</v>
      </c>
      <c r="FGR495" s="258" t="s">
        <v>22772</v>
      </c>
      <c r="FGS495" s="258" t="s">
        <v>6595</v>
      </c>
      <c r="FGT495" s="251">
        <v>1</v>
      </c>
      <c r="FGU495" s="251"/>
      <c r="FGV495" s="100">
        <v>79.59</v>
      </c>
      <c r="FGW495" s="100">
        <f>ROUND(FGV495*(1+$C$10),2)</f>
        <v>79.59</v>
      </c>
      <c r="FGX495" s="100">
        <f>FGT495*FGV495</f>
        <v>79.59</v>
      </c>
      <c r="FGY495" s="294">
        <f>FGW495*FGT495</f>
        <v>79.59</v>
      </c>
      <c r="FGZ495" s="295" t="s">
        <v>22773</v>
      </c>
      <c r="FHA495" s="416" t="s">
        <v>22774</v>
      </c>
      <c r="FHB495" s="416"/>
      <c r="FHC495" s="416"/>
      <c r="FHD495" s="416"/>
      <c r="FHE495" s="416"/>
      <c r="FHF495" s="416"/>
      <c r="FHG495" s="258" t="s">
        <v>10863</v>
      </c>
      <c r="FHH495" s="258" t="s">
        <v>22772</v>
      </c>
      <c r="FHI495" s="258" t="s">
        <v>6595</v>
      </c>
      <c r="FHJ495" s="251">
        <v>1</v>
      </c>
      <c r="FHK495" s="251"/>
      <c r="FHL495" s="100">
        <v>79.59</v>
      </c>
      <c r="FHM495" s="100">
        <f>ROUND(FHL495*(1+$C$10),2)</f>
        <v>79.59</v>
      </c>
      <c r="FHN495" s="100">
        <f>FHJ495*FHL495</f>
        <v>79.59</v>
      </c>
      <c r="FHO495" s="294">
        <f>FHM495*FHJ495</f>
        <v>79.59</v>
      </c>
      <c r="FHP495" s="295" t="s">
        <v>22773</v>
      </c>
      <c r="FHQ495" s="416" t="s">
        <v>22774</v>
      </c>
      <c r="FHR495" s="416"/>
      <c r="FHS495" s="416"/>
      <c r="FHT495" s="416"/>
      <c r="FHU495" s="416"/>
      <c r="FHV495" s="416"/>
      <c r="FHW495" s="258" t="s">
        <v>10863</v>
      </c>
      <c r="FHX495" s="258" t="s">
        <v>22772</v>
      </c>
      <c r="FHY495" s="258" t="s">
        <v>6595</v>
      </c>
      <c r="FHZ495" s="251">
        <v>1</v>
      </c>
      <c r="FIA495" s="251"/>
      <c r="FIB495" s="100">
        <v>79.59</v>
      </c>
      <c r="FIC495" s="100">
        <f>ROUND(FIB495*(1+$C$10),2)</f>
        <v>79.59</v>
      </c>
      <c r="FID495" s="100">
        <f>FHZ495*FIB495</f>
        <v>79.59</v>
      </c>
      <c r="FIE495" s="294">
        <f>FIC495*FHZ495</f>
        <v>79.59</v>
      </c>
      <c r="FIF495" s="295" t="s">
        <v>22773</v>
      </c>
      <c r="FIG495" s="416" t="s">
        <v>22774</v>
      </c>
      <c r="FIH495" s="416"/>
      <c r="FII495" s="416"/>
      <c r="FIJ495" s="416"/>
      <c r="FIK495" s="416"/>
      <c r="FIL495" s="416"/>
      <c r="FIM495" s="258" t="s">
        <v>10863</v>
      </c>
      <c r="FIN495" s="258" t="s">
        <v>22772</v>
      </c>
      <c r="FIO495" s="258" t="s">
        <v>6595</v>
      </c>
      <c r="FIP495" s="251">
        <v>1</v>
      </c>
      <c r="FIQ495" s="251"/>
      <c r="FIR495" s="100">
        <v>79.59</v>
      </c>
      <c r="FIS495" s="100">
        <f>ROUND(FIR495*(1+$C$10),2)</f>
        <v>79.59</v>
      </c>
      <c r="FIT495" s="100">
        <f>FIP495*FIR495</f>
        <v>79.59</v>
      </c>
      <c r="FIU495" s="294">
        <f>FIS495*FIP495</f>
        <v>79.59</v>
      </c>
      <c r="FIV495" s="295" t="s">
        <v>22773</v>
      </c>
      <c r="FIW495" s="416" t="s">
        <v>22774</v>
      </c>
      <c r="FIX495" s="416"/>
      <c r="FIY495" s="416"/>
      <c r="FIZ495" s="416"/>
      <c r="FJA495" s="416"/>
      <c r="FJB495" s="416"/>
      <c r="FJC495" s="258" t="s">
        <v>10863</v>
      </c>
      <c r="FJD495" s="258" t="s">
        <v>22772</v>
      </c>
      <c r="FJE495" s="258" t="s">
        <v>6595</v>
      </c>
      <c r="FJF495" s="251">
        <v>1</v>
      </c>
      <c r="FJG495" s="251"/>
      <c r="FJH495" s="100">
        <v>79.59</v>
      </c>
      <c r="FJI495" s="100">
        <f>ROUND(FJH495*(1+$C$10),2)</f>
        <v>79.59</v>
      </c>
      <c r="FJJ495" s="100">
        <f>FJF495*FJH495</f>
        <v>79.59</v>
      </c>
      <c r="FJK495" s="294">
        <f>FJI495*FJF495</f>
        <v>79.59</v>
      </c>
      <c r="FJL495" s="295" t="s">
        <v>22773</v>
      </c>
      <c r="FJM495" s="416" t="s">
        <v>22774</v>
      </c>
      <c r="FJN495" s="416"/>
      <c r="FJO495" s="416"/>
      <c r="FJP495" s="416"/>
      <c r="FJQ495" s="416"/>
      <c r="FJR495" s="416"/>
      <c r="FJS495" s="258" t="s">
        <v>10863</v>
      </c>
      <c r="FJT495" s="258" t="s">
        <v>22772</v>
      </c>
      <c r="FJU495" s="258" t="s">
        <v>6595</v>
      </c>
      <c r="FJV495" s="251">
        <v>1</v>
      </c>
      <c r="FJW495" s="251"/>
      <c r="FJX495" s="100">
        <v>79.59</v>
      </c>
      <c r="FJY495" s="100">
        <f>ROUND(FJX495*(1+$C$10),2)</f>
        <v>79.59</v>
      </c>
      <c r="FJZ495" s="100">
        <f>FJV495*FJX495</f>
        <v>79.59</v>
      </c>
      <c r="FKA495" s="294">
        <f>FJY495*FJV495</f>
        <v>79.59</v>
      </c>
      <c r="FKB495" s="295" t="s">
        <v>22773</v>
      </c>
      <c r="FKC495" s="416" t="s">
        <v>22774</v>
      </c>
      <c r="FKD495" s="416"/>
      <c r="FKE495" s="416"/>
      <c r="FKF495" s="416"/>
      <c r="FKG495" s="416"/>
      <c r="FKH495" s="416"/>
      <c r="FKI495" s="258" t="s">
        <v>10863</v>
      </c>
      <c r="FKJ495" s="258" t="s">
        <v>22772</v>
      </c>
      <c r="FKK495" s="258" t="s">
        <v>6595</v>
      </c>
      <c r="FKL495" s="251">
        <v>1</v>
      </c>
      <c r="FKM495" s="251"/>
      <c r="FKN495" s="100">
        <v>79.59</v>
      </c>
      <c r="FKO495" s="100">
        <f>ROUND(FKN495*(1+$C$10),2)</f>
        <v>79.59</v>
      </c>
      <c r="FKP495" s="100">
        <f>FKL495*FKN495</f>
        <v>79.59</v>
      </c>
      <c r="FKQ495" s="294">
        <f>FKO495*FKL495</f>
        <v>79.59</v>
      </c>
      <c r="FKR495" s="295" t="s">
        <v>22773</v>
      </c>
      <c r="FKS495" s="416" t="s">
        <v>22774</v>
      </c>
      <c r="FKT495" s="416"/>
      <c r="FKU495" s="416"/>
      <c r="FKV495" s="416"/>
      <c r="FKW495" s="416"/>
      <c r="FKX495" s="416"/>
      <c r="FKY495" s="258" t="s">
        <v>10863</v>
      </c>
      <c r="FKZ495" s="258" t="s">
        <v>22772</v>
      </c>
      <c r="FLA495" s="258" t="s">
        <v>6595</v>
      </c>
      <c r="FLB495" s="251">
        <v>1</v>
      </c>
      <c r="FLC495" s="251"/>
      <c r="FLD495" s="100">
        <v>79.59</v>
      </c>
      <c r="FLE495" s="100">
        <f>ROUND(FLD495*(1+$C$10),2)</f>
        <v>79.59</v>
      </c>
      <c r="FLF495" s="100">
        <f>FLB495*FLD495</f>
        <v>79.59</v>
      </c>
      <c r="FLG495" s="294">
        <f>FLE495*FLB495</f>
        <v>79.59</v>
      </c>
      <c r="FLH495" s="295" t="s">
        <v>22773</v>
      </c>
      <c r="FLI495" s="416" t="s">
        <v>22774</v>
      </c>
      <c r="FLJ495" s="416"/>
      <c r="FLK495" s="416"/>
      <c r="FLL495" s="416"/>
      <c r="FLM495" s="416"/>
      <c r="FLN495" s="416"/>
      <c r="FLO495" s="258" t="s">
        <v>10863</v>
      </c>
      <c r="FLP495" s="258" t="s">
        <v>22772</v>
      </c>
      <c r="FLQ495" s="258" t="s">
        <v>6595</v>
      </c>
      <c r="FLR495" s="251">
        <v>1</v>
      </c>
      <c r="FLS495" s="251"/>
      <c r="FLT495" s="100">
        <v>79.59</v>
      </c>
      <c r="FLU495" s="100">
        <f>ROUND(FLT495*(1+$C$10),2)</f>
        <v>79.59</v>
      </c>
      <c r="FLV495" s="100">
        <f>FLR495*FLT495</f>
        <v>79.59</v>
      </c>
      <c r="FLW495" s="294">
        <f>FLU495*FLR495</f>
        <v>79.59</v>
      </c>
      <c r="FLX495" s="295" t="s">
        <v>22773</v>
      </c>
      <c r="FLY495" s="416" t="s">
        <v>22774</v>
      </c>
      <c r="FLZ495" s="416"/>
      <c r="FMA495" s="416"/>
      <c r="FMB495" s="416"/>
      <c r="FMC495" s="416"/>
      <c r="FMD495" s="416"/>
      <c r="FME495" s="258" t="s">
        <v>10863</v>
      </c>
      <c r="FMF495" s="258" t="s">
        <v>22772</v>
      </c>
      <c r="FMG495" s="258" t="s">
        <v>6595</v>
      </c>
      <c r="FMH495" s="251">
        <v>1</v>
      </c>
      <c r="FMI495" s="251"/>
      <c r="FMJ495" s="100">
        <v>79.59</v>
      </c>
      <c r="FMK495" s="100">
        <f>ROUND(FMJ495*(1+$C$10),2)</f>
        <v>79.59</v>
      </c>
      <c r="FML495" s="100">
        <f>FMH495*FMJ495</f>
        <v>79.59</v>
      </c>
      <c r="FMM495" s="294">
        <f>FMK495*FMH495</f>
        <v>79.59</v>
      </c>
      <c r="FMN495" s="295" t="s">
        <v>22773</v>
      </c>
      <c r="FMO495" s="416" t="s">
        <v>22774</v>
      </c>
      <c r="FMP495" s="416"/>
      <c r="FMQ495" s="416"/>
      <c r="FMR495" s="416"/>
      <c r="FMS495" s="416"/>
      <c r="FMT495" s="416"/>
      <c r="FMU495" s="258" t="s">
        <v>10863</v>
      </c>
      <c r="FMV495" s="258" t="s">
        <v>22772</v>
      </c>
      <c r="FMW495" s="258" t="s">
        <v>6595</v>
      </c>
      <c r="FMX495" s="251">
        <v>1</v>
      </c>
      <c r="FMY495" s="251"/>
      <c r="FMZ495" s="100">
        <v>79.59</v>
      </c>
      <c r="FNA495" s="100">
        <f>ROUND(FMZ495*(1+$C$10),2)</f>
        <v>79.59</v>
      </c>
      <c r="FNB495" s="100">
        <f>FMX495*FMZ495</f>
        <v>79.59</v>
      </c>
      <c r="FNC495" s="294">
        <f>FNA495*FMX495</f>
        <v>79.59</v>
      </c>
      <c r="FND495" s="295" t="s">
        <v>22773</v>
      </c>
      <c r="FNE495" s="416" t="s">
        <v>22774</v>
      </c>
      <c r="FNF495" s="416"/>
      <c r="FNG495" s="416"/>
      <c r="FNH495" s="416"/>
      <c r="FNI495" s="416"/>
      <c r="FNJ495" s="416"/>
      <c r="FNK495" s="258" t="s">
        <v>10863</v>
      </c>
      <c r="FNL495" s="258" t="s">
        <v>22772</v>
      </c>
      <c r="FNM495" s="258" t="s">
        <v>6595</v>
      </c>
      <c r="FNN495" s="251">
        <v>1</v>
      </c>
      <c r="FNO495" s="251"/>
      <c r="FNP495" s="100">
        <v>79.59</v>
      </c>
      <c r="FNQ495" s="100">
        <f>ROUND(FNP495*(1+$C$10),2)</f>
        <v>79.59</v>
      </c>
      <c r="FNR495" s="100">
        <f>FNN495*FNP495</f>
        <v>79.59</v>
      </c>
      <c r="FNS495" s="294">
        <f>FNQ495*FNN495</f>
        <v>79.59</v>
      </c>
      <c r="FNT495" s="295" t="s">
        <v>22773</v>
      </c>
      <c r="FNU495" s="416" t="s">
        <v>22774</v>
      </c>
      <c r="FNV495" s="416"/>
      <c r="FNW495" s="416"/>
      <c r="FNX495" s="416"/>
      <c r="FNY495" s="416"/>
      <c r="FNZ495" s="416"/>
      <c r="FOA495" s="258" t="s">
        <v>10863</v>
      </c>
      <c r="FOB495" s="258" t="s">
        <v>22772</v>
      </c>
      <c r="FOC495" s="258" t="s">
        <v>6595</v>
      </c>
      <c r="FOD495" s="251">
        <v>1</v>
      </c>
      <c r="FOE495" s="251"/>
      <c r="FOF495" s="100">
        <v>79.59</v>
      </c>
      <c r="FOG495" s="100">
        <f>ROUND(FOF495*(1+$C$10),2)</f>
        <v>79.59</v>
      </c>
      <c r="FOH495" s="100">
        <f>FOD495*FOF495</f>
        <v>79.59</v>
      </c>
      <c r="FOI495" s="294">
        <f>FOG495*FOD495</f>
        <v>79.59</v>
      </c>
      <c r="FOJ495" s="295" t="s">
        <v>22773</v>
      </c>
      <c r="FOK495" s="416" t="s">
        <v>22774</v>
      </c>
      <c r="FOL495" s="416"/>
      <c r="FOM495" s="416"/>
      <c r="FON495" s="416"/>
      <c r="FOO495" s="416"/>
      <c r="FOP495" s="416"/>
      <c r="FOQ495" s="258" t="s">
        <v>10863</v>
      </c>
      <c r="FOR495" s="258" t="s">
        <v>22772</v>
      </c>
      <c r="FOS495" s="258" t="s">
        <v>6595</v>
      </c>
      <c r="FOT495" s="251">
        <v>1</v>
      </c>
      <c r="FOU495" s="251"/>
      <c r="FOV495" s="100">
        <v>79.59</v>
      </c>
      <c r="FOW495" s="100">
        <f>ROUND(FOV495*(1+$C$10),2)</f>
        <v>79.59</v>
      </c>
      <c r="FOX495" s="100">
        <f>FOT495*FOV495</f>
        <v>79.59</v>
      </c>
      <c r="FOY495" s="294">
        <f>FOW495*FOT495</f>
        <v>79.59</v>
      </c>
      <c r="FOZ495" s="295" t="s">
        <v>22773</v>
      </c>
      <c r="FPA495" s="416" t="s">
        <v>22774</v>
      </c>
      <c r="FPB495" s="416"/>
      <c r="FPC495" s="416"/>
      <c r="FPD495" s="416"/>
      <c r="FPE495" s="416"/>
      <c r="FPF495" s="416"/>
      <c r="FPG495" s="258" t="s">
        <v>10863</v>
      </c>
      <c r="FPH495" s="258" t="s">
        <v>22772</v>
      </c>
      <c r="FPI495" s="258" t="s">
        <v>6595</v>
      </c>
      <c r="FPJ495" s="251">
        <v>1</v>
      </c>
      <c r="FPK495" s="251"/>
      <c r="FPL495" s="100">
        <v>79.59</v>
      </c>
      <c r="FPM495" s="100">
        <f>ROUND(FPL495*(1+$C$10),2)</f>
        <v>79.59</v>
      </c>
      <c r="FPN495" s="100">
        <f>FPJ495*FPL495</f>
        <v>79.59</v>
      </c>
      <c r="FPO495" s="294">
        <f>FPM495*FPJ495</f>
        <v>79.59</v>
      </c>
      <c r="FPP495" s="295" t="s">
        <v>22773</v>
      </c>
      <c r="FPQ495" s="416" t="s">
        <v>22774</v>
      </c>
      <c r="FPR495" s="416"/>
      <c r="FPS495" s="416"/>
      <c r="FPT495" s="416"/>
      <c r="FPU495" s="416"/>
      <c r="FPV495" s="416"/>
      <c r="FPW495" s="258" t="s">
        <v>10863</v>
      </c>
      <c r="FPX495" s="258" t="s">
        <v>22772</v>
      </c>
      <c r="FPY495" s="258" t="s">
        <v>6595</v>
      </c>
      <c r="FPZ495" s="251">
        <v>1</v>
      </c>
      <c r="FQA495" s="251"/>
      <c r="FQB495" s="100">
        <v>79.59</v>
      </c>
      <c r="FQC495" s="100">
        <f>ROUND(FQB495*(1+$C$10),2)</f>
        <v>79.59</v>
      </c>
      <c r="FQD495" s="100">
        <f>FPZ495*FQB495</f>
        <v>79.59</v>
      </c>
      <c r="FQE495" s="294">
        <f>FQC495*FPZ495</f>
        <v>79.59</v>
      </c>
      <c r="FQF495" s="295" t="s">
        <v>22773</v>
      </c>
      <c r="FQG495" s="416" t="s">
        <v>22774</v>
      </c>
      <c r="FQH495" s="416"/>
      <c r="FQI495" s="416"/>
      <c r="FQJ495" s="416"/>
      <c r="FQK495" s="416"/>
      <c r="FQL495" s="416"/>
      <c r="FQM495" s="258" t="s">
        <v>10863</v>
      </c>
      <c r="FQN495" s="258" t="s">
        <v>22772</v>
      </c>
      <c r="FQO495" s="258" t="s">
        <v>6595</v>
      </c>
      <c r="FQP495" s="251">
        <v>1</v>
      </c>
      <c r="FQQ495" s="251"/>
      <c r="FQR495" s="100">
        <v>79.59</v>
      </c>
      <c r="FQS495" s="100">
        <f>ROUND(FQR495*(1+$C$10),2)</f>
        <v>79.59</v>
      </c>
      <c r="FQT495" s="100">
        <f>FQP495*FQR495</f>
        <v>79.59</v>
      </c>
      <c r="FQU495" s="294">
        <f>FQS495*FQP495</f>
        <v>79.59</v>
      </c>
      <c r="FQV495" s="295" t="s">
        <v>22773</v>
      </c>
      <c r="FQW495" s="416" t="s">
        <v>22774</v>
      </c>
      <c r="FQX495" s="416"/>
      <c r="FQY495" s="416"/>
      <c r="FQZ495" s="416"/>
      <c r="FRA495" s="416"/>
      <c r="FRB495" s="416"/>
      <c r="FRC495" s="258" t="s">
        <v>10863</v>
      </c>
      <c r="FRD495" s="258" t="s">
        <v>22772</v>
      </c>
      <c r="FRE495" s="258" t="s">
        <v>6595</v>
      </c>
      <c r="FRF495" s="251">
        <v>1</v>
      </c>
      <c r="FRG495" s="251"/>
      <c r="FRH495" s="100">
        <v>79.59</v>
      </c>
      <c r="FRI495" s="100">
        <f>ROUND(FRH495*(1+$C$10),2)</f>
        <v>79.59</v>
      </c>
      <c r="FRJ495" s="100">
        <f>FRF495*FRH495</f>
        <v>79.59</v>
      </c>
      <c r="FRK495" s="294">
        <f>FRI495*FRF495</f>
        <v>79.59</v>
      </c>
      <c r="FRL495" s="295" t="s">
        <v>22773</v>
      </c>
      <c r="FRM495" s="416" t="s">
        <v>22774</v>
      </c>
      <c r="FRN495" s="416"/>
      <c r="FRO495" s="416"/>
      <c r="FRP495" s="416"/>
      <c r="FRQ495" s="416"/>
      <c r="FRR495" s="416"/>
      <c r="FRS495" s="258" t="s">
        <v>10863</v>
      </c>
      <c r="FRT495" s="258" t="s">
        <v>22772</v>
      </c>
      <c r="FRU495" s="258" t="s">
        <v>6595</v>
      </c>
      <c r="FRV495" s="251">
        <v>1</v>
      </c>
      <c r="FRW495" s="251"/>
      <c r="FRX495" s="100">
        <v>79.59</v>
      </c>
      <c r="FRY495" s="100">
        <f>ROUND(FRX495*(1+$C$10),2)</f>
        <v>79.59</v>
      </c>
      <c r="FRZ495" s="100">
        <f>FRV495*FRX495</f>
        <v>79.59</v>
      </c>
      <c r="FSA495" s="294">
        <f>FRY495*FRV495</f>
        <v>79.59</v>
      </c>
      <c r="FSB495" s="295" t="s">
        <v>22773</v>
      </c>
      <c r="FSC495" s="416" t="s">
        <v>22774</v>
      </c>
      <c r="FSD495" s="416"/>
      <c r="FSE495" s="416"/>
      <c r="FSF495" s="416"/>
      <c r="FSG495" s="416"/>
      <c r="FSH495" s="416"/>
      <c r="FSI495" s="258" t="s">
        <v>10863</v>
      </c>
      <c r="FSJ495" s="258" t="s">
        <v>22772</v>
      </c>
      <c r="FSK495" s="258" t="s">
        <v>6595</v>
      </c>
      <c r="FSL495" s="251">
        <v>1</v>
      </c>
      <c r="FSM495" s="251"/>
      <c r="FSN495" s="100">
        <v>79.59</v>
      </c>
      <c r="FSO495" s="100">
        <f>ROUND(FSN495*(1+$C$10),2)</f>
        <v>79.59</v>
      </c>
      <c r="FSP495" s="100">
        <f>FSL495*FSN495</f>
        <v>79.59</v>
      </c>
      <c r="FSQ495" s="294">
        <f>FSO495*FSL495</f>
        <v>79.59</v>
      </c>
      <c r="FSR495" s="295" t="s">
        <v>22773</v>
      </c>
      <c r="FSS495" s="416" t="s">
        <v>22774</v>
      </c>
      <c r="FST495" s="416"/>
      <c r="FSU495" s="416"/>
      <c r="FSV495" s="416"/>
      <c r="FSW495" s="416"/>
      <c r="FSX495" s="416"/>
      <c r="FSY495" s="258" t="s">
        <v>10863</v>
      </c>
      <c r="FSZ495" s="258" t="s">
        <v>22772</v>
      </c>
      <c r="FTA495" s="258" t="s">
        <v>6595</v>
      </c>
      <c r="FTB495" s="251">
        <v>1</v>
      </c>
      <c r="FTC495" s="251"/>
      <c r="FTD495" s="100">
        <v>79.59</v>
      </c>
      <c r="FTE495" s="100">
        <f>ROUND(FTD495*(1+$C$10),2)</f>
        <v>79.59</v>
      </c>
      <c r="FTF495" s="100">
        <f>FTB495*FTD495</f>
        <v>79.59</v>
      </c>
      <c r="FTG495" s="294">
        <f>FTE495*FTB495</f>
        <v>79.59</v>
      </c>
      <c r="FTH495" s="295" t="s">
        <v>22773</v>
      </c>
      <c r="FTI495" s="416" t="s">
        <v>22774</v>
      </c>
      <c r="FTJ495" s="416"/>
      <c r="FTK495" s="416"/>
      <c r="FTL495" s="416"/>
      <c r="FTM495" s="416"/>
      <c r="FTN495" s="416"/>
      <c r="FTO495" s="258" t="s">
        <v>10863</v>
      </c>
      <c r="FTP495" s="258" t="s">
        <v>22772</v>
      </c>
      <c r="FTQ495" s="258" t="s">
        <v>6595</v>
      </c>
      <c r="FTR495" s="251">
        <v>1</v>
      </c>
      <c r="FTS495" s="251"/>
      <c r="FTT495" s="100">
        <v>79.59</v>
      </c>
      <c r="FTU495" s="100">
        <f>ROUND(FTT495*(1+$C$10),2)</f>
        <v>79.59</v>
      </c>
      <c r="FTV495" s="100">
        <f>FTR495*FTT495</f>
        <v>79.59</v>
      </c>
      <c r="FTW495" s="294">
        <f>FTU495*FTR495</f>
        <v>79.59</v>
      </c>
      <c r="FTX495" s="295" t="s">
        <v>22773</v>
      </c>
      <c r="FTY495" s="416" t="s">
        <v>22774</v>
      </c>
      <c r="FTZ495" s="416"/>
      <c r="FUA495" s="416"/>
      <c r="FUB495" s="416"/>
      <c r="FUC495" s="416"/>
      <c r="FUD495" s="416"/>
      <c r="FUE495" s="258" t="s">
        <v>10863</v>
      </c>
      <c r="FUF495" s="258" t="s">
        <v>22772</v>
      </c>
      <c r="FUG495" s="258" t="s">
        <v>6595</v>
      </c>
      <c r="FUH495" s="251">
        <v>1</v>
      </c>
      <c r="FUI495" s="251"/>
      <c r="FUJ495" s="100">
        <v>79.59</v>
      </c>
      <c r="FUK495" s="100">
        <f>ROUND(FUJ495*(1+$C$10),2)</f>
        <v>79.59</v>
      </c>
      <c r="FUL495" s="100">
        <f>FUH495*FUJ495</f>
        <v>79.59</v>
      </c>
      <c r="FUM495" s="294">
        <f>FUK495*FUH495</f>
        <v>79.59</v>
      </c>
      <c r="FUN495" s="295" t="s">
        <v>22773</v>
      </c>
      <c r="FUO495" s="416" t="s">
        <v>22774</v>
      </c>
      <c r="FUP495" s="416"/>
      <c r="FUQ495" s="416"/>
      <c r="FUR495" s="416"/>
      <c r="FUS495" s="416"/>
      <c r="FUT495" s="416"/>
      <c r="FUU495" s="258" t="s">
        <v>10863</v>
      </c>
      <c r="FUV495" s="258" t="s">
        <v>22772</v>
      </c>
      <c r="FUW495" s="258" t="s">
        <v>6595</v>
      </c>
      <c r="FUX495" s="251">
        <v>1</v>
      </c>
      <c r="FUY495" s="251"/>
      <c r="FUZ495" s="100">
        <v>79.59</v>
      </c>
      <c r="FVA495" s="100">
        <f>ROUND(FUZ495*(1+$C$10),2)</f>
        <v>79.59</v>
      </c>
      <c r="FVB495" s="100">
        <f>FUX495*FUZ495</f>
        <v>79.59</v>
      </c>
      <c r="FVC495" s="294">
        <f>FVA495*FUX495</f>
        <v>79.59</v>
      </c>
      <c r="FVD495" s="295" t="s">
        <v>22773</v>
      </c>
      <c r="FVE495" s="416" t="s">
        <v>22774</v>
      </c>
      <c r="FVF495" s="416"/>
      <c r="FVG495" s="416"/>
      <c r="FVH495" s="416"/>
      <c r="FVI495" s="416"/>
      <c r="FVJ495" s="416"/>
      <c r="FVK495" s="258" t="s">
        <v>10863</v>
      </c>
      <c r="FVL495" s="258" t="s">
        <v>22772</v>
      </c>
      <c r="FVM495" s="258" t="s">
        <v>6595</v>
      </c>
      <c r="FVN495" s="251">
        <v>1</v>
      </c>
      <c r="FVO495" s="251"/>
      <c r="FVP495" s="100">
        <v>79.59</v>
      </c>
      <c r="FVQ495" s="100">
        <f>ROUND(FVP495*(1+$C$10),2)</f>
        <v>79.59</v>
      </c>
      <c r="FVR495" s="100">
        <f>FVN495*FVP495</f>
        <v>79.59</v>
      </c>
      <c r="FVS495" s="294">
        <f>FVQ495*FVN495</f>
        <v>79.59</v>
      </c>
      <c r="FVT495" s="295" t="s">
        <v>22773</v>
      </c>
      <c r="FVU495" s="416" t="s">
        <v>22774</v>
      </c>
      <c r="FVV495" s="416"/>
      <c r="FVW495" s="416"/>
      <c r="FVX495" s="416"/>
      <c r="FVY495" s="416"/>
      <c r="FVZ495" s="416"/>
      <c r="FWA495" s="258" t="s">
        <v>10863</v>
      </c>
      <c r="FWB495" s="258" t="s">
        <v>22772</v>
      </c>
      <c r="FWC495" s="258" t="s">
        <v>6595</v>
      </c>
      <c r="FWD495" s="251">
        <v>1</v>
      </c>
      <c r="FWE495" s="251"/>
      <c r="FWF495" s="100">
        <v>79.59</v>
      </c>
      <c r="FWG495" s="100">
        <f>ROUND(FWF495*(1+$C$10),2)</f>
        <v>79.59</v>
      </c>
      <c r="FWH495" s="100">
        <f>FWD495*FWF495</f>
        <v>79.59</v>
      </c>
      <c r="FWI495" s="294">
        <f>FWG495*FWD495</f>
        <v>79.59</v>
      </c>
      <c r="FWJ495" s="295" t="s">
        <v>22773</v>
      </c>
      <c r="FWK495" s="416" t="s">
        <v>22774</v>
      </c>
      <c r="FWL495" s="416"/>
      <c r="FWM495" s="416"/>
      <c r="FWN495" s="416"/>
      <c r="FWO495" s="416"/>
      <c r="FWP495" s="416"/>
      <c r="FWQ495" s="258" t="s">
        <v>10863</v>
      </c>
      <c r="FWR495" s="258" t="s">
        <v>22772</v>
      </c>
      <c r="FWS495" s="258" t="s">
        <v>6595</v>
      </c>
      <c r="FWT495" s="251">
        <v>1</v>
      </c>
      <c r="FWU495" s="251"/>
      <c r="FWV495" s="100">
        <v>79.59</v>
      </c>
      <c r="FWW495" s="100">
        <f>ROUND(FWV495*(1+$C$10),2)</f>
        <v>79.59</v>
      </c>
      <c r="FWX495" s="100">
        <f>FWT495*FWV495</f>
        <v>79.59</v>
      </c>
      <c r="FWY495" s="294">
        <f>FWW495*FWT495</f>
        <v>79.59</v>
      </c>
      <c r="FWZ495" s="295" t="s">
        <v>22773</v>
      </c>
      <c r="FXA495" s="416" t="s">
        <v>22774</v>
      </c>
      <c r="FXB495" s="416"/>
      <c r="FXC495" s="416"/>
      <c r="FXD495" s="416"/>
      <c r="FXE495" s="416"/>
      <c r="FXF495" s="416"/>
      <c r="FXG495" s="258" t="s">
        <v>10863</v>
      </c>
      <c r="FXH495" s="258" t="s">
        <v>22772</v>
      </c>
      <c r="FXI495" s="258" t="s">
        <v>6595</v>
      </c>
      <c r="FXJ495" s="251">
        <v>1</v>
      </c>
      <c r="FXK495" s="251"/>
      <c r="FXL495" s="100">
        <v>79.59</v>
      </c>
      <c r="FXM495" s="100">
        <f>ROUND(FXL495*(1+$C$10),2)</f>
        <v>79.59</v>
      </c>
      <c r="FXN495" s="100">
        <f>FXJ495*FXL495</f>
        <v>79.59</v>
      </c>
      <c r="FXO495" s="294">
        <f>FXM495*FXJ495</f>
        <v>79.59</v>
      </c>
      <c r="FXP495" s="295" t="s">
        <v>22773</v>
      </c>
      <c r="FXQ495" s="416" t="s">
        <v>22774</v>
      </c>
      <c r="FXR495" s="416"/>
      <c r="FXS495" s="416"/>
      <c r="FXT495" s="416"/>
      <c r="FXU495" s="416"/>
      <c r="FXV495" s="416"/>
      <c r="FXW495" s="258" t="s">
        <v>10863</v>
      </c>
      <c r="FXX495" s="258" t="s">
        <v>22772</v>
      </c>
      <c r="FXY495" s="258" t="s">
        <v>6595</v>
      </c>
      <c r="FXZ495" s="251">
        <v>1</v>
      </c>
      <c r="FYA495" s="251"/>
      <c r="FYB495" s="100">
        <v>79.59</v>
      </c>
      <c r="FYC495" s="100">
        <f>ROUND(FYB495*(1+$C$10),2)</f>
        <v>79.59</v>
      </c>
      <c r="FYD495" s="100">
        <f>FXZ495*FYB495</f>
        <v>79.59</v>
      </c>
      <c r="FYE495" s="294">
        <f>FYC495*FXZ495</f>
        <v>79.59</v>
      </c>
      <c r="FYF495" s="295" t="s">
        <v>22773</v>
      </c>
      <c r="FYG495" s="416" t="s">
        <v>22774</v>
      </c>
      <c r="FYH495" s="416"/>
      <c r="FYI495" s="416"/>
      <c r="FYJ495" s="416"/>
      <c r="FYK495" s="416"/>
      <c r="FYL495" s="416"/>
      <c r="FYM495" s="258" t="s">
        <v>10863</v>
      </c>
      <c r="FYN495" s="258" t="s">
        <v>22772</v>
      </c>
      <c r="FYO495" s="258" t="s">
        <v>6595</v>
      </c>
      <c r="FYP495" s="251">
        <v>1</v>
      </c>
      <c r="FYQ495" s="251"/>
      <c r="FYR495" s="100">
        <v>79.59</v>
      </c>
      <c r="FYS495" s="100">
        <f>ROUND(FYR495*(1+$C$10),2)</f>
        <v>79.59</v>
      </c>
      <c r="FYT495" s="100">
        <f>FYP495*FYR495</f>
        <v>79.59</v>
      </c>
      <c r="FYU495" s="294">
        <f>FYS495*FYP495</f>
        <v>79.59</v>
      </c>
      <c r="FYV495" s="295" t="s">
        <v>22773</v>
      </c>
      <c r="FYW495" s="416" t="s">
        <v>22774</v>
      </c>
      <c r="FYX495" s="416"/>
      <c r="FYY495" s="416"/>
      <c r="FYZ495" s="416"/>
      <c r="FZA495" s="416"/>
      <c r="FZB495" s="416"/>
      <c r="FZC495" s="258" t="s">
        <v>10863</v>
      </c>
      <c r="FZD495" s="258" t="s">
        <v>22772</v>
      </c>
      <c r="FZE495" s="258" t="s">
        <v>6595</v>
      </c>
      <c r="FZF495" s="251">
        <v>1</v>
      </c>
      <c r="FZG495" s="251"/>
      <c r="FZH495" s="100">
        <v>79.59</v>
      </c>
      <c r="FZI495" s="100">
        <f>ROUND(FZH495*(1+$C$10),2)</f>
        <v>79.59</v>
      </c>
      <c r="FZJ495" s="100">
        <f>FZF495*FZH495</f>
        <v>79.59</v>
      </c>
      <c r="FZK495" s="294">
        <f>FZI495*FZF495</f>
        <v>79.59</v>
      </c>
      <c r="FZL495" s="295" t="s">
        <v>22773</v>
      </c>
      <c r="FZM495" s="416" t="s">
        <v>22774</v>
      </c>
      <c r="FZN495" s="416"/>
      <c r="FZO495" s="416"/>
      <c r="FZP495" s="416"/>
      <c r="FZQ495" s="416"/>
      <c r="FZR495" s="416"/>
      <c r="FZS495" s="258" t="s">
        <v>10863</v>
      </c>
      <c r="FZT495" s="258" t="s">
        <v>22772</v>
      </c>
      <c r="FZU495" s="258" t="s">
        <v>6595</v>
      </c>
      <c r="FZV495" s="251">
        <v>1</v>
      </c>
      <c r="FZW495" s="251"/>
      <c r="FZX495" s="100">
        <v>79.59</v>
      </c>
      <c r="FZY495" s="100">
        <f>ROUND(FZX495*(1+$C$10),2)</f>
        <v>79.59</v>
      </c>
      <c r="FZZ495" s="100">
        <f>FZV495*FZX495</f>
        <v>79.59</v>
      </c>
      <c r="GAA495" s="294">
        <f>FZY495*FZV495</f>
        <v>79.59</v>
      </c>
      <c r="GAB495" s="295" t="s">
        <v>22773</v>
      </c>
      <c r="GAC495" s="416" t="s">
        <v>22774</v>
      </c>
      <c r="GAD495" s="416"/>
      <c r="GAE495" s="416"/>
      <c r="GAF495" s="416"/>
      <c r="GAG495" s="416"/>
      <c r="GAH495" s="416"/>
      <c r="GAI495" s="258" t="s">
        <v>10863</v>
      </c>
      <c r="GAJ495" s="258" t="s">
        <v>22772</v>
      </c>
      <c r="GAK495" s="258" t="s">
        <v>6595</v>
      </c>
      <c r="GAL495" s="251">
        <v>1</v>
      </c>
      <c r="GAM495" s="251"/>
      <c r="GAN495" s="100">
        <v>79.59</v>
      </c>
      <c r="GAO495" s="100">
        <f>ROUND(GAN495*(1+$C$10),2)</f>
        <v>79.59</v>
      </c>
      <c r="GAP495" s="100">
        <f>GAL495*GAN495</f>
        <v>79.59</v>
      </c>
      <c r="GAQ495" s="294">
        <f>GAO495*GAL495</f>
        <v>79.59</v>
      </c>
      <c r="GAR495" s="295" t="s">
        <v>22773</v>
      </c>
      <c r="GAS495" s="416" t="s">
        <v>22774</v>
      </c>
      <c r="GAT495" s="416"/>
      <c r="GAU495" s="416"/>
      <c r="GAV495" s="416"/>
      <c r="GAW495" s="416"/>
      <c r="GAX495" s="416"/>
      <c r="GAY495" s="258" t="s">
        <v>10863</v>
      </c>
      <c r="GAZ495" s="258" t="s">
        <v>22772</v>
      </c>
      <c r="GBA495" s="258" t="s">
        <v>6595</v>
      </c>
      <c r="GBB495" s="251">
        <v>1</v>
      </c>
      <c r="GBC495" s="251"/>
      <c r="GBD495" s="100">
        <v>79.59</v>
      </c>
      <c r="GBE495" s="100">
        <f>ROUND(GBD495*(1+$C$10),2)</f>
        <v>79.59</v>
      </c>
      <c r="GBF495" s="100">
        <f>GBB495*GBD495</f>
        <v>79.59</v>
      </c>
      <c r="GBG495" s="294">
        <f>GBE495*GBB495</f>
        <v>79.59</v>
      </c>
      <c r="GBH495" s="295" t="s">
        <v>22773</v>
      </c>
      <c r="GBI495" s="416" t="s">
        <v>22774</v>
      </c>
      <c r="GBJ495" s="416"/>
      <c r="GBK495" s="416"/>
      <c r="GBL495" s="416"/>
      <c r="GBM495" s="416"/>
      <c r="GBN495" s="416"/>
      <c r="GBO495" s="258" t="s">
        <v>10863</v>
      </c>
      <c r="GBP495" s="258" t="s">
        <v>22772</v>
      </c>
      <c r="GBQ495" s="258" t="s">
        <v>6595</v>
      </c>
      <c r="GBR495" s="251">
        <v>1</v>
      </c>
      <c r="GBS495" s="251"/>
      <c r="GBT495" s="100">
        <v>79.59</v>
      </c>
      <c r="GBU495" s="100">
        <f>ROUND(GBT495*(1+$C$10),2)</f>
        <v>79.59</v>
      </c>
      <c r="GBV495" s="100">
        <f>GBR495*GBT495</f>
        <v>79.59</v>
      </c>
      <c r="GBW495" s="294">
        <f>GBU495*GBR495</f>
        <v>79.59</v>
      </c>
      <c r="GBX495" s="295" t="s">
        <v>22773</v>
      </c>
      <c r="GBY495" s="416" t="s">
        <v>22774</v>
      </c>
      <c r="GBZ495" s="416"/>
      <c r="GCA495" s="416"/>
      <c r="GCB495" s="416"/>
      <c r="GCC495" s="416"/>
      <c r="GCD495" s="416"/>
      <c r="GCE495" s="258" t="s">
        <v>10863</v>
      </c>
      <c r="GCF495" s="258" t="s">
        <v>22772</v>
      </c>
      <c r="GCG495" s="258" t="s">
        <v>6595</v>
      </c>
      <c r="GCH495" s="251">
        <v>1</v>
      </c>
      <c r="GCI495" s="251"/>
      <c r="GCJ495" s="100">
        <v>79.59</v>
      </c>
      <c r="GCK495" s="100">
        <f>ROUND(GCJ495*(1+$C$10),2)</f>
        <v>79.59</v>
      </c>
      <c r="GCL495" s="100">
        <f>GCH495*GCJ495</f>
        <v>79.59</v>
      </c>
      <c r="GCM495" s="294">
        <f>GCK495*GCH495</f>
        <v>79.59</v>
      </c>
      <c r="GCN495" s="295" t="s">
        <v>22773</v>
      </c>
      <c r="GCO495" s="416" t="s">
        <v>22774</v>
      </c>
      <c r="GCP495" s="416"/>
      <c r="GCQ495" s="416"/>
      <c r="GCR495" s="416"/>
      <c r="GCS495" s="416"/>
      <c r="GCT495" s="416"/>
      <c r="GCU495" s="258" t="s">
        <v>10863</v>
      </c>
      <c r="GCV495" s="258" t="s">
        <v>22772</v>
      </c>
      <c r="GCW495" s="258" t="s">
        <v>6595</v>
      </c>
      <c r="GCX495" s="251">
        <v>1</v>
      </c>
      <c r="GCY495" s="251"/>
      <c r="GCZ495" s="100">
        <v>79.59</v>
      </c>
      <c r="GDA495" s="100">
        <f>ROUND(GCZ495*(1+$C$10),2)</f>
        <v>79.59</v>
      </c>
      <c r="GDB495" s="100">
        <f>GCX495*GCZ495</f>
        <v>79.59</v>
      </c>
      <c r="GDC495" s="294">
        <f>GDA495*GCX495</f>
        <v>79.59</v>
      </c>
      <c r="GDD495" s="295" t="s">
        <v>22773</v>
      </c>
      <c r="GDE495" s="416" t="s">
        <v>22774</v>
      </c>
      <c r="GDF495" s="416"/>
      <c r="GDG495" s="416"/>
      <c r="GDH495" s="416"/>
      <c r="GDI495" s="416"/>
      <c r="GDJ495" s="416"/>
      <c r="GDK495" s="258" t="s">
        <v>10863</v>
      </c>
      <c r="GDL495" s="258" t="s">
        <v>22772</v>
      </c>
      <c r="GDM495" s="258" t="s">
        <v>6595</v>
      </c>
      <c r="GDN495" s="251">
        <v>1</v>
      </c>
      <c r="GDO495" s="251"/>
      <c r="GDP495" s="100">
        <v>79.59</v>
      </c>
      <c r="GDQ495" s="100">
        <f>ROUND(GDP495*(1+$C$10),2)</f>
        <v>79.59</v>
      </c>
      <c r="GDR495" s="100">
        <f>GDN495*GDP495</f>
        <v>79.59</v>
      </c>
      <c r="GDS495" s="294">
        <f>GDQ495*GDN495</f>
        <v>79.59</v>
      </c>
      <c r="GDT495" s="295" t="s">
        <v>22773</v>
      </c>
      <c r="GDU495" s="416" t="s">
        <v>22774</v>
      </c>
      <c r="GDV495" s="416"/>
      <c r="GDW495" s="416"/>
      <c r="GDX495" s="416"/>
      <c r="GDY495" s="416"/>
      <c r="GDZ495" s="416"/>
      <c r="GEA495" s="258" t="s">
        <v>10863</v>
      </c>
      <c r="GEB495" s="258" t="s">
        <v>22772</v>
      </c>
      <c r="GEC495" s="258" t="s">
        <v>6595</v>
      </c>
      <c r="GED495" s="251">
        <v>1</v>
      </c>
      <c r="GEE495" s="251"/>
      <c r="GEF495" s="100">
        <v>79.59</v>
      </c>
      <c r="GEG495" s="100">
        <f>ROUND(GEF495*(1+$C$10),2)</f>
        <v>79.59</v>
      </c>
      <c r="GEH495" s="100">
        <f>GED495*GEF495</f>
        <v>79.59</v>
      </c>
      <c r="GEI495" s="294">
        <f>GEG495*GED495</f>
        <v>79.59</v>
      </c>
      <c r="GEJ495" s="295" t="s">
        <v>22773</v>
      </c>
      <c r="GEK495" s="416" t="s">
        <v>22774</v>
      </c>
      <c r="GEL495" s="416"/>
      <c r="GEM495" s="416"/>
      <c r="GEN495" s="416"/>
      <c r="GEO495" s="416"/>
      <c r="GEP495" s="416"/>
      <c r="GEQ495" s="258" t="s">
        <v>10863</v>
      </c>
      <c r="GER495" s="258" t="s">
        <v>22772</v>
      </c>
      <c r="GES495" s="258" t="s">
        <v>6595</v>
      </c>
      <c r="GET495" s="251">
        <v>1</v>
      </c>
      <c r="GEU495" s="251"/>
      <c r="GEV495" s="100">
        <v>79.59</v>
      </c>
      <c r="GEW495" s="100">
        <f>ROUND(GEV495*(1+$C$10),2)</f>
        <v>79.59</v>
      </c>
      <c r="GEX495" s="100">
        <f>GET495*GEV495</f>
        <v>79.59</v>
      </c>
      <c r="GEY495" s="294">
        <f>GEW495*GET495</f>
        <v>79.59</v>
      </c>
      <c r="GEZ495" s="295" t="s">
        <v>22773</v>
      </c>
      <c r="GFA495" s="416" t="s">
        <v>22774</v>
      </c>
      <c r="GFB495" s="416"/>
      <c r="GFC495" s="416"/>
      <c r="GFD495" s="416"/>
      <c r="GFE495" s="416"/>
      <c r="GFF495" s="416"/>
      <c r="GFG495" s="258" t="s">
        <v>10863</v>
      </c>
      <c r="GFH495" s="258" t="s">
        <v>22772</v>
      </c>
      <c r="GFI495" s="258" t="s">
        <v>6595</v>
      </c>
      <c r="GFJ495" s="251">
        <v>1</v>
      </c>
      <c r="GFK495" s="251"/>
      <c r="GFL495" s="100">
        <v>79.59</v>
      </c>
      <c r="GFM495" s="100">
        <f>ROUND(GFL495*(1+$C$10),2)</f>
        <v>79.59</v>
      </c>
      <c r="GFN495" s="100">
        <f>GFJ495*GFL495</f>
        <v>79.59</v>
      </c>
      <c r="GFO495" s="294">
        <f>GFM495*GFJ495</f>
        <v>79.59</v>
      </c>
      <c r="GFP495" s="295" t="s">
        <v>22773</v>
      </c>
      <c r="GFQ495" s="416" t="s">
        <v>22774</v>
      </c>
      <c r="GFR495" s="416"/>
      <c r="GFS495" s="416"/>
      <c r="GFT495" s="416"/>
      <c r="GFU495" s="416"/>
      <c r="GFV495" s="416"/>
      <c r="GFW495" s="258" t="s">
        <v>10863</v>
      </c>
      <c r="GFX495" s="258" t="s">
        <v>22772</v>
      </c>
      <c r="GFY495" s="258" t="s">
        <v>6595</v>
      </c>
      <c r="GFZ495" s="251">
        <v>1</v>
      </c>
      <c r="GGA495" s="251"/>
      <c r="GGB495" s="100">
        <v>79.59</v>
      </c>
      <c r="GGC495" s="100">
        <f>ROUND(GGB495*(1+$C$10),2)</f>
        <v>79.59</v>
      </c>
      <c r="GGD495" s="100">
        <f>GFZ495*GGB495</f>
        <v>79.59</v>
      </c>
      <c r="GGE495" s="294">
        <f>GGC495*GFZ495</f>
        <v>79.59</v>
      </c>
      <c r="GGF495" s="295" t="s">
        <v>22773</v>
      </c>
      <c r="GGG495" s="416" t="s">
        <v>22774</v>
      </c>
      <c r="GGH495" s="416"/>
      <c r="GGI495" s="416"/>
      <c r="GGJ495" s="416"/>
      <c r="GGK495" s="416"/>
      <c r="GGL495" s="416"/>
      <c r="GGM495" s="258" t="s">
        <v>10863</v>
      </c>
      <c r="GGN495" s="258" t="s">
        <v>22772</v>
      </c>
      <c r="GGO495" s="258" t="s">
        <v>6595</v>
      </c>
      <c r="GGP495" s="251">
        <v>1</v>
      </c>
      <c r="GGQ495" s="251"/>
      <c r="GGR495" s="100">
        <v>79.59</v>
      </c>
      <c r="GGS495" s="100">
        <f>ROUND(GGR495*(1+$C$10),2)</f>
        <v>79.59</v>
      </c>
      <c r="GGT495" s="100">
        <f>GGP495*GGR495</f>
        <v>79.59</v>
      </c>
      <c r="GGU495" s="294">
        <f>GGS495*GGP495</f>
        <v>79.59</v>
      </c>
      <c r="GGV495" s="295" t="s">
        <v>22773</v>
      </c>
      <c r="GGW495" s="416" t="s">
        <v>22774</v>
      </c>
      <c r="GGX495" s="416"/>
      <c r="GGY495" s="416"/>
      <c r="GGZ495" s="416"/>
      <c r="GHA495" s="416"/>
      <c r="GHB495" s="416"/>
      <c r="GHC495" s="258" t="s">
        <v>10863</v>
      </c>
      <c r="GHD495" s="258" t="s">
        <v>22772</v>
      </c>
      <c r="GHE495" s="258" t="s">
        <v>6595</v>
      </c>
      <c r="GHF495" s="251">
        <v>1</v>
      </c>
      <c r="GHG495" s="251"/>
      <c r="GHH495" s="100">
        <v>79.59</v>
      </c>
      <c r="GHI495" s="100">
        <f>ROUND(GHH495*(1+$C$10),2)</f>
        <v>79.59</v>
      </c>
      <c r="GHJ495" s="100">
        <f>GHF495*GHH495</f>
        <v>79.59</v>
      </c>
      <c r="GHK495" s="294">
        <f>GHI495*GHF495</f>
        <v>79.59</v>
      </c>
      <c r="GHL495" s="295" t="s">
        <v>22773</v>
      </c>
      <c r="GHM495" s="416" t="s">
        <v>22774</v>
      </c>
      <c r="GHN495" s="416"/>
      <c r="GHO495" s="416"/>
      <c r="GHP495" s="416"/>
      <c r="GHQ495" s="416"/>
      <c r="GHR495" s="416"/>
      <c r="GHS495" s="258" t="s">
        <v>10863</v>
      </c>
      <c r="GHT495" s="258" t="s">
        <v>22772</v>
      </c>
      <c r="GHU495" s="258" t="s">
        <v>6595</v>
      </c>
      <c r="GHV495" s="251">
        <v>1</v>
      </c>
      <c r="GHW495" s="251"/>
      <c r="GHX495" s="100">
        <v>79.59</v>
      </c>
      <c r="GHY495" s="100">
        <f>ROUND(GHX495*(1+$C$10),2)</f>
        <v>79.59</v>
      </c>
      <c r="GHZ495" s="100">
        <f>GHV495*GHX495</f>
        <v>79.59</v>
      </c>
      <c r="GIA495" s="294">
        <f>GHY495*GHV495</f>
        <v>79.59</v>
      </c>
      <c r="GIB495" s="295" t="s">
        <v>22773</v>
      </c>
      <c r="GIC495" s="416" t="s">
        <v>22774</v>
      </c>
      <c r="GID495" s="416"/>
      <c r="GIE495" s="416"/>
      <c r="GIF495" s="416"/>
      <c r="GIG495" s="416"/>
      <c r="GIH495" s="416"/>
      <c r="GII495" s="258" t="s">
        <v>10863</v>
      </c>
      <c r="GIJ495" s="258" t="s">
        <v>22772</v>
      </c>
      <c r="GIK495" s="258" t="s">
        <v>6595</v>
      </c>
      <c r="GIL495" s="251">
        <v>1</v>
      </c>
      <c r="GIM495" s="251"/>
      <c r="GIN495" s="100">
        <v>79.59</v>
      </c>
      <c r="GIO495" s="100">
        <f>ROUND(GIN495*(1+$C$10),2)</f>
        <v>79.59</v>
      </c>
      <c r="GIP495" s="100">
        <f>GIL495*GIN495</f>
        <v>79.59</v>
      </c>
      <c r="GIQ495" s="294">
        <f>GIO495*GIL495</f>
        <v>79.59</v>
      </c>
      <c r="GIR495" s="295" t="s">
        <v>22773</v>
      </c>
      <c r="GIS495" s="416" t="s">
        <v>22774</v>
      </c>
      <c r="GIT495" s="416"/>
      <c r="GIU495" s="416"/>
      <c r="GIV495" s="416"/>
      <c r="GIW495" s="416"/>
      <c r="GIX495" s="416"/>
      <c r="GIY495" s="258" t="s">
        <v>10863</v>
      </c>
      <c r="GIZ495" s="258" t="s">
        <v>22772</v>
      </c>
      <c r="GJA495" s="258" t="s">
        <v>6595</v>
      </c>
      <c r="GJB495" s="251">
        <v>1</v>
      </c>
      <c r="GJC495" s="251"/>
      <c r="GJD495" s="100">
        <v>79.59</v>
      </c>
      <c r="GJE495" s="100">
        <f>ROUND(GJD495*(1+$C$10),2)</f>
        <v>79.59</v>
      </c>
      <c r="GJF495" s="100">
        <f>GJB495*GJD495</f>
        <v>79.59</v>
      </c>
      <c r="GJG495" s="294">
        <f>GJE495*GJB495</f>
        <v>79.59</v>
      </c>
      <c r="GJH495" s="295" t="s">
        <v>22773</v>
      </c>
      <c r="GJI495" s="416" t="s">
        <v>22774</v>
      </c>
      <c r="GJJ495" s="416"/>
      <c r="GJK495" s="416"/>
      <c r="GJL495" s="416"/>
      <c r="GJM495" s="416"/>
      <c r="GJN495" s="416"/>
      <c r="GJO495" s="258" t="s">
        <v>10863</v>
      </c>
      <c r="GJP495" s="258" t="s">
        <v>22772</v>
      </c>
      <c r="GJQ495" s="258" t="s">
        <v>6595</v>
      </c>
      <c r="GJR495" s="251">
        <v>1</v>
      </c>
      <c r="GJS495" s="251"/>
      <c r="GJT495" s="100">
        <v>79.59</v>
      </c>
      <c r="GJU495" s="100">
        <f>ROUND(GJT495*(1+$C$10),2)</f>
        <v>79.59</v>
      </c>
      <c r="GJV495" s="100">
        <f>GJR495*GJT495</f>
        <v>79.59</v>
      </c>
      <c r="GJW495" s="294">
        <f>GJU495*GJR495</f>
        <v>79.59</v>
      </c>
      <c r="GJX495" s="295" t="s">
        <v>22773</v>
      </c>
      <c r="GJY495" s="416" t="s">
        <v>22774</v>
      </c>
      <c r="GJZ495" s="416"/>
      <c r="GKA495" s="416"/>
      <c r="GKB495" s="416"/>
      <c r="GKC495" s="416"/>
      <c r="GKD495" s="416"/>
      <c r="GKE495" s="258" t="s">
        <v>10863</v>
      </c>
      <c r="GKF495" s="258" t="s">
        <v>22772</v>
      </c>
      <c r="GKG495" s="258" t="s">
        <v>6595</v>
      </c>
      <c r="GKH495" s="251">
        <v>1</v>
      </c>
      <c r="GKI495" s="251"/>
      <c r="GKJ495" s="100">
        <v>79.59</v>
      </c>
      <c r="GKK495" s="100">
        <f>ROUND(GKJ495*(1+$C$10),2)</f>
        <v>79.59</v>
      </c>
      <c r="GKL495" s="100">
        <f>GKH495*GKJ495</f>
        <v>79.59</v>
      </c>
      <c r="GKM495" s="294">
        <f>GKK495*GKH495</f>
        <v>79.59</v>
      </c>
      <c r="GKN495" s="295" t="s">
        <v>22773</v>
      </c>
      <c r="GKO495" s="416" t="s">
        <v>22774</v>
      </c>
      <c r="GKP495" s="416"/>
      <c r="GKQ495" s="416"/>
      <c r="GKR495" s="416"/>
      <c r="GKS495" s="416"/>
      <c r="GKT495" s="416"/>
      <c r="GKU495" s="258" t="s">
        <v>10863</v>
      </c>
      <c r="GKV495" s="258" t="s">
        <v>22772</v>
      </c>
      <c r="GKW495" s="258" t="s">
        <v>6595</v>
      </c>
      <c r="GKX495" s="251">
        <v>1</v>
      </c>
      <c r="GKY495" s="251"/>
      <c r="GKZ495" s="100">
        <v>79.59</v>
      </c>
      <c r="GLA495" s="100">
        <f>ROUND(GKZ495*(1+$C$10),2)</f>
        <v>79.59</v>
      </c>
      <c r="GLB495" s="100">
        <f>GKX495*GKZ495</f>
        <v>79.59</v>
      </c>
      <c r="GLC495" s="294">
        <f>GLA495*GKX495</f>
        <v>79.59</v>
      </c>
      <c r="GLD495" s="295" t="s">
        <v>22773</v>
      </c>
      <c r="GLE495" s="416" t="s">
        <v>22774</v>
      </c>
      <c r="GLF495" s="416"/>
      <c r="GLG495" s="416"/>
      <c r="GLH495" s="416"/>
      <c r="GLI495" s="416"/>
      <c r="GLJ495" s="416"/>
      <c r="GLK495" s="258" t="s">
        <v>10863</v>
      </c>
      <c r="GLL495" s="258" t="s">
        <v>22772</v>
      </c>
      <c r="GLM495" s="258" t="s">
        <v>6595</v>
      </c>
      <c r="GLN495" s="251">
        <v>1</v>
      </c>
      <c r="GLO495" s="251"/>
      <c r="GLP495" s="100">
        <v>79.59</v>
      </c>
      <c r="GLQ495" s="100">
        <f>ROUND(GLP495*(1+$C$10),2)</f>
        <v>79.59</v>
      </c>
      <c r="GLR495" s="100">
        <f>GLN495*GLP495</f>
        <v>79.59</v>
      </c>
      <c r="GLS495" s="294">
        <f>GLQ495*GLN495</f>
        <v>79.59</v>
      </c>
      <c r="GLT495" s="295" t="s">
        <v>22773</v>
      </c>
      <c r="GLU495" s="416" t="s">
        <v>22774</v>
      </c>
      <c r="GLV495" s="416"/>
      <c r="GLW495" s="416"/>
      <c r="GLX495" s="416"/>
      <c r="GLY495" s="416"/>
      <c r="GLZ495" s="416"/>
      <c r="GMA495" s="258" t="s">
        <v>10863</v>
      </c>
      <c r="GMB495" s="258" t="s">
        <v>22772</v>
      </c>
      <c r="GMC495" s="258" t="s">
        <v>6595</v>
      </c>
      <c r="GMD495" s="251">
        <v>1</v>
      </c>
      <c r="GME495" s="251"/>
      <c r="GMF495" s="100">
        <v>79.59</v>
      </c>
      <c r="GMG495" s="100">
        <f>ROUND(GMF495*(1+$C$10),2)</f>
        <v>79.59</v>
      </c>
      <c r="GMH495" s="100">
        <f>GMD495*GMF495</f>
        <v>79.59</v>
      </c>
      <c r="GMI495" s="294">
        <f>GMG495*GMD495</f>
        <v>79.59</v>
      </c>
      <c r="GMJ495" s="295" t="s">
        <v>22773</v>
      </c>
      <c r="GMK495" s="416" t="s">
        <v>22774</v>
      </c>
      <c r="GML495" s="416"/>
      <c r="GMM495" s="416"/>
      <c r="GMN495" s="416"/>
      <c r="GMO495" s="416"/>
      <c r="GMP495" s="416"/>
      <c r="GMQ495" s="258" t="s">
        <v>10863</v>
      </c>
      <c r="GMR495" s="258" t="s">
        <v>22772</v>
      </c>
      <c r="GMS495" s="258" t="s">
        <v>6595</v>
      </c>
      <c r="GMT495" s="251">
        <v>1</v>
      </c>
      <c r="GMU495" s="251"/>
      <c r="GMV495" s="100">
        <v>79.59</v>
      </c>
      <c r="GMW495" s="100">
        <f>ROUND(GMV495*(1+$C$10),2)</f>
        <v>79.59</v>
      </c>
      <c r="GMX495" s="100">
        <f>GMT495*GMV495</f>
        <v>79.59</v>
      </c>
      <c r="GMY495" s="294">
        <f>GMW495*GMT495</f>
        <v>79.59</v>
      </c>
      <c r="GMZ495" s="295" t="s">
        <v>22773</v>
      </c>
      <c r="GNA495" s="416" t="s">
        <v>22774</v>
      </c>
      <c r="GNB495" s="416"/>
      <c r="GNC495" s="416"/>
      <c r="GND495" s="416"/>
      <c r="GNE495" s="416"/>
      <c r="GNF495" s="416"/>
      <c r="GNG495" s="258" t="s">
        <v>10863</v>
      </c>
      <c r="GNH495" s="258" t="s">
        <v>22772</v>
      </c>
      <c r="GNI495" s="258" t="s">
        <v>6595</v>
      </c>
      <c r="GNJ495" s="251">
        <v>1</v>
      </c>
      <c r="GNK495" s="251"/>
      <c r="GNL495" s="100">
        <v>79.59</v>
      </c>
      <c r="GNM495" s="100">
        <f>ROUND(GNL495*(1+$C$10),2)</f>
        <v>79.59</v>
      </c>
      <c r="GNN495" s="100">
        <f>GNJ495*GNL495</f>
        <v>79.59</v>
      </c>
      <c r="GNO495" s="294">
        <f>GNM495*GNJ495</f>
        <v>79.59</v>
      </c>
      <c r="GNP495" s="295" t="s">
        <v>22773</v>
      </c>
      <c r="GNQ495" s="416" t="s">
        <v>22774</v>
      </c>
      <c r="GNR495" s="416"/>
      <c r="GNS495" s="416"/>
      <c r="GNT495" s="416"/>
      <c r="GNU495" s="416"/>
      <c r="GNV495" s="416"/>
      <c r="GNW495" s="258" t="s">
        <v>10863</v>
      </c>
      <c r="GNX495" s="258" t="s">
        <v>22772</v>
      </c>
      <c r="GNY495" s="258" t="s">
        <v>6595</v>
      </c>
      <c r="GNZ495" s="251">
        <v>1</v>
      </c>
      <c r="GOA495" s="251"/>
      <c r="GOB495" s="100">
        <v>79.59</v>
      </c>
      <c r="GOC495" s="100">
        <f>ROUND(GOB495*(1+$C$10),2)</f>
        <v>79.59</v>
      </c>
      <c r="GOD495" s="100">
        <f>GNZ495*GOB495</f>
        <v>79.59</v>
      </c>
      <c r="GOE495" s="294">
        <f>GOC495*GNZ495</f>
        <v>79.59</v>
      </c>
      <c r="GOF495" s="295" t="s">
        <v>22773</v>
      </c>
      <c r="GOG495" s="416" t="s">
        <v>22774</v>
      </c>
      <c r="GOH495" s="416"/>
      <c r="GOI495" s="416"/>
      <c r="GOJ495" s="416"/>
      <c r="GOK495" s="416"/>
      <c r="GOL495" s="416"/>
      <c r="GOM495" s="258" t="s">
        <v>10863</v>
      </c>
      <c r="GON495" s="258" t="s">
        <v>22772</v>
      </c>
      <c r="GOO495" s="258" t="s">
        <v>6595</v>
      </c>
      <c r="GOP495" s="251">
        <v>1</v>
      </c>
      <c r="GOQ495" s="251"/>
      <c r="GOR495" s="100">
        <v>79.59</v>
      </c>
      <c r="GOS495" s="100">
        <f>ROUND(GOR495*(1+$C$10),2)</f>
        <v>79.59</v>
      </c>
      <c r="GOT495" s="100">
        <f>GOP495*GOR495</f>
        <v>79.59</v>
      </c>
      <c r="GOU495" s="294">
        <f>GOS495*GOP495</f>
        <v>79.59</v>
      </c>
      <c r="GOV495" s="295" t="s">
        <v>22773</v>
      </c>
      <c r="GOW495" s="416" t="s">
        <v>22774</v>
      </c>
      <c r="GOX495" s="416"/>
      <c r="GOY495" s="416"/>
      <c r="GOZ495" s="416"/>
      <c r="GPA495" s="416"/>
      <c r="GPB495" s="416"/>
      <c r="GPC495" s="258" t="s">
        <v>10863</v>
      </c>
      <c r="GPD495" s="258" t="s">
        <v>22772</v>
      </c>
      <c r="GPE495" s="258" t="s">
        <v>6595</v>
      </c>
      <c r="GPF495" s="251">
        <v>1</v>
      </c>
      <c r="GPG495" s="251"/>
      <c r="GPH495" s="100">
        <v>79.59</v>
      </c>
      <c r="GPI495" s="100">
        <f>ROUND(GPH495*(1+$C$10),2)</f>
        <v>79.59</v>
      </c>
      <c r="GPJ495" s="100">
        <f>GPF495*GPH495</f>
        <v>79.59</v>
      </c>
      <c r="GPK495" s="294">
        <f>GPI495*GPF495</f>
        <v>79.59</v>
      </c>
      <c r="GPL495" s="295" t="s">
        <v>22773</v>
      </c>
      <c r="GPM495" s="416" t="s">
        <v>22774</v>
      </c>
      <c r="GPN495" s="416"/>
      <c r="GPO495" s="416"/>
      <c r="GPP495" s="416"/>
      <c r="GPQ495" s="416"/>
      <c r="GPR495" s="416"/>
      <c r="GPS495" s="258" t="s">
        <v>10863</v>
      </c>
      <c r="GPT495" s="258" t="s">
        <v>22772</v>
      </c>
      <c r="GPU495" s="258" t="s">
        <v>6595</v>
      </c>
      <c r="GPV495" s="251">
        <v>1</v>
      </c>
      <c r="GPW495" s="251"/>
      <c r="GPX495" s="100">
        <v>79.59</v>
      </c>
      <c r="GPY495" s="100">
        <f>ROUND(GPX495*(1+$C$10),2)</f>
        <v>79.59</v>
      </c>
      <c r="GPZ495" s="100">
        <f>GPV495*GPX495</f>
        <v>79.59</v>
      </c>
      <c r="GQA495" s="294">
        <f>GPY495*GPV495</f>
        <v>79.59</v>
      </c>
      <c r="GQB495" s="295" t="s">
        <v>22773</v>
      </c>
      <c r="GQC495" s="416" t="s">
        <v>22774</v>
      </c>
      <c r="GQD495" s="416"/>
      <c r="GQE495" s="416"/>
      <c r="GQF495" s="416"/>
      <c r="GQG495" s="416"/>
      <c r="GQH495" s="416"/>
      <c r="GQI495" s="258" t="s">
        <v>10863</v>
      </c>
      <c r="GQJ495" s="258" t="s">
        <v>22772</v>
      </c>
      <c r="GQK495" s="258" t="s">
        <v>6595</v>
      </c>
      <c r="GQL495" s="251">
        <v>1</v>
      </c>
      <c r="GQM495" s="251"/>
      <c r="GQN495" s="100">
        <v>79.59</v>
      </c>
      <c r="GQO495" s="100">
        <f>ROUND(GQN495*(1+$C$10),2)</f>
        <v>79.59</v>
      </c>
      <c r="GQP495" s="100">
        <f>GQL495*GQN495</f>
        <v>79.59</v>
      </c>
      <c r="GQQ495" s="294">
        <f>GQO495*GQL495</f>
        <v>79.59</v>
      </c>
      <c r="GQR495" s="295" t="s">
        <v>22773</v>
      </c>
      <c r="GQS495" s="416" t="s">
        <v>22774</v>
      </c>
      <c r="GQT495" s="416"/>
      <c r="GQU495" s="416"/>
      <c r="GQV495" s="416"/>
      <c r="GQW495" s="416"/>
      <c r="GQX495" s="416"/>
      <c r="GQY495" s="258" t="s">
        <v>10863</v>
      </c>
      <c r="GQZ495" s="258" t="s">
        <v>22772</v>
      </c>
      <c r="GRA495" s="258" t="s">
        <v>6595</v>
      </c>
      <c r="GRB495" s="251">
        <v>1</v>
      </c>
      <c r="GRC495" s="251"/>
      <c r="GRD495" s="100">
        <v>79.59</v>
      </c>
      <c r="GRE495" s="100">
        <f>ROUND(GRD495*(1+$C$10),2)</f>
        <v>79.59</v>
      </c>
      <c r="GRF495" s="100">
        <f>GRB495*GRD495</f>
        <v>79.59</v>
      </c>
      <c r="GRG495" s="294">
        <f>GRE495*GRB495</f>
        <v>79.59</v>
      </c>
      <c r="GRH495" s="295" t="s">
        <v>22773</v>
      </c>
      <c r="GRI495" s="416" t="s">
        <v>22774</v>
      </c>
      <c r="GRJ495" s="416"/>
      <c r="GRK495" s="416"/>
      <c r="GRL495" s="416"/>
      <c r="GRM495" s="416"/>
      <c r="GRN495" s="416"/>
      <c r="GRO495" s="258" t="s">
        <v>10863</v>
      </c>
      <c r="GRP495" s="258" t="s">
        <v>22772</v>
      </c>
      <c r="GRQ495" s="258" t="s">
        <v>6595</v>
      </c>
      <c r="GRR495" s="251">
        <v>1</v>
      </c>
      <c r="GRS495" s="251"/>
      <c r="GRT495" s="100">
        <v>79.59</v>
      </c>
      <c r="GRU495" s="100">
        <f>ROUND(GRT495*(1+$C$10),2)</f>
        <v>79.59</v>
      </c>
      <c r="GRV495" s="100">
        <f>GRR495*GRT495</f>
        <v>79.59</v>
      </c>
      <c r="GRW495" s="294">
        <f>GRU495*GRR495</f>
        <v>79.59</v>
      </c>
      <c r="GRX495" s="295" t="s">
        <v>22773</v>
      </c>
      <c r="GRY495" s="416" t="s">
        <v>22774</v>
      </c>
      <c r="GRZ495" s="416"/>
      <c r="GSA495" s="416"/>
      <c r="GSB495" s="416"/>
      <c r="GSC495" s="416"/>
      <c r="GSD495" s="416"/>
      <c r="GSE495" s="258" t="s">
        <v>10863</v>
      </c>
      <c r="GSF495" s="258" t="s">
        <v>22772</v>
      </c>
      <c r="GSG495" s="258" t="s">
        <v>6595</v>
      </c>
      <c r="GSH495" s="251">
        <v>1</v>
      </c>
      <c r="GSI495" s="251"/>
      <c r="GSJ495" s="100">
        <v>79.59</v>
      </c>
      <c r="GSK495" s="100">
        <f>ROUND(GSJ495*(1+$C$10),2)</f>
        <v>79.59</v>
      </c>
      <c r="GSL495" s="100">
        <f>GSH495*GSJ495</f>
        <v>79.59</v>
      </c>
      <c r="GSM495" s="294">
        <f>GSK495*GSH495</f>
        <v>79.59</v>
      </c>
      <c r="GSN495" s="295" t="s">
        <v>22773</v>
      </c>
      <c r="GSO495" s="416" t="s">
        <v>22774</v>
      </c>
      <c r="GSP495" s="416"/>
      <c r="GSQ495" s="416"/>
      <c r="GSR495" s="416"/>
      <c r="GSS495" s="416"/>
      <c r="GST495" s="416"/>
      <c r="GSU495" s="258" t="s">
        <v>10863</v>
      </c>
      <c r="GSV495" s="258" t="s">
        <v>22772</v>
      </c>
      <c r="GSW495" s="258" t="s">
        <v>6595</v>
      </c>
      <c r="GSX495" s="251">
        <v>1</v>
      </c>
      <c r="GSY495" s="251"/>
      <c r="GSZ495" s="100">
        <v>79.59</v>
      </c>
      <c r="GTA495" s="100">
        <f>ROUND(GSZ495*(1+$C$10),2)</f>
        <v>79.59</v>
      </c>
      <c r="GTB495" s="100">
        <f>GSX495*GSZ495</f>
        <v>79.59</v>
      </c>
      <c r="GTC495" s="294">
        <f>GTA495*GSX495</f>
        <v>79.59</v>
      </c>
      <c r="GTD495" s="295" t="s">
        <v>22773</v>
      </c>
      <c r="GTE495" s="416" t="s">
        <v>22774</v>
      </c>
      <c r="GTF495" s="416"/>
      <c r="GTG495" s="416"/>
      <c r="GTH495" s="416"/>
      <c r="GTI495" s="416"/>
      <c r="GTJ495" s="416"/>
      <c r="GTK495" s="258" t="s">
        <v>10863</v>
      </c>
      <c r="GTL495" s="258" t="s">
        <v>22772</v>
      </c>
      <c r="GTM495" s="258" t="s">
        <v>6595</v>
      </c>
      <c r="GTN495" s="251">
        <v>1</v>
      </c>
      <c r="GTO495" s="251"/>
      <c r="GTP495" s="100">
        <v>79.59</v>
      </c>
      <c r="GTQ495" s="100">
        <f>ROUND(GTP495*(1+$C$10),2)</f>
        <v>79.59</v>
      </c>
      <c r="GTR495" s="100">
        <f>GTN495*GTP495</f>
        <v>79.59</v>
      </c>
      <c r="GTS495" s="294">
        <f>GTQ495*GTN495</f>
        <v>79.59</v>
      </c>
      <c r="GTT495" s="295" t="s">
        <v>22773</v>
      </c>
      <c r="GTU495" s="416" t="s">
        <v>22774</v>
      </c>
      <c r="GTV495" s="416"/>
      <c r="GTW495" s="416"/>
      <c r="GTX495" s="416"/>
      <c r="GTY495" s="416"/>
      <c r="GTZ495" s="416"/>
      <c r="GUA495" s="258" t="s">
        <v>10863</v>
      </c>
      <c r="GUB495" s="258" t="s">
        <v>22772</v>
      </c>
      <c r="GUC495" s="258" t="s">
        <v>6595</v>
      </c>
      <c r="GUD495" s="251">
        <v>1</v>
      </c>
      <c r="GUE495" s="251"/>
      <c r="GUF495" s="100">
        <v>79.59</v>
      </c>
      <c r="GUG495" s="100">
        <f>ROUND(GUF495*(1+$C$10),2)</f>
        <v>79.59</v>
      </c>
      <c r="GUH495" s="100">
        <f>GUD495*GUF495</f>
        <v>79.59</v>
      </c>
      <c r="GUI495" s="294">
        <f>GUG495*GUD495</f>
        <v>79.59</v>
      </c>
      <c r="GUJ495" s="295" t="s">
        <v>22773</v>
      </c>
      <c r="GUK495" s="416" t="s">
        <v>22774</v>
      </c>
      <c r="GUL495" s="416"/>
      <c r="GUM495" s="416"/>
      <c r="GUN495" s="416"/>
      <c r="GUO495" s="416"/>
      <c r="GUP495" s="416"/>
      <c r="GUQ495" s="258" t="s">
        <v>10863</v>
      </c>
      <c r="GUR495" s="258" t="s">
        <v>22772</v>
      </c>
      <c r="GUS495" s="258" t="s">
        <v>6595</v>
      </c>
      <c r="GUT495" s="251">
        <v>1</v>
      </c>
      <c r="GUU495" s="251"/>
      <c r="GUV495" s="100">
        <v>79.59</v>
      </c>
      <c r="GUW495" s="100">
        <f>ROUND(GUV495*(1+$C$10),2)</f>
        <v>79.59</v>
      </c>
      <c r="GUX495" s="100">
        <f>GUT495*GUV495</f>
        <v>79.59</v>
      </c>
      <c r="GUY495" s="294">
        <f>GUW495*GUT495</f>
        <v>79.59</v>
      </c>
      <c r="GUZ495" s="295" t="s">
        <v>22773</v>
      </c>
      <c r="GVA495" s="416" t="s">
        <v>22774</v>
      </c>
      <c r="GVB495" s="416"/>
      <c r="GVC495" s="416"/>
      <c r="GVD495" s="416"/>
      <c r="GVE495" s="416"/>
      <c r="GVF495" s="416"/>
      <c r="GVG495" s="258" t="s">
        <v>10863</v>
      </c>
      <c r="GVH495" s="258" t="s">
        <v>22772</v>
      </c>
      <c r="GVI495" s="258" t="s">
        <v>6595</v>
      </c>
      <c r="GVJ495" s="251">
        <v>1</v>
      </c>
      <c r="GVK495" s="251"/>
      <c r="GVL495" s="100">
        <v>79.59</v>
      </c>
      <c r="GVM495" s="100">
        <f>ROUND(GVL495*(1+$C$10),2)</f>
        <v>79.59</v>
      </c>
      <c r="GVN495" s="100">
        <f>GVJ495*GVL495</f>
        <v>79.59</v>
      </c>
      <c r="GVO495" s="294">
        <f>GVM495*GVJ495</f>
        <v>79.59</v>
      </c>
      <c r="GVP495" s="295" t="s">
        <v>22773</v>
      </c>
      <c r="GVQ495" s="416" t="s">
        <v>22774</v>
      </c>
      <c r="GVR495" s="416"/>
      <c r="GVS495" s="416"/>
      <c r="GVT495" s="416"/>
      <c r="GVU495" s="416"/>
      <c r="GVV495" s="416"/>
      <c r="GVW495" s="258" t="s">
        <v>10863</v>
      </c>
      <c r="GVX495" s="258" t="s">
        <v>22772</v>
      </c>
      <c r="GVY495" s="258" t="s">
        <v>6595</v>
      </c>
      <c r="GVZ495" s="251">
        <v>1</v>
      </c>
      <c r="GWA495" s="251"/>
      <c r="GWB495" s="100">
        <v>79.59</v>
      </c>
      <c r="GWC495" s="100">
        <f>ROUND(GWB495*(1+$C$10),2)</f>
        <v>79.59</v>
      </c>
      <c r="GWD495" s="100">
        <f>GVZ495*GWB495</f>
        <v>79.59</v>
      </c>
      <c r="GWE495" s="294">
        <f>GWC495*GVZ495</f>
        <v>79.59</v>
      </c>
      <c r="GWF495" s="295" t="s">
        <v>22773</v>
      </c>
      <c r="GWG495" s="416" t="s">
        <v>22774</v>
      </c>
      <c r="GWH495" s="416"/>
      <c r="GWI495" s="416"/>
      <c r="GWJ495" s="416"/>
      <c r="GWK495" s="416"/>
      <c r="GWL495" s="416"/>
      <c r="GWM495" s="258" t="s">
        <v>10863</v>
      </c>
      <c r="GWN495" s="258" t="s">
        <v>22772</v>
      </c>
      <c r="GWO495" s="258" t="s">
        <v>6595</v>
      </c>
      <c r="GWP495" s="251">
        <v>1</v>
      </c>
      <c r="GWQ495" s="251"/>
      <c r="GWR495" s="100">
        <v>79.59</v>
      </c>
      <c r="GWS495" s="100">
        <f>ROUND(GWR495*(1+$C$10),2)</f>
        <v>79.59</v>
      </c>
      <c r="GWT495" s="100">
        <f>GWP495*GWR495</f>
        <v>79.59</v>
      </c>
      <c r="GWU495" s="294">
        <f>GWS495*GWP495</f>
        <v>79.59</v>
      </c>
      <c r="GWV495" s="295" t="s">
        <v>22773</v>
      </c>
      <c r="GWW495" s="416" t="s">
        <v>22774</v>
      </c>
      <c r="GWX495" s="416"/>
      <c r="GWY495" s="416"/>
      <c r="GWZ495" s="416"/>
      <c r="GXA495" s="416"/>
      <c r="GXB495" s="416"/>
      <c r="GXC495" s="258" t="s">
        <v>10863</v>
      </c>
      <c r="GXD495" s="258" t="s">
        <v>22772</v>
      </c>
      <c r="GXE495" s="258" t="s">
        <v>6595</v>
      </c>
      <c r="GXF495" s="251">
        <v>1</v>
      </c>
      <c r="GXG495" s="251"/>
      <c r="GXH495" s="100">
        <v>79.59</v>
      </c>
      <c r="GXI495" s="100">
        <f>ROUND(GXH495*(1+$C$10),2)</f>
        <v>79.59</v>
      </c>
      <c r="GXJ495" s="100">
        <f>GXF495*GXH495</f>
        <v>79.59</v>
      </c>
      <c r="GXK495" s="294">
        <f>GXI495*GXF495</f>
        <v>79.59</v>
      </c>
      <c r="GXL495" s="295" t="s">
        <v>22773</v>
      </c>
      <c r="GXM495" s="416" t="s">
        <v>22774</v>
      </c>
      <c r="GXN495" s="416"/>
      <c r="GXO495" s="416"/>
      <c r="GXP495" s="416"/>
      <c r="GXQ495" s="416"/>
      <c r="GXR495" s="416"/>
      <c r="GXS495" s="258" t="s">
        <v>10863</v>
      </c>
      <c r="GXT495" s="258" t="s">
        <v>22772</v>
      </c>
      <c r="GXU495" s="258" t="s">
        <v>6595</v>
      </c>
      <c r="GXV495" s="251">
        <v>1</v>
      </c>
      <c r="GXW495" s="251"/>
      <c r="GXX495" s="100">
        <v>79.59</v>
      </c>
      <c r="GXY495" s="100">
        <f>ROUND(GXX495*(1+$C$10),2)</f>
        <v>79.59</v>
      </c>
      <c r="GXZ495" s="100">
        <f>GXV495*GXX495</f>
        <v>79.59</v>
      </c>
      <c r="GYA495" s="294">
        <f>GXY495*GXV495</f>
        <v>79.59</v>
      </c>
      <c r="GYB495" s="295" t="s">
        <v>22773</v>
      </c>
      <c r="GYC495" s="416" t="s">
        <v>22774</v>
      </c>
      <c r="GYD495" s="416"/>
      <c r="GYE495" s="416"/>
      <c r="GYF495" s="416"/>
      <c r="GYG495" s="416"/>
      <c r="GYH495" s="416"/>
      <c r="GYI495" s="258" t="s">
        <v>10863</v>
      </c>
      <c r="GYJ495" s="258" t="s">
        <v>22772</v>
      </c>
      <c r="GYK495" s="258" t="s">
        <v>6595</v>
      </c>
      <c r="GYL495" s="251">
        <v>1</v>
      </c>
      <c r="GYM495" s="251"/>
      <c r="GYN495" s="100">
        <v>79.59</v>
      </c>
      <c r="GYO495" s="100">
        <f>ROUND(GYN495*(1+$C$10),2)</f>
        <v>79.59</v>
      </c>
      <c r="GYP495" s="100">
        <f>GYL495*GYN495</f>
        <v>79.59</v>
      </c>
      <c r="GYQ495" s="294">
        <f>GYO495*GYL495</f>
        <v>79.59</v>
      </c>
      <c r="GYR495" s="295" t="s">
        <v>22773</v>
      </c>
      <c r="GYS495" s="416" t="s">
        <v>22774</v>
      </c>
      <c r="GYT495" s="416"/>
      <c r="GYU495" s="416"/>
      <c r="GYV495" s="416"/>
      <c r="GYW495" s="416"/>
      <c r="GYX495" s="416"/>
      <c r="GYY495" s="258" t="s">
        <v>10863</v>
      </c>
      <c r="GYZ495" s="258" t="s">
        <v>22772</v>
      </c>
      <c r="GZA495" s="258" t="s">
        <v>6595</v>
      </c>
      <c r="GZB495" s="251">
        <v>1</v>
      </c>
      <c r="GZC495" s="251"/>
      <c r="GZD495" s="100">
        <v>79.59</v>
      </c>
      <c r="GZE495" s="100">
        <f>ROUND(GZD495*(1+$C$10),2)</f>
        <v>79.59</v>
      </c>
      <c r="GZF495" s="100">
        <f>GZB495*GZD495</f>
        <v>79.59</v>
      </c>
      <c r="GZG495" s="294">
        <f>GZE495*GZB495</f>
        <v>79.59</v>
      </c>
      <c r="GZH495" s="295" t="s">
        <v>22773</v>
      </c>
      <c r="GZI495" s="416" t="s">
        <v>22774</v>
      </c>
      <c r="GZJ495" s="416"/>
      <c r="GZK495" s="416"/>
      <c r="GZL495" s="416"/>
      <c r="GZM495" s="416"/>
      <c r="GZN495" s="416"/>
      <c r="GZO495" s="258" t="s">
        <v>10863</v>
      </c>
      <c r="GZP495" s="258" t="s">
        <v>22772</v>
      </c>
      <c r="GZQ495" s="258" t="s">
        <v>6595</v>
      </c>
      <c r="GZR495" s="251">
        <v>1</v>
      </c>
      <c r="GZS495" s="251"/>
      <c r="GZT495" s="100">
        <v>79.59</v>
      </c>
      <c r="GZU495" s="100">
        <f>ROUND(GZT495*(1+$C$10),2)</f>
        <v>79.59</v>
      </c>
      <c r="GZV495" s="100">
        <f>GZR495*GZT495</f>
        <v>79.59</v>
      </c>
      <c r="GZW495" s="294">
        <f>GZU495*GZR495</f>
        <v>79.59</v>
      </c>
      <c r="GZX495" s="295" t="s">
        <v>22773</v>
      </c>
      <c r="GZY495" s="416" t="s">
        <v>22774</v>
      </c>
      <c r="GZZ495" s="416"/>
      <c r="HAA495" s="416"/>
      <c r="HAB495" s="416"/>
      <c r="HAC495" s="416"/>
      <c r="HAD495" s="416"/>
      <c r="HAE495" s="258" t="s">
        <v>10863</v>
      </c>
      <c r="HAF495" s="258" t="s">
        <v>22772</v>
      </c>
      <c r="HAG495" s="258" t="s">
        <v>6595</v>
      </c>
      <c r="HAH495" s="251">
        <v>1</v>
      </c>
      <c r="HAI495" s="251"/>
      <c r="HAJ495" s="100">
        <v>79.59</v>
      </c>
      <c r="HAK495" s="100">
        <f>ROUND(HAJ495*(1+$C$10),2)</f>
        <v>79.59</v>
      </c>
      <c r="HAL495" s="100">
        <f>HAH495*HAJ495</f>
        <v>79.59</v>
      </c>
      <c r="HAM495" s="294">
        <f>HAK495*HAH495</f>
        <v>79.59</v>
      </c>
      <c r="HAN495" s="295" t="s">
        <v>22773</v>
      </c>
      <c r="HAO495" s="416" t="s">
        <v>22774</v>
      </c>
      <c r="HAP495" s="416"/>
      <c r="HAQ495" s="416"/>
      <c r="HAR495" s="416"/>
      <c r="HAS495" s="416"/>
      <c r="HAT495" s="416"/>
      <c r="HAU495" s="258" t="s">
        <v>10863</v>
      </c>
      <c r="HAV495" s="258" t="s">
        <v>22772</v>
      </c>
      <c r="HAW495" s="258" t="s">
        <v>6595</v>
      </c>
      <c r="HAX495" s="251">
        <v>1</v>
      </c>
      <c r="HAY495" s="251"/>
      <c r="HAZ495" s="100">
        <v>79.59</v>
      </c>
      <c r="HBA495" s="100">
        <f>ROUND(HAZ495*(1+$C$10),2)</f>
        <v>79.59</v>
      </c>
      <c r="HBB495" s="100">
        <f>HAX495*HAZ495</f>
        <v>79.59</v>
      </c>
      <c r="HBC495" s="294">
        <f>HBA495*HAX495</f>
        <v>79.59</v>
      </c>
      <c r="HBD495" s="295" t="s">
        <v>22773</v>
      </c>
      <c r="HBE495" s="416" t="s">
        <v>22774</v>
      </c>
      <c r="HBF495" s="416"/>
      <c r="HBG495" s="416"/>
      <c r="HBH495" s="416"/>
      <c r="HBI495" s="416"/>
      <c r="HBJ495" s="416"/>
      <c r="HBK495" s="258" t="s">
        <v>10863</v>
      </c>
      <c r="HBL495" s="258" t="s">
        <v>22772</v>
      </c>
      <c r="HBM495" s="258" t="s">
        <v>6595</v>
      </c>
      <c r="HBN495" s="251">
        <v>1</v>
      </c>
      <c r="HBO495" s="251"/>
      <c r="HBP495" s="100">
        <v>79.59</v>
      </c>
      <c r="HBQ495" s="100">
        <f>ROUND(HBP495*(1+$C$10),2)</f>
        <v>79.59</v>
      </c>
      <c r="HBR495" s="100">
        <f>HBN495*HBP495</f>
        <v>79.59</v>
      </c>
      <c r="HBS495" s="294">
        <f>HBQ495*HBN495</f>
        <v>79.59</v>
      </c>
      <c r="HBT495" s="295" t="s">
        <v>22773</v>
      </c>
      <c r="HBU495" s="416" t="s">
        <v>22774</v>
      </c>
      <c r="HBV495" s="416"/>
      <c r="HBW495" s="416"/>
      <c r="HBX495" s="416"/>
      <c r="HBY495" s="416"/>
      <c r="HBZ495" s="416"/>
      <c r="HCA495" s="258" t="s">
        <v>10863</v>
      </c>
      <c r="HCB495" s="258" t="s">
        <v>22772</v>
      </c>
      <c r="HCC495" s="258" t="s">
        <v>6595</v>
      </c>
      <c r="HCD495" s="251">
        <v>1</v>
      </c>
      <c r="HCE495" s="251"/>
      <c r="HCF495" s="100">
        <v>79.59</v>
      </c>
      <c r="HCG495" s="100">
        <f>ROUND(HCF495*(1+$C$10),2)</f>
        <v>79.59</v>
      </c>
      <c r="HCH495" s="100">
        <f>HCD495*HCF495</f>
        <v>79.59</v>
      </c>
      <c r="HCI495" s="294">
        <f>HCG495*HCD495</f>
        <v>79.59</v>
      </c>
      <c r="HCJ495" s="295" t="s">
        <v>22773</v>
      </c>
      <c r="HCK495" s="416" t="s">
        <v>22774</v>
      </c>
      <c r="HCL495" s="416"/>
      <c r="HCM495" s="416"/>
      <c r="HCN495" s="416"/>
      <c r="HCO495" s="416"/>
      <c r="HCP495" s="416"/>
      <c r="HCQ495" s="258" t="s">
        <v>10863</v>
      </c>
      <c r="HCR495" s="258" t="s">
        <v>22772</v>
      </c>
      <c r="HCS495" s="258" t="s">
        <v>6595</v>
      </c>
      <c r="HCT495" s="251">
        <v>1</v>
      </c>
      <c r="HCU495" s="251"/>
      <c r="HCV495" s="100">
        <v>79.59</v>
      </c>
      <c r="HCW495" s="100">
        <f>ROUND(HCV495*(1+$C$10),2)</f>
        <v>79.59</v>
      </c>
      <c r="HCX495" s="100">
        <f>HCT495*HCV495</f>
        <v>79.59</v>
      </c>
      <c r="HCY495" s="294">
        <f>HCW495*HCT495</f>
        <v>79.59</v>
      </c>
      <c r="HCZ495" s="295" t="s">
        <v>22773</v>
      </c>
      <c r="HDA495" s="416" t="s">
        <v>22774</v>
      </c>
      <c r="HDB495" s="416"/>
      <c r="HDC495" s="416"/>
      <c r="HDD495" s="416"/>
      <c r="HDE495" s="416"/>
      <c r="HDF495" s="416"/>
      <c r="HDG495" s="258" t="s">
        <v>10863</v>
      </c>
      <c r="HDH495" s="258" t="s">
        <v>22772</v>
      </c>
      <c r="HDI495" s="258" t="s">
        <v>6595</v>
      </c>
      <c r="HDJ495" s="251">
        <v>1</v>
      </c>
      <c r="HDK495" s="251"/>
      <c r="HDL495" s="100">
        <v>79.59</v>
      </c>
      <c r="HDM495" s="100">
        <f>ROUND(HDL495*(1+$C$10),2)</f>
        <v>79.59</v>
      </c>
      <c r="HDN495" s="100">
        <f>HDJ495*HDL495</f>
        <v>79.59</v>
      </c>
      <c r="HDO495" s="294">
        <f>HDM495*HDJ495</f>
        <v>79.59</v>
      </c>
      <c r="HDP495" s="295" t="s">
        <v>22773</v>
      </c>
      <c r="HDQ495" s="416" t="s">
        <v>22774</v>
      </c>
      <c r="HDR495" s="416"/>
      <c r="HDS495" s="416"/>
      <c r="HDT495" s="416"/>
      <c r="HDU495" s="416"/>
      <c r="HDV495" s="416"/>
      <c r="HDW495" s="258" t="s">
        <v>10863</v>
      </c>
      <c r="HDX495" s="258" t="s">
        <v>22772</v>
      </c>
      <c r="HDY495" s="258" t="s">
        <v>6595</v>
      </c>
      <c r="HDZ495" s="251">
        <v>1</v>
      </c>
      <c r="HEA495" s="251"/>
      <c r="HEB495" s="100">
        <v>79.59</v>
      </c>
      <c r="HEC495" s="100">
        <f>ROUND(HEB495*(1+$C$10),2)</f>
        <v>79.59</v>
      </c>
      <c r="HED495" s="100">
        <f>HDZ495*HEB495</f>
        <v>79.59</v>
      </c>
      <c r="HEE495" s="294">
        <f>HEC495*HDZ495</f>
        <v>79.59</v>
      </c>
      <c r="HEF495" s="295" t="s">
        <v>22773</v>
      </c>
      <c r="HEG495" s="416" t="s">
        <v>22774</v>
      </c>
      <c r="HEH495" s="416"/>
      <c r="HEI495" s="416"/>
      <c r="HEJ495" s="416"/>
      <c r="HEK495" s="416"/>
      <c r="HEL495" s="416"/>
      <c r="HEM495" s="258" t="s">
        <v>10863</v>
      </c>
      <c r="HEN495" s="258" t="s">
        <v>22772</v>
      </c>
      <c r="HEO495" s="258" t="s">
        <v>6595</v>
      </c>
      <c r="HEP495" s="251">
        <v>1</v>
      </c>
      <c r="HEQ495" s="251"/>
      <c r="HER495" s="100">
        <v>79.59</v>
      </c>
      <c r="HES495" s="100">
        <f>ROUND(HER495*(1+$C$10),2)</f>
        <v>79.59</v>
      </c>
      <c r="HET495" s="100">
        <f>HEP495*HER495</f>
        <v>79.59</v>
      </c>
      <c r="HEU495" s="294">
        <f>HES495*HEP495</f>
        <v>79.59</v>
      </c>
      <c r="HEV495" s="295" t="s">
        <v>22773</v>
      </c>
      <c r="HEW495" s="416" t="s">
        <v>22774</v>
      </c>
      <c r="HEX495" s="416"/>
      <c r="HEY495" s="416"/>
      <c r="HEZ495" s="416"/>
      <c r="HFA495" s="416"/>
      <c r="HFB495" s="416"/>
      <c r="HFC495" s="258" t="s">
        <v>10863</v>
      </c>
      <c r="HFD495" s="258" t="s">
        <v>22772</v>
      </c>
      <c r="HFE495" s="258" t="s">
        <v>6595</v>
      </c>
      <c r="HFF495" s="251">
        <v>1</v>
      </c>
      <c r="HFG495" s="251"/>
      <c r="HFH495" s="100">
        <v>79.59</v>
      </c>
      <c r="HFI495" s="100">
        <f>ROUND(HFH495*(1+$C$10),2)</f>
        <v>79.59</v>
      </c>
      <c r="HFJ495" s="100">
        <f>HFF495*HFH495</f>
        <v>79.59</v>
      </c>
      <c r="HFK495" s="294">
        <f>HFI495*HFF495</f>
        <v>79.59</v>
      </c>
      <c r="HFL495" s="295" t="s">
        <v>22773</v>
      </c>
      <c r="HFM495" s="416" t="s">
        <v>22774</v>
      </c>
      <c r="HFN495" s="416"/>
      <c r="HFO495" s="416"/>
      <c r="HFP495" s="416"/>
      <c r="HFQ495" s="416"/>
      <c r="HFR495" s="416"/>
      <c r="HFS495" s="258" t="s">
        <v>10863</v>
      </c>
      <c r="HFT495" s="258" t="s">
        <v>22772</v>
      </c>
      <c r="HFU495" s="258" t="s">
        <v>6595</v>
      </c>
      <c r="HFV495" s="251">
        <v>1</v>
      </c>
      <c r="HFW495" s="251"/>
      <c r="HFX495" s="100">
        <v>79.59</v>
      </c>
      <c r="HFY495" s="100">
        <f>ROUND(HFX495*(1+$C$10),2)</f>
        <v>79.59</v>
      </c>
      <c r="HFZ495" s="100">
        <f>HFV495*HFX495</f>
        <v>79.59</v>
      </c>
      <c r="HGA495" s="294">
        <f>HFY495*HFV495</f>
        <v>79.59</v>
      </c>
      <c r="HGB495" s="295" t="s">
        <v>22773</v>
      </c>
      <c r="HGC495" s="416" t="s">
        <v>22774</v>
      </c>
      <c r="HGD495" s="416"/>
      <c r="HGE495" s="416"/>
      <c r="HGF495" s="416"/>
      <c r="HGG495" s="416"/>
      <c r="HGH495" s="416"/>
      <c r="HGI495" s="258" t="s">
        <v>10863</v>
      </c>
      <c r="HGJ495" s="258" t="s">
        <v>22772</v>
      </c>
      <c r="HGK495" s="258" t="s">
        <v>6595</v>
      </c>
      <c r="HGL495" s="251">
        <v>1</v>
      </c>
      <c r="HGM495" s="251"/>
      <c r="HGN495" s="100">
        <v>79.59</v>
      </c>
      <c r="HGO495" s="100">
        <f>ROUND(HGN495*(1+$C$10),2)</f>
        <v>79.59</v>
      </c>
      <c r="HGP495" s="100">
        <f>HGL495*HGN495</f>
        <v>79.59</v>
      </c>
      <c r="HGQ495" s="294">
        <f>HGO495*HGL495</f>
        <v>79.59</v>
      </c>
      <c r="HGR495" s="295" t="s">
        <v>22773</v>
      </c>
      <c r="HGS495" s="416" t="s">
        <v>22774</v>
      </c>
      <c r="HGT495" s="416"/>
      <c r="HGU495" s="416"/>
      <c r="HGV495" s="416"/>
      <c r="HGW495" s="416"/>
      <c r="HGX495" s="416"/>
      <c r="HGY495" s="258" t="s">
        <v>10863</v>
      </c>
      <c r="HGZ495" s="258" t="s">
        <v>22772</v>
      </c>
      <c r="HHA495" s="258" t="s">
        <v>6595</v>
      </c>
      <c r="HHB495" s="251">
        <v>1</v>
      </c>
      <c r="HHC495" s="251"/>
      <c r="HHD495" s="100">
        <v>79.59</v>
      </c>
      <c r="HHE495" s="100">
        <f>ROUND(HHD495*(1+$C$10),2)</f>
        <v>79.59</v>
      </c>
      <c r="HHF495" s="100">
        <f>HHB495*HHD495</f>
        <v>79.59</v>
      </c>
      <c r="HHG495" s="294">
        <f>HHE495*HHB495</f>
        <v>79.59</v>
      </c>
      <c r="HHH495" s="295" t="s">
        <v>22773</v>
      </c>
      <c r="HHI495" s="416" t="s">
        <v>22774</v>
      </c>
      <c r="HHJ495" s="416"/>
      <c r="HHK495" s="416"/>
      <c r="HHL495" s="416"/>
      <c r="HHM495" s="416"/>
      <c r="HHN495" s="416"/>
      <c r="HHO495" s="258" t="s">
        <v>10863</v>
      </c>
      <c r="HHP495" s="258" t="s">
        <v>22772</v>
      </c>
      <c r="HHQ495" s="258" t="s">
        <v>6595</v>
      </c>
      <c r="HHR495" s="251">
        <v>1</v>
      </c>
      <c r="HHS495" s="251"/>
      <c r="HHT495" s="100">
        <v>79.59</v>
      </c>
      <c r="HHU495" s="100">
        <f>ROUND(HHT495*(1+$C$10),2)</f>
        <v>79.59</v>
      </c>
      <c r="HHV495" s="100">
        <f>HHR495*HHT495</f>
        <v>79.59</v>
      </c>
      <c r="HHW495" s="294">
        <f>HHU495*HHR495</f>
        <v>79.59</v>
      </c>
      <c r="HHX495" s="295" t="s">
        <v>22773</v>
      </c>
      <c r="HHY495" s="416" t="s">
        <v>22774</v>
      </c>
      <c r="HHZ495" s="416"/>
      <c r="HIA495" s="416"/>
      <c r="HIB495" s="416"/>
      <c r="HIC495" s="416"/>
      <c r="HID495" s="416"/>
      <c r="HIE495" s="258" t="s">
        <v>10863</v>
      </c>
      <c r="HIF495" s="258" t="s">
        <v>22772</v>
      </c>
      <c r="HIG495" s="258" t="s">
        <v>6595</v>
      </c>
      <c r="HIH495" s="251">
        <v>1</v>
      </c>
      <c r="HII495" s="251"/>
      <c r="HIJ495" s="100">
        <v>79.59</v>
      </c>
      <c r="HIK495" s="100">
        <f>ROUND(HIJ495*(1+$C$10),2)</f>
        <v>79.59</v>
      </c>
      <c r="HIL495" s="100">
        <f>HIH495*HIJ495</f>
        <v>79.59</v>
      </c>
      <c r="HIM495" s="294">
        <f>HIK495*HIH495</f>
        <v>79.59</v>
      </c>
      <c r="HIN495" s="295" t="s">
        <v>22773</v>
      </c>
      <c r="HIO495" s="416" t="s">
        <v>22774</v>
      </c>
      <c r="HIP495" s="416"/>
      <c r="HIQ495" s="416"/>
      <c r="HIR495" s="416"/>
      <c r="HIS495" s="416"/>
      <c r="HIT495" s="416"/>
      <c r="HIU495" s="258" t="s">
        <v>10863</v>
      </c>
      <c r="HIV495" s="258" t="s">
        <v>22772</v>
      </c>
      <c r="HIW495" s="258" t="s">
        <v>6595</v>
      </c>
      <c r="HIX495" s="251">
        <v>1</v>
      </c>
      <c r="HIY495" s="251"/>
      <c r="HIZ495" s="100">
        <v>79.59</v>
      </c>
      <c r="HJA495" s="100">
        <f>ROUND(HIZ495*(1+$C$10),2)</f>
        <v>79.59</v>
      </c>
      <c r="HJB495" s="100">
        <f>HIX495*HIZ495</f>
        <v>79.59</v>
      </c>
      <c r="HJC495" s="294">
        <f>HJA495*HIX495</f>
        <v>79.59</v>
      </c>
      <c r="HJD495" s="295" t="s">
        <v>22773</v>
      </c>
      <c r="HJE495" s="416" t="s">
        <v>22774</v>
      </c>
      <c r="HJF495" s="416"/>
      <c r="HJG495" s="416"/>
      <c r="HJH495" s="416"/>
      <c r="HJI495" s="416"/>
      <c r="HJJ495" s="416"/>
      <c r="HJK495" s="258" t="s">
        <v>10863</v>
      </c>
      <c r="HJL495" s="258" t="s">
        <v>22772</v>
      </c>
      <c r="HJM495" s="258" t="s">
        <v>6595</v>
      </c>
      <c r="HJN495" s="251">
        <v>1</v>
      </c>
      <c r="HJO495" s="251"/>
      <c r="HJP495" s="100">
        <v>79.59</v>
      </c>
      <c r="HJQ495" s="100">
        <f>ROUND(HJP495*(1+$C$10),2)</f>
        <v>79.59</v>
      </c>
      <c r="HJR495" s="100">
        <f>HJN495*HJP495</f>
        <v>79.59</v>
      </c>
      <c r="HJS495" s="294">
        <f>HJQ495*HJN495</f>
        <v>79.59</v>
      </c>
      <c r="HJT495" s="295" t="s">
        <v>22773</v>
      </c>
      <c r="HJU495" s="416" t="s">
        <v>22774</v>
      </c>
      <c r="HJV495" s="416"/>
      <c r="HJW495" s="416"/>
      <c r="HJX495" s="416"/>
      <c r="HJY495" s="416"/>
      <c r="HJZ495" s="416"/>
      <c r="HKA495" s="258" t="s">
        <v>10863</v>
      </c>
      <c r="HKB495" s="258" t="s">
        <v>22772</v>
      </c>
      <c r="HKC495" s="258" t="s">
        <v>6595</v>
      </c>
      <c r="HKD495" s="251">
        <v>1</v>
      </c>
      <c r="HKE495" s="251"/>
      <c r="HKF495" s="100">
        <v>79.59</v>
      </c>
      <c r="HKG495" s="100">
        <f>ROUND(HKF495*(1+$C$10),2)</f>
        <v>79.59</v>
      </c>
      <c r="HKH495" s="100">
        <f>HKD495*HKF495</f>
        <v>79.59</v>
      </c>
      <c r="HKI495" s="294">
        <f>HKG495*HKD495</f>
        <v>79.59</v>
      </c>
      <c r="HKJ495" s="295" t="s">
        <v>22773</v>
      </c>
      <c r="HKK495" s="416" t="s">
        <v>22774</v>
      </c>
      <c r="HKL495" s="416"/>
      <c r="HKM495" s="416"/>
      <c r="HKN495" s="416"/>
      <c r="HKO495" s="416"/>
      <c r="HKP495" s="416"/>
      <c r="HKQ495" s="258" t="s">
        <v>10863</v>
      </c>
      <c r="HKR495" s="258" t="s">
        <v>22772</v>
      </c>
      <c r="HKS495" s="258" t="s">
        <v>6595</v>
      </c>
      <c r="HKT495" s="251">
        <v>1</v>
      </c>
      <c r="HKU495" s="251"/>
      <c r="HKV495" s="100">
        <v>79.59</v>
      </c>
      <c r="HKW495" s="100">
        <f>ROUND(HKV495*(1+$C$10),2)</f>
        <v>79.59</v>
      </c>
      <c r="HKX495" s="100">
        <f>HKT495*HKV495</f>
        <v>79.59</v>
      </c>
      <c r="HKY495" s="294">
        <f>HKW495*HKT495</f>
        <v>79.59</v>
      </c>
      <c r="HKZ495" s="295" t="s">
        <v>22773</v>
      </c>
      <c r="HLA495" s="416" t="s">
        <v>22774</v>
      </c>
      <c r="HLB495" s="416"/>
      <c r="HLC495" s="416"/>
      <c r="HLD495" s="416"/>
      <c r="HLE495" s="416"/>
      <c r="HLF495" s="416"/>
      <c r="HLG495" s="258" t="s">
        <v>10863</v>
      </c>
      <c r="HLH495" s="258" t="s">
        <v>22772</v>
      </c>
      <c r="HLI495" s="258" t="s">
        <v>6595</v>
      </c>
      <c r="HLJ495" s="251">
        <v>1</v>
      </c>
      <c r="HLK495" s="251"/>
      <c r="HLL495" s="100">
        <v>79.59</v>
      </c>
      <c r="HLM495" s="100">
        <f>ROUND(HLL495*(1+$C$10),2)</f>
        <v>79.59</v>
      </c>
      <c r="HLN495" s="100">
        <f>HLJ495*HLL495</f>
        <v>79.59</v>
      </c>
      <c r="HLO495" s="294">
        <f>HLM495*HLJ495</f>
        <v>79.59</v>
      </c>
      <c r="HLP495" s="295" t="s">
        <v>22773</v>
      </c>
      <c r="HLQ495" s="416" t="s">
        <v>22774</v>
      </c>
      <c r="HLR495" s="416"/>
      <c r="HLS495" s="416"/>
      <c r="HLT495" s="416"/>
      <c r="HLU495" s="416"/>
      <c r="HLV495" s="416"/>
      <c r="HLW495" s="258" t="s">
        <v>10863</v>
      </c>
      <c r="HLX495" s="258" t="s">
        <v>22772</v>
      </c>
      <c r="HLY495" s="258" t="s">
        <v>6595</v>
      </c>
      <c r="HLZ495" s="251">
        <v>1</v>
      </c>
      <c r="HMA495" s="251"/>
      <c r="HMB495" s="100">
        <v>79.59</v>
      </c>
      <c r="HMC495" s="100">
        <f>ROUND(HMB495*(1+$C$10),2)</f>
        <v>79.59</v>
      </c>
      <c r="HMD495" s="100">
        <f>HLZ495*HMB495</f>
        <v>79.59</v>
      </c>
      <c r="HME495" s="294">
        <f>HMC495*HLZ495</f>
        <v>79.59</v>
      </c>
      <c r="HMF495" s="295" t="s">
        <v>22773</v>
      </c>
      <c r="HMG495" s="416" t="s">
        <v>22774</v>
      </c>
      <c r="HMH495" s="416"/>
      <c r="HMI495" s="416"/>
      <c r="HMJ495" s="416"/>
      <c r="HMK495" s="416"/>
      <c r="HML495" s="416"/>
      <c r="HMM495" s="258" t="s">
        <v>10863</v>
      </c>
      <c r="HMN495" s="258" t="s">
        <v>22772</v>
      </c>
      <c r="HMO495" s="258" t="s">
        <v>6595</v>
      </c>
      <c r="HMP495" s="251">
        <v>1</v>
      </c>
      <c r="HMQ495" s="251"/>
      <c r="HMR495" s="100">
        <v>79.59</v>
      </c>
      <c r="HMS495" s="100">
        <f>ROUND(HMR495*(1+$C$10),2)</f>
        <v>79.59</v>
      </c>
      <c r="HMT495" s="100">
        <f>HMP495*HMR495</f>
        <v>79.59</v>
      </c>
      <c r="HMU495" s="294">
        <f>HMS495*HMP495</f>
        <v>79.59</v>
      </c>
      <c r="HMV495" s="295" t="s">
        <v>22773</v>
      </c>
      <c r="HMW495" s="416" t="s">
        <v>22774</v>
      </c>
      <c r="HMX495" s="416"/>
      <c r="HMY495" s="416"/>
      <c r="HMZ495" s="416"/>
      <c r="HNA495" s="416"/>
      <c r="HNB495" s="416"/>
      <c r="HNC495" s="258" t="s">
        <v>10863</v>
      </c>
      <c r="HND495" s="258" t="s">
        <v>22772</v>
      </c>
      <c r="HNE495" s="258" t="s">
        <v>6595</v>
      </c>
      <c r="HNF495" s="251">
        <v>1</v>
      </c>
      <c r="HNG495" s="251"/>
      <c r="HNH495" s="100">
        <v>79.59</v>
      </c>
      <c r="HNI495" s="100">
        <f>ROUND(HNH495*(1+$C$10),2)</f>
        <v>79.59</v>
      </c>
      <c r="HNJ495" s="100">
        <f>HNF495*HNH495</f>
        <v>79.59</v>
      </c>
      <c r="HNK495" s="294">
        <f>HNI495*HNF495</f>
        <v>79.59</v>
      </c>
      <c r="HNL495" s="295" t="s">
        <v>22773</v>
      </c>
      <c r="HNM495" s="416" t="s">
        <v>22774</v>
      </c>
      <c r="HNN495" s="416"/>
      <c r="HNO495" s="416"/>
      <c r="HNP495" s="416"/>
      <c r="HNQ495" s="416"/>
      <c r="HNR495" s="416"/>
      <c r="HNS495" s="258" t="s">
        <v>10863</v>
      </c>
      <c r="HNT495" s="258" t="s">
        <v>22772</v>
      </c>
      <c r="HNU495" s="258" t="s">
        <v>6595</v>
      </c>
      <c r="HNV495" s="251">
        <v>1</v>
      </c>
      <c r="HNW495" s="251"/>
      <c r="HNX495" s="100">
        <v>79.59</v>
      </c>
      <c r="HNY495" s="100">
        <f>ROUND(HNX495*(1+$C$10),2)</f>
        <v>79.59</v>
      </c>
      <c r="HNZ495" s="100">
        <f>HNV495*HNX495</f>
        <v>79.59</v>
      </c>
      <c r="HOA495" s="294">
        <f>HNY495*HNV495</f>
        <v>79.59</v>
      </c>
      <c r="HOB495" s="295" t="s">
        <v>22773</v>
      </c>
      <c r="HOC495" s="416" t="s">
        <v>22774</v>
      </c>
      <c r="HOD495" s="416"/>
      <c r="HOE495" s="416"/>
      <c r="HOF495" s="416"/>
      <c r="HOG495" s="416"/>
      <c r="HOH495" s="416"/>
      <c r="HOI495" s="258" t="s">
        <v>10863</v>
      </c>
      <c r="HOJ495" s="258" t="s">
        <v>22772</v>
      </c>
      <c r="HOK495" s="258" t="s">
        <v>6595</v>
      </c>
      <c r="HOL495" s="251">
        <v>1</v>
      </c>
      <c r="HOM495" s="251"/>
      <c r="HON495" s="100">
        <v>79.59</v>
      </c>
      <c r="HOO495" s="100">
        <f>ROUND(HON495*(1+$C$10),2)</f>
        <v>79.59</v>
      </c>
      <c r="HOP495" s="100">
        <f>HOL495*HON495</f>
        <v>79.59</v>
      </c>
      <c r="HOQ495" s="294">
        <f>HOO495*HOL495</f>
        <v>79.59</v>
      </c>
      <c r="HOR495" s="295" t="s">
        <v>22773</v>
      </c>
      <c r="HOS495" s="416" t="s">
        <v>22774</v>
      </c>
      <c r="HOT495" s="416"/>
      <c r="HOU495" s="416"/>
      <c r="HOV495" s="416"/>
      <c r="HOW495" s="416"/>
      <c r="HOX495" s="416"/>
      <c r="HOY495" s="258" t="s">
        <v>10863</v>
      </c>
      <c r="HOZ495" s="258" t="s">
        <v>22772</v>
      </c>
      <c r="HPA495" s="258" t="s">
        <v>6595</v>
      </c>
      <c r="HPB495" s="251">
        <v>1</v>
      </c>
      <c r="HPC495" s="251"/>
      <c r="HPD495" s="100">
        <v>79.59</v>
      </c>
      <c r="HPE495" s="100">
        <f>ROUND(HPD495*(1+$C$10),2)</f>
        <v>79.59</v>
      </c>
      <c r="HPF495" s="100">
        <f>HPB495*HPD495</f>
        <v>79.59</v>
      </c>
      <c r="HPG495" s="294">
        <f>HPE495*HPB495</f>
        <v>79.59</v>
      </c>
      <c r="HPH495" s="295" t="s">
        <v>22773</v>
      </c>
      <c r="HPI495" s="416" t="s">
        <v>22774</v>
      </c>
      <c r="HPJ495" s="416"/>
      <c r="HPK495" s="416"/>
      <c r="HPL495" s="416"/>
      <c r="HPM495" s="416"/>
      <c r="HPN495" s="416"/>
      <c r="HPO495" s="258" t="s">
        <v>10863</v>
      </c>
      <c r="HPP495" s="258" t="s">
        <v>22772</v>
      </c>
      <c r="HPQ495" s="258" t="s">
        <v>6595</v>
      </c>
      <c r="HPR495" s="251">
        <v>1</v>
      </c>
      <c r="HPS495" s="251"/>
      <c r="HPT495" s="100">
        <v>79.59</v>
      </c>
      <c r="HPU495" s="100">
        <f>ROUND(HPT495*(1+$C$10),2)</f>
        <v>79.59</v>
      </c>
      <c r="HPV495" s="100">
        <f>HPR495*HPT495</f>
        <v>79.59</v>
      </c>
      <c r="HPW495" s="294">
        <f>HPU495*HPR495</f>
        <v>79.59</v>
      </c>
      <c r="HPX495" s="295" t="s">
        <v>22773</v>
      </c>
      <c r="HPY495" s="416" t="s">
        <v>22774</v>
      </c>
      <c r="HPZ495" s="416"/>
      <c r="HQA495" s="416"/>
      <c r="HQB495" s="416"/>
      <c r="HQC495" s="416"/>
      <c r="HQD495" s="416"/>
      <c r="HQE495" s="258" t="s">
        <v>10863</v>
      </c>
      <c r="HQF495" s="258" t="s">
        <v>22772</v>
      </c>
      <c r="HQG495" s="258" t="s">
        <v>6595</v>
      </c>
      <c r="HQH495" s="251">
        <v>1</v>
      </c>
      <c r="HQI495" s="251"/>
      <c r="HQJ495" s="100">
        <v>79.59</v>
      </c>
      <c r="HQK495" s="100">
        <f>ROUND(HQJ495*(1+$C$10),2)</f>
        <v>79.59</v>
      </c>
      <c r="HQL495" s="100">
        <f>HQH495*HQJ495</f>
        <v>79.59</v>
      </c>
      <c r="HQM495" s="294">
        <f>HQK495*HQH495</f>
        <v>79.59</v>
      </c>
      <c r="HQN495" s="295" t="s">
        <v>22773</v>
      </c>
      <c r="HQO495" s="416" t="s">
        <v>22774</v>
      </c>
      <c r="HQP495" s="416"/>
      <c r="HQQ495" s="416"/>
      <c r="HQR495" s="416"/>
      <c r="HQS495" s="416"/>
      <c r="HQT495" s="416"/>
      <c r="HQU495" s="258" t="s">
        <v>10863</v>
      </c>
      <c r="HQV495" s="258" t="s">
        <v>22772</v>
      </c>
      <c r="HQW495" s="258" t="s">
        <v>6595</v>
      </c>
      <c r="HQX495" s="251">
        <v>1</v>
      </c>
      <c r="HQY495" s="251"/>
      <c r="HQZ495" s="100">
        <v>79.59</v>
      </c>
      <c r="HRA495" s="100">
        <f>ROUND(HQZ495*(1+$C$10),2)</f>
        <v>79.59</v>
      </c>
      <c r="HRB495" s="100">
        <f>HQX495*HQZ495</f>
        <v>79.59</v>
      </c>
      <c r="HRC495" s="294">
        <f>HRA495*HQX495</f>
        <v>79.59</v>
      </c>
      <c r="HRD495" s="295" t="s">
        <v>22773</v>
      </c>
      <c r="HRE495" s="416" t="s">
        <v>22774</v>
      </c>
      <c r="HRF495" s="416"/>
      <c r="HRG495" s="416"/>
      <c r="HRH495" s="416"/>
      <c r="HRI495" s="416"/>
      <c r="HRJ495" s="416"/>
      <c r="HRK495" s="258" t="s">
        <v>10863</v>
      </c>
      <c r="HRL495" s="258" t="s">
        <v>22772</v>
      </c>
      <c r="HRM495" s="258" t="s">
        <v>6595</v>
      </c>
      <c r="HRN495" s="251">
        <v>1</v>
      </c>
      <c r="HRO495" s="251"/>
      <c r="HRP495" s="100">
        <v>79.59</v>
      </c>
      <c r="HRQ495" s="100">
        <f>ROUND(HRP495*(1+$C$10),2)</f>
        <v>79.59</v>
      </c>
      <c r="HRR495" s="100">
        <f>HRN495*HRP495</f>
        <v>79.59</v>
      </c>
      <c r="HRS495" s="294">
        <f>HRQ495*HRN495</f>
        <v>79.59</v>
      </c>
      <c r="HRT495" s="295" t="s">
        <v>22773</v>
      </c>
      <c r="HRU495" s="416" t="s">
        <v>22774</v>
      </c>
      <c r="HRV495" s="416"/>
      <c r="HRW495" s="416"/>
      <c r="HRX495" s="416"/>
      <c r="HRY495" s="416"/>
      <c r="HRZ495" s="416"/>
      <c r="HSA495" s="258" t="s">
        <v>10863</v>
      </c>
      <c r="HSB495" s="258" t="s">
        <v>22772</v>
      </c>
      <c r="HSC495" s="258" t="s">
        <v>6595</v>
      </c>
      <c r="HSD495" s="251">
        <v>1</v>
      </c>
      <c r="HSE495" s="251"/>
      <c r="HSF495" s="100">
        <v>79.59</v>
      </c>
      <c r="HSG495" s="100">
        <f>ROUND(HSF495*(1+$C$10),2)</f>
        <v>79.59</v>
      </c>
      <c r="HSH495" s="100">
        <f>HSD495*HSF495</f>
        <v>79.59</v>
      </c>
      <c r="HSI495" s="294">
        <f>HSG495*HSD495</f>
        <v>79.59</v>
      </c>
      <c r="HSJ495" s="295" t="s">
        <v>22773</v>
      </c>
      <c r="HSK495" s="416" t="s">
        <v>22774</v>
      </c>
      <c r="HSL495" s="416"/>
      <c r="HSM495" s="416"/>
      <c r="HSN495" s="416"/>
      <c r="HSO495" s="416"/>
      <c r="HSP495" s="416"/>
      <c r="HSQ495" s="258" t="s">
        <v>10863</v>
      </c>
      <c r="HSR495" s="258" t="s">
        <v>22772</v>
      </c>
      <c r="HSS495" s="258" t="s">
        <v>6595</v>
      </c>
      <c r="HST495" s="251">
        <v>1</v>
      </c>
      <c r="HSU495" s="251"/>
      <c r="HSV495" s="100">
        <v>79.59</v>
      </c>
      <c r="HSW495" s="100">
        <f>ROUND(HSV495*(1+$C$10),2)</f>
        <v>79.59</v>
      </c>
      <c r="HSX495" s="100">
        <f>HST495*HSV495</f>
        <v>79.59</v>
      </c>
      <c r="HSY495" s="294">
        <f>HSW495*HST495</f>
        <v>79.59</v>
      </c>
      <c r="HSZ495" s="295" t="s">
        <v>22773</v>
      </c>
      <c r="HTA495" s="416" t="s">
        <v>22774</v>
      </c>
      <c r="HTB495" s="416"/>
      <c r="HTC495" s="416"/>
      <c r="HTD495" s="416"/>
      <c r="HTE495" s="416"/>
      <c r="HTF495" s="416"/>
      <c r="HTG495" s="258" t="s">
        <v>10863</v>
      </c>
      <c r="HTH495" s="258" t="s">
        <v>22772</v>
      </c>
      <c r="HTI495" s="258" t="s">
        <v>6595</v>
      </c>
      <c r="HTJ495" s="251">
        <v>1</v>
      </c>
      <c r="HTK495" s="251"/>
      <c r="HTL495" s="100">
        <v>79.59</v>
      </c>
      <c r="HTM495" s="100">
        <f>ROUND(HTL495*(1+$C$10),2)</f>
        <v>79.59</v>
      </c>
      <c r="HTN495" s="100">
        <f>HTJ495*HTL495</f>
        <v>79.59</v>
      </c>
      <c r="HTO495" s="294">
        <f>HTM495*HTJ495</f>
        <v>79.59</v>
      </c>
      <c r="HTP495" s="295" t="s">
        <v>22773</v>
      </c>
      <c r="HTQ495" s="416" t="s">
        <v>22774</v>
      </c>
      <c r="HTR495" s="416"/>
      <c r="HTS495" s="416"/>
      <c r="HTT495" s="416"/>
      <c r="HTU495" s="416"/>
      <c r="HTV495" s="416"/>
      <c r="HTW495" s="258" t="s">
        <v>10863</v>
      </c>
      <c r="HTX495" s="258" t="s">
        <v>22772</v>
      </c>
      <c r="HTY495" s="258" t="s">
        <v>6595</v>
      </c>
      <c r="HTZ495" s="251">
        <v>1</v>
      </c>
      <c r="HUA495" s="251"/>
      <c r="HUB495" s="100">
        <v>79.59</v>
      </c>
      <c r="HUC495" s="100">
        <f>ROUND(HUB495*(1+$C$10),2)</f>
        <v>79.59</v>
      </c>
      <c r="HUD495" s="100">
        <f>HTZ495*HUB495</f>
        <v>79.59</v>
      </c>
      <c r="HUE495" s="294">
        <f>HUC495*HTZ495</f>
        <v>79.59</v>
      </c>
      <c r="HUF495" s="295" t="s">
        <v>22773</v>
      </c>
      <c r="HUG495" s="416" t="s">
        <v>22774</v>
      </c>
      <c r="HUH495" s="416"/>
      <c r="HUI495" s="416"/>
      <c r="HUJ495" s="416"/>
      <c r="HUK495" s="416"/>
      <c r="HUL495" s="416"/>
      <c r="HUM495" s="258" t="s">
        <v>10863</v>
      </c>
      <c r="HUN495" s="258" t="s">
        <v>22772</v>
      </c>
      <c r="HUO495" s="258" t="s">
        <v>6595</v>
      </c>
      <c r="HUP495" s="251">
        <v>1</v>
      </c>
      <c r="HUQ495" s="251"/>
      <c r="HUR495" s="100">
        <v>79.59</v>
      </c>
      <c r="HUS495" s="100">
        <f>ROUND(HUR495*(1+$C$10),2)</f>
        <v>79.59</v>
      </c>
      <c r="HUT495" s="100">
        <f>HUP495*HUR495</f>
        <v>79.59</v>
      </c>
      <c r="HUU495" s="294">
        <f>HUS495*HUP495</f>
        <v>79.59</v>
      </c>
      <c r="HUV495" s="295" t="s">
        <v>22773</v>
      </c>
      <c r="HUW495" s="416" t="s">
        <v>22774</v>
      </c>
      <c r="HUX495" s="416"/>
      <c r="HUY495" s="416"/>
      <c r="HUZ495" s="416"/>
      <c r="HVA495" s="416"/>
      <c r="HVB495" s="416"/>
      <c r="HVC495" s="258" t="s">
        <v>10863</v>
      </c>
      <c r="HVD495" s="258" t="s">
        <v>22772</v>
      </c>
      <c r="HVE495" s="258" t="s">
        <v>6595</v>
      </c>
      <c r="HVF495" s="251">
        <v>1</v>
      </c>
      <c r="HVG495" s="251"/>
      <c r="HVH495" s="100">
        <v>79.59</v>
      </c>
      <c r="HVI495" s="100">
        <f>ROUND(HVH495*(1+$C$10),2)</f>
        <v>79.59</v>
      </c>
      <c r="HVJ495" s="100">
        <f>HVF495*HVH495</f>
        <v>79.59</v>
      </c>
      <c r="HVK495" s="294">
        <f>HVI495*HVF495</f>
        <v>79.59</v>
      </c>
      <c r="HVL495" s="295" t="s">
        <v>22773</v>
      </c>
      <c r="HVM495" s="416" t="s">
        <v>22774</v>
      </c>
      <c r="HVN495" s="416"/>
      <c r="HVO495" s="416"/>
      <c r="HVP495" s="416"/>
      <c r="HVQ495" s="416"/>
      <c r="HVR495" s="416"/>
      <c r="HVS495" s="258" t="s">
        <v>10863</v>
      </c>
      <c r="HVT495" s="258" t="s">
        <v>22772</v>
      </c>
      <c r="HVU495" s="258" t="s">
        <v>6595</v>
      </c>
      <c r="HVV495" s="251">
        <v>1</v>
      </c>
      <c r="HVW495" s="251"/>
      <c r="HVX495" s="100">
        <v>79.59</v>
      </c>
      <c r="HVY495" s="100">
        <f>ROUND(HVX495*(1+$C$10),2)</f>
        <v>79.59</v>
      </c>
      <c r="HVZ495" s="100">
        <f>HVV495*HVX495</f>
        <v>79.59</v>
      </c>
      <c r="HWA495" s="294">
        <f>HVY495*HVV495</f>
        <v>79.59</v>
      </c>
      <c r="HWB495" s="295" t="s">
        <v>22773</v>
      </c>
      <c r="HWC495" s="416" t="s">
        <v>22774</v>
      </c>
      <c r="HWD495" s="416"/>
      <c r="HWE495" s="416"/>
      <c r="HWF495" s="416"/>
      <c r="HWG495" s="416"/>
      <c r="HWH495" s="416"/>
      <c r="HWI495" s="258" t="s">
        <v>10863</v>
      </c>
      <c r="HWJ495" s="258" t="s">
        <v>22772</v>
      </c>
      <c r="HWK495" s="258" t="s">
        <v>6595</v>
      </c>
      <c r="HWL495" s="251">
        <v>1</v>
      </c>
      <c r="HWM495" s="251"/>
      <c r="HWN495" s="100">
        <v>79.59</v>
      </c>
      <c r="HWO495" s="100">
        <f>ROUND(HWN495*(1+$C$10),2)</f>
        <v>79.59</v>
      </c>
      <c r="HWP495" s="100">
        <f>HWL495*HWN495</f>
        <v>79.59</v>
      </c>
      <c r="HWQ495" s="294">
        <f>HWO495*HWL495</f>
        <v>79.59</v>
      </c>
      <c r="HWR495" s="295" t="s">
        <v>22773</v>
      </c>
      <c r="HWS495" s="416" t="s">
        <v>22774</v>
      </c>
      <c r="HWT495" s="416"/>
      <c r="HWU495" s="416"/>
      <c r="HWV495" s="416"/>
      <c r="HWW495" s="416"/>
      <c r="HWX495" s="416"/>
      <c r="HWY495" s="258" t="s">
        <v>10863</v>
      </c>
      <c r="HWZ495" s="258" t="s">
        <v>22772</v>
      </c>
      <c r="HXA495" s="258" t="s">
        <v>6595</v>
      </c>
      <c r="HXB495" s="251">
        <v>1</v>
      </c>
      <c r="HXC495" s="251"/>
      <c r="HXD495" s="100">
        <v>79.59</v>
      </c>
      <c r="HXE495" s="100">
        <f>ROUND(HXD495*(1+$C$10),2)</f>
        <v>79.59</v>
      </c>
      <c r="HXF495" s="100">
        <f>HXB495*HXD495</f>
        <v>79.59</v>
      </c>
      <c r="HXG495" s="294">
        <f>HXE495*HXB495</f>
        <v>79.59</v>
      </c>
      <c r="HXH495" s="295" t="s">
        <v>22773</v>
      </c>
      <c r="HXI495" s="416" t="s">
        <v>22774</v>
      </c>
      <c r="HXJ495" s="416"/>
      <c r="HXK495" s="416"/>
      <c r="HXL495" s="416"/>
      <c r="HXM495" s="416"/>
      <c r="HXN495" s="416"/>
      <c r="HXO495" s="258" t="s">
        <v>10863</v>
      </c>
      <c r="HXP495" s="258" t="s">
        <v>22772</v>
      </c>
      <c r="HXQ495" s="258" t="s">
        <v>6595</v>
      </c>
      <c r="HXR495" s="251">
        <v>1</v>
      </c>
      <c r="HXS495" s="251"/>
      <c r="HXT495" s="100">
        <v>79.59</v>
      </c>
      <c r="HXU495" s="100">
        <f>ROUND(HXT495*(1+$C$10),2)</f>
        <v>79.59</v>
      </c>
      <c r="HXV495" s="100">
        <f>HXR495*HXT495</f>
        <v>79.59</v>
      </c>
      <c r="HXW495" s="294">
        <f>HXU495*HXR495</f>
        <v>79.59</v>
      </c>
      <c r="HXX495" s="295" t="s">
        <v>22773</v>
      </c>
      <c r="HXY495" s="416" t="s">
        <v>22774</v>
      </c>
      <c r="HXZ495" s="416"/>
      <c r="HYA495" s="416"/>
      <c r="HYB495" s="416"/>
      <c r="HYC495" s="416"/>
      <c r="HYD495" s="416"/>
      <c r="HYE495" s="258" t="s">
        <v>10863</v>
      </c>
      <c r="HYF495" s="258" t="s">
        <v>22772</v>
      </c>
      <c r="HYG495" s="258" t="s">
        <v>6595</v>
      </c>
      <c r="HYH495" s="251">
        <v>1</v>
      </c>
      <c r="HYI495" s="251"/>
      <c r="HYJ495" s="100">
        <v>79.59</v>
      </c>
      <c r="HYK495" s="100">
        <f>ROUND(HYJ495*(1+$C$10),2)</f>
        <v>79.59</v>
      </c>
      <c r="HYL495" s="100">
        <f>HYH495*HYJ495</f>
        <v>79.59</v>
      </c>
      <c r="HYM495" s="294">
        <f>HYK495*HYH495</f>
        <v>79.59</v>
      </c>
      <c r="HYN495" s="295" t="s">
        <v>22773</v>
      </c>
      <c r="HYO495" s="416" t="s">
        <v>22774</v>
      </c>
      <c r="HYP495" s="416"/>
      <c r="HYQ495" s="416"/>
      <c r="HYR495" s="416"/>
      <c r="HYS495" s="416"/>
      <c r="HYT495" s="416"/>
      <c r="HYU495" s="258" t="s">
        <v>10863</v>
      </c>
      <c r="HYV495" s="258" t="s">
        <v>22772</v>
      </c>
      <c r="HYW495" s="258" t="s">
        <v>6595</v>
      </c>
      <c r="HYX495" s="251">
        <v>1</v>
      </c>
      <c r="HYY495" s="251"/>
      <c r="HYZ495" s="100">
        <v>79.59</v>
      </c>
      <c r="HZA495" s="100">
        <f>ROUND(HYZ495*(1+$C$10),2)</f>
        <v>79.59</v>
      </c>
      <c r="HZB495" s="100">
        <f>HYX495*HYZ495</f>
        <v>79.59</v>
      </c>
      <c r="HZC495" s="294">
        <f>HZA495*HYX495</f>
        <v>79.59</v>
      </c>
      <c r="HZD495" s="295" t="s">
        <v>22773</v>
      </c>
      <c r="HZE495" s="416" t="s">
        <v>22774</v>
      </c>
      <c r="HZF495" s="416"/>
      <c r="HZG495" s="416"/>
      <c r="HZH495" s="416"/>
      <c r="HZI495" s="416"/>
      <c r="HZJ495" s="416"/>
      <c r="HZK495" s="258" t="s">
        <v>10863</v>
      </c>
      <c r="HZL495" s="258" t="s">
        <v>22772</v>
      </c>
      <c r="HZM495" s="258" t="s">
        <v>6595</v>
      </c>
      <c r="HZN495" s="251">
        <v>1</v>
      </c>
      <c r="HZO495" s="251"/>
      <c r="HZP495" s="100">
        <v>79.59</v>
      </c>
      <c r="HZQ495" s="100">
        <f>ROUND(HZP495*(1+$C$10),2)</f>
        <v>79.59</v>
      </c>
      <c r="HZR495" s="100">
        <f>HZN495*HZP495</f>
        <v>79.59</v>
      </c>
      <c r="HZS495" s="294">
        <f>HZQ495*HZN495</f>
        <v>79.59</v>
      </c>
      <c r="HZT495" s="295" t="s">
        <v>22773</v>
      </c>
      <c r="HZU495" s="416" t="s">
        <v>22774</v>
      </c>
      <c r="HZV495" s="416"/>
      <c r="HZW495" s="416"/>
      <c r="HZX495" s="416"/>
      <c r="HZY495" s="416"/>
      <c r="HZZ495" s="416"/>
      <c r="IAA495" s="258" t="s">
        <v>10863</v>
      </c>
      <c r="IAB495" s="258" t="s">
        <v>22772</v>
      </c>
      <c r="IAC495" s="258" t="s">
        <v>6595</v>
      </c>
      <c r="IAD495" s="251">
        <v>1</v>
      </c>
      <c r="IAE495" s="251"/>
      <c r="IAF495" s="100">
        <v>79.59</v>
      </c>
      <c r="IAG495" s="100">
        <f>ROUND(IAF495*(1+$C$10),2)</f>
        <v>79.59</v>
      </c>
      <c r="IAH495" s="100">
        <f>IAD495*IAF495</f>
        <v>79.59</v>
      </c>
      <c r="IAI495" s="294">
        <f>IAG495*IAD495</f>
        <v>79.59</v>
      </c>
      <c r="IAJ495" s="295" t="s">
        <v>22773</v>
      </c>
      <c r="IAK495" s="416" t="s">
        <v>22774</v>
      </c>
      <c r="IAL495" s="416"/>
      <c r="IAM495" s="416"/>
      <c r="IAN495" s="416"/>
      <c r="IAO495" s="416"/>
      <c r="IAP495" s="416"/>
      <c r="IAQ495" s="258" t="s">
        <v>10863</v>
      </c>
      <c r="IAR495" s="258" t="s">
        <v>22772</v>
      </c>
      <c r="IAS495" s="258" t="s">
        <v>6595</v>
      </c>
      <c r="IAT495" s="251">
        <v>1</v>
      </c>
      <c r="IAU495" s="251"/>
      <c r="IAV495" s="100">
        <v>79.59</v>
      </c>
      <c r="IAW495" s="100">
        <f>ROUND(IAV495*(1+$C$10),2)</f>
        <v>79.59</v>
      </c>
      <c r="IAX495" s="100">
        <f>IAT495*IAV495</f>
        <v>79.59</v>
      </c>
      <c r="IAY495" s="294">
        <f>IAW495*IAT495</f>
        <v>79.59</v>
      </c>
      <c r="IAZ495" s="295" t="s">
        <v>22773</v>
      </c>
      <c r="IBA495" s="416" t="s">
        <v>22774</v>
      </c>
      <c r="IBB495" s="416"/>
      <c r="IBC495" s="416"/>
      <c r="IBD495" s="416"/>
      <c r="IBE495" s="416"/>
      <c r="IBF495" s="416"/>
      <c r="IBG495" s="258" t="s">
        <v>10863</v>
      </c>
      <c r="IBH495" s="258" t="s">
        <v>22772</v>
      </c>
      <c r="IBI495" s="258" t="s">
        <v>6595</v>
      </c>
      <c r="IBJ495" s="251">
        <v>1</v>
      </c>
      <c r="IBK495" s="251"/>
      <c r="IBL495" s="100">
        <v>79.59</v>
      </c>
      <c r="IBM495" s="100">
        <f>ROUND(IBL495*(1+$C$10),2)</f>
        <v>79.59</v>
      </c>
      <c r="IBN495" s="100">
        <f>IBJ495*IBL495</f>
        <v>79.59</v>
      </c>
      <c r="IBO495" s="294">
        <f>IBM495*IBJ495</f>
        <v>79.59</v>
      </c>
      <c r="IBP495" s="295" t="s">
        <v>22773</v>
      </c>
      <c r="IBQ495" s="416" t="s">
        <v>22774</v>
      </c>
      <c r="IBR495" s="416"/>
      <c r="IBS495" s="416"/>
      <c r="IBT495" s="416"/>
      <c r="IBU495" s="416"/>
      <c r="IBV495" s="416"/>
      <c r="IBW495" s="258" t="s">
        <v>10863</v>
      </c>
      <c r="IBX495" s="258" t="s">
        <v>22772</v>
      </c>
      <c r="IBY495" s="258" t="s">
        <v>6595</v>
      </c>
      <c r="IBZ495" s="251">
        <v>1</v>
      </c>
      <c r="ICA495" s="251"/>
      <c r="ICB495" s="100">
        <v>79.59</v>
      </c>
      <c r="ICC495" s="100">
        <f>ROUND(ICB495*(1+$C$10),2)</f>
        <v>79.59</v>
      </c>
      <c r="ICD495" s="100">
        <f>IBZ495*ICB495</f>
        <v>79.59</v>
      </c>
      <c r="ICE495" s="294">
        <f>ICC495*IBZ495</f>
        <v>79.59</v>
      </c>
      <c r="ICF495" s="295" t="s">
        <v>22773</v>
      </c>
      <c r="ICG495" s="416" t="s">
        <v>22774</v>
      </c>
      <c r="ICH495" s="416"/>
      <c r="ICI495" s="416"/>
      <c r="ICJ495" s="416"/>
      <c r="ICK495" s="416"/>
      <c r="ICL495" s="416"/>
      <c r="ICM495" s="258" t="s">
        <v>10863</v>
      </c>
      <c r="ICN495" s="258" t="s">
        <v>22772</v>
      </c>
      <c r="ICO495" s="258" t="s">
        <v>6595</v>
      </c>
      <c r="ICP495" s="251">
        <v>1</v>
      </c>
      <c r="ICQ495" s="251"/>
      <c r="ICR495" s="100">
        <v>79.59</v>
      </c>
      <c r="ICS495" s="100">
        <f>ROUND(ICR495*(1+$C$10),2)</f>
        <v>79.59</v>
      </c>
      <c r="ICT495" s="100">
        <f>ICP495*ICR495</f>
        <v>79.59</v>
      </c>
      <c r="ICU495" s="294">
        <f>ICS495*ICP495</f>
        <v>79.59</v>
      </c>
      <c r="ICV495" s="295" t="s">
        <v>22773</v>
      </c>
      <c r="ICW495" s="416" t="s">
        <v>22774</v>
      </c>
      <c r="ICX495" s="416"/>
      <c r="ICY495" s="416"/>
      <c r="ICZ495" s="416"/>
      <c r="IDA495" s="416"/>
      <c r="IDB495" s="416"/>
      <c r="IDC495" s="258" t="s">
        <v>10863</v>
      </c>
      <c r="IDD495" s="258" t="s">
        <v>22772</v>
      </c>
      <c r="IDE495" s="258" t="s">
        <v>6595</v>
      </c>
      <c r="IDF495" s="251">
        <v>1</v>
      </c>
      <c r="IDG495" s="251"/>
      <c r="IDH495" s="100">
        <v>79.59</v>
      </c>
      <c r="IDI495" s="100">
        <f>ROUND(IDH495*(1+$C$10),2)</f>
        <v>79.59</v>
      </c>
      <c r="IDJ495" s="100">
        <f>IDF495*IDH495</f>
        <v>79.59</v>
      </c>
      <c r="IDK495" s="294">
        <f>IDI495*IDF495</f>
        <v>79.59</v>
      </c>
      <c r="IDL495" s="295" t="s">
        <v>22773</v>
      </c>
      <c r="IDM495" s="416" t="s">
        <v>22774</v>
      </c>
      <c r="IDN495" s="416"/>
      <c r="IDO495" s="416"/>
      <c r="IDP495" s="416"/>
      <c r="IDQ495" s="416"/>
      <c r="IDR495" s="416"/>
      <c r="IDS495" s="258" t="s">
        <v>10863</v>
      </c>
      <c r="IDT495" s="258" t="s">
        <v>22772</v>
      </c>
      <c r="IDU495" s="258" t="s">
        <v>6595</v>
      </c>
      <c r="IDV495" s="251">
        <v>1</v>
      </c>
      <c r="IDW495" s="251"/>
      <c r="IDX495" s="100">
        <v>79.59</v>
      </c>
      <c r="IDY495" s="100">
        <f>ROUND(IDX495*(1+$C$10),2)</f>
        <v>79.59</v>
      </c>
      <c r="IDZ495" s="100">
        <f>IDV495*IDX495</f>
        <v>79.59</v>
      </c>
      <c r="IEA495" s="294">
        <f>IDY495*IDV495</f>
        <v>79.59</v>
      </c>
      <c r="IEB495" s="295" t="s">
        <v>22773</v>
      </c>
      <c r="IEC495" s="416" t="s">
        <v>22774</v>
      </c>
      <c r="IED495" s="416"/>
      <c r="IEE495" s="416"/>
      <c r="IEF495" s="416"/>
      <c r="IEG495" s="416"/>
      <c r="IEH495" s="416"/>
      <c r="IEI495" s="258" t="s">
        <v>10863</v>
      </c>
      <c r="IEJ495" s="258" t="s">
        <v>22772</v>
      </c>
      <c r="IEK495" s="258" t="s">
        <v>6595</v>
      </c>
      <c r="IEL495" s="251">
        <v>1</v>
      </c>
      <c r="IEM495" s="251"/>
      <c r="IEN495" s="100">
        <v>79.59</v>
      </c>
      <c r="IEO495" s="100">
        <f>ROUND(IEN495*(1+$C$10),2)</f>
        <v>79.59</v>
      </c>
      <c r="IEP495" s="100">
        <f>IEL495*IEN495</f>
        <v>79.59</v>
      </c>
      <c r="IEQ495" s="294">
        <f>IEO495*IEL495</f>
        <v>79.59</v>
      </c>
      <c r="IER495" s="295" t="s">
        <v>22773</v>
      </c>
      <c r="IES495" s="416" t="s">
        <v>22774</v>
      </c>
      <c r="IET495" s="416"/>
      <c r="IEU495" s="416"/>
      <c r="IEV495" s="416"/>
      <c r="IEW495" s="416"/>
      <c r="IEX495" s="416"/>
      <c r="IEY495" s="258" t="s">
        <v>10863</v>
      </c>
      <c r="IEZ495" s="258" t="s">
        <v>22772</v>
      </c>
      <c r="IFA495" s="258" t="s">
        <v>6595</v>
      </c>
      <c r="IFB495" s="251">
        <v>1</v>
      </c>
      <c r="IFC495" s="251"/>
      <c r="IFD495" s="100">
        <v>79.59</v>
      </c>
      <c r="IFE495" s="100">
        <f>ROUND(IFD495*(1+$C$10),2)</f>
        <v>79.59</v>
      </c>
      <c r="IFF495" s="100">
        <f>IFB495*IFD495</f>
        <v>79.59</v>
      </c>
      <c r="IFG495" s="294">
        <f>IFE495*IFB495</f>
        <v>79.59</v>
      </c>
      <c r="IFH495" s="295" t="s">
        <v>22773</v>
      </c>
      <c r="IFI495" s="416" t="s">
        <v>22774</v>
      </c>
      <c r="IFJ495" s="416"/>
      <c r="IFK495" s="416"/>
      <c r="IFL495" s="416"/>
      <c r="IFM495" s="416"/>
      <c r="IFN495" s="416"/>
      <c r="IFO495" s="258" t="s">
        <v>10863</v>
      </c>
      <c r="IFP495" s="258" t="s">
        <v>22772</v>
      </c>
      <c r="IFQ495" s="258" t="s">
        <v>6595</v>
      </c>
      <c r="IFR495" s="251">
        <v>1</v>
      </c>
      <c r="IFS495" s="251"/>
      <c r="IFT495" s="100">
        <v>79.59</v>
      </c>
      <c r="IFU495" s="100">
        <f>ROUND(IFT495*(1+$C$10),2)</f>
        <v>79.59</v>
      </c>
      <c r="IFV495" s="100">
        <f>IFR495*IFT495</f>
        <v>79.59</v>
      </c>
      <c r="IFW495" s="294">
        <f>IFU495*IFR495</f>
        <v>79.59</v>
      </c>
      <c r="IFX495" s="295" t="s">
        <v>22773</v>
      </c>
      <c r="IFY495" s="416" t="s">
        <v>22774</v>
      </c>
      <c r="IFZ495" s="416"/>
      <c r="IGA495" s="416"/>
      <c r="IGB495" s="416"/>
      <c r="IGC495" s="416"/>
      <c r="IGD495" s="416"/>
      <c r="IGE495" s="258" t="s">
        <v>10863</v>
      </c>
      <c r="IGF495" s="258" t="s">
        <v>22772</v>
      </c>
      <c r="IGG495" s="258" t="s">
        <v>6595</v>
      </c>
      <c r="IGH495" s="251">
        <v>1</v>
      </c>
      <c r="IGI495" s="251"/>
      <c r="IGJ495" s="100">
        <v>79.59</v>
      </c>
      <c r="IGK495" s="100">
        <f>ROUND(IGJ495*(1+$C$10),2)</f>
        <v>79.59</v>
      </c>
      <c r="IGL495" s="100">
        <f>IGH495*IGJ495</f>
        <v>79.59</v>
      </c>
      <c r="IGM495" s="294">
        <f>IGK495*IGH495</f>
        <v>79.59</v>
      </c>
      <c r="IGN495" s="295" t="s">
        <v>22773</v>
      </c>
      <c r="IGO495" s="416" t="s">
        <v>22774</v>
      </c>
      <c r="IGP495" s="416"/>
      <c r="IGQ495" s="416"/>
      <c r="IGR495" s="416"/>
      <c r="IGS495" s="416"/>
      <c r="IGT495" s="416"/>
      <c r="IGU495" s="258" t="s">
        <v>10863</v>
      </c>
      <c r="IGV495" s="258" t="s">
        <v>22772</v>
      </c>
      <c r="IGW495" s="258" t="s">
        <v>6595</v>
      </c>
      <c r="IGX495" s="251">
        <v>1</v>
      </c>
      <c r="IGY495" s="251"/>
      <c r="IGZ495" s="100">
        <v>79.59</v>
      </c>
      <c r="IHA495" s="100">
        <f>ROUND(IGZ495*(1+$C$10),2)</f>
        <v>79.59</v>
      </c>
      <c r="IHB495" s="100">
        <f>IGX495*IGZ495</f>
        <v>79.59</v>
      </c>
      <c r="IHC495" s="294">
        <f>IHA495*IGX495</f>
        <v>79.59</v>
      </c>
      <c r="IHD495" s="295" t="s">
        <v>22773</v>
      </c>
      <c r="IHE495" s="416" t="s">
        <v>22774</v>
      </c>
      <c r="IHF495" s="416"/>
      <c r="IHG495" s="416"/>
      <c r="IHH495" s="416"/>
      <c r="IHI495" s="416"/>
      <c r="IHJ495" s="416"/>
      <c r="IHK495" s="258" t="s">
        <v>10863</v>
      </c>
      <c r="IHL495" s="258" t="s">
        <v>22772</v>
      </c>
      <c r="IHM495" s="258" t="s">
        <v>6595</v>
      </c>
      <c r="IHN495" s="251">
        <v>1</v>
      </c>
      <c r="IHO495" s="251"/>
      <c r="IHP495" s="100">
        <v>79.59</v>
      </c>
      <c r="IHQ495" s="100">
        <f>ROUND(IHP495*(1+$C$10),2)</f>
        <v>79.59</v>
      </c>
      <c r="IHR495" s="100">
        <f>IHN495*IHP495</f>
        <v>79.59</v>
      </c>
      <c r="IHS495" s="294">
        <f>IHQ495*IHN495</f>
        <v>79.59</v>
      </c>
      <c r="IHT495" s="295" t="s">
        <v>22773</v>
      </c>
      <c r="IHU495" s="416" t="s">
        <v>22774</v>
      </c>
      <c r="IHV495" s="416"/>
      <c r="IHW495" s="416"/>
      <c r="IHX495" s="416"/>
      <c r="IHY495" s="416"/>
      <c r="IHZ495" s="416"/>
      <c r="IIA495" s="258" t="s">
        <v>10863</v>
      </c>
      <c r="IIB495" s="258" t="s">
        <v>22772</v>
      </c>
      <c r="IIC495" s="258" t="s">
        <v>6595</v>
      </c>
      <c r="IID495" s="251">
        <v>1</v>
      </c>
      <c r="IIE495" s="251"/>
      <c r="IIF495" s="100">
        <v>79.59</v>
      </c>
      <c r="IIG495" s="100">
        <f>ROUND(IIF495*(1+$C$10),2)</f>
        <v>79.59</v>
      </c>
      <c r="IIH495" s="100">
        <f>IID495*IIF495</f>
        <v>79.59</v>
      </c>
      <c r="III495" s="294">
        <f>IIG495*IID495</f>
        <v>79.59</v>
      </c>
      <c r="IIJ495" s="295" t="s">
        <v>22773</v>
      </c>
      <c r="IIK495" s="416" t="s">
        <v>22774</v>
      </c>
      <c r="IIL495" s="416"/>
      <c r="IIM495" s="416"/>
      <c r="IIN495" s="416"/>
      <c r="IIO495" s="416"/>
      <c r="IIP495" s="416"/>
      <c r="IIQ495" s="258" t="s">
        <v>10863</v>
      </c>
      <c r="IIR495" s="258" t="s">
        <v>22772</v>
      </c>
      <c r="IIS495" s="258" t="s">
        <v>6595</v>
      </c>
      <c r="IIT495" s="251">
        <v>1</v>
      </c>
      <c r="IIU495" s="251"/>
      <c r="IIV495" s="100">
        <v>79.59</v>
      </c>
      <c r="IIW495" s="100">
        <f>ROUND(IIV495*(1+$C$10),2)</f>
        <v>79.59</v>
      </c>
      <c r="IIX495" s="100">
        <f>IIT495*IIV495</f>
        <v>79.59</v>
      </c>
      <c r="IIY495" s="294">
        <f>IIW495*IIT495</f>
        <v>79.59</v>
      </c>
      <c r="IIZ495" s="295" t="s">
        <v>22773</v>
      </c>
      <c r="IJA495" s="416" t="s">
        <v>22774</v>
      </c>
      <c r="IJB495" s="416"/>
      <c r="IJC495" s="416"/>
      <c r="IJD495" s="416"/>
      <c r="IJE495" s="416"/>
      <c r="IJF495" s="416"/>
      <c r="IJG495" s="258" t="s">
        <v>10863</v>
      </c>
      <c r="IJH495" s="258" t="s">
        <v>22772</v>
      </c>
      <c r="IJI495" s="258" t="s">
        <v>6595</v>
      </c>
      <c r="IJJ495" s="251">
        <v>1</v>
      </c>
      <c r="IJK495" s="251"/>
      <c r="IJL495" s="100">
        <v>79.59</v>
      </c>
      <c r="IJM495" s="100">
        <f>ROUND(IJL495*(1+$C$10),2)</f>
        <v>79.59</v>
      </c>
      <c r="IJN495" s="100">
        <f>IJJ495*IJL495</f>
        <v>79.59</v>
      </c>
      <c r="IJO495" s="294">
        <f>IJM495*IJJ495</f>
        <v>79.59</v>
      </c>
      <c r="IJP495" s="295" t="s">
        <v>22773</v>
      </c>
      <c r="IJQ495" s="416" t="s">
        <v>22774</v>
      </c>
      <c r="IJR495" s="416"/>
      <c r="IJS495" s="416"/>
      <c r="IJT495" s="416"/>
      <c r="IJU495" s="416"/>
      <c r="IJV495" s="416"/>
      <c r="IJW495" s="258" t="s">
        <v>10863</v>
      </c>
      <c r="IJX495" s="258" t="s">
        <v>22772</v>
      </c>
      <c r="IJY495" s="258" t="s">
        <v>6595</v>
      </c>
      <c r="IJZ495" s="251">
        <v>1</v>
      </c>
      <c r="IKA495" s="251"/>
      <c r="IKB495" s="100">
        <v>79.59</v>
      </c>
      <c r="IKC495" s="100">
        <f>ROUND(IKB495*(1+$C$10),2)</f>
        <v>79.59</v>
      </c>
      <c r="IKD495" s="100">
        <f>IJZ495*IKB495</f>
        <v>79.59</v>
      </c>
      <c r="IKE495" s="294">
        <f>IKC495*IJZ495</f>
        <v>79.59</v>
      </c>
      <c r="IKF495" s="295" t="s">
        <v>22773</v>
      </c>
      <c r="IKG495" s="416" t="s">
        <v>22774</v>
      </c>
      <c r="IKH495" s="416"/>
      <c r="IKI495" s="416"/>
      <c r="IKJ495" s="416"/>
      <c r="IKK495" s="416"/>
      <c r="IKL495" s="416"/>
      <c r="IKM495" s="258" t="s">
        <v>10863</v>
      </c>
      <c r="IKN495" s="258" t="s">
        <v>22772</v>
      </c>
      <c r="IKO495" s="258" t="s">
        <v>6595</v>
      </c>
      <c r="IKP495" s="251">
        <v>1</v>
      </c>
      <c r="IKQ495" s="251"/>
      <c r="IKR495" s="100">
        <v>79.59</v>
      </c>
      <c r="IKS495" s="100">
        <f>ROUND(IKR495*(1+$C$10),2)</f>
        <v>79.59</v>
      </c>
      <c r="IKT495" s="100">
        <f>IKP495*IKR495</f>
        <v>79.59</v>
      </c>
      <c r="IKU495" s="294">
        <f>IKS495*IKP495</f>
        <v>79.59</v>
      </c>
      <c r="IKV495" s="295" t="s">
        <v>22773</v>
      </c>
      <c r="IKW495" s="416" t="s">
        <v>22774</v>
      </c>
      <c r="IKX495" s="416"/>
      <c r="IKY495" s="416"/>
      <c r="IKZ495" s="416"/>
      <c r="ILA495" s="416"/>
      <c r="ILB495" s="416"/>
      <c r="ILC495" s="258" t="s">
        <v>10863</v>
      </c>
      <c r="ILD495" s="258" t="s">
        <v>22772</v>
      </c>
      <c r="ILE495" s="258" t="s">
        <v>6595</v>
      </c>
      <c r="ILF495" s="251">
        <v>1</v>
      </c>
      <c r="ILG495" s="251"/>
      <c r="ILH495" s="100">
        <v>79.59</v>
      </c>
      <c r="ILI495" s="100">
        <f>ROUND(ILH495*(1+$C$10),2)</f>
        <v>79.59</v>
      </c>
      <c r="ILJ495" s="100">
        <f>ILF495*ILH495</f>
        <v>79.59</v>
      </c>
      <c r="ILK495" s="294">
        <f>ILI495*ILF495</f>
        <v>79.59</v>
      </c>
      <c r="ILL495" s="295" t="s">
        <v>22773</v>
      </c>
      <c r="ILM495" s="416" t="s">
        <v>22774</v>
      </c>
      <c r="ILN495" s="416"/>
      <c r="ILO495" s="416"/>
      <c r="ILP495" s="416"/>
      <c r="ILQ495" s="416"/>
      <c r="ILR495" s="416"/>
      <c r="ILS495" s="258" t="s">
        <v>10863</v>
      </c>
      <c r="ILT495" s="258" t="s">
        <v>22772</v>
      </c>
      <c r="ILU495" s="258" t="s">
        <v>6595</v>
      </c>
      <c r="ILV495" s="251">
        <v>1</v>
      </c>
      <c r="ILW495" s="251"/>
      <c r="ILX495" s="100">
        <v>79.59</v>
      </c>
      <c r="ILY495" s="100">
        <f>ROUND(ILX495*(1+$C$10),2)</f>
        <v>79.59</v>
      </c>
      <c r="ILZ495" s="100">
        <f>ILV495*ILX495</f>
        <v>79.59</v>
      </c>
      <c r="IMA495" s="294">
        <f>ILY495*ILV495</f>
        <v>79.59</v>
      </c>
      <c r="IMB495" s="295" t="s">
        <v>22773</v>
      </c>
      <c r="IMC495" s="416" t="s">
        <v>22774</v>
      </c>
      <c r="IMD495" s="416"/>
      <c r="IME495" s="416"/>
      <c r="IMF495" s="416"/>
      <c r="IMG495" s="416"/>
      <c r="IMH495" s="416"/>
      <c r="IMI495" s="258" t="s">
        <v>10863</v>
      </c>
      <c r="IMJ495" s="258" t="s">
        <v>22772</v>
      </c>
      <c r="IMK495" s="258" t="s">
        <v>6595</v>
      </c>
      <c r="IML495" s="251">
        <v>1</v>
      </c>
      <c r="IMM495" s="251"/>
      <c r="IMN495" s="100">
        <v>79.59</v>
      </c>
      <c r="IMO495" s="100">
        <f>ROUND(IMN495*(1+$C$10),2)</f>
        <v>79.59</v>
      </c>
      <c r="IMP495" s="100">
        <f>IML495*IMN495</f>
        <v>79.59</v>
      </c>
      <c r="IMQ495" s="294">
        <f>IMO495*IML495</f>
        <v>79.59</v>
      </c>
      <c r="IMR495" s="295" t="s">
        <v>22773</v>
      </c>
      <c r="IMS495" s="416" t="s">
        <v>22774</v>
      </c>
      <c r="IMT495" s="416"/>
      <c r="IMU495" s="416"/>
      <c r="IMV495" s="416"/>
      <c r="IMW495" s="416"/>
      <c r="IMX495" s="416"/>
      <c r="IMY495" s="258" t="s">
        <v>10863</v>
      </c>
      <c r="IMZ495" s="258" t="s">
        <v>22772</v>
      </c>
      <c r="INA495" s="258" t="s">
        <v>6595</v>
      </c>
      <c r="INB495" s="251">
        <v>1</v>
      </c>
      <c r="INC495" s="251"/>
      <c r="IND495" s="100">
        <v>79.59</v>
      </c>
      <c r="INE495" s="100">
        <f>ROUND(IND495*(1+$C$10),2)</f>
        <v>79.59</v>
      </c>
      <c r="INF495" s="100">
        <f>INB495*IND495</f>
        <v>79.59</v>
      </c>
      <c r="ING495" s="294">
        <f>INE495*INB495</f>
        <v>79.59</v>
      </c>
      <c r="INH495" s="295" t="s">
        <v>22773</v>
      </c>
      <c r="INI495" s="416" t="s">
        <v>22774</v>
      </c>
      <c r="INJ495" s="416"/>
      <c r="INK495" s="416"/>
      <c r="INL495" s="416"/>
      <c r="INM495" s="416"/>
      <c r="INN495" s="416"/>
      <c r="INO495" s="258" t="s">
        <v>10863</v>
      </c>
      <c r="INP495" s="258" t="s">
        <v>22772</v>
      </c>
      <c r="INQ495" s="258" t="s">
        <v>6595</v>
      </c>
      <c r="INR495" s="251">
        <v>1</v>
      </c>
      <c r="INS495" s="251"/>
      <c r="INT495" s="100">
        <v>79.59</v>
      </c>
      <c r="INU495" s="100">
        <f>ROUND(INT495*(1+$C$10),2)</f>
        <v>79.59</v>
      </c>
      <c r="INV495" s="100">
        <f>INR495*INT495</f>
        <v>79.59</v>
      </c>
      <c r="INW495" s="294">
        <f>INU495*INR495</f>
        <v>79.59</v>
      </c>
      <c r="INX495" s="295" t="s">
        <v>22773</v>
      </c>
      <c r="INY495" s="416" t="s">
        <v>22774</v>
      </c>
      <c r="INZ495" s="416"/>
      <c r="IOA495" s="416"/>
      <c r="IOB495" s="416"/>
      <c r="IOC495" s="416"/>
      <c r="IOD495" s="416"/>
      <c r="IOE495" s="258" t="s">
        <v>10863</v>
      </c>
      <c r="IOF495" s="258" t="s">
        <v>22772</v>
      </c>
      <c r="IOG495" s="258" t="s">
        <v>6595</v>
      </c>
      <c r="IOH495" s="251">
        <v>1</v>
      </c>
      <c r="IOI495" s="251"/>
      <c r="IOJ495" s="100">
        <v>79.59</v>
      </c>
      <c r="IOK495" s="100">
        <f>ROUND(IOJ495*(1+$C$10),2)</f>
        <v>79.59</v>
      </c>
      <c r="IOL495" s="100">
        <f>IOH495*IOJ495</f>
        <v>79.59</v>
      </c>
      <c r="IOM495" s="294">
        <f>IOK495*IOH495</f>
        <v>79.59</v>
      </c>
      <c r="ION495" s="295" t="s">
        <v>22773</v>
      </c>
      <c r="IOO495" s="416" t="s">
        <v>22774</v>
      </c>
      <c r="IOP495" s="416"/>
      <c r="IOQ495" s="416"/>
      <c r="IOR495" s="416"/>
      <c r="IOS495" s="416"/>
      <c r="IOT495" s="416"/>
      <c r="IOU495" s="258" t="s">
        <v>10863</v>
      </c>
      <c r="IOV495" s="258" t="s">
        <v>22772</v>
      </c>
      <c r="IOW495" s="258" t="s">
        <v>6595</v>
      </c>
      <c r="IOX495" s="251">
        <v>1</v>
      </c>
      <c r="IOY495" s="251"/>
      <c r="IOZ495" s="100">
        <v>79.59</v>
      </c>
      <c r="IPA495" s="100">
        <f>ROUND(IOZ495*(1+$C$10),2)</f>
        <v>79.59</v>
      </c>
      <c r="IPB495" s="100">
        <f>IOX495*IOZ495</f>
        <v>79.59</v>
      </c>
      <c r="IPC495" s="294">
        <f>IPA495*IOX495</f>
        <v>79.59</v>
      </c>
      <c r="IPD495" s="295" t="s">
        <v>22773</v>
      </c>
      <c r="IPE495" s="416" t="s">
        <v>22774</v>
      </c>
      <c r="IPF495" s="416"/>
      <c r="IPG495" s="416"/>
      <c r="IPH495" s="416"/>
      <c r="IPI495" s="416"/>
      <c r="IPJ495" s="416"/>
      <c r="IPK495" s="258" t="s">
        <v>10863</v>
      </c>
      <c r="IPL495" s="258" t="s">
        <v>22772</v>
      </c>
      <c r="IPM495" s="258" t="s">
        <v>6595</v>
      </c>
      <c r="IPN495" s="251">
        <v>1</v>
      </c>
      <c r="IPO495" s="251"/>
      <c r="IPP495" s="100">
        <v>79.59</v>
      </c>
      <c r="IPQ495" s="100">
        <f>ROUND(IPP495*(1+$C$10),2)</f>
        <v>79.59</v>
      </c>
      <c r="IPR495" s="100">
        <f>IPN495*IPP495</f>
        <v>79.59</v>
      </c>
      <c r="IPS495" s="294">
        <f>IPQ495*IPN495</f>
        <v>79.59</v>
      </c>
      <c r="IPT495" s="295" t="s">
        <v>22773</v>
      </c>
      <c r="IPU495" s="416" t="s">
        <v>22774</v>
      </c>
      <c r="IPV495" s="416"/>
      <c r="IPW495" s="416"/>
      <c r="IPX495" s="416"/>
      <c r="IPY495" s="416"/>
      <c r="IPZ495" s="416"/>
      <c r="IQA495" s="258" t="s">
        <v>10863</v>
      </c>
      <c r="IQB495" s="258" t="s">
        <v>22772</v>
      </c>
      <c r="IQC495" s="258" t="s">
        <v>6595</v>
      </c>
      <c r="IQD495" s="251">
        <v>1</v>
      </c>
      <c r="IQE495" s="251"/>
      <c r="IQF495" s="100">
        <v>79.59</v>
      </c>
      <c r="IQG495" s="100">
        <f>ROUND(IQF495*(1+$C$10),2)</f>
        <v>79.59</v>
      </c>
      <c r="IQH495" s="100">
        <f>IQD495*IQF495</f>
        <v>79.59</v>
      </c>
      <c r="IQI495" s="294">
        <f>IQG495*IQD495</f>
        <v>79.59</v>
      </c>
      <c r="IQJ495" s="295" t="s">
        <v>22773</v>
      </c>
      <c r="IQK495" s="416" t="s">
        <v>22774</v>
      </c>
      <c r="IQL495" s="416"/>
      <c r="IQM495" s="416"/>
      <c r="IQN495" s="416"/>
      <c r="IQO495" s="416"/>
      <c r="IQP495" s="416"/>
      <c r="IQQ495" s="258" t="s">
        <v>10863</v>
      </c>
      <c r="IQR495" s="258" t="s">
        <v>22772</v>
      </c>
      <c r="IQS495" s="258" t="s">
        <v>6595</v>
      </c>
      <c r="IQT495" s="251">
        <v>1</v>
      </c>
      <c r="IQU495" s="251"/>
      <c r="IQV495" s="100">
        <v>79.59</v>
      </c>
      <c r="IQW495" s="100">
        <f>ROUND(IQV495*(1+$C$10),2)</f>
        <v>79.59</v>
      </c>
      <c r="IQX495" s="100">
        <f>IQT495*IQV495</f>
        <v>79.59</v>
      </c>
      <c r="IQY495" s="294">
        <f>IQW495*IQT495</f>
        <v>79.59</v>
      </c>
      <c r="IQZ495" s="295" t="s">
        <v>22773</v>
      </c>
      <c r="IRA495" s="416" t="s">
        <v>22774</v>
      </c>
      <c r="IRB495" s="416"/>
      <c r="IRC495" s="416"/>
      <c r="IRD495" s="416"/>
      <c r="IRE495" s="416"/>
      <c r="IRF495" s="416"/>
      <c r="IRG495" s="258" t="s">
        <v>10863</v>
      </c>
      <c r="IRH495" s="258" t="s">
        <v>22772</v>
      </c>
      <c r="IRI495" s="258" t="s">
        <v>6595</v>
      </c>
      <c r="IRJ495" s="251">
        <v>1</v>
      </c>
      <c r="IRK495" s="251"/>
      <c r="IRL495" s="100">
        <v>79.59</v>
      </c>
      <c r="IRM495" s="100">
        <f>ROUND(IRL495*(1+$C$10),2)</f>
        <v>79.59</v>
      </c>
      <c r="IRN495" s="100">
        <f>IRJ495*IRL495</f>
        <v>79.59</v>
      </c>
      <c r="IRO495" s="294">
        <f>IRM495*IRJ495</f>
        <v>79.59</v>
      </c>
      <c r="IRP495" s="295" t="s">
        <v>22773</v>
      </c>
      <c r="IRQ495" s="416" t="s">
        <v>22774</v>
      </c>
      <c r="IRR495" s="416"/>
      <c r="IRS495" s="416"/>
      <c r="IRT495" s="416"/>
      <c r="IRU495" s="416"/>
      <c r="IRV495" s="416"/>
      <c r="IRW495" s="258" t="s">
        <v>10863</v>
      </c>
      <c r="IRX495" s="258" t="s">
        <v>22772</v>
      </c>
      <c r="IRY495" s="258" t="s">
        <v>6595</v>
      </c>
      <c r="IRZ495" s="251">
        <v>1</v>
      </c>
      <c r="ISA495" s="251"/>
      <c r="ISB495" s="100">
        <v>79.59</v>
      </c>
      <c r="ISC495" s="100">
        <f>ROUND(ISB495*(1+$C$10),2)</f>
        <v>79.59</v>
      </c>
      <c r="ISD495" s="100">
        <f>IRZ495*ISB495</f>
        <v>79.59</v>
      </c>
      <c r="ISE495" s="294">
        <f>ISC495*IRZ495</f>
        <v>79.59</v>
      </c>
      <c r="ISF495" s="295" t="s">
        <v>22773</v>
      </c>
      <c r="ISG495" s="416" t="s">
        <v>22774</v>
      </c>
      <c r="ISH495" s="416"/>
      <c r="ISI495" s="416"/>
      <c r="ISJ495" s="416"/>
      <c r="ISK495" s="416"/>
      <c r="ISL495" s="416"/>
      <c r="ISM495" s="258" t="s">
        <v>10863</v>
      </c>
      <c r="ISN495" s="258" t="s">
        <v>22772</v>
      </c>
      <c r="ISO495" s="258" t="s">
        <v>6595</v>
      </c>
      <c r="ISP495" s="251">
        <v>1</v>
      </c>
      <c r="ISQ495" s="251"/>
      <c r="ISR495" s="100">
        <v>79.59</v>
      </c>
      <c r="ISS495" s="100">
        <f>ROUND(ISR495*(1+$C$10),2)</f>
        <v>79.59</v>
      </c>
      <c r="IST495" s="100">
        <f>ISP495*ISR495</f>
        <v>79.59</v>
      </c>
      <c r="ISU495" s="294">
        <f>ISS495*ISP495</f>
        <v>79.59</v>
      </c>
      <c r="ISV495" s="295" t="s">
        <v>22773</v>
      </c>
      <c r="ISW495" s="416" t="s">
        <v>22774</v>
      </c>
      <c r="ISX495" s="416"/>
      <c r="ISY495" s="416"/>
      <c r="ISZ495" s="416"/>
      <c r="ITA495" s="416"/>
      <c r="ITB495" s="416"/>
      <c r="ITC495" s="258" t="s">
        <v>10863</v>
      </c>
      <c r="ITD495" s="258" t="s">
        <v>22772</v>
      </c>
      <c r="ITE495" s="258" t="s">
        <v>6595</v>
      </c>
      <c r="ITF495" s="251">
        <v>1</v>
      </c>
      <c r="ITG495" s="251"/>
      <c r="ITH495" s="100">
        <v>79.59</v>
      </c>
      <c r="ITI495" s="100">
        <f>ROUND(ITH495*(1+$C$10),2)</f>
        <v>79.59</v>
      </c>
      <c r="ITJ495" s="100">
        <f>ITF495*ITH495</f>
        <v>79.59</v>
      </c>
      <c r="ITK495" s="294">
        <f>ITI495*ITF495</f>
        <v>79.59</v>
      </c>
      <c r="ITL495" s="295" t="s">
        <v>22773</v>
      </c>
      <c r="ITM495" s="416" t="s">
        <v>22774</v>
      </c>
      <c r="ITN495" s="416"/>
      <c r="ITO495" s="416"/>
      <c r="ITP495" s="416"/>
      <c r="ITQ495" s="416"/>
      <c r="ITR495" s="416"/>
      <c r="ITS495" s="258" t="s">
        <v>10863</v>
      </c>
      <c r="ITT495" s="258" t="s">
        <v>22772</v>
      </c>
      <c r="ITU495" s="258" t="s">
        <v>6595</v>
      </c>
      <c r="ITV495" s="251">
        <v>1</v>
      </c>
      <c r="ITW495" s="251"/>
      <c r="ITX495" s="100">
        <v>79.59</v>
      </c>
      <c r="ITY495" s="100">
        <f>ROUND(ITX495*(1+$C$10),2)</f>
        <v>79.59</v>
      </c>
      <c r="ITZ495" s="100">
        <f>ITV495*ITX495</f>
        <v>79.59</v>
      </c>
      <c r="IUA495" s="294">
        <f>ITY495*ITV495</f>
        <v>79.59</v>
      </c>
      <c r="IUB495" s="295" t="s">
        <v>22773</v>
      </c>
      <c r="IUC495" s="416" t="s">
        <v>22774</v>
      </c>
      <c r="IUD495" s="416"/>
      <c r="IUE495" s="416"/>
      <c r="IUF495" s="416"/>
      <c r="IUG495" s="416"/>
      <c r="IUH495" s="416"/>
      <c r="IUI495" s="258" t="s">
        <v>10863</v>
      </c>
      <c r="IUJ495" s="258" t="s">
        <v>22772</v>
      </c>
      <c r="IUK495" s="258" t="s">
        <v>6595</v>
      </c>
      <c r="IUL495" s="251">
        <v>1</v>
      </c>
      <c r="IUM495" s="251"/>
      <c r="IUN495" s="100">
        <v>79.59</v>
      </c>
      <c r="IUO495" s="100">
        <f>ROUND(IUN495*(1+$C$10),2)</f>
        <v>79.59</v>
      </c>
      <c r="IUP495" s="100">
        <f>IUL495*IUN495</f>
        <v>79.59</v>
      </c>
      <c r="IUQ495" s="294">
        <f>IUO495*IUL495</f>
        <v>79.59</v>
      </c>
      <c r="IUR495" s="295" t="s">
        <v>22773</v>
      </c>
      <c r="IUS495" s="416" t="s">
        <v>22774</v>
      </c>
      <c r="IUT495" s="416"/>
      <c r="IUU495" s="416"/>
      <c r="IUV495" s="416"/>
      <c r="IUW495" s="416"/>
      <c r="IUX495" s="416"/>
      <c r="IUY495" s="258" t="s">
        <v>10863</v>
      </c>
      <c r="IUZ495" s="258" t="s">
        <v>22772</v>
      </c>
      <c r="IVA495" s="258" t="s">
        <v>6595</v>
      </c>
      <c r="IVB495" s="251">
        <v>1</v>
      </c>
      <c r="IVC495" s="251"/>
      <c r="IVD495" s="100">
        <v>79.59</v>
      </c>
      <c r="IVE495" s="100">
        <f>ROUND(IVD495*(1+$C$10),2)</f>
        <v>79.59</v>
      </c>
      <c r="IVF495" s="100">
        <f>IVB495*IVD495</f>
        <v>79.59</v>
      </c>
      <c r="IVG495" s="294">
        <f>IVE495*IVB495</f>
        <v>79.59</v>
      </c>
      <c r="IVH495" s="295" t="s">
        <v>22773</v>
      </c>
      <c r="IVI495" s="416" t="s">
        <v>22774</v>
      </c>
      <c r="IVJ495" s="416"/>
      <c r="IVK495" s="416"/>
      <c r="IVL495" s="416"/>
      <c r="IVM495" s="416"/>
      <c r="IVN495" s="416"/>
      <c r="IVO495" s="258" t="s">
        <v>10863</v>
      </c>
      <c r="IVP495" s="258" t="s">
        <v>22772</v>
      </c>
      <c r="IVQ495" s="258" t="s">
        <v>6595</v>
      </c>
      <c r="IVR495" s="251">
        <v>1</v>
      </c>
      <c r="IVS495" s="251"/>
      <c r="IVT495" s="100">
        <v>79.59</v>
      </c>
      <c r="IVU495" s="100">
        <f>ROUND(IVT495*(1+$C$10),2)</f>
        <v>79.59</v>
      </c>
      <c r="IVV495" s="100">
        <f>IVR495*IVT495</f>
        <v>79.59</v>
      </c>
      <c r="IVW495" s="294">
        <f>IVU495*IVR495</f>
        <v>79.59</v>
      </c>
      <c r="IVX495" s="295" t="s">
        <v>22773</v>
      </c>
      <c r="IVY495" s="416" t="s">
        <v>22774</v>
      </c>
      <c r="IVZ495" s="416"/>
      <c r="IWA495" s="416"/>
      <c r="IWB495" s="416"/>
      <c r="IWC495" s="416"/>
      <c r="IWD495" s="416"/>
      <c r="IWE495" s="258" t="s">
        <v>10863</v>
      </c>
      <c r="IWF495" s="258" t="s">
        <v>22772</v>
      </c>
      <c r="IWG495" s="258" t="s">
        <v>6595</v>
      </c>
      <c r="IWH495" s="251">
        <v>1</v>
      </c>
      <c r="IWI495" s="251"/>
      <c r="IWJ495" s="100">
        <v>79.59</v>
      </c>
      <c r="IWK495" s="100">
        <f>ROUND(IWJ495*(1+$C$10),2)</f>
        <v>79.59</v>
      </c>
      <c r="IWL495" s="100">
        <f>IWH495*IWJ495</f>
        <v>79.59</v>
      </c>
      <c r="IWM495" s="294">
        <f>IWK495*IWH495</f>
        <v>79.59</v>
      </c>
      <c r="IWN495" s="295" t="s">
        <v>22773</v>
      </c>
      <c r="IWO495" s="416" t="s">
        <v>22774</v>
      </c>
      <c r="IWP495" s="416"/>
      <c r="IWQ495" s="416"/>
      <c r="IWR495" s="416"/>
      <c r="IWS495" s="416"/>
      <c r="IWT495" s="416"/>
      <c r="IWU495" s="258" t="s">
        <v>10863</v>
      </c>
      <c r="IWV495" s="258" t="s">
        <v>22772</v>
      </c>
      <c r="IWW495" s="258" t="s">
        <v>6595</v>
      </c>
      <c r="IWX495" s="251">
        <v>1</v>
      </c>
      <c r="IWY495" s="251"/>
      <c r="IWZ495" s="100">
        <v>79.59</v>
      </c>
      <c r="IXA495" s="100">
        <f>ROUND(IWZ495*(1+$C$10),2)</f>
        <v>79.59</v>
      </c>
      <c r="IXB495" s="100">
        <f>IWX495*IWZ495</f>
        <v>79.59</v>
      </c>
      <c r="IXC495" s="294">
        <f>IXA495*IWX495</f>
        <v>79.59</v>
      </c>
      <c r="IXD495" s="295" t="s">
        <v>22773</v>
      </c>
      <c r="IXE495" s="416" t="s">
        <v>22774</v>
      </c>
      <c r="IXF495" s="416"/>
      <c r="IXG495" s="416"/>
      <c r="IXH495" s="416"/>
      <c r="IXI495" s="416"/>
      <c r="IXJ495" s="416"/>
      <c r="IXK495" s="258" t="s">
        <v>10863</v>
      </c>
      <c r="IXL495" s="258" t="s">
        <v>22772</v>
      </c>
      <c r="IXM495" s="258" t="s">
        <v>6595</v>
      </c>
      <c r="IXN495" s="251">
        <v>1</v>
      </c>
      <c r="IXO495" s="251"/>
      <c r="IXP495" s="100">
        <v>79.59</v>
      </c>
      <c r="IXQ495" s="100">
        <f>ROUND(IXP495*(1+$C$10),2)</f>
        <v>79.59</v>
      </c>
      <c r="IXR495" s="100">
        <f>IXN495*IXP495</f>
        <v>79.59</v>
      </c>
      <c r="IXS495" s="294">
        <f>IXQ495*IXN495</f>
        <v>79.59</v>
      </c>
      <c r="IXT495" s="295" t="s">
        <v>22773</v>
      </c>
      <c r="IXU495" s="416" t="s">
        <v>22774</v>
      </c>
      <c r="IXV495" s="416"/>
      <c r="IXW495" s="416"/>
      <c r="IXX495" s="416"/>
      <c r="IXY495" s="416"/>
      <c r="IXZ495" s="416"/>
      <c r="IYA495" s="258" t="s">
        <v>10863</v>
      </c>
      <c r="IYB495" s="258" t="s">
        <v>22772</v>
      </c>
      <c r="IYC495" s="258" t="s">
        <v>6595</v>
      </c>
      <c r="IYD495" s="251">
        <v>1</v>
      </c>
      <c r="IYE495" s="251"/>
      <c r="IYF495" s="100">
        <v>79.59</v>
      </c>
      <c r="IYG495" s="100">
        <f>ROUND(IYF495*(1+$C$10),2)</f>
        <v>79.59</v>
      </c>
      <c r="IYH495" s="100">
        <f>IYD495*IYF495</f>
        <v>79.59</v>
      </c>
      <c r="IYI495" s="294">
        <f>IYG495*IYD495</f>
        <v>79.59</v>
      </c>
      <c r="IYJ495" s="295" t="s">
        <v>22773</v>
      </c>
      <c r="IYK495" s="416" t="s">
        <v>22774</v>
      </c>
      <c r="IYL495" s="416"/>
      <c r="IYM495" s="416"/>
      <c r="IYN495" s="416"/>
      <c r="IYO495" s="416"/>
      <c r="IYP495" s="416"/>
      <c r="IYQ495" s="258" t="s">
        <v>10863</v>
      </c>
      <c r="IYR495" s="258" t="s">
        <v>22772</v>
      </c>
      <c r="IYS495" s="258" t="s">
        <v>6595</v>
      </c>
      <c r="IYT495" s="251">
        <v>1</v>
      </c>
      <c r="IYU495" s="251"/>
      <c r="IYV495" s="100">
        <v>79.59</v>
      </c>
      <c r="IYW495" s="100">
        <f>ROUND(IYV495*(1+$C$10),2)</f>
        <v>79.59</v>
      </c>
      <c r="IYX495" s="100">
        <f>IYT495*IYV495</f>
        <v>79.59</v>
      </c>
      <c r="IYY495" s="294">
        <f>IYW495*IYT495</f>
        <v>79.59</v>
      </c>
      <c r="IYZ495" s="295" t="s">
        <v>22773</v>
      </c>
      <c r="IZA495" s="416" t="s">
        <v>22774</v>
      </c>
      <c r="IZB495" s="416"/>
      <c r="IZC495" s="416"/>
      <c r="IZD495" s="416"/>
      <c r="IZE495" s="416"/>
      <c r="IZF495" s="416"/>
      <c r="IZG495" s="258" t="s">
        <v>10863</v>
      </c>
      <c r="IZH495" s="258" t="s">
        <v>22772</v>
      </c>
      <c r="IZI495" s="258" t="s">
        <v>6595</v>
      </c>
      <c r="IZJ495" s="251">
        <v>1</v>
      </c>
      <c r="IZK495" s="251"/>
      <c r="IZL495" s="100">
        <v>79.59</v>
      </c>
      <c r="IZM495" s="100">
        <f>ROUND(IZL495*(1+$C$10),2)</f>
        <v>79.59</v>
      </c>
      <c r="IZN495" s="100">
        <f>IZJ495*IZL495</f>
        <v>79.59</v>
      </c>
      <c r="IZO495" s="294">
        <f>IZM495*IZJ495</f>
        <v>79.59</v>
      </c>
      <c r="IZP495" s="295" t="s">
        <v>22773</v>
      </c>
      <c r="IZQ495" s="416" t="s">
        <v>22774</v>
      </c>
      <c r="IZR495" s="416"/>
      <c r="IZS495" s="416"/>
      <c r="IZT495" s="416"/>
      <c r="IZU495" s="416"/>
      <c r="IZV495" s="416"/>
      <c r="IZW495" s="258" t="s">
        <v>10863</v>
      </c>
      <c r="IZX495" s="258" t="s">
        <v>22772</v>
      </c>
      <c r="IZY495" s="258" t="s">
        <v>6595</v>
      </c>
      <c r="IZZ495" s="251">
        <v>1</v>
      </c>
      <c r="JAA495" s="251"/>
      <c r="JAB495" s="100">
        <v>79.59</v>
      </c>
      <c r="JAC495" s="100">
        <f>ROUND(JAB495*(1+$C$10),2)</f>
        <v>79.59</v>
      </c>
      <c r="JAD495" s="100">
        <f>IZZ495*JAB495</f>
        <v>79.59</v>
      </c>
      <c r="JAE495" s="294">
        <f>JAC495*IZZ495</f>
        <v>79.59</v>
      </c>
      <c r="JAF495" s="295" t="s">
        <v>22773</v>
      </c>
      <c r="JAG495" s="416" t="s">
        <v>22774</v>
      </c>
      <c r="JAH495" s="416"/>
      <c r="JAI495" s="416"/>
      <c r="JAJ495" s="416"/>
      <c r="JAK495" s="416"/>
      <c r="JAL495" s="416"/>
      <c r="JAM495" s="258" t="s">
        <v>10863</v>
      </c>
      <c r="JAN495" s="258" t="s">
        <v>22772</v>
      </c>
      <c r="JAO495" s="258" t="s">
        <v>6595</v>
      </c>
      <c r="JAP495" s="251">
        <v>1</v>
      </c>
      <c r="JAQ495" s="251"/>
      <c r="JAR495" s="100">
        <v>79.59</v>
      </c>
      <c r="JAS495" s="100">
        <f>ROUND(JAR495*(1+$C$10),2)</f>
        <v>79.59</v>
      </c>
      <c r="JAT495" s="100">
        <f>JAP495*JAR495</f>
        <v>79.59</v>
      </c>
      <c r="JAU495" s="294">
        <f>JAS495*JAP495</f>
        <v>79.59</v>
      </c>
      <c r="JAV495" s="295" t="s">
        <v>22773</v>
      </c>
      <c r="JAW495" s="416" t="s">
        <v>22774</v>
      </c>
      <c r="JAX495" s="416"/>
      <c r="JAY495" s="416"/>
      <c r="JAZ495" s="416"/>
      <c r="JBA495" s="416"/>
      <c r="JBB495" s="416"/>
      <c r="JBC495" s="258" t="s">
        <v>10863</v>
      </c>
      <c r="JBD495" s="258" t="s">
        <v>22772</v>
      </c>
      <c r="JBE495" s="258" t="s">
        <v>6595</v>
      </c>
      <c r="JBF495" s="251">
        <v>1</v>
      </c>
      <c r="JBG495" s="251"/>
      <c r="JBH495" s="100">
        <v>79.59</v>
      </c>
      <c r="JBI495" s="100">
        <f>ROUND(JBH495*(1+$C$10),2)</f>
        <v>79.59</v>
      </c>
      <c r="JBJ495" s="100">
        <f>JBF495*JBH495</f>
        <v>79.59</v>
      </c>
      <c r="JBK495" s="294">
        <f>JBI495*JBF495</f>
        <v>79.59</v>
      </c>
      <c r="JBL495" s="295" t="s">
        <v>22773</v>
      </c>
      <c r="JBM495" s="416" t="s">
        <v>22774</v>
      </c>
      <c r="JBN495" s="416"/>
      <c r="JBO495" s="416"/>
      <c r="JBP495" s="416"/>
      <c r="JBQ495" s="416"/>
      <c r="JBR495" s="416"/>
      <c r="JBS495" s="258" t="s">
        <v>10863</v>
      </c>
      <c r="JBT495" s="258" t="s">
        <v>22772</v>
      </c>
      <c r="JBU495" s="258" t="s">
        <v>6595</v>
      </c>
      <c r="JBV495" s="251">
        <v>1</v>
      </c>
      <c r="JBW495" s="251"/>
      <c r="JBX495" s="100">
        <v>79.59</v>
      </c>
      <c r="JBY495" s="100">
        <f>ROUND(JBX495*(1+$C$10),2)</f>
        <v>79.59</v>
      </c>
      <c r="JBZ495" s="100">
        <f>JBV495*JBX495</f>
        <v>79.59</v>
      </c>
      <c r="JCA495" s="294">
        <f>JBY495*JBV495</f>
        <v>79.59</v>
      </c>
      <c r="JCB495" s="295" t="s">
        <v>22773</v>
      </c>
      <c r="JCC495" s="416" t="s">
        <v>22774</v>
      </c>
      <c r="JCD495" s="416"/>
      <c r="JCE495" s="416"/>
      <c r="JCF495" s="416"/>
      <c r="JCG495" s="416"/>
      <c r="JCH495" s="416"/>
      <c r="JCI495" s="258" t="s">
        <v>10863</v>
      </c>
      <c r="JCJ495" s="258" t="s">
        <v>22772</v>
      </c>
      <c r="JCK495" s="258" t="s">
        <v>6595</v>
      </c>
      <c r="JCL495" s="251">
        <v>1</v>
      </c>
      <c r="JCM495" s="251"/>
      <c r="JCN495" s="100">
        <v>79.59</v>
      </c>
      <c r="JCO495" s="100">
        <f>ROUND(JCN495*(1+$C$10),2)</f>
        <v>79.59</v>
      </c>
      <c r="JCP495" s="100">
        <f>JCL495*JCN495</f>
        <v>79.59</v>
      </c>
      <c r="JCQ495" s="294">
        <f>JCO495*JCL495</f>
        <v>79.59</v>
      </c>
      <c r="JCR495" s="295" t="s">
        <v>22773</v>
      </c>
      <c r="JCS495" s="416" t="s">
        <v>22774</v>
      </c>
      <c r="JCT495" s="416"/>
      <c r="JCU495" s="416"/>
      <c r="JCV495" s="416"/>
      <c r="JCW495" s="416"/>
      <c r="JCX495" s="416"/>
      <c r="JCY495" s="258" t="s">
        <v>10863</v>
      </c>
      <c r="JCZ495" s="258" t="s">
        <v>22772</v>
      </c>
      <c r="JDA495" s="258" t="s">
        <v>6595</v>
      </c>
      <c r="JDB495" s="251">
        <v>1</v>
      </c>
      <c r="JDC495" s="251"/>
      <c r="JDD495" s="100">
        <v>79.59</v>
      </c>
      <c r="JDE495" s="100">
        <f>ROUND(JDD495*(1+$C$10),2)</f>
        <v>79.59</v>
      </c>
      <c r="JDF495" s="100">
        <f>JDB495*JDD495</f>
        <v>79.59</v>
      </c>
      <c r="JDG495" s="294">
        <f>JDE495*JDB495</f>
        <v>79.59</v>
      </c>
      <c r="JDH495" s="295" t="s">
        <v>22773</v>
      </c>
      <c r="JDI495" s="416" t="s">
        <v>22774</v>
      </c>
      <c r="JDJ495" s="416"/>
      <c r="JDK495" s="416"/>
      <c r="JDL495" s="416"/>
      <c r="JDM495" s="416"/>
      <c r="JDN495" s="416"/>
      <c r="JDO495" s="258" t="s">
        <v>10863</v>
      </c>
      <c r="JDP495" s="258" t="s">
        <v>22772</v>
      </c>
      <c r="JDQ495" s="258" t="s">
        <v>6595</v>
      </c>
      <c r="JDR495" s="251">
        <v>1</v>
      </c>
      <c r="JDS495" s="251"/>
      <c r="JDT495" s="100">
        <v>79.59</v>
      </c>
      <c r="JDU495" s="100">
        <f>ROUND(JDT495*(1+$C$10),2)</f>
        <v>79.59</v>
      </c>
      <c r="JDV495" s="100">
        <f>JDR495*JDT495</f>
        <v>79.59</v>
      </c>
      <c r="JDW495" s="294">
        <f>JDU495*JDR495</f>
        <v>79.59</v>
      </c>
      <c r="JDX495" s="295" t="s">
        <v>22773</v>
      </c>
      <c r="JDY495" s="416" t="s">
        <v>22774</v>
      </c>
      <c r="JDZ495" s="416"/>
      <c r="JEA495" s="416"/>
      <c r="JEB495" s="416"/>
      <c r="JEC495" s="416"/>
      <c r="JED495" s="416"/>
      <c r="JEE495" s="258" t="s">
        <v>10863</v>
      </c>
      <c r="JEF495" s="258" t="s">
        <v>22772</v>
      </c>
      <c r="JEG495" s="258" t="s">
        <v>6595</v>
      </c>
      <c r="JEH495" s="251">
        <v>1</v>
      </c>
      <c r="JEI495" s="251"/>
      <c r="JEJ495" s="100">
        <v>79.59</v>
      </c>
      <c r="JEK495" s="100">
        <f>ROUND(JEJ495*(1+$C$10),2)</f>
        <v>79.59</v>
      </c>
      <c r="JEL495" s="100">
        <f>JEH495*JEJ495</f>
        <v>79.59</v>
      </c>
      <c r="JEM495" s="294">
        <f>JEK495*JEH495</f>
        <v>79.59</v>
      </c>
      <c r="JEN495" s="295" t="s">
        <v>22773</v>
      </c>
      <c r="JEO495" s="416" t="s">
        <v>22774</v>
      </c>
      <c r="JEP495" s="416"/>
      <c r="JEQ495" s="416"/>
      <c r="JER495" s="416"/>
      <c r="JES495" s="416"/>
      <c r="JET495" s="416"/>
      <c r="JEU495" s="258" t="s">
        <v>10863</v>
      </c>
      <c r="JEV495" s="258" t="s">
        <v>22772</v>
      </c>
      <c r="JEW495" s="258" t="s">
        <v>6595</v>
      </c>
      <c r="JEX495" s="251">
        <v>1</v>
      </c>
      <c r="JEY495" s="251"/>
      <c r="JEZ495" s="100">
        <v>79.59</v>
      </c>
      <c r="JFA495" s="100">
        <f>ROUND(JEZ495*(1+$C$10),2)</f>
        <v>79.59</v>
      </c>
      <c r="JFB495" s="100">
        <f>JEX495*JEZ495</f>
        <v>79.59</v>
      </c>
      <c r="JFC495" s="294">
        <f>JFA495*JEX495</f>
        <v>79.59</v>
      </c>
      <c r="JFD495" s="295" t="s">
        <v>22773</v>
      </c>
      <c r="JFE495" s="416" t="s">
        <v>22774</v>
      </c>
      <c r="JFF495" s="416"/>
      <c r="JFG495" s="416"/>
      <c r="JFH495" s="416"/>
      <c r="JFI495" s="416"/>
      <c r="JFJ495" s="416"/>
      <c r="JFK495" s="258" t="s">
        <v>10863</v>
      </c>
      <c r="JFL495" s="258" t="s">
        <v>22772</v>
      </c>
      <c r="JFM495" s="258" t="s">
        <v>6595</v>
      </c>
      <c r="JFN495" s="251">
        <v>1</v>
      </c>
      <c r="JFO495" s="251"/>
      <c r="JFP495" s="100">
        <v>79.59</v>
      </c>
      <c r="JFQ495" s="100">
        <f>ROUND(JFP495*(1+$C$10),2)</f>
        <v>79.59</v>
      </c>
      <c r="JFR495" s="100">
        <f>JFN495*JFP495</f>
        <v>79.59</v>
      </c>
      <c r="JFS495" s="294">
        <f>JFQ495*JFN495</f>
        <v>79.59</v>
      </c>
      <c r="JFT495" s="295" t="s">
        <v>22773</v>
      </c>
      <c r="JFU495" s="416" t="s">
        <v>22774</v>
      </c>
      <c r="JFV495" s="416"/>
      <c r="JFW495" s="416"/>
      <c r="JFX495" s="416"/>
      <c r="JFY495" s="416"/>
      <c r="JFZ495" s="416"/>
      <c r="JGA495" s="258" t="s">
        <v>10863</v>
      </c>
      <c r="JGB495" s="258" t="s">
        <v>22772</v>
      </c>
      <c r="JGC495" s="258" t="s">
        <v>6595</v>
      </c>
      <c r="JGD495" s="251">
        <v>1</v>
      </c>
      <c r="JGE495" s="251"/>
      <c r="JGF495" s="100">
        <v>79.59</v>
      </c>
      <c r="JGG495" s="100">
        <f>ROUND(JGF495*(1+$C$10),2)</f>
        <v>79.59</v>
      </c>
      <c r="JGH495" s="100">
        <f>JGD495*JGF495</f>
        <v>79.59</v>
      </c>
      <c r="JGI495" s="294">
        <f>JGG495*JGD495</f>
        <v>79.59</v>
      </c>
      <c r="JGJ495" s="295" t="s">
        <v>22773</v>
      </c>
      <c r="JGK495" s="416" t="s">
        <v>22774</v>
      </c>
      <c r="JGL495" s="416"/>
      <c r="JGM495" s="416"/>
      <c r="JGN495" s="416"/>
      <c r="JGO495" s="416"/>
      <c r="JGP495" s="416"/>
      <c r="JGQ495" s="258" t="s">
        <v>10863</v>
      </c>
      <c r="JGR495" s="258" t="s">
        <v>22772</v>
      </c>
      <c r="JGS495" s="258" t="s">
        <v>6595</v>
      </c>
      <c r="JGT495" s="251">
        <v>1</v>
      </c>
      <c r="JGU495" s="251"/>
      <c r="JGV495" s="100">
        <v>79.59</v>
      </c>
      <c r="JGW495" s="100">
        <f>ROUND(JGV495*(1+$C$10),2)</f>
        <v>79.59</v>
      </c>
      <c r="JGX495" s="100">
        <f>JGT495*JGV495</f>
        <v>79.59</v>
      </c>
      <c r="JGY495" s="294">
        <f>JGW495*JGT495</f>
        <v>79.59</v>
      </c>
      <c r="JGZ495" s="295" t="s">
        <v>22773</v>
      </c>
      <c r="JHA495" s="416" t="s">
        <v>22774</v>
      </c>
      <c r="JHB495" s="416"/>
      <c r="JHC495" s="416"/>
      <c r="JHD495" s="416"/>
      <c r="JHE495" s="416"/>
      <c r="JHF495" s="416"/>
      <c r="JHG495" s="258" t="s">
        <v>10863</v>
      </c>
      <c r="JHH495" s="258" t="s">
        <v>22772</v>
      </c>
      <c r="JHI495" s="258" t="s">
        <v>6595</v>
      </c>
      <c r="JHJ495" s="251">
        <v>1</v>
      </c>
      <c r="JHK495" s="251"/>
      <c r="JHL495" s="100">
        <v>79.59</v>
      </c>
      <c r="JHM495" s="100">
        <f>ROUND(JHL495*(1+$C$10),2)</f>
        <v>79.59</v>
      </c>
      <c r="JHN495" s="100">
        <f>JHJ495*JHL495</f>
        <v>79.59</v>
      </c>
      <c r="JHO495" s="294">
        <f>JHM495*JHJ495</f>
        <v>79.59</v>
      </c>
      <c r="JHP495" s="295" t="s">
        <v>22773</v>
      </c>
      <c r="JHQ495" s="416" t="s">
        <v>22774</v>
      </c>
      <c r="JHR495" s="416"/>
      <c r="JHS495" s="416"/>
      <c r="JHT495" s="416"/>
      <c r="JHU495" s="416"/>
      <c r="JHV495" s="416"/>
      <c r="JHW495" s="258" t="s">
        <v>10863</v>
      </c>
      <c r="JHX495" s="258" t="s">
        <v>22772</v>
      </c>
      <c r="JHY495" s="258" t="s">
        <v>6595</v>
      </c>
      <c r="JHZ495" s="251">
        <v>1</v>
      </c>
      <c r="JIA495" s="251"/>
      <c r="JIB495" s="100">
        <v>79.59</v>
      </c>
      <c r="JIC495" s="100">
        <f>ROUND(JIB495*(1+$C$10),2)</f>
        <v>79.59</v>
      </c>
      <c r="JID495" s="100">
        <f>JHZ495*JIB495</f>
        <v>79.59</v>
      </c>
      <c r="JIE495" s="294">
        <f>JIC495*JHZ495</f>
        <v>79.59</v>
      </c>
      <c r="JIF495" s="295" t="s">
        <v>22773</v>
      </c>
      <c r="JIG495" s="416" t="s">
        <v>22774</v>
      </c>
      <c r="JIH495" s="416"/>
      <c r="JII495" s="416"/>
      <c r="JIJ495" s="416"/>
      <c r="JIK495" s="416"/>
      <c r="JIL495" s="416"/>
      <c r="JIM495" s="258" t="s">
        <v>10863</v>
      </c>
      <c r="JIN495" s="258" t="s">
        <v>22772</v>
      </c>
      <c r="JIO495" s="258" t="s">
        <v>6595</v>
      </c>
      <c r="JIP495" s="251">
        <v>1</v>
      </c>
      <c r="JIQ495" s="251"/>
      <c r="JIR495" s="100">
        <v>79.59</v>
      </c>
      <c r="JIS495" s="100">
        <f>ROUND(JIR495*(1+$C$10),2)</f>
        <v>79.59</v>
      </c>
      <c r="JIT495" s="100">
        <f>JIP495*JIR495</f>
        <v>79.59</v>
      </c>
      <c r="JIU495" s="294">
        <f>JIS495*JIP495</f>
        <v>79.59</v>
      </c>
      <c r="JIV495" s="295" t="s">
        <v>22773</v>
      </c>
      <c r="JIW495" s="416" t="s">
        <v>22774</v>
      </c>
      <c r="JIX495" s="416"/>
      <c r="JIY495" s="416"/>
      <c r="JIZ495" s="416"/>
      <c r="JJA495" s="416"/>
      <c r="JJB495" s="416"/>
      <c r="JJC495" s="258" t="s">
        <v>10863</v>
      </c>
      <c r="JJD495" s="258" t="s">
        <v>22772</v>
      </c>
      <c r="JJE495" s="258" t="s">
        <v>6595</v>
      </c>
      <c r="JJF495" s="251">
        <v>1</v>
      </c>
      <c r="JJG495" s="251"/>
      <c r="JJH495" s="100">
        <v>79.59</v>
      </c>
      <c r="JJI495" s="100">
        <f>ROUND(JJH495*(1+$C$10),2)</f>
        <v>79.59</v>
      </c>
      <c r="JJJ495" s="100">
        <f>JJF495*JJH495</f>
        <v>79.59</v>
      </c>
      <c r="JJK495" s="294">
        <f>JJI495*JJF495</f>
        <v>79.59</v>
      </c>
      <c r="JJL495" s="295" t="s">
        <v>22773</v>
      </c>
      <c r="JJM495" s="416" t="s">
        <v>22774</v>
      </c>
      <c r="JJN495" s="416"/>
      <c r="JJO495" s="416"/>
      <c r="JJP495" s="416"/>
      <c r="JJQ495" s="416"/>
      <c r="JJR495" s="416"/>
      <c r="JJS495" s="258" t="s">
        <v>10863</v>
      </c>
      <c r="JJT495" s="258" t="s">
        <v>22772</v>
      </c>
      <c r="JJU495" s="258" t="s">
        <v>6595</v>
      </c>
      <c r="JJV495" s="251">
        <v>1</v>
      </c>
      <c r="JJW495" s="251"/>
      <c r="JJX495" s="100">
        <v>79.59</v>
      </c>
      <c r="JJY495" s="100">
        <f>ROUND(JJX495*(1+$C$10),2)</f>
        <v>79.59</v>
      </c>
      <c r="JJZ495" s="100">
        <f>JJV495*JJX495</f>
        <v>79.59</v>
      </c>
      <c r="JKA495" s="294">
        <f>JJY495*JJV495</f>
        <v>79.59</v>
      </c>
      <c r="JKB495" s="295" t="s">
        <v>22773</v>
      </c>
      <c r="JKC495" s="416" t="s">
        <v>22774</v>
      </c>
      <c r="JKD495" s="416"/>
      <c r="JKE495" s="416"/>
      <c r="JKF495" s="416"/>
      <c r="JKG495" s="416"/>
      <c r="JKH495" s="416"/>
      <c r="JKI495" s="258" t="s">
        <v>10863</v>
      </c>
      <c r="JKJ495" s="258" t="s">
        <v>22772</v>
      </c>
      <c r="JKK495" s="258" t="s">
        <v>6595</v>
      </c>
      <c r="JKL495" s="251">
        <v>1</v>
      </c>
      <c r="JKM495" s="251"/>
      <c r="JKN495" s="100">
        <v>79.59</v>
      </c>
      <c r="JKO495" s="100">
        <f>ROUND(JKN495*(1+$C$10),2)</f>
        <v>79.59</v>
      </c>
      <c r="JKP495" s="100">
        <f>JKL495*JKN495</f>
        <v>79.59</v>
      </c>
      <c r="JKQ495" s="294">
        <f>JKO495*JKL495</f>
        <v>79.59</v>
      </c>
      <c r="JKR495" s="295" t="s">
        <v>22773</v>
      </c>
      <c r="JKS495" s="416" t="s">
        <v>22774</v>
      </c>
      <c r="JKT495" s="416"/>
      <c r="JKU495" s="416"/>
      <c r="JKV495" s="416"/>
      <c r="JKW495" s="416"/>
      <c r="JKX495" s="416"/>
      <c r="JKY495" s="258" t="s">
        <v>10863</v>
      </c>
      <c r="JKZ495" s="258" t="s">
        <v>22772</v>
      </c>
      <c r="JLA495" s="258" t="s">
        <v>6595</v>
      </c>
      <c r="JLB495" s="251">
        <v>1</v>
      </c>
      <c r="JLC495" s="251"/>
      <c r="JLD495" s="100">
        <v>79.59</v>
      </c>
      <c r="JLE495" s="100">
        <f>ROUND(JLD495*(1+$C$10),2)</f>
        <v>79.59</v>
      </c>
      <c r="JLF495" s="100">
        <f>JLB495*JLD495</f>
        <v>79.59</v>
      </c>
      <c r="JLG495" s="294">
        <f>JLE495*JLB495</f>
        <v>79.59</v>
      </c>
      <c r="JLH495" s="295" t="s">
        <v>22773</v>
      </c>
      <c r="JLI495" s="416" t="s">
        <v>22774</v>
      </c>
      <c r="JLJ495" s="416"/>
      <c r="JLK495" s="416"/>
      <c r="JLL495" s="416"/>
      <c r="JLM495" s="416"/>
      <c r="JLN495" s="416"/>
      <c r="JLO495" s="258" t="s">
        <v>10863</v>
      </c>
      <c r="JLP495" s="258" t="s">
        <v>22772</v>
      </c>
      <c r="JLQ495" s="258" t="s">
        <v>6595</v>
      </c>
      <c r="JLR495" s="251">
        <v>1</v>
      </c>
      <c r="JLS495" s="251"/>
      <c r="JLT495" s="100">
        <v>79.59</v>
      </c>
      <c r="JLU495" s="100">
        <f>ROUND(JLT495*(1+$C$10),2)</f>
        <v>79.59</v>
      </c>
      <c r="JLV495" s="100">
        <f>JLR495*JLT495</f>
        <v>79.59</v>
      </c>
      <c r="JLW495" s="294">
        <f>JLU495*JLR495</f>
        <v>79.59</v>
      </c>
      <c r="JLX495" s="295" t="s">
        <v>22773</v>
      </c>
      <c r="JLY495" s="416" t="s">
        <v>22774</v>
      </c>
      <c r="JLZ495" s="416"/>
      <c r="JMA495" s="416"/>
      <c r="JMB495" s="416"/>
      <c r="JMC495" s="416"/>
      <c r="JMD495" s="416"/>
      <c r="JME495" s="258" t="s">
        <v>10863</v>
      </c>
      <c r="JMF495" s="258" t="s">
        <v>22772</v>
      </c>
      <c r="JMG495" s="258" t="s">
        <v>6595</v>
      </c>
      <c r="JMH495" s="251">
        <v>1</v>
      </c>
      <c r="JMI495" s="251"/>
      <c r="JMJ495" s="100">
        <v>79.59</v>
      </c>
      <c r="JMK495" s="100">
        <f>ROUND(JMJ495*(1+$C$10),2)</f>
        <v>79.59</v>
      </c>
      <c r="JML495" s="100">
        <f>JMH495*JMJ495</f>
        <v>79.59</v>
      </c>
      <c r="JMM495" s="294">
        <f>JMK495*JMH495</f>
        <v>79.59</v>
      </c>
      <c r="JMN495" s="295" t="s">
        <v>22773</v>
      </c>
      <c r="JMO495" s="416" t="s">
        <v>22774</v>
      </c>
      <c r="JMP495" s="416"/>
      <c r="JMQ495" s="416"/>
      <c r="JMR495" s="416"/>
      <c r="JMS495" s="416"/>
      <c r="JMT495" s="416"/>
      <c r="JMU495" s="258" t="s">
        <v>10863</v>
      </c>
      <c r="JMV495" s="258" t="s">
        <v>22772</v>
      </c>
      <c r="JMW495" s="258" t="s">
        <v>6595</v>
      </c>
      <c r="JMX495" s="251">
        <v>1</v>
      </c>
      <c r="JMY495" s="251"/>
      <c r="JMZ495" s="100">
        <v>79.59</v>
      </c>
      <c r="JNA495" s="100">
        <f>ROUND(JMZ495*(1+$C$10),2)</f>
        <v>79.59</v>
      </c>
      <c r="JNB495" s="100">
        <f>JMX495*JMZ495</f>
        <v>79.59</v>
      </c>
      <c r="JNC495" s="294">
        <f>JNA495*JMX495</f>
        <v>79.59</v>
      </c>
      <c r="JND495" s="295" t="s">
        <v>22773</v>
      </c>
      <c r="JNE495" s="416" t="s">
        <v>22774</v>
      </c>
      <c r="JNF495" s="416"/>
      <c r="JNG495" s="416"/>
      <c r="JNH495" s="416"/>
      <c r="JNI495" s="416"/>
      <c r="JNJ495" s="416"/>
      <c r="JNK495" s="258" t="s">
        <v>10863</v>
      </c>
      <c r="JNL495" s="258" t="s">
        <v>22772</v>
      </c>
      <c r="JNM495" s="258" t="s">
        <v>6595</v>
      </c>
      <c r="JNN495" s="251">
        <v>1</v>
      </c>
      <c r="JNO495" s="251"/>
      <c r="JNP495" s="100">
        <v>79.59</v>
      </c>
      <c r="JNQ495" s="100">
        <f>ROUND(JNP495*(1+$C$10),2)</f>
        <v>79.59</v>
      </c>
      <c r="JNR495" s="100">
        <f>JNN495*JNP495</f>
        <v>79.59</v>
      </c>
      <c r="JNS495" s="294">
        <f>JNQ495*JNN495</f>
        <v>79.59</v>
      </c>
      <c r="JNT495" s="295" t="s">
        <v>22773</v>
      </c>
      <c r="JNU495" s="416" t="s">
        <v>22774</v>
      </c>
      <c r="JNV495" s="416"/>
      <c r="JNW495" s="416"/>
      <c r="JNX495" s="416"/>
      <c r="JNY495" s="416"/>
      <c r="JNZ495" s="416"/>
      <c r="JOA495" s="258" t="s">
        <v>10863</v>
      </c>
      <c r="JOB495" s="258" t="s">
        <v>22772</v>
      </c>
      <c r="JOC495" s="258" t="s">
        <v>6595</v>
      </c>
      <c r="JOD495" s="251">
        <v>1</v>
      </c>
      <c r="JOE495" s="251"/>
      <c r="JOF495" s="100">
        <v>79.59</v>
      </c>
      <c r="JOG495" s="100">
        <f>ROUND(JOF495*(1+$C$10),2)</f>
        <v>79.59</v>
      </c>
      <c r="JOH495" s="100">
        <f>JOD495*JOF495</f>
        <v>79.59</v>
      </c>
      <c r="JOI495" s="294">
        <f>JOG495*JOD495</f>
        <v>79.59</v>
      </c>
      <c r="JOJ495" s="295" t="s">
        <v>22773</v>
      </c>
      <c r="JOK495" s="416" t="s">
        <v>22774</v>
      </c>
      <c r="JOL495" s="416"/>
      <c r="JOM495" s="416"/>
      <c r="JON495" s="416"/>
      <c r="JOO495" s="416"/>
      <c r="JOP495" s="416"/>
      <c r="JOQ495" s="258" t="s">
        <v>10863</v>
      </c>
      <c r="JOR495" s="258" t="s">
        <v>22772</v>
      </c>
      <c r="JOS495" s="258" t="s">
        <v>6595</v>
      </c>
      <c r="JOT495" s="251">
        <v>1</v>
      </c>
      <c r="JOU495" s="251"/>
      <c r="JOV495" s="100">
        <v>79.59</v>
      </c>
      <c r="JOW495" s="100">
        <f>ROUND(JOV495*(1+$C$10),2)</f>
        <v>79.59</v>
      </c>
      <c r="JOX495" s="100">
        <f>JOT495*JOV495</f>
        <v>79.59</v>
      </c>
      <c r="JOY495" s="294">
        <f>JOW495*JOT495</f>
        <v>79.59</v>
      </c>
      <c r="JOZ495" s="295" t="s">
        <v>22773</v>
      </c>
      <c r="JPA495" s="416" t="s">
        <v>22774</v>
      </c>
      <c r="JPB495" s="416"/>
      <c r="JPC495" s="416"/>
      <c r="JPD495" s="416"/>
      <c r="JPE495" s="416"/>
      <c r="JPF495" s="416"/>
      <c r="JPG495" s="258" t="s">
        <v>10863</v>
      </c>
      <c r="JPH495" s="258" t="s">
        <v>22772</v>
      </c>
      <c r="JPI495" s="258" t="s">
        <v>6595</v>
      </c>
      <c r="JPJ495" s="251">
        <v>1</v>
      </c>
      <c r="JPK495" s="251"/>
      <c r="JPL495" s="100">
        <v>79.59</v>
      </c>
      <c r="JPM495" s="100">
        <f>ROUND(JPL495*(1+$C$10),2)</f>
        <v>79.59</v>
      </c>
      <c r="JPN495" s="100">
        <f>JPJ495*JPL495</f>
        <v>79.59</v>
      </c>
      <c r="JPO495" s="294">
        <f>JPM495*JPJ495</f>
        <v>79.59</v>
      </c>
      <c r="JPP495" s="295" t="s">
        <v>22773</v>
      </c>
      <c r="JPQ495" s="416" t="s">
        <v>22774</v>
      </c>
      <c r="JPR495" s="416"/>
      <c r="JPS495" s="416"/>
      <c r="JPT495" s="416"/>
      <c r="JPU495" s="416"/>
      <c r="JPV495" s="416"/>
      <c r="JPW495" s="258" t="s">
        <v>10863</v>
      </c>
      <c r="JPX495" s="258" t="s">
        <v>22772</v>
      </c>
      <c r="JPY495" s="258" t="s">
        <v>6595</v>
      </c>
      <c r="JPZ495" s="251">
        <v>1</v>
      </c>
      <c r="JQA495" s="251"/>
      <c r="JQB495" s="100">
        <v>79.59</v>
      </c>
      <c r="JQC495" s="100">
        <f>ROUND(JQB495*(1+$C$10),2)</f>
        <v>79.59</v>
      </c>
      <c r="JQD495" s="100">
        <f>JPZ495*JQB495</f>
        <v>79.59</v>
      </c>
      <c r="JQE495" s="294">
        <f>JQC495*JPZ495</f>
        <v>79.59</v>
      </c>
      <c r="JQF495" s="295" t="s">
        <v>22773</v>
      </c>
      <c r="JQG495" s="416" t="s">
        <v>22774</v>
      </c>
      <c r="JQH495" s="416"/>
      <c r="JQI495" s="416"/>
      <c r="JQJ495" s="416"/>
      <c r="JQK495" s="416"/>
      <c r="JQL495" s="416"/>
      <c r="JQM495" s="258" t="s">
        <v>10863</v>
      </c>
      <c r="JQN495" s="258" t="s">
        <v>22772</v>
      </c>
      <c r="JQO495" s="258" t="s">
        <v>6595</v>
      </c>
      <c r="JQP495" s="251">
        <v>1</v>
      </c>
      <c r="JQQ495" s="251"/>
      <c r="JQR495" s="100">
        <v>79.59</v>
      </c>
      <c r="JQS495" s="100">
        <f>ROUND(JQR495*(1+$C$10),2)</f>
        <v>79.59</v>
      </c>
      <c r="JQT495" s="100">
        <f>JQP495*JQR495</f>
        <v>79.59</v>
      </c>
      <c r="JQU495" s="294">
        <f>JQS495*JQP495</f>
        <v>79.59</v>
      </c>
      <c r="JQV495" s="295" t="s">
        <v>22773</v>
      </c>
      <c r="JQW495" s="416" t="s">
        <v>22774</v>
      </c>
      <c r="JQX495" s="416"/>
      <c r="JQY495" s="416"/>
      <c r="JQZ495" s="416"/>
      <c r="JRA495" s="416"/>
      <c r="JRB495" s="416"/>
      <c r="JRC495" s="258" t="s">
        <v>10863</v>
      </c>
      <c r="JRD495" s="258" t="s">
        <v>22772</v>
      </c>
      <c r="JRE495" s="258" t="s">
        <v>6595</v>
      </c>
      <c r="JRF495" s="251">
        <v>1</v>
      </c>
      <c r="JRG495" s="251"/>
      <c r="JRH495" s="100">
        <v>79.59</v>
      </c>
      <c r="JRI495" s="100">
        <f>ROUND(JRH495*(1+$C$10),2)</f>
        <v>79.59</v>
      </c>
      <c r="JRJ495" s="100">
        <f>JRF495*JRH495</f>
        <v>79.59</v>
      </c>
      <c r="JRK495" s="294">
        <f>JRI495*JRF495</f>
        <v>79.59</v>
      </c>
      <c r="JRL495" s="295" t="s">
        <v>22773</v>
      </c>
      <c r="JRM495" s="416" t="s">
        <v>22774</v>
      </c>
      <c r="JRN495" s="416"/>
      <c r="JRO495" s="416"/>
      <c r="JRP495" s="416"/>
      <c r="JRQ495" s="416"/>
      <c r="JRR495" s="416"/>
      <c r="JRS495" s="258" t="s">
        <v>10863</v>
      </c>
      <c r="JRT495" s="258" t="s">
        <v>22772</v>
      </c>
      <c r="JRU495" s="258" t="s">
        <v>6595</v>
      </c>
      <c r="JRV495" s="251">
        <v>1</v>
      </c>
      <c r="JRW495" s="251"/>
      <c r="JRX495" s="100">
        <v>79.59</v>
      </c>
      <c r="JRY495" s="100">
        <f>ROUND(JRX495*(1+$C$10),2)</f>
        <v>79.59</v>
      </c>
      <c r="JRZ495" s="100">
        <f>JRV495*JRX495</f>
        <v>79.59</v>
      </c>
      <c r="JSA495" s="294">
        <f>JRY495*JRV495</f>
        <v>79.59</v>
      </c>
      <c r="JSB495" s="295" t="s">
        <v>22773</v>
      </c>
      <c r="JSC495" s="416" t="s">
        <v>22774</v>
      </c>
      <c r="JSD495" s="416"/>
      <c r="JSE495" s="416"/>
      <c r="JSF495" s="416"/>
      <c r="JSG495" s="416"/>
      <c r="JSH495" s="416"/>
      <c r="JSI495" s="258" t="s">
        <v>10863</v>
      </c>
      <c r="JSJ495" s="258" t="s">
        <v>22772</v>
      </c>
      <c r="JSK495" s="258" t="s">
        <v>6595</v>
      </c>
      <c r="JSL495" s="251">
        <v>1</v>
      </c>
      <c r="JSM495" s="251"/>
      <c r="JSN495" s="100">
        <v>79.59</v>
      </c>
      <c r="JSO495" s="100">
        <f>ROUND(JSN495*(1+$C$10),2)</f>
        <v>79.59</v>
      </c>
      <c r="JSP495" s="100">
        <f>JSL495*JSN495</f>
        <v>79.59</v>
      </c>
      <c r="JSQ495" s="294">
        <f>JSO495*JSL495</f>
        <v>79.59</v>
      </c>
      <c r="JSR495" s="295" t="s">
        <v>22773</v>
      </c>
      <c r="JSS495" s="416" t="s">
        <v>22774</v>
      </c>
      <c r="JST495" s="416"/>
      <c r="JSU495" s="416"/>
      <c r="JSV495" s="416"/>
      <c r="JSW495" s="416"/>
      <c r="JSX495" s="416"/>
      <c r="JSY495" s="258" t="s">
        <v>10863</v>
      </c>
      <c r="JSZ495" s="258" t="s">
        <v>22772</v>
      </c>
      <c r="JTA495" s="258" t="s">
        <v>6595</v>
      </c>
      <c r="JTB495" s="251">
        <v>1</v>
      </c>
      <c r="JTC495" s="251"/>
      <c r="JTD495" s="100">
        <v>79.59</v>
      </c>
      <c r="JTE495" s="100">
        <f>ROUND(JTD495*(1+$C$10),2)</f>
        <v>79.59</v>
      </c>
      <c r="JTF495" s="100">
        <f>JTB495*JTD495</f>
        <v>79.59</v>
      </c>
      <c r="JTG495" s="294">
        <f>JTE495*JTB495</f>
        <v>79.59</v>
      </c>
      <c r="JTH495" s="295" t="s">
        <v>22773</v>
      </c>
      <c r="JTI495" s="416" t="s">
        <v>22774</v>
      </c>
      <c r="JTJ495" s="416"/>
      <c r="JTK495" s="416"/>
      <c r="JTL495" s="416"/>
      <c r="JTM495" s="416"/>
      <c r="JTN495" s="416"/>
      <c r="JTO495" s="258" t="s">
        <v>10863</v>
      </c>
      <c r="JTP495" s="258" t="s">
        <v>22772</v>
      </c>
      <c r="JTQ495" s="258" t="s">
        <v>6595</v>
      </c>
      <c r="JTR495" s="251">
        <v>1</v>
      </c>
      <c r="JTS495" s="251"/>
      <c r="JTT495" s="100">
        <v>79.59</v>
      </c>
      <c r="JTU495" s="100">
        <f>ROUND(JTT495*(1+$C$10),2)</f>
        <v>79.59</v>
      </c>
      <c r="JTV495" s="100">
        <f>JTR495*JTT495</f>
        <v>79.59</v>
      </c>
      <c r="JTW495" s="294">
        <f>JTU495*JTR495</f>
        <v>79.59</v>
      </c>
      <c r="JTX495" s="295" t="s">
        <v>22773</v>
      </c>
      <c r="JTY495" s="416" t="s">
        <v>22774</v>
      </c>
      <c r="JTZ495" s="416"/>
      <c r="JUA495" s="416"/>
      <c r="JUB495" s="416"/>
      <c r="JUC495" s="416"/>
      <c r="JUD495" s="416"/>
      <c r="JUE495" s="258" t="s">
        <v>10863</v>
      </c>
      <c r="JUF495" s="258" t="s">
        <v>22772</v>
      </c>
      <c r="JUG495" s="258" t="s">
        <v>6595</v>
      </c>
      <c r="JUH495" s="251">
        <v>1</v>
      </c>
      <c r="JUI495" s="251"/>
      <c r="JUJ495" s="100">
        <v>79.59</v>
      </c>
      <c r="JUK495" s="100">
        <f>ROUND(JUJ495*(1+$C$10),2)</f>
        <v>79.59</v>
      </c>
      <c r="JUL495" s="100">
        <f>JUH495*JUJ495</f>
        <v>79.59</v>
      </c>
      <c r="JUM495" s="294">
        <f>JUK495*JUH495</f>
        <v>79.59</v>
      </c>
      <c r="JUN495" s="295" t="s">
        <v>22773</v>
      </c>
      <c r="JUO495" s="416" t="s">
        <v>22774</v>
      </c>
      <c r="JUP495" s="416"/>
      <c r="JUQ495" s="416"/>
      <c r="JUR495" s="416"/>
      <c r="JUS495" s="416"/>
      <c r="JUT495" s="416"/>
      <c r="JUU495" s="258" t="s">
        <v>10863</v>
      </c>
      <c r="JUV495" s="258" t="s">
        <v>22772</v>
      </c>
      <c r="JUW495" s="258" t="s">
        <v>6595</v>
      </c>
      <c r="JUX495" s="251">
        <v>1</v>
      </c>
      <c r="JUY495" s="251"/>
      <c r="JUZ495" s="100">
        <v>79.59</v>
      </c>
      <c r="JVA495" s="100">
        <f>ROUND(JUZ495*(1+$C$10),2)</f>
        <v>79.59</v>
      </c>
      <c r="JVB495" s="100">
        <f>JUX495*JUZ495</f>
        <v>79.59</v>
      </c>
      <c r="JVC495" s="294">
        <f>JVA495*JUX495</f>
        <v>79.59</v>
      </c>
      <c r="JVD495" s="295" t="s">
        <v>22773</v>
      </c>
      <c r="JVE495" s="416" t="s">
        <v>22774</v>
      </c>
      <c r="JVF495" s="416"/>
      <c r="JVG495" s="416"/>
      <c r="JVH495" s="416"/>
      <c r="JVI495" s="416"/>
      <c r="JVJ495" s="416"/>
      <c r="JVK495" s="258" t="s">
        <v>10863</v>
      </c>
      <c r="JVL495" s="258" t="s">
        <v>22772</v>
      </c>
      <c r="JVM495" s="258" t="s">
        <v>6595</v>
      </c>
      <c r="JVN495" s="251">
        <v>1</v>
      </c>
      <c r="JVO495" s="251"/>
      <c r="JVP495" s="100">
        <v>79.59</v>
      </c>
      <c r="JVQ495" s="100">
        <f>ROUND(JVP495*(1+$C$10),2)</f>
        <v>79.59</v>
      </c>
      <c r="JVR495" s="100">
        <f>JVN495*JVP495</f>
        <v>79.59</v>
      </c>
      <c r="JVS495" s="294">
        <f>JVQ495*JVN495</f>
        <v>79.59</v>
      </c>
      <c r="JVT495" s="295" t="s">
        <v>22773</v>
      </c>
      <c r="JVU495" s="416" t="s">
        <v>22774</v>
      </c>
      <c r="JVV495" s="416"/>
      <c r="JVW495" s="416"/>
      <c r="JVX495" s="416"/>
      <c r="JVY495" s="416"/>
      <c r="JVZ495" s="416"/>
      <c r="JWA495" s="258" t="s">
        <v>10863</v>
      </c>
      <c r="JWB495" s="258" t="s">
        <v>22772</v>
      </c>
      <c r="JWC495" s="258" t="s">
        <v>6595</v>
      </c>
      <c r="JWD495" s="251">
        <v>1</v>
      </c>
      <c r="JWE495" s="251"/>
      <c r="JWF495" s="100">
        <v>79.59</v>
      </c>
      <c r="JWG495" s="100">
        <f>ROUND(JWF495*(1+$C$10),2)</f>
        <v>79.59</v>
      </c>
      <c r="JWH495" s="100">
        <f>JWD495*JWF495</f>
        <v>79.59</v>
      </c>
      <c r="JWI495" s="294">
        <f>JWG495*JWD495</f>
        <v>79.59</v>
      </c>
      <c r="JWJ495" s="295" t="s">
        <v>22773</v>
      </c>
      <c r="JWK495" s="416" t="s">
        <v>22774</v>
      </c>
      <c r="JWL495" s="416"/>
      <c r="JWM495" s="416"/>
      <c r="JWN495" s="416"/>
      <c r="JWO495" s="416"/>
      <c r="JWP495" s="416"/>
      <c r="JWQ495" s="258" t="s">
        <v>10863</v>
      </c>
      <c r="JWR495" s="258" t="s">
        <v>22772</v>
      </c>
      <c r="JWS495" s="258" t="s">
        <v>6595</v>
      </c>
      <c r="JWT495" s="251">
        <v>1</v>
      </c>
      <c r="JWU495" s="251"/>
      <c r="JWV495" s="100">
        <v>79.59</v>
      </c>
      <c r="JWW495" s="100">
        <f>ROUND(JWV495*(1+$C$10),2)</f>
        <v>79.59</v>
      </c>
      <c r="JWX495" s="100">
        <f>JWT495*JWV495</f>
        <v>79.59</v>
      </c>
      <c r="JWY495" s="294">
        <f>JWW495*JWT495</f>
        <v>79.59</v>
      </c>
      <c r="JWZ495" s="295" t="s">
        <v>22773</v>
      </c>
      <c r="JXA495" s="416" t="s">
        <v>22774</v>
      </c>
      <c r="JXB495" s="416"/>
      <c r="JXC495" s="416"/>
      <c r="JXD495" s="416"/>
      <c r="JXE495" s="416"/>
      <c r="JXF495" s="416"/>
      <c r="JXG495" s="258" t="s">
        <v>10863</v>
      </c>
      <c r="JXH495" s="258" t="s">
        <v>22772</v>
      </c>
      <c r="JXI495" s="258" t="s">
        <v>6595</v>
      </c>
      <c r="JXJ495" s="251">
        <v>1</v>
      </c>
      <c r="JXK495" s="251"/>
      <c r="JXL495" s="100">
        <v>79.59</v>
      </c>
      <c r="JXM495" s="100">
        <f>ROUND(JXL495*(1+$C$10),2)</f>
        <v>79.59</v>
      </c>
      <c r="JXN495" s="100">
        <f>JXJ495*JXL495</f>
        <v>79.59</v>
      </c>
      <c r="JXO495" s="294">
        <f>JXM495*JXJ495</f>
        <v>79.59</v>
      </c>
      <c r="JXP495" s="295" t="s">
        <v>22773</v>
      </c>
      <c r="JXQ495" s="416" t="s">
        <v>22774</v>
      </c>
      <c r="JXR495" s="416"/>
      <c r="JXS495" s="416"/>
      <c r="JXT495" s="416"/>
      <c r="JXU495" s="416"/>
      <c r="JXV495" s="416"/>
      <c r="JXW495" s="258" t="s">
        <v>10863</v>
      </c>
      <c r="JXX495" s="258" t="s">
        <v>22772</v>
      </c>
      <c r="JXY495" s="258" t="s">
        <v>6595</v>
      </c>
      <c r="JXZ495" s="251">
        <v>1</v>
      </c>
      <c r="JYA495" s="251"/>
      <c r="JYB495" s="100">
        <v>79.59</v>
      </c>
      <c r="JYC495" s="100">
        <f>ROUND(JYB495*(1+$C$10),2)</f>
        <v>79.59</v>
      </c>
      <c r="JYD495" s="100">
        <f>JXZ495*JYB495</f>
        <v>79.59</v>
      </c>
      <c r="JYE495" s="294">
        <f>JYC495*JXZ495</f>
        <v>79.59</v>
      </c>
      <c r="JYF495" s="295" t="s">
        <v>22773</v>
      </c>
      <c r="JYG495" s="416" t="s">
        <v>22774</v>
      </c>
      <c r="JYH495" s="416"/>
      <c r="JYI495" s="416"/>
      <c r="JYJ495" s="416"/>
      <c r="JYK495" s="416"/>
      <c r="JYL495" s="416"/>
      <c r="JYM495" s="258" t="s">
        <v>10863</v>
      </c>
      <c r="JYN495" s="258" t="s">
        <v>22772</v>
      </c>
      <c r="JYO495" s="258" t="s">
        <v>6595</v>
      </c>
      <c r="JYP495" s="251">
        <v>1</v>
      </c>
      <c r="JYQ495" s="251"/>
      <c r="JYR495" s="100">
        <v>79.59</v>
      </c>
      <c r="JYS495" s="100">
        <f>ROUND(JYR495*(1+$C$10),2)</f>
        <v>79.59</v>
      </c>
      <c r="JYT495" s="100">
        <f>JYP495*JYR495</f>
        <v>79.59</v>
      </c>
      <c r="JYU495" s="294">
        <f>JYS495*JYP495</f>
        <v>79.59</v>
      </c>
      <c r="JYV495" s="295" t="s">
        <v>22773</v>
      </c>
      <c r="JYW495" s="416" t="s">
        <v>22774</v>
      </c>
      <c r="JYX495" s="416"/>
      <c r="JYY495" s="416"/>
      <c r="JYZ495" s="416"/>
      <c r="JZA495" s="416"/>
      <c r="JZB495" s="416"/>
      <c r="JZC495" s="258" t="s">
        <v>10863</v>
      </c>
      <c r="JZD495" s="258" t="s">
        <v>22772</v>
      </c>
      <c r="JZE495" s="258" t="s">
        <v>6595</v>
      </c>
      <c r="JZF495" s="251">
        <v>1</v>
      </c>
      <c r="JZG495" s="251"/>
      <c r="JZH495" s="100">
        <v>79.59</v>
      </c>
      <c r="JZI495" s="100">
        <f>ROUND(JZH495*(1+$C$10),2)</f>
        <v>79.59</v>
      </c>
      <c r="JZJ495" s="100">
        <f>JZF495*JZH495</f>
        <v>79.59</v>
      </c>
      <c r="JZK495" s="294">
        <f>JZI495*JZF495</f>
        <v>79.59</v>
      </c>
      <c r="JZL495" s="295" t="s">
        <v>22773</v>
      </c>
      <c r="JZM495" s="416" t="s">
        <v>22774</v>
      </c>
      <c r="JZN495" s="416"/>
      <c r="JZO495" s="416"/>
      <c r="JZP495" s="416"/>
      <c r="JZQ495" s="416"/>
      <c r="JZR495" s="416"/>
      <c r="JZS495" s="258" t="s">
        <v>10863</v>
      </c>
      <c r="JZT495" s="258" t="s">
        <v>22772</v>
      </c>
      <c r="JZU495" s="258" t="s">
        <v>6595</v>
      </c>
      <c r="JZV495" s="251">
        <v>1</v>
      </c>
      <c r="JZW495" s="251"/>
      <c r="JZX495" s="100">
        <v>79.59</v>
      </c>
      <c r="JZY495" s="100">
        <f>ROUND(JZX495*(1+$C$10),2)</f>
        <v>79.59</v>
      </c>
      <c r="JZZ495" s="100">
        <f>JZV495*JZX495</f>
        <v>79.59</v>
      </c>
      <c r="KAA495" s="294">
        <f>JZY495*JZV495</f>
        <v>79.59</v>
      </c>
      <c r="KAB495" s="295" t="s">
        <v>22773</v>
      </c>
      <c r="KAC495" s="416" t="s">
        <v>22774</v>
      </c>
      <c r="KAD495" s="416"/>
      <c r="KAE495" s="416"/>
      <c r="KAF495" s="416"/>
      <c r="KAG495" s="416"/>
      <c r="KAH495" s="416"/>
      <c r="KAI495" s="258" t="s">
        <v>10863</v>
      </c>
      <c r="KAJ495" s="258" t="s">
        <v>22772</v>
      </c>
      <c r="KAK495" s="258" t="s">
        <v>6595</v>
      </c>
      <c r="KAL495" s="251">
        <v>1</v>
      </c>
      <c r="KAM495" s="251"/>
      <c r="KAN495" s="100">
        <v>79.59</v>
      </c>
      <c r="KAO495" s="100">
        <f>ROUND(KAN495*(1+$C$10),2)</f>
        <v>79.59</v>
      </c>
      <c r="KAP495" s="100">
        <f>KAL495*KAN495</f>
        <v>79.59</v>
      </c>
      <c r="KAQ495" s="294">
        <f>KAO495*KAL495</f>
        <v>79.59</v>
      </c>
      <c r="KAR495" s="295" t="s">
        <v>22773</v>
      </c>
      <c r="KAS495" s="416" t="s">
        <v>22774</v>
      </c>
      <c r="KAT495" s="416"/>
      <c r="KAU495" s="416"/>
      <c r="KAV495" s="416"/>
      <c r="KAW495" s="416"/>
      <c r="KAX495" s="416"/>
      <c r="KAY495" s="258" t="s">
        <v>10863</v>
      </c>
      <c r="KAZ495" s="258" t="s">
        <v>22772</v>
      </c>
      <c r="KBA495" s="258" t="s">
        <v>6595</v>
      </c>
      <c r="KBB495" s="251">
        <v>1</v>
      </c>
      <c r="KBC495" s="251"/>
      <c r="KBD495" s="100">
        <v>79.59</v>
      </c>
      <c r="KBE495" s="100">
        <f>ROUND(KBD495*(1+$C$10),2)</f>
        <v>79.59</v>
      </c>
      <c r="KBF495" s="100">
        <f>KBB495*KBD495</f>
        <v>79.59</v>
      </c>
      <c r="KBG495" s="294">
        <f>KBE495*KBB495</f>
        <v>79.59</v>
      </c>
      <c r="KBH495" s="295" t="s">
        <v>22773</v>
      </c>
      <c r="KBI495" s="416" t="s">
        <v>22774</v>
      </c>
      <c r="KBJ495" s="416"/>
      <c r="KBK495" s="416"/>
      <c r="KBL495" s="416"/>
      <c r="KBM495" s="416"/>
      <c r="KBN495" s="416"/>
      <c r="KBO495" s="258" t="s">
        <v>10863</v>
      </c>
      <c r="KBP495" s="258" t="s">
        <v>22772</v>
      </c>
      <c r="KBQ495" s="258" t="s">
        <v>6595</v>
      </c>
      <c r="KBR495" s="251">
        <v>1</v>
      </c>
      <c r="KBS495" s="251"/>
      <c r="KBT495" s="100">
        <v>79.59</v>
      </c>
      <c r="KBU495" s="100">
        <f>ROUND(KBT495*(1+$C$10),2)</f>
        <v>79.59</v>
      </c>
      <c r="KBV495" s="100">
        <f>KBR495*KBT495</f>
        <v>79.59</v>
      </c>
      <c r="KBW495" s="294">
        <f>KBU495*KBR495</f>
        <v>79.59</v>
      </c>
      <c r="KBX495" s="295" t="s">
        <v>22773</v>
      </c>
      <c r="KBY495" s="416" t="s">
        <v>22774</v>
      </c>
      <c r="KBZ495" s="416"/>
      <c r="KCA495" s="416"/>
      <c r="KCB495" s="416"/>
      <c r="KCC495" s="416"/>
      <c r="KCD495" s="416"/>
      <c r="KCE495" s="258" t="s">
        <v>10863</v>
      </c>
      <c r="KCF495" s="258" t="s">
        <v>22772</v>
      </c>
      <c r="KCG495" s="258" t="s">
        <v>6595</v>
      </c>
      <c r="KCH495" s="251">
        <v>1</v>
      </c>
      <c r="KCI495" s="251"/>
      <c r="KCJ495" s="100">
        <v>79.59</v>
      </c>
      <c r="KCK495" s="100">
        <f>ROUND(KCJ495*(1+$C$10),2)</f>
        <v>79.59</v>
      </c>
      <c r="KCL495" s="100">
        <f>KCH495*KCJ495</f>
        <v>79.59</v>
      </c>
      <c r="KCM495" s="294">
        <f>KCK495*KCH495</f>
        <v>79.59</v>
      </c>
      <c r="KCN495" s="295" t="s">
        <v>22773</v>
      </c>
      <c r="KCO495" s="416" t="s">
        <v>22774</v>
      </c>
      <c r="KCP495" s="416"/>
      <c r="KCQ495" s="416"/>
      <c r="KCR495" s="416"/>
      <c r="KCS495" s="416"/>
      <c r="KCT495" s="416"/>
      <c r="KCU495" s="258" t="s">
        <v>10863</v>
      </c>
      <c r="KCV495" s="258" t="s">
        <v>22772</v>
      </c>
      <c r="KCW495" s="258" t="s">
        <v>6595</v>
      </c>
      <c r="KCX495" s="251">
        <v>1</v>
      </c>
      <c r="KCY495" s="251"/>
      <c r="KCZ495" s="100">
        <v>79.59</v>
      </c>
      <c r="KDA495" s="100">
        <f>ROUND(KCZ495*(1+$C$10),2)</f>
        <v>79.59</v>
      </c>
      <c r="KDB495" s="100">
        <f>KCX495*KCZ495</f>
        <v>79.59</v>
      </c>
      <c r="KDC495" s="294">
        <f>KDA495*KCX495</f>
        <v>79.59</v>
      </c>
      <c r="KDD495" s="295" t="s">
        <v>22773</v>
      </c>
      <c r="KDE495" s="416" t="s">
        <v>22774</v>
      </c>
      <c r="KDF495" s="416"/>
      <c r="KDG495" s="416"/>
      <c r="KDH495" s="416"/>
      <c r="KDI495" s="416"/>
      <c r="KDJ495" s="416"/>
      <c r="KDK495" s="258" t="s">
        <v>10863</v>
      </c>
      <c r="KDL495" s="258" t="s">
        <v>22772</v>
      </c>
      <c r="KDM495" s="258" t="s">
        <v>6595</v>
      </c>
      <c r="KDN495" s="251">
        <v>1</v>
      </c>
      <c r="KDO495" s="251"/>
      <c r="KDP495" s="100">
        <v>79.59</v>
      </c>
      <c r="KDQ495" s="100">
        <f>ROUND(KDP495*(1+$C$10),2)</f>
        <v>79.59</v>
      </c>
      <c r="KDR495" s="100">
        <f>KDN495*KDP495</f>
        <v>79.59</v>
      </c>
      <c r="KDS495" s="294">
        <f>KDQ495*KDN495</f>
        <v>79.59</v>
      </c>
      <c r="KDT495" s="295" t="s">
        <v>22773</v>
      </c>
      <c r="KDU495" s="416" t="s">
        <v>22774</v>
      </c>
      <c r="KDV495" s="416"/>
      <c r="KDW495" s="416"/>
      <c r="KDX495" s="416"/>
      <c r="KDY495" s="416"/>
      <c r="KDZ495" s="416"/>
      <c r="KEA495" s="258" t="s">
        <v>10863</v>
      </c>
      <c r="KEB495" s="258" t="s">
        <v>22772</v>
      </c>
      <c r="KEC495" s="258" t="s">
        <v>6595</v>
      </c>
      <c r="KED495" s="251">
        <v>1</v>
      </c>
      <c r="KEE495" s="251"/>
      <c r="KEF495" s="100">
        <v>79.59</v>
      </c>
      <c r="KEG495" s="100">
        <f>ROUND(KEF495*(1+$C$10),2)</f>
        <v>79.59</v>
      </c>
      <c r="KEH495" s="100">
        <f>KED495*KEF495</f>
        <v>79.59</v>
      </c>
      <c r="KEI495" s="294">
        <f>KEG495*KED495</f>
        <v>79.59</v>
      </c>
      <c r="KEJ495" s="295" t="s">
        <v>22773</v>
      </c>
      <c r="KEK495" s="416" t="s">
        <v>22774</v>
      </c>
      <c r="KEL495" s="416"/>
      <c r="KEM495" s="416"/>
      <c r="KEN495" s="416"/>
      <c r="KEO495" s="416"/>
      <c r="KEP495" s="416"/>
      <c r="KEQ495" s="258" t="s">
        <v>10863</v>
      </c>
      <c r="KER495" s="258" t="s">
        <v>22772</v>
      </c>
      <c r="KES495" s="258" t="s">
        <v>6595</v>
      </c>
      <c r="KET495" s="251">
        <v>1</v>
      </c>
      <c r="KEU495" s="251"/>
      <c r="KEV495" s="100">
        <v>79.59</v>
      </c>
      <c r="KEW495" s="100">
        <f>ROUND(KEV495*(1+$C$10),2)</f>
        <v>79.59</v>
      </c>
      <c r="KEX495" s="100">
        <f>KET495*KEV495</f>
        <v>79.59</v>
      </c>
      <c r="KEY495" s="294">
        <f>KEW495*KET495</f>
        <v>79.59</v>
      </c>
      <c r="KEZ495" s="295" t="s">
        <v>22773</v>
      </c>
      <c r="KFA495" s="416" t="s">
        <v>22774</v>
      </c>
      <c r="KFB495" s="416"/>
      <c r="KFC495" s="416"/>
      <c r="KFD495" s="416"/>
      <c r="KFE495" s="416"/>
      <c r="KFF495" s="416"/>
      <c r="KFG495" s="258" t="s">
        <v>10863</v>
      </c>
      <c r="KFH495" s="258" t="s">
        <v>22772</v>
      </c>
      <c r="KFI495" s="258" t="s">
        <v>6595</v>
      </c>
      <c r="KFJ495" s="251">
        <v>1</v>
      </c>
      <c r="KFK495" s="251"/>
      <c r="KFL495" s="100">
        <v>79.59</v>
      </c>
      <c r="KFM495" s="100">
        <f>ROUND(KFL495*(1+$C$10),2)</f>
        <v>79.59</v>
      </c>
      <c r="KFN495" s="100">
        <f>KFJ495*KFL495</f>
        <v>79.59</v>
      </c>
      <c r="KFO495" s="294">
        <f>KFM495*KFJ495</f>
        <v>79.59</v>
      </c>
      <c r="KFP495" s="295" t="s">
        <v>22773</v>
      </c>
      <c r="KFQ495" s="416" t="s">
        <v>22774</v>
      </c>
      <c r="KFR495" s="416"/>
      <c r="KFS495" s="416"/>
      <c r="KFT495" s="416"/>
      <c r="KFU495" s="416"/>
      <c r="KFV495" s="416"/>
      <c r="KFW495" s="258" t="s">
        <v>10863</v>
      </c>
      <c r="KFX495" s="258" t="s">
        <v>22772</v>
      </c>
      <c r="KFY495" s="258" t="s">
        <v>6595</v>
      </c>
      <c r="KFZ495" s="251">
        <v>1</v>
      </c>
      <c r="KGA495" s="251"/>
      <c r="KGB495" s="100">
        <v>79.59</v>
      </c>
      <c r="KGC495" s="100">
        <f>ROUND(KGB495*(1+$C$10),2)</f>
        <v>79.59</v>
      </c>
      <c r="KGD495" s="100">
        <f>KFZ495*KGB495</f>
        <v>79.59</v>
      </c>
      <c r="KGE495" s="294">
        <f>KGC495*KFZ495</f>
        <v>79.59</v>
      </c>
      <c r="KGF495" s="295" t="s">
        <v>22773</v>
      </c>
      <c r="KGG495" s="416" t="s">
        <v>22774</v>
      </c>
      <c r="KGH495" s="416"/>
      <c r="KGI495" s="416"/>
      <c r="KGJ495" s="416"/>
      <c r="KGK495" s="416"/>
      <c r="KGL495" s="416"/>
      <c r="KGM495" s="258" t="s">
        <v>10863</v>
      </c>
      <c r="KGN495" s="258" t="s">
        <v>22772</v>
      </c>
      <c r="KGO495" s="258" t="s">
        <v>6595</v>
      </c>
      <c r="KGP495" s="251">
        <v>1</v>
      </c>
      <c r="KGQ495" s="251"/>
      <c r="KGR495" s="100">
        <v>79.59</v>
      </c>
      <c r="KGS495" s="100">
        <f>ROUND(KGR495*(1+$C$10),2)</f>
        <v>79.59</v>
      </c>
      <c r="KGT495" s="100">
        <f>KGP495*KGR495</f>
        <v>79.59</v>
      </c>
      <c r="KGU495" s="294">
        <f>KGS495*KGP495</f>
        <v>79.59</v>
      </c>
      <c r="KGV495" s="295" t="s">
        <v>22773</v>
      </c>
      <c r="KGW495" s="416" t="s">
        <v>22774</v>
      </c>
      <c r="KGX495" s="416"/>
      <c r="KGY495" s="416"/>
      <c r="KGZ495" s="416"/>
      <c r="KHA495" s="416"/>
      <c r="KHB495" s="416"/>
      <c r="KHC495" s="258" t="s">
        <v>10863</v>
      </c>
      <c r="KHD495" s="258" t="s">
        <v>22772</v>
      </c>
      <c r="KHE495" s="258" t="s">
        <v>6595</v>
      </c>
      <c r="KHF495" s="251">
        <v>1</v>
      </c>
      <c r="KHG495" s="251"/>
      <c r="KHH495" s="100">
        <v>79.59</v>
      </c>
      <c r="KHI495" s="100">
        <f>ROUND(KHH495*(1+$C$10),2)</f>
        <v>79.59</v>
      </c>
      <c r="KHJ495" s="100">
        <f>KHF495*KHH495</f>
        <v>79.59</v>
      </c>
      <c r="KHK495" s="294">
        <f>KHI495*KHF495</f>
        <v>79.59</v>
      </c>
      <c r="KHL495" s="295" t="s">
        <v>22773</v>
      </c>
      <c r="KHM495" s="416" t="s">
        <v>22774</v>
      </c>
      <c r="KHN495" s="416"/>
      <c r="KHO495" s="416"/>
      <c r="KHP495" s="416"/>
      <c r="KHQ495" s="416"/>
      <c r="KHR495" s="416"/>
      <c r="KHS495" s="258" t="s">
        <v>10863</v>
      </c>
      <c r="KHT495" s="258" t="s">
        <v>22772</v>
      </c>
      <c r="KHU495" s="258" t="s">
        <v>6595</v>
      </c>
      <c r="KHV495" s="251">
        <v>1</v>
      </c>
      <c r="KHW495" s="251"/>
      <c r="KHX495" s="100">
        <v>79.59</v>
      </c>
      <c r="KHY495" s="100">
        <f>ROUND(KHX495*(1+$C$10),2)</f>
        <v>79.59</v>
      </c>
      <c r="KHZ495" s="100">
        <f>KHV495*KHX495</f>
        <v>79.59</v>
      </c>
      <c r="KIA495" s="294">
        <f>KHY495*KHV495</f>
        <v>79.59</v>
      </c>
      <c r="KIB495" s="295" t="s">
        <v>22773</v>
      </c>
      <c r="KIC495" s="416" t="s">
        <v>22774</v>
      </c>
      <c r="KID495" s="416"/>
      <c r="KIE495" s="416"/>
      <c r="KIF495" s="416"/>
      <c r="KIG495" s="416"/>
      <c r="KIH495" s="416"/>
      <c r="KII495" s="258" t="s">
        <v>10863</v>
      </c>
      <c r="KIJ495" s="258" t="s">
        <v>22772</v>
      </c>
      <c r="KIK495" s="258" t="s">
        <v>6595</v>
      </c>
      <c r="KIL495" s="251">
        <v>1</v>
      </c>
      <c r="KIM495" s="251"/>
      <c r="KIN495" s="100">
        <v>79.59</v>
      </c>
      <c r="KIO495" s="100">
        <f>ROUND(KIN495*(1+$C$10),2)</f>
        <v>79.59</v>
      </c>
      <c r="KIP495" s="100">
        <f>KIL495*KIN495</f>
        <v>79.59</v>
      </c>
      <c r="KIQ495" s="294">
        <f>KIO495*KIL495</f>
        <v>79.59</v>
      </c>
      <c r="KIR495" s="295" t="s">
        <v>22773</v>
      </c>
      <c r="KIS495" s="416" t="s">
        <v>22774</v>
      </c>
      <c r="KIT495" s="416"/>
      <c r="KIU495" s="416"/>
      <c r="KIV495" s="416"/>
      <c r="KIW495" s="416"/>
      <c r="KIX495" s="416"/>
      <c r="KIY495" s="258" t="s">
        <v>10863</v>
      </c>
      <c r="KIZ495" s="258" t="s">
        <v>22772</v>
      </c>
      <c r="KJA495" s="258" t="s">
        <v>6595</v>
      </c>
      <c r="KJB495" s="251">
        <v>1</v>
      </c>
      <c r="KJC495" s="251"/>
      <c r="KJD495" s="100">
        <v>79.59</v>
      </c>
      <c r="KJE495" s="100">
        <f>ROUND(KJD495*(1+$C$10),2)</f>
        <v>79.59</v>
      </c>
      <c r="KJF495" s="100">
        <f>KJB495*KJD495</f>
        <v>79.59</v>
      </c>
      <c r="KJG495" s="294">
        <f>KJE495*KJB495</f>
        <v>79.59</v>
      </c>
      <c r="KJH495" s="295" t="s">
        <v>22773</v>
      </c>
      <c r="KJI495" s="416" t="s">
        <v>22774</v>
      </c>
      <c r="KJJ495" s="416"/>
      <c r="KJK495" s="416"/>
      <c r="KJL495" s="416"/>
      <c r="KJM495" s="416"/>
      <c r="KJN495" s="416"/>
      <c r="KJO495" s="258" t="s">
        <v>10863</v>
      </c>
      <c r="KJP495" s="258" t="s">
        <v>22772</v>
      </c>
      <c r="KJQ495" s="258" t="s">
        <v>6595</v>
      </c>
      <c r="KJR495" s="251">
        <v>1</v>
      </c>
      <c r="KJS495" s="251"/>
      <c r="KJT495" s="100">
        <v>79.59</v>
      </c>
      <c r="KJU495" s="100">
        <f>ROUND(KJT495*(1+$C$10),2)</f>
        <v>79.59</v>
      </c>
      <c r="KJV495" s="100">
        <f>KJR495*KJT495</f>
        <v>79.59</v>
      </c>
      <c r="KJW495" s="294">
        <f>KJU495*KJR495</f>
        <v>79.59</v>
      </c>
      <c r="KJX495" s="295" t="s">
        <v>22773</v>
      </c>
      <c r="KJY495" s="416" t="s">
        <v>22774</v>
      </c>
      <c r="KJZ495" s="416"/>
      <c r="KKA495" s="416"/>
      <c r="KKB495" s="416"/>
      <c r="KKC495" s="416"/>
      <c r="KKD495" s="416"/>
      <c r="KKE495" s="258" t="s">
        <v>10863</v>
      </c>
      <c r="KKF495" s="258" t="s">
        <v>22772</v>
      </c>
      <c r="KKG495" s="258" t="s">
        <v>6595</v>
      </c>
      <c r="KKH495" s="251">
        <v>1</v>
      </c>
      <c r="KKI495" s="251"/>
      <c r="KKJ495" s="100">
        <v>79.59</v>
      </c>
      <c r="KKK495" s="100">
        <f>ROUND(KKJ495*(1+$C$10),2)</f>
        <v>79.59</v>
      </c>
      <c r="KKL495" s="100">
        <f>KKH495*KKJ495</f>
        <v>79.59</v>
      </c>
      <c r="KKM495" s="294">
        <f>KKK495*KKH495</f>
        <v>79.59</v>
      </c>
      <c r="KKN495" s="295" t="s">
        <v>22773</v>
      </c>
      <c r="KKO495" s="416" t="s">
        <v>22774</v>
      </c>
      <c r="KKP495" s="416"/>
      <c r="KKQ495" s="416"/>
      <c r="KKR495" s="416"/>
      <c r="KKS495" s="416"/>
      <c r="KKT495" s="416"/>
      <c r="KKU495" s="258" t="s">
        <v>10863</v>
      </c>
      <c r="KKV495" s="258" t="s">
        <v>22772</v>
      </c>
      <c r="KKW495" s="258" t="s">
        <v>6595</v>
      </c>
      <c r="KKX495" s="251">
        <v>1</v>
      </c>
      <c r="KKY495" s="251"/>
      <c r="KKZ495" s="100">
        <v>79.59</v>
      </c>
      <c r="KLA495" s="100">
        <f>ROUND(KKZ495*(1+$C$10),2)</f>
        <v>79.59</v>
      </c>
      <c r="KLB495" s="100">
        <f>KKX495*KKZ495</f>
        <v>79.59</v>
      </c>
      <c r="KLC495" s="294">
        <f>KLA495*KKX495</f>
        <v>79.59</v>
      </c>
      <c r="KLD495" s="295" t="s">
        <v>22773</v>
      </c>
      <c r="KLE495" s="416" t="s">
        <v>22774</v>
      </c>
      <c r="KLF495" s="416"/>
      <c r="KLG495" s="416"/>
      <c r="KLH495" s="416"/>
      <c r="KLI495" s="416"/>
      <c r="KLJ495" s="416"/>
      <c r="KLK495" s="258" t="s">
        <v>10863</v>
      </c>
      <c r="KLL495" s="258" t="s">
        <v>22772</v>
      </c>
      <c r="KLM495" s="258" t="s">
        <v>6595</v>
      </c>
      <c r="KLN495" s="251">
        <v>1</v>
      </c>
      <c r="KLO495" s="251"/>
      <c r="KLP495" s="100">
        <v>79.59</v>
      </c>
      <c r="KLQ495" s="100">
        <f>ROUND(KLP495*(1+$C$10),2)</f>
        <v>79.59</v>
      </c>
      <c r="KLR495" s="100">
        <f>KLN495*KLP495</f>
        <v>79.59</v>
      </c>
      <c r="KLS495" s="294">
        <f>KLQ495*KLN495</f>
        <v>79.59</v>
      </c>
      <c r="KLT495" s="295" t="s">
        <v>22773</v>
      </c>
      <c r="KLU495" s="416" t="s">
        <v>22774</v>
      </c>
      <c r="KLV495" s="416"/>
      <c r="KLW495" s="416"/>
      <c r="KLX495" s="416"/>
      <c r="KLY495" s="416"/>
      <c r="KLZ495" s="416"/>
      <c r="KMA495" s="258" t="s">
        <v>10863</v>
      </c>
      <c r="KMB495" s="258" t="s">
        <v>22772</v>
      </c>
      <c r="KMC495" s="258" t="s">
        <v>6595</v>
      </c>
      <c r="KMD495" s="251">
        <v>1</v>
      </c>
      <c r="KME495" s="251"/>
      <c r="KMF495" s="100">
        <v>79.59</v>
      </c>
      <c r="KMG495" s="100">
        <f>ROUND(KMF495*(1+$C$10),2)</f>
        <v>79.59</v>
      </c>
      <c r="KMH495" s="100">
        <f>KMD495*KMF495</f>
        <v>79.59</v>
      </c>
      <c r="KMI495" s="294">
        <f>KMG495*KMD495</f>
        <v>79.59</v>
      </c>
      <c r="KMJ495" s="295" t="s">
        <v>22773</v>
      </c>
      <c r="KMK495" s="416" t="s">
        <v>22774</v>
      </c>
      <c r="KML495" s="416"/>
      <c r="KMM495" s="416"/>
      <c r="KMN495" s="416"/>
      <c r="KMO495" s="416"/>
      <c r="KMP495" s="416"/>
      <c r="KMQ495" s="258" t="s">
        <v>10863</v>
      </c>
      <c r="KMR495" s="258" t="s">
        <v>22772</v>
      </c>
      <c r="KMS495" s="258" t="s">
        <v>6595</v>
      </c>
      <c r="KMT495" s="251">
        <v>1</v>
      </c>
      <c r="KMU495" s="251"/>
      <c r="KMV495" s="100">
        <v>79.59</v>
      </c>
      <c r="KMW495" s="100">
        <f>ROUND(KMV495*(1+$C$10),2)</f>
        <v>79.59</v>
      </c>
      <c r="KMX495" s="100">
        <f>KMT495*KMV495</f>
        <v>79.59</v>
      </c>
      <c r="KMY495" s="294">
        <f>KMW495*KMT495</f>
        <v>79.59</v>
      </c>
      <c r="KMZ495" s="295" t="s">
        <v>22773</v>
      </c>
      <c r="KNA495" s="416" t="s">
        <v>22774</v>
      </c>
      <c r="KNB495" s="416"/>
      <c r="KNC495" s="416"/>
      <c r="KND495" s="416"/>
      <c r="KNE495" s="416"/>
      <c r="KNF495" s="416"/>
      <c r="KNG495" s="258" t="s">
        <v>10863</v>
      </c>
      <c r="KNH495" s="258" t="s">
        <v>22772</v>
      </c>
      <c r="KNI495" s="258" t="s">
        <v>6595</v>
      </c>
      <c r="KNJ495" s="251">
        <v>1</v>
      </c>
      <c r="KNK495" s="251"/>
      <c r="KNL495" s="100">
        <v>79.59</v>
      </c>
      <c r="KNM495" s="100">
        <f>ROUND(KNL495*(1+$C$10),2)</f>
        <v>79.59</v>
      </c>
      <c r="KNN495" s="100">
        <f>KNJ495*KNL495</f>
        <v>79.59</v>
      </c>
      <c r="KNO495" s="294">
        <f>KNM495*KNJ495</f>
        <v>79.59</v>
      </c>
      <c r="KNP495" s="295" t="s">
        <v>22773</v>
      </c>
      <c r="KNQ495" s="416" t="s">
        <v>22774</v>
      </c>
      <c r="KNR495" s="416"/>
      <c r="KNS495" s="416"/>
      <c r="KNT495" s="416"/>
      <c r="KNU495" s="416"/>
      <c r="KNV495" s="416"/>
      <c r="KNW495" s="258" t="s">
        <v>10863</v>
      </c>
      <c r="KNX495" s="258" t="s">
        <v>22772</v>
      </c>
      <c r="KNY495" s="258" t="s">
        <v>6595</v>
      </c>
      <c r="KNZ495" s="251">
        <v>1</v>
      </c>
      <c r="KOA495" s="251"/>
      <c r="KOB495" s="100">
        <v>79.59</v>
      </c>
      <c r="KOC495" s="100">
        <f>ROUND(KOB495*(1+$C$10),2)</f>
        <v>79.59</v>
      </c>
      <c r="KOD495" s="100">
        <f>KNZ495*KOB495</f>
        <v>79.59</v>
      </c>
      <c r="KOE495" s="294">
        <f>KOC495*KNZ495</f>
        <v>79.59</v>
      </c>
      <c r="KOF495" s="295" t="s">
        <v>22773</v>
      </c>
      <c r="KOG495" s="416" t="s">
        <v>22774</v>
      </c>
      <c r="KOH495" s="416"/>
      <c r="KOI495" s="416"/>
      <c r="KOJ495" s="416"/>
      <c r="KOK495" s="416"/>
      <c r="KOL495" s="416"/>
      <c r="KOM495" s="258" t="s">
        <v>10863</v>
      </c>
      <c r="KON495" s="258" t="s">
        <v>22772</v>
      </c>
      <c r="KOO495" s="258" t="s">
        <v>6595</v>
      </c>
      <c r="KOP495" s="251">
        <v>1</v>
      </c>
      <c r="KOQ495" s="251"/>
      <c r="KOR495" s="100">
        <v>79.59</v>
      </c>
      <c r="KOS495" s="100">
        <f>ROUND(KOR495*(1+$C$10),2)</f>
        <v>79.59</v>
      </c>
      <c r="KOT495" s="100">
        <f>KOP495*KOR495</f>
        <v>79.59</v>
      </c>
      <c r="KOU495" s="294">
        <f>KOS495*KOP495</f>
        <v>79.59</v>
      </c>
      <c r="KOV495" s="295" t="s">
        <v>22773</v>
      </c>
      <c r="KOW495" s="416" t="s">
        <v>22774</v>
      </c>
      <c r="KOX495" s="416"/>
      <c r="KOY495" s="416"/>
      <c r="KOZ495" s="416"/>
      <c r="KPA495" s="416"/>
      <c r="KPB495" s="416"/>
      <c r="KPC495" s="258" t="s">
        <v>10863</v>
      </c>
      <c r="KPD495" s="258" t="s">
        <v>22772</v>
      </c>
      <c r="KPE495" s="258" t="s">
        <v>6595</v>
      </c>
      <c r="KPF495" s="251">
        <v>1</v>
      </c>
      <c r="KPG495" s="251"/>
      <c r="KPH495" s="100">
        <v>79.59</v>
      </c>
      <c r="KPI495" s="100">
        <f>ROUND(KPH495*(1+$C$10),2)</f>
        <v>79.59</v>
      </c>
      <c r="KPJ495" s="100">
        <f>KPF495*KPH495</f>
        <v>79.59</v>
      </c>
      <c r="KPK495" s="294">
        <f>KPI495*KPF495</f>
        <v>79.59</v>
      </c>
      <c r="KPL495" s="295" t="s">
        <v>22773</v>
      </c>
      <c r="KPM495" s="416" t="s">
        <v>22774</v>
      </c>
      <c r="KPN495" s="416"/>
      <c r="KPO495" s="416"/>
      <c r="KPP495" s="416"/>
      <c r="KPQ495" s="416"/>
      <c r="KPR495" s="416"/>
      <c r="KPS495" s="258" t="s">
        <v>10863</v>
      </c>
      <c r="KPT495" s="258" t="s">
        <v>22772</v>
      </c>
      <c r="KPU495" s="258" t="s">
        <v>6595</v>
      </c>
      <c r="KPV495" s="251">
        <v>1</v>
      </c>
      <c r="KPW495" s="251"/>
      <c r="KPX495" s="100">
        <v>79.59</v>
      </c>
      <c r="KPY495" s="100">
        <f>ROUND(KPX495*(1+$C$10),2)</f>
        <v>79.59</v>
      </c>
      <c r="KPZ495" s="100">
        <f>KPV495*KPX495</f>
        <v>79.59</v>
      </c>
      <c r="KQA495" s="294">
        <f>KPY495*KPV495</f>
        <v>79.59</v>
      </c>
      <c r="KQB495" s="295" t="s">
        <v>22773</v>
      </c>
      <c r="KQC495" s="416" t="s">
        <v>22774</v>
      </c>
      <c r="KQD495" s="416"/>
      <c r="KQE495" s="416"/>
      <c r="KQF495" s="416"/>
      <c r="KQG495" s="416"/>
      <c r="KQH495" s="416"/>
      <c r="KQI495" s="258" t="s">
        <v>10863</v>
      </c>
      <c r="KQJ495" s="258" t="s">
        <v>22772</v>
      </c>
      <c r="KQK495" s="258" t="s">
        <v>6595</v>
      </c>
      <c r="KQL495" s="251">
        <v>1</v>
      </c>
      <c r="KQM495" s="251"/>
      <c r="KQN495" s="100">
        <v>79.59</v>
      </c>
      <c r="KQO495" s="100">
        <f>ROUND(KQN495*(1+$C$10),2)</f>
        <v>79.59</v>
      </c>
      <c r="KQP495" s="100">
        <f>KQL495*KQN495</f>
        <v>79.59</v>
      </c>
      <c r="KQQ495" s="294">
        <f>KQO495*KQL495</f>
        <v>79.59</v>
      </c>
      <c r="KQR495" s="295" t="s">
        <v>22773</v>
      </c>
      <c r="KQS495" s="416" t="s">
        <v>22774</v>
      </c>
      <c r="KQT495" s="416"/>
      <c r="KQU495" s="416"/>
      <c r="KQV495" s="416"/>
      <c r="KQW495" s="416"/>
      <c r="KQX495" s="416"/>
      <c r="KQY495" s="258" t="s">
        <v>10863</v>
      </c>
      <c r="KQZ495" s="258" t="s">
        <v>22772</v>
      </c>
      <c r="KRA495" s="258" t="s">
        <v>6595</v>
      </c>
      <c r="KRB495" s="251">
        <v>1</v>
      </c>
      <c r="KRC495" s="251"/>
      <c r="KRD495" s="100">
        <v>79.59</v>
      </c>
      <c r="KRE495" s="100">
        <f>ROUND(KRD495*(1+$C$10),2)</f>
        <v>79.59</v>
      </c>
      <c r="KRF495" s="100">
        <f>KRB495*KRD495</f>
        <v>79.59</v>
      </c>
      <c r="KRG495" s="294">
        <f>KRE495*KRB495</f>
        <v>79.59</v>
      </c>
      <c r="KRH495" s="295" t="s">
        <v>22773</v>
      </c>
      <c r="KRI495" s="416" t="s">
        <v>22774</v>
      </c>
      <c r="KRJ495" s="416"/>
      <c r="KRK495" s="416"/>
      <c r="KRL495" s="416"/>
      <c r="KRM495" s="416"/>
      <c r="KRN495" s="416"/>
      <c r="KRO495" s="258" t="s">
        <v>10863</v>
      </c>
      <c r="KRP495" s="258" t="s">
        <v>22772</v>
      </c>
      <c r="KRQ495" s="258" t="s">
        <v>6595</v>
      </c>
      <c r="KRR495" s="251">
        <v>1</v>
      </c>
      <c r="KRS495" s="251"/>
      <c r="KRT495" s="100">
        <v>79.59</v>
      </c>
      <c r="KRU495" s="100">
        <f>ROUND(KRT495*(1+$C$10),2)</f>
        <v>79.59</v>
      </c>
      <c r="KRV495" s="100">
        <f>KRR495*KRT495</f>
        <v>79.59</v>
      </c>
      <c r="KRW495" s="294">
        <f>KRU495*KRR495</f>
        <v>79.59</v>
      </c>
      <c r="KRX495" s="295" t="s">
        <v>22773</v>
      </c>
      <c r="KRY495" s="416" t="s">
        <v>22774</v>
      </c>
      <c r="KRZ495" s="416"/>
      <c r="KSA495" s="416"/>
      <c r="KSB495" s="416"/>
      <c r="KSC495" s="416"/>
      <c r="KSD495" s="416"/>
      <c r="KSE495" s="258" t="s">
        <v>10863</v>
      </c>
      <c r="KSF495" s="258" t="s">
        <v>22772</v>
      </c>
      <c r="KSG495" s="258" t="s">
        <v>6595</v>
      </c>
      <c r="KSH495" s="251">
        <v>1</v>
      </c>
      <c r="KSI495" s="251"/>
      <c r="KSJ495" s="100">
        <v>79.59</v>
      </c>
      <c r="KSK495" s="100">
        <f>ROUND(KSJ495*(1+$C$10),2)</f>
        <v>79.59</v>
      </c>
      <c r="KSL495" s="100">
        <f>KSH495*KSJ495</f>
        <v>79.59</v>
      </c>
      <c r="KSM495" s="294">
        <f>KSK495*KSH495</f>
        <v>79.59</v>
      </c>
      <c r="KSN495" s="295" t="s">
        <v>22773</v>
      </c>
      <c r="KSO495" s="416" t="s">
        <v>22774</v>
      </c>
      <c r="KSP495" s="416"/>
      <c r="KSQ495" s="416"/>
      <c r="KSR495" s="416"/>
      <c r="KSS495" s="416"/>
      <c r="KST495" s="416"/>
      <c r="KSU495" s="258" t="s">
        <v>10863</v>
      </c>
      <c r="KSV495" s="258" t="s">
        <v>22772</v>
      </c>
      <c r="KSW495" s="258" t="s">
        <v>6595</v>
      </c>
      <c r="KSX495" s="251">
        <v>1</v>
      </c>
      <c r="KSY495" s="251"/>
      <c r="KSZ495" s="100">
        <v>79.59</v>
      </c>
      <c r="KTA495" s="100">
        <f>ROUND(KSZ495*(1+$C$10),2)</f>
        <v>79.59</v>
      </c>
      <c r="KTB495" s="100">
        <f>KSX495*KSZ495</f>
        <v>79.59</v>
      </c>
      <c r="KTC495" s="294">
        <f>KTA495*KSX495</f>
        <v>79.59</v>
      </c>
      <c r="KTD495" s="295" t="s">
        <v>22773</v>
      </c>
      <c r="KTE495" s="416" t="s">
        <v>22774</v>
      </c>
      <c r="KTF495" s="416"/>
      <c r="KTG495" s="416"/>
      <c r="KTH495" s="416"/>
      <c r="KTI495" s="416"/>
      <c r="KTJ495" s="416"/>
      <c r="KTK495" s="258" t="s">
        <v>10863</v>
      </c>
      <c r="KTL495" s="258" t="s">
        <v>22772</v>
      </c>
      <c r="KTM495" s="258" t="s">
        <v>6595</v>
      </c>
      <c r="KTN495" s="251">
        <v>1</v>
      </c>
      <c r="KTO495" s="251"/>
      <c r="KTP495" s="100">
        <v>79.59</v>
      </c>
      <c r="KTQ495" s="100">
        <f>ROUND(KTP495*(1+$C$10),2)</f>
        <v>79.59</v>
      </c>
      <c r="KTR495" s="100">
        <f>KTN495*KTP495</f>
        <v>79.59</v>
      </c>
      <c r="KTS495" s="294">
        <f>KTQ495*KTN495</f>
        <v>79.59</v>
      </c>
      <c r="KTT495" s="295" t="s">
        <v>22773</v>
      </c>
      <c r="KTU495" s="416" t="s">
        <v>22774</v>
      </c>
      <c r="KTV495" s="416"/>
      <c r="KTW495" s="416"/>
      <c r="KTX495" s="416"/>
      <c r="KTY495" s="416"/>
      <c r="KTZ495" s="416"/>
      <c r="KUA495" s="258" t="s">
        <v>10863</v>
      </c>
      <c r="KUB495" s="258" t="s">
        <v>22772</v>
      </c>
      <c r="KUC495" s="258" t="s">
        <v>6595</v>
      </c>
      <c r="KUD495" s="251">
        <v>1</v>
      </c>
      <c r="KUE495" s="251"/>
      <c r="KUF495" s="100">
        <v>79.59</v>
      </c>
      <c r="KUG495" s="100">
        <f>ROUND(KUF495*(1+$C$10),2)</f>
        <v>79.59</v>
      </c>
      <c r="KUH495" s="100">
        <f>KUD495*KUF495</f>
        <v>79.59</v>
      </c>
      <c r="KUI495" s="294">
        <f>KUG495*KUD495</f>
        <v>79.59</v>
      </c>
      <c r="KUJ495" s="295" t="s">
        <v>22773</v>
      </c>
      <c r="KUK495" s="416" t="s">
        <v>22774</v>
      </c>
      <c r="KUL495" s="416"/>
      <c r="KUM495" s="416"/>
      <c r="KUN495" s="416"/>
      <c r="KUO495" s="416"/>
      <c r="KUP495" s="416"/>
      <c r="KUQ495" s="258" t="s">
        <v>10863</v>
      </c>
      <c r="KUR495" s="258" t="s">
        <v>22772</v>
      </c>
      <c r="KUS495" s="258" t="s">
        <v>6595</v>
      </c>
      <c r="KUT495" s="251">
        <v>1</v>
      </c>
      <c r="KUU495" s="251"/>
      <c r="KUV495" s="100">
        <v>79.59</v>
      </c>
      <c r="KUW495" s="100">
        <f>ROUND(KUV495*(1+$C$10),2)</f>
        <v>79.59</v>
      </c>
      <c r="KUX495" s="100">
        <f>KUT495*KUV495</f>
        <v>79.59</v>
      </c>
      <c r="KUY495" s="294">
        <f>KUW495*KUT495</f>
        <v>79.59</v>
      </c>
      <c r="KUZ495" s="295" t="s">
        <v>22773</v>
      </c>
      <c r="KVA495" s="416" t="s">
        <v>22774</v>
      </c>
      <c r="KVB495" s="416"/>
      <c r="KVC495" s="416"/>
      <c r="KVD495" s="416"/>
      <c r="KVE495" s="416"/>
      <c r="KVF495" s="416"/>
      <c r="KVG495" s="258" t="s">
        <v>10863</v>
      </c>
      <c r="KVH495" s="258" t="s">
        <v>22772</v>
      </c>
      <c r="KVI495" s="258" t="s">
        <v>6595</v>
      </c>
      <c r="KVJ495" s="251">
        <v>1</v>
      </c>
      <c r="KVK495" s="251"/>
      <c r="KVL495" s="100">
        <v>79.59</v>
      </c>
      <c r="KVM495" s="100">
        <f>ROUND(KVL495*(1+$C$10),2)</f>
        <v>79.59</v>
      </c>
      <c r="KVN495" s="100">
        <f>KVJ495*KVL495</f>
        <v>79.59</v>
      </c>
      <c r="KVO495" s="294">
        <f>KVM495*KVJ495</f>
        <v>79.59</v>
      </c>
      <c r="KVP495" s="295" t="s">
        <v>22773</v>
      </c>
      <c r="KVQ495" s="416" t="s">
        <v>22774</v>
      </c>
      <c r="KVR495" s="416"/>
      <c r="KVS495" s="416"/>
      <c r="KVT495" s="416"/>
      <c r="KVU495" s="416"/>
      <c r="KVV495" s="416"/>
      <c r="KVW495" s="258" t="s">
        <v>10863</v>
      </c>
      <c r="KVX495" s="258" t="s">
        <v>22772</v>
      </c>
      <c r="KVY495" s="258" t="s">
        <v>6595</v>
      </c>
      <c r="KVZ495" s="251">
        <v>1</v>
      </c>
      <c r="KWA495" s="251"/>
      <c r="KWB495" s="100">
        <v>79.59</v>
      </c>
      <c r="KWC495" s="100">
        <f>ROUND(KWB495*(1+$C$10),2)</f>
        <v>79.59</v>
      </c>
      <c r="KWD495" s="100">
        <f>KVZ495*KWB495</f>
        <v>79.59</v>
      </c>
      <c r="KWE495" s="294">
        <f>KWC495*KVZ495</f>
        <v>79.59</v>
      </c>
      <c r="KWF495" s="295" t="s">
        <v>22773</v>
      </c>
      <c r="KWG495" s="416" t="s">
        <v>22774</v>
      </c>
      <c r="KWH495" s="416"/>
      <c r="KWI495" s="416"/>
      <c r="KWJ495" s="416"/>
      <c r="KWK495" s="416"/>
      <c r="KWL495" s="416"/>
      <c r="KWM495" s="258" t="s">
        <v>10863</v>
      </c>
      <c r="KWN495" s="258" t="s">
        <v>22772</v>
      </c>
      <c r="KWO495" s="258" t="s">
        <v>6595</v>
      </c>
      <c r="KWP495" s="251">
        <v>1</v>
      </c>
      <c r="KWQ495" s="251"/>
      <c r="KWR495" s="100">
        <v>79.59</v>
      </c>
      <c r="KWS495" s="100">
        <f>ROUND(KWR495*(1+$C$10),2)</f>
        <v>79.59</v>
      </c>
      <c r="KWT495" s="100">
        <f>KWP495*KWR495</f>
        <v>79.59</v>
      </c>
      <c r="KWU495" s="294">
        <f>KWS495*KWP495</f>
        <v>79.59</v>
      </c>
      <c r="KWV495" s="295" t="s">
        <v>22773</v>
      </c>
      <c r="KWW495" s="416" t="s">
        <v>22774</v>
      </c>
      <c r="KWX495" s="416"/>
      <c r="KWY495" s="416"/>
      <c r="KWZ495" s="416"/>
      <c r="KXA495" s="416"/>
      <c r="KXB495" s="416"/>
      <c r="KXC495" s="258" t="s">
        <v>10863</v>
      </c>
      <c r="KXD495" s="258" t="s">
        <v>22772</v>
      </c>
      <c r="KXE495" s="258" t="s">
        <v>6595</v>
      </c>
      <c r="KXF495" s="251">
        <v>1</v>
      </c>
      <c r="KXG495" s="251"/>
      <c r="KXH495" s="100">
        <v>79.59</v>
      </c>
      <c r="KXI495" s="100">
        <f>ROUND(KXH495*(1+$C$10),2)</f>
        <v>79.59</v>
      </c>
      <c r="KXJ495" s="100">
        <f>KXF495*KXH495</f>
        <v>79.59</v>
      </c>
      <c r="KXK495" s="294">
        <f>KXI495*KXF495</f>
        <v>79.59</v>
      </c>
      <c r="KXL495" s="295" t="s">
        <v>22773</v>
      </c>
      <c r="KXM495" s="416" t="s">
        <v>22774</v>
      </c>
      <c r="KXN495" s="416"/>
      <c r="KXO495" s="416"/>
      <c r="KXP495" s="416"/>
      <c r="KXQ495" s="416"/>
      <c r="KXR495" s="416"/>
      <c r="KXS495" s="258" t="s">
        <v>10863</v>
      </c>
      <c r="KXT495" s="258" t="s">
        <v>22772</v>
      </c>
      <c r="KXU495" s="258" t="s">
        <v>6595</v>
      </c>
      <c r="KXV495" s="251">
        <v>1</v>
      </c>
      <c r="KXW495" s="251"/>
      <c r="KXX495" s="100">
        <v>79.59</v>
      </c>
      <c r="KXY495" s="100">
        <f>ROUND(KXX495*(1+$C$10),2)</f>
        <v>79.59</v>
      </c>
      <c r="KXZ495" s="100">
        <f>KXV495*KXX495</f>
        <v>79.59</v>
      </c>
      <c r="KYA495" s="294">
        <f>KXY495*KXV495</f>
        <v>79.59</v>
      </c>
      <c r="KYB495" s="295" t="s">
        <v>22773</v>
      </c>
      <c r="KYC495" s="416" t="s">
        <v>22774</v>
      </c>
      <c r="KYD495" s="416"/>
      <c r="KYE495" s="416"/>
      <c r="KYF495" s="416"/>
      <c r="KYG495" s="416"/>
      <c r="KYH495" s="416"/>
      <c r="KYI495" s="258" t="s">
        <v>10863</v>
      </c>
      <c r="KYJ495" s="258" t="s">
        <v>22772</v>
      </c>
      <c r="KYK495" s="258" t="s">
        <v>6595</v>
      </c>
      <c r="KYL495" s="251">
        <v>1</v>
      </c>
      <c r="KYM495" s="251"/>
      <c r="KYN495" s="100">
        <v>79.59</v>
      </c>
      <c r="KYO495" s="100">
        <f>ROUND(KYN495*(1+$C$10),2)</f>
        <v>79.59</v>
      </c>
      <c r="KYP495" s="100">
        <f>KYL495*KYN495</f>
        <v>79.59</v>
      </c>
      <c r="KYQ495" s="294">
        <f>KYO495*KYL495</f>
        <v>79.59</v>
      </c>
      <c r="KYR495" s="295" t="s">
        <v>22773</v>
      </c>
      <c r="KYS495" s="416" t="s">
        <v>22774</v>
      </c>
      <c r="KYT495" s="416"/>
      <c r="KYU495" s="416"/>
      <c r="KYV495" s="416"/>
      <c r="KYW495" s="416"/>
      <c r="KYX495" s="416"/>
      <c r="KYY495" s="258" t="s">
        <v>10863</v>
      </c>
      <c r="KYZ495" s="258" t="s">
        <v>22772</v>
      </c>
      <c r="KZA495" s="258" t="s">
        <v>6595</v>
      </c>
      <c r="KZB495" s="251">
        <v>1</v>
      </c>
      <c r="KZC495" s="251"/>
      <c r="KZD495" s="100">
        <v>79.59</v>
      </c>
      <c r="KZE495" s="100">
        <f>ROUND(KZD495*(1+$C$10),2)</f>
        <v>79.59</v>
      </c>
      <c r="KZF495" s="100">
        <f>KZB495*KZD495</f>
        <v>79.59</v>
      </c>
      <c r="KZG495" s="294">
        <f>KZE495*KZB495</f>
        <v>79.59</v>
      </c>
      <c r="KZH495" s="295" t="s">
        <v>22773</v>
      </c>
      <c r="KZI495" s="416" t="s">
        <v>22774</v>
      </c>
      <c r="KZJ495" s="416"/>
      <c r="KZK495" s="416"/>
      <c r="KZL495" s="416"/>
      <c r="KZM495" s="416"/>
      <c r="KZN495" s="416"/>
      <c r="KZO495" s="258" t="s">
        <v>10863</v>
      </c>
      <c r="KZP495" s="258" t="s">
        <v>22772</v>
      </c>
      <c r="KZQ495" s="258" t="s">
        <v>6595</v>
      </c>
      <c r="KZR495" s="251">
        <v>1</v>
      </c>
      <c r="KZS495" s="251"/>
      <c r="KZT495" s="100">
        <v>79.59</v>
      </c>
      <c r="KZU495" s="100">
        <f>ROUND(KZT495*(1+$C$10),2)</f>
        <v>79.59</v>
      </c>
      <c r="KZV495" s="100">
        <f>KZR495*KZT495</f>
        <v>79.59</v>
      </c>
      <c r="KZW495" s="294">
        <f>KZU495*KZR495</f>
        <v>79.59</v>
      </c>
      <c r="KZX495" s="295" t="s">
        <v>22773</v>
      </c>
      <c r="KZY495" s="416" t="s">
        <v>22774</v>
      </c>
      <c r="KZZ495" s="416"/>
      <c r="LAA495" s="416"/>
      <c r="LAB495" s="416"/>
      <c r="LAC495" s="416"/>
      <c r="LAD495" s="416"/>
      <c r="LAE495" s="258" t="s">
        <v>10863</v>
      </c>
      <c r="LAF495" s="258" t="s">
        <v>22772</v>
      </c>
      <c r="LAG495" s="258" t="s">
        <v>6595</v>
      </c>
      <c r="LAH495" s="251">
        <v>1</v>
      </c>
      <c r="LAI495" s="251"/>
      <c r="LAJ495" s="100">
        <v>79.59</v>
      </c>
      <c r="LAK495" s="100">
        <f>ROUND(LAJ495*(1+$C$10),2)</f>
        <v>79.59</v>
      </c>
      <c r="LAL495" s="100">
        <f>LAH495*LAJ495</f>
        <v>79.59</v>
      </c>
      <c r="LAM495" s="294">
        <f>LAK495*LAH495</f>
        <v>79.59</v>
      </c>
      <c r="LAN495" s="295" t="s">
        <v>22773</v>
      </c>
      <c r="LAO495" s="416" t="s">
        <v>22774</v>
      </c>
      <c r="LAP495" s="416"/>
      <c r="LAQ495" s="416"/>
      <c r="LAR495" s="416"/>
      <c r="LAS495" s="416"/>
      <c r="LAT495" s="416"/>
      <c r="LAU495" s="258" t="s">
        <v>10863</v>
      </c>
      <c r="LAV495" s="258" t="s">
        <v>22772</v>
      </c>
      <c r="LAW495" s="258" t="s">
        <v>6595</v>
      </c>
      <c r="LAX495" s="251">
        <v>1</v>
      </c>
      <c r="LAY495" s="251"/>
      <c r="LAZ495" s="100">
        <v>79.59</v>
      </c>
      <c r="LBA495" s="100">
        <f>ROUND(LAZ495*(1+$C$10),2)</f>
        <v>79.59</v>
      </c>
      <c r="LBB495" s="100">
        <f>LAX495*LAZ495</f>
        <v>79.59</v>
      </c>
      <c r="LBC495" s="294">
        <f>LBA495*LAX495</f>
        <v>79.59</v>
      </c>
      <c r="LBD495" s="295" t="s">
        <v>22773</v>
      </c>
      <c r="LBE495" s="416" t="s">
        <v>22774</v>
      </c>
      <c r="LBF495" s="416"/>
      <c r="LBG495" s="416"/>
      <c r="LBH495" s="416"/>
      <c r="LBI495" s="416"/>
      <c r="LBJ495" s="416"/>
      <c r="LBK495" s="258" t="s">
        <v>10863</v>
      </c>
      <c r="LBL495" s="258" t="s">
        <v>22772</v>
      </c>
      <c r="LBM495" s="258" t="s">
        <v>6595</v>
      </c>
      <c r="LBN495" s="251">
        <v>1</v>
      </c>
      <c r="LBO495" s="251"/>
      <c r="LBP495" s="100">
        <v>79.59</v>
      </c>
      <c r="LBQ495" s="100">
        <f>ROUND(LBP495*(1+$C$10),2)</f>
        <v>79.59</v>
      </c>
      <c r="LBR495" s="100">
        <f>LBN495*LBP495</f>
        <v>79.59</v>
      </c>
      <c r="LBS495" s="294">
        <f>LBQ495*LBN495</f>
        <v>79.59</v>
      </c>
      <c r="LBT495" s="295" t="s">
        <v>22773</v>
      </c>
      <c r="LBU495" s="416" t="s">
        <v>22774</v>
      </c>
      <c r="LBV495" s="416"/>
      <c r="LBW495" s="416"/>
      <c r="LBX495" s="416"/>
      <c r="LBY495" s="416"/>
      <c r="LBZ495" s="416"/>
      <c r="LCA495" s="258" t="s">
        <v>10863</v>
      </c>
      <c r="LCB495" s="258" t="s">
        <v>22772</v>
      </c>
      <c r="LCC495" s="258" t="s">
        <v>6595</v>
      </c>
      <c r="LCD495" s="251">
        <v>1</v>
      </c>
      <c r="LCE495" s="251"/>
      <c r="LCF495" s="100">
        <v>79.59</v>
      </c>
      <c r="LCG495" s="100">
        <f>ROUND(LCF495*(1+$C$10),2)</f>
        <v>79.59</v>
      </c>
      <c r="LCH495" s="100">
        <f>LCD495*LCF495</f>
        <v>79.59</v>
      </c>
      <c r="LCI495" s="294">
        <f>LCG495*LCD495</f>
        <v>79.59</v>
      </c>
      <c r="LCJ495" s="295" t="s">
        <v>22773</v>
      </c>
      <c r="LCK495" s="416" t="s">
        <v>22774</v>
      </c>
      <c r="LCL495" s="416"/>
      <c r="LCM495" s="416"/>
      <c r="LCN495" s="416"/>
      <c r="LCO495" s="416"/>
      <c r="LCP495" s="416"/>
      <c r="LCQ495" s="258" t="s">
        <v>10863</v>
      </c>
      <c r="LCR495" s="258" t="s">
        <v>22772</v>
      </c>
      <c r="LCS495" s="258" t="s">
        <v>6595</v>
      </c>
      <c r="LCT495" s="251">
        <v>1</v>
      </c>
      <c r="LCU495" s="251"/>
      <c r="LCV495" s="100">
        <v>79.59</v>
      </c>
      <c r="LCW495" s="100">
        <f>ROUND(LCV495*(1+$C$10),2)</f>
        <v>79.59</v>
      </c>
      <c r="LCX495" s="100">
        <f>LCT495*LCV495</f>
        <v>79.59</v>
      </c>
      <c r="LCY495" s="294">
        <f>LCW495*LCT495</f>
        <v>79.59</v>
      </c>
      <c r="LCZ495" s="295" t="s">
        <v>22773</v>
      </c>
      <c r="LDA495" s="416" t="s">
        <v>22774</v>
      </c>
      <c r="LDB495" s="416"/>
      <c r="LDC495" s="416"/>
      <c r="LDD495" s="416"/>
      <c r="LDE495" s="416"/>
      <c r="LDF495" s="416"/>
      <c r="LDG495" s="258" t="s">
        <v>10863</v>
      </c>
      <c r="LDH495" s="258" t="s">
        <v>22772</v>
      </c>
      <c r="LDI495" s="258" t="s">
        <v>6595</v>
      </c>
      <c r="LDJ495" s="251">
        <v>1</v>
      </c>
      <c r="LDK495" s="251"/>
      <c r="LDL495" s="100">
        <v>79.59</v>
      </c>
      <c r="LDM495" s="100">
        <f>ROUND(LDL495*(1+$C$10),2)</f>
        <v>79.59</v>
      </c>
      <c r="LDN495" s="100">
        <f>LDJ495*LDL495</f>
        <v>79.59</v>
      </c>
      <c r="LDO495" s="294">
        <f>LDM495*LDJ495</f>
        <v>79.59</v>
      </c>
      <c r="LDP495" s="295" t="s">
        <v>22773</v>
      </c>
      <c r="LDQ495" s="416" t="s">
        <v>22774</v>
      </c>
      <c r="LDR495" s="416"/>
      <c r="LDS495" s="416"/>
      <c r="LDT495" s="416"/>
      <c r="LDU495" s="416"/>
      <c r="LDV495" s="416"/>
      <c r="LDW495" s="258" t="s">
        <v>10863</v>
      </c>
      <c r="LDX495" s="258" t="s">
        <v>22772</v>
      </c>
      <c r="LDY495" s="258" t="s">
        <v>6595</v>
      </c>
      <c r="LDZ495" s="251">
        <v>1</v>
      </c>
      <c r="LEA495" s="251"/>
      <c r="LEB495" s="100">
        <v>79.59</v>
      </c>
      <c r="LEC495" s="100">
        <f>ROUND(LEB495*(1+$C$10),2)</f>
        <v>79.59</v>
      </c>
      <c r="LED495" s="100">
        <f>LDZ495*LEB495</f>
        <v>79.59</v>
      </c>
      <c r="LEE495" s="294">
        <f>LEC495*LDZ495</f>
        <v>79.59</v>
      </c>
      <c r="LEF495" s="295" t="s">
        <v>22773</v>
      </c>
      <c r="LEG495" s="416" t="s">
        <v>22774</v>
      </c>
      <c r="LEH495" s="416"/>
      <c r="LEI495" s="416"/>
      <c r="LEJ495" s="416"/>
      <c r="LEK495" s="416"/>
      <c r="LEL495" s="416"/>
      <c r="LEM495" s="258" t="s">
        <v>10863</v>
      </c>
      <c r="LEN495" s="258" t="s">
        <v>22772</v>
      </c>
      <c r="LEO495" s="258" t="s">
        <v>6595</v>
      </c>
      <c r="LEP495" s="251">
        <v>1</v>
      </c>
      <c r="LEQ495" s="251"/>
      <c r="LER495" s="100">
        <v>79.59</v>
      </c>
      <c r="LES495" s="100">
        <f>ROUND(LER495*(1+$C$10),2)</f>
        <v>79.59</v>
      </c>
      <c r="LET495" s="100">
        <f>LEP495*LER495</f>
        <v>79.59</v>
      </c>
      <c r="LEU495" s="294">
        <f>LES495*LEP495</f>
        <v>79.59</v>
      </c>
      <c r="LEV495" s="295" t="s">
        <v>22773</v>
      </c>
      <c r="LEW495" s="416" t="s">
        <v>22774</v>
      </c>
      <c r="LEX495" s="416"/>
      <c r="LEY495" s="416"/>
      <c r="LEZ495" s="416"/>
      <c r="LFA495" s="416"/>
      <c r="LFB495" s="416"/>
      <c r="LFC495" s="258" t="s">
        <v>10863</v>
      </c>
      <c r="LFD495" s="258" t="s">
        <v>22772</v>
      </c>
      <c r="LFE495" s="258" t="s">
        <v>6595</v>
      </c>
      <c r="LFF495" s="251">
        <v>1</v>
      </c>
      <c r="LFG495" s="251"/>
      <c r="LFH495" s="100">
        <v>79.59</v>
      </c>
      <c r="LFI495" s="100">
        <f>ROUND(LFH495*(1+$C$10),2)</f>
        <v>79.59</v>
      </c>
      <c r="LFJ495" s="100">
        <f>LFF495*LFH495</f>
        <v>79.59</v>
      </c>
      <c r="LFK495" s="294">
        <f>LFI495*LFF495</f>
        <v>79.59</v>
      </c>
      <c r="LFL495" s="295" t="s">
        <v>22773</v>
      </c>
      <c r="LFM495" s="416" t="s">
        <v>22774</v>
      </c>
      <c r="LFN495" s="416"/>
      <c r="LFO495" s="416"/>
      <c r="LFP495" s="416"/>
      <c r="LFQ495" s="416"/>
      <c r="LFR495" s="416"/>
      <c r="LFS495" s="258" t="s">
        <v>10863</v>
      </c>
      <c r="LFT495" s="258" t="s">
        <v>22772</v>
      </c>
      <c r="LFU495" s="258" t="s">
        <v>6595</v>
      </c>
      <c r="LFV495" s="251">
        <v>1</v>
      </c>
      <c r="LFW495" s="251"/>
      <c r="LFX495" s="100">
        <v>79.59</v>
      </c>
      <c r="LFY495" s="100">
        <f>ROUND(LFX495*(1+$C$10),2)</f>
        <v>79.59</v>
      </c>
      <c r="LFZ495" s="100">
        <f>LFV495*LFX495</f>
        <v>79.59</v>
      </c>
      <c r="LGA495" s="294">
        <f>LFY495*LFV495</f>
        <v>79.59</v>
      </c>
      <c r="LGB495" s="295" t="s">
        <v>22773</v>
      </c>
      <c r="LGC495" s="416" t="s">
        <v>22774</v>
      </c>
      <c r="LGD495" s="416"/>
      <c r="LGE495" s="416"/>
      <c r="LGF495" s="416"/>
      <c r="LGG495" s="416"/>
      <c r="LGH495" s="416"/>
      <c r="LGI495" s="258" t="s">
        <v>10863</v>
      </c>
      <c r="LGJ495" s="258" t="s">
        <v>22772</v>
      </c>
      <c r="LGK495" s="258" t="s">
        <v>6595</v>
      </c>
      <c r="LGL495" s="251">
        <v>1</v>
      </c>
      <c r="LGM495" s="251"/>
      <c r="LGN495" s="100">
        <v>79.59</v>
      </c>
      <c r="LGO495" s="100">
        <f>ROUND(LGN495*(1+$C$10),2)</f>
        <v>79.59</v>
      </c>
      <c r="LGP495" s="100">
        <f>LGL495*LGN495</f>
        <v>79.59</v>
      </c>
      <c r="LGQ495" s="294">
        <f>LGO495*LGL495</f>
        <v>79.59</v>
      </c>
      <c r="LGR495" s="295" t="s">
        <v>22773</v>
      </c>
      <c r="LGS495" s="416" t="s">
        <v>22774</v>
      </c>
      <c r="LGT495" s="416"/>
      <c r="LGU495" s="416"/>
      <c r="LGV495" s="416"/>
      <c r="LGW495" s="416"/>
      <c r="LGX495" s="416"/>
      <c r="LGY495" s="258" t="s">
        <v>10863</v>
      </c>
      <c r="LGZ495" s="258" t="s">
        <v>22772</v>
      </c>
      <c r="LHA495" s="258" t="s">
        <v>6595</v>
      </c>
      <c r="LHB495" s="251">
        <v>1</v>
      </c>
      <c r="LHC495" s="251"/>
      <c r="LHD495" s="100">
        <v>79.59</v>
      </c>
      <c r="LHE495" s="100">
        <f>ROUND(LHD495*(1+$C$10),2)</f>
        <v>79.59</v>
      </c>
      <c r="LHF495" s="100">
        <f>LHB495*LHD495</f>
        <v>79.59</v>
      </c>
      <c r="LHG495" s="294">
        <f>LHE495*LHB495</f>
        <v>79.59</v>
      </c>
      <c r="LHH495" s="295" t="s">
        <v>22773</v>
      </c>
      <c r="LHI495" s="416" t="s">
        <v>22774</v>
      </c>
      <c r="LHJ495" s="416"/>
      <c r="LHK495" s="416"/>
      <c r="LHL495" s="416"/>
      <c r="LHM495" s="416"/>
      <c r="LHN495" s="416"/>
      <c r="LHO495" s="258" t="s">
        <v>10863</v>
      </c>
      <c r="LHP495" s="258" t="s">
        <v>22772</v>
      </c>
      <c r="LHQ495" s="258" t="s">
        <v>6595</v>
      </c>
      <c r="LHR495" s="251">
        <v>1</v>
      </c>
      <c r="LHS495" s="251"/>
      <c r="LHT495" s="100">
        <v>79.59</v>
      </c>
      <c r="LHU495" s="100">
        <f>ROUND(LHT495*(1+$C$10),2)</f>
        <v>79.59</v>
      </c>
      <c r="LHV495" s="100">
        <f>LHR495*LHT495</f>
        <v>79.59</v>
      </c>
      <c r="LHW495" s="294">
        <f>LHU495*LHR495</f>
        <v>79.59</v>
      </c>
      <c r="LHX495" s="295" t="s">
        <v>22773</v>
      </c>
      <c r="LHY495" s="416" t="s">
        <v>22774</v>
      </c>
      <c r="LHZ495" s="416"/>
      <c r="LIA495" s="416"/>
      <c r="LIB495" s="416"/>
      <c r="LIC495" s="416"/>
      <c r="LID495" s="416"/>
      <c r="LIE495" s="258" t="s">
        <v>10863</v>
      </c>
      <c r="LIF495" s="258" t="s">
        <v>22772</v>
      </c>
      <c r="LIG495" s="258" t="s">
        <v>6595</v>
      </c>
      <c r="LIH495" s="251">
        <v>1</v>
      </c>
      <c r="LII495" s="251"/>
      <c r="LIJ495" s="100">
        <v>79.59</v>
      </c>
      <c r="LIK495" s="100">
        <f>ROUND(LIJ495*(1+$C$10),2)</f>
        <v>79.59</v>
      </c>
      <c r="LIL495" s="100">
        <f>LIH495*LIJ495</f>
        <v>79.59</v>
      </c>
      <c r="LIM495" s="294">
        <f>LIK495*LIH495</f>
        <v>79.59</v>
      </c>
      <c r="LIN495" s="295" t="s">
        <v>22773</v>
      </c>
      <c r="LIO495" s="416" t="s">
        <v>22774</v>
      </c>
      <c r="LIP495" s="416"/>
      <c r="LIQ495" s="416"/>
      <c r="LIR495" s="416"/>
      <c r="LIS495" s="416"/>
      <c r="LIT495" s="416"/>
      <c r="LIU495" s="258" t="s">
        <v>10863</v>
      </c>
      <c r="LIV495" s="258" t="s">
        <v>22772</v>
      </c>
      <c r="LIW495" s="258" t="s">
        <v>6595</v>
      </c>
      <c r="LIX495" s="251">
        <v>1</v>
      </c>
      <c r="LIY495" s="251"/>
      <c r="LIZ495" s="100">
        <v>79.59</v>
      </c>
      <c r="LJA495" s="100">
        <f>ROUND(LIZ495*(1+$C$10),2)</f>
        <v>79.59</v>
      </c>
      <c r="LJB495" s="100">
        <f>LIX495*LIZ495</f>
        <v>79.59</v>
      </c>
      <c r="LJC495" s="294">
        <f>LJA495*LIX495</f>
        <v>79.59</v>
      </c>
      <c r="LJD495" s="295" t="s">
        <v>22773</v>
      </c>
      <c r="LJE495" s="416" t="s">
        <v>22774</v>
      </c>
      <c r="LJF495" s="416"/>
      <c r="LJG495" s="416"/>
      <c r="LJH495" s="416"/>
      <c r="LJI495" s="416"/>
      <c r="LJJ495" s="416"/>
      <c r="LJK495" s="258" t="s">
        <v>10863</v>
      </c>
      <c r="LJL495" s="258" t="s">
        <v>22772</v>
      </c>
      <c r="LJM495" s="258" t="s">
        <v>6595</v>
      </c>
      <c r="LJN495" s="251">
        <v>1</v>
      </c>
      <c r="LJO495" s="251"/>
      <c r="LJP495" s="100">
        <v>79.59</v>
      </c>
      <c r="LJQ495" s="100">
        <f>ROUND(LJP495*(1+$C$10),2)</f>
        <v>79.59</v>
      </c>
      <c r="LJR495" s="100">
        <f>LJN495*LJP495</f>
        <v>79.59</v>
      </c>
      <c r="LJS495" s="294">
        <f>LJQ495*LJN495</f>
        <v>79.59</v>
      </c>
      <c r="LJT495" s="295" t="s">
        <v>22773</v>
      </c>
      <c r="LJU495" s="416" t="s">
        <v>22774</v>
      </c>
      <c r="LJV495" s="416"/>
      <c r="LJW495" s="416"/>
      <c r="LJX495" s="416"/>
      <c r="LJY495" s="416"/>
      <c r="LJZ495" s="416"/>
      <c r="LKA495" s="258" t="s">
        <v>10863</v>
      </c>
      <c r="LKB495" s="258" t="s">
        <v>22772</v>
      </c>
      <c r="LKC495" s="258" t="s">
        <v>6595</v>
      </c>
      <c r="LKD495" s="251">
        <v>1</v>
      </c>
      <c r="LKE495" s="251"/>
      <c r="LKF495" s="100">
        <v>79.59</v>
      </c>
      <c r="LKG495" s="100">
        <f>ROUND(LKF495*(1+$C$10),2)</f>
        <v>79.59</v>
      </c>
      <c r="LKH495" s="100">
        <f>LKD495*LKF495</f>
        <v>79.59</v>
      </c>
      <c r="LKI495" s="294">
        <f>LKG495*LKD495</f>
        <v>79.59</v>
      </c>
      <c r="LKJ495" s="295" t="s">
        <v>22773</v>
      </c>
      <c r="LKK495" s="416" t="s">
        <v>22774</v>
      </c>
      <c r="LKL495" s="416"/>
      <c r="LKM495" s="416"/>
      <c r="LKN495" s="416"/>
      <c r="LKO495" s="416"/>
      <c r="LKP495" s="416"/>
      <c r="LKQ495" s="258" t="s">
        <v>10863</v>
      </c>
      <c r="LKR495" s="258" t="s">
        <v>22772</v>
      </c>
      <c r="LKS495" s="258" t="s">
        <v>6595</v>
      </c>
      <c r="LKT495" s="251">
        <v>1</v>
      </c>
      <c r="LKU495" s="251"/>
      <c r="LKV495" s="100">
        <v>79.59</v>
      </c>
      <c r="LKW495" s="100">
        <f>ROUND(LKV495*(1+$C$10),2)</f>
        <v>79.59</v>
      </c>
      <c r="LKX495" s="100">
        <f>LKT495*LKV495</f>
        <v>79.59</v>
      </c>
      <c r="LKY495" s="294">
        <f>LKW495*LKT495</f>
        <v>79.59</v>
      </c>
      <c r="LKZ495" s="295" t="s">
        <v>22773</v>
      </c>
      <c r="LLA495" s="416" t="s">
        <v>22774</v>
      </c>
      <c r="LLB495" s="416"/>
      <c r="LLC495" s="416"/>
      <c r="LLD495" s="416"/>
      <c r="LLE495" s="416"/>
      <c r="LLF495" s="416"/>
      <c r="LLG495" s="258" t="s">
        <v>10863</v>
      </c>
      <c r="LLH495" s="258" t="s">
        <v>22772</v>
      </c>
      <c r="LLI495" s="258" t="s">
        <v>6595</v>
      </c>
      <c r="LLJ495" s="251">
        <v>1</v>
      </c>
      <c r="LLK495" s="251"/>
      <c r="LLL495" s="100">
        <v>79.59</v>
      </c>
      <c r="LLM495" s="100">
        <f>ROUND(LLL495*(1+$C$10),2)</f>
        <v>79.59</v>
      </c>
      <c r="LLN495" s="100">
        <f>LLJ495*LLL495</f>
        <v>79.59</v>
      </c>
      <c r="LLO495" s="294">
        <f>LLM495*LLJ495</f>
        <v>79.59</v>
      </c>
      <c r="LLP495" s="295" t="s">
        <v>22773</v>
      </c>
      <c r="LLQ495" s="416" t="s">
        <v>22774</v>
      </c>
      <c r="LLR495" s="416"/>
      <c r="LLS495" s="416"/>
      <c r="LLT495" s="416"/>
      <c r="LLU495" s="416"/>
      <c r="LLV495" s="416"/>
      <c r="LLW495" s="258" t="s">
        <v>10863</v>
      </c>
      <c r="LLX495" s="258" t="s">
        <v>22772</v>
      </c>
      <c r="LLY495" s="258" t="s">
        <v>6595</v>
      </c>
      <c r="LLZ495" s="251">
        <v>1</v>
      </c>
      <c r="LMA495" s="251"/>
      <c r="LMB495" s="100">
        <v>79.59</v>
      </c>
      <c r="LMC495" s="100">
        <f>ROUND(LMB495*(1+$C$10),2)</f>
        <v>79.59</v>
      </c>
      <c r="LMD495" s="100">
        <f>LLZ495*LMB495</f>
        <v>79.59</v>
      </c>
      <c r="LME495" s="294">
        <f>LMC495*LLZ495</f>
        <v>79.59</v>
      </c>
      <c r="LMF495" s="295" t="s">
        <v>22773</v>
      </c>
      <c r="LMG495" s="416" t="s">
        <v>22774</v>
      </c>
      <c r="LMH495" s="416"/>
      <c r="LMI495" s="416"/>
      <c r="LMJ495" s="416"/>
      <c r="LMK495" s="416"/>
      <c r="LML495" s="416"/>
      <c r="LMM495" s="258" t="s">
        <v>10863</v>
      </c>
      <c r="LMN495" s="258" t="s">
        <v>22772</v>
      </c>
      <c r="LMO495" s="258" t="s">
        <v>6595</v>
      </c>
      <c r="LMP495" s="251">
        <v>1</v>
      </c>
      <c r="LMQ495" s="251"/>
      <c r="LMR495" s="100">
        <v>79.59</v>
      </c>
      <c r="LMS495" s="100">
        <f>ROUND(LMR495*(1+$C$10),2)</f>
        <v>79.59</v>
      </c>
      <c r="LMT495" s="100">
        <f>LMP495*LMR495</f>
        <v>79.59</v>
      </c>
      <c r="LMU495" s="294">
        <f>LMS495*LMP495</f>
        <v>79.59</v>
      </c>
      <c r="LMV495" s="295" t="s">
        <v>22773</v>
      </c>
      <c r="LMW495" s="416" t="s">
        <v>22774</v>
      </c>
      <c r="LMX495" s="416"/>
      <c r="LMY495" s="416"/>
      <c r="LMZ495" s="416"/>
      <c r="LNA495" s="416"/>
      <c r="LNB495" s="416"/>
      <c r="LNC495" s="258" t="s">
        <v>10863</v>
      </c>
      <c r="LND495" s="258" t="s">
        <v>22772</v>
      </c>
      <c r="LNE495" s="258" t="s">
        <v>6595</v>
      </c>
      <c r="LNF495" s="251">
        <v>1</v>
      </c>
      <c r="LNG495" s="251"/>
      <c r="LNH495" s="100">
        <v>79.59</v>
      </c>
      <c r="LNI495" s="100">
        <f>ROUND(LNH495*(1+$C$10),2)</f>
        <v>79.59</v>
      </c>
      <c r="LNJ495" s="100">
        <f>LNF495*LNH495</f>
        <v>79.59</v>
      </c>
      <c r="LNK495" s="294">
        <f>LNI495*LNF495</f>
        <v>79.59</v>
      </c>
      <c r="LNL495" s="295" t="s">
        <v>22773</v>
      </c>
      <c r="LNM495" s="416" t="s">
        <v>22774</v>
      </c>
      <c r="LNN495" s="416"/>
      <c r="LNO495" s="416"/>
      <c r="LNP495" s="416"/>
      <c r="LNQ495" s="416"/>
      <c r="LNR495" s="416"/>
      <c r="LNS495" s="258" t="s">
        <v>10863</v>
      </c>
      <c r="LNT495" s="258" t="s">
        <v>22772</v>
      </c>
      <c r="LNU495" s="258" t="s">
        <v>6595</v>
      </c>
      <c r="LNV495" s="251">
        <v>1</v>
      </c>
      <c r="LNW495" s="251"/>
      <c r="LNX495" s="100">
        <v>79.59</v>
      </c>
      <c r="LNY495" s="100">
        <f>ROUND(LNX495*(1+$C$10),2)</f>
        <v>79.59</v>
      </c>
      <c r="LNZ495" s="100">
        <f>LNV495*LNX495</f>
        <v>79.59</v>
      </c>
      <c r="LOA495" s="294">
        <f>LNY495*LNV495</f>
        <v>79.59</v>
      </c>
      <c r="LOB495" s="295" t="s">
        <v>22773</v>
      </c>
      <c r="LOC495" s="416" t="s">
        <v>22774</v>
      </c>
      <c r="LOD495" s="416"/>
      <c r="LOE495" s="416"/>
      <c r="LOF495" s="416"/>
      <c r="LOG495" s="416"/>
      <c r="LOH495" s="416"/>
      <c r="LOI495" s="258" t="s">
        <v>10863</v>
      </c>
      <c r="LOJ495" s="258" t="s">
        <v>22772</v>
      </c>
      <c r="LOK495" s="258" t="s">
        <v>6595</v>
      </c>
      <c r="LOL495" s="251">
        <v>1</v>
      </c>
      <c r="LOM495" s="251"/>
      <c r="LON495" s="100">
        <v>79.59</v>
      </c>
      <c r="LOO495" s="100">
        <f>ROUND(LON495*(1+$C$10),2)</f>
        <v>79.59</v>
      </c>
      <c r="LOP495" s="100">
        <f>LOL495*LON495</f>
        <v>79.59</v>
      </c>
      <c r="LOQ495" s="294">
        <f>LOO495*LOL495</f>
        <v>79.59</v>
      </c>
      <c r="LOR495" s="295" t="s">
        <v>22773</v>
      </c>
      <c r="LOS495" s="416" t="s">
        <v>22774</v>
      </c>
      <c r="LOT495" s="416"/>
      <c r="LOU495" s="416"/>
      <c r="LOV495" s="416"/>
      <c r="LOW495" s="416"/>
      <c r="LOX495" s="416"/>
      <c r="LOY495" s="258" t="s">
        <v>10863</v>
      </c>
      <c r="LOZ495" s="258" t="s">
        <v>22772</v>
      </c>
      <c r="LPA495" s="258" t="s">
        <v>6595</v>
      </c>
      <c r="LPB495" s="251">
        <v>1</v>
      </c>
      <c r="LPC495" s="251"/>
      <c r="LPD495" s="100">
        <v>79.59</v>
      </c>
      <c r="LPE495" s="100">
        <f>ROUND(LPD495*(1+$C$10),2)</f>
        <v>79.59</v>
      </c>
      <c r="LPF495" s="100">
        <f>LPB495*LPD495</f>
        <v>79.59</v>
      </c>
      <c r="LPG495" s="294">
        <f>LPE495*LPB495</f>
        <v>79.59</v>
      </c>
      <c r="LPH495" s="295" t="s">
        <v>22773</v>
      </c>
      <c r="LPI495" s="416" t="s">
        <v>22774</v>
      </c>
      <c r="LPJ495" s="416"/>
      <c r="LPK495" s="416"/>
      <c r="LPL495" s="416"/>
      <c r="LPM495" s="416"/>
      <c r="LPN495" s="416"/>
      <c r="LPO495" s="258" t="s">
        <v>10863</v>
      </c>
      <c r="LPP495" s="258" t="s">
        <v>22772</v>
      </c>
      <c r="LPQ495" s="258" t="s">
        <v>6595</v>
      </c>
      <c r="LPR495" s="251">
        <v>1</v>
      </c>
      <c r="LPS495" s="251"/>
      <c r="LPT495" s="100">
        <v>79.59</v>
      </c>
      <c r="LPU495" s="100">
        <f>ROUND(LPT495*(1+$C$10),2)</f>
        <v>79.59</v>
      </c>
      <c r="LPV495" s="100">
        <f>LPR495*LPT495</f>
        <v>79.59</v>
      </c>
      <c r="LPW495" s="294">
        <f>LPU495*LPR495</f>
        <v>79.59</v>
      </c>
      <c r="LPX495" s="295" t="s">
        <v>22773</v>
      </c>
      <c r="LPY495" s="416" t="s">
        <v>22774</v>
      </c>
      <c r="LPZ495" s="416"/>
      <c r="LQA495" s="416"/>
      <c r="LQB495" s="416"/>
      <c r="LQC495" s="416"/>
      <c r="LQD495" s="416"/>
      <c r="LQE495" s="258" t="s">
        <v>10863</v>
      </c>
      <c r="LQF495" s="258" t="s">
        <v>22772</v>
      </c>
      <c r="LQG495" s="258" t="s">
        <v>6595</v>
      </c>
      <c r="LQH495" s="251">
        <v>1</v>
      </c>
      <c r="LQI495" s="251"/>
      <c r="LQJ495" s="100">
        <v>79.59</v>
      </c>
      <c r="LQK495" s="100">
        <f>ROUND(LQJ495*(1+$C$10),2)</f>
        <v>79.59</v>
      </c>
      <c r="LQL495" s="100">
        <f>LQH495*LQJ495</f>
        <v>79.59</v>
      </c>
      <c r="LQM495" s="294">
        <f>LQK495*LQH495</f>
        <v>79.59</v>
      </c>
      <c r="LQN495" s="295" t="s">
        <v>22773</v>
      </c>
      <c r="LQO495" s="416" t="s">
        <v>22774</v>
      </c>
      <c r="LQP495" s="416"/>
      <c r="LQQ495" s="416"/>
      <c r="LQR495" s="416"/>
      <c r="LQS495" s="416"/>
      <c r="LQT495" s="416"/>
      <c r="LQU495" s="258" t="s">
        <v>10863</v>
      </c>
      <c r="LQV495" s="258" t="s">
        <v>22772</v>
      </c>
      <c r="LQW495" s="258" t="s">
        <v>6595</v>
      </c>
      <c r="LQX495" s="251">
        <v>1</v>
      </c>
      <c r="LQY495" s="251"/>
      <c r="LQZ495" s="100">
        <v>79.59</v>
      </c>
      <c r="LRA495" s="100">
        <f>ROUND(LQZ495*(1+$C$10),2)</f>
        <v>79.59</v>
      </c>
      <c r="LRB495" s="100">
        <f>LQX495*LQZ495</f>
        <v>79.59</v>
      </c>
      <c r="LRC495" s="294">
        <f>LRA495*LQX495</f>
        <v>79.59</v>
      </c>
      <c r="LRD495" s="295" t="s">
        <v>22773</v>
      </c>
      <c r="LRE495" s="416" t="s">
        <v>22774</v>
      </c>
      <c r="LRF495" s="416"/>
      <c r="LRG495" s="416"/>
      <c r="LRH495" s="416"/>
      <c r="LRI495" s="416"/>
      <c r="LRJ495" s="416"/>
      <c r="LRK495" s="258" t="s">
        <v>10863</v>
      </c>
      <c r="LRL495" s="258" t="s">
        <v>22772</v>
      </c>
      <c r="LRM495" s="258" t="s">
        <v>6595</v>
      </c>
      <c r="LRN495" s="251">
        <v>1</v>
      </c>
      <c r="LRO495" s="251"/>
      <c r="LRP495" s="100">
        <v>79.59</v>
      </c>
      <c r="LRQ495" s="100">
        <f>ROUND(LRP495*(1+$C$10),2)</f>
        <v>79.59</v>
      </c>
      <c r="LRR495" s="100">
        <f>LRN495*LRP495</f>
        <v>79.59</v>
      </c>
      <c r="LRS495" s="294">
        <f>LRQ495*LRN495</f>
        <v>79.59</v>
      </c>
      <c r="LRT495" s="295" t="s">
        <v>22773</v>
      </c>
      <c r="LRU495" s="416" t="s">
        <v>22774</v>
      </c>
      <c r="LRV495" s="416"/>
      <c r="LRW495" s="416"/>
      <c r="LRX495" s="416"/>
      <c r="LRY495" s="416"/>
      <c r="LRZ495" s="416"/>
      <c r="LSA495" s="258" t="s">
        <v>10863</v>
      </c>
      <c r="LSB495" s="258" t="s">
        <v>22772</v>
      </c>
      <c r="LSC495" s="258" t="s">
        <v>6595</v>
      </c>
      <c r="LSD495" s="251">
        <v>1</v>
      </c>
      <c r="LSE495" s="251"/>
      <c r="LSF495" s="100">
        <v>79.59</v>
      </c>
      <c r="LSG495" s="100">
        <f>ROUND(LSF495*(1+$C$10),2)</f>
        <v>79.59</v>
      </c>
      <c r="LSH495" s="100">
        <f>LSD495*LSF495</f>
        <v>79.59</v>
      </c>
      <c r="LSI495" s="294">
        <f>LSG495*LSD495</f>
        <v>79.59</v>
      </c>
      <c r="LSJ495" s="295" t="s">
        <v>22773</v>
      </c>
      <c r="LSK495" s="416" t="s">
        <v>22774</v>
      </c>
      <c r="LSL495" s="416"/>
      <c r="LSM495" s="416"/>
      <c r="LSN495" s="416"/>
      <c r="LSO495" s="416"/>
      <c r="LSP495" s="416"/>
      <c r="LSQ495" s="258" t="s">
        <v>10863</v>
      </c>
      <c r="LSR495" s="258" t="s">
        <v>22772</v>
      </c>
      <c r="LSS495" s="258" t="s">
        <v>6595</v>
      </c>
      <c r="LST495" s="251">
        <v>1</v>
      </c>
      <c r="LSU495" s="251"/>
      <c r="LSV495" s="100">
        <v>79.59</v>
      </c>
      <c r="LSW495" s="100">
        <f>ROUND(LSV495*(1+$C$10),2)</f>
        <v>79.59</v>
      </c>
      <c r="LSX495" s="100">
        <f>LST495*LSV495</f>
        <v>79.59</v>
      </c>
      <c r="LSY495" s="294">
        <f>LSW495*LST495</f>
        <v>79.59</v>
      </c>
      <c r="LSZ495" s="295" t="s">
        <v>22773</v>
      </c>
      <c r="LTA495" s="416" t="s">
        <v>22774</v>
      </c>
      <c r="LTB495" s="416"/>
      <c r="LTC495" s="416"/>
      <c r="LTD495" s="416"/>
      <c r="LTE495" s="416"/>
      <c r="LTF495" s="416"/>
      <c r="LTG495" s="258" t="s">
        <v>10863</v>
      </c>
      <c r="LTH495" s="258" t="s">
        <v>22772</v>
      </c>
      <c r="LTI495" s="258" t="s">
        <v>6595</v>
      </c>
      <c r="LTJ495" s="251">
        <v>1</v>
      </c>
      <c r="LTK495" s="251"/>
      <c r="LTL495" s="100">
        <v>79.59</v>
      </c>
      <c r="LTM495" s="100">
        <f>ROUND(LTL495*(1+$C$10),2)</f>
        <v>79.59</v>
      </c>
      <c r="LTN495" s="100">
        <f>LTJ495*LTL495</f>
        <v>79.59</v>
      </c>
      <c r="LTO495" s="294">
        <f>LTM495*LTJ495</f>
        <v>79.59</v>
      </c>
      <c r="LTP495" s="295" t="s">
        <v>22773</v>
      </c>
      <c r="LTQ495" s="416" t="s">
        <v>22774</v>
      </c>
      <c r="LTR495" s="416"/>
      <c r="LTS495" s="416"/>
      <c r="LTT495" s="416"/>
      <c r="LTU495" s="416"/>
      <c r="LTV495" s="416"/>
      <c r="LTW495" s="258" t="s">
        <v>10863</v>
      </c>
      <c r="LTX495" s="258" t="s">
        <v>22772</v>
      </c>
      <c r="LTY495" s="258" t="s">
        <v>6595</v>
      </c>
      <c r="LTZ495" s="251">
        <v>1</v>
      </c>
      <c r="LUA495" s="251"/>
      <c r="LUB495" s="100">
        <v>79.59</v>
      </c>
      <c r="LUC495" s="100">
        <f>ROUND(LUB495*(1+$C$10),2)</f>
        <v>79.59</v>
      </c>
      <c r="LUD495" s="100">
        <f>LTZ495*LUB495</f>
        <v>79.59</v>
      </c>
      <c r="LUE495" s="294">
        <f>LUC495*LTZ495</f>
        <v>79.59</v>
      </c>
      <c r="LUF495" s="295" t="s">
        <v>22773</v>
      </c>
      <c r="LUG495" s="416" t="s">
        <v>22774</v>
      </c>
      <c r="LUH495" s="416"/>
      <c r="LUI495" s="416"/>
      <c r="LUJ495" s="416"/>
      <c r="LUK495" s="416"/>
      <c r="LUL495" s="416"/>
      <c r="LUM495" s="258" t="s">
        <v>10863</v>
      </c>
      <c r="LUN495" s="258" t="s">
        <v>22772</v>
      </c>
      <c r="LUO495" s="258" t="s">
        <v>6595</v>
      </c>
      <c r="LUP495" s="251">
        <v>1</v>
      </c>
      <c r="LUQ495" s="251"/>
      <c r="LUR495" s="100">
        <v>79.59</v>
      </c>
      <c r="LUS495" s="100">
        <f>ROUND(LUR495*(1+$C$10),2)</f>
        <v>79.59</v>
      </c>
      <c r="LUT495" s="100">
        <f>LUP495*LUR495</f>
        <v>79.59</v>
      </c>
      <c r="LUU495" s="294">
        <f>LUS495*LUP495</f>
        <v>79.59</v>
      </c>
      <c r="LUV495" s="295" t="s">
        <v>22773</v>
      </c>
      <c r="LUW495" s="416" t="s">
        <v>22774</v>
      </c>
      <c r="LUX495" s="416"/>
      <c r="LUY495" s="416"/>
      <c r="LUZ495" s="416"/>
      <c r="LVA495" s="416"/>
      <c r="LVB495" s="416"/>
      <c r="LVC495" s="258" t="s">
        <v>10863</v>
      </c>
      <c r="LVD495" s="258" t="s">
        <v>22772</v>
      </c>
      <c r="LVE495" s="258" t="s">
        <v>6595</v>
      </c>
      <c r="LVF495" s="251">
        <v>1</v>
      </c>
      <c r="LVG495" s="251"/>
      <c r="LVH495" s="100">
        <v>79.59</v>
      </c>
      <c r="LVI495" s="100">
        <f>ROUND(LVH495*(1+$C$10),2)</f>
        <v>79.59</v>
      </c>
      <c r="LVJ495" s="100">
        <f>LVF495*LVH495</f>
        <v>79.59</v>
      </c>
      <c r="LVK495" s="294">
        <f>LVI495*LVF495</f>
        <v>79.59</v>
      </c>
      <c r="LVL495" s="295" t="s">
        <v>22773</v>
      </c>
      <c r="LVM495" s="416" t="s">
        <v>22774</v>
      </c>
      <c r="LVN495" s="416"/>
      <c r="LVO495" s="416"/>
      <c r="LVP495" s="416"/>
      <c r="LVQ495" s="416"/>
      <c r="LVR495" s="416"/>
      <c r="LVS495" s="258" t="s">
        <v>10863</v>
      </c>
      <c r="LVT495" s="258" t="s">
        <v>22772</v>
      </c>
      <c r="LVU495" s="258" t="s">
        <v>6595</v>
      </c>
      <c r="LVV495" s="251">
        <v>1</v>
      </c>
      <c r="LVW495" s="251"/>
      <c r="LVX495" s="100">
        <v>79.59</v>
      </c>
      <c r="LVY495" s="100">
        <f>ROUND(LVX495*(1+$C$10),2)</f>
        <v>79.59</v>
      </c>
      <c r="LVZ495" s="100">
        <f>LVV495*LVX495</f>
        <v>79.59</v>
      </c>
      <c r="LWA495" s="294">
        <f>LVY495*LVV495</f>
        <v>79.59</v>
      </c>
      <c r="LWB495" s="295" t="s">
        <v>22773</v>
      </c>
      <c r="LWC495" s="416" t="s">
        <v>22774</v>
      </c>
      <c r="LWD495" s="416"/>
      <c r="LWE495" s="416"/>
      <c r="LWF495" s="416"/>
      <c r="LWG495" s="416"/>
      <c r="LWH495" s="416"/>
      <c r="LWI495" s="258" t="s">
        <v>10863</v>
      </c>
      <c r="LWJ495" s="258" t="s">
        <v>22772</v>
      </c>
      <c r="LWK495" s="258" t="s">
        <v>6595</v>
      </c>
      <c r="LWL495" s="251">
        <v>1</v>
      </c>
      <c r="LWM495" s="251"/>
      <c r="LWN495" s="100">
        <v>79.59</v>
      </c>
      <c r="LWO495" s="100">
        <f>ROUND(LWN495*(1+$C$10),2)</f>
        <v>79.59</v>
      </c>
      <c r="LWP495" s="100">
        <f>LWL495*LWN495</f>
        <v>79.59</v>
      </c>
      <c r="LWQ495" s="294">
        <f>LWO495*LWL495</f>
        <v>79.59</v>
      </c>
      <c r="LWR495" s="295" t="s">
        <v>22773</v>
      </c>
      <c r="LWS495" s="416" t="s">
        <v>22774</v>
      </c>
      <c r="LWT495" s="416"/>
      <c r="LWU495" s="416"/>
      <c r="LWV495" s="416"/>
      <c r="LWW495" s="416"/>
      <c r="LWX495" s="416"/>
      <c r="LWY495" s="258" t="s">
        <v>10863</v>
      </c>
      <c r="LWZ495" s="258" t="s">
        <v>22772</v>
      </c>
      <c r="LXA495" s="258" t="s">
        <v>6595</v>
      </c>
      <c r="LXB495" s="251">
        <v>1</v>
      </c>
      <c r="LXC495" s="251"/>
      <c r="LXD495" s="100">
        <v>79.59</v>
      </c>
      <c r="LXE495" s="100">
        <f>ROUND(LXD495*(1+$C$10),2)</f>
        <v>79.59</v>
      </c>
      <c r="LXF495" s="100">
        <f>LXB495*LXD495</f>
        <v>79.59</v>
      </c>
      <c r="LXG495" s="294">
        <f>LXE495*LXB495</f>
        <v>79.59</v>
      </c>
      <c r="LXH495" s="295" t="s">
        <v>22773</v>
      </c>
      <c r="LXI495" s="416" t="s">
        <v>22774</v>
      </c>
      <c r="LXJ495" s="416"/>
      <c r="LXK495" s="416"/>
      <c r="LXL495" s="416"/>
      <c r="LXM495" s="416"/>
      <c r="LXN495" s="416"/>
      <c r="LXO495" s="258" t="s">
        <v>10863</v>
      </c>
      <c r="LXP495" s="258" t="s">
        <v>22772</v>
      </c>
      <c r="LXQ495" s="258" t="s">
        <v>6595</v>
      </c>
      <c r="LXR495" s="251">
        <v>1</v>
      </c>
      <c r="LXS495" s="251"/>
      <c r="LXT495" s="100">
        <v>79.59</v>
      </c>
      <c r="LXU495" s="100">
        <f>ROUND(LXT495*(1+$C$10),2)</f>
        <v>79.59</v>
      </c>
      <c r="LXV495" s="100">
        <f>LXR495*LXT495</f>
        <v>79.59</v>
      </c>
      <c r="LXW495" s="294">
        <f>LXU495*LXR495</f>
        <v>79.59</v>
      </c>
      <c r="LXX495" s="295" t="s">
        <v>22773</v>
      </c>
      <c r="LXY495" s="416" t="s">
        <v>22774</v>
      </c>
      <c r="LXZ495" s="416"/>
      <c r="LYA495" s="416"/>
      <c r="LYB495" s="416"/>
      <c r="LYC495" s="416"/>
      <c r="LYD495" s="416"/>
      <c r="LYE495" s="258" t="s">
        <v>10863</v>
      </c>
      <c r="LYF495" s="258" t="s">
        <v>22772</v>
      </c>
      <c r="LYG495" s="258" t="s">
        <v>6595</v>
      </c>
      <c r="LYH495" s="251">
        <v>1</v>
      </c>
      <c r="LYI495" s="251"/>
      <c r="LYJ495" s="100">
        <v>79.59</v>
      </c>
      <c r="LYK495" s="100">
        <f>ROUND(LYJ495*(1+$C$10),2)</f>
        <v>79.59</v>
      </c>
      <c r="LYL495" s="100">
        <f>LYH495*LYJ495</f>
        <v>79.59</v>
      </c>
      <c r="LYM495" s="294">
        <f>LYK495*LYH495</f>
        <v>79.59</v>
      </c>
      <c r="LYN495" s="295" t="s">
        <v>22773</v>
      </c>
      <c r="LYO495" s="416" t="s">
        <v>22774</v>
      </c>
      <c r="LYP495" s="416"/>
      <c r="LYQ495" s="416"/>
      <c r="LYR495" s="416"/>
      <c r="LYS495" s="416"/>
      <c r="LYT495" s="416"/>
      <c r="LYU495" s="258" t="s">
        <v>10863</v>
      </c>
      <c r="LYV495" s="258" t="s">
        <v>22772</v>
      </c>
      <c r="LYW495" s="258" t="s">
        <v>6595</v>
      </c>
      <c r="LYX495" s="251">
        <v>1</v>
      </c>
      <c r="LYY495" s="251"/>
      <c r="LYZ495" s="100">
        <v>79.59</v>
      </c>
      <c r="LZA495" s="100">
        <f>ROUND(LYZ495*(1+$C$10),2)</f>
        <v>79.59</v>
      </c>
      <c r="LZB495" s="100">
        <f>LYX495*LYZ495</f>
        <v>79.59</v>
      </c>
      <c r="LZC495" s="294">
        <f>LZA495*LYX495</f>
        <v>79.59</v>
      </c>
      <c r="LZD495" s="295" t="s">
        <v>22773</v>
      </c>
      <c r="LZE495" s="416" t="s">
        <v>22774</v>
      </c>
      <c r="LZF495" s="416"/>
      <c r="LZG495" s="416"/>
      <c r="LZH495" s="416"/>
      <c r="LZI495" s="416"/>
      <c r="LZJ495" s="416"/>
      <c r="LZK495" s="258" t="s">
        <v>10863</v>
      </c>
      <c r="LZL495" s="258" t="s">
        <v>22772</v>
      </c>
      <c r="LZM495" s="258" t="s">
        <v>6595</v>
      </c>
      <c r="LZN495" s="251">
        <v>1</v>
      </c>
      <c r="LZO495" s="251"/>
      <c r="LZP495" s="100">
        <v>79.59</v>
      </c>
      <c r="LZQ495" s="100">
        <f>ROUND(LZP495*(1+$C$10),2)</f>
        <v>79.59</v>
      </c>
      <c r="LZR495" s="100">
        <f>LZN495*LZP495</f>
        <v>79.59</v>
      </c>
      <c r="LZS495" s="294">
        <f>LZQ495*LZN495</f>
        <v>79.59</v>
      </c>
      <c r="LZT495" s="295" t="s">
        <v>22773</v>
      </c>
      <c r="LZU495" s="416" t="s">
        <v>22774</v>
      </c>
      <c r="LZV495" s="416"/>
      <c r="LZW495" s="416"/>
      <c r="LZX495" s="416"/>
      <c r="LZY495" s="416"/>
      <c r="LZZ495" s="416"/>
      <c r="MAA495" s="258" t="s">
        <v>10863</v>
      </c>
      <c r="MAB495" s="258" t="s">
        <v>22772</v>
      </c>
      <c r="MAC495" s="258" t="s">
        <v>6595</v>
      </c>
      <c r="MAD495" s="251">
        <v>1</v>
      </c>
      <c r="MAE495" s="251"/>
      <c r="MAF495" s="100">
        <v>79.59</v>
      </c>
      <c r="MAG495" s="100">
        <f>ROUND(MAF495*(1+$C$10),2)</f>
        <v>79.59</v>
      </c>
      <c r="MAH495" s="100">
        <f>MAD495*MAF495</f>
        <v>79.59</v>
      </c>
      <c r="MAI495" s="294">
        <f>MAG495*MAD495</f>
        <v>79.59</v>
      </c>
      <c r="MAJ495" s="295" t="s">
        <v>22773</v>
      </c>
      <c r="MAK495" s="416" t="s">
        <v>22774</v>
      </c>
      <c r="MAL495" s="416"/>
      <c r="MAM495" s="416"/>
      <c r="MAN495" s="416"/>
      <c r="MAO495" s="416"/>
      <c r="MAP495" s="416"/>
      <c r="MAQ495" s="258" t="s">
        <v>10863</v>
      </c>
      <c r="MAR495" s="258" t="s">
        <v>22772</v>
      </c>
      <c r="MAS495" s="258" t="s">
        <v>6595</v>
      </c>
      <c r="MAT495" s="251">
        <v>1</v>
      </c>
      <c r="MAU495" s="251"/>
      <c r="MAV495" s="100">
        <v>79.59</v>
      </c>
      <c r="MAW495" s="100">
        <f>ROUND(MAV495*(1+$C$10),2)</f>
        <v>79.59</v>
      </c>
      <c r="MAX495" s="100">
        <f>MAT495*MAV495</f>
        <v>79.59</v>
      </c>
      <c r="MAY495" s="294">
        <f>MAW495*MAT495</f>
        <v>79.59</v>
      </c>
      <c r="MAZ495" s="295" t="s">
        <v>22773</v>
      </c>
      <c r="MBA495" s="416" t="s">
        <v>22774</v>
      </c>
      <c r="MBB495" s="416"/>
      <c r="MBC495" s="416"/>
      <c r="MBD495" s="416"/>
      <c r="MBE495" s="416"/>
      <c r="MBF495" s="416"/>
      <c r="MBG495" s="258" t="s">
        <v>10863</v>
      </c>
      <c r="MBH495" s="258" t="s">
        <v>22772</v>
      </c>
      <c r="MBI495" s="258" t="s">
        <v>6595</v>
      </c>
      <c r="MBJ495" s="251">
        <v>1</v>
      </c>
      <c r="MBK495" s="251"/>
      <c r="MBL495" s="100">
        <v>79.59</v>
      </c>
      <c r="MBM495" s="100">
        <f>ROUND(MBL495*(1+$C$10),2)</f>
        <v>79.59</v>
      </c>
      <c r="MBN495" s="100">
        <f>MBJ495*MBL495</f>
        <v>79.59</v>
      </c>
      <c r="MBO495" s="294">
        <f>MBM495*MBJ495</f>
        <v>79.59</v>
      </c>
      <c r="MBP495" s="295" t="s">
        <v>22773</v>
      </c>
      <c r="MBQ495" s="416" t="s">
        <v>22774</v>
      </c>
      <c r="MBR495" s="416"/>
      <c r="MBS495" s="416"/>
      <c r="MBT495" s="416"/>
      <c r="MBU495" s="416"/>
      <c r="MBV495" s="416"/>
      <c r="MBW495" s="258" t="s">
        <v>10863</v>
      </c>
      <c r="MBX495" s="258" t="s">
        <v>22772</v>
      </c>
      <c r="MBY495" s="258" t="s">
        <v>6595</v>
      </c>
      <c r="MBZ495" s="251">
        <v>1</v>
      </c>
      <c r="MCA495" s="251"/>
      <c r="MCB495" s="100">
        <v>79.59</v>
      </c>
      <c r="MCC495" s="100">
        <f>ROUND(MCB495*(1+$C$10),2)</f>
        <v>79.59</v>
      </c>
      <c r="MCD495" s="100">
        <f>MBZ495*MCB495</f>
        <v>79.59</v>
      </c>
      <c r="MCE495" s="294">
        <f>MCC495*MBZ495</f>
        <v>79.59</v>
      </c>
      <c r="MCF495" s="295" t="s">
        <v>22773</v>
      </c>
      <c r="MCG495" s="416" t="s">
        <v>22774</v>
      </c>
      <c r="MCH495" s="416"/>
      <c r="MCI495" s="416"/>
      <c r="MCJ495" s="416"/>
      <c r="MCK495" s="416"/>
      <c r="MCL495" s="416"/>
      <c r="MCM495" s="258" t="s">
        <v>10863</v>
      </c>
      <c r="MCN495" s="258" t="s">
        <v>22772</v>
      </c>
      <c r="MCO495" s="258" t="s">
        <v>6595</v>
      </c>
      <c r="MCP495" s="251">
        <v>1</v>
      </c>
      <c r="MCQ495" s="251"/>
      <c r="MCR495" s="100">
        <v>79.59</v>
      </c>
      <c r="MCS495" s="100">
        <f>ROUND(MCR495*(1+$C$10),2)</f>
        <v>79.59</v>
      </c>
      <c r="MCT495" s="100">
        <f>MCP495*MCR495</f>
        <v>79.59</v>
      </c>
      <c r="MCU495" s="294">
        <f>MCS495*MCP495</f>
        <v>79.59</v>
      </c>
      <c r="MCV495" s="295" t="s">
        <v>22773</v>
      </c>
      <c r="MCW495" s="416" t="s">
        <v>22774</v>
      </c>
      <c r="MCX495" s="416"/>
      <c r="MCY495" s="416"/>
      <c r="MCZ495" s="416"/>
      <c r="MDA495" s="416"/>
      <c r="MDB495" s="416"/>
      <c r="MDC495" s="258" t="s">
        <v>10863</v>
      </c>
      <c r="MDD495" s="258" t="s">
        <v>22772</v>
      </c>
      <c r="MDE495" s="258" t="s">
        <v>6595</v>
      </c>
      <c r="MDF495" s="251">
        <v>1</v>
      </c>
      <c r="MDG495" s="251"/>
      <c r="MDH495" s="100">
        <v>79.59</v>
      </c>
      <c r="MDI495" s="100">
        <f>ROUND(MDH495*(1+$C$10),2)</f>
        <v>79.59</v>
      </c>
      <c r="MDJ495" s="100">
        <f>MDF495*MDH495</f>
        <v>79.59</v>
      </c>
      <c r="MDK495" s="294">
        <f>MDI495*MDF495</f>
        <v>79.59</v>
      </c>
      <c r="MDL495" s="295" t="s">
        <v>22773</v>
      </c>
      <c r="MDM495" s="416" t="s">
        <v>22774</v>
      </c>
      <c r="MDN495" s="416"/>
      <c r="MDO495" s="416"/>
      <c r="MDP495" s="416"/>
      <c r="MDQ495" s="416"/>
      <c r="MDR495" s="416"/>
      <c r="MDS495" s="258" t="s">
        <v>10863</v>
      </c>
      <c r="MDT495" s="258" t="s">
        <v>22772</v>
      </c>
      <c r="MDU495" s="258" t="s">
        <v>6595</v>
      </c>
      <c r="MDV495" s="251">
        <v>1</v>
      </c>
      <c r="MDW495" s="251"/>
      <c r="MDX495" s="100">
        <v>79.59</v>
      </c>
      <c r="MDY495" s="100">
        <f>ROUND(MDX495*(1+$C$10),2)</f>
        <v>79.59</v>
      </c>
      <c r="MDZ495" s="100">
        <f>MDV495*MDX495</f>
        <v>79.59</v>
      </c>
      <c r="MEA495" s="294">
        <f>MDY495*MDV495</f>
        <v>79.59</v>
      </c>
      <c r="MEB495" s="295" t="s">
        <v>22773</v>
      </c>
      <c r="MEC495" s="416" t="s">
        <v>22774</v>
      </c>
      <c r="MED495" s="416"/>
      <c r="MEE495" s="416"/>
      <c r="MEF495" s="416"/>
      <c r="MEG495" s="416"/>
      <c r="MEH495" s="416"/>
      <c r="MEI495" s="258" t="s">
        <v>10863</v>
      </c>
      <c r="MEJ495" s="258" t="s">
        <v>22772</v>
      </c>
      <c r="MEK495" s="258" t="s">
        <v>6595</v>
      </c>
      <c r="MEL495" s="251">
        <v>1</v>
      </c>
      <c r="MEM495" s="251"/>
      <c r="MEN495" s="100">
        <v>79.59</v>
      </c>
      <c r="MEO495" s="100">
        <f>ROUND(MEN495*(1+$C$10),2)</f>
        <v>79.59</v>
      </c>
      <c r="MEP495" s="100">
        <f>MEL495*MEN495</f>
        <v>79.59</v>
      </c>
      <c r="MEQ495" s="294">
        <f>MEO495*MEL495</f>
        <v>79.59</v>
      </c>
      <c r="MER495" s="295" t="s">
        <v>22773</v>
      </c>
      <c r="MES495" s="416" t="s">
        <v>22774</v>
      </c>
      <c r="MET495" s="416"/>
      <c r="MEU495" s="416"/>
      <c r="MEV495" s="416"/>
      <c r="MEW495" s="416"/>
      <c r="MEX495" s="416"/>
      <c r="MEY495" s="258" t="s">
        <v>10863</v>
      </c>
      <c r="MEZ495" s="258" t="s">
        <v>22772</v>
      </c>
      <c r="MFA495" s="258" t="s">
        <v>6595</v>
      </c>
      <c r="MFB495" s="251">
        <v>1</v>
      </c>
      <c r="MFC495" s="251"/>
      <c r="MFD495" s="100">
        <v>79.59</v>
      </c>
      <c r="MFE495" s="100">
        <f>ROUND(MFD495*(1+$C$10),2)</f>
        <v>79.59</v>
      </c>
      <c r="MFF495" s="100">
        <f>MFB495*MFD495</f>
        <v>79.59</v>
      </c>
      <c r="MFG495" s="294">
        <f>MFE495*MFB495</f>
        <v>79.59</v>
      </c>
      <c r="MFH495" s="295" t="s">
        <v>22773</v>
      </c>
      <c r="MFI495" s="416" t="s">
        <v>22774</v>
      </c>
      <c r="MFJ495" s="416"/>
      <c r="MFK495" s="416"/>
      <c r="MFL495" s="416"/>
      <c r="MFM495" s="416"/>
      <c r="MFN495" s="416"/>
      <c r="MFO495" s="258" t="s">
        <v>10863</v>
      </c>
      <c r="MFP495" s="258" t="s">
        <v>22772</v>
      </c>
      <c r="MFQ495" s="258" t="s">
        <v>6595</v>
      </c>
      <c r="MFR495" s="251">
        <v>1</v>
      </c>
      <c r="MFS495" s="251"/>
      <c r="MFT495" s="100">
        <v>79.59</v>
      </c>
      <c r="MFU495" s="100">
        <f>ROUND(MFT495*(1+$C$10),2)</f>
        <v>79.59</v>
      </c>
      <c r="MFV495" s="100">
        <f>MFR495*MFT495</f>
        <v>79.59</v>
      </c>
      <c r="MFW495" s="294">
        <f>MFU495*MFR495</f>
        <v>79.59</v>
      </c>
      <c r="MFX495" s="295" t="s">
        <v>22773</v>
      </c>
      <c r="MFY495" s="416" t="s">
        <v>22774</v>
      </c>
      <c r="MFZ495" s="416"/>
      <c r="MGA495" s="416"/>
      <c r="MGB495" s="416"/>
      <c r="MGC495" s="416"/>
      <c r="MGD495" s="416"/>
      <c r="MGE495" s="258" t="s">
        <v>10863</v>
      </c>
      <c r="MGF495" s="258" t="s">
        <v>22772</v>
      </c>
      <c r="MGG495" s="258" t="s">
        <v>6595</v>
      </c>
      <c r="MGH495" s="251">
        <v>1</v>
      </c>
      <c r="MGI495" s="251"/>
      <c r="MGJ495" s="100">
        <v>79.59</v>
      </c>
      <c r="MGK495" s="100">
        <f>ROUND(MGJ495*(1+$C$10),2)</f>
        <v>79.59</v>
      </c>
      <c r="MGL495" s="100">
        <f>MGH495*MGJ495</f>
        <v>79.59</v>
      </c>
      <c r="MGM495" s="294">
        <f>MGK495*MGH495</f>
        <v>79.59</v>
      </c>
      <c r="MGN495" s="295" t="s">
        <v>22773</v>
      </c>
      <c r="MGO495" s="416" t="s">
        <v>22774</v>
      </c>
      <c r="MGP495" s="416"/>
      <c r="MGQ495" s="416"/>
      <c r="MGR495" s="416"/>
      <c r="MGS495" s="416"/>
      <c r="MGT495" s="416"/>
      <c r="MGU495" s="258" t="s">
        <v>10863</v>
      </c>
      <c r="MGV495" s="258" t="s">
        <v>22772</v>
      </c>
      <c r="MGW495" s="258" t="s">
        <v>6595</v>
      </c>
      <c r="MGX495" s="251">
        <v>1</v>
      </c>
      <c r="MGY495" s="251"/>
      <c r="MGZ495" s="100">
        <v>79.59</v>
      </c>
      <c r="MHA495" s="100">
        <f>ROUND(MGZ495*(1+$C$10),2)</f>
        <v>79.59</v>
      </c>
      <c r="MHB495" s="100">
        <f>MGX495*MGZ495</f>
        <v>79.59</v>
      </c>
      <c r="MHC495" s="294">
        <f>MHA495*MGX495</f>
        <v>79.59</v>
      </c>
      <c r="MHD495" s="295" t="s">
        <v>22773</v>
      </c>
      <c r="MHE495" s="416" t="s">
        <v>22774</v>
      </c>
      <c r="MHF495" s="416"/>
      <c r="MHG495" s="416"/>
      <c r="MHH495" s="416"/>
      <c r="MHI495" s="416"/>
      <c r="MHJ495" s="416"/>
      <c r="MHK495" s="258" t="s">
        <v>10863</v>
      </c>
      <c r="MHL495" s="258" t="s">
        <v>22772</v>
      </c>
      <c r="MHM495" s="258" t="s">
        <v>6595</v>
      </c>
      <c r="MHN495" s="251">
        <v>1</v>
      </c>
      <c r="MHO495" s="251"/>
      <c r="MHP495" s="100">
        <v>79.59</v>
      </c>
      <c r="MHQ495" s="100">
        <f>ROUND(MHP495*(1+$C$10),2)</f>
        <v>79.59</v>
      </c>
      <c r="MHR495" s="100">
        <f>MHN495*MHP495</f>
        <v>79.59</v>
      </c>
      <c r="MHS495" s="294">
        <f>MHQ495*MHN495</f>
        <v>79.59</v>
      </c>
      <c r="MHT495" s="295" t="s">
        <v>22773</v>
      </c>
      <c r="MHU495" s="416" t="s">
        <v>22774</v>
      </c>
      <c r="MHV495" s="416"/>
      <c r="MHW495" s="416"/>
      <c r="MHX495" s="416"/>
      <c r="MHY495" s="416"/>
      <c r="MHZ495" s="416"/>
      <c r="MIA495" s="258" t="s">
        <v>10863</v>
      </c>
      <c r="MIB495" s="258" t="s">
        <v>22772</v>
      </c>
      <c r="MIC495" s="258" t="s">
        <v>6595</v>
      </c>
      <c r="MID495" s="251">
        <v>1</v>
      </c>
      <c r="MIE495" s="251"/>
      <c r="MIF495" s="100">
        <v>79.59</v>
      </c>
      <c r="MIG495" s="100">
        <f>ROUND(MIF495*(1+$C$10),2)</f>
        <v>79.59</v>
      </c>
      <c r="MIH495" s="100">
        <f>MID495*MIF495</f>
        <v>79.59</v>
      </c>
      <c r="MII495" s="294">
        <f>MIG495*MID495</f>
        <v>79.59</v>
      </c>
      <c r="MIJ495" s="295" t="s">
        <v>22773</v>
      </c>
      <c r="MIK495" s="416" t="s">
        <v>22774</v>
      </c>
      <c r="MIL495" s="416"/>
      <c r="MIM495" s="416"/>
      <c r="MIN495" s="416"/>
      <c r="MIO495" s="416"/>
      <c r="MIP495" s="416"/>
      <c r="MIQ495" s="258" t="s">
        <v>10863</v>
      </c>
      <c r="MIR495" s="258" t="s">
        <v>22772</v>
      </c>
      <c r="MIS495" s="258" t="s">
        <v>6595</v>
      </c>
      <c r="MIT495" s="251">
        <v>1</v>
      </c>
      <c r="MIU495" s="251"/>
      <c r="MIV495" s="100">
        <v>79.59</v>
      </c>
      <c r="MIW495" s="100">
        <f>ROUND(MIV495*(1+$C$10),2)</f>
        <v>79.59</v>
      </c>
      <c r="MIX495" s="100">
        <f>MIT495*MIV495</f>
        <v>79.59</v>
      </c>
      <c r="MIY495" s="294">
        <f>MIW495*MIT495</f>
        <v>79.59</v>
      </c>
      <c r="MIZ495" s="295" t="s">
        <v>22773</v>
      </c>
      <c r="MJA495" s="416" t="s">
        <v>22774</v>
      </c>
      <c r="MJB495" s="416"/>
      <c r="MJC495" s="416"/>
      <c r="MJD495" s="416"/>
      <c r="MJE495" s="416"/>
      <c r="MJF495" s="416"/>
      <c r="MJG495" s="258" t="s">
        <v>10863</v>
      </c>
      <c r="MJH495" s="258" t="s">
        <v>22772</v>
      </c>
      <c r="MJI495" s="258" t="s">
        <v>6595</v>
      </c>
      <c r="MJJ495" s="251">
        <v>1</v>
      </c>
      <c r="MJK495" s="251"/>
      <c r="MJL495" s="100">
        <v>79.59</v>
      </c>
      <c r="MJM495" s="100">
        <f>ROUND(MJL495*(1+$C$10),2)</f>
        <v>79.59</v>
      </c>
      <c r="MJN495" s="100">
        <f>MJJ495*MJL495</f>
        <v>79.59</v>
      </c>
      <c r="MJO495" s="294">
        <f>MJM495*MJJ495</f>
        <v>79.59</v>
      </c>
      <c r="MJP495" s="295" t="s">
        <v>22773</v>
      </c>
      <c r="MJQ495" s="416" t="s">
        <v>22774</v>
      </c>
      <c r="MJR495" s="416"/>
      <c r="MJS495" s="416"/>
      <c r="MJT495" s="416"/>
      <c r="MJU495" s="416"/>
      <c r="MJV495" s="416"/>
      <c r="MJW495" s="258" t="s">
        <v>10863</v>
      </c>
      <c r="MJX495" s="258" t="s">
        <v>22772</v>
      </c>
      <c r="MJY495" s="258" t="s">
        <v>6595</v>
      </c>
      <c r="MJZ495" s="251">
        <v>1</v>
      </c>
      <c r="MKA495" s="251"/>
      <c r="MKB495" s="100">
        <v>79.59</v>
      </c>
      <c r="MKC495" s="100">
        <f>ROUND(MKB495*(1+$C$10),2)</f>
        <v>79.59</v>
      </c>
      <c r="MKD495" s="100">
        <f>MJZ495*MKB495</f>
        <v>79.59</v>
      </c>
      <c r="MKE495" s="294">
        <f>MKC495*MJZ495</f>
        <v>79.59</v>
      </c>
      <c r="MKF495" s="295" t="s">
        <v>22773</v>
      </c>
      <c r="MKG495" s="416" t="s">
        <v>22774</v>
      </c>
      <c r="MKH495" s="416"/>
      <c r="MKI495" s="416"/>
      <c r="MKJ495" s="416"/>
      <c r="MKK495" s="416"/>
      <c r="MKL495" s="416"/>
      <c r="MKM495" s="258" t="s">
        <v>10863</v>
      </c>
      <c r="MKN495" s="258" t="s">
        <v>22772</v>
      </c>
      <c r="MKO495" s="258" t="s">
        <v>6595</v>
      </c>
      <c r="MKP495" s="251">
        <v>1</v>
      </c>
      <c r="MKQ495" s="251"/>
      <c r="MKR495" s="100">
        <v>79.59</v>
      </c>
      <c r="MKS495" s="100">
        <f>ROUND(MKR495*(1+$C$10),2)</f>
        <v>79.59</v>
      </c>
      <c r="MKT495" s="100">
        <f>MKP495*MKR495</f>
        <v>79.59</v>
      </c>
      <c r="MKU495" s="294">
        <f>MKS495*MKP495</f>
        <v>79.59</v>
      </c>
      <c r="MKV495" s="295" t="s">
        <v>22773</v>
      </c>
      <c r="MKW495" s="416" t="s">
        <v>22774</v>
      </c>
      <c r="MKX495" s="416"/>
      <c r="MKY495" s="416"/>
      <c r="MKZ495" s="416"/>
      <c r="MLA495" s="416"/>
      <c r="MLB495" s="416"/>
      <c r="MLC495" s="258" t="s">
        <v>10863</v>
      </c>
      <c r="MLD495" s="258" t="s">
        <v>22772</v>
      </c>
      <c r="MLE495" s="258" t="s">
        <v>6595</v>
      </c>
      <c r="MLF495" s="251">
        <v>1</v>
      </c>
      <c r="MLG495" s="251"/>
      <c r="MLH495" s="100">
        <v>79.59</v>
      </c>
      <c r="MLI495" s="100">
        <f>ROUND(MLH495*(1+$C$10),2)</f>
        <v>79.59</v>
      </c>
      <c r="MLJ495" s="100">
        <f>MLF495*MLH495</f>
        <v>79.59</v>
      </c>
      <c r="MLK495" s="294">
        <f>MLI495*MLF495</f>
        <v>79.59</v>
      </c>
      <c r="MLL495" s="295" t="s">
        <v>22773</v>
      </c>
      <c r="MLM495" s="416" t="s">
        <v>22774</v>
      </c>
      <c r="MLN495" s="416"/>
      <c r="MLO495" s="416"/>
      <c r="MLP495" s="416"/>
      <c r="MLQ495" s="416"/>
      <c r="MLR495" s="416"/>
      <c r="MLS495" s="258" t="s">
        <v>10863</v>
      </c>
      <c r="MLT495" s="258" t="s">
        <v>22772</v>
      </c>
      <c r="MLU495" s="258" t="s">
        <v>6595</v>
      </c>
      <c r="MLV495" s="251">
        <v>1</v>
      </c>
      <c r="MLW495" s="251"/>
      <c r="MLX495" s="100">
        <v>79.59</v>
      </c>
      <c r="MLY495" s="100">
        <f>ROUND(MLX495*(1+$C$10),2)</f>
        <v>79.59</v>
      </c>
      <c r="MLZ495" s="100">
        <f>MLV495*MLX495</f>
        <v>79.59</v>
      </c>
      <c r="MMA495" s="294">
        <f>MLY495*MLV495</f>
        <v>79.59</v>
      </c>
      <c r="MMB495" s="295" t="s">
        <v>22773</v>
      </c>
      <c r="MMC495" s="416" t="s">
        <v>22774</v>
      </c>
      <c r="MMD495" s="416"/>
      <c r="MME495" s="416"/>
      <c r="MMF495" s="416"/>
      <c r="MMG495" s="416"/>
      <c r="MMH495" s="416"/>
      <c r="MMI495" s="258" t="s">
        <v>10863</v>
      </c>
      <c r="MMJ495" s="258" t="s">
        <v>22772</v>
      </c>
      <c r="MMK495" s="258" t="s">
        <v>6595</v>
      </c>
      <c r="MML495" s="251">
        <v>1</v>
      </c>
      <c r="MMM495" s="251"/>
      <c r="MMN495" s="100">
        <v>79.59</v>
      </c>
      <c r="MMO495" s="100">
        <f>ROUND(MMN495*(1+$C$10),2)</f>
        <v>79.59</v>
      </c>
      <c r="MMP495" s="100">
        <f>MML495*MMN495</f>
        <v>79.59</v>
      </c>
      <c r="MMQ495" s="294">
        <f>MMO495*MML495</f>
        <v>79.59</v>
      </c>
      <c r="MMR495" s="295" t="s">
        <v>22773</v>
      </c>
      <c r="MMS495" s="416" t="s">
        <v>22774</v>
      </c>
      <c r="MMT495" s="416"/>
      <c r="MMU495" s="416"/>
      <c r="MMV495" s="416"/>
      <c r="MMW495" s="416"/>
      <c r="MMX495" s="416"/>
      <c r="MMY495" s="258" t="s">
        <v>10863</v>
      </c>
      <c r="MMZ495" s="258" t="s">
        <v>22772</v>
      </c>
      <c r="MNA495" s="258" t="s">
        <v>6595</v>
      </c>
      <c r="MNB495" s="251">
        <v>1</v>
      </c>
      <c r="MNC495" s="251"/>
      <c r="MND495" s="100">
        <v>79.59</v>
      </c>
      <c r="MNE495" s="100">
        <f>ROUND(MND495*(1+$C$10),2)</f>
        <v>79.59</v>
      </c>
      <c r="MNF495" s="100">
        <f>MNB495*MND495</f>
        <v>79.59</v>
      </c>
      <c r="MNG495" s="294">
        <f>MNE495*MNB495</f>
        <v>79.59</v>
      </c>
      <c r="MNH495" s="295" t="s">
        <v>22773</v>
      </c>
      <c r="MNI495" s="416" t="s">
        <v>22774</v>
      </c>
      <c r="MNJ495" s="416"/>
      <c r="MNK495" s="416"/>
      <c r="MNL495" s="416"/>
      <c r="MNM495" s="416"/>
      <c r="MNN495" s="416"/>
      <c r="MNO495" s="258" t="s">
        <v>10863</v>
      </c>
      <c r="MNP495" s="258" t="s">
        <v>22772</v>
      </c>
      <c r="MNQ495" s="258" t="s">
        <v>6595</v>
      </c>
      <c r="MNR495" s="251">
        <v>1</v>
      </c>
      <c r="MNS495" s="251"/>
      <c r="MNT495" s="100">
        <v>79.59</v>
      </c>
      <c r="MNU495" s="100">
        <f>ROUND(MNT495*(1+$C$10),2)</f>
        <v>79.59</v>
      </c>
      <c r="MNV495" s="100">
        <f>MNR495*MNT495</f>
        <v>79.59</v>
      </c>
      <c r="MNW495" s="294">
        <f>MNU495*MNR495</f>
        <v>79.59</v>
      </c>
      <c r="MNX495" s="295" t="s">
        <v>22773</v>
      </c>
      <c r="MNY495" s="416" t="s">
        <v>22774</v>
      </c>
      <c r="MNZ495" s="416"/>
      <c r="MOA495" s="416"/>
      <c r="MOB495" s="416"/>
      <c r="MOC495" s="416"/>
      <c r="MOD495" s="416"/>
      <c r="MOE495" s="258" t="s">
        <v>10863</v>
      </c>
      <c r="MOF495" s="258" t="s">
        <v>22772</v>
      </c>
      <c r="MOG495" s="258" t="s">
        <v>6595</v>
      </c>
      <c r="MOH495" s="251">
        <v>1</v>
      </c>
      <c r="MOI495" s="251"/>
      <c r="MOJ495" s="100">
        <v>79.59</v>
      </c>
      <c r="MOK495" s="100">
        <f>ROUND(MOJ495*(1+$C$10),2)</f>
        <v>79.59</v>
      </c>
      <c r="MOL495" s="100">
        <f>MOH495*MOJ495</f>
        <v>79.59</v>
      </c>
      <c r="MOM495" s="294">
        <f>MOK495*MOH495</f>
        <v>79.59</v>
      </c>
      <c r="MON495" s="295" t="s">
        <v>22773</v>
      </c>
      <c r="MOO495" s="416" t="s">
        <v>22774</v>
      </c>
      <c r="MOP495" s="416"/>
      <c r="MOQ495" s="416"/>
      <c r="MOR495" s="416"/>
      <c r="MOS495" s="416"/>
      <c r="MOT495" s="416"/>
      <c r="MOU495" s="258" t="s">
        <v>10863</v>
      </c>
      <c r="MOV495" s="258" t="s">
        <v>22772</v>
      </c>
      <c r="MOW495" s="258" t="s">
        <v>6595</v>
      </c>
      <c r="MOX495" s="251">
        <v>1</v>
      </c>
      <c r="MOY495" s="251"/>
      <c r="MOZ495" s="100">
        <v>79.59</v>
      </c>
      <c r="MPA495" s="100">
        <f>ROUND(MOZ495*(1+$C$10),2)</f>
        <v>79.59</v>
      </c>
      <c r="MPB495" s="100">
        <f>MOX495*MOZ495</f>
        <v>79.59</v>
      </c>
      <c r="MPC495" s="294">
        <f>MPA495*MOX495</f>
        <v>79.59</v>
      </c>
      <c r="MPD495" s="295" t="s">
        <v>22773</v>
      </c>
      <c r="MPE495" s="416" t="s">
        <v>22774</v>
      </c>
      <c r="MPF495" s="416"/>
      <c r="MPG495" s="416"/>
      <c r="MPH495" s="416"/>
      <c r="MPI495" s="416"/>
      <c r="MPJ495" s="416"/>
      <c r="MPK495" s="258" t="s">
        <v>10863</v>
      </c>
      <c r="MPL495" s="258" t="s">
        <v>22772</v>
      </c>
      <c r="MPM495" s="258" t="s">
        <v>6595</v>
      </c>
      <c r="MPN495" s="251">
        <v>1</v>
      </c>
      <c r="MPO495" s="251"/>
      <c r="MPP495" s="100">
        <v>79.59</v>
      </c>
      <c r="MPQ495" s="100">
        <f>ROUND(MPP495*(1+$C$10),2)</f>
        <v>79.59</v>
      </c>
      <c r="MPR495" s="100">
        <f>MPN495*MPP495</f>
        <v>79.59</v>
      </c>
      <c r="MPS495" s="294">
        <f>MPQ495*MPN495</f>
        <v>79.59</v>
      </c>
      <c r="MPT495" s="295" t="s">
        <v>22773</v>
      </c>
      <c r="MPU495" s="416" t="s">
        <v>22774</v>
      </c>
      <c r="MPV495" s="416"/>
      <c r="MPW495" s="416"/>
      <c r="MPX495" s="416"/>
      <c r="MPY495" s="416"/>
      <c r="MPZ495" s="416"/>
      <c r="MQA495" s="258" t="s">
        <v>10863</v>
      </c>
      <c r="MQB495" s="258" t="s">
        <v>22772</v>
      </c>
      <c r="MQC495" s="258" t="s">
        <v>6595</v>
      </c>
      <c r="MQD495" s="251">
        <v>1</v>
      </c>
      <c r="MQE495" s="251"/>
      <c r="MQF495" s="100">
        <v>79.59</v>
      </c>
      <c r="MQG495" s="100">
        <f>ROUND(MQF495*(1+$C$10),2)</f>
        <v>79.59</v>
      </c>
      <c r="MQH495" s="100">
        <f>MQD495*MQF495</f>
        <v>79.59</v>
      </c>
      <c r="MQI495" s="294">
        <f>MQG495*MQD495</f>
        <v>79.59</v>
      </c>
      <c r="MQJ495" s="295" t="s">
        <v>22773</v>
      </c>
      <c r="MQK495" s="416" t="s">
        <v>22774</v>
      </c>
      <c r="MQL495" s="416"/>
      <c r="MQM495" s="416"/>
      <c r="MQN495" s="416"/>
      <c r="MQO495" s="416"/>
      <c r="MQP495" s="416"/>
      <c r="MQQ495" s="258" t="s">
        <v>10863</v>
      </c>
      <c r="MQR495" s="258" t="s">
        <v>22772</v>
      </c>
      <c r="MQS495" s="258" t="s">
        <v>6595</v>
      </c>
      <c r="MQT495" s="251">
        <v>1</v>
      </c>
      <c r="MQU495" s="251"/>
      <c r="MQV495" s="100">
        <v>79.59</v>
      </c>
      <c r="MQW495" s="100">
        <f>ROUND(MQV495*(1+$C$10),2)</f>
        <v>79.59</v>
      </c>
      <c r="MQX495" s="100">
        <f>MQT495*MQV495</f>
        <v>79.59</v>
      </c>
      <c r="MQY495" s="294">
        <f>MQW495*MQT495</f>
        <v>79.59</v>
      </c>
      <c r="MQZ495" s="295" t="s">
        <v>22773</v>
      </c>
      <c r="MRA495" s="416" t="s">
        <v>22774</v>
      </c>
      <c r="MRB495" s="416"/>
      <c r="MRC495" s="416"/>
      <c r="MRD495" s="416"/>
      <c r="MRE495" s="416"/>
      <c r="MRF495" s="416"/>
      <c r="MRG495" s="258" t="s">
        <v>10863</v>
      </c>
      <c r="MRH495" s="258" t="s">
        <v>22772</v>
      </c>
      <c r="MRI495" s="258" t="s">
        <v>6595</v>
      </c>
      <c r="MRJ495" s="251">
        <v>1</v>
      </c>
      <c r="MRK495" s="251"/>
      <c r="MRL495" s="100">
        <v>79.59</v>
      </c>
      <c r="MRM495" s="100">
        <f>ROUND(MRL495*(1+$C$10),2)</f>
        <v>79.59</v>
      </c>
      <c r="MRN495" s="100">
        <f>MRJ495*MRL495</f>
        <v>79.59</v>
      </c>
      <c r="MRO495" s="294">
        <f>MRM495*MRJ495</f>
        <v>79.59</v>
      </c>
      <c r="MRP495" s="295" t="s">
        <v>22773</v>
      </c>
      <c r="MRQ495" s="416" t="s">
        <v>22774</v>
      </c>
      <c r="MRR495" s="416"/>
      <c r="MRS495" s="416"/>
      <c r="MRT495" s="416"/>
      <c r="MRU495" s="416"/>
      <c r="MRV495" s="416"/>
      <c r="MRW495" s="258" t="s">
        <v>10863</v>
      </c>
      <c r="MRX495" s="258" t="s">
        <v>22772</v>
      </c>
      <c r="MRY495" s="258" t="s">
        <v>6595</v>
      </c>
      <c r="MRZ495" s="251">
        <v>1</v>
      </c>
      <c r="MSA495" s="251"/>
      <c r="MSB495" s="100">
        <v>79.59</v>
      </c>
      <c r="MSC495" s="100">
        <f>ROUND(MSB495*(1+$C$10),2)</f>
        <v>79.59</v>
      </c>
      <c r="MSD495" s="100">
        <f>MRZ495*MSB495</f>
        <v>79.59</v>
      </c>
      <c r="MSE495" s="294">
        <f>MSC495*MRZ495</f>
        <v>79.59</v>
      </c>
      <c r="MSF495" s="295" t="s">
        <v>22773</v>
      </c>
      <c r="MSG495" s="416" t="s">
        <v>22774</v>
      </c>
      <c r="MSH495" s="416"/>
      <c r="MSI495" s="416"/>
      <c r="MSJ495" s="416"/>
      <c r="MSK495" s="416"/>
      <c r="MSL495" s="416"/>
      <c r="MSM495" s="258" t="s">
        <v>10863</v>
      </c>
      <c r="MSN495" s="258" t="s">
        <v>22772</v>
      </c>
      <c r="MSO495" s="258" t="s">
        <v>6595</v>
      </c>
      <c r="MSP495" s="251">
        <v>1</v>
      </c>
      <c r="MSQ495" s="251"/>
      <c r="MSR495" s="100">
        <v>79.59</v>
      </c>
      <c r="MSS495" s="100">
        <f>ROUND(MSR495*(1+$C$10),2)</f>
        <v>79.59</v>
      </c>
      <c r="MST495" s="100">
        <f>MSP495*MSR495</f>
        <v>79.59</v>
      </c>
      <c r="MSU495" s="294">
        <f>MSS495*MSP495</f>
        <v>79.59</v>
      </c>
      <c r="MSV495" s="295" t="s">
        <v>22773</v>
      </c>
      <c r="MSW495" s="416" t="s">
        <v>22774</v>
      </c>
      <c r="MSX495" s="416"/>
      <c r="MSY495" s="416"/>
      <c r="MSZ495" s="416"/>
      <c r="MTA495" s="416"/>
      <c r="MTB495" s="416"/>
      <c r="MTC495" s="258" t="s">
        <v>10863</v>
      </c>
      <c r="MTD495" s="258" t="s">
        <v>22772</v>
      </c>
      <c r="MTE495" s="258" t="s">
        <v>6595</v>
      </c>
      <c r="MTF495" s="251">
        <v>1</v>
      </c>
      <c r="MTG495" s="251"/>
      <c r="MTH495" s="100">
        <v>79.59</v>
      </c>
      <c r="MTI495" s="100">
        <f>ROUND(MTH495*(1+$C$10),2)</f>
        <v>79.59</v>
      </c>
      <c r="MTJ495" s="100">
        <f>MTF495*MTH495</f>
        <v>79.59</v>
      </c>
      <c r="MTK495" s="294">
        <f>MTI495*MTF495</f>
        <v>79.59</v>
      </c>
      <c r="MTL495" s="295" t="s">
        <v>22773</v>
      </c>
      <c r="MTM495" s="416" t="s">
        <v>22774</v>
      </c>
      <c r="MTN495" s="416"/>
      <c r="MTO495" s="416"/>
      <c r="MTP495" s="416"/>
      <c r="MTQ495" s="416"/>
      <c r="MTR495" s="416"/>
      <c r="MTS495" s="258" t="s">
        <v>10863</v>
      </c>
      <c r="MTT495" s="258" t="s">
        <v>22772</v>
      </c>
      <c r="MTU495" s="258" t="s">
        <v>6595</v>
      </c>
      <c r="MTV495" s="251">
        <v>1</v>
      </c>
      <c r="MTW495" s="251"/>
      <c r="MTX495" s="100">
        <v>79.59</v>
      </c>
      <c r="MTY495" s="100">
        <f>ROUND(MTX495*(1+$C$10),2)</f>
        <v>79.59</v>
      </c>
      <c r="MTZ495" s="100">
        <f>MTV495*MTX495</f>
        <v>79.59</v>
      </c>
      <c r="MUA495" s="294">
        <f>MTY495*MTV495</f>
        <v>79.59</v>
      </c>
      <c r="MUB495" s="295" t="s">
        <v>22773</v>
      </c>
      <c r="MUC495" s="416" t="s">
        <v>22774</v>
      </c>
      <c r="MUD495" s="416"/>
      <c r="MUE495" s="416"/>
      <c r="MUF495" s="416"/>
      <c r="MUG495" s="416"/>
      <c r="MUH495" s="416"/>
      <c r="MUI495" s="258" t="s">
        <v>10863</v>
      </c>
      <c r="MUJ495" s="258" t="s">
        <v>22772</v>
      </c>
      <c r="MUK495" s="258" t="s">
        <v>6595</v>
      </c>
      <c r="MUL495" s="251">
        <v>1</v>
      </c>
      <c r="MUM495" s="251"/>
      <c r="MUN495" s="100">
        <v>79.59</v>
      </c>
      <c r="MUO495" s="100">
        <f>ROUND(MUN495*(1+$C$10),2)</f>
        <v>79.59</v>
      </c>
      <c r="MUP495" s="100">
        <f>MUL495*MUN495</f>
        <v>79.59</v>
      </c>
      <c r="MUQ495" s="294">
        <f>MUO495*MUL495</f>
        <v>79.59</v>
      </c>
      <c r="MUR495" s="295" t="s">
        <v>22773</v>
      </c>
      <c r="MUS495" s="416" t="s">
        <v>22774</v>
      </c>
      <c r="MUT495" s="416"/>
      <c r="MUU495" s="416"/>
      <c r="MUV495" s="416"/>
      <c r="MUW495" s="416"/>
      <c r="MUX495" s="416"/>
      <c r="MUY495" s="258" t="s">
        <v>10863</v>
      </c>
      <c r="MUZ495" s="258" t="s">
        <v>22772</v>
      </c>
      <c r="MVA495" s="258" t="s">
        <v>6595</v>
      </c>
      <c r="MVB495" s="251">
        <v>1</v>
      </c>
      <c r="MVC495" s="251"/>
      <c r="MVD495" s="100">
        <v>79.59</v>
      </c>
      <c r="MVE495" s="100">
        <f>ROUND(MVD495*(1+$C$10),2)</f>
        <v>79.59</v>
      </c>
      <c r="MVF495" s="100">
        <f>MVB495*MVD495</f>
        <v>79.59</v>
      </c>
      <c r="MVG495" s="294">
        <f>MVE495*MVB495</f>
        <v>79.59</v>
      </c>
      <c r="MVH495" s="295" t="s">
        <v>22773</v>
      </c>
      <c r="MVI495" s="416" t="s">
        <v>22774</v>
      </c>
      <c r="MVJ495" s="416"/>
      <c r="MVK495" s="416"/>
      <c r="MVL495" s="416"/>
      <c r="MVM495" s="416"/>
      <c r="MVN495" s="416"/>
      <c r="MVO495" s="258" t="s">
        <v>10863</v>
      </c>
      <c r="MVP495" s="258" t="s">
        <v>22772</v>
      </c>
      <c r="MVQ495" s="258" t="s">
        <v>6595</v>
      </c>
      <c r="MVR495" s="251">
        <v>1</v>
      </c>
      <c r="MVS495" s="251"/>
      <c r="MVT495" s="100">
        <v>79.59</v>
      </c>
      <c r="MVU495" s="100">
        <f>ROUND(MVT495*(1+$C$10),2)</f>
        <v>79.59</v>
      </c>
      <c r="MVV495" s="100">
        <f>MVR495*MVT495</f>
        <v>79.59</v>
      </c>
      <c r="MVW495" s="294">
        <f>MVU495*MVR495</f>
        <v>79.59</v>
      </c>
      <c r="MVX495" s="295" t="s">
        <v>22773</v>
      </c>
      <c r="MVY495" s="416" t="s">
        <v>22774</v>
      </c>
      <c r="MVZ495" s="416"/>
      <c r="MWA495" s="416"/>
      <c r="MWB495" s="416"/>
      <c r="MWC495" s="416"/>
      <c r="MWD495" s="416"/>
      <c r="MWE495" s="258" t="s">
        <v>10863</v>
      </c>
      <c r="MWF495" s="258" t="s">
        <v>22772</v>
      </c>
      <c r="MWG495" s="258" t="s">
        <v>6595</v>
      </c>
      <c r="MWH495" s="251">
        <v>1</v>
      </c>
      <c r="MWI495" s="251"/>
      <c r="MWJ495" s="100">
        <v>79.59</v>
      </c>
      <c r="MWK495" s="100">
        <f>ROUND(MWJ495*(1+$C$10),2)</f>
        <v>79.59</v>
      </c>
      <c r="MWL495" s="100">
        <f>MWH495*MWJ495</f>
        <v>79.59</v>
      </c>
      <c r="MWM495" s="294">
        <f>MWK495*MWH495</f>
        <v>79.59</v>
      </c>
      <c r="MWN495" s="295" t="s">
        <v>22773</v>
      </c>
      <c r="MWO495" s="416" t="s">
        <v>22774</v>
      </c>
      <c r="MWP495" s="416"/>
      <c r="MWQ495" s="416"/>
      <c r="MWR495" s="416"/>
      <c r="MWS495" s="416"/>
      <c r="MWT495" s="416"/>
      <c r="MWU495" s="258" t="s">
        <v>10863</v>
      </c>
      <c r="MWV495" s="258" t="s">
        <v>22772</v>
      </c>
      <c r="MWW495" s="258" t="s">
        <v>6595</v>
      </c>
      <c r="MWX495" s="251">
        <v>1</v>
      </c>
      <c r="MWY495" s="251"/>
      <c r="MWZ495" s="100">
        <v>79.59</v>
      </c>
      <c r="MXA495" s="100">
        <f>ROUND(MWZ495*(1+$C$10),2)</f>
        <v>79.59</v>
      </c>
      <c r="MXB495" s="100">
        <f>MWX495*MWZ495</f>
        <v>79.59</v>
      </c>
      <c r="MXC495" s="294">
        <f>MXA495*MWX495</f>
        <v>79.59</v>
      </c>
      <c r="MXD495" s="295" t="s">
        <v>22773</v>
      </c>
      <c r="MXE495" s="416" t="s">
        <v>22774</v>
      </c>
      <c r="MXF495" s="416"/>
      <c r="MXG495" s="416"/>
      <c r="MXH495" s="416"/>
      <c r="MXI495" s="416"/>
      <c r="MXJ495" s="416"/>
      <c r="MXK495" s="258" t="s">
        <v>10863</v>
      </c>
      <c r="MXL495" s="258" t="s">
        <v>22772</v>
      </c>
      <c r="MXM495" s="258" t="s">
        <v>6595</v>
      </c>
      <c r="MXN495" s="251">
        <v>1</v>
      </c>
      <c r="MXO495" s="251"/>
      <c r="MXP495" s="100">
        <v>79.59</v>
      </c>
      <c r="MXQ495" s="100">
        <f>ROUND(MXP495*(1+$C$10),2)</f>
        <v>79.59</v>
      </c>
      <c r="MXR495" s="100">
        <f>MXN495*MXP495</f>
        <v>79.59</v>
      </c>
      <c r="MXS495" s="294">
        <f>MXQ495*MXN495</f>
        <v>79.59</v>
      </c>
      <c r="MXT495" s="295" t="s">
        <v>22773</v>
      </c>
      <c r="MXU495" s="416" t="s">
        <v>22774</v>
      </c>
      <c r="MXV495" s="416"/>
      <c r="MXW495" s="416"/>
      <c r="MXX495" s="416"/>
      <c r="MXY495" s="416"/>
      <c r="MXZ495" s="416"/>
      <c r="MYA495" s="258" t="s">
        <v>10863</v>
      </c>
      <c r="MYB495" s="258" t="s">
        <v>22772</v>
      </c>
      <c r="MYC495" s="258" t="s">
        <v>6595</v>
      </c>
      <c r="MYD495" s="251">
        <v>1</v>
      </c>
      <c r="MYE495" s="251"/>
      <c r="MYF495" s="100">
        <v>79.59</v>
      </c>
      <c r="MYG495" s="100">
        <f>ROUND(MYF495*(1+$C$10),2)</f>
        <v>79.59</v>
      </c>
      <c r="MYH495" s="100">
        <f>MYD495*MYF495</f>
        <v>79.59</v>
      </c>
      <c r="MYI495" s="294">
        <f>MYG495*MYD495</f>
        <v>79.59</v>
      </c>
      <c r="MYJ495" s="295" t="s">
        <v>22773</v>
      </c>
      <c r="MYK495" s="416" t="s">
        <v>22774</v>
      </c>
      <c r="MYL495" s="416"/>
      <c r="MYM495" s="416"/>
      <c r="MYN495" s="416"/>
      <c r="MYO495" s="416"/>
      <c r="MYP495" s="416"/>
      <c r="MYQ495" s="258" t="s">
        <v>10863</v>
      </c>
      <c r="MYR495" s="258" t="s">
        <v>22772</v>
      </c>
      <c r="MYS495" s="258" t="s">
        <v>6595</v>
      </c>
      <c r="MYT495" s="251">
        <v>1</v>
      </c>
      <c r="MYU495" s="251"/>
      <c r="MYV495" s="100">
        <v>79.59</v>
      </c>
      <c r="MYW495" s="100">
        <f>ROUND(MYV495*(1+$C$10),2)</f>
        <v>79.59</v>
      </c>
      <c r="MYX495" s="100">
        <f>MYT495*MYV495</f>
        <v>79.59</v>
      </c>
      <c r="MYY495" s="294">
        <f>MYW495*MYT495</f>
        <v>79.59</v>
      </c>
      <c r="MYZ495" s="295" t="s">
        <v>22773</v>
      </c>
      <c r="MZA495" s="416" t="s">
        <v>22774</v>
      </c>
      <c r="MZB495" s="416"/>
      <c r="MZC495" s="416"/>
      <c r="MZD495" s="416"/>
      <c r="MZE495" s="416"/>
      <c r="MZF495" s="416"/>
      <c r="MZG495" s="258" t="s">
        <v>10863</v>
      </c>
      <c r="MZH495" s="258" t="s">
        <v>22772</v>
      </c>
      <c r="MZI495" s="258" t="s">
        <v>6595</v>
      </c>
      <c r="MZJ495" s="251">
        <v>1</v>
      </c>
      <c r="MZK495" s="251"/>
      <c r="MZL495" s="100">
        <v>79.59</v>
      </c>
      <c r="MZM495" s="100">
        <f>ROUND(MZL495*(1+$C$10),2)</f>
        <v>79.59</v>
      </c>
      <c r="MZN495" s="100">
        <f>MZJ495*MZL495</f>
        <v>79.59</v>
      </c>
      <c r="MZO495" s="294">
        <f>MZM495*MZJ495</f>
        <v>79.59</v>
      </c>
      <c r="MZP495" s="295" t="s">
        <v>22773</v>
      </c>
      <c r="MZQ495" s="416" t="s">
        <v>22774</v>
      </c>
      <c r="MZR495" s="416"/>
      <c r="MZS495" s="416"/>
      <c r="MZT495" s="416"/>
      <c r="MZU495" s="416"/>
      <c r="MZV495" s="416"/>
      <c r="MZW495" s="258" t="s">
        <v>10863</v>
      </c>
      <c r="MZX495" s="258" t="s">
        <v>22772</v>
      </c>
      <c r="MZY495" s="258" t="s">
        <v>6595</v>
      </c>
      <c r="MZZ495" s="251">
        <v>1</v>
      </c>
      <c r="NAA495" s="251"/>
      <c r="NAB495" s="100">
        <v>79.59</v>
      </c>
      <c r="NAC495" s="100">
        <f>ROUND(NAB495*(1+$C$10),2)</f>
        <v>79.59</v>
      </c>
      <c r="NAD495" s="100">
        <f>MZZ495*NAB495</f>
        <v>79.59</v>
      </c>
      <c r="NAE495" s="294">
        <f>NAC495*MZZ495</f>
        <v>79.59</v>
      </c>
      <c r="NAF495" s="295" t="s">
        <v>22773</v>
      </c>
      <c r="NAG495" s="416" t="s">
        <v>22774</v>
      </c>
      <c r="NAH495" s="416"/>
      <c r="NAI495" s="416"/>
      <c r="NAJ495" s="416"/>
      <c r="NAK495" s="416"/>
      <c r="NAL495" s="416"/>
      <c r="NAM495" s="258" t="s">
        <v>10863</v>
      </c>
      <c r="NAN495" s="258" t="s">
        <v>22772</v>
      </c>
      <c r="NAO495" s="258" t="s">
        <v>6595</v>
      </c>
      <c r="NAP495" s="251">
        <v>1</v>
      </c>
      <c r="NAQ495" s="251"/>
      <c r="NAR495" s="100">
        <v>79.59</v>
      </c>
      <c r="NAS495" s="100">
        <f>ROUND(NAR495*(1+$C$10),2)</f>
        <v>79.59</v>
      </c>
      <c r="NAT495" s="100">
        <f>NAP495*NAR495</f>
        <v>79.59</v>
      </c>
      <c r="NAU495" s="294">
        <f>NAS495*NAP495</f>
        <v>79.59</v>
      </c>
      <c r="NAV495" s="295" t="s">
        <v>22773</v>
      </c>
      <c r="NAW495" s="416" t="s">
        <v>22774</v>
      </c>
      <c r="NAX495" s="416"/>
      <c r="NAY495" s="416"/>
      <c r="NAZ495" s="416"/>
      <c r="NBA495" s="416"/>
      <c r="NBB495" s="416"/>
      <c r="NBC495" s="258" t="s">
        <v>10863</v>
      </c>
      <c r="NBD495" s="258" t="s">
        <v>22772</v>
      </c>
      <c r="NBE495" s="258" t="s">
        <v>6595</v>
      </c>
      <c r="NBF495" s="251">
        <v>1</v>
      </c>
      <c r="NBG495" s="251"/>
      <c r="NBH495" s="100">
        <v>79.59</v>
      </c>
      <c r="NBI495" s="100">
        <f>ROUND(NBH495*(1+$C$10),2)</f>
        <v>79.59</v>
      </c>
      <c r="NBJ495" s="100">
        <f>NBF495*NBH495</f>
        <v>79.59</v>
      </c>
      <c r="NBK495" s="294">
        <f>NBI495*NBF495</f>
        <v>79.59</v>
      </c>
      <c r="NBL495" s="295" t="s">
        <v>22773</v>
      </c>
      <c r="NBM495" s="416" t="s">
        <v>22774</v>
      </c>
      <c r="NBN495" s="416"/>
      <c r="NBO495" s="416"/>
      <c r="NBP495" s="416"/>
      <c r="NBQ495" s="416"/>
      <c r="NBR495" s="416"/>
      <c r="NBS495" s="258" t="s">
        <v>10863</v>
      </c>
      <c r="NBT495" s="258" t="s">
        <v>22772</v>
      </c>
      <c r="NBU495" s="258" t="s">
        <v>6595</v>
      </c>
      <c r="NBV495" s="251">
        <v>1</v>
      </c>
      <c r="NBW495" s="251"/>
      <c r="NBX495" s="100">
        <v>79.59</v>
      </c>
      <c r="NBY495" s="100">
        <f>ROUND(NBX495*(1+$C$10),2)</f>
        <v>79.59</v>
      </c>
      <c r="NBZ495" s="100">
        <f>NBV495*NBX495</f>
        <v>79.59</v>
      </c>
      <c r="NCA495" s="294">
        <f>NBY495*NBV495</f>
        <v>79.59</v>
      </c>
      <c r="NCB495" s="295" t="s">
        <v>22773</v>
      </c>
      <c r="NCC495" s="416" t="s">
        <v>22774</v>
      </c>
      <c r="NCD495" s="416"/>
      <c r="NCE495" s="416"/>
      <c r="NCF495" s="416"/>
      <c r="NCG495" s="416"/>
      <c r="NCH495" s="416"/>
      <c r="NCI495" s="258" t="s">
        <v>10863</v>
      </c>
      <c r="NCJ495" s="258" t="s">
        <v>22772</v>
      </c>
      <c r="NCK495" s="258" t="s">
        <v>6595</v>
      </c>
      <c r="NCL495" s="251">
        <v>1</v>
      </c>
      <c r="NCM495" s="251"/>
      <c r="NCN495" s="100">
        <v>79.59</v>
      </c>
      <c r="NCO495" s="100">
        <f>ROUND(NCN495*(1+$C$10),2)</f>
        <v>79.59</v>
      </c>
      <c r="NCP495" s="100">
        <f>NCL495*NCN495</f>
        <v>79.59</v>
      </c>
      <c r="NCQ495" s="294">
        <f>NCO495*NCL495</f>
        <v>79.59</v>
      </c>
      <c r="NCR495" s="295" t="s">
        <v>22773</v>
      </c>
      <c r="NCS495" s="416" t="s">
        <v>22774</v>
      </c>
      <c r="NCT495" s="416"/>
      <c r="NCU495" s="416"/>
      <c r="NCV495" s="416"/>
      <c r="NCW495" s="416"/>
      <c r="NCX495" s="416"/>
      <c r="NCY495" s="258" t="s">
        <v>10863</v>
      </c>
      <c r="NCZ495" s="258" t="s">
        <v>22772</v>
      </c>
      <c r="NDA495" s="258" t="s">
        <v>6595</v>
      </c>
      <c r="NDB495" s="251">
        <v>1</v>
      </c>
      <c r="NDC495" s="251"/>
      <c r="NDD495" s="100">
        <v>79.59</v>
      </c>
      <c r="NDE495" s="100">
        <f>ROUND(NDD495*(1+$C$10),2)</f>
        <v>79.59</v>
      </c>
      <c r="NDF495" s="100">
        <f>NDB495*NDD495</f>
        <v>79.59</v>
      </c>
      <c r="NDG495" s="294">
        <f>NDE495*NDB495</f>
        <v>79.59</v>
      </c>
      <c r="NDH495" s="295" t="s">
        <v>22773</v>
      </c>
      <c r="NDI495" s="416" t="s">
        <v>22774</v>
      </c>
      <c r="NDJ495" s="416"/>
      <c r="NDK495" s="416"/>
      <c r="NDL495" s="416"/>
      <c r="NDM495" s="416"/>
      <c r="NDN495" s="416"/>
      <c r="NDO495" s="258" t="s">
        <v>10863</v>
      </c>
      <c r="NDP495" s="258" t="s">
        <v>22772</v>
      </c>
      <c r="NDQ495" s="258" t="s">
        <v>6595</v>
      </c>
      <c r="NDR495" s="251">
        <v>1</v>
      </c>
      <c r="NDS495" s="251"/>
      <c r="NDT495" s="100">
        <v>79.59</v>
      </c>
      <c r="NDU495" s="100">
        <f>ROUND(NDT495*(1+$C$10),2)</f>
        <v>79.59</v>
      </c>
      <c r="NDV495" s="100">
        <f>NDR495*NDT495</f>
        <v>79.59</v>
      </c>
      <c r="NDW495" s="294">
        <f>NDU495*NDR495</f>
        <v>79.59</v>
      </c>
      <c r="NDX495" s="295" t="s">
        <v>22773</v>
      </c>
      <c r="NDY495" s="416" t="s">
        <v>22774</v>
      </c>
      <c r="NDZ495" s="416"/>
      <c r="NEA495" s="416"/>
      <c r="NEB495" s="416"/>
      <c r="NEC495" s="416"/>
      <c r="NED495" s="416"/>
      <c r="NEE495" s="258" t="s">
        <v>10863</v>
      </c>
      <c r="NEF495" s="258" t="s">
        <v>22772</v>
      </c>
      <c r="NEG495" s="258" t="s">
        <v>6595</v>
      </c>
      <c r="NEH495" s="251">
        <v>1</v>
      </c>
      <c r="NEI495" s="251"/>
      <c r="NEJ495" s="100">
        <v>79.59</v>
      </c>
      <c r="NEK495" s="100">
        <f>ROUND(NEJ495*(1+$C$10),2)</f>
        <v>79.59</v>
      </c>
      <c r="NEL495" s="100">
        <f>NEH495*NEJ495</f>
        <v>79.59</v>
      </c>
      <c r="NEM495" s="294">
        <f>NEK495*NEH495</f>
        <v>79.59</v>
      </c>
      <c r="NEN495" s="295" t="s">
        <v>22773</v>
      </c>
      <c r="NEO495" s="416" t="s">
        <v>22774</v>
      </c>
      <c r="NEP495" s="416"/>
      <c r="NEQ495" s="416"/>
      <c r="NER495" s="416"/>
      <c r="NES495" s="416"/>
      <c r="NET495" s="416"/>
      <c r="NEU495" s="258" t="s">
        <v>10863</v>
      </c>
      <c r="NEV495" s="258" t="s">
        <v>22772</v>
      </c>
      <c r="NEW495" s="258" t="s">
        <v>6595</v>
      </c>
      <c r="NEX495" s="251">
        <v>1</v>
      </c>
      <c r="NEY495" s="251"/>
      <c r="NEZ495" s="100">
        <v>79.59</v>
      </c>
      <c r="NFA495" s="100">
        <f>ROUND(NEZ495*(1+$C$10),2)</f>
        <v>79.59</v>
      </c>
      <c r="NFB495" s="100">
        <f>NEX495*NEZ495</f>
        <v>79.59</v>
      </c>
      <c r="NFC495" s="294">
        <f>NFA495*NEX495</f>
        <v>79.59</v>
      </c>
      <c r="NFD495" s="295" t="s">
        <v>22773</v>
      </c>
      <c r="NFE495" s="416" t="s">
        <v>22774</v>
      </c>
      <c r="NFF495" s="416"/>
      <c r="NFG495" s="416"/>
      <c r="NFH495" s="416"/>
      <c r="NFI495" s="416"/>
      <c r="NFJ495" s="416"/>
      <c r="NFK495" s="258" t="s">
        <v>10863</v>
      </c>
      <c r="NFL495" s="258" t="s">
        <v>22772</v>
      </c>
      <c r="NFM495" s="258" t="s">
        <v>6595</v>
      </c>
      <c r="NFN495" s="251">
        <v>1</v>
      </c>
      <c r="NFO495" s="251"/>
      <c r="NFP495" s="100">
        <v>79.59</v>
      </c>
      <c r="NFQ495" s="100">
        <f>ROUND(NFP495*(1+$C$10),2)</f>
        <v>79.59</v>
      </c>
      <c r="NFR495" s="100">
        <f>NFN495*NFP495</f>
        <v>79.59</v>
      </c>
      <c r="NFS495" s="294">
        <f>NFQ495*NFN495</f>
        <v>79.59</v>
      </c>
      <c r="NFT495" s="295" t="s">
        <v>22773</v>
      </c>
      <c r="NFU495" s="416" t="s">
        <v>22774</v>
      </c>
      <c r="NFV495" s="416"/>
      <c r="NFW495" s="416"/>
      <c r="NFX495" s="416"/>
      <c r="NFY495" s="416"/>
      <c r="NFZ495" s="416"/>
      <c r="NGA495" s="258" t="s">
        <v>10863</v>
      </c>
      <c r="NGB495" s="258" t="s">
        <v>22772</v>
      </c>
      <c r="NGC495" s="258" t="s">
        <v>6595</v>
      </c>
      <c r="NGD495" s="251">
        <v>1</v>
      </c>
      <c r="NGE495" s="251"/>
      <c r="NGF495" s="100">
        <v>79.59</v>
      </c>
      <c r="NGG495" s="100">
        <f>ROUND(NGF495*(1+$C$10),2)</f>
        <v>79.59</v>
      </c>
      <c r="NGH495" s="100">
        <f>NGD495*NGF495</f>
        <v>79.59</v>
      </c>
      <c r="NGI495" s="294">
        <f>NGG495*NGD495</f>
        <v>79.59</v>
      </c>
      <c r="NGJ495" s="295" t="s">
        <v>22773</v>
      </c>
      <c r="NGK495" s="416" t="s">
        <v>22774</v>
      </c>
      <c r="NGL495" s="416"/>
      <c r="NGM495" s="416"/>
      <c r="NGN495" s="416"/>
      <c r="NGO495" s="416"/>
      <c r="NGP495" s="416"/>
      <c r="NGQ495" s="258" t="s">
        <v>10863</v>
      </c>
      <c r="NGR495" s="258" t="s">
        <v>22772</v>
      </c>
      <c r="NGS495" s="258" t="s">
        <v>6595</v>
      </c>
      <c r="NGT495" s="251">
        <v>1</v>
      </c>
      <c r="NGU495" s="251"/>
      <c r="NGV495" s="100">
        <v>79.59</v>
      </c>
      <c r="NGW495" s="100">
        <f>ROUND(NGV495*(1+$C$10),2)</f>
        <v>79.59</v>
      </c>
      <c r="NGX495" s="100">
        <f>NGT495*NGV495</f>
        <v>79.59</v>
      </c>
      <c r="NGY495" s="294">
        <f>NGW495*NGT495</f>
        <v>79.59</v>
      </c>
      <c r="NGZ495" s="295" t="s">
        <v>22773</v>
      </c>
      <c r="NHA495" s="416" t="s">
        <v>22774</v>
      </c>
      <c r="NHB495" s="416"/>
      <c r="NHC495" s="416"/>
      <c r="NHD495" s="416"/>
      <c r="NHE495" s="416"/>
      <c r="NHF495" s="416"/>
      <c r="NHG495" s="258" t="s">
        <v>10863</v>
      </c>
      <c r="NHH495" s="258" t="s">
        <v>22772</v>
      </c>
      <c r="NHI495" s="258" t="s">
        <v>6595</v>
      </c>
      <c r="NHJ495" s="251">
        <v>1</v>
      </c>
      <c r="NHK495" s="251"/>
      <c r="NHL495" s="100">
        <v>79.59</v>
      </c>
      <c r="NHM495" s="100">
        <f>ROUND(NHL495*(1+$C$10),2)</f>
        <v>79.59</v>
      </c>
      <c r="NHN495" s="100">
        <f>NHJ495*NHL495</f>
        <v>79.59</v>
      </c>
      <c r="NHO495" s="294">
        <f>NHM495*NHJ495</f>
        <v>79.59</v>
      </c>
      <c r="NHP495" s="295" t="s">
        <v>22773</v>
      </c>
      <c r="NHQ495" s="416" t="s">
        <v>22774</v>
      </c>
      <c r="NHR495" s="416"/>
      <c r="NHS495" s="416"/>
      <c r="NHT495" s="416"/>
      <c r="NHU495" s="416"/>
      <c r="NHV495" s="416"/>
      <c r="NHW495" s="258" t="s">
        <v>10863</v>
      </c>
      <c r="NHX495" s="258" t="s">
        <v>22772</v>
      </c>
      <c r="NHY495" s="258" t="s">
        <v>6595</v>
      </c>
      <c r="NHZ495" s="251">
        <v>1</v>
      </c>
      <c r="NIA495" s="251"/>
      <c r="NIB495" s="100">
        <v>79.59</v>
      </c>
      <c r="NIC495" s="100">
        <f>ROUND(NIB495*(1+$C$10),2)</f>
        <v>79.59</v>
      </c>
      <c r="NID495" s="100">
        <f>NHZ495*NIB495</f>
        <v>79.59</v>
      </c>
      <c r="NIE495" s="294">
        <f>NIC495*NHZ495</f>
        <v>79.59</v>
      </c>
      <c r="NIF495" s="295" t="s">
        <v>22773</v>
      </c>
      <c r="NIG495" s="416" t="s">
        <v>22774</v>
      </c>
      <c r="NIH495" s="416"/>
      <c r="NII495" s="416"/>
      <c r="NIJ495" s="416"/>
      <c r="NIK495" s="416"/>
      <c r="NIL495" s="416"/>
      <c r="NIM495" s="258" t="s">
        <v>10863</v>
      </c>
      <c r="NIN495" s="258" t="s">
        <v>22772</v>
      </c>
      <c r="NIO495" s="258" t="s">
        <v>6595</v>
      </c>
      <c r="NIP495" s="251">
        <v>1</v>
      </c>
      <c r="NIQ495" s="251"/>
      <c r="NIR495" s="100">
        <v>79.59</v>
      </c>
      <c r="NIS495" s="100">
        <f>ROUND(NIR495*(1+$C$10),2)</f>
        <v>79.59</v>
      </c>
      <c r="NIT495" s="100">
        <f>NIP495*NIR495</f>
        <v>79.59</v>
      </c>
      <c r="NIU495" s="294">
        <f>NIS495*NIP495</f>
        <v>79.59</v>
      </c>
      <c r="NIV495" s="295" t="s">
        <v>22773</v>
      </c>
      <c r="NIW495" s="416" t="s">
        <v>22774</v>
      </c>
      <c r="NIX495" s="416"/>
      <c r="NIY495" s="416"/>
      <c r="NIZ495" s="416"/>
      <c r="NJA495" s="416"/>
      <c r="NJB495" s="416"/>
      <c r="NJC495" s="258" t="s">
        <v>10863</v>
      </c>
      <c r="NJD495" s="258" t="s">
        <v>22772</v>
      </c>
      <c r="NJE495" s="258" t="s">
        <v>6595</v>
      </c>
      <c r="NJF495" s="251">
        <v>1</v>
      </c>
      <c r="NJG495" s="251"/>
      <c r="NJH495" s="100">
        <v>79.59</v>
      </c>
      <c r="NJI495" s="100">
        <f>ROUND(NJH495*(1+$C$10),2)</f>
        <v>79.59</v>
      </c>
      <c r="NJJ495" s="100">
        <f>NJF495*NJH495</f>
        <v>79.59</v>
      </c>
      <c r="NJK495" s="294">
        <f>NJI495*NJF495</f>
        <v>79.59</v>
      </c>
      <c r="NJL495" s="295" t="s">
        <v>22773</v>
      </c>
      <c r="NJM495" s="416" t="s">
        <v>22774</v>
      </c>
      <c r="NJN495" s="416"/>
      <c r="NJO495" s="416"/>
      <c r="NJP495" s="416"/>
      <c r="NJQ495" s="416"/>
      <c r="NJR495" s="416"/>
      <c r="NJS495" s="258" t="s">
        <v>10863</v>
      </c>
      <c r="NJT495" s="258" t="s">
        <v>22772</v>
      </c>
      <c r="NJU495" s="258" t="s">
        <v>6595</v>
      </c>
      <c r="NJV495" s="251">
        <v>1</v>
      </c>
      <c r="NJW495" s="251"/>
      <c r="NJX495" s="100">
        <v>79.59</v>
      </c>
      <c r="NJY495" s="100">
        <f>ROUND(NJX495*(1+$C$10),2)</f>
        <v>79.59</v>
      </c>
      <c r="NJZ495" s="100">
        <f>NJV495*NJX495</f>
        <v>79.59</v>
      </c>
      <c r="NKA495" s="294">
        <f>NJY495*NJV495</f>
        <v>79.59</v>
      </c>
      <c r="NKB495" s="295" t="s">
        <v>22773</v>
      </c>
      <c r="NKC495" s="416" t="s">
        <v>22774</v>
      </c>
      <c r="NKD495" s="416"/>
      <c r="NKE495" s="416"/>
      <c r="NKF495" s="416"/>
      <c r="NKG495" s="416"/>
      <c r="NKH495" s="416"/>
      <c r="NKI495" s="258" t="s">
        <v>10863</v>
      </c>
      <c r="NKJ495" s="258" t="s">
        <v>22772</v>
      </c>
      <c r="NKK495" s="258" t="s">
        <v>6595</v>
      </c>
      <c r="NKL495" s="251">
        <v>1</v>
      </c>
      <c r="NKM495" s="251"/>
      <c r="NKN495" s="100">
        <v>79.59</v>
      </c>
      <c r="NKO495" s="100">
        <f>ROUND(NKN495*(1+$C$10),2)</f>
        <v>79.59</v>
      </c>
      <c r="NKP495" s="100">
        <f>NKL495*NKN495</f>
        <v>79.59</v>
      </c>
      <c r="NKQ495" s="294">
        <f>NKO495*NKL495</f>
        <v>79.59</v>
      </c>
      <c r="NKR495" s="295" t="s">
        <v>22773</v>
      </c>
      <c r="NKS495" s="416" t="s">
        <v>22774</v>
      </c>
      <c r="NKT495" s="416"/>
      <c r="NKU495" s="416"/>
      <c r="NKV495" s="416"/>
      <c r="NKW495" s="416"/>
      <c r="NKX495" s="416"/>
      <c r="NKY495" s="258" t="s">
        <v>10863</v>
      </c>
      <c r="NKZ495" s="258" t="s">
        <v>22772</v>
      </c>
      <c r="NLA495" s="258" t="s">
        <v>6595</v>
      </c>
      <c r="NLB495" s="251">
        <v>1</v>
      </c>
      <c r="NLC495" s="251"/>
      <c r="NLD495" s="100">
        <v>79.59</v>
      </c>
      <c r="NLE495" s="100">
        <f>ROUND(NLD495*(1+$C$10),2)</f>
        <v>79.59</v>
      </c>
      <c r="NLF495" s="100">
        <f>NLB495*NLD495</f>
        <v>79.59</v>
      </c>
      <c r="NLG495" s="294">
        <f>NLE495*NLB495</f>
        <v>79.59</v>
      </c>
      <c r="NLH495" s="295" t="s">
        <v>22773</v>
      </c>
      <c r="NLI495" s="416" t="s">
        <v>22774</v>
      </c>
      <c r="NLJ495" s="416"/>
      <c r="NLK495" s="416"/>
      <c r="NLL495" s="416"/>
      <c r="NLM495" s="416"/>
      <c r="NLN495" s="416"/>
      <c r="NLO495" s="258" t="s">
        <v>10863</v>
      </c>
      <c r="NLP495" s="258" t="s">
        <v>22772</v>
      </c>
      <c r="NLQ495" s="258" t="s">
        <v>6595</v>
      </c>
      <c r="NLR495" s="251">
        <v>1</v>
      </c>
      <c r="NLS495" s="251"/>
      <c r="NLT495" s="100">
        <v>79.59</v>
      </c>
      <c r="NLU495" s="100">
        <f>ROUND(NLT495*(1+$C$10),2)</f>
        <v>79.59</v>
      </c>
      <c r="NLV495" s="100">
        <f>NLR495*NLT495</f>
        <v>79.59</v>
      </c>
      <c r="NLW495" s="294">
        <f>NLU495*NLR495</f>
        <v>79.59</v>
      </c>
      <c r="NLX495" s="295" t="s">
        <v>22773</v>
      </c>
      <c r="NLY495" s="416" t="s">
        <v>22774</v>
      </c>
      <c r="NLZ495" s="416"/>
      <c r="NMA495" s="416"/>
      <c r="NMB495" s="416"/>
      <c r="NMC495" s="416"/>
      <c r="NMD495" s="416"/>
      <c r="NME495" s="258" t="s">
        <v>10863</v>
      </c>
      <c r="NMF495" s="258" t="s">
        <v>22772</v>
      </c>
      <c r="NMG495" s="258" t="s">
        <v>6595</v>
      </c>
      <c r="NMH495" s="251">
        <v>1</v>
      </c>
      <c r="NMI495" s="251"/>
      <c r="NMJ495" s="100">
        <v>79.59</v>
      </c>
      <c r="NMK495" s="100">
        <f>ROUND(NMJ495*(1+$C$10),2)</f>
        <v>79.59</v>
      </c>
      <c r="NML495" s="100">
        <f>NMH495*NMJ495</f>
        <v>79.59</v>
      </c>
      <c r="NMM495" s="294">
        <f>NMK495*NMH495</f>
        <v>79.59</v>
      </c>
      <c r="NMN495" s="295" t="s">
        <v>22773</v>
      </c>
      <c r="NMO495" s="416" t="s">
        <v>22774</v>
      </c>
      <c r="NMP495" s="416"/>
      <c r="NMQ495" s="416"/>
      <c r="NMR495" s="416"/>
      <c r="NMS495" s="416"/>
      <c r="NMT495" s="416"/>
      <c r="NMU495" s="258" t="s">
        <v>10863</v>
      </c>
      <c r="NMV495" s="258" t="s">
        <v>22772</v>
      </c>
      <c r="NMW495" s="258" t="s">
        <v>6595</v>
      </c>
      <c r="NMX495" s="251">
        <v>1</v>
      </c>
      <c r="NMY495" s="251"/>
      <c r="NMZ495" s="100">
        <v>79.59</v>
      </c>
      <c r="NNA495" s="100">
        <f>ROUND(NMZ495*(1+$C$10),2)</f>
        <v>79.59</v>
      </c>
      <c r="NNB495" s="100">
        <f>NMX495*NMZ495</f>
        <v>79.59</v>
      </c>
      <c r="NNC495" s="294">
        <f>NNA495*NMX495</f>
        <v>79.59</v>
      </c>
      <c r="NND495" s="295" t="s">
        <v>22773</v>
      </c>
      <c r="NNE495" s="416" t="s">
        <v>22774</v>
      </c>
      <c r="NNF495" s="416"/>
      <c r="NNG495" s="416"/>
      <c r="NNH495" s="416"/>
      <c r="NNI495" s="416"/>
      <c r="NNJ495" s="416"/>
      <c r="NNK495" s="258" t="s">
        <v>10863</v>
      </c>
      <c r="NNL495" s="258" t="s">
        <v>22772</v>
      </c>
      <c r="NNM495" s="258" t="s">
        <v>6595</v>
      </c>
      <c r="NNN495" s="251">
        <v>1</v>
      </c>
      <c r="NNO495" s="251"/>
      <c r="NNP495" s="100">
        <v>79.59</v>
      </c>
      <c r="NNQ495" s="100">
        <f>ROUND(NNP495*(1+$C$10),2)</f>
        <v>79.59</v>
      </c>
      <c r="NNR495" s="100">
        <f>NNN495*NNP495</f>
        <v>79.59</v>
      </c>
      <c r="NNS495" s="294">
        <f>NNQ495*NNN495</f>
        <v>79.59</v>
      </c>
      <c r="NNT495" s="295" t="s">
        <v>22773</v>
      </c>
      <c r="NNU495" s="416" t="s">
        <v>22774</v>
      </c>
      <c r="NNV495" s="416"/>
      <c r="NNW495" s="416"/>
      <c r="NNX495" s="416"/>
      <c r="NNY495" s="416"/>
      <c r="NNZ495" s="416"/>
      <c r="NOA495" s="258" t="s">
        <v>10863</v>
      </c>
      <c r="NOB495" s="258" t="s">
        <v>22772</v>
      </c>
      <c r="NOC495" s="258" t="s">
        <v>6595</v>
      </c>
      <c r="NOD495" s="251">
        <v>1</v>
      </c>
      <c r="NOE495" s="251"/>
      <c r="NOF495" s="100">
        <v>79.59</v>
      </c>
      <c r="NOG495" s="100">
        <f>ROUND(NOF495*(1+$C$10),2)</f>
        <v>79.59</v>
      </c>
      <c r="NOH495" s="100">
        <f>NOD495*NOF495</f>
        <v>79.59</v>
      </c>
      <c r="NOI495" s="294">
        <f>NOG495*NOD495</f>
        <v>79.59</v>
      </c>
      <c r="NOJ495" s="295" t="s">
        <v>22773</v>
      </c>
      <c r="NOK495" s="416" t="s">
        <v>22774</v>
      </c>
      <c r="NOL495" s="416"/>
      <c r="NOM495" s="416"/>
      <c r="NON495" s="416"/>
      <c r="NOO495" s="416"/>
      <c r="NOP495" s="416"/>
      <c r="NOQ495" s="258" t="s">
        <v>10863</v>
      </c>
      <c r="NOR495" s="258" t="s">
        <v>22772</v>
      </c>
      <c r="NOS495" s="258" t="s">
        <v>6595</v>
      </c>
      <c r="NOT495" s="251">
        <v>1</v>
      </c>
      <c r="NOU495" s="251"/>
      <c r="NOV495" s="100">
        <v>79.59</v>
      </c>
      <c r="NOW495" s="100">
        <f>ROUND(NOV495*(1+$C$10),2)</f>
        <v>79.59</v>
      </c>
      <c r="NOX495" s="100">
        <f>NOT495*NOV495</f>
        <v>79.59</v>
      </c>
      <c r="NOY495" s="294">
        <f>NOW495*NOT495</f>
        <v>79.59</v>
      </c>
      <c r="NOZ495" s="295" t="s">
        <v>22773</v>
      </c>
      <c r="NPA495" s="416" t="s">
        <v>22774</v>
      </c>
      <c r="NPB495" s="416"/>
      <c r="NPC495" s="416"/>
      <c r="NPD495" s="416"/>
      <c r="NPE495" s="416"/>
      <c r="NPF495" s="416"/>
      <c r="NPG495" s="258" t="s">
        <v>10863</v>
      </c>
      <c r="NPH495" s="258" t="s">
        <v>22772</v>
      </c>
      <c r="NPI495" s="258" t="s">
        <v>6595</v>
      </c>
      <c r="NPJ495" s="251">
        <v>1</v>
      </c>
      <c r="NPK495" s="251"/>
      <c r="NPL495" s="100">
        <v>79.59</v>
      </c>
      <c r="NPM495" s="100">
        <f>ROUND(NPL495*(1+$C$10),2)</f>
        <v>79.59</v>
      </c>
      <c r="NPN495" s="100">
        <f>NPJ495*NPL495</f>
        <v>79.59</v>
      </c>
      <c r="NPO495" s="294">
        <f>NPM495*NPJ495</f>
        <v>79.59</v>
      </c>
      <c r="NPP495" s="295" t="s">
        <v>22773</v>
      </c>
      <c r="NPQ495" s="416" t="s">
        <v>22774</v>
      </c>
      <c r="NPR495" s="416"/>
      <c r="NPS495" s="416"/>
      <c r="NPT495" s="416"/>
      <c r="NPU495" s="416"/>
      <c r="NPV495" s="416"/>
      <c r="NPW495" s="258" t="s">
        <v>10863</v>
      </c>
      <c r="NPX495" s="258" t="s">
        <v>22772</v>
      </c>
      <c r="NPY495" s="258" t="s">
        <v>6595</v>
      </c>
      <c r="NPZ495" s="251">
        <v>1</v>
      </c>
      <c r="NQA495" s="251"/>
      <c r="NQB495" s="100">
        <v>79.59</v>
      </c>
      <c r="NQC495" s="100">
        <f>ROUND(NQB495*(1+$C$10),2)</f>
        <v>79.59</v>
      </c>
      <c r="NQD495" s="100">
        <f>NPZ495*NQB495</f>
        <v>79.59</v>
      </c>
      <c r="NQE495" s="294">
        <f>NQC495*NPZ495</f>
        <v>79.59</v>
      </c>
      <c r="NQF495" s="295" t="s">
        <v>22773</v>
      </c>
      <c r="NQG495" s="416" t="s">
        <v>22774</v>
      </c>
      <c r="NQH495" s="416"/>
      <c r="NQI495" s="416"/>
      <c r="NQJ495" s="416"/>
      <c r="NQK495" s="416"/>
      <c r="NQL495" s="416"/>
      <c r="NQM495" s="258" t="s">
        <v>10863</v>
      </c>
      <c r="NQN495" s="258" t="s">
        <v>22772</v>
      </c>
      <c r="NQO495" s="258" t="s">
        <v>6595</v>
      </c>
      <c r="NQP495" s="251">
        <v>1</v>
      </c>
      <c r="NQQ495" s="251"/>
      <c r="NQR495" s="100">
        <v>79.59</v>
      </c>
      <c r="NQS495" s="100">
        <f>ROUND(NQR495*(1+$C$10),2)</f>
        <v>79.59</v>
      </c>
      <c r="NQT495" s="100">
        <f>NQP495*NQR495</f>
        <v>79.59</v>
      </c>
      <c r="NQU495" s="294">
        <f>NQS495*NQP495</f>
        <v>79.59</v>
      </c>
      <c r="NQV495" s="295" t="s">
        <v>22773</v>
      </c>
      <c r="NQW495" s="416" t="s">
        <v>22774</v>
      </c>
      <c r="NQX495" s="416"/>
      <c r="NQY495" s="416"/>
      <c r="NQZ495" s="416"/>
      <c r="NRA495" s="416"/>
      <c r="NRB495" s="416"/>
      <c r="NRC495" s="258" t="s">
        <v>10863</v>
      </c>
      <c r="NRD495" s="258" t="s">
        <v>22772</v>
      </c>
      <c r="NRE495" s="258" t="s">
        <v>6595</v>
      </c>
      <c r="NRF495" s="251">
        <v>1</v>
      </c>
      <c r="NRG495" s="251"/>
      <c r="NRH495" s="100">
        <v>79.59</v>
      </c>
      <c r="NRI495" s="100">
        <f>ROUND(NRH495*(1+$C$10),2)</f>
        <v>79.59</v>
      </c>
      <c r="NRJ495" s="100">
        <f>NRF495*NRH495</f>
        <v>79.59</v>
      </c>
      <c r="NRK495" s="294">
        <f>NRI495*NRF495</f>
        <v>79.59</v>
      </c>
      <c r="NRL495" s="295" t="s">
        <v>22773</v>
      </c>
      <c r="NRM495" s="416" t="s">
        <v>22774</v>
      </c>
      <c r="NRN495" s="416"/>
      <c r="NRO495" s="416"/>
      <c r="NRP495" s="416"/>
      <c r="NRQ495" s="416"/>
      <c r="NRR495" s="416"/>
      <c r="NRS495" s="258" t="s">
        <v>10863</v>
      </c>
      <c r="NRT495" s="258" t="s">
        <v>22772</v>
      </c>
      <c r="NRU495" s="258" t="s">
        <v>6595</v>
      </c>
      <c r="NRV495" s="251">
        <v>1</v>
      </c>
      <c r="NRW495" s="251"/>
      <c r="NRX495" s="100">
        <v>79.59</v>
      </c>
      <c r="NRY495" s="100">
        <f>ROUND(NRX495*(1+$C$10),2)</f>
        <v>79.59</v>
      </c>
      <c r="NRZ495" s="100">
        <f>NRV495*NRX495</f>
        <v>79.59</v>
      </c>
      <c r="NSA495" s="294">
        <f>NRY495*NRV495</f>
        <v>79.59</v>
      </c>
      <c r="NSB495" s="295" t="s">
        <v>22773</v>
      </c>
      <c r="NSC495" s="416" t="s">
        <v>22774</v>
      </c>
      <c r="NSD495" s="416"/>
      <c r="NSE495" s="416"/>
      <c r="NSF495" s="416"/>
      <c r="NSG495" s="416"/>
      <c r="NSH495" s="416"/>
      <c r="NSI495" s="258" t="s">
        <v>10863</v>
      </c>
      <c r="NSJ495" s="258" t="s">
        <v>22772</v>
      </c>
      <c r="NSK495" s="258" t="s">
        <v>6595</v>
      </c>
      <c r="NSL495" s="251">
        <v>1</v>
      </c>
      <c r="NSM495" s="251"/>
      <c r="NSN495" s="100">
        <v>79.59</v>
      </c>
      <c r="NSO495" s="100">
        <f>ROUND(NSN495*(1+$C$10),2)</f>
        <v>79.59</v>
      </c>
      <c r="NSP495" s="100">
        <f>NSL495*NSN495</f>
        <v>79.59</v>
      </c>
      <c r="NSQ495" s="294">
        <f>NSO495*NSL495</f>
        <v>79.59</v>
      </c>
      <c r="NSR495" s="295" t="s">
        <v>22773</v>
      </c>
      <c r="NSS495" s="416" t="s">
        <v>22774</v>
      </c>
      <c r="NST495" s="416"/>
      <c r="NSU495" s="416"/>
      <c r="NSV495" s="416"/>
      <c r="NSW495" s="416"/>
      <c r="NSX495" s="416"/>
      <c r="NSY495" s="258" t="s">
        <v>10863</v>
      </c>
      <c r="NSZ495" s="258" t="s">
        <v>22772</v>
      </c>
      <c r="NTA495" s="258" t="s">
        <v>6595</v>
      </c>
      <c r="NTB495" s="251">
        <v>1</v>
      </c>
      <c r="NTC495" s="251"/>
      <c r="NTD495" s="100">
        <v>79.59</v>
      </c>
      <c r="NTE495" s="100">
        <f>ROUND(NTD495*(1+$C$10),2)</f>
        <v>79.59</v>
      </c>
      <c r="NTF495" s="100">
        <f>NTB495*NTD495</f>
        <v>79.59</v>
      </c>
      <c r="NTG495" s="294">
        <f>NTE495*NTB495</f>
        <v>79.59</v>
      </c>
      <c r="NTH495" s="295" t="s">
        <v>22773</v>
      </c>
      <c r="NTI495" s="416" t="s">
        <v>22774</v>
      </c>
      <c r="NTJ495" s="416"/>
      <c r="NTK495" s="416"/>
      <c r="NTL495" s="416"/>
      <c r="NTM495" s="416"/>
      <c r="NTN495" s="416"/>
      <c r="NTO495" s="258" t="s">
        <v>10863</v>
      </c>
      <c r="NTP495" s="258" t="s">
        <v>22772</v>
      </c>
      <c r="NTQ495" s="258" t="s">
        <v>6595</v>
      </c>
      <c r="NTR495" s="251">
        <v>1</v>
      </c>
      <c r="NTS495" s="251"/>
      <c r="NTT495" s="100">
        <v>79.59</v>
      </c>
      <c r="NTU495" s="100">
        <f>ROUND(NTT495*(1+$C$10),2)</f>
        <v>79.59</v>
      </c>
      <c r="NTV495" s="100">
        <f>NTR495*NTT495</f>
        <v>79.59</v>
      </c>
      <c r="NTW495" s="294">
        <f>NTU495*NTR495</f>
        <v>79.59</v>
      </c>
      <c r="NTX495" s="295" t="s">
        <v>22773</v>
      </c>
      <c r="NTY495" s="416" t="s">
        <v>22774</v>
      </c>
      <c r="NTZ495" s="416"/>
      <c r="NUA495" s="416"/>
      <c r="NUB495" s="416"/>
      <c r="NUC495" s="416"/>
      <c r="NUD495" s="416"/>
      <c r="NUE495" s="258" t="s">
        <v>10863</v>
      </c>
      <c r="NUF495" s="258" t="s">
        <v>22772</v>
      </c>
      <c r="NUG495" s="258" t="s">
        <v>6595</v>
      </c>
      <c r="NUH495" s="251">
        <v>1</v>
      </c>
      <c r="NUI495" s="251"/>
      <c r="NUJ495" s="100">
        <v>79.59</v>
      </c>
      <c r="NUK495" s="100">
        <f>ROUND(NUJ495*(1+$C$10),2)</f>
        <v>79.59</v>
      </c>
      <c r="NUL495" s="100">
        <f>NUH495*NUJ495</f>
        <v>79.59</v>
      </c>
      <c r="NUM495" s="294">
        <f>NUK495*NUH495</f>
        <v>79.59</v>
      </c>
      <c r="NUN495" s="295" t="s">
        <v>22773</v>
      </c>
      <c r="NUO495" s="416" t="s">
        <v>22774</v>
      </c>
      <c r="NUP495" s="416"/>
      <c r="NUQ495" s="416"/>
      <c r="NUR495" s="416"/>
      <c r="NUS495" s="416"/>
      <c r="NUT495" s="416"/>
      <c r="NUU495" s="258" t="s">
        <v>10863</v>
      </c>
      <c r="NUV495" s="258" t="s">
        <v>22772</v>
      </c>
      <c r="NUW495" s="258" t="s">
        <v>6595</v>
      </c>
      <c r="NUX495" s="251">
        <v>1</v>
      </c>
      <c r="NUY495" s="251"/>
      <c r="NUZ495" s="100">
        <v>79.59</v>
      </c>
      <c r="NVA495" s="100">
        <f>ROUND(NUZ495*(1+$C$10),2)</f>
        <v>79.59</v>
      </c>
      <c r="NVB495" s="100">
        <f>NUX495*NUZ495</f>
        <v>79.59</v>
      </c>
      <c r="NVC495" s="294">
        <f>NVA495*NUX495</f>
        <v>79.59</v>
      </c>
      <c r="NVD495" s="295" t="s">
        <v>22773</v>
      </c>
      <c r="NVE495" s="416" t="s">
        <v>22774</v>
      </c>
      <c r="NVF495" s="416"/>
      <c r="NVG495" s="416"/>
      <c r="NVH495" s="416"/>
      <c r="NVI495" s="416"/>
      <c r="NVJ495" s="416"/>
      <c r="NVK495" s="258" t="s">
        <v>10863</v>
      </c>
      <c r="NVL495" s="258" t="s">
        <v>22772</v>
      </c>
      <c r="NVM495" s="258" t="s">
        <v>6595</v>
      </c>
      <c r="NVN495" s="251">
        <v>1</v>
      </c>
      <c r="NVO495" s="251"/>
      <c r="NVP495" s="100">
        <v>79.59</v>
      </c>
      <c r="NVQ495" s="100">
        <f>ROUND(NVP495*(1+$C$10),2)</f>
        <v>79.59</v>
      </c>
      <c r="NVR495" s="100">
        <f>NVN495*NVP495</f>
        <v>79.59</v>
      </c>
      <c r="NVS495" s="294">
        <f>NVQ495*NVN495</f>
        <v>79.59</v>
      </c>
      <c r="NVT495" s="295" t="s">
        <v>22773</v>
      </c>
      <c r="NVU495" s="416" t="s">
        <v>22774</v>
      </c>
      <c r="NVV495" s="416"/>
      <c r="NVW495" s="416"/>
      <c r="NVX495" s="416"/>
      <c r="NVY495" s="416"/>
      <c r="NVZ495" s="416"/>
      <c r="NWA495" s="258" t="s">
        <v>10863</v>
      </c>
      <c r="NWB495" s="258" t="s">
        <v>22772</v>
      </c>
      <c r="NWC495" s="258" t="s">
        <v>6595</v>
      </c>
      <c r="NWD495" s="251">
        <v>1</v>
      </c>
      <c r="NWE495" s="251"/>
      <c r="NWF495" s="100">
        <v>79.59</v>
      </c>
      <c r="NWG495" s="100">
        <f>ROUND(NWF495*(1+$C$10),2)</f>
        <v>79.59</v>
      </c>
      <c r="NWH495" s="100">
        <f>NWD495*NWF495</f>
        <v>79.59</v>
      </c>
      <c r="NWI495" s="294">
        <f>NWG495*NWD495</f>
        <v>79.59</v>
      </c>
      <c r="NWJ495" s="295" t="s">
        <v>22773</v>
      </c>
      <c r="NWK495" s="416" t="s">
        <v>22774</v>
      </c>
      <c r="NWL495" s="416"/>
      <c r="NWM495" s="416"/>
      <c r="NWN495" s="416"/>
      <c r="NWO495" s="416"/>
      <c r="NWP495" s="416"/>
      <c r="NWQ495" s="258" t="s">
        <v>10863</v>
      </c>
      <c r="NWR495" s="258" t="s">
        <v>22772</v>
      </c>
      <c r="NWS495" s="258" t="s">
        <v>6595</v>
      </c>
      <c r="NWT495" s="251">
        <v>1</v>
      </c>
      <c r="NWU495" s="251"/>
      <c r="NWV495" s="100">
        <v>79.59</v>
      </c>
      <c r="NWW495" s="100">
        <f>ROUND(NWV495*(1+$C$10),2)</f>
        <v>79.59</v>
      </c>
      <c r="NWX495" s="100">
        <f>NWT495*NWV495</f>
        <v>79.59</v>
      </c>
      <c r="NWY495" s="294">
        <f>NWW495*NWT495</f>
        <v>79.59</v>
      </c>
      <c r="NWZ495" s="295" t="s">
        <v>22773</v>
      </c>
      <c r="NXA495" s="416" t="s">
        <v>22774</v>
      </c>
      <c r="NXB495" s="416"/>
      <c r="NXC495" s="416"/>
      <c r="NXD495" s="416"/>
      <c r="NXE495" s="416"/>
      <c r="NXF495" s="416"/>
      <c r="NXG495" s="258" t="s">
        <v>10863</v>
      </c>
      <c r="NXH495" s="258" t="s">
        <v>22772</v>
      </c>
      <c r="NXI495" s="258" t="s">
        <v>6595</v>
      </c>
      <c r="NXJ495" s="251">
        <v>1</v>
      </c>
      <c r="NXK495" s="251"/>
      <c r="NXL495" s="100">
        <v>79.59</v>
      </c>
      <c r="NXM495" s="100">
        <f>ROUND(NXL495*(1+$C$10),2)</f>
        <v>79.59</v>
      </c>
      <c r="NXN495" s="100">
        <f>NXJ495*NXL495</f>
        <v>79.59</v>
      </c>
      <c r="NXO495" s="294">
        <f>NXM495*NXJ495</f>
        <v>79.59</v>
      </c>
      <c r="NXP495" s="295" t="s">
        <v>22773</v>
      </c>
      <c r="NXQ495" s="416" t="s">
        <v>22774</v>
      </c>
      <c r="NXR495" s="416"/>
      <c r="NXS495" s="416"/>
      <c r="NXT495" s="416"/>
      <c r="NXU495" s="416"/>
      <c r="NXV495" s="416"/>
      <c r="NXW495" s="258" t="s">
        <v>10863</v>
      </c>
      <c r="NXX495" s="258" t="s">
        <v>22772</v>
      </c>
      <c r="NXY495" s="258" t="s">
        <v>6595</v>
      </c>
      <c r="NXZ495" s="251">
        <v>1</v>
      </c>
      <c r="NYA495" s="251"/>
      <c r="NYB495" s="100">
        <v>79.59</v>
      </c>
      <c r="NYC495" s="100">
        <f>ROUND(NYB495*(1+$C$10),2)</f>
        <v>79.59</v>
      </c>
      <c r="NYD495" s="100">
        <f>NXZ495*NYB495</f>
        <v>79.59</v>
      </c>
      <c r="NYE495" s="294">
        <f>NYC495*NXZ495</f>
        <v>79.59</v>
      </c>
      <c r="NYF495" s="295" t="s">
        <v>22773</v>
      </c>
      <c r="NYG495" s="416" t="s">
        <v>22774</v>
      </c>
      <c r="NYH495" s="416"/>
      <c r="NYI495" s="416"/>
      <c r="NYJ495" s="416"/>
      <c r="NYK495" s="416"/>
      <c r="NYL495" s="416"/>
      <c r="NYM495" s="258" t="s">
        <v>10863</v>
      </c>
      <c r="NYN495" s="258" t="s">
        <v>22772</v>
      </c>
      <c r="NYO495" s="258" t="s">
        <v>6595</v>
      </c>
      <c r="NYP495" s="251">
        <v>1</v>
      </c>
      <c r="NYQ495" s="251"/>
      <c r="NYR495" s="100">
        <v>79.59</v>
      </c>
      <c r="NYS495" s="100">
        <f>ROUND(NYR495*(1+$C$10),2)</f>
        <v>79.59</v>
      </c>
      <c r="NYT495" s="100">
        <f>NYP495*NYR495</f>
        <v>79.59</v>
      </c>
      <c r="NYU495" s="294">
        <f>NYS495*NYP495</f>
        <v>79.59</v>
      </c>
      <c r="NYV495" s="295" t="s">
        <v>22773</v>
      </c>
      <c r="NYW495" s="416" t="s">
        <v>22774</v>
      </c>
      <c r="NYX495" s="416"/>
      <c r="NYY495" s="416"/>
      <c r="NYZ495" s="416"/>
      <c r="NZA495" s="416"/>
      <c r="NZB495" s="416"/>
      <c r="NZC495" s="258" t="s">
        <v>10863</v>
      </c>
      <c r="NZD495" s="258" t="s">
        <v>22772</v>
      </c>
      <c r="NZE495" s="258" t="s">
        <v>6595</v>
      </c>
      <c r="NZF495" s="251">
        <v>1</v>
      </c>
      <c r="NZG495" s="251"/>
      <c r="NZH495" s="100">
        <v>79.59</v>
      </c>
      <c r="NZI495" s="100">
        <f>ROUND(NZH495*(1+$C$10),2)</f>
        <v>79.59</v>
      </c>
      <c r="NZJ495" s="100">
        <f>NZF495*NZH495</f>
        <v>79.59</v>
      </c>
      <c r="NZK495" s="294">
        <f>NZI495*NZF495</f>
        <v>79.59</v>
      </c>
      <c r="NZL495" s="295" t="s">
        <v>22773</v>
      </c>
      <c r="NZM495" s="416" t="s">
        <v>22774</v>
      </c>
      <c r="NZN495" s="416"/>
      <c r="NZO495" s="416"/>
      <c r="NZP495" s="416"/>
      <c r="NZQ495" s="416"/>
      <c r="NZR495" s="416"/>
      <c r="NZS495" s="258" t="s">
        <v>10863</v>
      </c>
      <c r="NZT495" s="258" t="s">
        <v>22772</v>
      </c>
      <c r="NZU495" s="258" t="s">
        <v>6595</v>
      </c>
      <c r="NZV495" s="251">
        <v>1</v>
      </c>
      <c r="NZW495" s="251"/>
      <c r="NZX495" s="100">
        <v>79.59</v>
      </c>
      <c r="NZY495" s="100">
        <f>ROUND(NZX495*(1+$C$10),2)</f>
        <v>79.59</v>
      </c>
      <c r="NZZ495" s="100">
        <f>NZV495*NZX495</f>
        <v>79.59</v>
      </c>
      <c r="OAA495" s="294">
        <f>NZY495*NZV495</f>
        <v>79.59</v>
      </c>
      <c r="OAB495" s="295" t="s">
        <v>22773</v>
      </c>
      <c r="OAC495" s="416" t="s">
        <v>22774</v>
      </c>
      <c r="OAD495" s="416"/>
      <c r="OAE495" s="416"/>
      <c r="OAF495" s="416"/>
      <c r="OAG495" s="416"/>
      <c r="OAH495" s="416"/>
      <c r="OAI495" s="258" t="s">
        <v>10863</v>
      </c>
      <c r="OAJ495" s="258" t="s">
        <v>22772</v>
      </c>
      <c r="OAK495" s="258" t="s">
        <v>6595</v>
      </c>
      <c r="OAL495" s="251">
        <v>1</v>
      </c>
      <c r="OAM495" s="251"/>
      <c r="OAN495" s="100">
        <v>79.59</v>
      </c>
      <c r="OAO495" s="100">
        <f>ROUND(OAN495*(1+$C$10),2)</f>
        <v>79.59</v>
      </c>
      <c r="OAP495" s="100">
        <f>OAL495*OAN495</f>
        <v>79.59</v>
      </c>
      <c r="OAQ495" s="294">
        <f>OAO495*OAL495</f>
        <v>79.59</v>
      </c>
      <c r="OAR495" s="295" t="s">
        <v>22773</v>
      </c>
      <c r="OAS495" s="416" t="s">
        <v>22774</v>
      </c>
      <c r="OAT495" s="416"/>
      <c r="OAU495" s="416"/>
      <c r="OAV495" s="416"/>
      <c r="OAW495" s="416"/>
      <c r="OAX495" s="416"/>
      <c r="OAY495" s="258" t="s">
        <v>10863</v>
      </c>
      <c r="OAZ495" s="258" t="s">
        <v>22772</v>
      </c>
      <c r="OBA495" s="258" t="s">
        <v>6595</v>
      </c>
      <c r="OBB495" s="251">
        <v>1</v>
      </c>
      <c r="OBC495" s="251"/>
      <c r="OBD495" s="100">
        <v>79.59</v>
      </c>
      <c r="OBE495" s="100">
        <f>ROUND(OBD495*(1+$C$10),2)</f>
        <v>79.59</v>
      </c>
      <c r="OBF495" s="100">
        <f>OBB495*OBD495</f>
        <v>79.59</v>
      </c>
      <c r="OBG495" s="294">
        <f>OBE495*OBB495</f>
        <v>79.59</v>
      </c>
      <c r="OBH495" s="295" t="s">
        <v>22773</v>
      </c>
      <c r="OBI495" s="416" t="s">
        <v>22774</v>
      </c>
      <c r="OBJ495" s="416"/>
      <c r="OBK495" s="416"/>
      <c r="OBL495" s="416"/>
      <c r="OBM495" s="416"/>
      <c r="OBN495" s="416"/>
      <c r="OBO495" s="258" t="s">
        <v>10863</v>
      </c>
      <c r="OBP495" s="258" t="s">
        <v>22772</v>
      </c>
      <c r="OBQ495" s="258" t="s">
        <v>6595</v>
      </c>
      <c r="OBR495" s="251">
        <v>1</v>
      </c>
      <c r="OBS495" s="251"/>
      <c r="OBT495" s="100">
        <v>79.59</v>
      </c>
      <c r="OBU495" s="100">
        <f>ROUND(OBT495*(1+$C$10),2)</f>
        <v>79.59</v>
      </c>
      <c r="OBV495" s="100">
        <f>OBR495*OBT495</f>
        <v>79.59</v>
      </c>
      <c r="OBW495" s="294">
        <f>OBU495*OBR495</f>
        <v>79.59</v>
      </c>
      <c r="OBX495" s="295" t="s">
        <v>22773</v>
      </c>
      <c r="OBY495" s="416" t="s">
        <v>22774</v>
      </c>
      <c r="OBZ495" s="416"/>
      <c r="OCA495" s="416"/>
      <c r="OCB495" s="416"/>
      <c r="OCC495" s="416"/>
      <c r="OCD495" s="416"/>
      <c r="OCE495" s="258" t="s">
        <v>10863</v>
      </c>
      <c r="OCF495" s="258" t="s">
        <v>22772</v>
      </c>
      <c r="OCG495" s="258" t="s">
        <v>6595</v>
      </c>
      <c r="OCH495" s="251">
        <v>1</v>
      </c>
      <c r="OCI495" s="251"/>
      <c r="OCJ495" s="100">
        <v>79.59</v>
      </c>
      <c r="OCK495" s="100">
        <f>ROUND(OCJ495*(1+$C$10),2)</f>
        <v>79.59</v>
      </c>
      <c r="OCL495" s="100">
        <f>OCH495*OCJ495</f>
        <v>79.59</v>
      </c>
      <c r="OCM495" s="294">
        <f>OCK495*OCH495</f>
        <v>79.59</v>
      </c>
      <c r="OCN495" s="295" t="s">
        <v>22773</v>
      </c>
      <c r="OCO495" s="416" t="s">
        <v>22774</v>
      </c>
      <c r="OCP495" s="416"/>
      <c r="OCQ495" s="416"/>
      <c r="OCR495" s="416"/>
      <c r="OCS495" s="416"/>
      <c r="OCT495" s="416"/>
      <c r="OCU495" s="258" t="s">
        <v>10863</v>
      </c>
      <c r="OCV495" s="258" t="s">
        <v>22772</v>
      </c>
      <c r="OCW495" s="258" t="s">
        <v>6595</v>
      </c>
      <c r="OCX495" s="251">
        <v>1</v>
      </c>
      <c r="OCY495" s="251"/>
      <c r="OCZ495" s="100">
        <v>79.59</v>
      </c>
      <c r="ODA495" s="100">
        <f>ROUND(OCZ495*(1+$C$10),2)</f>
        <v>79.59</v>
      </c>
      <c r="ODB495" s="100">
        <f>OCX495*OCZ495</f>
        <v>79.59</v>
      </c>
      <c r="ODC495" s="294">
        <f>ODA495*OCX495</f>
        <v>79.59</v>
      </c>
      <c r="ODD495" s="295" t="s">
        <v>22773</v>
      </c>
      <c r="ODE495" s="416" t="s">
        <v>22774</v>
      </c>
      <c r="ODF495" s="416"/>
      <c r="ODG495" s="416"/>
      <c r="ODH495" s="416"/>
      <c r="ODI495" s="416"/>
      <c r="ODJ495" s="416"/>
      <c r="ODK495" s="258" t="s">
        <v>10863</v>
      </c>
      <c r="ODL495" s="258" t="s">
        <v>22772</v>
      </c>
      <c r="ODM495" s="258" t="s">
        <v>6595</v>
      </c>
      <c r="ODN495" s="251">
        <v>1</v>
      </c>
      <c r="ODO495" s="251"/>
      <c r="ODP495" s="100">
        <v>79.59</v>
      </c>
      <c r="ODQ495" s="100">
        <f>ROUND(ODP495*(1+$C$10),2)</f>
        <v>79.59</v>
      </c>
      <c r="ODR495" s="100">
        <f>ODN495*ODP495</f>
        <v>79.59</v>
      </c>
      <c r="ODS495" s="294">
        <f>ODQ495*ODN495</f>
        <v>79.59</v>
      </c>
      <c r="ODT495" s="295" t="s">
        <v>22773</v>
      </c>
      <c r="ODU495" s="416" t="s">
        <v>22774</v>
      </c>
      <c r="ODV495" s="416"/>
      <c r="ODW495" s="416"/>
      <c r="ODX495" s="416"/>
      <c r="ODY495" s="416"/>
      <c r="ODZ495" s="416"/>
      <c r="OEA495" s="258" t="s">
        <v>10863</v>
      </c>
      <c r="OEB495" s="258" t="s">
        <v>22772</v>
      </c>
      <c r="OEC495" s="258" t="s">
        <v>6595</v>
      </c>
      <c r="OED495" s="251">
        <v>1</v>
      </c>
      <c r="OEE495" s="251"/>
      <c r="OEF495" s="100">
        <v>79.59</v>
      </c>
      <c r="OEG495" s="100">
        <f>ROUND(OEF495*(1+$C$10),2)</f>
        <v>79.59</v>
      </c>
      <c r="OEH495" s="100">
        <f>OED495*OEF495</f>
        <v>79.59</v>
      </c>
      <c r="OEI495" s="294">
        <f>OEG495*OED495</f>
        <v>79.59</v>
      </c>
      <c r="OEJ495" s="295" t="s">
        <v>22773</v>
      </c>
      <c r="OEK495" s="416" t="s">
        <v>22774</v>
      </c>
      <c r="OEL495" s="416"/>
      <c r="OEM495" s="416"/>
      <c r="OEN495" s="416"/>
      <c r="OEO495" s="416"/>
      <c r="OEP495" s="416"/>
      <c r="OEQ495" s="258" t="s">
        <v>10863</v>
      </c>
      <c r="OER495" s="258" t="s">
        <v>22772</v>
      </c>
      <c r="OES495" s="258" t="s">
        <v>6595</v>
      </c>
      <c r="OET495" s="251">
        <v>1</v>
      </c>
      <c r="OEU495" s="251"/>
      <c r="OEV495" s="100">
        <v>79.59</v>
      </c>
      <c r="OEW495" s="100">
        <f>ROUND(OEV495*(1+$C$10),2)</f>
        <v>79.59</v>
      </c>
      <c r="OEX495" s="100">
        <f>OET495*OEV495</f>
        <v>79.59</v>
      </c>
      <c r="OEY495" s="294">
        <f>OEW495*OET495</f>
        <v>79.59</v>
      </c>
      <c r="OEZ495" s="295" t="s">
        <v>22773</v>
      </c>
      <c r="OFA495" s="416" t="s">
        <v>22774</v>
      </c>
      <c r="OFB495" s="416"/>
      <c r="OFC495" s="416"/>
      <c r="OFD495" s="416"/>
      <c r="OFE495" s="416"/>
      <c r="OFF495" s="416"/>
      <c r="OFG495" s="258" t="s">
        <v>10863</v>
      </c>
      <c r="OFH495" s="258" t="s">
        <v>22772</v>
      </c>
      <c r="OFI495" s="258" t="s">
        <v>6595</v>
      </c>
      <c r="OFJ495" s="251">
        <v>1</v>
      </c>
      <c r="OFK495" s="251"/>
      <c r="OFL495" s="100">
        <v>79.59</v>
      </c>
      <c r="OFM495" s="100">
        <f>ROUND(OFL495*(1+$C$10),2)</f>
        <v>79.59</v>
      </c>
      <c r="OFN495" s="100">
        <f>OFJ495*OFL495</f>
        <v>79.59</v>
      </c>
      <c r="OFO495" s="294">
        <f>OFM495*OFJ495</f>
        <v>79.59</v>
      </c>
      <c r="OFP495" s="295" t="s">
        <v>22773</v>
      </c>
      <c r="OFQ495" s="416" t="s">
        <v>22774</v>
      </c>
      <c r="OFR495" s="416"/>
      <c r="OFS495" s="416"/>
      <c r="OFT495" s="416"/>
      <c r="OFU495" s="416"/>
      <c r="OFV495" s="416"/>
      <c r="OFW495" s="258" t="s">
        <v>10863</v>
      </c>
      <c r="OFX495" s="258" t="s">
        <v>22772</v>
      </c>
      <c r="OFY495" s="258" t="s">
        <v>6595</v>
      </c>
      <c r="OFZ495" s="251">
        <v>1</v>
      </c>
      <c r="OGA495" s="251"/>
      <c r="OGB495" s="100">
        <v>79.59</v>
      </c>
      <c r="OGC495" s="100">
        <f>ROUND(OGB495*(1+$C$10),2)</f>
        <v>79.59</v>
      </c>
      <c r="OGD495" s="100">
        <f>OFZ495*OGB495</f>
        <v>79.59</v>
      </c>
      <c r="OGE495" s="294">
        <f>OGC495*OFZ495</f>
        <v>79.59</v>
      </c>
      <c r="OGF495" s="295" t="s">
        <v>22773</v>
      </c>
      <c r="OGG495" s="416" t="s">
        <v>22774</v>
      </c>
      <c r="OGH495" s="416"/>
      <c r="OGI495" s="416"/>
      <c r="OGJ495" s="416"/>
      <c r="OGK495" s="416"/>
      <c r="OGL495" s="416"/>
      <c r="OGM495" s="258" t="s">
        <v>10863</v>
      </c>
      <c r="OGN495" s="258" t="s">
        <v>22772</v>
      </c>
      <c r="OGO495" s="258" t="s">
        <v>6595</v>
      </c>
      <c r="OGP495" s="251">
        <v>1</v>
      </c>
      <c r="OGQ495" s="251"/>
      <c r="OGR495" s="100">
        <v>79.59</v>
      </c>
      <c r="OGS495" s="100">
        <f>ROUND(OGR495*(1+$C$10),2)</f>
        <v>79.59</v>
      </c>
      <c r="OGT495" s="100">
        <f>OGP495*OGR495</f>
        <v>79.59</v>
      </c>
      <c r="OGU495" s="294">
        <f>OGS495*OGP495</f>
        <v>79.59</v>
      </c>
      <c r="OGV495" s="295" t="s">
        <v>22773</v>
      </c>
      <c r="OGW495" s="416" t="s">
        <v>22774</v>
      </c>
      <c r="OGX495" s="416"/>
      <c r="OGY495" s="416"/>
      <c r="OGZ495" s="416"/>
      <c r="OHA495" s="416"/>
      <c r="OHB495" s="416"/>
      <c r="OHC495" s="258" t="s">
        <v>10863</v>
      </c>
      <c r="OHD495" s="258" t="s">
        <v>22772</v>
      </c>
      <c r="OHE495" s="258" t="s">
        <v>6595</v>
      </c>
      <c r="OHF495" s="251">
        <v>1</v>
      </c>
      <c r="OHG495" s="251"/>
      <c r="OHH495" s="100">
        <v>79.59</v>
      </c>
      <c r="OHI495" s="100">
        <f>ROUND(OHH495*(1+$C$10),2)</f>
        <v>79.59</v>
      </c>
      <c r="OHJ495" s="100">
        <f>OHF495*OHH495</f>
        <v>79.59</v>
      </c>
      <c r="OHK495" s="294">
        <f>OHI495*OHF495</f>
        <v>79.59</v>
      </c>
      <c r="OHL495" s="295" t="s">
        <v>22773</v>
      </c>
      <c r="OHM495" s="416" t="s">
        <v>22774</v>
      </c>
      <c r="OHN495" s="416"/>
      <c r="OHO495" s="416"/>
      <c r="OHP495" s="416"/>
      <c r="OHQ495" s="416"/>
      <c r="OHR495" s="416"/>
      <c r="OHS495" s="258" t="s">
        <v>10863</v>
      </c>
      <c r="OHT495" s="258" t="s">
        <v>22772</v>
      </c>
      <c r="OHU495" s="258" t="s">
        <v>6595</v>
      </c>
      <c r="OHV495" s="251">
        <v>1</v>
      </c>
      <c r="OHW495" s="251"/>
      <c r="OHX495" s="100">
        <v>79.59</v>
      </c>
      <c r="OHY495" s="100">
        <f>ROUND(OHX495*(1+$C$10),2)</f>
        <v>79.59</v>
      </c>
      <c r="OHZ495" s="100">
        <f>OHV495*OHX495</f>
        <v>79.59</v>
      </c>
      <c r="OIA495" s="294">
        <f>OHY495*OHV495</f>
        <v>79.59</v>
      </c>
      <c r="OIB495" s="295" t="s">
        <v>22773</v>
      </c>
      <c r="OIC495" s="416" t="s">
        <v>22774</v>
      </c>
      <c r="OID495" s="416"/>
      <c r="OIE495" s="416"/>
      <c r="OIF495" s="416"/>
      <c r="OIG495" s="416"/>
      <c r="OIH495" s="416"/>
      <c r="OII495" s="258" t="s">
        <v>10863</v>
      </c>
      <c r="OIJ495" s="258" t="s">
        <v>22772</v>
      </c>
      <c r="OIK495" s="258" t="s">
        <v>6595</v>
      </c>
      <c r="OIL495" s="251">
        <v>1</v>
      </c>
      <c r="OIM495" s="251"/>
      <c r="OIN495" s="100">
        <v>79.59</v>
      </c>
      <c r="OIO495" s="100">
        <f>ROUND(OIN495*(1+$C$10),2)</f>
        <v>79.59</v>
      </c>
      <c r="OIP495" s="100">
        <f>OIL495*OIN495</f>
        <v>79.59</v>
      </c>
      <c r="OIQ495" s="294">
        <f>OIO495*OIL495</f>
        <v>79.59</v>
      </c>
      <c r="OIR495" s="295" t="s">
        <v>22773</v>
      </c>
      <c r="OIS495" s="416" t="s">
        <v>22774</v>
      </c>
      <c r="OIT495" s="416"/>
      <c r="OIU495" s="416"/>
      <c r="OIV495" s="416"/>
      <c r="OIW495" s="416"/>
      <c r="OIX495" s="416"/>
      <c r="OIY495" s="258" t="s">
        <v>10863</v>
      </c>
      <c r="OIZ495" s="258" t="s">
        <v>22772</v>
      </c>
      <c r="OJA495" s="258" t="s">
        <v>6595</v>
      </c>
      <c r="OJB495" s="251">
        <v>1</v>
      </c>
      <c r="OJC495" s="251"/>
      <c r="OJD495" s="100">
        <v>79.59</v>
      </c>
      <c r="OJE495" s="100">
        <f>ROUND(OJD495*(1+$C$10),2)</f>
        <v>79.59</v>
      </c>
      <c r="OJF495" s="100">
        <f>OJB495*OJD495</f>
        <v>79.59</v>
      </c>
      <c r="OJG495" s="294">
        <f>OJE495*OJB495</f>
        <v>79.59</v>
      </c>
      <c r="OJH495" s="295" t="s">
        <v>22773</v>
      </c>
      <c r="OJI495" s="416" t="s">
        <v>22774</v>
      </c>
      <c r="OJJ495" s="416"/>
      <c r="OJK495" s="416"/>
      <c r="OJL495" s="416"/>
      <c r="OJM495" s="416"/>
      <c r="OJN495" s="416"/>
      <c r="OJO495" s="258" t="s">
        <v>10863</v>
      </c>
      <c r="OJP495" s="258" t="s">
        <v>22772</v>
      </c>
      <c r="OJQ495" s="258" t="s">
        <v>6595</v>
      </c>
      <c r="OJR495" s="251">
        <v>1</v>
      </c>
      <c r="OJS495" s="251"/>
      <c r="OJT495" s="100">
        <v>79.59</v>
      </c>
      <c r="OJU495" s="100">
        <f>ROUND(OJT495*(1+$C$10),2)</f>
        <v>79.59</v>
      </c>
      <c r="OJV495" s="100">
        <f>OJR495*OJT495</f>
        <v>79.59</v>
      </c>
      <c r="OJW495" s="294">
        <f>OJU495*OJR495</f>
        <v>79.59</v>
      </c>
      <c r="OJX495" s="295" t="s">
        <v>22773</v>
      </c>
      <c r="OJY495" s="416" t="s">
        <v>22774</v>
      </c>
      <c r="OJZ495" s="416"/>
      <c r="OKA495" s="416"/>
      <c r="OKB495" s="416"/>
      <c r="OKC495" s="416"/>
      <c r="OKD495" s="416"/>
      <c r="OKE495" s="258" t="s">
        <v>10863</v>
      </c>
      <c r="OKF495" s="258" t="s">
        <v>22772</v>
      </c>
      <c r="OKG495" s="258" t="s">
        <v>6595</v>
      </c>
      <c r="OKH495" s="251">
        <v>1</v>
      </c>
      <c r="OKI495" s="251"/>
      <c r="OKJ495" s="100">
        <v>79.59</v>
      </c>
      <c r="OKK495" s="100">
        <f>ROUND(OKJ495*(1+$C$10),2)</f>
        <v>79.59</v>
      </c>
      <c r="OKL495" s="100">
        <f>OKH495*OKJ495</f>
        <v>79.59</v>
      </c>
      <c r="OKM495" s="294">
        <f>OKK495*OKH495</f>
        <v>79.59</v>
      </c>
      <c r="OKN495" s="295" t="s">
        <v>22773</v>
      </c>
      <c r="OKO495" s="416" t="s">
        <v>22774</v>
      </c>
      <c r="OKP495" s="416"/>
      <c r="OKQ495" s="416"/>
      <c r="OKR495" s="416"/>
      <c r="OKS495" s="416"/>
      <c r="OKT495" s="416"/>
      <c r="OKU495" s="258" t="s">
        <v>10863</v>
      </c>
      <c r="OKV495" s="258" t="s">
        <v>22772</v>
      </c>
      <c r="OKW495" s="258" t="s">
        <v>6595</v>
      </c>
      <c r="OKX495" s="251">
        <v>1</v>
      </c>
      <c r="OKY495" s="251"/>
      <c r="OKZ495" s="100">
        <v>79.59</v>
      </c>
      <c r="OLA495" s="100">
        <f>ROUND(OKZ495*(1+$C$10),2)</f>
        <v>79.59</v>
      </c>
      <c r="OLB495" s="100">
        <f>OKX495*OKZ495</f>
        <v>79.59</v>
      </c>
      <c r="OLC495" s="294">
        <f>OLA495*OKX495</f>
        <v>79.59</v>
      </c>
      <c r="OLD495" s="295" t="s">
        <v>22773</v>
      </c>
      <c r="OLE495" s="416" t="s">
        <v>22774</v>
      </c>
      <c r="OLF495" s="416"/>
      <c r="OLG495" s="416"/>
      <c r="OLH495" s="416"/>
      <c r="OLI495" s="416"/>
      <c r="OLJ495" s="416"/>
      <c r="OLK495" s="258" t="s">
        <v>10863</v>
      </c>
      <c r="OLL495" s="258" t="s">
        <v>22772</v>
      </c>
      <c r="OLM495" s="258" t="s">
        <v>6595</v>
      </c>
      <c r="OLN495" s="251">
        <v>1</v>
      </c>
      <c r="OLO495" s="251"/>
      <c r="OLP495" s="100">
        <v>79.59</v>
      </c>
      <c r="OLQ495" s="100">
        <f>ROUND(OLP495*(1+$C$10),2)</f>
        <v>79.59</v>
      </c>
      <c r="OLR495" s="100">
        <f>OLN495*OLP495</f>
        <v>79.59</v>
      </c>
      <c r="OLS495" s="294">
        <f>OLQ495*OLN495</f>
        <v>79.59</v>
      </c>
      <c r="OLT495" s="295" t="s">
        <v>22773</v>
      </c>
      <c r="OLU495" s="416" t="s">
        <v>22774</v>
      </c>
      <c r="OLV495" s="416"/>
      <c r="OLW495" s="416"/>
      <c r="OLX495" s="416"/>
      <c r="OLY495" s="416"/>
      <c r="OLZ495" s="416"/>
      <c r="OMA495" s="258" t="s">
        <v>10863</v>
      </c>
      <c r="OMB495" s="258" t="s">
        <v>22772</v>
      </c>
      <c r="OMC495" s="258" t="s">
        <v>6595</v>
      </c>
      <c r="OMD495" s="251">
        <v>1</v>
      </c>
      <c r="OME495" s="251"/>
      <c r="OMF495" s="100">
        <v>79.59</v>
      </c>
      <c r="OMG495" s="100">
        <f>ROUND(OMF495*(1+$C$10),2)</f>
        <v>79.59</v>
      </c>
      <c r="OMH495" s="100">
        <f>OMD495*OMF495</f>
        <v>79.59</v>
      </c>
      <c r="OMI495" s="294">
        <f>OMG495*OMD495</f>
        <v>79.59</v>
      </c>
      <c r="OMJ495" s="295" t="s">
        <v>22773</v>
      </c>
      <c r="OMK495" s="416" t="s">
        <v>22774</v>
      </c>
      <c r="OML495" s="416"/>
      <c r="OMM495" s="416"/>
      <c r="OMN495" s="416"/>
      <c r="OMO495" s="416"/>
      <c r="OMP495" s="416"/>
      <c r="OMQ495" s="258" t="s">
        <v>10863</v>
      </c>
      <c r="OMR495" s="258" t="s">
        <v>22772</v>
      </c>
      <c r="OMS495" s="258" t="s">
        <v>6595</v>
      </c>
      <c r="OMT495" s="251">
        <v>1</v>
      </c>
      <c r="OMU495" s="251"/>
      <c r="OMV495" s="100">
        <v>79.59</v>
      </c>
      <c r="OMW495" s="100">
        <f>ROUND(OMV495*(1+$C$10),2)</f>
        <v>79.59</v>
      </c>
      <c r="OMX495" s="100">
        <f>OMT495*OMV495</f>
        <v>79.59</v>
      </c>
      <c r="OMY495" s="294">
        <f>OMW495*OMT495</f>
        <v>79.59</v>
      </c>
      <c r="OMZ495" s="295" t="s">
        <v>22773</v>
      </c>
      <c r="ONA495" s="416" t="s">
        <v>22774</v>
      </c>
      <c r="ONB495" s="416"/>
      <c r="ONC495" s="416"/>
      <c r="OND495" s="416"/>
      <c r="ONE495" s="416"/>
      <c r="ONF495" s="416"/>
      <c r="ONG495" s="258" t="s">
        <v>10863</v>
      </c>
      <c r="ONH495" s="258" t="s">
        <v>22772</v>
      </c>
      <c r="ONI495" s="258" t="s">
        <v>6595</v>
      </c>
      <c r="ONJ495" s="251">
        <v>1</v>
      </c>
      <c r="ONK495" s="251"/>
      <c r="ONL495" s="100">
        <v>79.59</v>
      </c>
      <c r="ONM495" s="100">
        <f>ROUND(ONL495*(1+$C$10),2)</f>
        <v>79.59</v>
      </c>
      <c r="ONN495" s="100">
        <f>ONJ495*ONL495</f>
        <v>79.59</v>
      </c>
      <c r="ONO495" s="294">
        <f>ONM495*ONJ495</f>
        <v>79.59</v>
      </c>
      <c r="ONP495" s="295" t="s">
        <v>22773</v>
      </c>
      <c r="ONQ495" s="416" t="s">
        <v>22774</v>
      </c>
      <c r="ONR495" s="416"/>
      <c r="ONS495" s="416"/>
      <c r="ONT495" s="416"/>
      <c r="ONU495" s="416"/>
      <c r="ONV495" s="416"/>
      <c r="ONW495" s="258" t="s">
        <v>10863</v>
      </c>
      <c r="ONX495" s="258" t="s">
        <v>22772</v>
      </c>
      <c r="ONY495" s="258" t="s">
        <v>6595</v>
      </c>
      <c r="ONZ495" s="251">
        <v>1</v>
      </c>
      <c r="OOA495" s="251"/>
      <c r="OOB495" s="100">
        <v>79.59</v>
      </c>
      <c r="OOC495" s="100">
        <f>ROUND(OOB495*(1+$C$10),2)</f>
        <v>79.59</v>
      </c>
      <c r="OOD495" s="100">
        <f>ONZ495*OOB495</f>
        <v>79.59</v>
      </c>
      <c r="OOE495" s="294">
        <f>OOC495*ONZ495</f>
        <v>79.59</v>
      </c>
      <c r="OOF495" s="295" t="s">
        <v>22773</v>
      </c>
      <c r="OOG495" s="416" t="s">
        <v>22774</v>
      </c>
      <c r="OOH495" s="416"/>
      <c r="OOI495" s="416"/>
      <c r="OOJ495" s="416"/>
      <c r="OOK495" s="416"/>
      <c r="OOL495" s="416"/>
      <c r="OOM495" s="258" t="s">
        <v>10863</v>
      </c>
      <c r="OON495" s="258" t="s">
        <v>22772</v>
      </c>
      <c r="OOO495" s="258" t="s">
        <v>6595</v>
      </c>
      <c r="OOP495" s="251">
        <v>1</v>
      </c>
      <c r="OOQ495" s="251"/>
      <c r="OOR495" s="100">
        <v>79.59</v>
      </c>
      <c r="OOS495" s="100">
        <f>ROUND(OOR495*(1+$C$10),2)</f>
        <v>79.59</v>
      </c>
      <c r="OOT495" s="100">
        <f>OOP495*OOR495</f>
        <v>79.59</v>
      </c>
      <c r="OOU495" s="294">
        <f>OOS495*OOP495</f>
        <v>79.59</v>
      </c>
      <c r="OOV495" s="295" t="s">
        <v>22773</v>
      </c>
      <c r="OOW495" s="416" t="s">
        <v>22774</v>
      </c>
      <c r="OOX495" s="416"/>
      <c r="OOY495" s="416"/>
      <c r="OOZ495" s="416"/>
      <c r="OPA495" s="416"/>
      <c r="OPB495" s="416"/>
      <c r="OPC495" s="258" t="s">
        <v>10863</v>
      </c>
      <c r="OPD495" s="258" t="s">
        <v>22772</v>
      </c>
      <c r="OPE495" s="258" t="s">
        <v>6595</v>
      </c>
      <c r="OPF495" s="251">
        <v>1</v>
      </c>
      <c r="OPG495" s="251"/>
      <c r="OPH495" s="100">
        <v>79.59</v>
      </c>
      <c r="OPI495" s="100">
        <f>ROUND(OPH495*(1+$C$10),2)</f>
        <v>79.59</v>
      </c>
      <c r="OPJ495" s="100">
        <f>OPF495*OPH495</f>
        <v>79.59</v>
      </c>
      <c r="OPK495" s="294">
        <f>OPI495*OPF495</f>
        <v>79.59</v>
      </c>
      <c r="OPL495" s="295" t="s">
        <v>22773</v>
      </c>
      <c r="OPM495" s="416" t="s">
        <v>22774</v>
      </c>
      <c r="OPN495" s="416"/>
      <c r="OPO495" s="416"/>
      <c r="OPP495" s="416"/>
      <c r="OPQ495" s="416"/>
      <c r="OPR495" s="416"/>
      <c r="OPS495" s="258" t="s">
        <v>10863</v>
      </c>
      <c r="OPT495" s="258" t="s">
        <v>22772</v>
      </c>
      <c r="OPU495" s="258" t="s">
        <v>6595</v>
      </c>
      <c r="OPV495" s="251">
        <v>1</v>
      </c>
      <c r="OPW495" s="251"/>
      <c r="OPX495" s="100">
        <v>79.59</v>
      </c>
      <c r="OPY495" s="100">
        <f>ROUND(OPX495*(1+$C$10),2)</f>
        <v>79.59</v>
      </c>
      <c r="OPZ495" s="100">
        <f>OPV495*OPX495</f>
        <v>79.59</v>
      </c>
      <c r="OQA495" s="294">
        <f>OPY495*OPV495</f>
        <v>79.59</v>
      </c>
      <c r="OQB495" s="295" t="s">
        <v>22773</v>
      </c>
      <c r="OQC495" s="416" t="s">
        <v>22774</v>
      </c>
      <c r="OQD495" s="416"/>
      <c r="OQE495" s="416"/>
      <c r="OQF495" s="416"/>
      <c r="OQG495" s="416"/>
      <c r="OQH495" s="416"/>
      <c r="OQI495" s="258" t="s">
        <v>10863</v>
      </c>
      <c r="OQJ495" s="258" t="s">
        <v>22772</v>
      </c>
      <c r="OQK495" s="258" t="s">
        <v>6595</v>
      </c>
      <c r="OQL495" s="251">
        <v>1</v>
      </c>
      <c r="OQM495" s="251"/>
      <c r="OQN495" s="100">
        <v>79.59</v>
      </c>
      <c r="OQO495" s="100">
        <f>ROUND(OQN495*(1+$C$10),2)</f>
        <v>79.59</v>
      </c>
      <c r="OQP495" s="100">
        <f>OQL495*OQN495</f>
        <v>79.59</v>
      </c>
      <c r="OQQ495" s="294">
        <f>OQO495*OQL495</f>
        <v>79.59</v>
      </c>
      <c r="OQR495" s="295" t="s">
        <v>22773</v>
      </c>
      <c r="OQS495" s="416" t="s">
        <v>22774</v>
      </c>
      <c r="OQT495" s="416"/>
      <c r="OQU495" s="416"/>
      <c r="OQV495" s="416"/>
      <c r="OQW495" s="416"/>
      <c r="OQX495" s="416"/>
      <c r="OQY495" s="258" t="s">
        <v>10863</v>
      </c>
      <c r="OQZ495" s="258" t="s">
        <v>22772</v>
      </c>
      <c r="ORA495" s="258" t="s">
        <v>6595</v>
      </c>
      <c r="ORB495" s="251">
        <v>1</v>
      </c>
      <c r="ORC495" s="251"/>
      <c r="ORD495" s="100">
        <v>79.59</v>
      </c>
      <c r="ORE495" s="100">
        <f>ROUND(ORD495*(1+$C$10),2)</f>
        <v>79.59</v>
      </c>
      <c r="ORF495" s="100">
        <f>ORB495*ORD495</f>
        <v>79.59</v>
      </c>
      <c r="ORG495" s="294">
        <f>ORE495*ORB495</f>
        <v>79.59</v>
      </c>
      <c r="ORH495" s="295" t="s">
        <v>22773</v>
      </c>
      <c r="ORI495" s="416" t="s">
        <v>22774</v>
      </c>
      <c r="ORJ495" s="416"/>
      <c r="ORK495" s="416"/>
      <c r="ORL495" s="416"/>
      <c r="ORM495" s="416"/>
      <c r="ORN495" s="416"/>
      <c r="ORO495" s="258" t="s">
        <v>10863</v>
      </c>
      <c r="ORP495" s="258" t="s">
        <v>22772</v>
      </c>
      <c r="ORQ495" s="258" t="s">
        <v>6595</v>
      </c>
      <c r="ORR495" s="251">
        <v>1</v>
      </c>
      <c r="ORS495" s="251"/>
      <c r="ORT495" s="100">
        <v>79.59</v>
      </c>
      <c r="ORU495" s="100">
        <f>ROUND(ORT495*(1+$C$10),2)</f>
        <v>79.59</v>
      </c>
      <c r="ORV495" s="100">
        <f>ORR495*ORT495</f>
        <v>79.59</v>
      </c>
      <c r="ORW495" s="294">
        <f>ORU495*ORR495</f>
        <v>79.59</v>
      </c>
      <c r="ORX495" s="295" t="s">
        <v>22773</v>
      </c>
      <c r="ORY495" s="416" t="s">
        <v>22774</v>
      </c>
      <c r="ORZ495" s="416"/>
      <c r="OSA495" s="416"/>
      <c r="OSB495" s="416"/>
      <c r="OSC495" s="416"/>
      <c r="OSD495" s="416"/>
      <c r="OSE495" s="258" t="s">
        <v>10863</v>
      </c>
      <c r="OSF495" s="258" t="s">
        <v>22772</v>
      </c>
      <c r="OSG495" s="258" t="s">
        <v>6595</v>
      </c>
      <c r="OSH495" s="251">
        <v>1</v>
      </c>
      <c r="OSI495" s="251"/>
      <c r="OSJ495" s="100">
        <v>79.59</v>
      </c>
      <c r="OSK495" s="100">
        <f>ROUND(OSJ495*(1+$C$10),2)</f>
        <v>79.59</v>
      </c>
      <c r="OSL495" s="100">
        <f>OSH495*OSJ495</f>
        <v>79.59</v>
      </c>
      <c r="OSM495" s="294">
        <f>OSK495*OSH495</f>
        <v>79.59</v>
      </c>
      <c r="OSN495" s="295" t="s">
        <v>22773</v>
      </c>
      <c r="OSO495" s="416" t="s">
        <v>22774</v>
      </c>
      <c r="OSP495" s="416"/>
      <c r="OSQ495" s="416"/>
      <c r="OSR495" s="416"/>
      <c r="OSS495" s="416"/>
      <c r="OST495" s="416"/>
      <c r="OSU495" s="258" t="s">
        <v>10863</v>
      </c>
      <c r="OSV495" s="258" t="s">
        <v>22772</v>
      </c>
      <c r="OSW495" s="258" t="s">
        <v>6595</v>
      </c>
      <c r="OSX495" s="251">
        <v>1</v>
      </c>
      <c r="OSY495" s="251"/>
      <c r="OSZ495" s="100">
        <v>79.59</v>
      </c>
      <c r="OTA495" s="100">
        <f>ROUND(OSZ495*(1+$C$10),2)</f>
        <v>79.59</v>
      </c>
      <c r="OTB495" s="100">
        <f>OSX495*OSZ495</f>
        <v>79.59</v>
      </c>
      <c r="OTC495" s="294">
        <f>OTA495*OSX495</f>
        <v>79.59</v>
      </c>
      <c r="OTD495" s="295" t="s">
        <v>22773</v>
      </c>
      <c r="OTE495" s="416" t="s">
        <v>22774</v>
      </c>
      <c r="OTF495" s="416"/>
      <c r="OTG495" s="416"/>
      <c r="OTH495" s="416"/>
      <c r="OTI495" s="416"/>
      <c r="OTJ495" s="416"/>
      <c r="OTK495" s="258" t="s">
        <v>10863</v>
      </c>
      <c r="OTL495" s="258" t="s">
        <v>22772</v>
      </c>
      <c r="OTM495" s="258" t="s">
        <v>6595</v>
      </c>
      <c r="OTN495" s="251">
        <v>1</v>
      </c>
      <c r="OTO495" s="251"/>
      <c r="OTP495" s="100">
        <v>79.59</v>
      </c>
      <c r="OTQ495" s="100">
        <f>ROUND(OTP495*(1+$C$10),2)</f>
        <v>79.59</v>
      </c>
      <c r="OTR495" s="100">
        <f>OTN495*OTP495</f>
        <v>79.59</v>
      </c>
      <c r="OTS495" s="294">
        <f>OTQ495*OTN495</f>
        <v>79.59</v>
      </c>
      <c r="OTT495" s="295" t="s">
        <v>22773</v>
      </c>
      <c r="OTU495" s="416" t="s">
        <v>22774</v>
      </c>
      <c r="OTV495" s="416"/>
      <c r="OTW495" s="416"/>
      <c r="OTX495" s="416"/>
      <c r="OTY495" s="416"/>
      <c r="OTZ495" s="416"/>
      <c r="OUA495" s="258" t="s">
        <v>10863</v>
      </c>
      <c r="OUB495" s="258" t="s">
        <v>22772</v>
      </c>
      <c r="OUC495" s="258" t="s">
        <v>6595</v>
      </c>
      <c r="OUD495" s="251">
        <v>1</v>
      </c>
      <c r="OUE495" s="251"/>
      <c r="OUF495" s="100">
        <v>79.59</v>
      </c>
      <c r="OUG495" s="100">
        <f>ROUND(OUF495*(1+$C$10),2)</f>
        <v>79.59</v>
      </c>
      <c r="OUH495" s="100">
        <f>OUD495*OUF495</f>
        <v>79.59</v>
      </c>
      <c r="OUI495" s="294">
        <f>OUG495*OUD495</f>
        <v>79.59</v>
      </c>
      <c r="OUJ495" s="295" t="s">
        <v>22773</v>
      </c>
      <c r="OUK495" s="416" t="s">
        <v>22774</v>
      </c>
      <c r="OUL495" s="416"/>
      <c r="OUM495" s="416"/>
      <c r="OUN495" s="416"/>
      <c r="OUO495" s="416"/>
      <c r="OUP495" s="416"/>
      <c r="OUQ495" s="258" t="s">
        <v>10863</v>
      </c>
      <c r="OUR495" s="258" t="s">
        <v>22772</v>
      </c>
      <c r="OUS495" s="258" t="s">
        <v>6595</v>
      </c>
      <c r="OUT495" s="251">
        <v>1</v>
      </c>
      <c r="OUU495" s="251"/>
      <c r="OUV495" s="100">
        <v>79.59</v>
      </c>
      <c r="OUW495" s="100">
        <f>ROUND(OUV495*(1+$C$10),2)</f>
        <v>79.59</v>
      </c>
      <c r="OUX495" s="100">
        <f>OUT495*OUV495</f>
        <v>79.59</v>
      </c>
      <c r="OUY495" s="294">
        <f>OUW495*OUT495</f>
        <v>79.59</v>
      </c>
      <c r="OUZ495" s="295" t="s">
        <v>22773</v>
      </c>
      <c r="OVA495" s="416" t="s">
        <v>22774</v>
      </c>
      <c r="OVB495" s="416"/>
      <c r="OVC495" s="416"/>
      <c r="OVD495" s="416"/>
      <c r="OVE495" s="416"/>
      <c r="OVF495" s="416"/>
      <c r="OVG495" s="258" t="s">
        <v>10863</v>
      </c>
      <c r="OVH495" s="258" t="s">
        <v>22772</v>
      </c>
      <c r="OVI495" s="258" t="s">
        <v>6595</v>
      </c>
      <c r="OVJ495" s="251">
        <v>1</v>
      </c>
      <c r="OVK495" s="251"/>
      <c r="OVL495" s="100">
        <v>79.59</v>
      </c>
      <c r="OVM495" s="100">
        <f>ROUND(OVL495*(1+$C$10),2)</f>
        <v>79.59</v>
      </c>
      <c r="OVN495" s="100">
        <f>OVJ495*OVL495</f>
        <v>79.59</v>
      </c>
      <c r="OVO495" s="294">
        <f>OVM495*OVJ495</f>
        <v>79.59</v>
      </c>
      <c r="OVP495" s="295" t="s">
        <v>22773</v>
      </c>
      <c r="OVQ495" s="416" t="s">
        <v>22774</v>
      </c>
      <c r="OVR495" s="416"/>
      <c r="OVS495" s="416"/>
      <c r="OVT495" s="416"/>
      <c r="OVU495" s="416"/>
      <c r="OVV495" s="416"/>
      <c r="OVW495" s="258" t="s">
        <v>10863</v>
      </c>
      <c r="OVX495" s="258" t="s">
        <v>22772</v>
      </c>
      <c r="OVY495" s="258" t="s">
        <v>6595</v>
      </c>
      <c r="OVZ495" s="251">
        <v>1</v>
      </c>
      <c r="OWA495" s="251"/>
      <c r="OWB495" s="100">
        <v>79.59</v>
      </c>
      <c r="OWC495" s="100">
        <f>ROUND(OWB495*(1+$C$10),2)</f>
        <v>79.59</v>
      </c>
      <c r="OWD495" s="100">
        <f>OVZ495*OWB495</f>
        <v>79.59</v>
      </c>
      <c r="OWE495" s="294">
        <f>OWC495*OVZ495</f>
        <v>79.59</v>
      </c>
      <c r="OWF495" s="295" t="s">
        <v>22773</v>
      </c>
      <c r="OWG495" s="416" t="s">
        <v>22774</v>
      </c>
      <c r="OWH495" s="416"/>
      <c r="OWI495" s="416"/>
      <c r="OWJ495" s="416"/>
      <c r="OWK495" s="416"/>
      <c r="OWL495" s="416"/>
      <c r="OWM495" s="258" t="s">
        <v>10863</v>
      </c>
      <c r="OWN495" s="258" t="s">
        <v>22772</v>
      </c>
      <c r="OWO495" s="258" t="s">
        <v>6595</v>
      </c>
      <c r="OWP495" s="251">
        <v>1</v>
      </c>
      <c r="OWQ495" s="251"/>
      <c r="OWR495" s="100">
        <v>79.59</v>
      </c>
      <c r="OWS495" s="100">
        <f>ROUND(OWR495*(1+$C$10),2)</f>
        <v>79.59</v>
      </c>
      <c r="OWT495" s="100">
        <f>OWP495*OWR495</f>
        <v>79.59</v>
      </c>
      <c r="OWU495" s="294">
        <f>OWS495*OWP495</f>
        <v>79.59</v>
      </c>
      <c r="OWV495" s="295" t="s">
        <v>22773</v>
      </c>
      <c r="OWW495" s="416" t="s">
        <v>22774</v>
      </c>
      <c r="OWX495" s="416"/>
      <c r="OWY495" s="416"/>
      <c r="OWZ495" s="416"/>
      <c r="OXA495" s="416"/>
      <c r="OXB495" s="416"/>
      <c r="OXC495" s="258" t="s">
        <v>10863</v>
      </c>
      <c r="OXD495" s="258" t="s">
        <v>22772</v>
      </c>
      <c r="OXE495" s="258" t="s">
        <v>6595</v>
      </c>
      <c r="OXF495" s="251">
        <v>1</v>
      </c>
      <c r="OXG495" s="251"/>
      <c r="OXH495" s="100">
        <v>79.59</v>
      </c>
      <c r="OXI495" s="100">
        <f>ROUND(OXH495*(1+$C$10),2)</f>
        <v>79.59</v>
      </c>
      <c r="OXJ495" s="100">
        <f>OXF495*OXH495</f>
        <v>79.59</v>
      </c>
      <c r="OXK495" s="294">
        <f>OXI495*OXF495</f>
        <v>79.59</v>
      </c>
      <c r="OXL495" s="295" t="s">
        <v>22773</v>
      </c>
      <c r="OXM495" s="416" t="s">
        <v>22774</v>
      </c>
      <c r="OXN495" s="416"/>
      <c r="OXO495" s="416"/>
      <c r="OXP495" s="416"/>
      <c r="OXQ495" s="416"/>
      <c r="OXR495" s="416"/>
      <c r="OXS495" s="258" t="s">
        <v>10863</v>
      </c>
      <c r="OXT495" s="258" t="s">
        <v>22772</v>
      </c>
      <c r="OXU495" s="258" t="s">
        <v>6595</v>
      </c>
      <c r="OXV495" s="251">
        <v>1</v>
      </c>
      <c r="OXW495" s="251"/>
      <c r="OXX495" s="100">
        <v>79.59</v>
      </c>
      <c r="OXY495" s="100">
        <f>ROUND(OXX495*(1+$C$10),2)</f>
        <v>79.59</v>
      </c>
      <c r="OXZ495" s="100">
        <f>OXV495*OXX495</f>
        <v>79.59</v>
      </c>
      <c r="OYA495" s="294">
        <f>OXY495*OXV495</f>
        <v>79.59</v>
      </c>
      <c r="OYB495" s="295" t="s">
        <v>22773</v>
      </c>
      <c r="OYC495" s="416" t="s">
        <v>22774</v>
      </c>
      <c r="OYD495" s="416"/>
      <c r="OYE495" s="416"/>
      <c r="OYF495" s="416"/>
      <c r="OYG495" s="416"/>
      <c r="OYH495" s="416"/>
      <c r="OYI495" s="258" t="s">
        <v>10863</v>
      </c>
      <c r="OYJ495" s="258" t="s">
        <v>22772</v>
      </c>
      <c r="OYK495" s="258" t="s">
        <v>6595</v>
      </c>
      <c r="OYL495" s="251">
        <v>1</v>
      </c>
      <c r="OYM495" s="251"/>
      <c r="OYN495" s="100">
        <v>79.59</v>
      </c>
      <c r="OYO495" s="100">
        <f>ROUND(OYN495*(1+$C$10),2)</f>
        <v>79.59</v>
      </c>
      <c r="OYP495" s="100">
        <f>OYL495*OYN495</f>
        <v>79.59</v>
      </c>
      <c r="OYQ495" s="294">
        <f>OYO495*OYL495</f>
        <v>79.59</v>
      </c>
      <c r="OYR495" s="295" t="s">
        <v>22773</v>
      </c>
      <c r="OYS495" s="416" t="s">
        <v>22774</v>
      </c>
      <c r="OYT495" s="416"/>
      <c r="OYU495" s="416"/>
      <c r="OYV495" s="416"/>
      <c r="OYW495" s="416"/>
      <c r="OYX495" s="416"/>
      <c r="OYY495" s="258" t="s">
        <v>10863</v>
      </c>
      <c r="OYZ495" s="258" t="s">
        <v>22772</v>
      </c>
      <c r="OZA495" s="258" t="s">
        <v>6595</v>
      </c>
      <c r="OZB495" s="251">
        <v>1</v>
      </c>
      <c r="OZC495" s="251"/>
      <c r="OZD495" s="100">
        <v>79.59</v>
      </c>
      <c r="OZE495" s="100">
        <f>ROUND(OZD495*(1+$C$10),2)</f>
        <v>79.59</v>
      </c>
      <c r="OZF495" s="100">
        <f>OZB495*OZD495</f>
        <v>79.59</v>
      </c>
      <c r="OZG495" s="294">
        <f>OZE495*OZB495</f>
        <v>79.59</v>
      </c>
      <c r="OZH495" s="295" t="s">
        <v>22773</v>
      </c>
      <c r="OZI495" s="416" t="s">
        <v>22774</v>
      </c>
      <c r="OZJ495" s="416"/>
      <c r="OZK495" s="416"/>
      <c r="OZL495" s="416"/>
      <c r="OZM495" s="416"/>
      <c r="OZN495" s="416"/>
      <c r="OZO495" s="258" t="s">
        <v>10863</v>
      </c>
      <c r="OZP495" s="258" t="s">
        <v>22772</v>
      </c>
      <c r="OZQ495" s="258" t="s">
        <v>6595</v>
      </c>
      <c r="OZR495" s="251">
        <v>1</v>
      </c>
      <c r="OZS495" s="251"/>
      <c r="OZT495" s="100">
        <v>79.59</v>
      </c>
      <c r="OZU495" s="100">
        <f>ROUND(OZT495*(1+$C$10),2)</f>
        <v>79.59</v>
      </c>
      <c r="OZV495" s="100">
        <f>OZR495*OZT495</f>
        <v>79.59</v>
      </c>
      <c r="OZW495" s="294">
        <f>OZU495*OZR495</f>
        <v>79.59</v>
      </c>
      <c r="OZX495" s="295" t="s">
        <v>22773</v>
      </c>
      <c r="OZY495" s="416" t="s">
        <v>22774</v>
      </c>
      <c r="OZZ495" s="416"/>
      <c r="PAA495" s="416"/>
      <c r="PAB495" s="416"/>
      <c r="PAC495" s="416"/>
      <c r="PAD495" s="416"/>
      <c r="PAE495" s="258" t="s">
        <v>10863</v>
      </c>
      <c r="PAF495" s="258" t="s">
        <v>22772</v>
      </c>
      <c r="PAG495" s="258" t="s">
        <v>6595</v>
      </c>
      <c r="PAH495" s="251">
        <v>1</v>
      </c>
      <c r="PAI495" s="251"/>
      <c r="PAJ495" s="100">
        <v>79.59</v>
      </c>
      <c r="PAK495" s="100">
        <f>ROUND(PAJ495*(1+$C$10),2)</f>
        <v>79.59</v>
      </c>
      <c r="PAL495" s="100">
        <f>PAH495*PAJ495</f>
        <v>79.59</v>
      </c>
      <c r="PAM495" s="294">
        <f>PAK495*PAH495</f>
        <v>79.59</v>
      </c>
      <c r="PAN495" s="295" t="s">
        <v>22773</v>
      </c>
      <c r="PAO495" s="416" t="s">
        <v>22774</v>
      </c>
      <c r="PAP495" s="416"/>
      <c r="PAQ495" s="416"/>
      <c r="PAR495" s="416"/>
      <c r="PAS495" s="416"/>
      <c r="PAT495" s="416"/>
      <c r="PAU495" s="258" t="s">
        <v>10863</v>
      </c>
      <c r="PAV495" s="258" t="s">
        <v>22772</v>
      </c>
      <c r="PAW495" s="258" t="s">
        <v>6595</v>
      </c>
      <c r="PAX495" s="251">
        <v>1</v>
      </c>
      <c r="PAY495" s="251"/>
      <c r="PAZ495" s="100">
        <v>79.59</v>
      </c>
      <c r="PBA495" s="100">
        <f>ROUND(PAZ495*(1+$C$10),2)</f>
        <v>79.59</v>
      </c>
      <c r="PBB495" s="100">
        <f>PAX495*PAZ495</f>
        <v>79.59</v>
      </c>
      <c r="PBC495" s="294">
        <f>PBA495*PAX495</f>
        <v>79.59</v>
      </c>
      <c r="PBD495" s="295" t="s">
        <v>22773</v>
      </c>
      <c r="PBE495" s="416" t="s">
        <v>22774</v>
      </c>
      <c r="PBF495" s="416"/>
      <c r="PBG495" s="416"/>
      <c r="PBH495" s="416"/>
      <c r="PBI495" s="416"/>
      <c r="PBJ495" s="416"/>
      <c r="PBK495" s="258" t="s">
        <v>10863</v>
      </c>
      <c r="PBL495" s="258" t="s">
        <v>22772</v>
      </c>
      <c r="PBM495" s="258" t="s">
        <v>6595</v>
      </c>
      <c r="PBN495" s="251">
        <v>1</v>
      </c>
      <c r="PBO495" s="251"/>
      <c r="PBP495" s="100">
        <v>79.59</v>
      </c>
      <c r="PBQ495" s="100">
        <f>ROUND(PBP495*(1+$C$10),2)</f>
        <v>79.59</v>
      </c>
      <c r="PBR495" s="100">
        <f>PBN495*PBP495</f>
        <v>79.59</v>
      </c>
      <c r="PBS495" s="294">
        <f>PBQ495*PBN495</f>
        <v>79.59</v>
      </c>
      <c r="PBT495" s="295" t="s">
        <v>22773</v>
      </c>
      <c r="PBU495" s="416" t="s">
        <v>22774</v>
      </c>
      <c r="PBV495" s="416"/>
      <c r="PBW495" s="416"/>
      <c r="PBX495" s="416"/>
      <c r="PBY495" s="416"/>
      <c r="PBZ495" s="416"/>
      <c r="PCA495" s="258" t="s">
        <v>10863</v>
      </c>
      <c r="PCB495" s="258" t="s">
        <v>22772</v>
      </c>
      <c r="PCC495" s="258" t="s">
        <v>6595</v>
      </c>
      <c r="PCD495" s="251">
        <v>1</v>
      </c>
      <c r="PCE495" s="251"/>
      <c r="PCF495" s="100">
        <v>79.59</v>
      </c>
      <c r="PCG495" s="100">
        <f>ROUND(PCF495*(1+$C$10),2)</f>
        <v>79.59</v>
      </c>
      <c r="PCH495" s="100">
        <f>PCD495*PCF495</f>
        <v>79.59</v>
      </c>
      <c r="PCI495" s="294">
        <f>PCG495*PCD495</f>
        <v>79.59</v>
      </c>
      <c r="PCJ495" s="295" t="s">
        <v>22773</v>
      </c>
      <c r="PCK495" s="416" t="s">
        <v>22774</v>
      </c>
      <c r="PCL495" s="416"/>
      <c r="PCM495" s="416"/>
      <c r="PCN495" s="416"/>
      <c r="PCO495" s="416"/>
      <c r="PCP495" s="416"/>
      <c r="PCQ495" s="258" t="s">
        <v>10863</v>
      </c>
      <c r="PCR495" s="258" t="s">
        <v>22772</v>
      </c>
      <c r="PCS495" s="258" t="s">
        <v>6595</v>
      </c>
      <c r="PCT495" s="251">
        <v>1</v>
      </c>
      <c r="PCU495" s="251"/>
      <c r="PCV495" s="100">
        <v>79.59</v>
      </c>
      <c r="PCW495" s="100">
        <f>ROUND(PCV495*(1+$C$10),2)</f>
        <v>79.59</v>
      </c>
      <c r="PCX495" s="100">
        <f>PCT495*PCV495</f>
        <v>79.59</v>
      </c>
      <c r="PCY495" s="294">
        <f>PCW495*PCT495</f>
        <v>79.59</v>
      </c>
      <c r="PCZ495" s="295" t="s">
        <v>22773</v>
      </c>
      <c r="PDA495" s="416" t="s">
        <v>22774</v>
      </c>
      <c r="PDB495" s="416"/>
      <c r="PDC495" s="416"/>
      <c r="PDD495" s="416"/>
      <c r="PDE495" s="416"/>
      <c r="PDF495" s="416"/>
      <c r="PDG495" s="258" t="s">
        <v>10863</v>
      </c>
      <c r="PDH495" s="258" t="s">
        <v>22772</v>
      </c>
      <c r="PDI495" s="258" t="s">
        <v>6595</v>
      </c>
      <c r="PDJ495" s="251">
        <v>1</v>
      </c>
      <c r="PDK495" s="251"/>
      <c r="PDL495" s="100">
        <v>79.59</v>
      </c>
      <c r="PDM495" s="100">
        <f>ROUND(PDL495*(1+$C$10),2)</f>
        <v>79.59</v>
      </c>
      <c r="PDN495" s="100">
        <f>PDJ495*PDL495</f>
        <v>79.59</v>
      </c>
      <c r="PDO495" s="294">
        <f>PDM495*PDJ495</f>
        <v>79.59</v>
      </c>
      <c r="PDP495" s="295" t="s">
        <v>22773</v>
      </c>
      <c r="PDQ495" s="416" t="s">
        <v>22774</v>
      </c>
      <c r="PDR495" s="416"/>
      <c r="PDS495" s="416"/>
      <c r="PDT495" s="416"/>
      <c r="PDU495" s="416"/>
      <c r="PDV495" s="416"/>
      <c r="PDW495" s="258" t="s">
        <v>10863</v>
      </c>
      <c r="PDX495" s="258" t="s">
        <v>22772</v>
      </c>
      <c r="PDY495" s="258" t="s">
        <v>6595</v>
      </c>
      <c r="PDZ495" s="251">
        <v>1</v>
      </c>
      <c r="PEA495" s="251"/>
      <c r="PEB495" s="100">
        <v>79.59</v>
      </c>
      <c r="PEC495" s="100">
        <f>ROUND(PEB495*(1+$C$10),2)</f>
        <v>79.59</v>
      </c>
      <c r="PED495" s="100">
        <f>PDZ495*PEB495</f>
        <v>79.59</v>
      </c>
      <c r="PEE495" s="294">
        <f>PEC495*PDZ495</f>
        <v>79.59</v>
      </c>
      <c r="PEF495" s="295" t="s">
        <v>22773</v>
      </c>
      <c r="PEG495" s="416" t="s">
        <v>22774</v>
      </c>
      <c r="PEH495" s="416"/>
      <c r="PEI495" s="416"/>
      <c r="PEJ495" s="416"/>
      <c r="PEK495" s="416"/>
      <c r="PEL495" s="416"/>
      <c r="PEM495" s="258" t="s">
        <v>10863</v>
      </c>
      <c r="PEN495" s="258" t="s">
        <v>22772</v>
      </c>
      <c r="PEO495" s="258" t="s">
        <v>6595</v>
      </c>
      <c r="PEP495" s="251">
        <v>1</v>
      </c>
      <c r="PEQ495" s="251"/>
      <c r="PER495" s="100">
        <v>79.59</v>
      </c>
      <c r="PES495" s="100">
        <f>ROUND(PER495*(1+$C$10),2)</f>
        <v>79.59</v>
      </c>
      <c r="PET495" s="100">
        <f>PEP495*PER495</f>
        <v>79.59</v>
      </c>
      <c r="PEU495" s="294">
        <f>PES495*PEP495</f>
        <v>79.59</v>
      </c>
      <c r="PEV495" s="295" t="s">
        <v>22773</v>
      </c>
      <c r="PEW495" s="416" t="s">
        <v>22774</v>
      </c>
      <c r="PEX495" s="416"/>
      <c r="PEY495" s="416"/>
      <c r="PEZ495" s="416"/>
      <c r="PFA495" s="416"/>
      <c r="PFB495" s="416"/>
      <c r="PFC495" s="258" t="s">
        <v>10863</v>
      </c>
      <c r="PFD495" s="258" t="s">
        <v>22772</v>
      </c>
      <c r="PFE495" s="258" t="s">
        <v>6595</v>
      </c>
      <c r="PFF495" s="251">
        <v>1</v>
      </c>
      <c r="PFG495" s="251"/>
      <c r="PFH495" s="100">
        <v>79.59</v>
      </c>
      <c r="PFI495" s="100">
        <f>ROUND(PFH495*(1+$C$10),2)</f>
        <v>79.59</v>
      </c>
      <c r="PFJ495" s="100">
        <f>PFF495*PFH495</f>
        <v>79.59</v>
      </c>
      <c r="PFK495" s="294">
        <f>PFI495*PFF495</f>
        <v>79.59</v>
      </c>
      <c r="PFL495" s="295" t="s">
        <v>22773</v>
      </c>
      <c r="PFM495" s="416" t="s">
        <v>22774</v>
      </c>
      <c r="PFN495" s="416"/>
      <c r="PFO495" s="416"/>
      <c r="PFP495" s="416"/>
      <c r="PFQ495" s="416"/>
      <c r="PFR495" s="416"/>
      <c r="PFS495" s="258" t="s">
        <v>10863</v>
      </c>
      <c r="PFT495" s="258" t="s">
        <v>22772</v>
      </c>
      <c r="PFU495" s="258" t="s">
        <v>6595</v>
      </c>
      <c r="PFV495" s="251">
        <v>1</v>
      </c>
      <c r="PFW495" s="251"/>
      <c r="PFX495" s="100">
        <v>79.59</v>
      </c>
      <c r="PFY495" s="100">
        <f>ROUND(PFX495*(1+$C$10),2)</f>
        <v>79.59</v>
      </c>
      <c r="PFZ495" s="100">
        <f>PFV495*PFX495</f>
        <v>79.59</v>
      </c>
      <c r="PGA495" s="294">
        <f>PFY495*PFV495</f>
        <v>79.59</v>
      </c>
      <c r="PGB495" s="295" t="s">
        <v>22773</v>
      </c>
      <c r="PGC495" s="416" t="s">
        <v>22774</v>
      </c>
      <c r="PGD495" s="416"/>
      <c r="PGE495" s="416"/>
      <c r="PGF495" s="416"/>
      <c r="PGG495" s="416"/>
      <c r="PGH495" s="416"/>
      <c r="PGI495" s="258" t="s">
        <v>10863</v>
      </c>
      <c r="PGJ495" s="258" t="s">
        <v>22772</v>
      </c>
      <c r="PGK495" s="258" t="s">
        <v>6595</v>
      </c>
      <c r="PGL495" s="251">
        <v>1</v>
      </c>
      <c r="PGM495" s="251"/>
      <c r="PGN495" s="100">
        <v>79.59</v>
      </c>
      <c r="PGO495" s="100">
        <f>ROUND(PGN495*(1+$C$10),2)</f>
        <v>79.59</v>
      </c>
      <c r="PGP495" s="100">
        <f>PGL495*PGN495</f>
        <v>79.59</v>
      </c>
      <c r="PGQ495" s="294">
        <f>PGO495*PGL495</f>
        <v>79.59</v>
      </c>
      <c r="PGR495" s="295" t="s">
        <v>22773</v>
      </c>
      <c r="PGS495" s="416" t="s">
        <v>22774</v>
      </c>
      <c r="PGT495" s="416"/>
      <c r="PGU495" s="416"/>
      <c r="PGV495" s="416"/>
      <c r="PGW495" s="416"/>
      <c r="PGX495" s="416"/>
      <c r="PGY495" s="258" t="s">
        <v>10863</v>
      </c>
      <c r="PGZ495" s="258" t="s">
        <v>22772</v>
      </c>
      <c r="PHA495" s="258" t="s">
        <v>6595</v>
      </c>
      <c r="PHB495" s="251">
        <v>1</v>
      </c>
      <c r="PHC495" s="251"/>
      <c r="PHD495" s="100">
        <v>79.59</v>
      </c>
      <c r="PHE495" s="100">
        <f>ROUND(PHD495*(1+$C$10),2)</f>
        <v>79.59</v>
      </c>
      <c r="PHF495" s="100">
        <f>PHB495*PHD495</f>
        <v>79.59</v>
      </c>
      <c r="PHG495" s="294">
        <f>PHE495*PHB495</f>
        <v>79.59</v>
      </c>
      <c r="PHH495" s="295" t="s">
        <v>22773</v>
      </c>
      <c r="PHI495" s="416" t="s">
        <v>22774</v>
      </c>
      <c r="PHJ495" s="416"/>
      <c r="PHK495" s="416"/>
      <c r="PHL495" s="416"/>
      <c r="PHM495" s="416"/>
      <c r="PHN495" s="416"/>
      <c r="PHO495" s="258" t="s">
        <v>10863</v>
      </c>
      <c r="PHP495" s="258" t="s">
        <v>22772</v>
      </c>
      <c r="PHQ495" s="258" t="s">
        <v>6595</v>
      </c>
      <c r="PHR495" s="251">
        <v>1</v>
      </c>
      <c r="PHS495" s="251"/>
      <c r="PHT495" s="100">
        <v>79.59</v>
      </c>
      <c r="PHU495" s="100">
        <f>ROUND(PHT495*(1+$C$10),2)</f>
        <v>79.59</v>
      </c>
      <c r="PHV495" s="100">
        <f>PHR495*PHT495</f>
        <v>79.59</v>
      </c>
      <c r="PHW495" s="294">
        <f>PHU495*PHR495</f>
        <v>79.59</v>
      </c>
      <c r="PHX495" s="295" t="s">
        <v>22773</v>
      </c>
      <c r="PHY495" s="416" t="s">
        <v>22774</v>
      </c>
      <c r="PHZ495" s="416"/>
      <c r="PIA495" s="416"/>
      <c r="PIB495" s="416"/>
      <c r="PIC495" s="416"/>
      <c r="PID495" s="416"/>
      <c r="PIE495" s="258" t="s">
        <v>10863</v>
      </c>
      <c r="PIF495" s="258" t="s">
        <v>22772</v>
      </c>
      <c r="PIG495" s="258" t="s">
        <v>6595</v>
      </c>
      <c r="PIH495" s="251">
        <v>1</v>
      </c>
      <c r="PII495" s="251"/>
      <c r="PIJ495" s="100">
        <v>79.59</v>
      </c>
      <c r="PIK495" s="100">
        <f>ROUND(PIJ495*(1+$C$10),2)</f>
        <v>79.59</v>
      </c>
      <c r="PIL495" s="100">
        <f>PIH495*PIJ495</f>
        <v>79.59</v>
      </c>
      <c r="PIM495" s="294">
        <f>PIK495*PIH495</f>
        <v>79.59</v>
      </c>
      <c r="PIN495" s="295" t="s">
        <v>22773</v>
      </c>
      <c r="PIO495" s="416" t="s">
        <v>22774</v>
      </c>
      <c r="PIP495" s="416"/>
      <c r="PIQ495" s="416"/>
      <c r="PIR495" s="416"/>
      <c r="PIS495" s="416"/>
      <c r="PIT495" s="416"/>
      <c r="PIU495" s="258" t="s">
        <v>10863</v>
      </c>
      <c r="PIV495" s="258" t="s">
        <v>22772</v>
      </c>
      <c r="PIW495" s="258" t="s">
        <v>6595</v>
      </c>
      <c r="PIX495" s="251">
        <v>1</v>
      </c>
      <c r="PIY495" s="251"/>
      <c r="PIZ495" s="100">
        <v>79.59</v>
      </c>
      <c r="PJA495" s="100">
        <f>ROUND(PIZ495*(1+$C$10),2)</f>
        <v>79.59</v>
      </c>
      <c r="PJB495" s="100">
        <f>PIX495*PIZ495</f>
        <v>79.59</v>
      </c>
      <c r="PJC495" s="294">
        <f>PJA495*PIX495</f>
        <v>79.59</v>
      </c>
      <c r="PJD495" s="295" t="s">
        <v>22773</v>
      </c>
      <c r="PJE495" s="416" t="s">
        <v>22774</v>
      </c>
      <c r="PJF495" s="416"/>
      <c r="PJG495" s="416"/>
      <c r="PJH495" s="416"/>
      <c r="PJI495" s="416"/>
      <c r="PJJ495" s="416"/>
      <c r="PJK495" s="258" t="s">
        <v>10863</v>
      </c>
      <c r="PJL495" s="258" t="s">
        <v>22772</v>
      </c>
      <c r="PJM495" s="258" t="s">
        <v>6595</v>
      </c>
      <c r="PJN495" s="251">
        <v>1</v>
      </c>
      <c r="PJO495" s="251"/>
      <c r="PJP495" s="100">
        <v>79.59</v>
      </c>
      <c r="PJQ495" s="100">
        <f>ROUND(PJP495*(1+$C$10),2)</f>
        <v>79.59</v>
      </c>
      <c r="PJR495" s="100">
        <f>PJN495*PJP495</f>
        <v>79.59</v>
      </c>
      <c r="PJS495" s="294">
        <f>PJQ495*PJN495</f>
        <v>79.59</v>
      </c>
      <c r="PJT495" s="295" t="s">
        <v>22773</v>
      </c>
      <c r="PJU495" s="416" t="s">
        <v>22774</v>
      </c>
      <c r="PJV495" s="416"/>
      <c r="PJW495" s="416"/>
      <c r="PJX495" s="416"/>
      <c r="PJY495" s="416"/>
      <c r="PJZ495" s="416"/>
      <c r="PKA495" s="258" t="s">
        <v>10863</v>
      </c>
      <c r="PKB495" s="258" t="s">
        <v>22772</v>
      </c>
      <c r="PKC495" s="258" t="s">
        <v>6595</v>
      </c>
      <c r="PKD495" s="251">
        <v>1</v>
      </c>
      <c r="PKE495" s="251"/>
      <c r="PKF495" s="100">
        <v>79.59</v>
      </c>
      <c r="PKG495" s="100">
        <f>ROUND(PKF495*(1+$C$10),2)</f>
        <v>79.59</v>
      </c>
      <c r="PKH495" s="100">
        <f>PKD495*PKF495</f>
        <v>79.59</v>
      </c>
      <c r="PKI495" s="294">
        <f>PKG495*PKD495</f>
        <v>79.59</v>
      </c>
      <c r="PKJ495" s="295" t="s">
        <v>22773</v>
      </c>
      <c r="PKK495" s="416" t="s">
        <v>22774</v>
      </c>
      <c r="PKL495" s="416"/>
      <c r="PKM495" s="416"/>
      <c r="PKN495" s="416"/>
      <c r="PKO495" s="416"/>
      <c r="PKP495" s="416"/>
      <c r="PKQ495" s="258" t="s">
        <v>10863</v>
      </c>
      <c r="PKR495" s="258" t="s">
        <v>22772</v>
      </c>
      <c r="PKS495" s="258" t="s">
        <v>6595</v>
      </c>
      <c r="PKT495" s="251">
        <v>1</v>
      </c>
      <c r="PKU495" s="251"/>
      <c r="PKV495" s="100">
        <v>79.59</v>
      </c>
      <c r="PKW495" s="100">
        <f>ROUND(PKV495*(1+$C$10),2)</f>
        <v>79.59</v>
      </c>
      <c r="PKX495" s="100">
        <f>PKT495*PKV495</f>
        <v>79.59</v>
      </c>
      <c r="PKY495" s="294">
        <f>PKW495*PKT495</f>
        <v>79.59</v>
      </c>
      <c r="PKZ495" s="295" t="s">
        <v>22773</v>
      </c>
      <c r="PLA495" s="416" t="s">
        <v>22774</v>
      </c>
      <c r="PLB495" s="416"/>
      <c r="PLC495" s="416"/>
      <c r="PLD495" s="416"/>
      <c r="PLE495" s="416"/>
      <c r="PLF495" s="416"/>
      <c r="PLG495" s="258" t="s">
        <v>10863</v>
      </c>
      <c r="PLH495" s="258" t="s">
        <v>22772</v>
      </c>
      <c r="PLI495" s="258" t="s">
        <v>6595</v>
      </c>
      <c r="PLJ495" s="251">
        <v>1</v>
      </c>
      <c r="PLK495" s="251"/>
      <c r="PLL495" s="100">
        <v>79.59</v>
      </c>
      <c r="PLM495" s="100">
        <f>ROUND(PLL495*(1+$C$10),2)</f>
        <v>79.59</v>
      </c>
      <c r="PLN495" s="100">
        <f>PLJ495*PLL495</f>
        <v>79.59</v>
      </c>
      <c r="PLO495" s="294">
        <f>PLM495*PLJ495</f>
        <v>79.59</v>
      </c>
      <c r="PLP495" s="295" t="s">
        <v>22773</v>
      </c>
      <c r="PLQ495" s="416" t="s">
        <v>22774</v>
      </c>
      <c r="PLR495" s="416"/>
      <c r="PLS495" s="416"/>
      <c r="PLT495" s="416"/>
      <c r="PLU495" s="416"/>
      <c r="PLV495" s="416"/>
      <c r="PLW495" s="258" t="s">
        <v>10863</v>
      </c>
      <c r="PLX495" s="258" t="s">
        <v>22772</v>
      </c>
      <c r="PLY495" s="258" t="s">
        <v>6595</v>
      </c>
      <c r="PLZ495" s="251">
        <v>1</v>
      </c>
      <c r="PMA495" s="251"/>
      <c r="PMB495" s="100">
        <v>79.59</v>
      </c>
      <c r="PMC495" s="100">
        <f>ROUND(PMB495*(1+$C$10),2)</f>
        <v>79.59</v>
      </c>
      <c r="PMD495" s="100">
        <f>PLZ495*PMB495</f>
        <v>79.59</v>
      </c>
      <c r="PME495" s="294">
        <f>PMC495*PLZ495</f>
        <v>79.59</v>
      </c>
      <c r="PMF495" s="295" t="s">
        <v>22773</v>
      </c>
      <c r="PMG495" s="416" t="s">
        <v>22774</v>
      </c>
      <c r="PMH495" s="416"/>
      <c r="PMI495" s="416"/>
      <c r="PMJ495" s="416"/>
      <c r="PMK495" s="416"/>
      <c r="PML495" s="416"/>
      <c r="PMM495" s="258" t="s">
        <v>10863</v>
      </c>
      <c r="PMN495" s="258" t="s">
        <v>22772</v>
      </c>
      <c r="PMO495" s="258" t="s">
        <v>6595</v>
      </c>
      <c r="PMP495" s="251">
        <v>1</v>
      </c>
      <c r="PMQ495" s="251"/>
      <c r="PMR495" s="100">
        <v>79.59</v>
      </c>
      <c r="PMS495" s="100">
        <f>ROUND(PMR495*(1+$C$10),2)</f>
        <v>79.59</v>
      </c>
      <c r="PMT495" s="100">
        <f>PMP495*PMR495</f>
        <v>79.59</v>
      </c>
      <c r="PMU495" s="294">
        <f>PMS495*PMP495</f>
        <v>79.59</v>
      </c>
      <c r="PMV495" s="295" t="s">
        <v>22773</v>
      </c>
      <c r="PMW495" s="416" t="s">
        <v>22774</v>
      </c>
      <c r="PMX495" s="416"/>
      <c r="PMY495" s="416"/>
      <c r="PMZ495" s="416"/>
      <c r="PNA495" s="416"/>
      <c r="PNB495" s="416"/>
      <c r="PNC495" s="258" t="s">
        <v>10863</v>
      </c>
      <c r="PND495" s="258" t="s">
        <v>22772</v>
      </c>
      <c r="PNE495" s="258" t="s">
        <v>6595</v>
      </c>
      <c r="PNF495" s="251">
        <v>1</v>
      </c>
      <c r="PNG495" s="251"/>
      <c r="PNH495" s="100">
        <v>79.59</v>
      </c>
      <c r="PNI495" s="100">
        <f>ROUND(PNH495*(1+$C$10),2)</f>
        <v>79.59</v>
      </c>
      <c r="PNJ495" s="100">
        <f>PNF495*PNH495</f>
        <v>79.59</v>
      </c>
      <c r="PNK495" s="294">
        <f>PNI495*PNF495</f>
        <v>79.59</v>
      </c>
      <c r="PNL495" s="295" t="s">
        <v>22773</v>
      </c>
      <c r="PNM495" s="416" t="s">
        <v>22774</v>
      </c>
      <c r="PNN495" s="416"/>
      <c r="PNO495" s="416"/>
      <c r="PNP495" s="416"/>
      <c r="PNQ495" s="416"/>
      <c r="PNR495" s="416"/>
      <c r="PNS495" s="258" t="s">
        <v>10863</v>
      </c>
      <c r="PNT495" s="258" t="s">
        <v>22772</v>
      </c>
      <c r="PNU495" s="258" t="s">
        <v>6595</v>
      </c>
      <c r="PNV495" s="251">
        <v>1</v>
      </c>
      <c r="PNW495" s="251"/>
      <c r="PNX495" s="100">
        <v>79.59</v>
      </c>
      <c r="PNY495" s="100">
        <f>ROUND(PNX495*(1+$C$10),2)</f>
        <v>79.59</v>
      </c>
      <c r="PNZ495" s="100">
        <f>PNV495*PNX495</f>
        <v>79.59</v>
      </c>
      <c r="POA495" s="294">
        <f>PNY495*PNV495</f>
        <v>79.59</v>
      </c>
      <c r="POB495" s="295" t="s">
        <v>22773</v>
      </c>
      <c r="POC495" s="416" t="s">
        <v>22774</v>
      </c>
      <c r="POD495" s="416"/>
      <c r="POE495" s="416"/>
      <c r="POF495" s="416"/>
      <c r="POG495" s="416"/>
      <c r="POH495" s="416"/>
      <c r="POI495" s="258" t="s">
        <v>10863</v>
      </c>
      <c r="POJ495" s="258" t="s">
        <v>22772</v>
      </c>
      <c r="POK495" s="258" t="s">
        <v>6595</v>
      </c>
      <c r="POL495" s="251">
        <v>1</v>
      </c>
      <c r="POM495" s="251"/>
      <c r="PON495" s="100">
        <v>79.59</v>
      </c>
      <c r="POO495" s="100">
        <f>ROUND(PON495*(1+$C$10),2)</f>
        <v>79.59</v>
      </c>
      <c r="POP495" s="100">
        <f>POL495*PON495</f>
        <v>79.59</v>
      </c>
      <c r="POQ495" s="294">
        <f>POO495*POL495</f>
        <v>79.59</v>
      </c>
      <c r="POR495" s="295" t="s">
        <v>22773</v>
      </c>
      <c r="POS495" s="416" t="s">
        <v>22774</v>
      </c>
      <c r="POT495" s="416"/>
      <c r="POU495" s="416"/>
      <c r="POV495" s="416"/>
      <c r="POW495" s="416"/>
      <c r="POX495" s="416"/>
      <c r="POY495" s="258" t="s">
        <v>10863</v>
      </c>
      <c r="POZ495" s="258" t="s">
        <v>22772</v>
      </c>
      <c r="PPA495" s="258" t="s">
        <v>6595</v>
      </c>
      <c r="PPB495" s="251">
        <v>1</v>
      </c>
      <c r="PPC495" s="251"/>
      <c r="PPD495" s="100">
        <v>79.59</v>
      </c>
      <c r="PPE495" s="100">
        <f>ROUND(PPD495*(1+$C$10),2)</f>
        <v>79.59</v>
      </c>
      <c r="PPF495" s="100">
        <f>PPB495*PPD495</f>
        <v>79.59</v>
      </c>
      <c r="PPG495" s="294">
        <f>PPE495*PPB495</f>
        <v>79.59</v>
      </c>
      <c r="PPH495" s="295" t="s">
        <v>22773</v>
      </c>
      <c r="PPI495" s="416" t="s">
        <v>22774</v>
      </c>
      <c r="PPJ495" s="416"/>
      <c r="PPK495" s="416"/>
      <c r="PPL495" s="416"/>
      <c r="PPM495" s="416"/>
      <c r="PPN495" s="416"/>
      <c r="PPO495" s="258" t="s">
        <v>10863</v>
      </c>
      <c r="PPP495" s="258" t="s">
        <v>22772</v>
      </c>
      <c r="PPQ495" s="258" t="s">
        <v>6595</v>
      </c>
      <c r="PPR495" s="251">
        <v>1</v>
      </c>
      <c r="PPS495" s="251"/>
      <c r="PPT495" s="100">
        <v>79.59</v>
      </c>
      <c r="PPU495" s="100">
        <f>ROUND(PPT495*(1+$C$10),2)</f>
        <v>79.59</v>
      </c>
      <c r="PPV495" s="100">
        <f>PPR495*PPT495</f>
        <v>79.59</v>
      </c>
      <c r="PPW495" s="294">
        <f>PPU495*PPR495</f>
        <v>79.59</v>
      </c>
      <c r="PPX495" s="295" t="s">
        <v>22773</v>
      </c>
      <c r="PPY495" s="416" t="s">
        <v>22774</v>
      </c>
      <c r="PPZ495" s="416"/>
      <c r="PQA495" s="416"/>
      <c r="PQB495" s="416"/>
      <c r="PQC495" s="416"/>
      <c r="PQD495" s="416"/>
      <c r="PQE495" s="258" t="s">
        <v>10863</v>
      </c>
      <c r="PQF495" s="258" t="s">
        <v>22772</v>
      </c>
      <c r="PQG495" s="258" t="s">
        <v>6595</v>
      </c>
      <c r="PQH495" s="251">
        <v>1</v>
      </c>
      <c r="PQI495" s="251"/>
      <c r="PQJ495" s="100">
        <v>79.59</v>
      </c>
      <c r="PQK495" s="100">
        <f>ROUND(PQJ495*(1+$C$10),2)</f>
        <v>79.59</v>
      </c>
      <c r="PQL495" s="100">
        <f>PQH495*PQJ495</f>
        <v>79.59</v>
      </c>
      <c r="PQM495" s="294">
        <f>PQK495*PQH495</f>
        <v>79.59</v>
      </c>
      <c r="PQN495" s="295" t="s">
        <v>22773</v>
      </c>
      <c r="PQO495" s="416" t="s">
        <v>22774</v>
      </c>
      <c r="PQP495" s="416"/>
      <c r="PQQ495" s="416"/>
      <c r="PQR495" s="416"/>
      <c r="PQS495" s="416"/>
      <c r="PQT495" s="416"/>
      <c r="PQU495" s="258" t="s">
        <v>10863</v>
      </c>
      <c r="PQV495" s="258" t="s">
        <v>22772</v>
      </c>
      <c r="PQW495" s="258" t="s">
        <v>6595</v>
      </c>
      <c r="PQX495" s="251">
        <v>1</v>
      </c>
      <c r="PQY495" s="251"/>
      <c r="PQZ495" s="100">
        <v>79.59</v>
      </c>
      <c r="PRA495" s="100">
        <f>ROUND(PQZ495*(1+$C$10),2)</f>
        <v>79.59</v>
      </c>
      <c r="PRB495" s="100">
        <f>PQX495*PQZ495</f>
        <v>79.59</v>
      </c>
      <c r="PRC495" s="294">
        <f>PRA495*PQX495</f>
        <v>79.59</v>
      </c>
      <c r="PRD495" s="295" t="s">
        <v>22773</v>
      </c>
      <c r="PRE495" s="416" t="s">
        <v>22774</v>
      </c>
      <c r="PRF495" s="416"/>
      <c r="PRG495" s="416"/>
      <c r="PRH495" s="416"/>
      <c r="PRI495" s="416"/>
      <c r="PRJ495" s="416"/>
      <c r="PRK495" s="258" t="s">
        <v>10863</v>
      </c>
      <c r="PRL495" s="258" t="s">
        <v>22772</v>
      </c>
      <c r="PRM495" s="258" t="s">
        <v>6595</v>
      </c>
      <c r="PRN495" s="251">
        <v>1</v>
      </c>
      <c r="PRO495" s="251"/>
      <c r="PRP495" s="100">
        <v>79.59</v>
      </c>
      <c r="PRQ495" s="100">
        <f>ROUND(PRP495*(1+$C$10),2)</f>
        <v>79.59</v>
      </c>
      <c r="PRR495" s="100">
        <f>PRN495*PRP495</f>
        <v>79.59</v>
      </c>
      <c r="PRS495" s="294">
        <f>PRQ495*PRN495</f>
        <v>79.59</v>
      </c>
      <c r="PRT495" s="295" t="s">
        <v>22773</v>
      </c>
      <c r="PRU495" s="416" t="s">
        <v>22774</v>
      </c>
      <c r="PRV495" s="416"/>
      <c r="PRW495" s="416"/>
      <c r="PRX495" s="416"/>
      <c r="PRY495" s="416"/>
      <c r="PRZ495" s="416"/>
      <c r="PSA495" s="258" t="s">
        <v>10863</v>
      </c>
      <c r="PSB495" s="258" t="s">
        <v>22772</v>
      </c>
      <c r="PSC495" s="258" t="s">
        <v>6595</v>
      </c>
      <c r="PSD495" s="251">
        <v>1</v>
      </c>
      <c r="PSE495" s="251"/>
      <c r="PSF495" s="100">
        <v>79.59</v>
      </c>
      <c r="PSG495" s="100">
        <f>ROUND(PSF495*(1+$C$10),2)</f>
        <v>79.59</v>
      </c>
      <c r="PSH495" s="100">
        <f>PSD495*PSF495</f>
        <v>79.59</v>
      </c>
      <c r="PSI495" s="294">
        <f>PSG495*PSD495</f>
        <v>79.59</v>
      </c>
      <c r="PSJ495" s="295" t="s">
        <v>22773</v>
      </c>
      <c r="PSK495" s="416" t="s">
        <v>22774</v>
      </c>
      <c r="PSL495" s="416"/>
      <c r="PSM495" s="416"/>
      <c r="PSN495" s="416"/>
      <c r="PSO495" s="416"/>
      <c r="PSP495" s="416"/>
      <c r="PSQ495" s="258" t="s">
        <v>10863</v>
      </c>
      <c r="PSR495" s="258" t="s">
        <v>22772</v>
      </c>
      <c r="PSS495" s="258" t="s">
        <v>6595</v>
      </c>
      <c r="PST495" s="251">
        <v>1</v>
      </c>
      <c r="PSU495" s="251"/>
      <c r="PSV495" s="100">
        <v>79.59</v>
      </c>
      <c r="PSW495" s="100">
        <f>ROUND(PSV495*(1+$C$10),2)</f>
        <v>79.59</v>
      </c>
      <c r="PSX495" s="100">
        <f>PST495*PSV495</f>
        <v>79.59</v>
      </c>
      <c r="PSY495" s="294">
        <f>PSW495*PST495</f>
        <v>79.59</v>
      </c>
      <c r="PSZ495" s="295" t="s">
        <v>22773</v>
      </c>
      <c r="PTA495" s="416" t="s">
        <v>22774</v>
      </c>
      <c r="PTB495" s="416"/>
      <c r="PTC495" s="416"/>
      <c r="PTD495" s="416"/>
      <c r="PTE495" s="416"/>
      <c r="PTF495" s="416"/>
      <c r="PTG495" s="258" t="s">
        <v>10863</v>
      </c>
      <c r="PTH495" s="258" t="s">
        <v>22772</v>
      </c>
      <c r="PTI495" s="258" t="s">
        <v>6595</v>
      </c>
      <c r="PTJ495" s="251">
        <v>1</v>
      </c>
      <c r="PTK495" s="251"/>
      <c r="PTL495" s="100">
        <v>79.59</v>
      </c>
      <c r="PTM495" s="100">
        <f>ROUND(PTL495*(1+$C$10),2)</f>
        <v>79.59</v>
      </c>
      <c r="PTN495" s="100">
        <f>PTJ495*PTL495</f>
        <v>79.59</v>
      </c>
      <c r="PTO495" s="294">
        <f>PTM495*PTJ495</f>
        <v>79.59</v>
      </c>
      <c r="PTP495" s="295" t="s">
        <v>22773</v>
      </c>
      <c r="PTQ495" s="416" t="s">
        <v>22774</v>
      </c>
      <c r="PTR495" s="416"/>
      <c r="PTS495" s="416"/>
      <c r="PTT495" s="416"/>
      <c r="PTU495" s="416"/>
      <c r="PTV495" s="416"/>
      <c r="PTW495" s="258" t="s">
        <v>10863</v>
      </c>
      <c r="PTX495" s="258" t="s">
        <v>22772</v>
      </c>
      <c r="PTY495" s="258" t="s">
        <v>6595</v>
      </c>
      <c r="PTZ495" s="251">
        <v>1</v>
      </c>
      <c r="PUA495" s="251"/>
      <c r="PUB495" s="100">
        <v>79.59</v>
      </c>
      <c r="PUC495" s="100">
        <f>ROUND(PUB495*(1+$C$10),2)</f>
        <v>79.59</v>
      </c>
      <c r="PUD495" s="100">
        <f>PTZ495*PUB495</f>
        <v>79.59</v>
      </c>
      <c r="PUE495" s="294">
        <f>PUC495*PTZ495</f>
        <v>79.59</v>
      </c>
      <c r="PUF495" s="295" t="s">
        <v>22773</v>
      </c>
      <c r="PUG495" s="416" t="s">
        <v>22774</v>
      </c>
      <c r="PUH495" s="416"/>
      <c r="PUI495" s="416"/>
      <c r="PUJ495" s="416"/>
      <c r="PUK495" s="416"/>
      <c r="PUL495" s="416"/>
      <c r="PUM495" s="258" t="s">
        <v>10863</v>
      </c>
      <c r="PUN495" s="258" t="s">
        <v>22772</v>
      </c>
      <c r="PUO495" s="258" t="s">
        <v>6595</v>
      </c>
      <c r="PUP495" s="251">
        <v>1</v>
      </c>
      <c r="PUQ495" s="251"/>
      <c r="PUR495" s="100">
        <v>79.59</v>
      </c>
      <c r="PUS495" s="100">
        <f>ROUND(PUR495*(1+$C$10),2)</f>
        <v>79.59</v>
      </c>
      <c r="PUT495" s="100">
        <f>PUP495*PUR495</f>
        <v>79.59</v>
      </c>
      <c r="PUU495" s="294">
        <f>PUS495*PUP495</f>
        <v>79.59</v>
      </c>
      <c r="PUV495" s="295" t="s">
        <v>22773</v>
      </c>
      <c r="PUW495" s="416" t="s">
        <v>22774</v>
      </c>
      <c r="PUX495" s="416"/>
      <c r="PUY495" s="416"/>
      <c r="PUZ495" s="416"/>
      <c r="PVA495" s="416"/>
      <c r="PVB495" s="416"/>
      <c r="PVC495" s="258" t="s">
        <v>10863</v>
      </c>
      <c r="PVD495" s="258" t="s">
        <v>22772</v>
      </c>
      <c r="PVE495" s="258" t="s">
        <v>6595</v>
      </c>
      <c r="PVF495" s="251">
        <v>1</v>
      </c>
      <c r="PVG495" s="251"/>
      <c r="PVH495" s="100">
        <v>79.59</v>
      </c>
      <c r="PVI495" s="100">
        <f>ROUND(PVH495*(1+$C$10),2)</f>
        <v>79.59</v>
      </c>
      <c r="PVJ495" s="100">
        <f>PVF495*PVH495</f>
        <v>79.59</v>
      </c>
      <c r="PVK495" s="294">
        <f>PVI495*PVF495</f>
        <v>79.59</v>
      </c>
      <c r="PVL495" s="295" t="s">
        <v>22773</v>
      </c>
      <c r="PVM495" s="416" t="s">
        <v>22774</v>
      </c>
      <c r="PVN495" s="416"/>
      <c r="PVO495" s="416"/>
      <c r="PVP495" s="416"/>
      <c r="PVQ495" s="416"/>
      <c r="PVR495" s="416"/>
      <c r="PVS495" s="258" t="s">
        <v>10863</v>
      </c>
      <c r="PVT495" s="258" t="s">
        <v>22772</v>
      </c>
      <c r="PVU495" s="258" t="s">
        <v>6595</v>
      </c>
      <c r="PVV495" s="251">
        <v>1</v>
      </c>
      <c r="PVW495" s="251"/>
      <c r="PVX495" s="100">
        <v>79.59</v>
      </c>
      <c r="PVY495" s="100">
        <f>ROUND(PVX495*(1+$C$10),2)</f>
        <v>79.59</v>
      </c>
      <c r="PVZ495" s="100">
        <f>PVV495*PVX495</f>
        <v>79.59</v>
      </c>
      <c r="PWA495" s="294">
        <f>PVY495*PVV495</f>
        <v>79.59</v>
      </c>
      <c r="PWB495" s="295" t="s">
        <v>22773</v>
      </c>
      <c r="PWC495" s="416" t="s">
        <v>22774</v>
      </c>
      <c r="PWD495" s="416"/>
      <c r="PWE495" s="416"/>
      <c r="PWF495" s="416"/>
      <c r="PWG495" s="416"/>
      <c r="PWH495" s="416"/>
      <c r="PWI495" s="258" t="s">
        <v>10863</v>
      </c>
      <c r="PWJ495" s="258" t="s">
        <v>22772</v>
      </c>
      <c r="PWK495" s="258" t="s">
        <v>6595</v>
      </c>
      <c r="PWL495" s="251">
        <v>1</v>
      </c>
      <c r="PWM495" s="251"/>
      <c r="PWN495" s="100">
        <v>79.59</v>
      </c>
      <c r="PWO495" s="100">
        <f>ROUND(PWN495*(1+$C$10),2)</f>
        <v>79.59</v>
      </c>
      <c r="PWP495" s="100">
        <f>PWL495*PWN495</f>
        <v>79.59</v>
      </c>
      <c r="PWQ495" s="294">
        <f>PWO495*PWL495</f>
        <v>79.59</v>
      </c>
      <c r="PWR495" s="295" t="s">
        <v>22773</v>
      </c>
      <c r="PWS495" s="416" t="s">
        <v>22774</v>
      </c>
      <c r="PWT495" s="416"/>
      <c r="PWU495" s="416"/>
      <c r="PWV495" s="416"/>
      <c r="PWW495" s="416"/>
      <c r="PWX495" s="416"/>
      <c r="PWY495" s="258" t="s">
        <v>10863</v>
      </c>
      <c r="PWZ495" s="258" t="s">
        <v>22772</v>
      </c>
      <c r="PXA495" s="258" t="s">
        <v>6595</v>
      </c>
      <c r="PXB495" s="251">
        <v>1</v>
      </c>
      <c r="PXC495" s="251"/>
      <c r="PXD495" s="100">
        <v>79.59</v>
      </c>
      <c r="PXE495" s="100">
        <f>ROUND(PXD495*(1+$C$10),2)</f>
        <v>79.59</v>
      </c>
      <c r="PXF495" s="100">
        <f>PXB495*PXD495</f>
        <v>79.59</v>
      </c>
      <c r="PXG495" s="294">
        <f>PXE495*PXB495</f>
        <v>79.59</v>
      </c>
      <c r="PXH495" s="295" t="s">
        <v>22773</v>
      </c>
      <c r="PXI495" s="416" t="s">
        <v>22774</v>
      </c>
      <c r="PXJ495" s="416"/>
      <c r="PXK495" s="416"/>
      <c r="PXL495" s="416"/>
      <c r="PXM495" s="416"/>
      <c r="PXN495" s="416"/>
      <c r="PXO495" s="258" t="s">
        <v>10863</v>
      </c>
      <c r="PXP495" s="258" t="s">
        <v>22772</v>
      </c>
      <c r="PXQ495" s="258" t="s">
        <v>6595</v>
      </c>
      <c r="PXR495" s="251">
        <v>1</v>
      </c>
      <c r="PXS495" s="251"/>
      <c r="PXT495" s="100">
        <v>79.59</v>
      </c>
      <c r="PXU495" s="100">
        <f>ROUND(PXT495*(1+$C$10),2)</f>
        <v>79.59</v>
      </c>
      <c r="PXV495" s="100">
        <f>PXR495*PXT495</f>
        <v>79.59</v>
      </c>
      <c r="PXW495" s="294">
        <f>PXU495*PXR495</f>
        <v>79.59</v>
      </c>
      <c r="PXX495" s="295" t="s">
        <v>22773</v>
      </c>
      <c r="PXY495" s="416" t="s">
        <v>22774</v>
      </c>
      <c r="PXZ495" s="416"/>
      <c r="PYA495" s="416"/>
      <c r="PYB495" s="416"/>
      <c r="PYC495" s="416"/>
      <c r="PYD495" s="416"/>
      <c r="PYE495" s="258" t="s">
        <v>10863</v>
      </c>
      <c r="PYF495" s="258" t="s">
        <v>22772</v>
      </c>
      <c r="PYG495" s="258" t="s">
        <v>6595</v>
      </c>
      <c r="PYH495" s="251">
        <v>1</v>
      </c>
      <c r="PYI495" s="251"/>
      <c r="PYJ495" s="100">
        <v>79.59</v>
      </c>
      <c r="PYK495" s="100">
        <f>ROUND(PYJ495*(1+$C$10),2)</f>
        <v>79.59</v>
      </c>
      <c r="PYL495" s="100">
        <f>PYH495*PYJ495</f>
        <v>79.59</v>
      </c>
      <c r="PYM495" s="294">
        <f>PYK495*PYH495</f>
        <v>79.59</v>
      </c>
      <c r="PYN495" s="295" t="s">
        <v>22773</v>
      </c>
      <c r="PYO495" s="416" t="s">
        <v>22774</v>
      </c>
      <c r="PYP495" s="416"/>
      <c r="PYQ495" s="416"/>
      <c r="PYR495" s="416"/>
      <c r="PYS495" s="416"/>
      <c r="PYT495" s="416"/>
      <c r="PYU495" s="258" t="s">
        <v>10863</v>
      </c>
      <c r="PYV495" s="258" t="s">
        <v>22772</v>
      </c>
      <c r="PYW495" s="258" t="s">
        <v>6595</v>
      </c>
      <c r="PYX495" s="251">
        <v>1</v>
      </c>
      <c r="PYY495" s="251"/>
      <c r="PYZ495" s="100">
        <v>79.59</v>
      </c>
      <c r="PZA495" s="100">
        <f>ROUND(PYZ495*(1+$C$10),2)</f>
        <v>79.59</v>
      </c>
      <c r="PZB495" s="100">
        <f>PYX495*PYZ495</f>
        <v>79.59</v>
      </c>
      <c r="PZC495" s="294">
        <f>PZA495*PYX495</f>
        <v>79.59</v>
      </c>
      <c r="PZD495" s="295" t="s">
        <v>22773</v>
      </c>
      <c r="PZE495" s="416" t="s">
        <v>22774</v>
      </c>
      <c r="PZF495" s="416"/>
      <c r="PZG495" s="416"/>
      <c r="PZH495" s="416"/>
      <c r="PZI495" s="416"/>
      <c r="PZJ495" s="416"/>
      <c r="PZK495" s="258" t="s">
        <v>10863</v>
      </c>
      <c r="PZL495" s="258" t="s">
        <v>22772</v>
      </c>
      <c r="PZM495" s="258" t="s">
        <v>6595</v>
      </c>
      <c r="PZN495" s="251">
        <v>1</v>
      </c>
      <c r="PZO495" s="251"/>
      <c r="PZP495" s="100">
        <v>79.59</v>
      </c>
      <c r="PZQ495" s="100">
        <f>ROUND(PZP495*(1+$C$10),2)</f>
        <v>79.59</v>
      </c>
      <c r="PZR495" s="100">
        <f>PZN495*PZP495</f>
        <v>79.59</v>
      </c>
      <c r="PZS495" s="294">
        <f>PZQ495*PZN495</f>
        <v>79.59</v>
      </c>
      <c r="PZT495" s="295" t="s">
        <v>22773</v>
      </c>
      <c r="PZU495" s="416" t="s">
        <v>22774</v>
      </c>
      <c r="PZV495" s="416"/>
      <c r="PZW495" s="416"/>
      <c r="PZX495" s="416"/>
      <c r="PZY495" s="416"/>
      <c r="PZZ495" s="416"/>
      <c r="QAA495" s="258" t="s">
        <v>10863</v>
      </c>
      <c r="QAB495" s="258" t="s">
        <v>22772</v>
      </c>
      <c r="QAC495" s="258" t="s">
        <v>6595</v>
      </c>
      <c r="QAD495" s="251">
        <v>1</v>
      </c>
      <c r="QAE495" s="251"/>
      <c r="QAF495" s="100">
        <v>79.59</v>
      </c>
      <c r="QAG495" s="100">
        <f>ROUND(QAF495*(1+$C$10),2)</f>
        <v>79.59</v>
      </c>
      <c r="QAH495" s="100">
        <f>QAD495*QAF495</f>
        <v>79.59</v>
      </c>
      <c r="QAI495" s="294">
        <f>QAG495*QAD495</f>
        <v>79.59</v>
      </c>
      <c r="QAJ495" s="295" t="s">
        <v>22773</v>
      </c>
      <c r="QAK495" s="416" t="s">
        <v>22774</v>
      </c>
      <c r="QAL495" s="416"/>
      <c r="QAM495" s="416"/>
      <c r="QAN495" s="416"/>
      <c r="QAO495" s="416"/>
      <c r="QAP495" s="416"/>
      <c r="QAQ495" s="258" t="s">
        <v>10863</v>
      </c>
      <c r="QAR495" s="258" t="s">
        <v>22772</v>
      </c>
      <c r="QAS495" s="258" t="s">
        <v>6595</v>
      </c>
      <c r="QAT495" s="251">
        <v>1</v>
      </c>
      <c r="QAU495" s="251"/>
      <c r="QAV495" s="100">
        <v>79.59</v>
      </c>
      <c r="QAW495" s="100">
        <f>ROUND(QAV495*(1+$C$10),2)</f>
        <v>79.59</v>
      </c>
      <c r="QAX495" s="100">
        <f>QAT495*QAV495</f>
        <v>79.59</v>
      </c>
      <c r="QAY495" s="294">
        <f>QAW495*QAT495</f>
        <v>79.59</v>
      </c>
      <c r="QAZ495" s="295" t="s">
        <v>22773</v>
      </c>
      <c r="QBA495" s="416" t="s">
        <v>22774</v>
      </c>
      <c r="QBB495" s="416"/>
      <c r="QBC495" s="416"/>
      <c r="QBD495" s="416"/>
      <c r="QBE495" s="416"/>
      <c r="QBF495" s="416"/>
      <c r="QBG495" s="258" t="s">
        <v>10863</v>
      </c>
      <c r="QBH495" s="258" t="s">
        <v>22772</v>
      </c>
      <c r="QBI495" s="258" t="s">
        <v>6595</v>
      </c>
      <c r="QBJ495" s="251">
        <v>1</v>
      </c>
      <c r="QBK495" s="251"/>
      <c r="QBL495" s="100">
        <v>79.59</v>
      </c>
      <c r="QBM495" s="100">
        <f>ROUND(QBL495*(1+$C$10),2)</f>
        <v>79.59</v>
      </c>
      <c r="QBN495" s="100">
        <f>QBJ495*QBL495</f>
        <v>79.59</v>
      </c>
      <c r="QBO495" s="294">
        <f>QBM495*QBJ495</f>
        <v>79.59</v>
      </c>
      <c r="QBP495" s="295" t="s">
        <v>22773</v>
      </c>
      <c r="QBQ495" s="416" t="s">
        <v>22774</v>
      </c>
      <c r="QBR495" s="416"/>
      <c r="QBS495" s="416"/>
      <c r="QBT495" s="416"/>
      <c r="QBU495" s="416"/>
      <c r="QBV495" s="416"/>
      <c r="QBW495" s="258" t="s">
        <v>10863</v>
      </c>
      <c r="QBX495" s="258" t="s">
        <v>22772</v>
      </c>
      <c r="QBY495" s="258" t="s">
        <v>6595</v>
      </c>
      <c r="QBZ495" s="251">
        <v>1</v>
      </c>
      <c r="QCA495" s="251"/>
      <c r="QCB495" s="100">
        <v>79.59</v>
      </c>
      <c r="QCC495" s="100">
        <f>ROUND(QCB495*(1+$C$10),2)</f>
        <v>79.59</v>
      </c>
      <c r="QCD495" s="100">
        <f>QBZ495*QCB495</f>
        <v>79.59</v>
      </c>
      <c r="QCE495" s="294">
        <f>QCC495*QBZ495</f>
        <v>79.59</v>
      </c>
      <c r="QCF495" s="295" t="s">
        <v>22773</v>
      </c>
      <c r="QCG495" s="416" t="s">
        <v>22774</v>
      </c>
      <c r="QCH495" s="416"/>
      <c r="QCI495" s="416"/>
      <c r="QCJ495" s="416"/>
      <c r="QCK495" s="416"/>
      <c r="QCL495" s="416"/>
      <c r="QCM495" s="258" t="s">
        <v>10863</v>
      </c>
      <c r="QCN495" s="258" t="s">
        <v>22772</v>
      </c>
      <c r="QCO495" s="258" t="s">
        <v>6595</v>
      </c>
      <c r="QCP495" s="251">
        <v>1</v>
      </c>
      <c r="QCQ495" s="251"/>
      <c r="QCR495" s="100">
        <v>79.59</v>
      </c>
      <c r="QCS495" s="100">
        <f>ROUND(QCR495*(1+$C$10),2)</f>
        <v>79.59</v>
      </c>
      <c r="QCT495" s="100">
        <f>QCP495*QCR495</f>
        <v>79.59</v>
      </c>
      <c r="QCU495" s="294">
        <f>QCS495*QCP495</f>
        <v>79.59</v>
      </c>
      <c r="QCV495" s="295" t="s">
        <v>22773</v>
      </c>
      <c r="QCW495" s="416" t="s">
        <v>22774</v>
      </c>
      <c r="QCX495" s="416"/>
      <c r="QCY495" s="416"/>
      <c r="QCZ495" s="416"/>
      <c r="QDA495" s="416"/>
      <c r="QDB495" s="416"/>
      <c r="QDC495" s="258" t="s">
        <v>10863</v>
      </c>
      <c r="QDD495" s="258" t="s">
        <v>22772</v>
      </c>
      <c r="QDE495" s="258" t="s">
        <v>6595</v>
      </c>
      <c r="QDF495" s="251">
        <v>1</v>
      </c>
      <c r="QDG495" s="251"/>
      <c r="QDH495" s="100">
        <v>79.59</v>
      </c>
      <c r="QDI495" s="100">
        <f>ROUND(QDH495*(1+$C$10),2)</f>
        <v>79.59</v>
      </c>
      <c r="QDJ495" s="100">
        <f>QDF495*QDH495</f>
        <v>79.59</v>
      </c>
      <c r="QDK495" s="294">
        <f>QDI495*QDF495</f>
        <v>79.59</v>
      </c>
      <c r="QDL495" s="295" t="s">
        <v>22773</v>
      </c>
      <c r="QDM495" s="416" t="s">
        <v>22774</v>
      </c>
      <c r="QDN495" s="416"/>
      <c r="QDO495" s="416"/>
      <c r="QDP495" s="416"/>
      <c r="QDQ495" s="416"/>
      <c r="QDR495" s="416"/>
      <c r="QDS495" s="258" t="s">
        <v>10863</v>
      </c>
      <c r="QDT495" s="258" t="s">
        <v>22772</v>
      </c>
      <c r="QDU495" s="258" t="s">
        <v>6595</v>
      </c>
      <c r="QDV495" s="251">
        <v>1</v>
      </c>
      <c r="QDW495" s="251"/>
      <c r="QDX495" s="100">
        <v>79.59</v>
      </c>
      <c r="QDY495" s="100">
        <f>ROUND(QDX495*(1+$C$10),2)</f>
        <v>79.59</v>
      </c>
      <c r="QDZ495" s="100">
        <f>QDV495*QDX495</f>
        <v>79.59</v>
      </c>
      <c r="QEA495" s="294">
        <f>QDY495*QDV495</f>
        <v>79.59</v>
      </c>
      <c r="QEB495" s="295" t="s">
        <v>22773</v>
      </c>
      <c r="QEC495" s="416" t="s">
        <v>22774</v>
      </c>
      <c r="QED495" s="416"/>
      <c r="QEE495" s="416"/>
      <c r="QEF495" s="416"/>
      <c r="QEG495" s="416"/>
      <c r="QEH495" s="416"/>
      <c r="QEI495" s="258" t="s">
        <v>10863</v>
      </c>
      <c r="QEJ495" s="258" t="s">
        <v>22772</v>
      </c>
      <c r="QEK495" s="258" t="s">
        <v>6595</v>
      </c>
      <c r="QEL495" s="251">
        <v>1</v>
      </c>
      <c r="QEM495" s="251"/>
      <c r="QEN495" s="100">
        <v>79.59</v>
      </c>
      <c r="QEO495" s="100">
        <f>ROUND(QEN495*(1+$C$10),2)</f>
        <v>79.59</v>
      </c>
      <c r="QEP495" s="100">
        <f>QEL495*QEN495</f>
        <v>79.59</v>
      </c>
      <c r="QEQ495" s="294">
        <f>QEO495*QEL495</f>
        <v>79.59</v>
      </c>
      <c r="QER495" s="295" t="s">
        <v>22773</v>
      </c>
      <c r="QES495" s="416" t="s">
        <v>22774</v>
      </c>
      <c r="QET495" s="416"/>
      <c r="QEU495" s="416"/>
      <c r="QEV495" s="416"/>
      <c r="QEW495" s="416"/>
      <c r="QEX495" s="416"/>
      <c r="QEY495" s="258" t="s">
        <v>10863</v>
      </c>
      <c r="QEZ495" s="258" t="s">
        <v>22772</v>
      </c>
      <c r="QFA495" s="258" t="s">
        <v>6595</v>
      </c>
      <c r="QFB495" s="251">
        <v>1</v>
      </c>
      <c r="QFC495" s="251"/>
      <c r="QFD495" s="100">
        <v>79.59</v>
      </c>
      <c r="QFE495" s="100">
        <f>ROUND(QFD495*(1+$C$10),2)</f>
        <v>79.59</v>
      </c>
      <c r="QFF495" s="100">
        <f>QFB495*QFD495</f>
        <v>79.59</v>
      </c>
      <c r="QFG495" s="294">
        <f>QFE495*QFB495</f>
        <v>79.59</v>
      </c>
      <c r="QFH495" s="295" t="s">
        <v>22773</v>
      </c>
      <c r="QFI495" s="416" t="s">
        <v>22774</v>
      </c>
      <c r="QFJ495" s="416"/>
      <c r="QFK495" s="416"/>
      <c r="QFL495" s="416"/>
      <c r="QFM495" s="416"/>
      <c r="QFN495" s="416"/>
      <c r="QFO495" s="258" t="s">
        <v>10863</v>
      </c>
      <c r="QFP495" s="258" t="s">
        <v>22772</v>
      </c>
      <c r="QFQ495" s="258" t="s">
        <v>6595</v>
      </c>
      <c r="QFR495" s="251">
        <v>1</v>
      </c>
      <c r="QFS495" s="251"/>
      <c r="QFT495" s="100">
        <v>79.59</v>
      </c>
      <c r="QFU495" s="100">
        <f>ROUND(QFT495*(1+$C$10),2)</f>
        <v>79.59</v>
      </c>
      <c r="QFV495" s="100">
        <f>QFR495*QFT495</f>
        <v>79.59</v>
      </c>
      <c r="QFW495" s="294">
        <f>QFU495*QFR495</f>
        <v>79.59</v>
      </c>
      <c r="QFX495" s="295" t="s">
        <v>22773</v>
      </c>
      <c r="QFY495" s="416" t="s">
        <v>22774</v>
      </c>
      <c r="QFZ495" s="416"/>
      <c r="QGA495" s="416"/>
      <c r="QGB495" s="416"/>
      <c r="QGC495" s="416"/>
      <c r="QGD495" s="416"/>
      <c r="QGE495" s="258" t="s">
        <v>10863</v>
      </c>
      <c r="QGF495" s="258" t="s">
        <v>22772</v>
      </c>
      <c r="QGG495" s="258" t="s">
        <v>6595</v>
      </c>
      <c r="QGH495" s="251">
        <v>1</v>
      </c>
      <c r="QGI495" s="251"/>
      <c r="QGJ495" s="100">
        <v>79.59</v>
      </c>
      <c r="QGK495" s="100">
        <f>ROUND(QGJ495*(1+$C$10),2)</f>
        <v>79.59</v>
      </c>
      <c r="QGL495" s="100">
        <f>QGH495*QGJ495</f>
        <v>79.59</v>
      </c>
      <c r="QGM495" s="294">
        <f>QGK495*QGH495</f>
        <v>79.59</v>
      </c>
      <c r="QGN495" s="295" t="s">
        <v>22773</v>
      </c>
      <c r="QGO495" s="416" t="s">
        <v>22774</v>
      </c>
      <c r="QGP495" s="416"/>
      <c r="QGQ495" s="416"/>
      <c r="QGR495" s="416"/>
      <c r="QGS495" s="416"/>
      <c r="QGT495" s="416"/>
      <c r="QGU495" s="258" t="s">
        <v>10863</v>
      </c>
      <c r="QGV495" s="258" t="s">
        <v>22772</v>
      </c>
      <c r="QGW495" s="258" t="s">
        <v>6595</v>
      </c>
      <c r="QGX495" s="251">
        <v>1</v>
      </c>
      <c r="QGY495" s="251"/>
      <c r="QGZ495" s="100">
        <v>79.59</v>
      </c>
      <c r="QHA495" s="100">
        <f>ROUND(QGZ495*(1+$C$10),2)</f>
        <v>79.59</v>
      </c>
      <c r="QHB495" s="100">
        <f>QGX495*QGZ495</f>
        <v>79.59</v>
      </c>
      <c r="QHC495" s="294">
        <f>QHA495*QGX495</f>
        <v>79.59</v>
      </c>
      <c r="QHD495" s="295" t="s">
        <v>22773</v>
      </c>
      <c r="QHE495" s="416" t="s">
        <v>22774</v>
      </c>
      <c r="QHF495" s="416"/>
      <c r="QHG495" s="416"/>
      <c r="QHH495" s="416"/>
      <c r="QHI495" s="416"/>
      <c r="QHJ495" s="416"/>
      <c r="QHK495" s="258" t="s">
        <v>10863</v>
      </c>
      <c r="QHL495" s="258" t="s">
        <v>22772</v>
      </c>
      <c r="QHM495" s="258" t="s">
        <v>6595</v>
      </c>
      <c r="QHN495" s="251">
        <v>1</v>
      </c>
      <c r="QHO495" s="251"/>
      <c r="QHP495" s="100">
        <v>79.59</v>
      </c>
      <c r="QHQ495" s="100">
        <f>ROUND(QHP495*(1+$C$10),2)</f>
        <v>79.59</v>
      </c>
      <c r="QHR495" s="100">
        <f>QHN495*QHP495</f>
        <v>79.59</v>
      </c>
      <c r="QHS495" s="294">
        <f>QHQ495*QHN495</f>
        <v>79.59</v>
      </c>
      <c r="QHT495" s="295" t="s">
        <v>22773</v>
      </c>
      <c r="QHU495" s="416" t="s">
        <v>22774</v>
      </c>
      <c r="QHV495" s="416"/>
      <c r="QHW495" s="416"/>
      <c r="QHX495" s="416"/>
      <c r="QHY495" s="416"/>
      <c r="QHZ495" s="416"/>
      <c r="QIA495" s="258" t="s">
        <v>10863</v>
      </c>
      <c r="QIB495" s="258" t="s">
        <v>22772</v>
      </c>
      <c r="QIC495" s="258" t="s">
        <v>6595</v>
      </c>
      <c r="QID495" s="251">
        <v>1</v>
      </c>
      <c r="QIE495" s="251"/>
      <c r="QIF495" s="100">
        <v>79.59</v>
      </c>
      <c r="QIG495" s="100">
        <f>ROUND(QIF495*(1+$C$10),2)</f>
        <v>79.59</v>
      </c>
      <c r="QIH495" s="100">
        <f>QID495*QIF495</f>
        <v>79.59</v>
      </c>
      <c r="QII495" s="294">
        <f>QIG495*QID495</f>
        <v>79.59</v>
      </c>
      <c r="QIJ495" s="295" t="s">
        <v>22773</v>
      </c>
      <c r="QIK495" s="416" t="s">
        <v>22774</v>
      </c>
      <c r="QIL495" s="416"/>
      <c r="QIM495" s="416"/>
      <c r="QIN495" s="416"/>
      <c r="QIO495" s="416"/>
      <c r="QIP495" s="416"/>
      <c r="QIQ495" s="258" t="s">
        <v>10863</v>
      </c>
      <c r="QIR495" s="258" t="s">
        <v>22772</v>
      </c>
      <c r="QIS495" s="258" t="s">
        <v>6595</v>
      </c>
      <c r="QIT495" s="251">
        <v>1</v>
      </c>
      <c r="QIU495" s="251"/>
      <c r="QIV495" s="100">
        <v>79.59</v>
      </c>
      <c r="QIW495" s="100">
        <f>ROUND(QIV495*(1+$C$10),2)</f>
        <v>79.59</v>
      </c>
      <c r="QIX495" s="100">
        <f>QIT495*QIV495</f>
        <v>79.59</v>
      </c>
      <c r="QIY495" s="294">
        <f>QIW495*QIT495</f>
        <v>79.59</v>
      </c>
      <c r="QIZ495" s="295" t="s">
        <v>22773</v>
      </c>
      <c r="QJA495" s="416" t="s">
        <v>22774</v>
      </c>
      <c r="QJB495" s="416"/>
      <c r="QJC495" s="416"/>
      <c r="QJD495" s="416"/>
      <c r="QJE495" s="416"/>
      <c r="QJF495" s="416"/>
      <c r="QJG495" s="258" t="s">
        <v>10863</v>
      </c>
      <c r="QJH495" s="258" t="s">
        <v>22772</v>
      </c>
      <c r="QJI495" s="258" t="s">
        <v>6595</v>
      </c>
      <c r="QJJ495" s="251">
        <v>1</v>
      </c>
      <c r="QJK495" s="251"/>
      <c r="QJL495" s="100">
        <v>79.59</v>
      </c>
      <c r="QJM495" s="100">
        <f>ROUND(QJL495*(1+$C$10),2)</f>
        <v>79.59</v>
      </c>
      <c r="QJN495" s="100">
        <f>QJJ495*QJL495</f>
        <v>79.59</v>
      </c>
      <c r="QJO495" s="294">
        <f>QJM495*QJJ495</f>
        <v>79.59</v>
      </c>
      <c r="QJP495" s="295" t="s">
        <v>22773</v>
      </c>
      <c r="QJQ495" s="416" t="s">
        <v>22774</v>
      </c>
      <c r="QJR495" s="416"/>
      <c r="QJS495" s="416"/>
      <c r="QJT495" s="416"/>
      <c r="QJU495" s="416"/>
      <c r="QJV495" s="416"/>
      <c r="QJW495" s="258" t="s">
        <v>10863</v>
      </c>
      <c r="QJX495" s="258" t="s">
        <v>22772</v>
      </c>
      <c r="QJY495" s="258" t="s">
        <v>6595</v>
      </c>
      <c r="QJZ495" s="251">
        <v>1</v>
      </c>
      <c r="QKA495" s="251"/>
      <c r="QKB495" s="100">
        <v>79.59</v>
      </c>
      <c r="QKC495" s="100">
        <f>ROUND(QKB495*(1+$C$10),2)</f>
        <v>79.59</v>
      </c>
      <c r="QKD495" s="100">
        <f>QJZ495*QKB495</f>
        <v>79.59</v>
      </c>
      <c r="QKE495" s="294">
        <f>QKC495*QJZ495</f>
        <v>79.59</v>
      </c>
      <c r="QKF495" s="295" t="s">
        <v>22773</v>
      </c>
      <c r="QKG495" s="416" t="s">
        <v>22774</v>
      </c>
      <c r="QKH495" s="416"/>
      <c r="QKI495" s="416"/>
      <c r="QKJ495" s="416"/>
      <c r="QKK495" s="416"/>
      <c r="QKL495" s="416"/>
      <c r="QKM495" s="258" t="s">
        <v>10863</v>
      </c>
      <c r="QKN495" s="258" t="s">
        <v>22772</v>
      </c>
      <c r="QKO495" s="258" t="s">
        <v>6595</v>
      </c>
      <c r="QKP495" s="251">
        <v>1</v>
      </c>
      <c r="QKQ495" s="251"/>
      <c r="QKR495" s="100">
        <v>79.59</v>
      </c>
      <c r="QKS495" s="100">
        <f>ROUND(QKR495*(1+$C$10),2)</f>
        <v>79.59</v>
      </c>
      <c r="QKT495" s="100">
        <f>QKP495*QKR495</f>
        <v>79.59</v>
      </c>
      <c r="QKU495" s="294">
        <f>QKS495*QKP495</f>
        <v>79.59</v>
      </c>
      <c r="QKV495" s="295" t="s">
        <v>22773</v>
      </c>
      <c r="QKW495" s="416" t="s">
        <v>22774</v>
      </c>
      <c r="QKX495" s="416"/>
      <c r="QKY495" s="416"/>
      <c r="QKZ495" s="416"/>
      <c r="QLA495" s="416"/>
      <c r="QLB495" s="416"/>
      <c r="QLC495" s="258" t="s">
        <v>10863</v>
      </c>
      <c r="QLD495" s="258" t="s">
        <v>22772</v>
      </c>
      <c r="QLE495" s="258" t="s">
        <v>6595</v>
      </c>
      <c r="QLF495" s="251">
        <v>1</v>
      </c>
      <c r="QLG495" s="251"/>
      <c r="QLH495" s="100">
        <v>79.59</v>
      </c>
      <c r="QLI495" s="100">
        <f>ROUND(QLH495*(1+$C$10),2)</f>
        <v>79.59</v>
      </c>
      <c r="QLJ495" s="100">
        <f>QLF495*QLH495</f>
        <v>79.59</v>
      </c>
      <c r="QLK495" s="294">
        <f>QLI495*QLF495</f>
        <v>79.59</v>
      </c>
      <c r="QLL495" s="295" t="s">
        <v>22773</v>
      </c>
      <c r="QLM495" s="416" t="s">
        <v>22774</v>
      </c>
      <c r="QLN495" s="416"/>
      <c r="QLO495" s="416"/>
      <c r="QLP495" s="416"/>
      <c r="QLQ495" s="416"/>
      <c r="QLR495" s="416"/>
      <c r="QLS495" s="258" t="s">
        <v>10863</v>
      </c>
      <c r="QLT495" s="258" t="s">
        <v>22772</v>
      </c>
      <c r="QLU495" s="258" t="s">
        <v>6595</v>
      </c>
      <c r="QLV495" s="251">
        <v>1</v>
      </c>
      <c r="QLW495" s="251"/>
      <c r="QLX495" s="100">
        <v>79.59</v>
      </c>
      <c r="QLY495" s="100">
        <f>ROUND(QLX495*(1+$C$10),2)</f>
        <v>79.59</v>
      </c>
      <c r="QLZ495" s="100">
        <f>QLV495*QLX495</f>
        <v>79.59</v>
      </c>
      <c r="QMA495" s="294">
        <f>QLY495*QLV495</f>
        <v>79.59</v>
      </c>
      <c r="QMB495" s="295" t="s">
        <v>22773</v>
      </c>
      <c r="QMC495" s="416" t="s">
        <v>22774</v>
      </c>
      <c r="QMD495" s="416"/>
      <c r="QME495" s="416"/>
      <c r="QMF495" s="416"/>
      <c r="QMG495" s="416"/>
      <c r="QMH495" s="416"/>
      <c r="QMI495" s="258" t="s">
        <v>10863</v>
      </c>
      <c r="QMJ495" s="258" t="s">
        <v>22772</v>
      </c>
      <c r="QMK495" s="258" t="s">
        <v>6595</v>
      </c>
      <c r="QML495" s="251">
        <v>1</v>
      </c>
      <c r="QMM495" s="251"/>
      <c r="QMN495" s="100">
        <v>79.59</v>
      </c>
      <c r="QMO495" s="100">
        <f>ROUND(QMN495*(1+$C$10),2)</f>
        <v>79.59</v>
      </c>
      <c r="QMP495" s="100">
        <f>QML495*QMN495</f>
        <v>79.59</v>
      </c>
      <c r="QMQ495" s="294">
        <f>QMO495*QML495</f>
        <v>79.59</v>
      </c>
      <c r="QMR495" s="295" t="s">
        <v>22773</v>
      </c>
      <c r="QMS495" s="416" t="s">
        <v>22774</v>
      </c>
      <c r="QMT495" s="416"/>
      <c r="QMU495" s="416"/>
      <c r="QMV495" s="416"/>
      <c r="QMW495" s="416"/>
      <c r="QMX495" s="416"/>
      <c r="QMY495" s="258" t="s">
        <v>10863</v>
      </c>
      <c r="QMZ495" s="258" t="s">
        <v>22772</v>
      </c>
      <c r="QNA495" s="258" t="s">
        <v>6595</v>
      </c>
      <c r="QNB495" s="251">
        <v>1</v>
      </c>
      <c r="QNC495" s="251"/>
      <c r="QND495" s="100">
        <v>79.59</v>
      </c>
      <c r="QNE495" s="100">
        <f>ROUND(QND495*(1+$C$10),2)</f>
        <v>79.59</v>
      </c>
      <c r="QNF495" s="100">
        <f>QNB495*QND495</f>
        <v>79.59</v>
      </c>
      <c r="QNG495" s="294">
        <f>QNE495*QNB495</f>
        <v>79.59</v>
      </c>
      <c r="QNH495" s="295" t="s">
        <v>22773</v>
      </c>
      <c r="QNI495" s="416" t="s">
        <v>22774</v>
      </c>
      <c r="QNJ495" s="416"/>
      <c r="QNK495" s="416"/>
      <c r="QNL495" s="416"/>
      <c r="QNM495" s="416"/>
      <c r="QNN495" s="416"/>
      <c r="QNO495" s="258" t="s">
        <v>10863</v>
      </c>
      <c r="QNP495" s="258" t="s">
        <v>22772</v>
      </c>
      <c r="QNQ495" s="258" t="s">
        <v>6595</v>
      </c>
      <c r="QNR495" s="251">
        <v>1</v>
      </c>
      <c r="QNS495" s="251"/>
      <c r="QNT495" s="100">
        <v>79.59</v>
      </c>
      <c r="QNU495" s="100">
        <f>ROUND(QNT495*(1+$C$10),2)</f>
        <v>79.59</v>
      </c>
      <c r="QNV495" s="100">
        <f>QNR495*QNT495</f>
        <v>79.59</v>
      </c>
      <c r="QNW495" s="294">
        <f>QNU495*QNR495</f>
        <v>79.59</v>
      </c>
      <c r="QNX495" s="295" t="s">
        <v>22773</v>
      </c>
      <c r="QNY495" s="416" t="s">
        <v>22774</v>
      </c>
      <c r="QNZ495" s="416"/>
      <c r="QOA495" s="416"/>
      <c r="QOB495" s="416"/>
      <c r="QOC495" s="416"/>
      <c r="QOD495" s="416"/>
      <c r="QOE495" s="258" t="s">
        <v>10863</v>
      </c>
      <c r="QOF495" s="258" t="s">
        <v>22772</v>
      </c>
      <c r="QOG495" s="258" t="s">
        <v>6595</v>
      </c>
      <c r="QOH495" s="251">
        <v>1</v>
      </c>
      <c r="QOI495" s="251"/>
      <c r="QOJ495" s="100">
        <v>79.59</v>
      </c>
      <c r="QOK495" s="100">
        <f>ROUND(QOJ495*(1+$C$10),2)</f>
        <v>79.59</v>
      </c>
      <c r="QOL495" s="100">
        <f>QOH495*QOJ495</f>
        <v>79.59</v>
      </c>
      <c r="QOM495" s="294">
        <f>QOK495*QOH495</f>
        <v>79.59</v>
      </c>
      <c r="QON495" s="295" t="s">
        <v>22773</v>
      </c>
      <c r="QOO495" s="416" t="s">
        <v>22774</v>
      </c>
      <c r="QOP495" s="416"/>
      <c r="QOQ495" s="416"/>
      <c r="QOR495" s="416"/>
      <c r="QOS495" s="416"/>
      <c r="QOT495" s="416"/>
      <c r="QOU495" s="258" t="s">
        <v>10863</v>
      </c>
      <c r="QOV495" s="258" t="s">
        <v>22772</v>
      </c>
      <c r="QOW495" s="258" t="s">
        <v>6595</v>
      </c>
      <c r="QOX495" s="251">
        <v>1</v>
      </c>
      <c r="QOY495" s="251"/>
      <c r="QOZ495" s="100">
        <v>79.59</v>
      </c>
      <c r="QPA495" s="100">
        <f>ROUND(QOZ495*(1+$C$10),2)</f>
        <v>79.59</v>
      </c>
      <c r="QPB495" s="100">
        <f>QOX495*QOZ495</f>
        <v>79.59</v>
      </c>
      <c r="QPC495" s="294">
        <f>QPA495*QOX495</f>
        <v>79.59</v>
      </c>
      <c r="QPD495" s="295" t="s">
        <v>22773</v>
      </c>
      <c r="QPE495" s="416" t="s">
        <v>22774</v>
      </c>
      <c r="QPF495" s="416"/>
      <c r="QPG495" s="416"/>
      <c r="QPH495" s="416"/>
      <c r="QPI495" s="416"/>
      <c r="QPJ495" s="416"/>
      <c r="QPK495" s="258" t="s">
        <v>10863</v>
      </c>
      <c r="QPL495" s="258" t="s">
        <v>22772</v>
      </c>
      <c r="QPM495" s="258" t="s">
        <v>6595</v>
      </c>
      <c r="QPN495" s="251">
        <v>1</v>
      </c>
      <c r="QPO495" s="251"/>
      <c r="QPP495" s="100">
        <v>79.59</v>
      </c>
      <c r="QPQ495" s="100">
        <f>ROUND(QPP495*(1+$C$10),2)</f>
        <v>79.59</v>
      </c>
      <c r="QPR495" s="100">
        <f>QPN495*QPP495</f>
        <v>79.59</v>
      </c>
      <c r="QPS495" s="294">
        <f>QPQ495*QPN495</f>
        <v>79.59</v>
      </c>
      <c r="QPT495" s="295" t="s">
        <v>22773</v>
      </c>
      <c r="QPU495" s="416" t="s">
        <v>22774</v>
      </c>
      <c r="QPV495" s="416"/>
      <c r="QPW495" s="416"/>
      <c r="QPX495" s="416"/>
      <c r="QPY495" s="416"/>
      <c r="QPZ495" s="416"/>
      <c r="QQA495" s="258" t="s">
        <v>10863</v>
      </c>
      <c r="QQB495" s="258" t="s">
        <v>22772</v>
      </c>
      <c r="QQC495" s="258" t="s">
        <v>6595</v>
      </c>
      <c r="QQD495" s="251">
        <v>1</v>
      </c>
      <c r="QQE495" s="251"/>
      <c r="QQF495" s="100">
        <v>79.59</v>
      </c>
      <c r="QQG495" s="100">
        <f>ROUND(QQF495*(1+$C$10),2)</f>
        <v>79.59</v>
      </c>
      <c r="QQH495" s="100">
        <f>QQD495*QQF495</f>
        <v>79.59</v>
      </c>
      <c r="QQI495" s="294">
        <f>QQG495*QQD495</f>
        <v>79.59</v>
      </c>
      <c r="QQJ495" s="295" t="s">
        <v>22773</v>
      </c>
      <c r="QQK495" s="416" t="s">
        <v>22774</v>
      </c>
      <c r="QQL495" s="416"/>
      <c r="QQM495" s="416"/>
      <c r="QQN495" s="416"/>
      <c r="QQO495" s="416"/>
      <c r="QQP495" s="416"/>
      <c r="QQQ495" s="258" t="s">
        <v>10863</v>
      </c>
      <c r="QQR495" s="258" t="s">
        <v>22772</v>
      </c>
      <c r="QQS495" s="258" t="s">
        <v>6595</v>
      </c>
      <c r="QQT495" s="251">
        <v>1</v>
      </c>
      <c r="QQU495" s="251"/>
      <c r="QQV495" s="100">
        <v>79.59</v>
      </c>
      <c r="QQW495" s="100">
        <f>ROUND(QQV495*(1+$C$10),2)</f>
        <v>79.59</v>
      </c>
      <c r="QQX495" s="100">
        <f>QQT495*QQV495</f>
        <v>79.59</v>
      </c>
      <c r="QQY495" s="294">
        <f>QQW495*QQT495</f>
        <v>79.59</v>
      </c>
      <c r="QQZ495" s="295" t="s">
        <v>22773</v>
      </c>
      <c r="QRA495" s="416" t="s">
        <v>22774</v>
      </c>
      <c r="QRB495" s="416"/>
      <c r="QRC495" s="416"/>
      <c r="QRD495" s="416"/>
      <c r="QRE495" s="416"/>
      <c r="QRF495" s="416"/>
      <c r="QRG495" s="258" t="s">
        <v>10863</v>
      </c>
      <c r="QRH495" s="258" t="s">
        <v>22772</v>
      </c>
      <c r="QRI495" s="258" t="s">
        <v>6595</v>
      </c>
      <c r="QRJ495" s="251">
        <v>1</v>
      </c>
      <c r="QRK495" s="251"/>
      <c r="QRL495" s="100">
        <v>79.59</v>
      </c>
      <c r="QRM495" s="100">
        <f>ROUND(QRL495*(1+$C$10),2)</f>
        <v>79.59</v>
      </c>
      <c r="QRN495" s="100">
        <f>QRJ495*QRL495</f>
        <v>79.59</v>
      </c>
      <c r="QRO495" s="294">
        <f>QRM495*QRJ495</f>
        <v>79.59</v>
      </c>
      <c r="QRP495" s="295" t="s">
        <v>22773</v>
      </c>
      <c r="QRQ495" s="416" t="s">
        <v>22774</v>
      </c>
      <c r="QRR495" s="416"/>
      <c r="QRS495" s="416"/>
      <c r="QRT495" s="416"/>
      <c r="QRU495" s="416"/>
      <c r="QRV495" s="416"/>
      <c r="QRW495" s="258" t="s">
        <v>10863</v>
      </c>
      <c r="QRX495" s="258" t="s">
        <v>22772</v>
      </c>
      <c r="QRY495" s="258" t="s">
        <v>6595</v>
      </c>
      <c r="QRZ495" s="251">
        <v>1</v>
      </c>
      <c r="QSA495" s="251"/>
      <c r="QSB495" s="100">
        <v>79.59</v>
      </c>
      <c r="QSC495" s="100">
        <f>ROUND(QSB495*(1+$C$10),2)</f>
        <v>79.59</v>
      </c>
      <c r="QSD495" s="100">
        <f>QRZ495*QSB495</f>
        <v>79.59</v>
      </c>
      <c r="QSE495" s="294">
        <f>QSC495*QRZ495</f>
        <v>79.59</v>
      </c>
      <c r="QSF495" s="295" t="s">
        <v>22773</v>
      </c>
      <c r="QSG495" s="416" t="s">
        <v>22774</v>
      </c>
      <c r="QSH495" s="416"/>
      <c r="QSI495" s="416"/>
      <c r="QSJ495" s="416"/>
      <c r="QSK495" s="416"/>
      <c r="QSL495" s="416"/>
      <c r="QSM495" s="258" t="s">
        <v>10863</v>
      </c>
      <c r="QSN495" s="258" t="s">
        <v>22772</v>
      </c>
      <c r="QSO495" s="258" t="s">
        <v>6595</v>
      </c>
      <c r="QSP495" s="251">
        <v>1</v>
      </c>
      <c r="QSQ495" s="251"/>
      <c r="QSR495" s="100">
        <v>79.59</v>
      </c>
      <c r="QSS495" s="100">
        <f>ROUND(QSR495*(1+$C$10),2)</f>
        <v>79.59</v>
      </c>
      <c r="QST495" s="100">
        <f>QSP495*QSR495</f>
        <v>79.59</v>
      </c>
      <c r="QSU495" s="294">
        <f>QSS495*QSP495</f>
        <v>79.59</v>
      </c>
      <c r="QSV495" s="295" t="s">
        <v>22773</v>
      </c>
      <c r="QSW495" s="416" t="s">
        <v>22774</v>
      </c>
      <c r="QSX495" s="416"/>
      <c r="QSY495" s="416"/>
      <c r="QSZ495" s="416"/>
      <c r="QTA495" s="416"/>
      <c r="QTB495" s="416"/>
      <c r="QTC495" s="258" t="s">
        <v>10863</v>
      </c>
      <c r="QTD495" s="258" t="s">
        <v>22772</v>
      </c>
      <c r="QTE495" s="258" t="s">
        <v>6595</v>
      </c>
      <c r="QTF495" s="251">
        <v>1</v>
      </c>
      <c r="QTG495" s="251"/>
      <c r="QTH495" s="100">
        <v>79.59</v>
      </c>
      <c r="QTI495" s="100">
        <f>ROUND(QTH495*(1+$C$10),2)</f>
        <v>79.59</v>
      </c>
      <c r="QTJ495" s="100">
        <f>QTF495*QTH495</f>
        <v>79.59</v>
      </c>
      <c r="QTK495" s="294">
        <f>QTI495*QTF495</f>
        <v>79.59</v>
      </c>
      <c r="QTL495" s="295" t="s">
        <v>22773</v>
      </c>
      <c r="QTM495" s="416" t="s">
        <v>22774</v>
      </c>
      <c r="QTN495" s="416"/>
      <c r="QTO495" s="416"/>
      <c r="QTP495" s="416"/>
      <c r="QTQ495" s="416"/>
      <c r="QTR495" s="416"/>
      <c r="QTS495" s="258" t="s">
        <v>10863</v>
      </c>
      <c r="QTT495" s="258" t="s">
        <v>22772</v>
      </c>
      <c r="QTU495" s="258" t="s">
        <v>6595</v>
      </c>
      <c r="QTV495" s="251">
        <v>1</v>
      </c>
      <c r="QTW495" s="251"/>
      <c r="QTX495" s="100">
        <v>79.59</v>
      </c>
      <c r="QTY495" s="100">
        <f>ROUND(QTX495*(1+$C$10),2)</f>
        <v>79.59</v>
      </c>
      <c r="QTZ495" s="100">
        <f>QTV495*QTX495</f>
        <v>79.59</v>
      </c>
      <c r="QUA495" s="294">
        <f>QTY495*QTV495</f>
        <v>79.59</v>
      </c>
      <c r="QUB495" s="295" t="s">
        <v>22773</v>
      </c>
      <c r="QUC495" s="416" t="s">
        <v>22774</v>
      </c>
      <c r="QUD495" s="416"/>
      <c r="QUE495" s="416"/>
      <c r="QUF495" s="416"/>
      <c r="QUG495" s="416"/>
      <c r="QUH495" s="416"/>
      <c r="QUI495" s="258" t="s">
        <v>10863</v>
      </c>
      <c r="QUJ495" s="258" t="s">
        <v>22772</v>
      </c>
      <c r="QUK495" s="258" t="s">
        <v>6595</v>
      </c>
      <c r="QUL495" s="251">
        <v>1</v>
      </c>
      <c r="QUM495" s="251"/>
      <c r="QUN495" s="100">
        <v>79.59</v>
      </c>
      <c r="QUO495" s="100">
        <f>ROUND(QUN495*(1+$C$10),2)</f>
        <v>79.59</v>
      </c>
      <c r="QUP495" s="100">
        <f>QUL495*QUN495</f>
        <v>79.59</v>
      </c>
      <c r="QUQ495" s="294">
        <f>QUO495*QUL495</f>
        <v>79.59</v>
      </c>
      <c r="QUR495" s="295" t="s">
        <v>22773</v>
      </c>
      <c r="QUS495" s="416" t="s">
        <v>22774</v>
      </c>
      <c r="QUT495" s="416"/>
      <c r="QUU495" s="416"/>
      <c r="QUV495" s="416"/>
      <c r="QUW495" s="416"/>
      <c r="QUX495" s="416"/>
      <c r="QUY495" s="258" t="s">
        <v>10863</v>
      </c>
      <c r="QUZ495" s="258" t="s">
        <v>22772</v>
      </c>
      <c r="QVA495" s="258" t="s">
        <v>6595</v>
      </c>
      <c r="QVB495" s="251">
        <v>1</v>
      </c>
      <c r="QVC495" s="251"/>
      <c r="QVD495" s="100">
        <v>79.59</v>
      </c>
      <c r="QVE495" s="100">
        <f>ROUND(QVD495*(1+$C$10),2)</f>
        <v>79.59</v>
      </c>
      <c r="QVF495" s="100">
        <f>QVB495*QVD495</f>
        <v>79.59</v>
      </c>
      <c r="QVG495" s="294">
        <f>QVE495*QVB495</f>
        <v>79.59</v>
      </c>
      <c r="QVH495" s="295" t="s">
        <v>22773</v>
      </c>
      <c r="QVI495" s="416" t="s">
        <v>22774</v>
      </c>
      <c r="QVJ495" s="416"/>
      <c r="QVK495" s="416"/>
      <c r="QVL495" s="416"/>
      <c r="QVM495" s="416"/>
      <c r="QVN495" s="416"/>
      <c r="QVO495" s="258" t="s">
        <v>10863</v>
      </c>
      <c r="QVP495" s="258" t="s">
        <v>22772</v>
      </c>
      <c r="QVQ495" s="258" t="s">
        <v>6595</v>
      </c>
      <c r="QVR495" s="251">
        <v>1</v>
      </c>
      <c r="QVS495" s="251"/>
      <c r="QVT495" s="100">
        <v>79.59</v>
      </c>
      <c r="QVU495" s="100">
        <f>ROUND(QVT495*(1+$C$10),2)</f>
        <v>79.59</v>
      </c>
      <c r="QVV495" s="100">
        <f>QVR495*QVT495</f>
        <v>79.59</v>
      </c>
      <c r="QVW495" s="294">
        <f>QVU495*QVR495</f>
        <v>79.59</v>
      </c>
      <c r="QVX495" s="295" t="s">
        <v>22773</v>
      </c>
      <c r="QVY495" s="416" t="s">
        <v>22774</v>
      </c>
      <c r="QVZ495" s="416"/>
      <c r="QWA495" s="416"/>
      <c r="QWB495" s="416"/>
      <c r="QWC495" s="416"/>
      <c r="QWD495" s="416"/>
      <c r="QWE495" s="258" t="s">
        <v>10863</v>
      </c>
      <c r="QWF495" s="258" t="s">
        <v>22772</v>
      </c>
      <c r="QWG495" s="258" t="s">
        <v>6595</v>
      </c>
      <c r="QWH495" s="251">
        <v>1</v>
      </c>
      <c r="QWI495" s="251"/>
      <c r="QWJ495" s="100">
        <v>79.59</v>
      </c>
      <c r="QWK495" s="100">
        <f>ROUND(QWJ495*(1+$C$10),2)</f>
        <v>79.59</v>
      </c>
      <c r="QWL495" s="100">
        <f>QWH495*QWJ495</f>
        <v>79.59</v>
      </c>
      <c r="QWM495" s="294">
        <f>QWK495*QWH495</f>
        <v>79.59</v>
      </c>
      <c r="QWN495" s="295" t="s">
        <v>22773</v>
      </c>
      <c r="QWO495" s="416" t="s">
        <v>22774</v>
      </c>
      <c r="QWP495" s="416"/>
      <c r="QWQ495" s="416"/>
      <c r="QWR495" s="416"/>
      <c r="QWS495" s="416"/>
      <c r="QWT495" s="416"/>
      <c r="QWU495" s="258" t="s">
        <v>10863</v>
      </c>
      <c r="QWV495" s="258" t="s">
        <v>22772</v>
      </c>
      <c r="QWW495" s="258" t="s">
        <v>6595</v>
      </c>
      <c r="QWX495" s="251">
        <v>1</v>
      </c>
      <c r="QWY495" s="251"/>
      <c r="QWZ495" s="100">
        <v>79.59</v>
      </c>
      <c r="QXA495" s="100">
        <f>ROUND(QWZ495*(1+$C$10),2)</f>
        <v>79.59</v>
      </c>
      <c r="QXB495" s="100">
        <f>QWX495*QWZ495</f>
        <v>79.59</v>
      </c>
      <c r="QXC495" s="294">
        <f>QXA495*QWX495</f>
        <v>79.59</v>
      </c>
      <c r="QXD495" s="295" t="s">
        <v>22773</v>
      </c>
      <c r="QXE495" s="416" t="s">
        <v>22774</v>
      </c>
      <c r="QXF495" s="416"/>
      <c r="QXG495" s="416"/>
      <c r="QXH495" s="416"/>
      <c r="QXI495" s="416"/>
      <c r="QXJ495" s="416"/>
      <c r="QXK495" s="258" t="s">
        <v>10863</v>
      </c>
      <c r="QXL495" s="258" t="s">
        <v>22772</v>
      </c>
      <c r="QXM495" s="258" t="s">
        <v>6595</v>
      </c>
      <c r="QXN495" s="251">
        <v>1</v>
      </c>
      <c r="QXO495" s="251"/>
      <c r="QXP495" s="100">
        <v>79.59</v>
      </c>
      <c r="QXQ495" s="100">
        <f>ROUND(QXP495*(1+$C$10),2)</f>
        <v>79.59</v>
      </c>
      <c r="QXR495" s="100">
        <f>QXN495*QXP495</f>
        <v>79.59</v>
      </c>
      <c r="QXS495" s="294">
        <f>QXQ495*QXN495</f>
        <v>79.59</v>
      </c>
      <c r="QXT495" s="295" t="s">
        <v>22773</v>
      </c>
      <c r="QXU495" s="416" t="s">
        <v>22774</v>
      </c>
      <c r="QXV495" s="416"/>
      <c r="QXW495" s="416"/>
      <c r="QXX495" s="416"/>
      <c r="QXY495" s="416"/>
      <c r="QXZ495" s="416"/>
      <c r="QYA495" s="258" t="s">
        <v>10863</v>
      </c>
      <c r="QYB495" s="258" t="s">
        <v>22772</v>
      </c>
      <c r="QYC495" s="258" t="s">
        <v>6595</v>
      </c>
      <c r="QYD495" s="251">
        <v>1</v>
      </c>
      <c r="QYE495" s="251"/>
      <c r="QYF495" s="100">
        <v>79.59</v>
      </c>
      <c r="QYG495" s="100">
        <f>ROUND(QYF495*(1+$C$10),2)</f>
        <v>79.59</v>
      </c>
      <c r="QYH495" s="100">
        <f>QYD495*QYF495</f>
        <v>79.59</v>
      </c>
      <c r="QYI495" s="294">
        <f>QYG495*QYD495</f>
        <v>79.59</v>
      </c>
      <c r="QYJ495" s="295" t="s">
        <v>22773</v>
      </c>
      <c r="QYK495" s="416" t="s">
        <v>22774</v>
      </c>
      <c r="QYL495" s="416"/>
      <c r="QYM495" s="416"/>
      <c r="QYN495" s="416"/>
      <c r="QYO495" s="416"/>
      <c r="QYP495" s="416"/>
      <c r="QYQ495" s="258" t="s">
        <v>10863</v>
      </c>
      <c r="QYR495" s="258" t="s">
        <v>22772</v>
      </c>
      <c r="QYS495" s="258" t="s">
        <v>6595</v>
      </c>
      <c r="QYT495" s="251">
        <v>1</v>
      </c>
      <c r="QYU495" s="251"/>
      <c r="QYV495" s="100">
        <v>79.59</v>
      </c>
      <c r="QYW495" s="100">
        <f>ROUND(QYV495*(1+$C$10),2)</f>
        <v>79.59</v>
      </c>
      <c r="QYX495" s="100">
        <f>QYT495*QYV495</f>
        <v>79.59</v>
      </c>
      <c r="QYY495" s="294">
        <f>QYW495*QYT495</f>
        <v>79.59</v>
      </c>
      <c r="QYZ495" s="295" t="s">
        <v>22773</v>
      </c>
      <c r="QZA495" s="416" t="s">
        <v>22774</v>
      </c>
      <c r="QZB495" s="416"/>
      <c r="QZC495" s="416"/>
      <c r="QZD495" s="416"/>
      <c r="QZE495" s="416"/>
      <c r="QZF495" s="416"/>
      <c r="QZG495" s="258" t="s">
        <v>10863</v>
      </c>
      <c r="QZH495" s="258" t="s">
        <v>22772</v>
      </c>
      <c r="QZI495" s="258" t="s">
        <v>6595</v>
      </c>
      <c r="QZJ495" s="251">
        <v>1</v>
      </c>
      <c r="QZK495" s="251"/>
      <c r="QZL495" s="100">
        <v>79.59</v>
      </c>
      <c r="QZM495" s="100">
        <f>ROUND(QZL495*(1+$C$10),2)</f>
        <v>79.59</v>
      </c>
      <c r="QZN495" s="100">
        <f>QZJ495*QZL495</f>
        <v>79.59</v>
      </c>
      <c r="QZO495" s="294">
        <f>QZM495*QZJ495</f>
        <v>79.59</v>
      </c>
      <c r="QZP495" s="295" t="s">
        <v>22773</v>
      </c>
      <c r="QZQ495" s="416" t="s">
        <v>22774</v>
      </c>
      <c r="QZR495" s="416"/>
      <c r="QZS495" s="416"/>
      <c r="QZT495" s="416"/>
      <c r="QZU495" s="416"/>
      <c r="QZV495" s="416"/>
      <c r="QZW495" s="258" t="s">
        <v>10863</v>
      </c>
      <c r="QZX495" s="258" t="s">
        <v>22772</v>
      </c>
      <c r="QZY495" s="258" t="s">
        <v>6595</v>
      </c>
      <c r="QZZ495" s="251">
        <v>1</v>
      </c>
      <c r="RAA495" s="251"/>
      <c r="RAB495" s="100">
        <v>79.59</v>
      </c>
      <c r="RAC495" s="100">
        <f>ROUND(RAB495*(1+$C$10),2)</f>
        <v>79.59</v>
      </c>
      <c r="RAD495" s="100">
        <f>QZZ495*RAB495</f>
        <v>79.59</v>
      </c>
      <c r="RAE495" s="294">
        <f>RAC495*QZZ495</f>
        <v>79.59</v>
      </c>
      <c r="RAF495" s="295" t="s">
        <v>22773</v>
      </c>
      <c r="RAG495" s="416" t="s">
        <v>22774</v>
      </c>
      <c r="RAH495" s="416"/>
      <c r="RAI495" s="416"/>
      <c r="RAJ495" s="416"/>
      <c r="RAK495" s="416"/>
      <c r="RAL495" s="416"/>
      <c r="RAM495" s="258" t="s">
        <v>10863</v>
      </c>
      <c r="RAN495" s="258" t="s">
        <v>22772</v>
      </c>
      <c r="RAO495" s="258" t="s">
        <v>6595</v>
      </c>
      <c r="RAP495" s="251">
        <v>1</v>
      </c>
      <c r="RAQ495" s="251"/>
      <c r="RAR495" s="100">
        <v>79.59</v>
      </c>
      <c r="RAS495" s="100">
        <f>ROUND(RAR495*(1+$C$10),2)</f>
        <v>79.59</v>
      </c>
      <c r="RAT495" s="100">
        <f>RAP495*RAR495</f>
        <v>79.59</v>
      </c>
      <c r="RAU495" s="294">
        <f>RAS495*RAP495</f>
        <v>79.59</v>
      </c>
      <c r="RAV495" s="295" t="s">
        <v>22773</v>
      </c>
      <c r="RAW495" s="416" t="s">
        <v>22774</v>
      </c>
      <c r="RAX495" s="416"/>
      <c r="RAY495" s="416"/>
      <c r="RAZ495" s="416"/>
      <c r="RBA495" s="416"/>
      <c r="RBB495" s="416"/>
      <c r="RBC495" s="258" t="s">
        <v>10863</v>
      </c>
      <c r="RBD495" s="258" t="s">
        <v>22772</v>
      </c>
      <c r="RBE495" s="258" t="s">
        <v>6595</v>
      </c>
      <c r="RBF495" s="251">
        <v>1</v>
      </c>
      <c r="RBG495" s="251"/>
      <c r="RBH495" s="100">
        <v>79.59</v>
      </c>
      <c r="RBI495" s="100">
        <f>ROUND(RBH495*(1+$C$10),2)</f>
        <v>79.59</v>
      </c>
      <c r="RBJ495" s="100">
        <f>RBF495*RBH495</f>
        <v>79.59</v>
      </c>
      <c r="RBK495" s="294">
        <f>RBI495*RBF495</f>
        <v>79.59</v>
      </c>
      <c r="RBL495" s="295" t="s">
        <v>22773</v>
      </c>
      <c r="RBM495" s="416" t="s">
        <v>22774</v>
      </c>
      <c r="RBN495" s="416"/>
      <c r="RBO495" s="416"/>
      <c r="RBP495" s="416"/>
      <c r="RBQ495" s="416"/>
      <c r="RBR495" s="416"/>
      <c r="RBS495" s="258" t="s">
        <v>10863</v>
      </c>
      <c r="RBT495" s="258" t="s">
        <v>22772</v>
      </c>
      <c r="RBU495" s="258" t="s">
        <v>6595</v>
      </c>
      <c r="RBV495" s="251">
        <v>1</v>
      </c>
      <c r="RBW495" s="251"/>
      <c r="RBX495" s="100">
        <v>79.59</v>
      </c>
      <c r="RBY495" s="100">
        <f>ROUND(RBX495*(1+$C$10),2)</f>
        <v>79.59</v>
      </c>
      <c r="RBZ495" s="100">
        <f>RBV495*RBX495</f>
        <v>79.59</v>
      </c>
      <c r="RCA495" s="294">
        <f>RBY495*RBV495</f>
        <v>79.59</v>
      </c>
      <c r="RCB495" s="295" t="s">
        <v>22773</v>
      </c>
      <c r="RCC495" s="416" t="s">
        <v>22774</v>
      </c>
      <c r="RCD495" s="416"/>
      <c r="RCE495" s="416"/>
      <c r="RCF495" s="416"/>
      <c r="RCG495" s="416"/>
      <c r="RCH495" s="416"/>
      <c r="RCI495" s="258" t="s">
        <v>10863</v>
      </c>
      <c r="RCJ495" s="258" t="s">
        <v>22772</v>
      </c>
      <c r="RCK495" s="258" t="s">
        <v>6595</v>
      </c>
      <c r="RCL495" s="251">
        <v>1</v>
      </c>
      <c r="RCM495" s="251"/>
      <c r="RCN495" s="100">
        <v>79.59</v>
      </c>
      <c r="RCO495" s="100">
        <f>ROUND(RCN495*(1+$C$10),2)</f>
        <v>79.59</v>
      </c>
      <c r="RCP495" s="100">
        <f>RCL495*RCN495</f>
        <v>79.59</v>
      </c>
      <c r="RCQ495" s="294">
        <f>RCO495*RCL495</f>
        <v>79.59</v>
      </c>
      <c r="RCR495" s="295" t="s">
        <v>22773</v>
      </c>
      <c r="RCS495" s="416" t="s">
        <v>22774</v>
      </c>
      <c r="RCT495" s="416"/>
      <c r="RCU495" s="416"/>
      <c r="RCV495" s="416"/>
      <c r="RCW495" s="416"/>
      <c r="RCX495" s="416"/>
      <c r="RCY495" s="258" t="s">
        <v>10863</v>
      </c>
      <c r="RCZ495" s="258" t="s">
        <v>22772</v>
      </c>
      <c r="RDA495" s="258" t="s">
        <v>6595</v>
      </c>
      <c r="RDB495" s="251">
        <v>1</v>
      </c>
      <c r="RDC495" s="251"/>
      <c r="RDD495" s="100">
        <v>79.59</v>
      </c>
      <c r="RDE495" s="100">
        <f>ROUND(RDD495*(1+$C$10),2)</f>
        <v>79.59</v>
      </c>
      <c r="RDF495" s="100">
        <f>RDB495*RDD495</f>
        <v>79.59</v>
      </c>
      <c r="RDG495" s="294">
        <f>RDE495*RDB495</f>
        <v>79.59</v>
      </c>
      <c r="RDH495" s="295" t="s">
        <v>22773</v>
      </c>
      <c r="RDI495" s="416" t="s">
        <v>22774</v>
      </c>
      <c r="RDJ495" s="416"/>
      <c r="RDK495" s="416"/>
      <c r="RDL495" s="416"/>
      <c r="RDM495" s="416"/>
      <c r="RDN495" s="416"/>
      <c r="RDO495" s="258" t="s">
        <v>10863</v>
      </c>
      <c r="RDP495" s="258" t="s">
        <v>22772</v>
      </c>
      <c r="RDQ495" s="258" t="s">
        <v>6595</v>
      </c>
      <c r="RDR495" s="251">
        <v>1</v>
      </c>
      <c r="RDS495" s="251"/>
      <c r="RDT495" s="100">
        <v>79.59</v>
      </c>
      <c r="RDU495" s="100">
        <f>ROUND(RDT495*(1+$C$10),2)</f>
        <v>79.59</v>
      </c>
      <c r="RDV495" s="100">
        <f>RDR495*RDT495</f>
        <v>79.59</v>
      </c>
      <c r="RDW495" s="294">
        <f>RDU495*RDR495</f>
        <v>79.59</v>
      </c>
      <c r="RDX495" s="295" t="s">
        <v>22773</v>
      </c>
      <c r="RDY495" s="416" t="s">
        <v>22774</v>
      </c>
      <c r="RDZ495" s="416"/>
      <c r="REA495" s="416"/>
      <c r="REB495" s="416"/>
      <c r="REC495" s="416"/>
      <c r="RED495" s="416"/>
      <c r="REE495" s="258" t="s">
        <v>10863</v>
      </c>
      <c r="REF495" s="258" t="s">
        <v>22772</v>
      </c>
      <c r="REG495" s="258" t="s">
        <v>6595</v>
      </c>
      <c r="REH495" s="251">
        <v>1</v>
      </c>
      <c r="REI495" s="251"/>
      <c r="REJ495" s="100">
        <v>79.59</v>
      </c>
      <c r="REK495" s="100">
        <f>ROUND(REJ495*(1+$C$10),2)</f>
        <v>79.59</v>
      </c>
      <c r="REL495" s="100">
        <f>REH495*REJ495</f>
        <v>79.59</v>
      </c>
      <c r="REM495" s="294">
        <f>REK495*REH495</f>
        <v>79.59</v>
      </c>
      <c r="REN495" s="295" t="s">
        <v>22773</v>
      </c>
      <c r="REO495" s="416" t="s">
        <v>22774</v>
      </c>
      <c r="REP495" s="416"/>
      <c r="REQ495" s="416"/>
      <c r="RER495" s="416"/>
      <c r="RES495" s="416"/>
      <c r="RET495" s="416"/>
      <c r="REU495" s="258" t="s">
        <v>10863</v>
      </c>
      <c r="REV495" s="258" t="s">
        <v>22772</v>
      </c>
      <c r="REW495" s="258" t="s">
        <v>6595</v>
      </c>
      <c r="REX495" s="251">
        <v>1</v>
      </c>
      <c r="REY495" s="251"/>
      <c r="REZ495" s="100">
        <v>79.59</v>
      </c>
      <c r="RFA495" s="100">
        <f>ROUND(REZ495*(1+$C$10),2)</f>
        <v>79.59</v>
      </c>
      <c r="RFB495" s="100">
        <f>REX495*REZ495</f>
        <v>79.59</v>
      </c>
      <c r="RFC495" s="294">
        <f>RFA495*REX495</f>
        <v>79.59</v>
      </c>
      <c r="RFD495" s="295" t="s">
        <v>22773</v>
      </c>
      <c r="RFE495" s="416" t="s">
        <v>22774</v>
      </c>
      <c r="RFF495" s="416"/>
      <c r="RFG495" s="416"/>
      <c r="RFH495" s="416"/>
      <c r="RFI495" s="416"/>
      <c r="RFJ495" s="416"/>
      <c r="RFK495" s="258" t="s">
        <v>10863</v>
      </c>
      <c r="RFL495" s="258" t="s">
        <v>22772</v>
      </c>
      <c r="RFM495" s="258" t="s">
        <v>6595</v>
      </c>
      <c r="RFN495" s="251">
        <v>1</v>
      </c>
      <c r="RFO495" s="251"/>
      <c r="RFP495" s="100">
        <v>79.59</v>
      </c>
      <c r="RFQ495" s="100">
        <f>ROUND(RFP495*(1+$C$10),2)</f>
        <v>79.59</v>
      </c>
      <c r="RFR495" s="100">
        <f>RFN495*RFP495</f>
        <v>79.59</v>
      </c>
      <c r="RFS495" s="294">
        <f>RFQ495*RFN495</f>
        <v>79.59</v>
      </c>
      <c r="RFT495" s="295" t="s">
        <v>22773</v>
      </c>
      <c r="RFU495" s="416" t="s">
        <v>22774</v>
      </c>
      <c r="RFV495" s="416"/>
      <c r="RFW495" s="416"/>
      <c r="RFX495" s="416"/>
      <c r="RFY495" s="416"/>
      <c r="RFZ495" s="416"/>
      <c r="RGA495" s="258" t="s">
        <v>10863</v>
      </c>
      <c r="RGB495" s="258" t="s">
        <v>22772</v>
      </c>
      <c r="RGC495" s="258" t="s">
        <v>6595</v>
      </c>
      <c r="RGD495" s="251">
        <v>1</v>
      </c>
      <c r="RGE495" s="251"/>
      <c r="RGF495" s="100">
        <v>79.59</v>
      </c>
      <c r="RGG495" s="100">
        <f>ROUND(RGF495*(1+$C$10),2)</f>
        <v>79.59</v>
      </c>
      <c r="RGH495" s="100">
        <f>RGD495*RGF495</f>
        <v>79.59</v>
      </c>
      <c r="RGI495" s="294">
        <f>RGG495*RGD495</f>
        <v>79.59</v>
      </c>
      <c r="RGJ495" s="295" t="s">
        <v>22773</v>
      </c>
      <c r="RGK495" s="416" t="s">
        <v>22774</v>
      </c>
      <c r="RGL495" s="416"/>
      <c r="RGM495" s="416"/>
      <c r="RGN495" s="416"/>
      <c r="RGO495" s="416"/>
      <c r="RGP495" s="416"/>
      <c r="RGQ495" s="258" t="s">
        <v>10863</v>
      </c>
      <c r="RGR495" s="258" t="s">
        <v>22772</v>
      </c>
      <c r="RGS495" s="258" t="s">
        <v>6595</v>
      </c>
      <c r="RGT495" s="251">
        <v>1</v>
      </c>
      <c r="RGU495" s="251"/>
      <c r="RGV495" s="100">
        <v>79.59</v>
      </c>
      <c r="RGW495" s="100">
        <f>ROUND(RGV495*(1+$C$10),2)</f>
        <v>79.59</v>
      </c>
      <c r="RGX495" s="100">
        <f>RGT495*RGV495</f>
        <v>79.59</v>
      </c>
      <c r="RGY495" s="294">
        <f>RGW495*RGT495</f>
        <v>79.59</v>
      </c>
      <c r="RGZ495" s="295" t="s">
        <v>22773</v>
      </c>
      <c r="RHA495" s="416" t="s">
        <v>22774</v>
      </c>
      <c r="RHB495" s="416"/>
      <c r="RHC495" s="416"/>
      <c r="RHD495" s="416"/>
      <c r="RHE495" s="416"/>
      <c r="RHF495" s="416"/>
      <c r="RHG495" s="258" t="s">
        <v>10863</v>
      </c>
      <c r="RHH495" s="258" t="s">
        <v>22772</v>
      </c>
      <c r="RHI495" s="258" t="s">
        <v>6595</v>
      </c>
      <c r="RHJ495" s="251">
        <v>1</v>
      </c>
      <c r="RHK495" s="251"/>
      <c r="RHL495" s="100">
        <v>79.59</v>
      </c>
      <c r="RHM495" s="100">
        <f>ROUND(RHL495*(1+$C$10),2)</f>
        <v>79.59</v>
      </c>
      <c r="RHN495" s="100">
        <f>RHJ495*RHL495</f>
        <v>79.59</v>
      </c>
      <c r="RHO495" s="294">
        <f>RHM495*RHJ495</f>
        <v>79.59</v>
      </c>
      <c r="RHP495" s="295" t="s">
        <v>22773</v>
      </c>
      <c r="RHQ495" s="416" t="s">
        <v>22774</v>
      </c>
      <c r="RHR495" s="416"/>
      <c r="RHS495" s="416"/>
      <c r="RHT495" s="416"/>
      <c r="RHU495" s="416"/>
      <c r="RHV495" s="416"/>
      <c r="RHW495" s="258" t="s">
        <v>10863</v>
      </c>
      <c r="RHX495" s="258" t="s">
        <v>22772</v>
      </c>
      <c r="RHY495" s="258" t="s">
        <v>6595</v>
      </c>
      <c r="RHZ495" s="251">
        <v>1</v>
      </c>
      <c r="RIA495" s="251"/>
      <c r="RIB495" s="100">
        <v>79.59</v>
      </c>
      <c r="RIC495" s="100">
        <f>ROUND(RIB495*(1+$C$10),2)</f>
        <v>79.59</v>
      </c>
      <c r="RID495" s="100">
        <f>RHZ495*RIB495</f>
        <v>79.59</v>
      </c>
      <c r="RIE495" s="294">
        <f>RIC495*RHZ495</f>
        <v>79.59</v>
      </c>
      <c r="RIF495" s="295" t="s">
        <v>22773</v>
      </c>
      <c r="RIG495" s="416" t="s">
        <v>22774</v>
      </c>
      <c r="RIH495" s="416"/>
      <c r="RII495" s="416"/>
      <c r="RIJ495" s="416"/>
      <c r="RIK495" s="416"/>
      <c r="RIL495" s="416"/>
      <c r="RIM495" s="258" t="s">
        <v>10863</v>
      </c>
      <c r="RIN495" s="258" t="s">
        <v>22772</v>
      </c>
      <c r="RIO495" s="258" t="s">
        <v>6595</v>
      </c>
      <c r="RIP495" s="251">
        <v>1</v>
      </c>
      <c r="RIQ495" s="251"/>
      <c r="RIR495" s="100">
        <v>79.59</v>
      </c>
      <c r="RIS495" s="100">
        <f>ROUND(RIR495*(1+$C$10),2)</f>
        <v>79.59</v>
      </c>
      <c r="RIT495" s="100">
        <f>RIP495*RIR495</f>
        <v>79.59</v>
      </c>
      <c r="RIU495" s="294">
        <f>RIS495*RIP495</f>
        <v>79.59</v>
      </c>
      <c r="RIV495" s="295" t="s">
        <v>22773</v>
      </c>
      <c r="RIW495" s="416" t="s">
        <v>22774</v>
      </c>
      <c r="RIX495" s="416"/>
      <c r="RIY495" s="416"/>
      <c r="RIZ495" s="416"/>
      <c r="RJA495" s="416"/>
      <c r="RJB495" s="416"/>
      <c r="RJC495" s="258" t="s">
        <v>10863</v>
      </c>
      <c r="RJD495" s="258" t="s">
        <v>22772</v>
      </c>
      <c r="RJE495" s="258" t="s">
        <v>6595</v>
      </c>
      <c r="RJF495" s="251">
        <v>1</v>
      </c>
      <c r="RJG495" s="251"/>
      <c r="RJH495" s="100">
        <v>79.59</v>
      </c>
      <c r="RJI495" s="100">
        <f>ROUND(RJH495*(1+$C$10),2)</f>
        <v>79.59</v>
      </c>
      <c r="RJJ495" s="100">
        <f>RJF495*RJH495</f>
        <v>79.59</v>
      </c>
      <c r="RJK495" s="294">
        <f>RJI495*RJF495</f>
        <v>79.59</v>
      </c>
      <c r="RJL495" s="295" t="s">
        <v>22773</v>
      </c>
      <c r="RJM495" s="416" t="s">
        <v>22774</v>
      </c>
      <c r="RJN495" s="416"/>
      <c r="RJO495" s="416"/>
      <c r="RJP495" s="416"/>
      <c r="RJQ495" s="416"/>
      <c r="RJR495" s="416"/>
      <c r="RJS495" s="258" t="s">
        <v>10863</v>
      </c>
      <c r="RJT495" s="258" t="s">
        <v>22772</v>
      </c>
      <c r="RJU495" s="258" t="s">
        <v>6595</v>
      </c>
      <c r="RJV495" s="251">
        <v>1</v>
      </c>
      <c r="RJW495" s="251"/>
      <c r="RJX495" s="100">
        <v>79.59</v>
      </c>
      <c r="RJY495" s="100">
        <f>ROUND(RJX495*(1+$C$10),2)</f>
        <v>79.59</v>
      </c>
      <c r="RJZ495" s="100">
        <f>RJV495*RJX495</f>
        <v>79.59</v>
      </c>
      <c r="RKA495" s="294">
        <f>RJY495*RJV495</f>
        <v>79.59</v>
      </c>
      <c r="RKB495" s="295" t="s">
        <v>22773</v>
      </c>
      <c r="RKC495" s="416" t="s">
        <v>22774</v>
      </c>
      <c r="RKD495" s="416"/>
      <c r="RKE495" s="416"/>
      <c r="RKF495" s="416"/>
      <c r="RKG495" s="416"/>
      <c r="RKH495" s="416"/>
      <c r="RKI495" s="258" t="s">
        <v>10863</v>
      </c>
      <c r="RKJ495" s="258" t="s">
        <v>22772</v>
      </c>
      <c r="RKK495" s="258" t="s">
        <v>6595</v>
      </c>
      <c r="RKL495" s="251">
        <v>1</v>
      </c>
      <c r="RKM495" s="251"/>
      <c r="RKN495" s="100">
        <v>79.59</v>
      </c>
      <c r="RKO495" s="100">
        <f>ROUND(RKN495*(1+$C$10),2)</f>
        <v>79.59</v>
      </c>
      <c r="RKP495" s="100">
        <f>RKL495*RKN495</f>
        <v>79.59</v>
      </c>
      <c r="RKQ495" s="294">
        <f>RKO495*RKL495</f>
        <v>79.59</v>
      </c>
      <c r="RKR495" s="295" t="s">
        <v>22773</v>
      </c>
      <c r="RKS495" s="416" t="s">
        <v>22774</v>
      </c>
      <c r="RKT495" s="416"/>
      <c r="RKU495" s="416"/>
      <c r="RKV495" s="416"/>
      <c r="RKW495" s="416"/>
      <c r="RKX495" s="416"/>
      <c r="RKY495" s="258" t="s">
        <v>10863</v>
      </c>
      <c r="RKZ495" s="258" t="s">
        <v>22772</v>
      </c>
      <c r="RLA495" s="258" t="s">
        <v>6595</v>
      </c>
      <c r="RLB495" s="251">
        <v>1</v>
      </c>
      <c r="RLC495" s="251"/>
      <c r="RLD495" s="100">
        <v>79.59</v>
      </c>
      <c r="RLE495" s="100">
        <f>ROUND(RLD495*(1+$C$10),2)</f>
        <v>79.59</v>
      </c>
      <c r="RLF495" s="100">
        <f>RLB495*RLD495</f>
        <v>79.59</v>
      </c>
      <c r="RLG495" s="294">
        <f>RLE495*RLB495</f>
        <v>79.59</v>
      </c>
      <c r="RLH495" s="295" t="s">
        <v>22773</v>
      </c>
      <c r="RLI495" s="416" t="s">
        <v>22774</v>
      </c>
      <c r="RLJ495" s="416"/>
      <c r="RLK495" s="416"/>
      <c r="RLL495" s="416"/>
      <c r="RLM495" s="416"/>
      <c r="RLN495" s="416"/>
      <c r="RLO495" s="258" t="s">
        <v>10863</v>
      </c>
      <c r="RLP495" s="258" t="s">
        <v>22772</v>
      </c>
      <c r="RLQ495" s="258" t="s">
        <v>6595</v>
      </c>
      <c r="RLR495" s="251">
        <v>1</v>
      </c>
      <c r="RLS495" s="251"/>
      <c r="RLT495" s="100">
        <v>79.59</v>
      </c>
      <c r="RLU495" s="100">
        <f>ROUND(RLT495*(1+$C$10),2)</f>
        <v>79.59</v>
      </c>
      <c r="RLV495" s="100">
        <f>RLR495*RLT495</f>
        <v>79.59</v>
      </c>
      <c r="RLW495" s="294">
        <f>RLU495*RLR495</f>
        <v>79.59</v>
      </c>
      <c r="RLX495" s="295" t="s">
        <v>22773</v>
      </c>
      <c r="RLY495" s="416" t="s">
        <v>22774</v>
      </c>
      <c r="RLZ495" s="416"/>
      <c r="RMA495" s="416"/>
      <c r="RMB495" s="416"/>
      <c r="RMC495" s="416"/>
      <c r="RMD495" s="416"/>
      <c r="RME495" s="258" t="s">
        <v>10863</v>
      </c>
      <c r="RMF495" s="258" t="s">
        <v>22772</v>
      </c>
      <c r="RMG495" s="258" t="s">
        <v>6595</v>
      </c>
      <c r="RMH495" s="251">
        <v>1</v>
      </c>
      <c r="RMI495" s="251"/>
      <c r="RMJ495" s="100">
        <v>79.59</v>
      </c>
      <c r="RMK495" s="100">
        <f>ROUND(RMJ495*(1+$C$10),2)</f>
        <v>79.59</v>
      </c>
      <c r="RML495" s="100">
        <f>RMH495*RMJ495</f>
        <v>79.59</v>
      </c>
      <c r="RMM495" s="294">
        <f>RMK495*RMH495</f>
        <v>79.59</v>
      </c>
      <c r="RMN495" s="295" t="s">
        <v>22773</v>
      </c>
      <c r="RMO495" s="416" t="s">
        <v>22774</v>
      </c>
      <c r="RMP495" s="416"/>
      <c r="RMQ495" s="416"/>
      <c r="RMR495" s="416"/>
      <c r="RMS495" s="416"/>
      <c r="RMT495" s="416"/>
      <c r="RMU495" s="258" t="s">
        <v>10863</v>
      </c>
      <c r="RMV495" s="258" t="s">
        <v>22772</v>
      </c>
      <c r="RMW495" s="258" t="s">
        <v>6595</v>
      </c>
      <c r="RMX495" s="251">
        <v>1</v>
      </c>
      <c r="RMY495" s="251"/>
      <c r="RMZ495" s="100">
        <v>79.59</v>
      </c>
      <c r="RNA495" s="100">
        <f>ROUND(RMZ495*(1+$C$10),2)</f>
        <v>79.59</v>
      </c>
      <c r="RNB495" s="100">
        <f>RMX495*RMZ495</f>
        <v>79.59</v>
      </c>
      <c r="RNC495" s="294">
        <f>RNA495*RMX495</f>
        <v>79.59</v>
      </c>
      <c r="RND495" s="295" t="s">
        <v>22773</v>
      </c>
      <c r="RNE495" s="416" t="s">
        <v>22774</v>
      </c>
      <c r="RNF495" s="416"/>
      <c r="RNG495" s="416"/>
      <c r="RNH495" s="416"/>
      <c r="RNI495" s="416"/>
      <c r="RNJ495" s="416"/>
      <c r="RNK495" s="258" t="s">
        <v>10863</v>
      </c>
      <c r="RNL495" s="258" t="s">
        <v>22772</v>
      </c>
      <c r="RNM495" s="258" t="s">
        <v>6595</v>
      </c>
      <c r="RNN495" s="251">
        <v>1</v>
      </c>
      <c r="RNO495" s="251"/>
      <c r="RNP495" s="100">
        <v>79.59</v>
      </c>
      <c r="RNQ495" s="100">
        <f>ROUND(RNP495*(1+$C$10),2)</f>
        <v>79.59</v>
      </c>
      <c r="RNR495" s="100">
        <f>RNN495*RNP495</f>
        <v>79.59</v>
      </c>
      <c r="RNS495" s="294">
        <f>RNQ495*RNN495</f>
        <v>79.59</v>
      </c>
      <c r="RNT495" s="295" t="s">
        <v>22773</v>
      </c>
      <c r="RNU495" s="416" t="s">
        <v>22774</v>
      </c>
      <c r="RNV495" s="416"/>
      <c r="RNW495" s="416"/>
      <c r="RNX495" s="416"/>
      <c r="RNY495" s="416"/>
      <c r="RNZ495" s="416"/>
      <c r="ROA495" s="258" t="s">
        <v>10863</v>
      </c>
      <c r="ROB495" s="258" t="s">
        <v>22772</v>
      </c>
      <c r="ROC495" s="258" t="s">
        <v>6595</v>
      </c>
      <c r="ROD495" s="251">
        <v>1</v>
      </c>
      <c r="ROE495" s="251"/>
      <c r="ROF495" s="100">
        <v>79.59</v>
      </c>
      <c r="ROG495" s="100">
        <f>ROUND(ROF495*(1+$C$10),2)</f>
        <v>79.59</v>
      </c>
      <c r="ROH495" s="100">
        <f>ROD495*ROF495</f>
        <v>79.59</v>
      </c>
      <c r="ROI495" s="294">
        <f>ROG495*ROD495</f>
        <v>79.59</v>
      </c>
      <c r="ROJ495" s="295" t="s">
        <v>22773</v>
      </c>
      <c r="ROK495" s="416" t="s">
        <v>22774</v>
      </c>
      <c r="ROL495" s="416"/>
      <c r="ROM495" s="416"/>
      <c r="RON495" s="416"/>
      <c r="ROO495" s="416"/>
      <c r="ROP495" s="416"/>
      <c r="ROQ495" s="258" t="s">
        <v>10863</v>
      </c>
      <c r="ROR495" s="258" t="s">
        <v>22772</v>
      </c>
      <c r="ROS495" s="258" t="s">
        <v>6595</v>
      </c>
      <c r="ROT495" s="251">
        <v>1</v>
      </c>
      <c r="ROU495" s="251"/>
      <c r="ROV495" s="100">
        <v>79.59</v>
      </c>
      <c r="ROW495" s="100">
        <f>ROUND(ROV495*(1+$C$10),2)</f>
        <v>79.59</v>
      </c>
      <c r="ROX495" s="100">
        <f>ROT495*ROV495</f>
        <v>79.59</v>
      </c>
      <c r="ROY495" s="294">
        <f>ROW495*ROT495</f>
        <v>79.59</v>
      </c>
      <c r="ROZ495" s="295" t="s">
        <v>22773</v>
      </c>
      <c r="RPA495" s="416" t="s">
        <v>22774</v>
      </c>
      <c r="RPB495" s="416"/>
      <c r="RPC495" s="416"/>
      <c r="RPD495" s="416"/>
      <c r="RPE495" s="416"/>
      <c r="RPF495" s="416"/>
      <c r="RPG495" s="258" t="s">
        <v>10863</v>
      </c>
      <c r="RPH495" s="258" t="s">
        <v>22772</v>
      </c>
      <c r="RPI495" s="258" t="s">
        <v>6595</v>
      </c>
      <c r="RPJ495" s="251">
        <v>1</v>
      </c>
      <c r="RPK495" s="251"/>
      <c r="RPL495" s="100">
        <v>79.59</v>
      </c>
      <c r="RPM495" s="100">
        <f>ROUND(RPL495*(1+$C$10),2)</f>
        <v>79.59</v>
      </c>
      <c r="RPN495" s="100">
        <f>RPJ495*RPL495</f>
        <v>79.59</v>
      </c>
      <c r="RPO495" s="294">
        <f>RPM495*RPJ495</f>
        <v>79.59</v>
      </c>
      <c r="RPP495" s="295" t="s">
        <v>22773</v>
      </c>
      <c r="RPQ495" s="416" t="s">
        <v>22774</v>
      </c>
      <c r="RPR495" s="416"/>
      <c r="RPS495" s="416"/>
      <c r="RPT495" s="416"/>
      <c r="RPU495" s="416"/>
      <c r="RPV495" s="416"/>
      <c r="RPW495" s="258" t="s">
        <v>10863</v>
      </c>
      <c r="RPX495" s="258" t="s">
        <v>22772</v>
      </c>
      <c r="RPY495" s="258" t="s">
        <v>6595</v>
      </c>
      <c r="RPZ495" s="251">
        <v>1</v>
      </c>
      <c r="RQA495" s="251"/>
      <c r="RQB495" s="100">
        <v>79.59</v>
      </c>
      <c r="RQC495" s="100">
        <f>ROUND(RQB495*(1+$C$10),2)</f>
        <v>79.59</v>
      </c>
      <c r="RQD495" s="100">
        <f>RPZ495*RQB495</f>
        <v>79.59</v>
      </c>
      <c r="RQE495" s="294">
        <f>RQC495*RPZ495</f>
        <v>79.59</v>
      </c>
      <c r="RQF495" s="295" t="s">
        <v>22773</v>
      </c>
      <c r="RQG495" s="416" t="s">
        <v>22774</v>
      </c>
      <c r="RQH495" s="416"/>
      <c r="RQI495" s="416"/>
      <c r="RQJ495" s="416"/>
      <c r="RQK495" s="416"/>
      <c r="RQL495" s="416"/>
      <c r="RQM495" s="258" t="s">
        <v>10863</v>
      </c>
      <c r="RQN495" s="258" t="s">
        <v>22772</v>
      </c>
      <c r="RQO495" s="258" t="s">
        <v>6595</v>
      </c>
      <c r="RQP495" s="251">
        <v>1</v>
      </c>
      <c r="RQQ495" s="251"/>
      <c r="RQR495" s="100">
        <v>79.59</v>
      </c>
      <c r="RQS495" s="100">
        <f>ROUND(RQR495*(1+$C$10),2)</f>
        <v>79.59</v>
      </c>
      <c r="RQT495" s="100">
        <f>RQP495*RQR495</f>
        <v>79.59</v>
      </c>
      <c r="RQU495" s="294">
        <f>RQS495*RQP495</f>
        <v>79.59</v>
      </c>
      <c r="RQV495" s="295" t="s">
        <v>22773</v>
      </c>
      <c r="RQW495" s="416" t="s">
        <v>22774</v>
      </c>
      <c r="RQX495" s="416"/>
      <c r="RQY495" s="416"/>
      <c r="RQZ495" s="416"/>
      <c r="RRA495" s="416"/>
      <c r="RRB495" s="416"/>
      <c r="RRC495" s="258" t="s">
        <v>10863</v>
      </c>
      <c r="RRD495" s="258" t="s">
        <v>22772</v>
      </c>
      <c r="RRE495" s="258" t="s">
        <v>6595</v>
      </c>
      <c r="RRF495" s="251">
        <v>1</v>
      </c>
      <c r="RRG495" s="251"/>
      <c r="RRH495" s="100">
        <v>79.59</v>
      </c>
      <c r="RRI495" s="100">
        <f>ROUND(RRH495*(1+$C$10),2)</f>
        <v>79.59</v>
      </c>
      <c r="RRJ495" s="100">
        <f>RRF495*RRH495</f>
        <v>79.59</v>
      </c>
      <c r="RRK495" s="294">
        <f>RRI495*RRF495</f>
        <v>79.59</v>
      </c>
      <c r="RRL495" s="295" t="s">
        <v>22773</v>
      </c>
      <c r="RRM495" s="416" t="s">
        <v>22774</v>
      </c>
      <c r="RRN495" s="416"/>
      <c r="RRO495" s="416"/>
      <c r="RRP495" s="416"/>
      <c r="RRQ495" s="416"/>
      <c r="RRR495" s="416"/>
      <c r="RRS495" s="258" t="s">
        <v>10863</v>
      </c>
      <c r="RRT495" s="258" t="s">
        <v>22772</v>
      </c>
      <c r="RRU495" s="258" t="s">
        <v>6595</v>
      </c>
      <c r="RRV495" s="251">
        <v>1</v>
      </c>
      <c r="RRW495" s="251"/>
      <c r="RRX495" s="100">
        <v>79.59</v>
      </c>
      <c r="RRY495" s="100">
        <f>ROUND(RRX495*(1+$C$10),2)</f>
        <v>79.59</v>
      </c>
      <c r="RRZ495" s="100">
        <f>RRV495*RRX495</f>
        <v>79.59</v>
      </c>
      <c r="RSA495" s="294">
        <f>RRY495*RRV495</f>
        <v>79.59</v>
      </c>
      <c r="RSB495" s="295" t="s">
        <v>22773</v>
      </c>
      <c r="RSC495" s="416" t="s">
        <v>22774</v>
      </c>
      <c r="RSD495" s="416"/>
      <c r="RSE495" s="416"/>
      <c r="RSF495" s="416"/>
      <c r="RSG495" s="416"/>
      <c r="RSH495" s="416"/>
      <c r="RSI495" s="258" t="s">
        <v>10863</v>
      </c>
      <c r="RSJ495" s="258" t="s">
        <v>22772</v>
      </c>
      <c r="RSK495" s="258" t="s">
        <v>6595</v>
      </c>
      <c r="RSL495" s="251">
        <v>1</v>
      </c>
      <c r="RSM495" s="251"/>
      <c r="RSN495" s="100">
        <v>79.59</v>
      </c>
      <c r="RSO495" s="100">
        <f>ROUND(RSN495*(1+$C$10),2)</f>
        <v>79.59</v>
      </c>
      <c r="RSP495" s="100">
        <f>RSL495*RSN495</f>
        <v>79.59</v>
      </c>
      <c r="RSQ495" s="294">
        <f>RSO495*RSL495</f>
        <v>79.59</v>
      </c>
      <c r="RSR495" s="295" t="s">
        <v>22773</v>
      </c>
      <c r="RSS495" s="416" t="s">
        <v>22774</v>
      </c>
      <c r="RST495" s="416"/>
      <c r="RSU495" s="416"/>
      <c r="RSV495" s="416"/>
      <c r="RSW495" s="416"/>
      <c r="RSX495" s="416"/>
      <c r="RSY495" s="258" t="s">
        <v>10863</v>
      </c>
      <c r="RSZ495" s="258" t="s">
        <v>22772</v>
      </c>
      <c r="RTA495" s="258" t="s">
        <v>6595</v>
      </c>
      <c r="RTB495" s="251">
        <v>1</v>
      </c>
      <c r="RTC495" s="251"/>
      <c r="RTD495" s="100">
        <v>79.59</v>
      </c>
      <c r="RTE495" s="100">
        <f>ROUND(RTD495*(1+$C$10),2)</f>
        <v>79.59</v>
      </c>
      <c r="RTF495" s="100">
        <f>RTB495*RTD495</f>
        <v>79.59</v>
      </c>
      <c r="RTG495" s="294">
        <f>RTE495*RTB495</f>
        <v>79.59</v>
      </c>
      <c r="RTH495" s="295" t="s">
        <v>22773</v>
      </c>
      <c r="RTI495" s="416" t="s">
        <v>22774</v>
      </c>
      <c r="RTJ495" s="416"/>
      <c r="RTK495" s="416"/>
      <c r="RTL495" s="416"/>
      <c r="RTM495" s="416"/>
      <c r="RTN495" s="416"/>
      <c r="RTO495" s="258" t="s">
        <v>10863</v>
      </c>
      <c r="RTP495" s="258" t="s">
        <v>22772</v>
      </c>
      <c r="RTQ495" s="258" t="s">
        <v>6595</v>
      </c>
      <c r="RTR495" s="251">
        <v>1</v>
      </c>
      <c r="RTS495" s="251"/>
      <c r="RTT495" s="100">
        <v>79.59</v>
      </c>
      <c r="RTU495" s="100">
        <f>ROUND(RTT495*(1+$C$10),2)</f>
        <v>79.59</v>
      </c>
      <c r="RTV495" s="100">
        <f>RTR495*RTT495</f>
        <v>79.59</v>
      </c>
      <c r="RTW495" s="294">
        <f>RTU495*RTR495</f>
        <v>79.59</v>
      </c>
      <c r="RTX495" s="295" t="s">
        <v>22773</v>
      </c>
      <c r="RTY495" s="416" t="s">
        <v>22774</v>
      </c>
      <c r="RTZ495" s="416"/>
      <c r="RUA495" s="416"/>
      <c r="RUB495" s="416"/>
      <c r="RUC495" s="416"/>
      <c r="RUD495" s="416"/>
      <c r="RUE495" s="258" t="s">
        <v>10863</v>
      </c>
      <c r="RUF495" s="258" t="s">
        <v>22772</v>
      </c>
      <c r="RUG495" s="258" t="s">
        <v>6595</v>
      </c>
      <c r="RUH495" s="251">
        <v>1</v>
      </c>
      <c r="RUI495" s="251"/>
      <c r="RUJ495" s="100">
        <v>79.59</v>
      </c>
      <c r="RUK495" s="100">
        <f>ROUND(RUJ495*(1+$C$10),2)</f>
        <v>79.59</v>
      </c>
      <c r="RUL495" s="100">
        <f>RUH495*RUJ495</f>
        <v>79.59</v>
      </c>
      <c r="RUM495" s="294">
        <f>RUK495*RUH495</f>
        <v>79.59</v>
      </c>
      <c r="RUN495" s="295" t="s">
        <v>22773</v>
      </c>
      <c r="RUO495" s="416" t="s">
        <v>22774</v>
      </c>
      <c r="RUP495" s="416"/>
      <c r="RUQ495" s="416"/>
      <c r="RUR495" s="416"/>
      <c r="RUS495" s="416"/>
      <c r="RUT495" s="416"/>
      <c r="RUU495" s="258" t="s">
        <v>10863</v>
      </c>
      <c r="RUV495" s="258" t="s">
        <v>22772</v>
      </c>
      <c r="RUW495" s="258" t="s">
        <v>6595</v>
      </c>
      <c r="RUX495" s="251">
        <v>1</v>
      </c>
      <c r="RUY495" s="251"/>
      <c r="RUZ495" s="100">
        <v>79.59</v>
      </c>
      <c r="RVA495" s="100">
        <f>ROUND(RUZ495*(1+$C$10),2)</f>
        <v>79.59</v>
      </c>
      <c r="RVB495" s="100">
        <f>RUX495*RUZ495</f>
        <v>79.59</v>
      </c>
      <c r="RVC495" s="294">
        <f>RVA495*RUX495</f>
        <v>79.59</v>
      </c>
      <c r="RVD495" s="295" t="s">
        <v>22773</v>
      </c>
      <c r="RVE495" s="416" t="s">
        <v>22774</v>
      </c>
      <c r="RVF495" s="416"/>
      <c r="RVG495" s="416"/>
      <c r="RVH495" s="416"/>
      <c r="RVI495" s="416"/>
      <c r="RVJ495" s="416"/>
      <c r="RVK495" s="258" t="s">
        <v>10863</v>
      </c>
      <c r="RVL495" s="258" t="s">
        <v>22772</v>
      </c>
      <c r="RVM495" s="258" t="s">
        <v>6595</v>
      </c>
      <c r="RVN495" s="251">
        <v>1</v>
      </c>
      <c r="RVO495" s="251"/>
      <c r="RVP495" s="100">
        <v>79.59</v>
      </c>
      <c r="RVQ495" s="100">
        <f>ROUND(RVP495*(1+$C$10),2)</f>
        <v>79.59</v>
      </c>
      <c r="RVR495" s="100">
        <f>RVN495*RVP495</f>
        <v>79.59</v>
      </c>
      <c r="RVS495" s="294">
        <f>RVQ495*RVN495</f>
        <v>79.59</v>
      </c>
      <c r="RVT495" s="295" t="s">
        <v>22773</v>
      </c>
      <c r="RVU495" s="416" t="s">
        <v>22774</v>
      </c>
      <c r="RVV495" s="416"/>
      <c r="RVW495" s="416"/>
      <c r="RVX495" s="416"/>
      <c r="RVY495" s="416"/>
      <c r="RVZ495" s="416"/>
      <c r="RWA495" s="258" t="s">
        <v>10863</v>
      </c>
      <c r="RWB495" s="258" t="s">
        <v>22772</v>
      </c>
      <c r="RWC495" s="258" t="s">
        <v>6595</v>
      </c>
      <c r="RWD495" s="251">
        <v>1</v>
      </c>
      <c r="RWE495" s="251"/>
      <c r="RWF495" s="100">
        <v>79.59</v>
      </c>
      <c r="RWG495" s="100">
        <f>ROUND(RWF495*(1+$C$10),2)</f>
        <v>79.59</v>
      </c>
      <c r="RWH495" s="100">
        <f>RWD495*RWF495</f>
        <v>79.59</v>
      </c>
      <c r="RWI495" s="294">
        <f>RWG495*RWD495</f>
        <v>79.59</v>
      </c>
      <c r="RWJ495" s="295" t="s">
        <v>22773</v>
      </c>
      <c r="RWK495" s="416" t="s">
        <v>22774</v>
      </c>
      <c r="RWL495" s="416"/>
      <c r="RWM495" s="416"/>
      <c r="RWN495" s="416"/>
      <c r="RWO495" s="416"/>
      <c r="RWP495" s="416"/>
      <c r="RWQ495" s="258" t="s">
        <v>10863</v>
      </c>
      <c r="RWR495" s="258" t="s">
        <v>22772</v>
      </c>
      <c r="RWS495" s="258" t="s">
        <v>6595</v>
      </c>
      <c r="RWT495" s="251">
        <v>1</v>
      </c>
      <c r="RWU495" s="251"/>
      <c r="RWV495" s="100">
        <v>79.59</v>
      </c>
      <c r="RWW495" s="100">
        <f>ROUND(RWV495*(1+$C$10),2)</f>
        <v>79.59</v>
      </c>
      <c r="RWX495" s="100">
        <f>RWT495*RWV495</f>
        <v>79.59</v>
      </c>
      <c r="RWY495" s="294">
        <f>RWW495*RWT495</f>
        <v>79.59</v>
      </c>
      <c r="RWZ495" s="295" t="s">
        <v>22773</v>
      </c>
      <c r="RXA495" s="416" t="s">
        <v>22774</v>
      </c>
      <c r="RXB495" s="416"/>
      <c r="RXC495" s="416"/>
      <c r="RXD495" s="416"/>
      <c r="RXE495" s="416"/>
      <c r="RXF495" s="416"/>
      <c r="RXG495" s="258" t="s">
        <v>10863</v>
      </c>
      <c r="RXH495" s="258" t="s">
        <v>22772</v>
      </c>
      <c r="RXI495" s="258" t="s">
        <v>6595</v>
      </c>
      <c r="RXJ495" s="251">
        <v>1</v>
      </c>
      <c r="RXK495" s="251"/>
      <c r="RXL495" s="100">
        <v>79.59</v>
      </c>
      <c r="RXM495" s="100">
        <f>ROUND(RXL495*(1+$C$10),2)</f>
        <v>79.59</v>
      </c>
      <c r="RXN495" s="100">
        <f>RXJ495*RXL495</f>
        <v>79.59</v>
      </c>
      <c r="RXO495" s="294">
        <f>RXM495*RXJ495</f>
        <v>79.59</v>
      </c>
      <c r="RXP495" s="295" t="s">
        <v>22773</v>
      </c>
      <c r="RXQ495" s="416" t="s">
        <v>22774</v>
      </c>
      <c r="RXR495" s="416"/>
      <c r="RXS495" s="416"/>
      <c r="RXT495" s="416"/>
      <c r="RXU495" s="416"/>
      <c r="RXV495" s="416"/>
      <c r="RXW495" s="258" t="s">
        <v>10863</v>
      </c>
      <c r="RXX495" s="258" t="s">
        <v>22772</v>
      </c>
      <c r="RXY495" s="258" t="s">
        <v>6595</v>
      </c>
      <c r="RXZ495" s="251">
        <v>1</v>
      </c>
      <c r="RYA495" s="251"/>
      <c r="RYB495" s="100">
        <v>79.59</v>
      </c>
      <c r="RYC495" s="100">
        <f>ROUND(RYB495*(1+$C$10),2)</f>
        <v>79.59</v>
      </c>
      <c r="RYD495" s="100">
        <f>RXZ495*RYB495</f>
        <v>79.59</v>
      </c>
      <c r="RYE495" s="294">
        <f>RYC495*RXZ495</f>
        <v>79.59</v>
      </c>
      <c r="RYF495" s="295" t="s">
        <v>22773</v>
      </c>
      <c r="RYG495" s="416" t="s">
        <v>22774</v>
      </c>
      <c r="RYH495" s="416"/>
      <c r="RYI495" s="416"/>
      <c r="RYJ495" s="416"/>
      <c r="RYK495" s="416"/>
      <c r="RYL495" s="416"/>
      <c r="RYM495" s="258" t="s">
        <v>10863</v>
      </c>
      <c r="RYN495" s="258" t="s">
        <v>22772</v>
      </c>
      <c r="RYO495" s="258" t="s">
        <v>6595</v>
      </c>
      <c r="RYP495" s="251">
        <v>1</v>
      </c>
      <c r="RYQ495" s="251"/>
      <c r="RYR495" s="100">
        <v>79.59</v>
      </c>
      <c r="RYS495" s="100">
        <f>ROUND(RYR495*(1+$C$10),2)</f>
        <v>79.59</v>
      </c>
      <c r="RYT495" s="100">
        <f>RYP495*RYR495</f>
        <v>79.59</v>
      </c>
      <c r="RYU495" s="294">
        <f>RYS495*RYP495</f>
        <v>79.59</v>
      </c>
      <c r="RYV495" s="295" t="s">
        <v>22773</v>
      </c>
      <c r="RYW495" s="416" t="s">
        <v>22774</v>
      </c>
      <c r="RYX495" s="416"/>
      <c r="RYY495" s="416"/>
      <c r="RYZ495" s="416"/>
      <c r="RZA495" s="416"/>
      <c r="RZB495" s="416"/>
      <c r="RZC495" s="258" t="s">
        <v>10863</v>
      </c>
      <c r="RZD495" s="258" t="s">
        <v>22772</v>
      </c>
      <c r="RZE495" s="258" t="s">
        <v>6595</v>
      </c>
      <c r="RZF495" s="251">
        <v>1</v>
      </c>
      <c r="RZG495" s="251"/>
      <c r="RZH495" s="100">
        <v>79.59</v>
      </c>
      <c r="RZI495" s="100">
        <f>ROUND(RZH495*(1+$C$10),2)</f>
        <v>79.59</v>
      </c>
      <c r="RZJ495" s="100">
        <f>RZF495*RZH495</f>
        <v>79.59</v>
      </c>
      <c r="RZK495" s="294">
        <f>RZI495*RZF495</f>
        <v>79.59</v>
      </c>
      <c r="RZL495" s="295" t="s">
        <v>22773</v>
      </c>
      <c r="RZM495" s="416" t="s">
        <v>22774</v>
      </c>
      <c r="RZN495" s="416"/>
      <c r="RZO495" s="416"/>
      <c r="RZP495" s="416"/>
      <c r="RZQ495" s="416"/>
      <c r="RZR495" s="416"/>
      <c r="RZS495" s="258" t="s">
        <v>10863</v>
      </c>
      <c r="RZT495" s="258" t="s">
        <v>22772</v>
      </c>
      <c r="RZU495" s="258" t="s">
        <v>6595</v>
      </c>
      <c r="RZV495" s="251">
        <v>1</v>
      </c>
      <c r="RZW495" s="251"/>
      <c r="RZX495" s="100">
        <v>79.59</v>
      </c>
      <c r="RZY495" s="100">
        <f>ROUND(RZX495*(1+$C$10),2)</f>
        <v>79.59</v>
      </c>
      <c r="RZZ495" s="100">
        <f>RZV495*RZX495</f>
        <v>79.59</v>
      </c>
      <c r="SAA495" s="294">
        <f>RZY495*RZV495</f>
        <v>79.59</v>
      </c>
      <c r="SAB495" s="295" t="s">
        <v>22773</v>
      </c>
      <c r="SAC495" s="416" t="s">
        <v>22774</v>
      </c>
      <c r="SAD495" s="416"/>
      <c r="SAE495" s="416"/>
      <c r="SAF495" s="416"/>
      <c r="SAG495" s="416"/>
      <c r="SAH495" s="416"/>
      <c r="SAI495" s="258" t="s">
        <v>10863</v>
      </c>
      <c r="SAJ495" s="258" t="s">
        <v>22772</v>
      </c>
      <c r="SAK495" s="258" t="s">
        <v>6595</v>
      </c>
      <c r="SAL495" s="251">
        <v>1</v>
      </c>
      <c r="SAM495" s="251"/>
      <c r="SAN495" s="100">
        <v>79.59</v>
      </c>
      <c r="SAO495" s="100">
        <f>ROUND(SAN495*(1+$C$10),2)</f>
        <v>79.59</v>
      </c>
      <c r="SAP495" s="100">
        <f>SAL495*SAN495</f>
        <v>79.59</v>
      </c>
      <c r="SAQ495" s="294">
        <f>SAO495*SAL495</f>
        <v>79.59</v>
      </c>
      <c r="SAR495" s="295" t="s">
        <v>22773</v>
      </c>
      <c r="SAS495" s="416" t="s">
        <v>22774</v>
      </c>
      <c r="SAT495" s="416"/>
      <c r="SAU495" s="416"/>
      <c r="SAV495" s="416"/>
      <c r="SAW495" s="416"/>
      <c r="SAX495" s="416"/>
      <c r="SAY495" s="258" t="s">
        <v>10863</v>
      </c>
      <c r="SAZ495" s="258" t="s">
        <v>22772</v>
      </c>
      <c r="SBA495" s="258" t="s">
        <v>6595</v>
      </c>
      <c r="SBB495" s="251">
        <v>1</v>
      </c>
      <c r="SBC495" s="251"/>
      <c r="SBD495" s="100">
        <v>79.59</v>
      </c>
      <c r="SBE495" s="100">
        <f>ROUND(SBD495*(1+$C$10),2)</f>
        <v>79.59</v>
      </c>
      <c r="SBF495" s="100">
        <f>SBB495*SBD495</f>
        <v>79.59</v>
      </c>
      <c r="SBG495" s="294">
        <f>SBE495*SBB495</f>
        <v>79.59</v>
      </c>
      <c r="SBH495" s="295" t="s">
        <v>22773</v>
      </c>
      <c r="SBI495" s="416" t="s">
        <v>22774</v>
      </c>
      <c r="SBJ495" s="416"/>
      <c r="SBK495" s="416"/>
      <c r="SBL495" s="416"/>
      <c r="SBM495" s="416"/>
      <c r="SBN495" s="416"/>
      <c r="SBO495" s="258" t="s">
        <v>10863</v>
      </c>
      <c r="SBP495" s="258" t="s">
        <v>22772</v>
      </c>
      <c r="SBQ495" s="258" t="s">
        <v>6595</v>
      </c>
      <c r="SBR495" s="251">
        <v>1</v>
      </c>
      <c r="SBS495" s="251"/>
      <c r="SBT495" s="100">
        <v>79.59</v>
      </c>
      <c r="SBU495" s="100">
        <f>ROUND(SBT495*(1+$C$10),2)</f>
        <v>79.59</v>
      </c>
      <c r="SBV495" s="100">
        <f>SBR495*SBT495</f>
        <v>79.59</v>
      </c>
      <c r="SBW495" s="294">
        <f>SBU495*SBR495</f>
        <v>79.59</v>
      </c>
      <c r="SBX495" s="295" t="s">
        <v>22773</v>
      </c>
      <c r="SBY495" s="416" t="s">
        <v>22774</v>
      </c>
      <c r="SBZ495" s="416"/>
      <c r="SCA495" s="416"/>
      <c r="SCB495" s="416"/>
      <c r="SCC495" s="416"/>
      <c r="SCD495" s="416"/>
      <c r="SCE495" s="258" t="s">
        <v>10863</v>
      </c>
      <c r="SCF495" s="258" t="s">
        <v>22772</v>
      </c>
      <c r="SCG495" s="258" t="s">
        <v>6595</v>
      </c>
      <c r="SCH495" s="251">
        <v>1</v>
      </c>
      <c r="SCI495" s="251"/>
      <c r="SCJ495" s="100">
        <v>79.59</v>
      </c>
      <c r="SCK495" s="100">
        <f>ROUND(SCJ495*(1+$C$10),2)</f>
        <v>79.59</v>
      </c>
      <c r="SCL495" s="100">
        <f>SCH495*SCJ495</f>
        <v>79.59</v>
      </c>
      <c r="SCM495" s="294">
        <f>SCK495*SCH495</f>
        <v>79.59</v>
      </c>
      <c r="SCN495" s="295" t="s">
        <v>22773</v>
      </c>
      <c r="SCO495" s="416" t="s">
        <v>22774</v>
      </c>
      <c r="SCP495" s="416"/>
      <c r="SCQ495" s="416"/>
      <c r="SCR495" s="416"/>
      <c r="SCS495" s="416"/>
      <c r="SCT495" s="416"/>
      <c r="SCU495" s="258" t="s">
        <v>10863</v>
      </c>
      <c r="SCV495" s="258" t="s">
        <v>22772</v>
      </c>
      <c r="SCW495" s="258" t="s">
        <v>6595</v>
      </c>
      <c r="SCX495" s="251">
        <v>1</v>
      </c>
      <c r="SCY495" s="251"/>
      <c r="SCZ495" s="100">
        <v>79.59</v>
      </c>
      <c r="SDA495" s="100">
        <f>ROUND(SCZ495*(1+$C$10),2)</f>
        <v>79.59</v>
      </c>
      <c r="SDB495" s="100">
        <f>SCX495*SCZ495</f>
        <v>79.59</v>
      </c>
      <c r="SDC495" s="294">
        <f>SDA495*SCX495</f>
        <v>79.59</v>
      </c>
      <c r="SDD495" s="295" t="s">
        <v>22773</v>
      </c>
      <c r="SDE495" s="416" t="s">
        <v>22774</v>
      </c>
      <c r="SDF495" s="416"/>
      <c r="SDG495" s="416"/>
      <c r="SDH495" s="416"/>
      <c r="SDI495" s="416"/>
      <c r="SDJ495" s="416"/>
      <c r="SDK495" s="258" t="s">
        <v>10863</v>
      </c>
      <c r="SDL495" s="258" t="s">
        <v>22772</v>
      </c>
      <c r="SDM495" s="258" t="s">
        <v>6595</v>
      </c>
      <c r="SDN495" s="251">
        <v>1</v>
      </c>
      <c r="SDO495" s="251"/>
      <c r="SDP495" s="100">
        <v>79.59</v>
      </c>
      <c r="SDQ495" s="100">
        <f>ROUND(SDP495*(1+$C$10),2)</f>
        <v>79.59</v>
      </c>
      <c r="SDR495" s="100">
        <f>SDN495*SDP495</f>
        <v>79.59</v>
      </c>
      <c r="SDS495" s="294">
        <f>SDQ495*SDN495</f>
        <v>79.59</v>
      </c>
      <c r="SDT495" s="295" t="s">
        <v>22773</v>
      </c>
      <c r="SDU495" s="416" t="s">
        <v>22774</v>
      </c>
      <c r="SDV495" s="416"/>
      <c r="SDW495" s="416"/>
      <c r="SDX495" s="416"/>
      <c r="SDY495" s="416"/>
      <c r="SDZ495" s="416"/>
      <c r="SEA495" s="258" t="s">
        <v>10863</v>
      </c>
      <c r="SEB495" s="258" t="s">
        <v>22772</v>
      </c>
      <c r="SEC495" s="258" t="s">
        <v>6595</v>
      </c>
      <c r="SED495" s="251">
        <v>1</v>
      </c>
      <c r="SEE495" s="251"/>
      <c r="SEF495" s="100">
        <v>79.59</v>
      </c>
      <c r="SEG495" s="100">
        <f>ROUND(SEF495*(1+$C$10),2)</f>
        <v>79.59</v>
      </c>
      <c r="SEH495" s="100">
        <f>SED495*SEF495</f>
        <v>79.59</v>
      </c>
      <c r="SEI495" s="294">
        <f>SEG495*SED495</f>
        <v>79.59</v>
      </c>
      <c r="SEJ495" s="295" t="s">
        <v>22773</v>
      </c>
      <c r="SEK495" s="416" t="s">
        <v>22774</v>
      </c>
      <c r="SEL495" s="416"/>
      <c r="SEM495" s="416"/>
      <c r="SEN495" s="416"/>
      <c r="SEO495" s="416"/>
      <c r="SEP495" s="416"/>
      <c r="SEQ495" s="258" t="s">
        <v>10863</v>
      </c>
      <c r="SER495" s="258" t="s">
        <v>22772</v>
      </c>
      <c r="SES495" s="258" t="s">
        <v>6595</v>
      </c>
      <c r="SET495" s="251">
        <v>1</v>
      </c>
      <c r="SEU495" s="251"/>
      <c r="SEV495" s="100">
        <v>79.59</v>
      </c>
      <c r="SEW495" s="100">
        <f>ROUND(SEV495*(1+$C$10),2)</f>
        <v>79.59</v>
      </c>
      <c r="SEX495" s="100">
        <f>SET495*SEV495</f>
        <v>79.59</v>
      </c>
      <c r="SEY495" s="294">
        <f>SEW495*SET495</f>
        <v>79.59</v>
      </c>
      <c r="SEZ495" s="295" t="s">
        <v>22773</v>
      </c>
      <c r="SFA495" s="416" t="s">
        <v>22774</v>
      </c>
      <c r="SFB495" s="416"/>
      <c r="SFC495" s="416"/>
      <c r="SFD495" s="416"/>
      <c r="SFE495" s="416"/>
      <c r="SFF495" s="416"/>
      <c r="SFG495" s="258" t="s">
        <v>10863</v>
      </c>
      <c r="SFH495" s="258" t="s">
        <v>22772</v>
      </c>
      <c r="SFI495" s="258" t="s">
        <v>6595</v>
      </c>
      <c r="SFJ495" s="251">
        <v>1</v>
      </c>
      <c r="SFK495" s="251"/>
      <c r="SFL495" s="100">
        <v>79.59</v>
      </c>
      <c r="SFM495" s="100">
        <f>ROUND(SFL495*(1+$C$10),2)</f>
        <v>79.59</v>
      </c>
      <c r="SFN495" s="100">
        <f>SFJ495*SFL495</f>
        <v>79.59</v>
      </c>
      <c r="SFO495" s="294">
        <f>SFM495*SFJ495</f>
        <v>79.59</v>
      </c>
      <c r="SFP495" s="295" t="s">
        <v>22773</v>
      </c>
      <c r="SFQ495" s="416" t="s">
        <v>22774</v>
      </c>
      <c r="SFR495" s="416"/>
      <c r="SFS495" s="416"/>
      <c r="SFT495" s="416"/>
      <c r="SFU495" s="416"/>
      <c r="SFV495" s="416"/>
      <c r="SFW495" s="258" t="s">
        <v>10863</v>
      </c>
      <c r="SFX495" s="258" t="s">
        <v>22772</v>
      </c>
      <c r="SFY495" s="258" t="s">
        <v>6595</v>
      </c>
      <c r="SFZ495" s="251">
        <v>1</v>
      </c>
      <c r="SGA495" s="251"/>
      <c r="SGB495" s="100">
        <v>79.59</v>
      </c>
      <c r="SGC495" s="100">
        <f>ROUND(SGB495*(1+$C$10),2)</f>
        <v>79.59</v>
      </c>
      <c r="SGD495" s="100">
        <f>SFZ495*SGB495</f>
        <v>79.59</v>
      </c>
      <c r="SGE495" s="294">
        <f>SGC495*SFZ495</f>
        <v>79.59</v>
      </c>
      <c r="SGF495" s="295" t="s">
        <v>22773</v>
      </c>
      <c r="SGG495" s="416" t="s">
        <v>22774</v>
      </c>
      <c r="SGH495" s="416"/>
      <c r="SGI495" s="416"/>
      <c r="SGJ495" s="416"/>
      <c r="SGK495" s="416"/>
      <c r="SGL495" s="416"/>
      <c r="SGM495" s="258" t="s">
        <v>10863</v>
      </c>
      <c r="SGN495" s="258" t="s">
        <v>22772</v>
      </c>
      <c r="SGO495" s="258" t="s">
        <v>6595</v>
      </c>
      <c r="SGP495" s="251">
        <v>1</v>
      </c>
      <c r="SGQ495" s="251"/>
      <c r="SGR495" s="100">
        <v>79.59</v>
      </c>
      <c r="SGS495" s="100">
        <f>ROUND(SGR495*(1+$C$10),2)</f>
        <v>79.59</v>
      </c>
      <c r="SGT495" s="100">
        <f>SGP495*SGR495</f>
        <v>79.59</v>
      </c>
      <c r="SGU495" s="294">
        <f>SGS495*SGP495</f>
        <v>79.59</v>
      </c>
      <c r="SGV495" s="295" t="s">
        <v>22773</v>
      </c>
      <c r="SGW495" s="416" t="s">
        <v>22774</v>
      </c>
      <c r="SGX495" s="416"/>
      <c r="SGY495" s="416"/>
      <c r="SGZ495" s="416"/>
      <c r="SHA495" s="416"/>
      <c r="SHB495" s="416"/>
      <c r="SHC495" s="258" t="s">
        <v>10863</v>
      </c>
      <c r="SHD495" s="258" t="s">
        <v>22772</v>
      </c>
      <c r="SHE495" s="258" t="s">
        <v>6595</v>
      </c>
      <c r="SHF495" s="251">
        <v>1</v>
      </c>
      <c r="SHG495" s="251"/>
      <c r="SHH495" s="100">
        <v>79.59</v>
      </c>
      <c r="SHI495" s="100">
        <f>ROUND(SHH495*(1+$C$10),2)</f>
        <v>79.59</v>
      </c>
      <c r="SHJ495" s="100">
        <f>SHF495*SHH495</f>
        <v>79.59</v>
      </c>
      <c r="SHK495" s="294">
        <f>SHI495*SHF495</f>
        <v>79.59</v>
      </c>
      <c r="SHL495" s="295" t="s">
        <v>22773</v>
      </c>
      <c r="SHM495" s="416" t="s">
        <v>22774</v>
      </c>
      <c r="SHN495" s="416"/>
      <c r="SHO495" s="416"/>
      <c r="SHP495" s="416"/>
      <c r="SHQ495" s="416"/>
      <c r="SHR495" s="416"/>
      <c r="SHS495" s="258" t="s">
        <v>10863</v>
      </c>
      <c r="SHT495" s="258" t="s">
        <v>22772</v>
      </c>
      <c r="SHU495" s="258" t="s">
        <v>6595</v>
      </c>
      <c r="SHV495" s="251">
        <v>1</v>
      </c>
      <c r="SHW495" s="251"/>
      <c r="SHX495" s="100">
        <v>79.59</v>
      </c>
      <c r="SHY495" s="100">
        <f>ROUND(SHX495*(1+$C$10),2)</f>
        <v>79.59</v>
      </c>
      <c r="SHZ495" s="100">
        <f>SHV495*SHX495</f>
        <v>79.59</v>
      </c>
      <c r="SIA495" s="294">
        <f>SHY495*SHV495</f>
        <v>79.59</v>
      </c>
      <c r="SIB495" s="295" t="s">
        <v>22773</v>
      </c>
      <c r="SIC495" s="416" t="s">
        <v>22774</v>
      </c>
      <c r="SID495" s="416"/>
      <c r="SIE495" s="416"/>
      <c r="SIF495" s="416"/>
      <c r="SIG495" s="416"/>
      <c r="SIH495" s="416"/>
      <c r="SII495" s="258" t="s">
        <v>10863</v>
      </c>
      <c r="SIJ495" s="258" t="s">
        <v>22772</v>
      </c>
      <c r="SIK495" s="258" t="s">
        <v>6595</v>
      </c>
      <c r="SIL495" s="251">
        <v>1</v>
      </c>
      <c r="SIM495" s="251"/>
      <c r="SIN495" s="100">
        <v>79.59</v>
      </c>
      <c r="SIO495" s="100">
        <f>ROUND(SIN495*(1+$C$10),2)</f>
        <v>79.59</v>
      </c>
      <c r="SIP495" s="100">
        <f>SIL495*SIN495</f>
        <v>79.59</v>
      </c>
      <c r="SIQ495" s="294">
        <f>SIO495*SIL495</f>
        <v>79.59</v>
      </c>
      <c r="SIR495" s="295" t="s">
        <v>22773</v>
      </c>
      <c r="SIS495" s="416" t="s">
        <v>22774</v>
      </c>
      <c r="SIT495" s="416"/>
      <c r="SIU495" s="416"/>
      <c r="SIV495" s="416"/>
      <c r="SIW495" s="416"/>
      <c r="SIX495" s="416"/>
      <c r="SIY495" s="258" t="s">
        <v>10863</v>
      </c>
      <c r="SIZ495" s="258" t="s">
        <v>22772</v>
      </c>
      <c r="SJA495" s="258" t="s">
        <v>6595</v>
      </c>
      <c r="SJB495" s="251">
        <v>1</v>
      </c>
      <c r="SJC495" s="251"/>
      <c r="SJD495" s="100">
        <v>79.59</v>
      </c>
      <c r="SJE495" s="100">
        <f>ROUND(SJD495*(1+$C$10),2)</f>
        <v>79.59</v>
      </c>
      <c r="SJF495" s="100">
        <f>SJB495*SJD495</f>
        <v>79.59</v>
      </c>
      <c r="SJG495" s="294">
        <f>SJE495*SJB495</f>
        <v>79.59</v>
      </c>
      <c r="SJH495" s="295" t="s">
        <v>22773</v>
      </c>
      <c r="SJI495" s="416" t="s">
        <v>22774</v>
      </c>
      <c r="SJJ495" s="416"/>
      <c r="SJK495" s="416"/>
      <c r="SJL495" s="416"/>
      <c r="SJM495" s="416"/>
      <c r="SJN495" s="416"/>
      <c r="SJO495" s="258" t="s">
        <v>10863</v>
      </c>
      <c r="SJP495" s="258" t="s">
        <v>22772</v>
      </c>
      <c r="SJQ495" s="258" t="s">
        <v>6595</v>
      </c>
      <c r="SJR495" s="251">
        <v>1</v>
      </c>
      <c r="SJS495" s="251"/>
      <c r="SJT495" s="100">
        <v>79.59</v>
      </c>
      <c r="SJU495" s="100">
        <f>ROUND(SJT495*(1+$C$10),2)</f>
        <v>79.59</v>
      </c>
      <c r="SJV495" s="100">
        <f>SJR495*SJT495</f>
        <v>79.59</v>
      </c>
      <c r="SJW495" s="294">
        <f>SJU495*SJR495</f>
        <v>79.59</v>
      </c>
      <c r="SJX495" s="295" t="s">
        <v>22773</v>
      </c>
      <c r="SJY495" s="416" t="s">
        <v>22774</v>
      </c>
      <c r="SJZ495" s="416"/>
      <c r="SKA495" s="416"/>
      <c r="SKB495" s="416"/>
      <c r="SKC495" s="416"/>
      <c r="SKD495" s="416"/>
      <c r="SKE495" s="258" t="s">
        <v>10863</v>
      </c>
      <c r="SKF495" s="258" t="s">
        <v>22772</v>
      </c>
      <c r="SKG495" s="258" t="s">
        <v>6595</v>
      </c>
      <c r="SKH495" s="251">
        <v>1</v>
      </c>
      <c r="SKI495" s="251"/>
      <c r="SKJ495" s="100">
        <v>79.59</v>
      </c>
      <c r="SKK495" s="100">
        <f>ROUND(SKJ495*(1+$C$10),2)</f>
        <v>79.59</v>
      </c>
      <c r="SKL495" s="100">
        <f>SKH495*SKJ495</f>
        <v>79.59</v>
      </c>
      <c r="SKM495" s="294">
        <f>SKK495*SKH495</f>
        <v>79.59</v>
      </c>
      <c r="SKN495" s="295" t="s">
        <v>22773</v>
      </c>
      <c r="SKO495" s="416" t="s">
        <v>22774</v>
      </c>
      <c r="SKP495" s="416"/>
      <c r="SKQ495" s="416"/>
      <c r="SKR495" s="416"/>
      <c r="SKS495" s="416"/>
      <c r="SKT495" s="416"/>
      <c r="SKU495" s="258" t="s">
        <v>10863</v>
      </c>
      <c r="SKV495" s="258" t="s">
        <v>22772</v>
      </c>
      <c r="SKW495" s="258" t="s">
        <v>6595</v>
      </c>
      <c r="SKX495" s="251">
        <v>1</v>
      </c>
      <c r="SKY495" s="251"/>
      <c r="SKZ495" s="100">
        <v>79.59</v>
      </c>
      <c r="SLA495" s="100">
        <f>ROUND(SKZ495*(1+$C$10),2)</f>
        <v>79.59</v>
      </c>
      <c r="SLB495" s="100">
        <f>SKX495*SKZ495</f>
        <v>79.59</v>
      </c>
      <c r="SLC495" s="294">
        <f>SLA495*SKX495</f>
        <v>79.59</v>
      </c>
      <c r="SLD495" s="295" t="s">
        <v>22773</v>
      </c>
      <c r="SLE495" s="416" t="s">
        <v>22774</v>
      </c>
      <c r="SLF495" s="416"/>
      <c r="SLG495" s="416"/>
      <c r="SLH495" s="416"/>
      <c r="SLI495" s="416"/>
      <c r="SLJ495" s="416"/>
      <c r="SLK495" s="258" t="s">
        <v>10863</v>
      </c>
      <c r="SLL495" s="258" t="s">
        <v>22772</v>
      </c>
      <c r="SLM495" s="258" t="s">
        <v>6595</v>
      </c>
      <c r="SLN495" s="251">
        <v>1</v>
      </c>
      <c r="SLO495" s="251"/>
      <c r="SLP495" s="100">
        <v>79.59</v>
      </c>
      <c r="SLQ495" s="100">
        <f>ROUND(SLP495*(1+$C$10),2)</f>
        <v>79.59</v>
      </c>
      <c r="SLR495" s="100">
        <f>SLN495*SLP495</f>
        <v>79.59</v>
      </c>
      <c r="SLS495" s="294">
        <f>SLQ495*SLN495</f>
        <v>79.59</v>
      </c>
      <c r="SLT495" s="295" t="s">
        <v>22773</v>
      </c>
      <c r="SLU495" s="416" t="s">
        <v>22774</v>
      </c>
      <c r="SLV495" s="416"/>
      <c r="SLW495" s="416"/>
      <c r="SLX495" s="416"/>
      <c r="SLY495" s="416"/>
      <c r="SLZ495" s="416"/>
      <c r="SMA495" s="258" t="s">
        <v>10863</v>
      </c>
      <c r="SMB495" s="258" t="s">
        <v>22772</v>
      </c>
      <c r="SMC495" s="258" t="s">
        <v>6595</v>
      </c>
      <c r="SMD495" s="251">
        <v>1</v>
      </c>
      <c r="SME495" s="251"/>
      <c r="SMF495" s="100">
        <v>79.59</v>
      </c>
      <c r="SMG495" s="100">
        <f>ROUND(SMF495*(1+$C$10),2)</f>
        <v>79.59</v>
      </c>
      <c r="SMH495" s="100">
        <f>SMD495*SMF495</f>
        <v>79.59</v>
      </c>
      <c r="SMI495" s="294">
        <f>SMG495*SMD495</f>
        <v>79.59</v>
      </c>
      <c r="SMJ495" s="295" t="s">
        <v>22773</v>
      </c>
      <c r="SMK495" s="416" t="s">
        <v>22774</v>
      </c>
      <c r="SML495" s="416"/>
      <c r="SMM495" s="416"/>
      <c r="SMN495" s="416"/>
      <c r="SMO495" s="416"/>
      <c r="SMP495" s="416"/>
      <c r="SMQ495" s="258" t="s">
        <v>10863</v>
      </c>
      <c r="SMR495" s="258" t="s">
        <v>22772</v>
      </c>
      <c r="SMS495" s="258" t="s">
        <v>6595</v>
      </c>
      <c r="SMT495" s="251">
        <v>1</v>
      </c>
      <c r="SMU495" s="251"/>
      <c r="SMV495" s="100">
        <v>79.59</v>
      </c>
      <c r="SMW495" s="100">
        <f>ROUND(SMV495*(1+$C$10),2)</f>
        <v>79.59</v>
      </c>
      <c r="SMX495" s="100">
        <f>SMT495*SMV495</f>
        <v>79.59</v>
      </c>
      <c r="SMY495" s="294">
        <f>SMW495*SMT495</f>
        <v>79.59</v>
      </c>
      <c r="SMZ495" s="295" t="s">
        <v>22773</v>
      </c>
      <c r="SNA495" s="416" t="s">
        <v>22774</v>
      </c>
      <c r="SNB495" s="416"/>
      <c r="SNC495" s="416"/>
      <c r="SND495" s="416"/>
      <c r="SNE495" s="416"/>
      <c r="SNF495" s="416"/>
      <c r="SNG495" s="258" t="s">
        <v>10863</v>
      </c>
      <c r="SNH495" s="258" t="s">
        <v>22772</v>
      </c>
      <c r="SNI495" s="258" t="s">
        <v>6595</v>
      </c>
      <c r="SNJ495" s="251">
        <v>1</v>
      </c>
      <c r="SNK495" s="251"/>
      <c r="SNL495" s="100">
        <v>79.59</v>
      </c>
      <c r="SNM495" s="100">
        <f>ROUND(SNL495*(1+$C$10),2)</f>
        <v>79.59</v>
      </c>
      <c r="SNN495" s="100">
        <f>SNJ495*SNL495</f>
        <v>79.59</v>
      </c>
      <c r="SNO495" s="294">
        <f>SNM495*SNJ495</f>
        <v>79.59</v>
      </c>
      <c r="SNP495" s="295" t="s">
        <v>22773</v>
      </c>
      <c r="SNQ495" s="416" t="s">
        <v>22774</v>
      </c>
      <c r="SNR495" s="416"/>
      <c r="SNS495" s="416"/>
      <c r="SNT495" s="416"/>
      <c r="SNU495" s="416"/>
      <c r="SNV495" s="416"/>
      <c r="SNW495" s="258" t="s">
        <v>10863</v>
      </c>
      <c r="SNX495" s="258" t="s">
        <v>22772</v>
      </c>
      <c r="SNY495" s="258" t="s">
        <v>6595</v>
      </c>
      <c r="SNZ495" s="251">
        <v>1</v>
      </c>
      <c r="SOA495" s="251"/>
      <c r="SOB495" s="100">
        <v>79.59</v>
      </c>
      <c r="SOC495" s="100">
        <f>ROUND(SOB495*(1+$C$10),2)</f>
        <v>79.59</v>
      </c>
      <c r="SOD495" s="100">
        <f>SNZ495*SOB495</f>
        <v>79.59</v>
      </c>
      <c r="SOE495" s="294">
        <f>SOC495*SNZ495</f>
        <v>79.59</v>
      </c>
      <c r="SOF495" s="295" t="s">
        <v>22773</v>
      </c>
      <c r="SOG495" s="416" t="s">
        <v>22774</v>
      </c>
      <c r="SOH495" s="416"/>
      <c r="SOI495" s="416"/>
      <c r="SOJ495" s="416"/>
      <c r="SOK495" s="416"/>
      <c r="SOL495" s="416"/>
      <c r="SOM495" s="258" t="s">
        <v>10863</v>
      </c>
      <c r="SON495" s="258" t="s">
        <v>22772</v>
      </c>
      <c r="SOO495" s="258" t="s">
        <v>6595</v>
      </c>
      <c r="SOP495" s="251">
        <v>1</v>
      </c>
      <c r="SOQ495" s="251"/>
      <c r="SOR495" s="100">
        <v>79.59</v>
      </c>
      <c r="SOS495" s="100">
        <f>ROUND(SOR495*(1+$C$10),2)</f>
        <v>79.59</v>
      </c>
      <c r="SOT495" s="100">
        <f>SOP495*SOR495</f>
        <v>79.59</v>
      </c>
      <c r="SOU495" s="294">
        <f>SOS495*SOP495</f>
        <v>79.59</v>
      </c>
      <c r="SOV495" s="295" t="s">
        <v>22773</v>
      </c>
      <c r="SOW495" s="416" t="s">
        <v>22774</v>
      </c>
      <c r="SOX495" s="416"/>
      <c r="SOY495" s="416"/>
      <c r="SOZ495" s="416"/>
      <c r="SPA495" s="416"/>
      <c r="SPB495" s="416"/>
      <c r="SPC495" s="258" t="s">
        <v>10863</v>
      </c>
      <c r="SPD495" s="258" t="s">
        <v>22772</v>
      </c>
      <c r="SPE495" s="258" t="s">
        <v>6595</v>
      </c>
      <c r="SPF495" s="251">
        <v>1</v>
      </c>
      <c r="SPG495" s="251"/>
      <c r="SPH495" s="100">
        <v>79.59</v>
      </c>
      <c r="SPI495" s="100">
        <f>ROUND(SPH495*(1+$C$10),2)</f>
        <v>79.59</v>
      </c>
      <c r="SPJ495" s="100">
        <f>SPF495*SPH495</f>
        <v>79.59</v>
      </c>
      <c r="SPK495" s="294">
        <f>SPI495*SPF495</f>
        <v>79.59</v>
      </c>
      <c r="SPL495" s="295" t="s">
        <v>22773</v>
      </c>
      <c r="SPM495" s="416" t="s">
        <v>22774</v>
      </c>
      <c r="SPN495" s="416"/>
      <c r="SPO495" s="416"/>
      <c r="SPP495" s="416"/>
      <c r="SPQ495" s="416"/>
      <c r="SPR495" s="416"/>
      <c r="SPS495" s="258" t="s">
        <v>10863</v>
      </c>
      <c r="SPT495" s="258" t="s">
        <v>22772</v>
      </c>
      <c r="SPU495" s="258" t="s">
        <v>6595</v>
      </c>
      <c r="SPV495" s="251">
        <v>1</v>
      </c>
      <c r="SPW495" s="251"/>
      <c r="SPX495" s="100">
        <v>79.59</v>
      </c>
      <c r="SPY495" s="100">
        <f>ROUND(SPX495*(1+$C$10),2)</f>
        <v>79.59</v>
      </c>
      <c r="SPZ495" s="100">
        <f>SPV495*SPX495</f>
        <v>79.59</v>
      </c>
      <c r="SQA495" s="294">
        <f>SPY495*SPV495</f>
        <v>79.59</v>
      </c>
      <c r="SQB495" s="295" t="s">
        <v>22773</v>
      </c>
      <c r="SQC495" s="416" t="s">
        <v>22774</v>
      </c>
      <c r="SQD495" s="416"/>
      <c r="SQE495" s="416"/>
      <c r="SQF495" s="416"/>
      <c r="SQG495" s="416"/>
      <c r="SQH495" s="416"/>
      <c r="SQI495" s="258" t="s">
        <v>10863</v>
      </c>
      <c r="SQJ495" s="258" t="s">
        <v>22772</v>
      </c>
      <c r="SQK495" s="258" t="s">
        <v>6595</v>
      </c>
      <c r="SQL495" s="251">
        <v>1</v>
      </c>
      <c r="SQM495" s="251"/>
      <c r="SQN495" s="100">
        <v>79.59</v>
      </c>
      <c r="SQO495" s="100">
        <f>ROUND(SQN495*(1+$C$10),2)</f>
        <v>79.59</v>
      </c>
      <c r="SQP495" s="100">
        <f>SQL495*SQN495</f>
        <v>79.59</v>
      </c>
      <c r="SQQ495" s="294">
        <f>SQO495*SQL495</f>
        <v>79.59</v>
      </c>
      <c r="SQR495" s="295" t="s">
        <v>22773</v>
      </c>
      <c r="SQS495" s="416" t="s">
        <v>22774</v>
      </c>
      <c r="SQT495" s="416"/>
      <c r="SQU495" s="416"/>
      <c r="SQV495" s="416"/>
      <c r="SQW495" s="416"/>
      <c r="SQX495" s="416"/>
      <c r="SQY495" s="258" t="s">
        <v>10863</v>
      </c>
      <c r="SQZ495" s="258" t="s">
        <v>22772</v>
      </c>
      <c r="SRA495" s="258" t="s">
        <v>6595</v>
      </c>
      <c r="SRB495" s="251">
        <v>1</v>
      </c>
      <c r="SRC495" s="251"/>
      <c r="SRD495" s="100">
        <v>79.59</v>
      </c>
      <c r="SRE495" s="100">
        <f>ROUND(SRD495*(1+$C$10),2)</f>
        <v>79.59</v>
      </c>
      <c r="SRF495" s="100">
        <f>SRB495*SRD495</f>
        <v>79.59</v>
      </c>
      <c r="SRG495" s="294">
        <f>SRE495*SRB495</f>
        <v>79.59</v>
      </c>
      <c r="SRH495" s="295" t="s">
        <v>22773</v>
      </c>
      <c r="SRI495" s="416" t="s">
        <v>22774</v>
      </c>
      <c r="SRJ495" s="416"/>
      <c r="SRK495" s="416"/>
      <c r="SRL495" s="416"/>
      <c r="SRM495" s="416"/>
      <c r="SRN495" s="416"/>
      <c r="SRO495" s="258" t="s">
        <v>10863</v>
      </c>
      <c r="SRP495" s="258" t="s">
        <v>22772</v>
      </c>
      <c r="SRQ495" s="258" t="s">
        <v>6595</v>
      </c>
      <c r="SRR495" s="251">
        <v>1</v>
      </c>
      <c r="SRS495" s="251"/>
      <c r="SRT495" s="100">
        <v>79.59</v>
      </c>
      <c r="SRU495" s="100">
        <f>ROUND(SRT495*(1+$C$10),2)</f>
        <v>79.59</v>
      </c>
      <c r="SRV495" s="100">
        <f>SRR495*SRT495</f>
        <v>79.59</v>
      </c>
      <c r="SRW495" s="294">
        <f>SRU495*SRR495</f>
        <v>79.59</v>
      </c>
      <c r="SRX495" s="295" t="s">
        <v>22773</v>
      </c>
      <c r="SRY495" s="416" t="s">
        <v>22774</v>
      </c>
      <c r="SRZ495" s="416"/>
      <c r="SSA495" s="416"/>
      <c r="SSB495" s="416"/>
      <c r="SSC495" s="416"/>
      <c r="SSD495" s="416"/>
      <c r="SSE495" s="258" t="s">
        <v>10863</v>
      </c>
      <c r="SSF495" s="258" t="s">
        <v>22772</v>
      </c>
      <c r="SSG495" s="258" t="s">
        <v>6595</v>
      </c>
      <c r="SSH495" s="251">
        <v>1</v>
      </c>
      <c r="SSI495" s="251"/>
      <c r="SSJ495" s="100">
        <v>79.59</v>
      </c>
      <c r="SSK495" s="100">
        <f>ROUND(SSJ495*(1+$C$10),2)</f>
        <v>79.59</v>
      </c>
      <c r="SSL495" s="100">
        <f>SSH495*SSJ495</f>
        <v>79.59</v>
      </c>
      <c r="SSM495" s="294">
        <f>SSK495*SSH495</f>
        <v>79.59</v>
      </c>
      <c r="SSN495" s="295" t="s">
        <v>22773</v>
      </c>
      <c r="SSO495" s="416" t="s">
        <v>22774</v>
      </c>
      <c r="SSP495" s="416"/>
      <c r="SSQ495" s="416"/>
      <c r="SSR495" s="416"/>
      <c r="SSS495" s="416"/>
      <c r="SST495" s="416"/>
      <c r="SSU495" s="258" t="s">
        <v>10863</v>
      </c>
      <c r="SSV495" s="258" t="s">
        <v>22772</v>
      </c>
      <c r="SSW495" s="258" t="s">
        <v>6595</v>
      </c>
      <c r="SSX495" s="251">
        <v>1</v>
      </c>
      <c r="SSY495" s="251"/>
      <c r="SSZ495" s="100">
        <v>79.59</v>
      </c>
      <c r="STA495" s="100">
        <f>ROUND(SSZ495*(1+$C$10),2)</f>
        <v>79.59</v>
      </c>
      <c r="STB495" s="100">
        <f>SSX495*SSZ495</f>
        <v>79.59</v>
      </c>
      <c r="STC495" s="294">
        <f>STA495*SSX495</f>
        <v>79.59</v>
      </c>
      <c r="STD495" s="295" t="s">
        <v>22773</v>
      </c>
      <c r="STE495" s="416" t="s">
        <v>22774</v>
      </c>
      <c r="STF495" s="416"/>
      <c r="STG495" s="416"/>
      <c r="STH495" s="416"/>
      <c r="STI495" s="416"/>
      <c r="STJ495" s="416"/>
      <c r="STK495" s="258" t="s">
        <v>10863</v>
      </c>
      <c r="STL495" s="258" t="s">
        <v>22772</v>
      </c>
      <c r="STM495" s="258" t="s">
        <v>6595</v>
      </c>
      <c r="STN495" s="251">
        <v>1</v>
      </c>
      <c r="STO495" s="251"/>
      <c r="STP495" s="100">
        <v>79.59</v>
      </c>
      <c r="STQ495" s="100">
        <f>ROUND(STP495*(1+$C$10),2)</f>
        <v>79.59</v>
      </c>
      <c r="STR495" s="100">
        <f>STN495*STP495</f>
        <v>79.59</v>
      </c>
      <c r="STS495" s="294">
        <f>STQ495*STN495</f>
        <v>79.59</v>
      </c>
      <c r="STT495" s="295" t="s">
        <v>22773</v>
      </c>
      <c r="STU495" s="416" t="s">
        <v>22774</v>
      </c>
      <c r="STV495" s="416"/>
      <c r="STW495" s="416"/>
      <c r="STX495" s="416"/>
      <c r="STY495" s="416"/>
      <c r="STZ495" s="416"/>
      <c r="SUA495" s="258" t="s">
        <v>10863</v>
      </c>
      <c r="SUB495" s="258" t="s">
        <v>22772</v>
      </c>
      <c r="SUC495" s="258" t="s">
        <v>6595</v>
      </c>
      <c r="SUD495" s="251">
        <v>1</v>
      </c>
      <c r="SUE495" s="251"/>
      <c r="SUF495" s="100">
        <v>79.59</v>
      </c>
      <c r="SUG495" s="100">
        <f>ROUND(SUF495*(1+$C$10),2)</f>
        <v>79.59</v>
      </c>
      <c r="SUH495" s="100">
        <f>SUD495*SUF495</f>
        <v>79.59</v>
      </c>
      <c r="SUI495" s="294">
        <f>SUG495*SUD495</f>
        <v>79.59</v>
      </c>
      <c r="SUJ495" s="295" t="s">
        <v>22773</v>
      </c>
      <c r="SUK495" s="416" t="s">
        <v>22774</v>
      </c>
      <c r="SUL495" s="416"/>
      <c r="SUM495" s="416"/>
      <c r="SUN495" s="416"/>
      <c r="SUO495" s="416"/>
      <c r="SUP495" s="416"/>
      <c r="SUQ495" s="258" t="s">
        <v>10863</v>
      </c>
      <c r="SUR495" s="258" t="s">
        <v>22772</v>
      </c>
      <c r="SUS495" s="258" t="s">
        <v>6595</v>
      </c>
      <c r="SUT495" s="251">
        <v>1</v>
      </c>
      <c r="SUU495" s="251"/>
      <c r="SUV495" s="100">
        <v>79.59</v>
      </c>
      <c r="SUW495" s="100">
        <f>ROUND(SUV495*(1+$C$10),2)</f>
        <v>79.59</v>
      </c>
      <c r="SUX495" s="100">
        <f>SUT495*SUV495</f>
        <v>79.59</v>
      </c>
      <c r="SUY495" s="294">
        <f>SUW495*SUT495</f>
        <v>79.59</v>
      </c>
      <c r="SUZ495" s="295" t="s">
        <v>22773</v>
      </c>
      <c r="SVA495" s="416" t="s">
        <v>22774</v>
      </c>
      <c r="SVB495" s="416"/>
      <c r="SVC495" s="416"/>
      <c r="SVD495" s="416"/>
      <c r="SVE495" s="416"/>
      <c r="SVF495" s="416"/>
      <c r="SVG495" s="258" t="s">
        <v>10863</v>
      </c>
      <c r="SVH495" s="258" t="s">
        <v>22772</v>
      </c>
      <c r="SVI495" s="258" t="s">
        <v>6595</v>
      </c>
      <c r="SVJ495" s="251">
        <v>1</v>
      </c>
      <c r="SVK495" s="251"/>
      <c r="SVL495" s="100">
        <v>79.59</v>
      </c>
      <c r="SVM495" s="100">
        <f>ROUND(SVL495*(1+$C$10),2)</f>
        <v>79.59</v>
      </c>
      <c r="SVN495" s="100">
        <f>SVJ495*SVL495</f>
        <v>79.59</v>
      </c>
      <c r="SVO495" s="294">
        <f>SVM495*SVJ495</f>
        <v>79.59</v>
      </c>
      <c r="SVP495" s="295" t="s">
        <v>22773</v>
      </c>
      <c r="SVQ495" s="416" t="s">
        <v>22774</v>
      </c>
      <c r="SVR495" s="416"/>
      <c r="SVS495" s="416"/>
      <c r="SVT495" s="416"/>
      <c r="SVU495" s="416"/>
      <c r="SVV495" s="416"/>
      <c r="SVW495" s="258" t="s">
        <v>10863</v>
      </c>
      <c r="SVX495" s="258" t="s">
        <v>22772</v>
      </c>
      <c r="SVY495" s="258" t="s">
        <v>6595</v>
      </c>
      <c r="SVZ495" s="251">
        <v>1</v>
      </c>
      <c r="SWA495" s="251"/>
      <c r="SWB495" s="100">
        <v>79.59</v>
      </c>
      <c r="SWC495" s="100">
        <f>ROUND(SWB495*(1+$C$10),2)</f>
        <v>79.59</v>
      </c>
      <c r="SWD495" s="100">
        <f>SVZ495*SWB495</f>
        <v>79.59</v>
      </c>
      <c r="SWE495" s="294">
        <f>SWC495*SVZ495</f>
        <v>79.59</v>
      </c>
      <c r="SWF495" s="295" t="s">
        <v>22773</v>
      </c>
      <c r="SWG495" s="416" t="s">
        <v>22774</v>
      </c>
      <c r="SWH495" s="416"/>
      <c r="SWI495" s="416"/>
      <c r="SWJ495" s="416"/>
      <c r="SWK495" s="416"/>
      <c r="SWL495" s="416"/>
      <c r="SWM495" s="258" t="s">
        <v>10863</v>
      </c>
      <c r="SWN495" s="258" t="s">
        <v>22772</v>
      </c>
      <c r="SWO495" s="258" t="s">
        <v>6595</v>
      </c>
      <c r="SWP495" s="251">
        <v>1</v>
      </c>
      <c r="SWQ495" s="251"/>
      <c r="SWR495" s="100">
        <v>79.59</v>
      </c>
      <c r="SWS495" s="100">
        <f>ROUND(SWR495*(1+$C$10),2)</f>
        <v>79.59</v>
      </c>
      <c r="SWT495" s="100">
        <f>SWP495*SWR495</f>
        <v>79.59</v>
      </c>
      <c r="SWU495" s="294">
        <f>SWS495*SWP495</f>
        <v>79.59</v>
      </c>
      <c r="SWV495" s="295" t="s">
        <v>22773</v>
      </c>
      <c r="SWW495" s="416" t="s">
        <v>22774</v>
      </c>
      <c r="SWX495" s="416"/>
      <c r="SWY495" s="416"/>
      <c r="SWZ495" s="416"/>
      <c r="SXA495" s="416"/>
      <c r="SXB495" s="416"/>
      <c r="SXC495" s="258" t="s">
        <v>10863</v>
      </c>
      <c r="SXD495" s="258" t="s">
        <v>22772</v>
      </c>
      <c r="SXE495" s="258" t="s">
        <v>6595</v>
      </c>
      <c r="SXF495" s="251">
        <v>1</v>
      </c>
      <c r="SXG495" s="251"/>
      <c r="SXH495" s="100">
        <v>79.59</v>
      </c>
      <c r="SXI495" s="100">
        <f>ROUND(SXH495*(1+$C$10),2)</f>
        <v>79.59</v>
      </c>
      <c r="SXJ495" s="100">
        <f>SXF495*SXH495</f>
        <v>79.59</v>
      </c>
      <c r="SXK495" s="294">
        <f>SXI495*SXF495</f>
        <v>79.59</v>
      </c>
      <c r="SXL495" s="295" t="s">
        <v>22773</v>
      </c>
      <c r="SXM495" s="416" t="s">
        <v>22774</v>
      </c>
      <c r="SXN495" s="416"/>
      <c r="SXO495" s="416"/>
      <c r="SXP495" s="416"/>
      <c r="SXQ495" s="416"/>
      <c r="SXR495" s="416"/>
      <c r="SXS495" s="258" t="s">
        <v>10863</v>
      </c>
      <c r="SXT495" s="258" t="s">
        <v>22772</v>
      </c>
      <c r="SXU495" s="258" t="s">
        <v>6595</v>
      </c>
      <c r="SXV495" s="251">
        <v>1</v>
      </c>
      <c r="SXW495" s="251"/>
      <c r="SXX495" s="100">
        <v>79.59</v>
      </c>
      <c r="SXY495" s="100">
        <f>ROUND(SXX495*(1+$C$10),2)</f>
        <v>79.59</v>
      </c>
      <c r="SXZ495" s="100">
        <f>SXV495*SXX495</f>
        <v>79.59</v>
      </c>
      <c r="SYA495" s="294">
        <f>SXY495*SXV495</f>
        <v>79.59</v>
      </c>
      <c r="SYB495" s="295" t="s">
        <v>22773</v>
      </c>
      <c r="SYC495" s="416" t="s">
        <v>22774</v>
      </c>
      <c r="SYD495" s="416"/>
      <c r="SYE495" s="416"/>
      <c r="SYF495" s="416"/>
      <c r="SYG495" s="416"/>
      <c r="SYH495" s="416"/>
      <c r="SYI495" s="258" t="s">
        <v>10863</v>
      </c>
      <c r="SYJ495" s="258" t="s">
        <v>22772</v>
      </c>
      <c r="SYK495" s="258" t="s">
        <v>6595</v>
      </c>
      <c r="SYL495" s="251">
        <v>1</v>
      </c>
      <c r="SYM495" s="251"/>
      <c r="SYN495" s="100">
        <v>79.59</v>
      </c>
      <c r="SYO495" s="100">
        <f>ROUND(SYN495*(1+$C$10),2)</f>
        <v>79.59</v>
      </c>
      <c r="SYP495" s="100">
        <f>SYL495*SYN495</f>
        <v>79.59</v>
      </c>
      <c r="SYQ495" s="294">
        <f>SYO495*SYL495</f>
        <v>79.59</v>
      </c>
      <c r="SYR495" s="295" t="s">
        <v>22773</v>
      </c>
      <c r="SYS495" s="416" t="s">
        <v>22774</v>
      </c>
      <c r="SYT495" s="416"/>
      <c r="SYU495" s="416"/>
      <c r="SYV495" s="416"/>
      <c r="SYW495" s="416"/>
      <c r="SYX495" s="416"/>
      <c r="SYY495" s="258" t="s">
        <v>10863</v>
      </c>
      <c r="SYZ495" s="258" t="s">
        <v>22772</v>
      </c>
      <c r="SZA495" s="258" t="s">
        <v>6595</v>
      </c>
      <c r="SZB495" s="251">
        <v>1</v>
      </c>
      <c r="SZC495" s="251"/>
      <c r="SZD495" s="100">
        <v>79.59</v>
      </c>
      <c r="SZE495" s="100">
        <f>ROUND(SZD495*(1+$C$10),2)</f>
        <v>79.59</v>
      </c>
      <c r="SZF495" s="100">
        <f>SZB495*SZD495</f>
        <v>79.59</v>
      </c>
      <c r="SZG495" s="294">
        <f>SZE495*SZB495</f>
        <v>79.59</v>
      </c>
      <c r="SZH495" s="295" t="s">
        <v>22773</v>
      </c>
      <c r="SZI495" s="416" t="s">
        <v>22774</v>
      </c>
      <c r="SZJ495" s="416"/>
      <c r="SZK495" s="416"/>
      <c r="SZL495" s="416"/>
      <c r="SZM495" s="416"/>
      <c r="SZN495" s="416"/>
      <c r="SZO495" s="258" t="s">
        <v>10863</v>
      </c>
      <c r="SZP495" s="258" t="s">
        <v>22772</v>
      </c>
      <c r="SZQ495" s="258" t="s">
        <v>6595</v>
      </c>
      <c r="SZR495" s="251">
        <v>1</v>
      </c>
      <c r="SZS495" s="251"/>
      <c r="SZT495" s="100">
        <v>79.59</v>
      </c>
      <c r="SZU495" s="100">
        <f>ROUND(SZT495*(1+$C$10),2)</f>
        <v>79.59</v>
      </c>
      <c r="SZV495" s="100">
        <f>SZR495*SZT495</f>
        <v>79.59</v>
      </c>
      <c r="SZW495" s="294">
        <f>SZU495*SZR495</f>
        <v>79.59</v>
      </c>
      <c r="SZX495" s="295" t="s">
        <v>22773</v>
      </c>
      <c r="SZY495" s="416" t="s">
        <v>22774</v>
      </c>
      <c r="SZZ495" s="416"/>
      <c r="TAA495" s="416"/>
      <c r="TAB495" s="416"/>
      <c r="TAC495" s="416"/>
      <c r="TAD495" s="416"/>
      <c r="TAE495" s="258" t="s">
        <v>10863</v>
      </c>
      <c r="TAF495" s="258" t="s">
        <v>22772</v>
      </c>
      <c r="TAG495" s="258" t="s">
        <v>6595</v>
      </c>
      <c r="TAH495" s="251">
        <v>1</v>
      </c>
      <c r="TAI495" s="251"/>
      <c r="TAJ495" s="100">
        <v>79.59</v>
      </c>
      <c r="TAK495" s="100">
        <f>ROUND(TAJ495*(1+$C$10),2)</f>
        <v>79.59</v>
      </c>
      <c r="TAL495" s="100">
        <f>TAH495*TAJ495</f>
        <v>79.59</v>
      </c>
      <c r="TAM495" s="294">
        <f>TAK495*TAH495</f>
        <v>79.59</v>
      </c>
      <c r="TAN495" s="295" t="s">
        <v>22773</v>
      </c>
      <c r="TAO495" s="416" t="s">
        <v>22774</v>
      </c>
      <c r="TAP495" s="416"/>
      <c r="TAQ495" s="416"/>
      <c r="TAR495" s="416"/>
      <c r="TAS495" s="416"/>
      <c r="TAT495" s="416"/>
      <c r="TAU495" s="258" t="s">
        <v>10863</v>
      </c>
      <c r="TAV495" s="258" t="s">
        <v>22772</v>
      </c>
      <c r="TAW495" s="258" t="s">
        <v>6595</v>
      </c>
      <c r="TAX495" s="251">
        <v>1</v>
      </c>
      <c r="TAY495" s="251"/>
      <c r="TAZ495" s="100">
        <v>79.59</v>
      </c>
      <c r="TBA495" s="100">
        <f>ROUND(TAZ495*(1+$C$10),2)</f>
        <v>79.59</v>
      </c>
      <c r="TBB495" s="100">
        <f>TAX495*TAZ495</f>
        <v>79.59</v>
      </c>
      <c r="TBC495" s="294">
        <f>TBA495*TAX495</f>
        <v>79.59</v>
      </c>
      <c r="TBD495" s="295" t="s">
        <v>22773</v>
      </c>
      <c r="TBE495" s="416" t="s">
        <v>22774</v>
      </c>
      <c r="TBF495" s="416"/>
      <c r="TBG495" s="416"/>
      <c r="TBH495" s="416"/>
      <c r="TBI495" s="416"/>
      <c r="TBJ495" s="416"/>
      <c r="TBK495" s="258" t="s">
        <v>10863</v>
      </c>
      <c r="TBL495" s="258" t="s">
        <v>22772</v>
      </c>
      <c r="TBM495" s="258" t="s">
        <v>6595</v>
      </c>
      <c r="TBN495" s="251">
        <v>1</v>
      </c>
      <c r="TBO495" s="251"/>
      <c r="TBP495" s="100">
        <v>79.59</v>
      </c>
      <c r="TBQ495" s="100">
        <f>ROUND(TBP495*(1+$C$10),2)</f>
        <v>79.59</v>
      </c>
      <c r="TBR495" s="100">
        <f>TBN495*TBP495</f>
        <v>79.59</v>
      </c>
      <c r="TBS495" s="294">
        <f>TBQ495*TBN495</f>
        <v>79.59</v>
      </c>
      <c r="TBT495" s="295" t="s">
        <v>22773</v>
      </c>
      <c r="TBU495" s="416" t="s">
        <v>22774</v>
      </c>
      <c r="TBV495" s="416"/>
      <c r="TBW495" s="416"/>
      <c r="TBX495" s="416"/>
      <c r="TBY495" s="416"/>
      <c r="TBZ495" s="416"/>
      <c r="TCA495" s="258" t="s">
        <v>10863</v>
      </c>
      <c r="TCB495" s="258" t="s">
        <v>22772</v>
      </c>
      <c r="TCC495" s="258" t="s">
        <v>6595</v>
      </c>
      <c r="TCD495" s="251">
        <v>1</v>
      </c>
      <c r="TCE495" s="251"/>
      <c r="TCF495" s="100">
        <v>79.59</v>
      </c>
      <c r="TCG495" s="100">
        <f>ROUND(TCF495*(1+$C$10),2)</f>
        <v>79.59</v>
      </c>
      <c r="TCH495" s="100">
        <f>TCD495*TCF495</f>
        <v>79.59</v>
      </c>
      <c r="TCI495" s="294">
        <f>TCG495*TCD495</f>
        <v>79.59</v>
      </c>
      <c r="TCJ495" s="295" t="s">
        <v>22773</v>
      </c>
      <c r="TCK495" s="416" t="s">
        <v>22774</v>
      </c>
      <c r="TCL495" s="416"/>
      <c r="TCM495" s="416"/>
      <c r="TCN495" s="416"/>
      <c r="TCO495" s="416"/>
      <c r="TCP495" s="416"/>
      <c r="TCQ495" s="258" t="s">
        <v>10863</v>
      </c>
      <c r="TCR495" s="258" t="s">
        <v>22772</v>
      </c>
      <c r="TCS495" s="258" t="s">
        <v>6595</v>
      </c>
      <c r="TCT495" s="251">
        <v>1</v>
      </c>
      <c r="TCU495" s="251"/>
      <c r="TCV495" s="100">
        <v>79.59</v>
      </c>
      <c r="TCW495" s="100">
        <f>ROUND(TCV495*(1+$C$10),2)</f>
        <v>79.59</v>
      </c>
      <c r="TCX495" s="100">
        <f>TCT495*TCV495</f>
        <v>79.59</v>
      </c>
      <c r="TCY495" s="294">
        <f>TCW495*TCT495</f>
        <v>79.59</v>
      </c>
      <c r="TCZ495" s="295" t="s">
        <v>22773</v>
      </c>
      <c r="TDA495" s="416" t="s">
        <v>22774</v>
      </c>
      <c r="TDB495" s="416"/>
      <c r="TDC495" s="416"/>
      <c r="TDD495" s="416"/>
      <c r="TDE495" s="416"/>
      <c r="TDF495" s="416"/>
      <c r="TDG495" s="258" t="s">
        <v>10863</v>
      </c>
      <c r="TDH495" s="258" t="s">
        <v>22772</v>
      </c>
      <c r="TDI495" s="258" t="s">
        <v>6595</v>
      </c>
      <c r="TDJ495" s="251">
        <v>1</v>
      </c>
      <c r="TDK495" s="251"/>
      <c r="TDL495" s="100">
        <v>79.59</v>
      </c>
      <c r="TDM495" s="100">
        <f>ROUND(TDL495*(1+$C$10),2)</f>
        <v>79.59</v>
      </c>
      <c r="TDN495" s="100">
        <f>TDJ495*TDL495</f>
        <v>79.59</v>
      </c>
      <c r="TDO495" s="294">
        <f>TDM495*TDJ495</f>
        <v>79.59</v>
      </c>
      <c r="TDP495" s="295" t="s">
        <v>22773</v>
      </c>
      <c r="TDQ495" s="416" t="s">
        <v>22774</v>
      </c>
      <c r="TDR495" s="416"/>
      <c r="TDS495" s="416"/>
      <c r="TDT495" s="416"/>
      <c r="TDU495" s="416"/>
      <c r="TDV495" s="416"/>
      <c r="TDW495" s="258" t="s">
        <v>10863</v>
      </c>
      <c r="TDX495" s="258" t="s">
        <v>22772</v>
      </c>
      <c r="TDY495" s="258" t="s">
        <v>6595</v>
      </c>
      <c r="TDZ495" s="251">
        <v>1</v>
      </c>
      <c r="TEA495" s="251"/>
      <c r="TEB495" s="100">
        <v>79.59</v>
      </c>
      <c r="TEC495" s="100">
        <f>ROUND(TEB495*(1+$C$10),2)</f>
        <v>79.59</v>
      </c>
      <c r="TED495" s="100">
        <f>TDZ495*TEB495</f>
        <v>79.59</v>
      </c>
      <c r="TEE495" s="294">
        <f>TEC495*TDZ495</f>
        <v>79.59</v>
      </c>
      <c r="TEF495" s="295" t="s">
        <v>22773</v>
      </c>
      <c r="TEG495" s="416" t="s">
        <v>22774</v>
      </c>
      <c r="TEH495" s="416"/>
      <c r="TEI495" s="416"/>
      <c r="TEJ495" s="416"/>
      <c r="TEK495" s="416"/>
      <c r="TEL495" s="416"/>
      <c r="TEM495" s="258" t="s">
        <v>10863</v>
      </c>
      <c r="TEN495" s="258" t="s">
        <v>22772</v>
      </c>
      <c r="TEO495" s="258" t="s">
        <v>6595</v>
      </c>
      <c r="TEP495" s="251">
        <v>1</v>
      </c>
      <c r="TEQ495" s="251"/>
      <c r="TER495" s="100">
        <v>79.59</v>
      </c>
      <c r="TES495" s="100">
        <f>ROUND(TER495*(1+$C$10),2)</f>
        <v>79.59</v>
      </c>
      <c r="TET495" s="100">
        <f>TEP495*TER495</f>
        <v>79.59</v>
      </c>
      <c r="TEU495" s="294">
        <f>TES495*TEP495</f>
        <v>79.59</v>
      </c>
      <c r="TEV495" s="295" t="s">
        <v>22773</v>
      </c>
      <c r="TEW495" s="416" t="s">
        <v>22774</v>
      </c>
      <c r="TEX495" s="416"/>
      <c r="TEY495" s="416"/>
      <c r="TEZ495" s="416"/>
      <c r="TFA495" s="416"/>
      <c r="TFB495" s="416"/>
      <c r="TFC495" s="258" t="s">
        <v>10863</v>
      </c>
      <c r="TFD495" s="258" t="s">
        <v>22772</v>
      </c>
      <c r="TFE495" s="258" t="s">
        <v>6595</v>
      </c>
      <c r="TFF495" s="251">
        <v>1</v>
      </c>
      <c r="TFG495" s="251"/>
      <c r="TFH495" s="100">
        <v>79.59</v>
      </c>
      <c r="TFI495" s="100">
        <f>ROUND(TFH495*(1+$C$10),2)</f>
        <v>79.59</v>
      </c>
      <c r="TFJ495" s="100">
        <f>TFF495*TFH495</f>
        <v>79.59</v>
      </c>
      <c r="TFK495" s="294">
        <f>TFI495*TFF495</f>
        <v>79.59</v>
      </c>
      <c r="TFL495" s="295" t="s">
        <v>22773</v>
      </c>
      <c r="TFM495" s="416" t="s">
        <v>22774</v>
      </c>
      <c r="TFN495" s="416"/>
      <c r="TFO495" s="416"/>
      <c r="TFP495" s="416"/>
      <c r="TFQ495" s="416"/>
      <c r="TFR495" s="416"/>
      <c r="TFS495" s="258" t="s">
        <v>10863</v>
      </c>
      <c r="TFT495" s="258" t="s">
        <v>22772</v>
      </c>
      <c r="TFU495" s="258" t="s">
        <v>6595</v>
      </c>
      <c r="TFV495" s="251">
        <v>1</v>
      </c>
      <c r="TFW495" s="251"/>
      <c r="TFX495" s="100">
        <v>79.59</v>
      </c>
      <c r="TFY495" s="100">
        <f>ROUND(TFX495*(1+$C$10),2)</f>
        <v>79.59</v>
      </c>
      <c r="TFZ495" s="100">
        <f>TFV495*TFX495</f>
        <v>79.59</v>
      </c>
      <c r="TGA495" s="294">
        <f>TFY495*TFV495</f>
        <v>79.59</v>
      </c>
      <c r="TGB495" s="295" t="s">
        <v>22773</v>
      </c>
      <c r="TGC495" s="416" t="s">
        <v>22774</v>
      </c>
      <c r="TGD495" s="416"/>
      <c r="TGE495" s="416"/>
      <c r="TGF495" s="416"/>
      <c r="TGG495" s="416"/>
      <c r="TGH495" s="416"/>
      <c r="TGI495" s="258" t="s">
        <v>10863</v>
      </c>
      <c r="TGJ495" s="258" t="s">
        <v>22772</v>
      </c>
      <c r="TGK495" s="258" t="s">
        <v>6595</v>
      </c>
      <c r="TGL495" s="251">
        <v>1</v>
      </c>
      <c r="TGM495" s="251"/>
      <c r="TGN495" s="100">
        <v>79.59</v>
      </c>
      <c r="TGO495" s="100">
        <f>ROUND(TGN495*(1+$C$10),2)</f>
        <v>79.59</v>
      </c>
      <c r="TGP495" s="100">
        <f>TGL495*TGN495</f>
        <v>79.59</v>
      </c>
      <c r="TGQ495" s="294">
        <f>TGO495*TGL495</f>
        <v>79.59</v>
      </c>
      <c r="TGR495" s="295" t="s">
        <v>22773</v>
      </c>
      <c r="TGS495" s="416" t="s">
        <v>22774</v>
      </c>
      <c r="TGT495" s="416"/>
      <c r="TGU495" s="416"/>
      <c r="TGV495" s="416"/>
      <c r="TGW495" s="416"/>
      <c r="TGX495" s="416"/>
      <c r="TGY495" s="258" t="s">
        <v>10863</v>
      </c>
      <c r="TGZ495" s="258" t="s">
        <v>22772</v>
      </c>
      <c r="THA495" s="258" t="s">
        <v>6595</v>
      </c>
      <c r="THB495" s="251">
        <v>1</v>
      </c>
      <c r="THC495" s="251"/>
      <c r="THD495" s="100">
        <v>79.59</v>
      </c>
      <c r="THE495" s="100">
        <f>ROUND(THD495*(1+$C$10),2)</f>
        <v>79.59</v>
      </c>
      <c r="THF495" s="100">
        <f>THB495*THD495</f>
        <v>79.59</v>
      </c>
      <c r="THG495" s="294">
        <f>THE495*THB495</f>
        <v>79.59</v>
      </c>
      <c r="THH495" s="295" t="s">
        <v>22773</v>
      </c>
      <c r="THI495" s="416" t="s">
        <v>22774</v>
      </c>
      <c r="THJ495" s="416"/>
      <c r="THK495" s="416"/>
      <c r="THL495" s="416"/>
      <c r="THM495" s="416"/>
      <c r="THN495" s="416"/>
      <c r="THO495" s="258" t="s">
        <v>10863</v>
      </c>
      <c r="THP495" s="258" t="s">
        <v>22772</v>
      </c>
      <c r="THQ495" s="258" t="s">
        <v>6595</v>
      </c>
      <c r="THR495" s="251">
        <v>1</v>
      </c>
      <c r="THS495" s="251"/>
      <c r="THT495" s="100">
        <v>79.59</v>
      </c>
      <c r="THU495" s="100">
        <f>ROUND(THT495*(1+$C$10),2)</f>
        <v>79.59</v>
      </c>
      <c r="THV495" s="100">
        <f>THR495*THT495</f>
        <v>79.59</v>
      </c>
      <c r="THW495" s="294">
        <f>THU495*THR495</f>
        <v>79.59</v>
      </c>
      <c r="THX495" s="295" t="s">
        <v>22773</v>
      </c>
      <c r="THY495" s="416" t="s">
        <v>22774</v>
      </c>
      <c r="THZ495" s="416"/>
      <c r="TIA495" s="416"/>
      <c r="TIB495" s="416"/>
      <c r="TIC495" s="416"/>
      <c r="TID495" s="416"/>
      <c r="TIE495" s="258" t="s">
        <v>10863</v>
      </c>
      <c r="TIF495" s="258" t="s">
        <v>22772</v>
      </c>
      <c r="TIG495" s="258" t="s">
        <v>6595</v>
      </c>
      <c r="TIH495" s="251">
        <v>1</v>
      </c>
      <c r="TII495" s="251"/>
      <c r="TIJ495" s="100">
        <v>79.59</v>
      </c>
      <c r="TIK495" s="100">
        <f>ROUND(TIJ495*(1+$C$10),2)</f>
        <v>79.59</v>
      </c>
      <c r="TIL495" s="100">
        <f>TIH495*TIJ495</f>
        <v>79.59</v>
      </c>
      <c r="TIM495" s="294">
        <f>TIK495*TIH495</f>
        <v>79.59</v>
      </c>
      <c r="TIN495" s="295" t="s">
        <v>22773</v>
      </c>
      <c r="TIO495" s="416" t="s">
        <v>22774</v>
      </c>
      <c r="TIP495" s="416"/>
      <c r="TIQ495" s="416"/>
      <c r="TIR495" s="416"/>
      <c r="TIS495" s="416"/>
      <c r="TIT495" s="416"/>
      <c r="TIU495" s="258" t="s">
        <v>10863</v>
      </c>
      <c r="TIV495" s="258" t="s">
        <v>22772</v>
      </c>
      <c r="TIW495" s="258" t="s">
        <v>6595</v>
      </c>
      <c r="TIX495" s="251">
        <v>1</v>
      </c>
      <c r="TIY495" s="251"/>
      <c r="TIZ495" s="100">
        <v>79.59</v>
      </c>
      <c r="TJA495" s="100">
        <f>ROUND(TIZ495*(1+$C$10),2)</f>
        <v>79.59</v>
      </c>
      <c r="TJB495" s="100">
        <f>TIX495*TIZ495</f>
        <v>79.59</v>
      </c>
      <c r="TJC495" s="294">
        <f>TJA495*TIX495</f>
        <v>79.59</v>
      </c>
      <c r="TJD495" s="295" t="s">
        <v>22773</v>
      </c>
      <c r="TJE495" s="416" t="s">
        <v>22774</v>
      </c>
      <c r="TJF495" s="416"/>
      <c r="TJG495" s="416"/>
      <c r="TJH495" s="416"/>
      <c r="TJI495" s="416"/>
      <c r="TJJ495" s="416"/>
      <c r="TJK495" s="258" t="s">
        <v>10863</v>
      </c>
      <c r="TJL495" s="258" t="s">
        <v>22772</v>
      </c>
      <c r="TJM495" s="258" t="s">
        <v>6595</v>
      </c>
      <c r="TJN495" s="251">
        <v>1</v>
      </c>
      <c r="TJO495" s="251"/>
      <c r="TJP495" s="100">
        <v>79.59</v>
      </c>
      <c r="TJQ495" s="100">
        <f>ROUND(TJP495*(1+$C$10),2)</f>
        <v>79.59</v>
      </c>
      <c r="TJR495" s="100">
        <f>TJN495*TJP495</f>
        <v>79.59</v>
      </c>
      <c r="TJS495" s="294">
        <f>TJQ495*TJN495</f>
        <v>79.59</v>
      </c>
      <c r="TJT495" s="295" t="s">
        <v>22773</v>
      </c>
      <c r="TJU495" s="416" t="s">
        <v>22774</v>
      </c>
      <c r="TJV495" s="416"/>
      <c r="TJW495" s="416"/>
      <c r="TJX495" s="416"/>
      <c r="TJY495" s="416"/>
      <c r="TJZ495" s="416"/>
      <c r="TKA495" s="258" t="s">
        <v>10863</v>
      </c>
      <c r="TKB495" s="258" t="s">
        <v>22772</v>
      </c>
      <c r="TKC495" s="258" t="s">
        <v>6595</v>
      </c>
      <c r="TKD495" s="251">
        <v>1</v>
      </c>
      <c r="TKE495" s="251"/>
      <c r="TKF495" s="100">
        <v>79.59</v>
      </c>
      <c r="TKG495" s="100">
        <f>ROUND(TKF495*(1+$C$10),2)</f>
        <v>79.59</v>
      </c>
      <c r="TKH495" s="100">
        <f>TKD495*TKF495</f>
        <v>79.59</v>
      </c>
      <c r="TKI495" s="294">
        <f>TKG495*TKD495</f>
        <v>79.59</v>
      </c>
      <c r="TKJ495" s="295" t="s">
        <v>22773</v>
      </c>
      <c r="TKK495" s="416" t="s">
        <v>22774</v>
      </c>
      <c r="TKL495" s="416"/>
      <c r="TKM495" s="416"/>
      <c r="TKN495" s="416"/>
      <c r="TKO495" s="416"/>
      <c r="TKP495" s="416"/>
      <c r="TKQ495" s="258" t="s">
        <v>10863</v>
      </c>
      <c r="TKR495" s="258" t="s">
        <v>22772</v>
      </c>
      <c r="TKS495" s="258" t="s">
        <v>6595</v>
      </c>
      <c r="TKT495" s="251">
        <v>1</v>
      </c>
      <c r="TKU495" s="251"/>
      <c r="TKV495" s="100">
        <v>79.59</v>
      </c>
      <c r="TKW495" s="100">
        <f>ROUND(TKV495*(1+$C$10),2)</f>
        <v>79.59</v>
      </c>
      <c r="TKX495" s="100">
        <f>TKT495*TKV495</f>
        <v>79.59</v>
      </c>
      <c r="TKY495" s="294">
        <f>TKW495*TKT495</f>
        <v>79.59</v>
      </c>
      <c r="TKZ495" s="295" t="s">
        <v>22773</v>
      </c>
      <c r="TLA495" s="416" t="s">
        <v>22774</v>
      </c>
      <c r="TLB495" s="416"/>
      <c r="TLC495" s="416"/>
      <c r="TLD495" s="416"/>
      <c r="TLE495" s="416"/>
      <c r="TLF495" s="416"/>
      <c r="TLG495" s="258" t="s">
        <v>10863</v>
      </c>
      <c r="TLH495" s="258" t="s">
        <v>22772</v>
      </c>
      <c r="TLI495" s="258" t="s">
        <v>6595</v>
      </c>
      <c r="TLJ495" s="251">
        <v>1</v>
      </c>
      <c r="TLK495" s="251"/>
      <c r="TLL495" s="100">
        <v>79.59</v>
      </c>
      <c r="TLM495" s="100">
        <f>ROUND(TLL495*(1+$C$10),2)</f>
        <v>79.59</v>
      </c>
      <c r="TLN495" s="100">
        <f>TLJ495*TLL495</f>
        <v>79.59</v>
      </c>
      <c r="TLO495" s="294">
        <f>TLM495*TLJ495</f>
        <v>79.59</v>
      </c>
      <c r="TLP495" s="295" t="s">
        <v>22773</v>
      </c>
      <c r="TLQ495" s="416" t="s">
        <v>22774</v>
      </c>
      <c r="TLR495" s="416"/>
      <c r="TLS495" s="416"/>
      <c r="TLT495" s="416"/>
      <c r="TLU495" s="416"/>
      <c r="TLV495" s="416"/>
      <c r="TLW495" s="258" t="s">
        <v>10863</v>
      </c>
      <c r="TLX495" s="258" t="s">
        <v>22772</v>
      </c>
      <c r="TLY495" s="258" t="s">
        <v>6595</v>
      </c>
      <c r="TLZ495" s="251">
        <v>1</v>
      </c>
      <c r="TMA495" s="251"/>
      <c r="TMB495" s="100">
        <v>79.59</v>
      </c>
      <c r="TMC495" s="100">
        <f>ROUND(TMB495*(1+$C$10),2)</f>
        <v>79.59</v>
      </c>
      <c r="TMD495" s="100">
        <f>TLZ495*TMB495</f>
        <v>79.59</v>
      </c>
      <c r="TME495" s="294">
        <f>TMC495*TLZ495</f>
        <v>79.59</v>
      </c>
      <c r="TMF495" s="295" t="s">
        <v>22773</v>
      </c>
      <c r="TMG495" s="416" t="s">
        <v>22774</v>
      </c>
      <c r="TMH495" s="416"/>
      <c r="TMI495" s="416"/>
      <c r="TMJ495" s="416"/>
      <c r="TMK495" s="416"/>
      <c r="TML495" s="416"/>
      <c r="TMM495" s="258" t="s">
        <v>10863</v>
      </c>
      <c r="TMN495" s="258" t="s">
        <v>22772</v>
      </c>
      <c r="TMO495" s="258" t="s">
        <v>6595</v>
      </c>
      <c r="TMP495" s="251">
        <v>1</v>
      </c>
      <c r="TMQ495" s="251"/>
      <c r="TMR495" s="100">
        <v>79.59</v>
      </c>
      <c r="TMS495" s="100">
        <f>ROUND(TMR495*(1+$C$10),2)</f>
        <v>79.59</v>
      </c>
      <c r="TMT495" s="100">
        <f>TMP495*TMR495</f>
        <v>79.59</v>
      </c>
      <c r="TMU495" s="294">
        <f>TMS495*TMP495</f>
        <v>79.59</v>
      </c>
      <c r="TMV495" s="295" t="s">
        <v>22773</v>
      </c>
      <c r="TMW495" s="416" t="s">
        <v>22774</v>
      </c>
      <c r="TMX495" s="416"/>
      <c r="TMY495" s="416"/>
      <c r="TMZ495" s="416"/>
      <c r="TNA495" s="416"/>
      <c r="TNB495" s="416"/>
      <c r="TNC495" s="258" t="s">
        <v>10863</v>
      </c>
      <c r="TND495" s="258" t="s">
        <v>22772</v>
      </c>
      <c r="TNE495" s="258" t="s">
        <v>6595</v>
      </c>
      <c r="TNF495" s="251">
        <v>1</v>
      </c>
      <c r="TNG495" s="251"/>
      <c r="TNH495" s="100">
        <v>79.59</v>
      </c>
      <c r="TNI495" s="100">
        <f>ROUND(TNH495*(1+$C$10),2)</f>
        <v>79.59</v>
      </c>
      <c r="TNJ495" s="100">
        <f>TNF495*TNH495</f>
        <v>79.59</v>
      </c>
      <c r="TNK495" s="294">
        <f>TNI495*TNF495</f>
        <v>79.59</v>
      </c>
      <c r="TNL495" s="295" t="s">
        <v>22773</v>
      </c>
      <c r="TNM495" s="416" t="s">
        <v>22774</v>
      </c>
      <c r="TNN495" s="416"/>
      <c r="TNO495" s="416"/>
      <c r="TNP495" s="416"/>
      <c r="TNQ495" s="416"/>
      <c r="TNR495" s="416"/>
      <c r="TNS495" s="258" t="s">
        <v>10863</v>
      </c>
      <c r="TNT495" s="258" t="s">
        <v>22772</v>
      </c>
      <c r="TNU495" s="258" t="s">
        <v>6595</v>
      </c>
      <c r="TNV495" s="251">
        <v>1</v>
      </c>
      <c r="TNW495" s="251"/>
      <c r="TNX495" s="100">
        <v>79.59</v>
      </c>
      <c r="TNY495" s="100">
        <f>ROUND(TNX495*(1+$C$10),2)</f>
        <v>79.59</v>
      </c>
      <c r="TNZ495" s="100">
        <f>TNV495*TNX495</f>
        <v>79.59</v>
      </c>
      <c r="TOA495" s="294">
        <f>TNY495*TNV495</f>
        <v>79.59</v>
      </c>
      <c r="TOB495" s="295" t="s">
        <v>22773</v>
      </c>
      <c r="TOC495" s="416" t="s">
        <v>22774</v>
      </c>
      <c r="TOD495" s="416"/>
      <c r="TOE495" s="416"/>
      <c r="TOF495" s="416"/>
      <c r="TOG495" s="416"/>
      <c r="TOH495" s="416"/>
      <c r="TOI495" s="258" t="s">
        <v>10863</v>
      </c>
      <c r="TOJ495" s="258" t="s">
        <v>22772</v>
      </c>
      <c r="TOK495" s="258" t="s">
        <v>6595</v>
      </c>
      <c r="TOL495" s="251">
        <v>1</v>
      </c>
      <c r="TOM495" s="251"/>
      <c r="TON495" s="100">
        <v>79.59</v>
      </c>
      <c r="TOO495" s="100">
        <f>ROUND(TON495*(1+$C$10),2)</f>
        <v>79.59</v>
      </c>
      <c r="TOP495" s="100">
        <f>TOL495*TON495</f>
        <v>79.59</v>
      </c>
      <c r="TOQ495" s="294">
        <f>TOO495*TOL495</f>
        <v>79.59</v>
      </c>
      <c r="TOR495" s="295" t="s">
        <v>22773</v>
      </c>
      <c r="TOS495" s="416" t="s">
        <v>22774</v>
      </c>
      <c r="TOT495" s="416"/>
      <c r="TOU495" s="416"/>
      <c r="TOV495" s="416"/>
      <c r="TOW495" s="416"/>
      <c r="TOX495" s="416"/>
      <c r="TOY495" s="258" t="s">
        <v>10863</v>
      </c>
      <c r="TOZ495" s="258" t="s">
        <v>22772</v>
      </c>
      <c r="TPA495" s="258" t="s">
        <v>6595</v>
      </c>
      <c r="TPB495" s="251">
        <v>1</v>
      </c>
      <c r="TPC495" s="251"/>
      <c r="TPD495" s="100">
        <v>79.59</v>
      </c>
      <c r="TPE495" s="100">
        <f>ROUND(TPD495*(1+$C$10),2)</f>
        <v>79.59</v>
      </c>
      <c r="TPF495" s="100">
        <f>TPB495*TPD495</f>
        <v>79.59</v>
      </c>
      <c r="TPG495" s="294">
        <f>TPE495*TPB495</f>
        <v>79.59</v>
      </c>
      <c r="TPH495" s="295" t="s">
        <v>22773</v>
      </c>
      <c r="TPI495" s="416" t="s">
        <v>22774</v>
      </c>
      <c r="TPJ495" s="416"/>
      <c r="TPK495" s="416"/>
      <c r="TPL495" s="416"/>
      <c r="TPM495" s="416"/>
      <c r="TPN495" s="416"/>
      <c r="TPO495" s="258" t="s">
        <v>10863</v>
      </c>
      <c r="TPP495" s="258" t="s">
        <v>22772</v>
      </c>
      <c r="TPQ495" s="258" t="s">
        <v>6595</v>
      </c>
      <c r="TPR495" s="251">
        <v>1</v>
      </c>
      <c r="TPS495" s="251"/>
      <c r="TPT495" s="100">
        <v>79.59</v>
      </c>
      <c r="TPU495" s="100">
        <f>ROUND(TPT495*(1+$C$10),2)</f>
        <v>79.59</v>
      </c>
      <c r="TPV495" s="100">
        <f>TPR495*TPT495</f>
        <v>79.59</v>
      </c>
      <c r="TPW495" s="294">
        <f>TPU495*TPR495</f>
        <v>79.59</v>
      </c>
      <c r="TPX495" s="295" t="s">
        <v>22773</v>
      </c>
      <c r="TPY495" s="416" t="s">
        <v>22774</v>
      </c>
      <c r="TPZ495" s="416"/>
      <c r="TQA495" s="416"/>
      <c r="TQB495" s="416"/>
      <c r="TQC495" s="416"/>
      <c r="TQD495" s="416"/>
      <c r="TQE495" s="258" t="s">
        <v>10863</v>
      </c>
      <c r="TQF495" s="258" t="s">
        <v>22772</v>
      </c>
      <c r="TQG495" s="258" t="s">
        <v>6595</v>
      </c>
      <c r="TQH495" s="251">
        <v>1</v>
      </c>
      <c r="TQI495" s="251"/>
      <c r="TQJ495" s="100">
        <v>79.59</v>
      </c>
      <c r="TQK495" s="100">
        <f>ROUND(TQJ495*(1+$C$10),2)</f>
        <v>79.59</v>
      </c>
      <c r="TQL495" s="100">
        <f>TQH495*TQJ495</f>
        <v>79.59</v>
      </c>
      <c r="TQM495" s="294">
        <f>TQK495*TQH495</f>
        <v>79.59</v>
      </c>
      <c r="TQN495" s="295" t="s">
        <v>22773</v>
      </c>
      <c r="TQO495" s="416" t="s">
        <v>22774</v>
      </c>
      <c r="TQP495" s="416"/>
      <c r="TQQ495" s="416"/>
      <c r="TQR495" s="416"/>
      <c r="TQS495" s="416"/>
      <c r="TQT495" s="416"/>
      <c r="TQU495" s="258" t="s">
        <v>10863</v>
      </c>
      <c r="TQV495" s="258" t="s">
        <v>22772</v>
      </c>
      <c r="TQW495" s="258" t="s">
        <v>6595</v>
      </c>
      <c r="TQX495" s="251">
        <v>1</v>
      </c>
      <c r="TQY495" s="251"/>
      <c r="TQZ495" s="100">
        <v>79.59</v>
      </c>
      <c r="TRA495" s="100">
        <f>ROUND(TQZ495*(1+$C$10),2)</f>
        <v>79.59</v>
      </c>
      <c r="TRB495" s="100">
        <f>TQX495*TQZ495</f>
        <v>79.59</v>
      </c>
      <c r="TRC495" s="294">
        <f>TRA495*TQX495</f>
        <v>79.59</v>
      </c>
      <c r="TRD495" s="295" t="s">
        <v>22773</v>
      </c>
      <c r="TRE495" s="416" t="s">
        <v>22774</v>
      </c>
      <c r="TRF495" s="416"/>
      <c r="TRG495" s="416"/>
      <c r="TRH495" s="416"/>
      <c r="TRI495" s="416"/>
      <c r="TRJ495" s="416"/>
      <c r="TRK495" s="258" t="s">
        <v>10863</v>
      </c>
      <c r="TRL495" s="258" t="s">
        <v>22772</v>
      </c>
      <c r="TRM495" s="258" t="s">
        <v>6595</v>
      </c>
      <c r="TRN495" s="251">
        <v>1</v>
      </c>
      <c r="TRO495" s="251"/>
      <c r="TRP495" s="100">
        <v>79.59</v>
      </c>
      <c r="TRQ495" s="100">
        <f>ROUND(TRP495*(1+$C$10),2)</f>
        <v>79.59</v>
      </c>
      <c r="TRR495" s="100">
        <f>TRN495*TRP495</f>
        <v>79.59</v>
      </c>
      <c r="TRS495" s="294">
        <f>TRQ495*TRN495</f>
        <v>79.59</v>
      </c>
      <c r="TRT495" s="295" t="s">
        <v>22773</v>
      </c>
      <c r="TRU495" s="416" t="s">
        <v>22774</v>
      </c>
      <c r="TRV495" s="416"/>
      <c r="TRW495" s="416"/>
      <c r="TRX495" s="416"/>
      <c r="TRY495" s="416"/>
      <c r="TRZ495" s="416"/>
      <c r="TSA495" s="258" t="s">
        <v>10863</v>
      </c>
      <c r="TSB495" s="258" t="s">
        <v>22772</v>
      </c>
      <c r="TSC495" s="258" t="s">
        <v>6595</v>
      </c>
      <c r="TSD495" s="251">
        <v>1</v>
      </c>
      <c r="TSE495" s="251"/>
      <c r="TSF495" s="100">
        <v>79.59</v>
      </c>
      <c r="TSG495" s="100">
        <f>ROUND(TSF495*(1+$C$10),2)</f>
        <v>79.59</v>
      </c>
      <c r="TSH495" s="100">
        <f>TSD495*TSF495</f>
        <v>79.59</v>
      </c>
      <c r="TSI495" s="294">
        <f>TSG495*TSD495</f>
        <v>79.59</v>
      </c>
      <c r="TSJ495" s="295" t="s">
        <v>22773</v>
      </c>
      <c r="TSK495" s="416" t="s">
        <v>22774</v>
      </c>
      <c r="TSL495" s="416"/>
      <c r="TSM495" s="416"/>
      <c r="TSN495" s="416"/>
      <c r="TSO495" s="416"/>
      <c r="TSP495" s="416"/>
      <c r="TSQ495" s="258" t="s">
        <v>10863</v>
      </c>
      <c r="TSR495" s="258" t="s">
        <v>22772</v>
      </c>
      <c r="TSS495" s="258" t="s">
        <v>6595</v>
      </c>
      <c r="TST495" s="251">
        <v>1</v>
      </c>
      <c r="TSU495" s="251"/>
      <c r="TSV495" s="100">
        <v>79.59</v>
      </c>
      <c r="TSW495" s="100">
        <f>ROUND(TSV495*(1+$C$10),2)</f>
        <v>79.59</v>
      </c>
      <c r="TSX495" s="100">
        <f>TST495*TSV495</f>
        <v>79.59</v>
      </c>
      <c r="TSY495" s="294">
        <f>TSW495*TST495</f>
        <v>79.59</v>
      </c>
      <c r="TSZ495" s="295" t="s">
        <v>22773</v>
      </c>
      <c r="TTA495" s="416" t="s">
        <v>22774</v>
      </c>
      <c r="TTB495" s="416"/>
      <c r="TTC495" s="416"/>
      <c r="TTD495" s="416"/>
      <c r="TTE495" s="416"/>
      <c r="TTF495" s="416"/>
      <c r="TTG495" s="258" t="s">
        <v>10863</v>
      </c>
      <c r="TTH495" s="258" t="s">
        <v>22772</v>
      </c>
      <c r="TTI495" s="258" t="s">
        <v>6595</v>
      </c>
      <c r="TTJ495" s="251">
        <v>1</v>
      </c>
      <c r="TTK495" s="251"/>
      <c r="TTL495" s="100">
        <v>79.59</v>
      </c>
      <c r="TTM495" s="100">
        <f>ROUND(TTL495*(1+$C$10),2)</f>
        <v>79.59</v>
      </c>
      <c r="TTN495" s="100">
        <f>TTJ495*TTL495</f>
        <v>79.59</v>
      </c>
      <c r="TTO495" s="294">
        <f>TTM495*TTJ495</f>
        <v>79.59</v>
      </c>
      <c r="TTP495" s="295" t="s">
        <v>22773</v>
      </c>
      <c r="TTQ495" s="416" t="s">
        <v>22774</v>
      </c>
      <c r="TTR495" s="416"/>
      <c r="TTS495" s="416"/>
      <c r="TTT495" s="416"/>
      <c r="TTU495" s="416"/>
      <c r="TTV495" s="416"/>
      <c r="TTW495" s="258" t="s">
        <v>10863</v>
      </c>
      <c r="TTX495" s="258" t="s">
        <v>22772</v>
      </c>
      <c r="TTY495" s="258" t="s">
        <v>6595</v>
      </c>
      <c r="TTZ495" s="251">
        <v>1</v>
      </c>
      <c r="TUA495" s="251"/>
      <c r="TUB495" s="100">
        <v>79.59</v>
      </c>
      <c r="TUC495" s="100">
        <f>ROUND(TUB495*(1+$C$10),2)</f>
        <v>79.59</v>
      </c>
      <c r="TUD495" s="100">
        <f>TTZ495*TUB495</f>
        <v>79.59</v>
      </c>
      <c r="TUE495" s="294">
        <f>TUC495*TTZ495</f>
        <v>79.59</v>
      </c>
      <c r="TUF495" s="295" t="s">
        <v>22773</v>
      </c>
      <c r="TUG495" s="416" t="s">
        <v>22774</v>
      </c>
      <c r="TUH495" s="416"/>
      <c r="TUI495" s="416"/>
      <c r="TUJ495" s="416"/>
      <c r="TUK495" s="416"/>
      <c r="TUL495" s="416"/>
      <c r="TUM495" s="258" t="s">
        <v>10863</v>
      </c>
      <c r="TUN495" s="258" t="s">
        <v>22772</v>
      </c>
      <c r="TUO495" s="258" t="s">
        <v>6595</v>
      </c>
      <c r="TUP495" s="251">
        <v>1</v>
      </c>
      <c r="TUQ495" s="251"/>
      <c r="TUR495" s="100">
        <v>79.59</v>
      </c>
      <c r="TUS495" s="100">
        <f>ROUND(TUR495*(1+$C$10),2)</f>
        <v>79.59</v>
      </c>
      <c r="TUT495" s="100">
        <f>TUP495*TUR495</f>
        <v>79.59</v>
      </c>
      <c r="TUU495" s="294">
        <f>TUS495*TUP495</f>
        <v>79.59</v>
      </c>
      <c r="TUV495" s="295" t="s">
        <v>22773</v>
      </c>
      <c r="TUW495" s="416" t="s">
        <v>22774</v>
      </c>
      <c r="TUX495" s="416"/>
      <c r="TUY495" s="416"/>
      <c r="TUZ495" s="416"/>
      <c r="TVA495" s="416"/>
      <c r="TVB495" s="416"/>
      <c r="TVC495" s="258" t="s">
        <v>10863</v>
      </c>
      <c r="TVD495" s="258" t="s">
        <v>22772</v>
      </c>
      <c r="TVE495" s="258" t="s">
        <v>6595</v>
      </c>
      <c r="TVF495" s="251">
        <v>1</v>
      </c>
      <c r="TVG495" s="251"/>
      <c r="TVH495" s="100">
        <v>79.59</v>
      </c>
      <c r="TVI495" s="100">
        <f>ROUND(TVH495*(1+$C$10),2)</f>
        <v>79.59</v>
      </c>
      <c r="TVJ495" s="100">
        <f>TVF495*TVH495</f>
        <v>79.59</v>
      </c>
      <c r="TVK495" s="294">
        <f>TVI495*TVF495</f>
        <v>79.59</v>
      </c>
      <c r="TVL495" s="295" t="s">
        <v>22773</v>
      </c>
      <c r="TVM495" s="416" t="s">
        <v>22774</v>
      </c>
      <c r="TVN495" s="416"/>
      <c r="TVO495" s="416"/>
      <c r="TVP495" s="416"/>
      <c r="TVQ495" s="416"/>
      <c r="TVR495" s="416"/>
      <c r="TVS495" s="258" t="s">
        <v>10863</v>
      </c>
      <c r="TVT495" s="258" t="s">
        <v>22772</v>
      </c>
      <c r="TVU495" s="258" t="s">
        <v>6595</v>
      </c>
      <c r="TVV495" s="251">
        <v>1</v>
      </c>
      <c r="TVW495" s="251"/>
      <c r="TVX495" s="100">
        <v>79.59</v>
      </c>
      <c r="TVY495" s="100">
        <f>ROUND(TVX495*(1+$C$10),2)</f>
        <v>79.59</v>
      </c>
      <c r="TVZ495" s="100">
        <f>TVV495*TVX495</f>
        <v>79.59</v>
      </c>
      <c r="TWA495" s="294">
        <f>TVY495*TVV495</f>
        <v>79.59</v>
      </c>
      <c r="TWB495" s="295" t="s">
        <v>22773</v>
      </c>
      <c r="TWC495" s="416" t="s">
        <v>22774</v>
      </c>
      <c r="TWD495" s="416"/>
      <c r="TWE495" s="416"/>
      <c r="TWF495" s="416"/>
      <c r="TWG495" s="416"/>
      <c r="TWH495" s="416"/>
      <c r="TWI495" s="258" t="s">
        <v>10863</v>
      </c>
      <c r="TWJ495" s="258" t="s">
        <v>22772</v>
      </c>
      <c r="TWK495" s="258" t="s">
        <v>6595</v>
      </c>
      <c r="TWL495" s="251">
        <v>1</v>
      </c>
      <c r="TWM495" s="251"/>
      <c r="TWN495" s="100">
        <v>79.59</v>
      </c>
      <c r="TWO495" s="100">
        <f>ROUND(TWN495*(1+$C$10),2)</f>
        <v>79.59</v>
      </c>
      <c r="TWP495" s="100">
        <f>TWL495*TWN495</f>
        <v>79.59</v>
      </c>
      <c r="TWQ495" s="294">
        <f>TWO495*TWL495</f>
        <v>79.59</v>
      </c>
      <c r="TWR495" s="295" t="s">
        <v>22773</v>
      </c>
      <c r="TWS495" s="416" t="s">
        <v>22774</v>
      </c>
      <c r="TWT495" s="416"/>
      <c r="TWU495" s="416"/>
      <c r="TWV495" s="416"/>
      <c r="TWW495" s="416"/>
      <c r="TWX495" s="416"/>
      <c r="TWY495" s="258" t="s">
        <v>10863</v>
      </c>
      <c r="TWZ495" s="258" t="s">
        <v>22772</v>
      </c>
      <c r="TXA495" s="258" t="s">
        <v>6595</v>
      </c>
      <c r="TXB495" s="251">
        <v>1</v>
      </c>
      <c r="TXC495" s="251"/>
      <c r="TXD495" s="100">
        <v>79.59</v>
      </c>
      <c r="TXE495" s="100">
        <f>ROUND(TXD495*(1+$C$10),2)</f>
        <v>79.59</v>
      </c>
      <c r="TXF495" s="100">
        <f>TXB495*TXD495</f>
        <v>79.59</v>
      </c>
      <c r="TXG495" s="294">
        <f>TXE495*TXB495</f>
        <v>79.59</v>
      </c>
      <c r="TXH495" s="295" t="s">
        <v>22773</v>
      </c>
      <c r="TXI495" s="416" t="s">
        <v>22774</v>
      </c>
      <c r="TXJ495" s="416"/>
      <c r="TXK495" s="416"/>
      <c r="TXL495" s="416"/>
      <c r="TXM495" s="416"/>
      <c r="TXN495" s="416"/>
      <c r="TXO495" s="258" t="s">
        <v>10863</v>
      </c>
      <c r="TXP495" s="258" t="s">
        <v>22772</v>
      </c>
      <c r="TXQ495" s="258" t="s">
        <v>6595</v>
      </c>
      <c r="TXR495" s="251">
        <v>1</v>
      </c>
      <c r="TXS495" s="251"/>
      <c r="TXT495" s="100">
        <v>79.59</v>
      </c>
      <c r="TXU495" s="100">
        <f>ROUND(TXT495*(1+$C$10),2)</f>
        <v>79.59</v>
      </c>
      <c r="TXV495" s="100">
        <f>TXR495*TXT495</f>
        <v>79.59</v>
      </c>
      <c r="TXW495" s="294">
        <f>TXU495*TXR495</f>
        <v>79.59</v>
      </c>
      <c r="TXX495" s="295" t="s">
        <v>22773</v>
      </c>
      <c r="TXY495" s="416" t="s">
        <v>22774</v>
      </c>
      <c r="TXZ495" s="416"/>
      <c r="TYA495" s="416"/>
      <c r="TYB495" s="416"/>
      <c r="TYC495" s="416"/>
      <c r="TYD495" s="416"/>
      <c r="TYE495" s="258" t="s">
        <v>10863</v>
      </c>
      <c r="TYF495" s="258" t="s">
        <v>22772</v>
      </c>
      <c r="TYG495" s="258" t="s">
        <v>6595</v>
      </c>
      <c r="TYH495" s="251">
        <v>1</v>
      </c>
      <c r="TYI495" s="251"/>
      <c r="TYJ495" s="100">
        <v>79.59</v>
      </c>
      <c r="TYK495" s="100">
        <f>ROUND(TYJ495*(1+$C$10),2)</f>
        <v>79.59</v>
      </c>
      <c r="TYL495" s="100">
        <f>TYH495*TYJ495</f>
        <v>79.59</v>
      </c>
      <c r="TYM495" s="294">
        <f>TYK495*TYH495</f>
        <v>79.59</v>
      </c>
      <c r="TYN495" s="295" t="s">
        <v>22773</v>
      </c>
      <c r="TYO495" s="416" t="s">
        <v>22774</v>
      </c>
      <c r="TYP495" s="416"/>
      <c r="TYQ495" s="416"/>
      <c r="TYR495" s="416"/>
      <c r="TYS495" s="416"/>
      <c r="TYT495" s="416"/>
      <c r="TYU495" s="258" t="s">
        <v>10863</v>
      </c>
      <c r="TYV495" s="258" t="s">
        <v>22772</v>
      </c>
      <c r="TYW495" s="258" t="s">
        <v>6595</v>
      </c>
      <c r="TYX495" s="251">
        <v>1</v>
      </c>
      <c r="TYY495" s="251"/>
      <c r="TYZ495" s="100">
        <v>79.59</v>
      </c>
      <c r="TZA495" s="100">
        <f>ROUND(TYZ495*(1+$C$10),2)</f>
        <v>79.59</v>
      </c>
      <c r="TZB495" s="100">
        <f>TYX495*TYZ495</f>
        <v>79.59</v>
      </c>
      <c r="TZC495" s="294">
        <f>TZA495*TYX495</f>
        <v>79.59</v>
      </c>
      <c r="TZD495" s="295" t="s">
        <v>22773</v>
      </c>
      <c r="TZE495" s="416" t="s">
        <v>22774</v>
      </c>
      <c r="TZF495" s="416"/>
      <c r="TZG495" s="416"/>
      <c r="TZH495" s="416"/>
      <c r="TZI495" s="416"/>
      <c r="TZJ495" s="416"/>
      <c r="TZK495" s="258" t="s">
        <v>10863</v>
      </c>
      <c r="TZL495" s="258" t="s">
        <v>22772</v>
      </c>
      <c r="TZM495" s="258" t="s">
        <v>6595</v>
      </c>
      <c r="TZN495" s="251">
        <v>1</v>
      </c>
      <c r="TZO495" s="251"/>
      <c r="TZP495" s="100">
        <v>79.59</v>
      </c>
      <c r="TZQ495" s="100">
        <f>ROUND(TZP495*(1+$C$10),2)</f>
        <v>79.59</v>
      </c>
      <c r="TZR495" s="100">
        <f>TZN495*TZP495</f>
        <v>79.59</v>
      </c>
      <c r="TZS495" s="294">
        <f>TZQ495*TZN495</f>
        <v>79.59</v>
      </c>
      <c r="TZT495" s="295" t="s">
        <v>22773</v>
      </c>
      <c r="TZU495" s="416" t="s">
        <v>22774</v>
      </c>
      <c r="TZV495" s="416"/>
      <c r="TZW495" s="416"/>
      <c r="TZX495" s="416"/>
      <c r="TZY495" s="416"/>
      <c r="TZZ495" s="416"/>
      <c r="UAA495" s="258" t="s">
        <v>10863</v>
      </c>
      <c r="UAB495" s="258" t="s">
        <v>22772</v>
      </c>
      <c r="UAC495" s="258" t="s">
        <v>6595</v>
      </c>
      <c r="UAD495" s="251">
        <v>1</v>
      </c>
      <c r="UAE495" s="251"/>
      <c r="UAF495" s="100">
        <v>79.59</v>
      </c>
      <c r="UAG495" s="100">
        <f>ROUND(UAF495*(1+$C$10),2)</f>
        <v>79.59</v>
      </c>
      <c r="UAH495" s="100">
        <f>UAD495*UAF495</f>
        <v>79.59</v>
      </c>
      <c r="UAI495" s="294">
        <f>UAG495*UAD495</f>
        <v>79.59</v>
      </c>
      <c r="UAJ495" s="295" t="s">
        <v>22773</v>
      </c>
      <c r="UAK495" s="416" t="s">
        <v>22774</v>
      </c>
      <c r="UAL495" s="416"/>
      <c r="UAM495" s="416"/>
      <c r="UAN495" s="416"/>
      <c r="UAO495" s="416"/>
      <c r="UAP495" s="416"/>
      <c r="UAQ495" s="258" t="s">
        <v>10863</v>
      </c>
      <c r="UAR495" s="258" t="s">
        <v>22772</v>
      </c>
      <c r="UAS495" s="258" t="s">
        <v>6595</v>
      </c>
      <c r="UAT495" s="251">
        <v>1</v>
      </c>
      <c r="UAU495" s="251"/>
      <c r="UAV495" s="100">
        <v>79.59</v>
      </c>
      <c r="UAW495" s="100">
        <f>ROUND(UAV495*(1+$C$10),2)</f>
        <v>79.59</v>
      </c>
      <c r="UAX495" s="100">
        <f>UAT495*UAV495</f>
        <v>79.59</v>
      </c>
      <c r="UAY495" s="294">
        <f>UAW495*UAT495</f>
        <v>79.59</v>
      </c>
      <c r="UAZ495" s="295" t="s">
        <v>22773</v>
      </c>
      <c r="UBA495" s="416" t="s">
        <v>22774</v>
      </c>
      <c r="UBB495" s="416"/>
      <c r="UBC495" s="416"/>
      <c r="UBD495" s="416"/>
      <c r="UBE495" s="416"/>
      <c r="UBF495" s="416"/>
      <c r="UBG495" s="258" t="s">
        <v>10863</v>
      </c>
      <c r="UBH495" s="258" t="s">
        <v>22772</v>
      </c>
      <c r="UBI495" s="258" t="s">
        <v>6595</v>
      </c>
      <c r="UBJ495" s="251">
        <v>1</v>
      </c>
      <c r="UBK495" s="251"/>
      <c r="UBL495" s="100">
        <v>79.59</v>
      </c>
      <c r="UBM495" s="100">
        <f>ROUND(UBL495*(1+$C$10),2)</f>
        <v>79.59</v>
      </c>
      <c r="UBN495" s="100">
        <f>UBJ495*UBL495</f>
        <v>79.59</v>
      </c>
      <c r="UBO495" s="294">
        <f>UBM495*UBJ495</f>
        <v>79.59</v>
      </c>
      <c r="UBP495" s="295" t="s">
        <v>22773</v>
      </c>
      <c r="UBQ495" s="416" t="s">
        <v>22774</v>
      </c>
      <c r="UBR495" s="416"/>
      <c r="UBS495" s="416"/>
      <c r="UBT495" s="416"/>
      <c r="UBU495" s="416"/>
      <c r="UBV495" s="416"/>
      <c r="UBW495" s="258" t="s">
        <v>10863</v>
      </c>
      <c r="UBX495" s="258" t="s">
        <v>22772</v>
      </c>
      <c r="UBY495" s="258" t="s">
        <v>6595</v>
      </c>
      <c r="UBZ495" s="251">
        <v>1</v>
      </c>
      <c r="UCA495" s="251"/>
      <c r="UCB495" s="100">
        <v>79.59</v>
      </c>
      <c r="UCC495" s="100">
        <f>ROUND(UCB495*(1+$C$10),2)</f>
        <v>79.59</v>
      </c>
      <c r="UCD495" s="100">
        <f>UBZ495*UCB495</f>
        <v>79.59</v>
      </c>
      <c r="UCE495" s="294">
        <f>UCC495*UBZ495</f>
        <v>79.59</v>
      </c>
      <c r="UCF495" s="295" t="s">
        <v>22773</v>
      </c>
      <c r="UCG495" s="416" t="s">
        <v>22774</v>
      </c>
      <c r="UCH495" s="416"/>
      <c r="UCI495" s="416"/>
      <c r="UCJ495" s="416"/>
      <c r="UCK495" s="416"/>
      <c r="UCL495" s="416"/>
      <c r="UCM495" s="258" t="s">
        <v>10863</v>
      </c>
      <c r="UCN495" s="258" t="s">
        <v>22772</v>
      </c>
      <c r="UCO495" s="258" t="s">
        <v>6595</v>
      </c>
      <c r="UCP495" s="251">
        <v>1</v>
      </c>
      <c r="UCQ495" s="251"/>
      <c r="UCR495" s="100">
        <v>79.59</v>
      </c>
      <c r="UCS495" s="100">
        <f>ROUND(UCR495*(1+$C$10),2)</f>
        <v>79.59</v>
      </c>
      <c r="UCT495" s="100">
        <f>UCP495*UCR495</f>
        <v>79.59</v>
      </c>
      <c r="UCU495" s="294">
        <f>UCS495*UCP495</f>
        <v>79.59</v>
      </c>
      <c r="UCV495" s="295" t="s">
        <v>22773</v>
      </c>
      <c r="UCW495" s="416" t="s">
        <v>22774</v>
      </c>
      <c r="UCX495" s="416"/>
      <c r="UCY495" s="416"/>
      <c r="UCZ495" s="416"/>
      <c r="UDA495" s="416"/>
      <c r="UDB495" s="416"/>
      <c r="UDC495" s="258" t="s">
        <v>10863</v>
      </c>
      <c r="UDD495" s="258" t="s">
        <v>22772</v>
      </c>
      <c r="UDE495" s="258" t="s">
        <v>6595</v>
      </c>
      <c r="UDF495" s="251">
        <v>1</v>
      </c>
      <c r="UDG495" s="251"/>
      <c r="UDH495" s="100">
        <v>79.59</v>
      </c>
      <c r="UDI495" s="100">
        <f>ROUND(UDH495*(1+$C$10),2)</f>
        <v>79.59</v>
      </c>
      <c r="UDJ495" s="100">
        <f>UDF495*UDH495</f>
        <v>79.59</v>
      </c>
      <c r="UDK495" s="294">
        <f>UDI495*UDF495</f>
        <v>79.59</v>
      </c>
      <c r="UDL495" s="295" t="s">
        <v>22773</v>
      </c>
      <c r="UDM495" s="416" t="s">
        <v>22774</v>
      </c>
      <c r="UDN495" s="416"/>
      <c r="UDO495" s="416"/>
      <c r="UDP495" s="416"/>
      <c r="UDQ495" s="416"/>
      <c r="UDR495" s="416"/>
      <c r="UDS495" s="258" t="s">
        <v>10863</v>
      </c>
      <c r="UDT495" s="258" t="s">
        <v>22772</v>
      </c>
      <c r="UDU495" s="258" t="s">
        <v>6595</v>
      </c>
      <c r="UDV495" s="251">
        <v>1</v>
      </c>
      <c r="UDW495" s="251"/>
      <c r="UDX495" s="100">
        <v>79.59</v>
      </c>
      <c r="UDY495" s="100">
        <f>ROUND(UDX495*(1+$C$10),2)</f>
        <v>79.59</v>
      </c>
      <c r="UDZ495" s="100">
        <f>UDV495*UDX495</f>
        <v>79.59</v>
      </c>
      <c r="UEA495" s="294">
        <f>UDY495*UDV495</f>
        <v>79.59</v>
      </c>
      <c r="UEB495" s="295" t="s">
        <v>22773</v>
      </c>
      <c r="UEC495" s="416" t="s">
        <v>22774</v>
      </c>
      <c r="UED495" s="416"/>
      <c r="UEE495" s="416"/>
      <c r="UEF495" s="416"/>
      <c r="UEG495" s="416"/>
      <c r="UEH495" s="416"/>
      <c r="UEI495" s="258" t="s">
        <v>10863</v>
      </c>
      <c r="UEJ495" s="258" t="s">
        <v>22772</v>
      </c>
      <c r="UEK495" s="258" t="s">
        <v>6595</v>
      </c>
      <c r="UEL495" s="251">
        <v>1</v>
      </c>
      <c r="UEM495" s="251"/>
      <c r="UEN495" s="100">
        <v>79.59</v>
      </c>
      <c r="UEO495" s="100">
        <f>ROUND(UEN495*(1+$C$10),2)</f>
        <v>79.59</v>
      </c>
      <c r="UEP495" s="100">
        <f>UEL495*UEN495</f>
        <v>79.59</v>
      </c>
      <c r="UEQ495" s="294">
        <f>UEO495*UEL495</f>
        <v>79.59</v>
      </c>
      <c r="UER495" s="295" t="s">
        <v>22773</v>
      </c>
      <c r="UES495" s="416" t="s">
        <v>22774</v>
      </c>
      <c r="UET495" s="416"/>
      <c r="UEU495" s="416"/>
      <c r="UEV495" s="416"/>
      <c r="UEW495" s="416"/>
      <c r="UEX495" s="416"/>
      <c r="UEY495" s="258" t="s">
        <v>10863</v>
      </c>
      <c r="UEZ495" s="258" t="s">
        <v>22772</v>
      </c>
      <c r="UFA495" s="258" t="s">
        <v>6595</v>
      </c>
      <c r="UFB495" s="251">
        <v>1</v>
      </c>
      <c r="UFC495" s="251"/>
      <c r="UFD495" s="100">
        <v>79.59</v>
      </c>
      <c r="UFE495" s="100">
        <f>ROUND(UFD495*(1+$C$10),2)</f>
        <v>79.59</v>
      </c>
      <c r="UFF495" s="100">
        <f>UFB495*UFD495</f>
        <v>79.59</v>
      </c>
      <c r="UFG495" s="294">
        <f>UFE495*UFB495</f>
        <v>79.59</v>
      </c>
      <c r="UFH495" s="295" t="s">
        <v>22773</v>
      </c>
      <c r="UFI495" s="416" t="s">
        <v>22774</v>
      </c>
      <c r="UFJ495" s="416"/>
      <c r="UFK495" s="416"/>
      <c r="UFL495" s="416"/>
      <c r="UFM495" s="416"/>
      <c r="UFN495" s="416"/>
      <c r="UFO495" s="258" t="s">
        <v>10863</v>
      </c>
      <c r="UFP495" s="258" t="s">
        <v>22772</v>
      </c>
      <c r="UFQ495" s="258" t="s">
        <v>6595</v>
      </c>
      <c r="UFR495" s="251">
        <v>1</v>
      </c>
      <c r="UFS495" s="251"/>
      <c r="UFT495" s="100">
        <v>79.59</v>
      </c>
      <c r="UFU495" s="100">
        <f>ROUND(UFT495*(1+$C$10),2)</f>
        <v>79.59</v>
      </c>
      <c r="UFV495" s="100">
        <f>UFR495*UFT495</f>
        <v>79.59</v>
      </c>
      <c r="UFW495" s="294">
        <f>UFU495*UFR495</f>
        <v>79.59</v>
      </c>
      <c r="UFX495" s="295" t="s">
        <v>22773</v>
      </c>
      <c r="UFY495" s="416" t="s">
        <v>22774</v>
      </c>
      <c r="UFZ495" s="416"/>
      <c r="UGA495" s="416"/>
      <c r="UGB495" s="416"/>
      <c r="UGC495" s="416"/>
      <c r="UGD495" s="416"/>
      <c r="UGE495" s="258" t="s">
        <v>10863</v>
      </c>
      <c r="UGF495" s="258" t="s">
        <v>22772</v>
      </c>
      <c r="UGG495" s="258" t="s">
        <v>6595</v>
      </c>
      <c r="UGH495" s="251">
        <v>1</v>
      </c>
      <c r="UGI495" s="251"/>
      <c r="UGJ495" s="100">
        <v>79.59</v>
      </c>
      <c r="UGK495" s="100">
        <f>ROUND(UGJ495*(1+$C$10),2)</f>
        <v>79.59</v>
      </c>
      <c r="UGL495" s="100">
        <f>UGH495*UGJ495</f>
        <v>79.59</v>
      </c>
      <c r="UGM495" s="294">
        <f>UGK495*UGH495</f>
        <v>79.59</v>
      </c>
      <c r="UGN495" s="295" t="s">
        <v>22773</v>
      </c>
      <c r="UGO495" s="416" t="s">
        <v>22774</v>
      </c>
      <c r="UGP495" s="416"/>
      <c r="UGQ495" s="416"/>
      <c r="UGR495" s="416"/>
      <c r="UGS495" s="416"/>
      <c r="UGT495" s="416"/>
      <c r="UGU495" s="258" t="s">
        <v>10863</v>
      </c>
      <c r="UGV495" s="258" t="s">
        <v>22772</v>
      </c>
      <c r="UGW495" s="258" t="s">
        <v>6595</v>
      </c>
      <c r="UGX495" s="251">
        <v>1</v>
      </c>
      <c r="UGY495" s="251"/>
      <c r="UGZ495" s="100">
        <v>79.59</v>
      </c>
      <c r="UHA495" s="100">
        <f>ROUND(UGZ495*(1+$C$10),2)</f>
        <v>79.59</v>
      </c>
      <c r="UHB495" s="100">
        <f>UGX495*UGZ495</f>
        <v>79.59</v>
      </c>
      <c r="UHC495" s="294">
        <f>UHA495*UGX495</f>
        <v>79.59</v>
      </c>
      <c r="UHD495" s="295" t="s">
        <v>22773</v>
      </c>
      <c r="UHE495" s="416" t="s">
        <v>22774</v>
      </c>
      <c r="UHF495" s="416"/>
      <c r="UHG495" s="416"/>
      <c r="UHH495" s="416"/>
      <c r="UHI495" s="416"/>
      <c r="UHJ495" s="416"/>
      <c r="UHK495" s="258" t="s">
        <v>10863</v>
      </c>
      <c r="UHL495" s="258" t="s">
        <v>22772</v>
      </c>
      <c r="UHM495" s="258" t="s">
        <v>6595</v>
      </c>
      <c r="UHN495" s="251">
        <v>1</v>
      </c>
      <c r="UHO495" s="251"/>
      <c r="UHP495" s="100">
        <v>79.59</v>
      </c>
      <c r="UHQ495" s="100">
        <f>ROUND(UHP495*(1+$C$10),2)</f>
        <v>79.59</v>
      </c>
      <c r="UHR495" s="100">
        <f>UHN495*UHP495</f>
        <v>79.59</v>
      </c>
      <c r="UHS495" s="294">
        <f>UHQ495*UHN495</f>
        <v>79.59</v>
      </c>
      <c r="UHT495" s="295" t="s">
        <v>22773</v>
      </c>
      <c r="UHU495" s="416" t="s">
        <v>22774</v>
      </c>
      <c r="UHV495" s="416"/>
      <c r="UHW495" s="416"/>
      <c r="UHX495" s="416"/>
      <c r="UHY495" s="416"/>
      <c r="UHZ495" s="416"/>
      <c r="UIA495" s="258" t="s">
        <v>10863</v>
      </c>
      <c r="UIB495" s="258" t="s">
        <v>22772</v>
      </c>
      <c r="UIC495" s="258" t="s">
        <v>6595</v>
      </c>
      <c r="UID495" s="251">
        <v>1</v>
      </c>
      <c r="UIE495" s="251"/>
      <c r="UIF495" s="100">
        <v>79.59</v>
      </c>
      <c r="UIG495" s="100">
        <f>ROUND(UIF495*(1+$C$10),2)</f>
        <v>79.59</v>
      </c>
      <c r="UIH495" s="100">
        <f>UID495*UIF495</f>
        <v>79.59</v>
      </c>
      <c r="UII495" s="294">
        <f>UIG495*UID495</f>
        <v>79.59</v>
      </c>
      <c r="UIJ495" s="295" t="s">
        <v>22773</v>
      </c>
      <c r="UIK495" s="416" t="s">
        <v>22774</v>
      </c>
      <c r="UIL495" s="416"/>
      <c r="UIM495" s="416"/>
      <c r="UIN495" s="416"/>
      <c r="UIO495" s="416"/>
      <c r="UIP495" s="416"/>
      <c r="UIQ495" s="258" t="s">
        <v>10863</v>
      </c>
      <c r="UIR495" s="258" t="s">
        <v>22772</v>
      </c>
      <c r="UIS495" s="258" t="s">
        <v>6595</v>
      </c>
      <c r="UIT495" s="251">
        <v>1</v>
      </c>
      <c r="UIU495" s="251"/>
      <c r="UIV495" s="100">
        <v>79.59</v>
      </c>
      <c r="UIW495" s="100">
        <f>ROUND(UIV495*(1+$C$10),2)</f>
        <v>79.59</v>
      </c>
      <c r="UIX495" s="100">
        <f>UIT495*UIV495</f>
        <v>79.59</v>
      </c>
      <c r="UIY495" s="294">
        <f>UIW495*UIT495</f>
        <v>79.59</v>
      </c>
      <c r="UIZ495" s="295" t="s">
        <v>22773</v>
      </c>
      <c r="UJA495" s="416" t="s">
        <v>22774</v>
      </c>
      <c r="UJB495" s="416"/>
      <c r="UJC495" s="416"/>
      <c r="UJD495" s="416"/>
      <c r="UJE495" s="416"/>
      <c r="UJF495" s="416"/>
      <c r="UJG495" s="258" t="s">
        <v>10863</v>
      </c>
      <c r="UJH495" s="258" t="s">
        <v>22772</v>
      </c>
      <c r="UJI495" s="258" t="s">
        <v>6595</v>
      </c>
      <c r="UJJ495" s="251">
        <v>1</v>
      </c>
      <c r="UJK495" s="251"/>
      <c r="UJL495" s="100">
        <v>79.59</v>
      </c>
      <c r="UJM495" s="100">
        <f>ROUND(UJL495*(1+$C$10),2)</f>
        <v>79.59</v>
      </c>
      <c r="UJN495" s="100">
        <f>UJJ495*UJL495</f>
        <v>79.59</v>
      </c>
      <c r="UJO495" s="294">
        <f>UJM495*UJJ495</f>
        <v>79.59</v>
      </c>
      <c r="UJP495" s="295" t="s">
        <v>22773</v>
      </c>
      <c r="UJQ495" s="416" t="s">
        <v>22774</v>
      </c>
      <c r="UJR495" s="416"/>
      <c r="UJS495" s="416"/>
      <c r="UJT495" s="416"/>
      <c r="UJU495" s="416"/>
      <c r="UJV495" s="416"/>
      <c r="UJW495" s="258" t="s">
        <v>10863</v>
      </c>
      <c r="UJX495" s="258" t="s">
        <v>22772</v>
      </c>
      <c r="UJY495" s="258" t="s">
        <v>6595</v>
      </c>
      <c r="UJZ495" s="251">
        <v>1</v>
      </c>
      <c r="UKA495" s="251"/>
      <c r="UKB495" s="100">
        <v>79.59</v>
      </c>
      <c r="UKC495" s="100">
        <f>ROUND(UKB495*(1+$C$10),2)</f>
        <v>79.59</v>
      </c>
      <c r="UKD495" s="100">
        <f>UJZ495*UKB495</f>
        <v>79.59</v>
      </c>
      <c r="UKE495" s="294">
        <f>UKC495*UJZ495</f>
        <v>79.59</v>
      </c>
      <c r="UKF495" s="295" t="s">
        <v>22773</v>
      </c>
      <c r="UKG495" s="416" t="s">
        <v>22774</v>
      </c>
      <c r="UKH495" s="416"/>
      <c r="UKI495" s="416"/>
      <c r="UKJ495" s="416"/>
      <c r="UKK495" s="416"/>
      <c r="UKL495" s="416"/>
      <c r="UKM495" s="258" t="s">
        <v>10863</v>
      </c>
      <c r="UKN495" s="258" t="s">
        <v>22772</v>
      </c>
      <c r="UKO495" s="258" t="s">
        <v>6595</v>
      </c>
      <c r="UKP495" s="251">
        <v>1</v>
      </c>
      <c r="UKQ495" s="251"/>
      <c r="UKR495" s="100">
        <v>79.59</v>
      </c>
      <c r="UKS495" s="100">
        <f>ROUND(UKR495*(1+$C$10),2)</f>
        <v>79.59</v>
      </c>
      <c r="UKT495" s="100">
        <f>UKP495*UKR495</f>
        <v>79.59</v>
      </c>
      <c r="UKU495" s="294">
        <f>UKS495*UKP495</f>
        <v>79.59</v>
      </c>
      <c r="UKV495" s="295" t="s">
        <v>22773</v>
      </c>
      <c r="UKW495" s="416" t="s">
        <v>22774</v>
      </c>
      <c r="UKX495" s="416"/>
      <c r="UKY495" s="416"/>
      <c r="UKZ495" s="416"/>
      <c r="ULA495" s="416"/>
      <c r="ULB495" s="416"/>
      <c r="ULC495" s="258" t="s">
        <v>10863</v>
      </c>
      <c r="ULD495" s="258" t="s">
        <v>22772</v>
      </c>
      <c r="ULE495" s="258" t="s">
        <v>6595</v>
      </c>
      <c r="ULF495" s="251">
        <v>1</v>
      </c>
      <c r="ULG495" s="251"/>
      <c r="ULH495" s="100">
        <v>79.59</v>
      </c>
      <c r="ULI495" s="100">
        <f>ROUND(ULH495*(1+$C$10),2)</f>
        <v>79.59</v>
      </c>
      <c r="ULJ495" s="100">
        <f>ULF495*ULH495</f>
        <v>79.59</v>
      </c>
      <c r="ULK495" s="294">
        <f>ULI495*ULF495</f>
        <v>79.59</v>
      </c>
      <c r="ULL495" s="295" t="s">
        <v>22773</v>
      </c>
      <c r="ULM495" s="416" t="s">
        <v>22774</v>
      </c>
      <c r="ULN495" s="416"/>
      <c r="ULO495" s="416"/>
      <c r="ULP495" s="416"/>
      <c r="ULQ495" s="416"/>
      <c r="ULR495" s="416"/>
      <c r="ULS495" s="258" t="s">
        <v>10863</v>
      </c>
      <c r="ULT495" s="258" t="s">
        <v>22772</v>
      </c>
      <c r="ULU495" s="258" t="s">
        <v>6595</v>
      </c>
      <c r="ULV495" s="251">
        <v>1</v>
      </c>
      <c r="ULW495" s="251"/>
      <c r="ULX495" s="100">
        <v>79.59</v>
      </c>
      <c r="ULY495" s="100">
        <f>ROUND(ULX495*(1+$C$10),2)</f>
        <v>79.59</v>
      </c>
      <c r="ULZ495" s="100">
        <f>ULV495*ULX495</f>
        <v>79.59</v>
      </c>
      <c r="UMA495" s="294">
        <f>ULY495*ULV495</f>
        <v>79.59</v>
      </c>
      <c r="UMB495" s="295" t="s">
        <v>22773</v>
      </c>
      <c r="UMC495" s="416" t="s">
        <v>22774</v>
      </c>
      <c r="UMD495" s="416"/>
      <c r="UME495" s="416"/>
      <c r="UMF495" s="416"/>
      <c r="UMG495" s="416"/>
      <c r="UMH495" s="416"/>
      <c r="UMI495" s="258" t="s">
        <v>10863</v>
      </c>
      <c r="UMJ495" s="258" t="s">
        <v>22772</v>
      </c>
      <c r="UMK495" s="258" t="s">
        <v>6595</v>
      </c>
      <c r="UML495" s="251">
        <v>1</v>
      </c>
      <c r="UMM495" s="251"/>
      <c r="UMN495" s="100">
        <v>79.59</v>
      </c>
      <c r="UMO495" s="100">
        <f>ROUND(UMN495*(1+$C$10),2)</f>
        <v>79.59</v>
      </c>
      <c r="UMP495" s="100">
        <f>UML495*UMN495</f>
        <v>79.59</v>
      </c>
      <c r="UMQ495" s="294">
        <f>UMO495*UML495</f>
        <v>79.59</v>
      </c>
      <c r="UMR495" s="295" t="s">
        <v>22773</v>
      </c>
      <c r="UMS495" s="416" t="s">
        <v>22774</v>
      </c>
      <c r="UMT495" s="416"/>
      <c r="UMU495" s="416"/>
      <c r="UMV495" s="416"/>
      <c r="UMW495" s="416"/>
      <c r="UMX495" s="416"/>
      <c r="UMY495" s="258" t="s">
        <v>10863</v>
      </c>
      <c r="UMZ495" s="258" t="s">
        <v>22772</v>
      </c>
      <c r="UNA495" s="258" t="s">
        <v>6595</v>
      </c>
      <c r="UNB495" s="251">
        <v>1</v>
      </c>
      <c r="UNC495" s="251"/>
      <c r="UND495" s="100">
        <v>79.59</v>
      </c>
      <c r="UNE495" s="100">
        <f>ROUND(UND495*(1+$C$10),2)</f>
        <v>79.59</v>
      </c>
      <c r="UNF495" s="100">
        <f>UNB495*UND495</f>
        <v>79.59</v>
      </c>
      <c r="UNG495" s="294">
        <f>UNE495*UNB495</f>
        <v>79.59</v>
      </c>
      <c r="UNH495" s="295" t="s">
        <v>22773</v>
      </c>
      <c r="UNI495" s="416" t="s">
        <v>22774</v>
      </c>
      <c r="UNJ495" s="416"/>
      <c r="UNK495" s="416"/>
      <c r="UNL495" s="416"/>
      <c r="UNM495" s="416"/>
      <c r="UNN495" s="416"/>
      <c r="UNO495" s="258" t="s">
        <v>10863</v>
      </c>
      <c r="UNP495" s="258" t="s">
        <v>22772</v>
      </c>
      <c r="UNQ495" s="258" t="s">
        <v>6595</v>
      </c>
      <c r="UNR495" s="251">
        <v>1</v>
      </c>
      <c r="UNS495" s="251"/>
      <c r="UNT495" s="100">
        <v>79.59</v>
      </c>
      <c r="UNU495" s="100">
        <f>ROUND(UNT495*(1+$C$10),2)</f>
        <v>79.59</v>
      </c>
      <c r="UNV495" s="100">
        <f>UNR495*UNT495</f>
        <v>79.59</v>
      </c>
      <c r="UNW495" s="294">
        <f>UNU495*UNR495</f>
        <v>79.59</v>
      </c>
      <c r="UNX495" s="295" t="s">
        <v>22773</v>
      </c>
      <c r="UNY495" s="416" t="s">
        <v>22774</v>
      </c>
      <c r="UNZ495" s="416"/>
      <c r="UOA495" s="416"/>
      <c r="UOB495" s="416"/>
      <c r="UOC495" s="416"/>
      <c r="UOD495" s="416"/>
      <c r="UOE495" s="258" t="s">
        <v>10863</v>
      </c>
      <c r="UOF495" s="258" t="s">
        <v>22772</v>
      </c>
      <c r="UOG495" s="258" t="s">
        <v>6595</v>
      </c>
      <c r="UOH495" s="251">
        <v>1</v>
      </c>
      <c r="UOI495" s="251"/>
      <c r="UOJ495" s="100">
        <v>79.59</v>
      </c>
      <c r="UOK495" s="100">
        <f>ROUND(UOJ495*(1+$C$10),2)</f>
        <v>79.59</v>
      </c>
      <c r="UOL495" s="100">
        <f>UOH495*UOJ495</f>
        <v>79.59</v>
      </c>
      <c r="UOM495" s="294">
        <f>UOK495*UOH495</f>
        <v>79.59</v>
      </c>
      <c r="UON495" s="295" t="s">
        <v>22773</v>
      </c>
      <c r="UOO495" s="416" t="s">
        <v>22774</v>
      </c>
      <c r="UOP495" s="416"/>
      <c r="UOQ495" s="416"/>
      <c r="UOR495" s="416"/>
      <c r="UOS495" s="416"/>
      <c r="UOT495" s="416"/>
      <c r="UOU495" s="258" t="s">
        <v>10863</v>
      </c>
      <c r="UOV495" s="258" t="s">
        <v>22772</v>
      </c>
      <c r="UOW495" s="258" t="s">
        <v>6595</v>
      </c>
      <c r="UOX495" s="251">
        <v>1</v>
      </c>
      <c r="UOY495" s="251"/>
      <c r="UOZ495" s="100">
        <v>79.59</v>
      </c>
      <c r="UPA495" s="100">
        <f>ROUND(UOZ495*(1+$C$10),2)</f>
        <v>79.59</v>
      </c>
      <c r="UPB495" s="100">
        <f>UOX495*UOZ495</f>
        <v>79.59</v>
      </c>
      <c r="UPC495" s="294">
        <f>UPA495*UOX495</f>
        <v>79.59</v>
      </c>
      <c r="UPD495" s="295" t="s">
        <v>22773</v>
      </c>
      <c r="UPE495" s="416" t="s">
        <v>22774</v>
      </c>
      <c r="UPF495" s="416"/>
      <c r="UPG495" s="416"/>
      <c r="UPH495" s="416"/>
      <c r="UPI495" s="416"/>
      <c r="UPJ495" s="416"/>
      <c r="UPK495" s="258" t="s">
        <v>10863</v>
      </c>
      <c r="UPL495" s="258" t="s">
        <v>22772</v>
      </c>
      <c r="UPM495" s="258" t="s">
        <v>6595</v>
      </c>
      <c r="UPN495" s="251">
        <v>1</v>
      </c>
      <c r="UPO495" s="251"/>
      <c r="UPP495" s="100">
        <v>79.59</v>
      </c>
      <c r="UPQ495" s="100">
        <f>ROUND(UPP495*(1+$C$10),2)</f>
        <v>79.59</v>
      </c>
      <c r="UPR495" s="100">
        <f>UPN495*UPP495</f>
        <v>79.59</v>
      </c>
      <c r="UPS495" s="294">
        <f>UPQ495*UPN495</f>
        <v>79.59</v>
      </c>
      <c r="UPT495" s="295" t="s">
        <v>22773</v>
      </c>
      <c r="UPU495" s="416" t="s">
        <v>22774</v>
      </c>
      <c r="UPV495" s="416"/>
      <c r="UPW495" s="416"/>
      <c r="UPX495" s="416"/>
      <c r="UPY495" s="416"/>
      <c r="UPZ495" s="416"/>
      <c r="UQA495" s="258" t="s">
        <v>10863</v>
      </c>
      <c r="UQB495" s="258" t="s">
        <v>22772</v>
      </c>
      <c r="UQC495" s="258" t="s">
        <v>6595</v>
      </c>
      <c r="UQD495" s="251">
        <v>1</v>
      </c>
      <c r="UQE495" s="251"/>
      <c r="UQF495" s="100">
        <v>79.59</v>
      </c>
      <c r="UQG495" s="100">
        <f>ROUND(UQF495*(1+$C$10),2)</f>
        <v>79.59</v>
      </c>
      <c r="UQH495" s="100">
        <f>UQD495*UQF495</f>
        <v>79.59</v>
      </c>
      <c r="UQI495" s="294">
        <f>UQG495*UQD495</f>
        <v>79.59</v>
      </c>
      <c r="UQJ495" s="295" t="s">
        <v>22773</v>
      </c>
      <c r="UQK495" s="416" t="s">
        <v>22774</v>
      </c>
      <c r="UQL495" s="416"/>
      <c r="UQM495" s="416"/>
      <c r="UQN495" s="416"/>
      <c r="UQO495" s="416"/>
      <c r="UQP495" s="416"/>
      <c r="UQQ495" s="258" t="s">
        <v>10863</v>
      </c>
      <c r="UQR495" s="258" t="s">
        <v>22772</v>
      </c>
      <c r="UQS495" s="258" t="s">
        <v>6595</v>
      </c>
      <c r="UQT495" s="251">
        <v>1</v>
      </c>
      <c r="UQU495" s="251"/>
      <c r="UQV495" s="100">
        <v>79.59</v>
      </c>
      <c r="UQW495" s="100">
        <f>ROUND(UQV495*(1+$C$10),2)</f>
        <v>79.59</v>
      </c>
      <c r="UQX495" s="100">
        <f>UQT495*UQV495</f>
        <v>79.59</v>
      </c>
      <c r="UQY495" s="294">
        <f>UQW495*UQT495</f>
        <v>79.59</v>
      </c>
      <c r="UQZ495" s="295" t="s">
        <v>22773</v>
      </c>
      <c r="URA495" s="416" t="s">
        <v>22774</v>
      </c>
      <c r="URB495" s="416"/>
      <c r="URC495" s="416"/>
      <c r="URD495" s="416"/>
      <c r="URE495" s="416"/>
      <c r="URF495" s="416"/>
      <c r="URG495" s="258" t="s">
        <v>10863</v>
      </c>
      <c r="URH495" s="258" t="s">
        <v>22772</v>
      </c>
      <c r="URI495" s="258" t="s">
        <v>6595</v>
      </c>
      <c r="URJ495" s="251">
        <v>1</v>
      </c>
      <c r="URK495" s="251"/>
      <c r="URL495" s="100">
        <v>79.59</v>
      </c>
      <c r="URM495" s="100">
        <f>ROUND(URL495*(1+$C$10),2)</f>
        <v>79.59</v>
      </c>
      <c r="URN495" s="100">
        <f>URJ495*URL495</f>
        <v>79.59</v>
      </c>
      <c r="URO495" s="294">
        <f>URM495*URJ495</f>
        <v>79.59</v>
      </c>
      <c r="URP495" s="295" t="s">
        <v>22773</v>
      </c>
      <c r="URQ495" s="416" t="s">
        <v>22774</v>
      </c>
      <c r="URR495" s="416"/>
      <c r="URS495" s="416"/>
      <c r="URT495" s="416"/>
      <c r="URU495" s="416"/>
      <c r="URV495" s="416"/>
      <c r="URW495" s="258" t="s">
        <v>10863</v>
      </c>
      <c r="URX495" s="258" t="s">
        <v>22772</v>
      </c>
      <c r="URY495" s="258" t="s">
        <v>6595</v>
      </c>
      <c r="URZ495" s="251">
        <v>1</v>
      </c>
      <c r="USA495" s="251"/>
      <c r="USB495" s="100">
        <v>79.59</v>
      </c>
      <c r="USC495" s="100">
        <f>ROUND(USB495*(1+$C$10),2)</f>
        <v>79.59</v>
      </c>
      <c r="USD495" s="100">
        <f>URZ495*USB495</f>
        <v>79.59</v>
      </c>
      <c r="USE495" s="294">
        <f>USC495*URZ495</f>
        <v>79.59</v>
      </c>
      <c r="USF495" s="295" t="s">
        <v>22773</v>
      </c>
      <c r="USG495" s="416" t="s">
        <v>22774</v>
      </c>
      <c r="USH495" s="416"/>
      <c r="USI495" s="416"/>
      <c r="USJ495" s="416"/>
      <c r="USK495" s="416"/>
      <c r="USL495" s="416"/>
      <c r="USM495" s="258" t="s">
        <v>10863</v>
      </c>
      <c r="USN495" s="258" t="s">
        <v>22772</v>
      </c>
      <c r="USO495" s="258" t="s">
        <v>6595</v>
      </c>
      <c r="USP495" s="251">
        <v>1</v>
      </c>
      <c r="USQ495" s="251"/>
      <c r="USR495" s="100">
        <v>79.59</v>
      </c>
      <c r="USS495" s="100">
        <f>ROUND(USR495*(1+$C$10),2)</f>
        <v>79.59</v>
      </c>
      <c r="UST495" s="100">
        <f>USP495*USR495</f>
        <v>79.59</v>
      </c>
      <c r="USU495" s="294">
        <f>USS495*USP495</f>
        <v>79.59</v>
      </c>
      <c r="USV495" s="295" t="s">
        <v>22773</v>
      </c>
      <c r="USW495" s="416" t="s">
        <v>22774</v>
      </c>
      <c r="USX495" s="416"/>
      <c r="USY495" s="416"/>
      <c r="USZ495" s="416"/>
      <c r="UTA495" s="416"/>
      <c r="UTB495" s="416"/>
      <c r="UTC495" s="258" t="s">
        <v>10863</v>
      </c>
      <c r="UTD495" s="258" t="s">
        <v>22772</v>
      </c>
      <c r="UTE495" s="258" t="s">
        <v>6595</v>
      </c>
      <c r="UTF495" s="251">
        <v>1</v>
      </c>
      <c r="UTG495" s="251"/>
      <c r="UTH495" s="100">
        <v>79.59</v>
      </c>
      <c r="UTI495" s="100">
        <f>ROUND(UTH495*(1+$C$10),2)</f>
        <v>79.59</v>
      </c>
      <c r="UTJ495" s="100">
        <f>UTF495*UTH495</f>
        <v>79.59</v>
      </c>
      <c r="UTK495" s="294">
        <f>UTI495*UTF495</f>
        <v>79.59</v>
      </c>
      <c r="UTL495" s="295" t="s">
        <v>22773</v>
      </c>
      <c r="UTM495" s="416" t="s">
        <v>22774</v>
      </c>
      <c r="UTN495" s="416"/>
      <c r="UTO495" s="416"/>
      <c r="UTP495" s="416"/>
      <c r="UTQ495" s="416"/>
      <c r="UTR495" s="416"/>
      <c r="UTS495" s="258" t="s">
        <v>10863</v>
      </c>
      <c r="UTT495" s="258" t="s">
        <v>22772</v>
      </c>
      <c r="UTU495" s="258" t="s">
        <v>6595</v>
      </c>
      <c r="UTV495" s="251">
        <v>1</v>
      </c>
      <c r="UTW495" s="251"/>
      <c r="UTX495" s="100">
        <v>79.59</v>
      </c>
      <c r="UTY495" s="100">
        <f>ROUND(UTX495*(1+$C$10),2)</f>
        <v>79.59</v>
      </c>
      <c r="UTZ495" s="100">
        <f>UTV495*UTX495</f>
        <v>79.59</v>
      </c>
      <c r="UUA495" s="294">
        <f>UTY495*UTV495</f>
        <v>79.59</v>
      </c>
      <c r="UUB495" s="295" t="s">
        <v>22773</v>
      </c>
      <c r="UUC495" s="416" t="s">
        <v>22774</v>
      </c>
      <c r="UUD495" s="416"/>
      <c r="UUE495" s="416"/>
      <c r="UUF495" s="416"/>
      <c r="UUG495" s="416"/>
      <c r="UUH495" s="416"/>
      <c r="UUI495" s="258" t="s">
        <v>10863</v>
      </c>
      <c r="UUJ495" s="258" t="s">
        <v>22772</v>
      </c>
      <c r="UUK495" s="258" t="s">
        <v>6595</v>
      </c>
      <c r="UUL495" s="251">
        <v>1</v>
      </c>
      <c r="UUM495" s="251"/>
      <c r="UUN495" s="100">
        <v>79.59</v>
      </c>
      <c r="UUO495" s="100">
        <f>ROUND(UUN495*(1+$C$10),2)</f>
        <v>79.59</v>
      </c>
      <c r="UUP495" s="100">
        <f>UUL495*UUN495</f>
        <v>79.59</v>
      </c>
      <c r="UUQ495" s="294">
        <f>UUO495*UUL495</f>
        <v>79.59</v>
      </c>
      <c r="UUR495" s="295" t="s">
        <v>22773</v>
      </c>
      <c r="UUS495" s="416" t="s">
        <v>22774</v>
      </c>
      <c r="UUT495" s="416"/>
      <c r="UUU495" s="416"/>
      <c r="UUV495" s="416"/>
      <c r="UUW495" s="416"/>
      <c r="UUX495" s="416"/>
      <c r="UUY495" s="258" t="s">
        <v>10863</v>
      </c>
      <c r="UUZ495" s="258" t="s">
        <v>22772</v>
      </c>
      <c r="UVA495" s="258" t="s">
        <v>6595</v>
      </c>
      <c r="UVB495" s="251">
        <v>1</v>
      </c>
      <c r="UVC495" s="251"/>
      <c r="UVD495" s="100">
        <v>79.59</v>
      </c>
      <c r="UVE495" s="100">
        <f>ROUND(UVD495*(1+$C$10),2)</f>
        <v>79.59</v>
      </c>
      <c r="UVF495" s="100">
        <f>UVB495*UVD495</f>
        <v>79.59</v>
      </c>
      <c r="UVG495" s="294">
        <f>UVE495*UVB495</f>
        <v>79.59</v>
      </c>
      <c r="UVH495" s="295" t="s">
        <v>22773</v>
      </c>
      <c r="UVI495" s="416" t="s">
        <v>22774</v>
      </c>
      <c r="UVJ495" s="416"/>
      <c r="UVK495" s="416"/>
      <c r="UVL495" s="416"/>
      <c r="UVM495" s="416"/>
      <c r="UVN495" s="416"/>
      <c r="UVO495" s="258" t="s">
        <v>10863</v>
      </c>
      <c r="UVP495" s="258" t="s">
        <v>22772</v>
      </c>
      <c r="UVQ495" s="258" t="s">
        <v>6595</v>
      </c>
      <c r="UVR495" s="251">
        <v>1</v>
      </c>
      <c r="UVS495" s="251"/>
      <c r="UVT495" s="100">
        <v>79.59</v>
      </c>
      <c r="UVU495" s="100">
        <f>ROUND(UVT495*(1+$C$10),2)</f>
        <v>79.59</v>
      </c>
      <c r="UVV495" s="100">
        <f>UVR495*UVT495</f>
        <v>79.59</v>
      </c>
      <c r="UVW495" s="294">
        <f>UVU495*UVR495</f>
        <v>79.59</v>
      </c>
      <c r="UVX495" s="295" t="s">
        <v>22773</v>
      </c>
      <c r="UVY495" s="416" t="s">
        <v>22774</v>
      </c>
      <c r="UVZ495" s="416"/>
      <c r="UWA495" s="416"/>
      <c r="UWB495" s="416"/>
      <c r="UWC495" s="416"/>
      <c r="UWD495" s="416"/>
      <c r="UWE495" s="258" t="s">
        <v>10863</v>
      </c>
      <c r="UWF495" s="258" t="s">
        <v>22772</v>
      </c>
      <c r="UWG495" s="258" t="s">
        <v>6595</v>
      </c>
      <c r="UWH495" s="251">
        <v>1</v>
      </c>
      <c r="UWI495" s="251"/>
      <c r="UWJ495" s="100">
        <v>79.59</v>
      </c>
      <c r="UWK495" s="100">
        <f>ROUND(UWJ495*(1+$C$10),2)</f>
        <v>79.59</v>
      </c>
      <c r="UWL495" s="100">
        <f>UWH495*UWJ495</f>
        <v>79.59</v>
      </c>
      <c r="UWM495" s="294">
        <f>UWK495*UWH495</f>
        <v>79.59</v>
      </c>
      <c r="UWN495" s="295" t="s">
        <v>22773</v>
      </c>
      <c r="UWO495" s="416" t="s">
        <v>22774</v>
      </c>
      <c r="UWP495" s="416"/>
      <c r="UWQ495" s="416"/>
      <c r="UWR495" s="416"/>
      <c r="UWS495" s="416"/>
      <c r="UWT495" s="416"/>
      <c r="UWU495" s="258" t="s">
        <v>10863</v>
      </c>
      <c r="UWV495" s="258" t="s">
        <v>22772</v>
      </c>
      <c r="UWW495" s="258" t="s">
        <v>6595</v>
      </c>
      <c r="UWX495" s="251">
        <v>1</v>
      </c>
      <c r="UWY495" s="251"/>
      <c r="UWZ495" s="100">
        <v>79.59</v>
      </c>
      <c r="UXA495" s="100">
        <f>ROUND(UWZ495*(1+$C$10),2)</f>
        <v>79.59</v>
      </c>
      <c r="UXB495" s="100">
        <f>UWX495*UWZ495</f>
        <v>79.59</v>
      </c>
      <c r="UXC495" s="294">
        <f>UXA495*UWX495</f>
        <v>79.59</v>
      </c>
      <c r="UXD495" s="295" t="s">
        <v>22773</v>
      </c>
      <c r="UXE495" s="416" t="s">
        <v>22774</v>
      </c>
      <c r="UXF495" s="416"/>
      <c r="UXG495" s="416"/>
      <c r="UXH495" s="416"/>
      <c r="UXI495" s="416"/>
      <c r="UXJ495" s="416"/>
      <c r="UXK495" s="258" t="s">
        <v>10863</v>
      </c>
      <c r="UXL495" s="258" t="s">
        <v>22772</v>
      </c>
      <c r="UXM495" s="258" t="s">
        <v>6595</v>
      </c>
      <c r="UXN495" s="251">
        <v>1</v>
      </c>
      <c r="UXO495" s="251"/>
      <c r="UXP495" s="100">
        <v>79.59</v>
      </c>
      <c r="UXQ495" s="100">
        <f>ROUND(UXP495*(1+$C$10),2)</f>
        <v>79.59</v>
      </c>
      <c r="UXR495" s="100">
        <f>UXN495*UXP495</f>
        <v>79.59</v>
      </c>
      <c r="UXS495" s="294">
        <f>UXQ495*UXN495</f>
        <v>79.59</v>
      </c>
      <c r="UXT495" s="295" t="s">
        <v>22773</v>
      </c>
      <c r="UXU495" s="416" t="s">
        <v>22774</v>
      </c>
      <c r="UXV495" s="416"/>
      <c r="UXW495" s="416"/>
      <c r="UXX495" s="416"/>
      <c r="UXY495" s="416"/>
      <c r="UXZ495" s="416"/>
      <c r="UYA495" s="258" t="s">
        <v>10863</v>
      </c>
      <c r="UYB495" s="258" t="s">
        <v>22772</v>
      </c>
      <c r="UYC495" s="258" t="s">
        <v>6595</v>
      </c>
      <c r="UYD495" s="251">
        <v>1</v>
      </c>
      <c r="UYE495" s="251"/>
      <c r="UYF495" s="100">
        <v>79.59</v>
      </c>
      <c r="UYG495" s="100">
        <f>ROUND(UYF495*(1+$C$10),2)</f>
        <v>79.59</v>
      </c>
      <c r="UYH495" s="100">
        <f>UYD495*UYF495</f>
        <v>79.59</v>
      </c>
      <c r="UYI495" s="294">
        <f>UYG495*UYD495</f>
        <v>79.59</v>
      </c>
      <c r="UYJ495" s="295" t="s">
        <v>22773</v>
      </c>
      <c r="UYK495" s="416" t="s">
        <v>22774</v>
      </c>
      <c r="UYL495" s="416"/>
      <c r="UYM495" s="416"/>
      <c r="UYN495" s="416"/>
      <c r="UYO495" s="416"/>
      <c r="UYP495" s="416"/>
      <c r="UYQ495" s="258" t="s">
        <v>10863</v>
      </c>
      <c r="UYR495" s="258" t="s">
        <v>22772</v>
      </c>
      <c r="UYS495" s="258" t="s">
        <v>6595</v>
      </c>
      <c r="UYT495" s="251">
        <v>1</v>
      </c>
      <c r="UYU495" s="251"/>
      <c r="UYV495" s="100">
        <v>79.59</v>
      </c>
      <c r="UYW495" s="100">
        <f>ROUND(UYV495*(1+$C$10),2)</f>
        <v>79.59</v>
      </c>
      <c r="UYX495" s="100">
        <f>UYT495*UYV495</f>
        <v>79.59</v>
      </c>
      <c r="UYY495" s="294">
        <f>UYW495*UYT495</f>
        <v>79.59</v>
      </c>
      <c r="UYZ495" s="295" t="s">
        <v>22773</v>
      </c>
      <c r="UZA495" s="416" t="s">
        <v>22774</v>
      </c>
      <c r="UZB495" s="416"/>
      <c r="UZC495" s="416"/>
      <c r="UZD495" s="416"/>
      <c r="UZE495" s="416"/>
      <c r="UZF495" s="416"/>
      <c r="UZG495" s="258" t="s">
        <v>10863</v>
      </c>
      <c r="UZH495" s="258" t="s">
        <v>22772</v>
      </c>
      <c r="UZI495" s="258" t="s">
        <v>6595</v>
      </c>
      <c r="UZJ495" s="251">
        <v>1</v>
      </c>
      <c r="UZK495" s="251"/>
      <c r="UZL495" s="100">
        <v>79.59</v>
      </c>
      <c r="UZM495" s="100">
        <f>ROUND(UZL495*(1+$C$10),2)</f>
        <v>79.59</v>
      </c>
      <c r="UZN495" s="100">
        <f>UZJ495*UZL495</f>
        <v>79.59</v>
      </c>
      <c r="UZO495" s="294">
        <f>UZM495*UZJ495</f>
        <v>79.59</v>
      </c>
      <c r="UZP495" s="295" t="s">
        <v>22773</v>
      </c>
      <c r="UZQ495" s="416" t="s">
        <v>22774</v>
      </c>
      <c r="UZR495" s="416"/>
      <c r="UZS495" s="416"/>
      <c r="UZT495" s="416"/>
      <c r="UZU495" s="416"/>
      <c r="UZV495" s="416"/>
      <c r="UZW495" s="258" t="s">
        <v>10863</v>
      </c>
      <c r="UZX495" s="258" t="s">
        <v>22772</v>
      </c>
      <c r="UZY495" s="258" t="s">
        <v>6595</v>
      </c>
      <c r="UZZ495" s="251">
        <v>1</v>
      </c>
      <c r="VAA495" s="251"/>
      <c r="VAB495" s="100">
        <v>79.59</v>
      </c>
      <c r="VAC495" s="100">
        <f>ROUND(VAB495*(1+$C$10),2)</f>
        <v>79.59</v>
      </c>
      <c r="VAD495" s="100">
        <f>UZZ495*VAB495</f>
        <v>79.59</v>
      </c>
      <c r="VAE495" s="294">
        <f>VAC495*UZZ495</f>
        <v>79.59</v>
      </c>
      <c r="VAF495" s="295" t="s">
        <v>22773</v>
      </c>
      <c r="VAG495" s="416" t="s">
        <v>22774</v>
      </c>
      <c r="VAH495" s="416"/>
      <c r="VAI495" s="416"/>
      <c r="VAJ495" s="416"/>
      <c r="VAK495" s="416"/>
      <c r="VAL495" s="416"/>
      <c r="VAM495" s="258" t="s">
        <v>10863</v>
      </c>
      <c r="VAN495" s="258" t="s">
        <v>22772</v>
      </c>
      <c r="VAO495" s="258" t="s">
        <v>6595</v>
      </c>
      <c r="VAP495" s="251">
        <v>1</v>
      </c>
      <c r="VAQ495" s="251"/>
      <c r="VAR495" s="100">
        <v>79.59</v>
      </c>
      <c r="VAS495" s="100">
        <f>ROUND(VAR495*(1+$C$10),2)</f>
        <v>79.59</v>
      </c>
      <c r="VAT495" s="100">
        <f>VAP495*VAR495</f>
        <v>79.59</v>
      </c>
      <c r="VAU495" s="294">
        <f>VAS495*VAP495</f>
        <v>79.59</v>
      </c>
      <c r="VAV495" s="295" t="s">
        <v>22773</v>
      </c>
      <c r="VAW495" s="416" t="s">
        <v>22774</v>
      </c>
      <c r="VAX495" s="416"/>
      <c r="VAY495" s="416"/>
      <c r="VAZ495" s="416"/>
      <c r="VBA495" s="416"/>
      <c r="VBB495" s="416"/>
      <c r="VBC495" s="258" t="s">
        <v>10863</v>
      </c>
      <c r="VBD495" s="258" t="s">
        <v>22772</v>
      </c>
      <c r="VBE495" s="258" t="s">
        <v>6595</v>
      </c>
      <c r="VBF495" s="251">
        <v>1</v>
      </c>
      <c r="VBG495" s="251"/>
      <c r="VBH495" s="100">
        <v>79.59</v>
      </c>
      <c r="VBI495" s="100">
        <f>ROUND(VBH495*(1+$C$10),2)</f>
        <v>79.59</v>
      </c>
      <c r="VBJ495" s="100">
        <f>VBF495*VBH495</f>
        <v>79.59</v>
      </c>
      <c r="VBK495" s="294">
        <f>VBI495*VBF495</f>
        <v>79.59</v>
      </c>
      <c r="VBL495" s="295" t="s">
        <v>22773</v>
      </c>
      <c r="VBM495" s="416" t="s">
        <v>22774</v>
      </c>
      <c r="VBN495" s="416"/>
      <c r="VBO495" s="416"/>
      <c r="VBP495" s="416"/>
      <c r="VBQ495" s="416"/>
      <c r="VBR495" s="416"/>
      <c r="VBS495" s="258" t="s">
        <v>10863</v>
      </c>
      <c r="VBT495" s="258" t="s">
        <v>22772</v>
      </c>
      <c r="VBU495" s="258" t="s">
        <v>6595</v>
      </c>
      <c r="VBV495" s="251">
        <v>1</v>
      </c>
      <c r="VBW495" s="251"/>
      <c r="VBX495" s="100">
        <v>79.59</v>
      </c>
      <c r="VBY495" s="100">
        <f>ROUND(VBX495*(1+$C$10),2)</f>
        <v>79.59</v>
      </c>
      <c r="VBZ495" s="100">
        <f>VBV495*VBX495</f>
        <v>79.59</v>
      </c>
      <c r="VCA495" s="294">
        <f>VBY495*VBV495</f>
        <v>79.59</v>
      </c>
      <c r="VCB495" s="295" t="s">
        <v>22773</v>
      </c>
      <c r="VCC495" s="416" t="s">
        <v>22774</v>
      </c>
      <c r="VCD495" s="416"/>
      <c r="VCE495" s="416"/>
      <c r="VCF495" s="416"/>
      <c r="VCG495" s="416"/>
      <c r="VCH495" s="416"/>
      <c r="VCI495" s="258" t="s">
        <v>10863</v>
      </c>
      <c r="VCJ495" s="258" t="s">
        <v>22772</v>
      </c>
      <c r="VCK495" s="258" t="s">
        <v>6595</v>
      </c>
      <c r="VCL495" s="251">
        <v>1</v>
      </c>
      <c r="VCM495" s="251"/>
      <c r="VCN495" s="100">
        <v>79.59</v>
      </c>
      <c r="VCO495" s="100">
        <f>ROUND(VCN495*(1+$C$10),2)</f>
        <v>79.59</v>
      </c>
      <c r="VCP495" s="100">
        <f>VCL495*VCN495</f>
        <v>79.59</v>
      </c>
      <c r="VCQ495" s="294">
        <f>VCO495*VCL495</f>
        <v>79.59</v>
      </c>
      <c r="VCR495" s="295" t="s">
        <v>22773</v>
      </c>
      <c r="VCS495" s="416" t="s">
        <v>22774</v>
      </c>
      <c r="VCT495" s="416"/>
      <c r="VCU495" s="416"/>
      <c r="VCV495" s="416"/>
      <c r="VCW495" s="416"/>
      <c r="VCX495" s="416"/>
      <c r="VCY495" s="258" t="s">
        <v>10863</v>
      </c>
      <c r="VCZ495" s="258" t="s">
        <v>22772</v>
      </c>
      <c r="VDA495" s="258" t="s">
        <v>6595</v>
      </c>
      <c r="VDB495" s="251">
        <v>1</v>
      </c>
      <c r="VDC495" s="251"/>
      <c r="VDD495" s="100">
        <v>79.59</v>
      </c>
      <c r="VDE495" s="100">
        <f>ROUND(VDD495*(1+$C$10),2)</f>
        <v>79.59</v>
      </c>
      <c r="VDF495" s="100">
        <f>VDB495*VDD495</f>
        <v>79.59</v>
      </c>
      <c r="VDG495" s="294">
        <f>VDE495*VDB495</f>
        <v>79.59</v>
      </c>
      <c r="VDH495" s="295" t="s">
        <v>22773</v>
      </c>
      <c r="VDI495" s="416" t="s">
        <v>22774</v>
      </c>
      <c r="VDJ495" s="416"/>
      <c r="VDK495" s="416"/>
      <c r="VDL495" s="416"/>
      <c r="VDM495" s="416"/>
      <c r="VDN495" s="416"/>
      <c r="VDO495" s="258" t="s">
        <v>10863</v>
      </c>
      <c r="VDP495" s="258" t="s">
        <v>22772</v>
      </c>
      <c r="VDQ495" s="258" t="s">
        <v>6595</v>
      </c>
      <c r="VDR495" s="251">
        <v>1</v>
      </c>
      <c r="VDS495" s="251"/>
      <c r="VDT495" s="100">
        <v>79.59</v>
      </c>
      <c r="VDU495" s="100">
        <f>ROUND(VDT495*(1+$C$10),2)</f>
        <v>79.59</v>
      </c>
      <c r="VDV495" s="100">
        <f>VDR495*VDT495</f>
        <v>79.59</v>
      </c>
      <c r="VDW495" s="294">
        <f>VDU495*VDR495</f>
        <v>79.59</v>
      </c>
      <c r="VDX495" s="295" t="s">
        <v>22773</v>
      </c>
      <c r="VDY495" s="416" t="s">
        <v>22774</v>
      </c>
      <c r="VDZ495" s="416"/>
      <c r="VEA495" s="416"/>
      <c r="VEB495" s="416"/>
      <c r="VEC495" s="416"/>
      <c r="VED495" s="416"/>
      <c r="VEE495" s="258" t="s">
        <v>10863</v>
      </c>
      <c r="VEF495" s="258" t="s">
        <v>22772</v>
      </c>
      <c r="VEG495" s="258" t="s">
        <v>6595</v>
      </c>
      <c r="VEH495" s="251">
        <v>1</v>
      </c>
      <c r="VEI495" s="251"/>
      <c r="VEJ495" s="100">
        <v>79.59</v>
      </c>
      <c r="VEK495" s="100">
        <f>ROUND(VEJ495*(1+$C$10),2)</f>
        <v>79.59</v>
      </c>
      <c r="VEL495" s="100">
        <f>VEH495*VEJ495</f>
        <v>79.59</v>
      </c>
      <c r="VEM495" s="294">
        <f>VEK495*VEH495</f>
        <v>79.59</v>
      </c>
      <c r="VEN495" s="295" t="s">
        <v>22773</v>
      </c>
      <c r="VEO495" s="416" t="s">
        <v>22774</v>
      </c>
      <c r="VEP495" s="416"/>
      <c r="VEQ495" s="416"/>
      <c r="VER495" s="416"/>
      <c r="VES495" s="416"/>
      <c r="VET495" s="416"/>
      <c r="VEU495" s="258" t="s">
        <v>10863</v>
      </c>
      <c r="VEV495" s="258" t="s">
        <v>22772</v>
      </c>
      <c r="VEW495" s="258" t="s">
        <v>6595</v>
      </c>
      <c r="VEX495" s="251">
        <v>1</v>
      </c>
      <c r="VEY495" s="251"/>
      <c r="VEZ495" s="100">
        <v>79.59</v>
      </c>
      <c r="VFA495" s="100">
        <f>ROUND(VEZ495*(1+$C$10),2)</f>
        <v>79.59</v>
      </c>
      <c r="VFB495" s="100">
        <f>VEX495*VEZ495</f>
        <v>79.59</v>
      </c>
      <c r="VFC495" s="294">
        <f>VFA495*VEX495</f>
        <v>79.59</v>
      </c>
      <c r="VFD495" s="295" t="s">
        <v>22773</v>
      </c>
      <c r="VFE495" s="416" t="s">
        <v>22774</v>
      </c>
      <c r="VFF495" s="416"/>
      <c r="VFG495" s="416"/>
      <c r="VFH495" s="416"/>
      <c r="VFI495" s="416"/>
      <c r="VFJ495" s="416"/>
      <c r="VFK495" s="258" t="s">
        <v>10863</v>
      </c>
      <c r="VFL495" s="258" t="s">
        <v>22772</v>
      </c>
      <c r="VFM495" s="258" t="s">
        <v>6595</v>
      </c>
      <c r="VFN495" s="251">
        <v>1</v>
      </c>
      <c r="VFO495" s="251"/>
      <c r="VFP495" s="100">
        <v>79.59</v>
      </c>
      <c r="VFQ495" s="100">
        <f>ROUND(VFP495*(1+$C$10),2)</f>
        <v>79.59</v>
      </c>
      <c r="VFR495" s="100">
        <f>VFN495*VFP495</f>
        <v>79.59</v>
      </c>
      <c r="VFS495" s="294">
        <f>VFQ495*VFN495</f>
        <v>79.59</v>
      </c>
      <c r="VFT495" s="295" t="s">
        <v>22773</v>
      </c>
      <c r="VFU495" s="416" t="s">
        <v>22774</v>
      </c>
      <c r="VFV495" s="416"/>
      <c r="VFW495" s="416"/>
      <c r="VFX495" s="416"/>
      <c r="VFY495" s="416"/>
      <c r="VFZ495" s="416"/>
      <c r="VGA495" s="258" t="s">
        <v>10863</v>
      </c>
      <c r="VGB495" s="258" t="s">
        <v>22772</v>
      </c>
      <c r="VGC495" s="258" t="s">
        <v>6595</v>
      </c>
      <c r="VGD495" s="251">
        <v>1</v>
      </c>
      <c r="VGE495" s="251"/>
      <c r="VGF495" s="100">
        <v>79.59</v>
      </c>
      <c r="VGG495" s="100">
        <f>ROUND(VGF495*(1+$C$10),2)</f>
        <v>79.59</v>
      </c>
      <c r="VGH495" s="100">
        <f>VGD495*VGF495</f>
        <v>79.59</v>
      </c>
      <c r="VGI495" s="294">
        <f>VGG495*VGD495</f>
        <v>79.59</v>
      </c>
      <c r="VGJ495" s="295" t="s">
        <v>22773</v>
      </c>
      <c r="VGK495" s="416" t="s">
        <v>22774</v>
      </c>
      <c r="VGL495" s="416"/>
      <c r="VGM495" s="416"/>
      <c r="VGN495" s="416"/>
      <c r="VGO495" s="416"/>
      <c r="VGP495" s="416"/>
      <c r="VGQ495" s="258" t="s">
        <v>10863</v>
      </c>
      <c r="VGR495" s="258" t="s">
        <v>22772</v>
      </c>
      <c r="VGS495" s="258" t="s">
        <v>6595</v>
      </c>
      <c r="VGT495" s="251">
        <v>1</v>
      </c>
      <c r="VGU495" s="251"/>
      <c r="VGV495" s="100">
        <v>79.59</v>
      </c>
      <c r="VGW495" s="100">
        <f>ROUND(VGV495*(1+$C$10),2)</f>
        <v>79.59</v>
      </c>
      <c r="VGX495" s="100">
        <f>VGT495*VGV495</f>
        <v>79.59</v>
      </c>
      <c r="VGY495" s="294">
        <f>VGW495*VGT495</f>
        <v>79.59</v>
      </c>
      <c r="VGZ495" s="295" t="s">
        <v>22773</v>
      </c>
      <c r="VHA495" s="416" t="s">
        <v>22774</v>
      </c>
      <c r="VHB495" s="416"/>
      <c r="VHC495" s="416"/>
      <c r="VHD495" s="416"/>
      <c r="VHE495" s="416"/>
      <c r="VHF495" s="416"/>
      <c r="VHG495" s="258" t="s">
        <v>10863</v>
      </c>
      <c r="VHH495" s="258" t="s">
        <v>22772</v>
      </c>
      <c r="VHI495" s="258" t="s">
        <v>6595</v>
      </c>
      <c r="VHJ495" s="251">
        <v>1</v>
      </c>
      <c r="VHK495" s="251"/>
      <c r="VHL495" s="100">
        <v>79.59</v>
      </c>
      <c r="VHM495" s="100">
        <f>ROUND(VHL495*(1+$C$10),2)</f>
        <v>79.59</v>
      </c>
      <c r="VHN495" s="100">
        <f>VHJ495*VHL495</f>
        <v>79.59</v>
      </c>
      <c r="VHO495" s="294">
        <f>VHM495*VHJ495</f>
        <v>79.59</v>
      </c>
      <c r="VHP495" s="295" t="s">
        <v>22773</v>
      </c>
      <c r="VHQ495" s="416" t="s">
        <v>22774</v>
      </c>
      <c r="VHR495" s="416"/>
      <c r="VHS495" s="416"/>
      <c r="VHT495" s="416"/>
      <c r="VHU495" s="416"/>
      <c r="VHV495" s="416"/>
      <c r="VHW495" s="258" t="s">
        <v>10863</v>
      </c>
      <c r="VHX495" s="258" t="s">
        <v>22772</v>
      </c>
      <c r="VHY495" s="258" t="s">
        <v>6595</v>
      </c>
      <c r="VHZ495" s="251">
        <v>1</v>
      </c>
      <c r="VIA495" s="251"/>
      <c r="VIB495" s="100">
        <v>79.59</v>
      </c>
      <c r="VIC495" s="100">
        <f>ROUND(VIB495*(1+$C$10),2)</f>
        <v>79.59</v>
      </c>
      <c r="VID495" s="100">
        <f>VHZ495*VIB495</f>
        <v>79.59</v>
      </c>
      <c r="VIE495" s="294">
        <f>VIC495*VHZ495</f>
        <v>79.59</v>
      </c>
      <c r="VIF495" s="295" t="s">
        <v>22773</v>
      </c>
      <c r="VIG495" s="416" t="s">
        <v>22774</v>
      </c>
      <c r="VIH495" s="416"/>
      <c r="VII495" s="416"/>
      <c r="VIJ495" s="416"/>
      <c r="VIK495" s="416"/>
      <c r="VIL495" s="416"/>
      <c r="VIM495" s="258" t="s">
        <v>10863</v>
      </c>
      <c r="VIN495" s="258" t="s">
        <v>22772</v>
      </c>
      <c r="VIO495" s="258" t="s">
        <v>6595</v>
      </c>
      <c r="VIP495" s="251">
        <v>1</v>
      </c>
      <c r="VIQ495" s="251"/>
      <c r="VIR495" s="100">
        <v>79.59</v>
      </c>
      <c r="VIS495" s="100">
        <f>ROUND(VIR495*(1+$C$10),2)</f>
        <v>79.59</v>
      </c>
      <c r="VIT495" s="100">
        <f>VIP495*VIR495</f>
        <v>79.59</v>
      </c>
      <c r="VIU495" s="294">
        <f>VIS495*VIP495</f>
        <v>79.59</v>
      </c>
      <c r="VIV495" s="295" t="s">
        <v>22773</v>
      </c>
      <c r="VIW495" s="416" t="s">
        <v>22774</v>
      </c>
      <c r="VIX495" s="416"/>
      <c r="VIY495" s="416"/>
      <c r="VIZ495" s="416"/>
      <c r="VJA495" s="416"/>
      <c r="VJB495" s="416"/>
      <c r="VJC495" s="258" t="s">
        <v>10863</v>
      </c>
      <c r="VJD495" s="258" t="s">
        <v>22772</v>
      </c>
      <c r="VJE495" s="258" t="s">
        <v>6595</v>
      </c>
      <c r="VJF495" s="251">
        <v>1</v>
      </c>
      <c r="VJG495" s="251"/>
      <c r="VJH495" s="100">
        <v>79.59</v>
      </c>
      <c r="VJI495" s="100">
        <f>ROUND(VJH495*(1+$C$10),2)</f>
        <v>79.59</v>
      </c>
      <c r="VJJ495" s="100">
        <f>VJF495*VJH495</f>
        <v>79.59</v>
      </c>
      <c r="VJK495" s="294">
        <f>VJI495*VJF495</f>
        <v>79.59</v>
      </c>
      <c r="VJL495" s="295" t="s">
        <v>22773</v>
      </c>
      <c r="VJM495" s="416" t="s">
        <v>22774</v>
      </c>
      <c r="VJN495" s="416"/>
      <c r="VJO495" s="416"/>
      <c r="VJP495" s="416"/>
      <c r="VJQ495" s="416"/>
      <c r="VJR495" s="416"/>
      <c r="VJS495" s="258" t="s">
        <v>10863</v>
      </c>
      <c r="VJT495" s="258" t="s">
        <v>22772</v>
      </c>
      <c r="VJU495" s="258" t="s">
        <v>6595</v>
      </c>
      <c r="VJV495" s="251">
        <v>1</v>
      </c>
      <c r="VJW495" s="251"/>
      <c r="VJX495" s="100">
        <v>79.59</v>
      </c>
      <c r="VJY495" s="100">
        <f>ROUND(VJX495*(1+$C$10),2)</f>
        <v>79.59</v>
      </c>
      <c r="VJZ495" s="100">
        <f>VJV495*VJX495</f>
        <v>79.59</v>
      </c>
      <c r="VKA495" s="294">
        <f>VJY495*VJV495</f>
        <v>79.59</v>
      </c>
      <c r="VKB495" s="295" t="s">
        <v>22773</v>
      </c>
      <c r="VKC495" s="416" t="s">
        <v>22774</v>
      </c>
      <c r="VKD495" s="416"/>
      <c r="VKE495" s="416"/>
      <c r="VKF495" s="416"/>
      <c r="VKG495" s="416"/>
      <c r="VKH495" s="416"/>
      <c r="VKI495" s="258" t="s">
        <v>10863</v>
      </c>
      <c r="VKJ495" s="258" t="s">
        <v>22772</v>
      </c>
      <c r="VKK495" s="258" t="s">
        <v>6595</v>
      </c>
      <c r="VKL495" s="251">
        <v>1</v>
      </c>
      <c r="VKM495" s="251"/>
      <c r="VKN495" s="100">
        <v>79.59</v>
      </c>
      <c r="VKO495" s="100">
        <f>ROUND(VKN495*(1+$C$10),2)</f>
        <v>79.59</v>
      </c>
      <c r="VKP495" s="100">
        <f>VKL495*VKN495</f>
        <v>79.59</v>
      </c>
      <c r="VKQ495" s="294">
        <f>VKO495*VKL495</f>
        <v>79.59</v>
      </c>
      <c r="VKR495" s="295" t="s">
        <v>22773</v>
      </c>
      <c r="VKS495" s="416" t="s">
        <v>22774</v>
      </c>
      <c r="VKT495" s="416"/>
      <c r="VKU495" s="416"/>
      <c r="VKV495" s="416"/>
      <c r="VKW495" s="416"/>
      <c r="VKX495" s="416"/>
      <c r="VKY495" s="258" t="s">
        <v>10863</v>
      </c>
      <c r="VKZ495" s="258" t="s">
        <v>22772</v>
      </c>
      <c r="VLA495" s="258" t="s">
        <v>6595</v>
      </c>
      <c r="VLB495" s="251">
        <v>1</v>
      </c>
      <c r="VLC495" s="251"/>
      <c r="VLD495" s="100">
        <v>79.59</v>
      </c>
      <c r="VLE495" s="100">
        <f>ROUND(VLD495*(1+$C$10),2)</f>
        <v>79.59</v>
      </c>
      <c r="VLF495" s="100">
        <f>VLB495*VLD495</f>
        <v>79.59</v>
      </c>
      <c r="VLG495" s="294">
        <f>VLE495*VLB495</f>
        <v>79.59</v>
      </c>
      <c r="VLH495" s="295" t="s">
        <v>22773</v>
      </c>
      <c r="VLI495" s="416" t="s">
        <v>22774</v>
      </c>
      <c r="VLJ495" s="416"/>
      <c r="VLK495" s="416"/>
      <c r="VLL495" s="416"/>
      <c r="VLM495" s="416"/>
      <c r="VLN495" s="416"/>
      <c r="VLO495" s="258" t="s">
        <v>10863</v>
      </c>
      <c r="VLP495" s="258" t="s">
        <v>22772</v>
      </c>
      <c r="VLQ495" s="258" t="s">
        <v>6595</v>
      </c>
      <c r="VLR495" s="251">
        <v>1</v>
      </c>
      <c r="VLS495" s="251"/>
      <c r="VLT495" s="100">
        <v>79.59</v>
      </c>
      <c r="VLU495" s="100">
        <f>ROUND(VLT495*(1+$C$10),2)</f>
        <v>79.59</v>
      </c>
      <c r="VLV495" s="100">
        <f>VLR495*VLT495</f>
        <v>79.59</v>
      </c>
      <c r="VLW495" s="294">
        <f>VLU495*VLR495</f>
        <v>79.59</v>
      </c>
      <c r="VLX495" s="295" t="s">
        <v>22773</v>
      </c>
      <c r="VLY495" s="416" t="s">
        <v>22774</v>
      </c>
      <c r="VLZ495" s="416"/>
      <c r="VMA495" s="416"/>
      <c r="VMB495" s="416"/>
      <c r="VMC495" s="416"/>
      <c r="VMD495" s="416"/>
      <c r="VME495" s="258" t="s">
        <v>10863</v>
      </c>
      <c r="VMF495" s="258" t="s">
        <v>22772</v>
      </c>
      <c r="VMG495" s="258" t="s">
        <v>6595</v>
      </c>
      <c r="VMH495" s="251">
        <v>1</v>
      </c>
      <c r="VMI495" s="251"/>
      <c r="VMJ495" s="100">
        <v>79.59</v>
      </c>
      <c r="VMK495" s="100">
        <f>ROUND(VMJ495*(1+$C$10),2)</f>
        <v>79.59</v>
      </c>
      <c r="VML495" s="100">
        <f>VMH495*VMJ495</f>
        <v>79.59</v>
      </c>
      <c r="VMM495" s="294">
        <f>VMK495*VMH495</f>
        <v>79.59</v>
      </c>
      <c r="VMN495" s="295" t="s">
        <v>22773</v>
      </c>
      <c r="VMO495" s="416" t="s">
        <v>22774</v>
      </c>
      <c r="VMP495" s="416"/>
      <c r="VMQ495" s="416"/>
      <c r="VMR495" s="416"/>
      <c r="VMS495" s="416"/>
      <c r="VMT495" s="416"/>
      <c r="VMU495" s="258" t="s">
        <v>10863</v>
      </c>
      <c r="VMV495" s="258" t="s">
        <v>22772</v>
      </c>
      <c r="VMW495" s="258" t="s">
        <v>6595</v>
      </c>
      <c r="VMX495" s="251">
        <v>1</v>
      </c>
      <c r="VMY495" s="251"/>
      <c r="VMZ495" s="100">
        <v>79.59</v>
      </c>
      <c r="VNA495" s="100">
        <f>ROUND(VMZ495*(1+$C$10),2)</f>
        <v>79.59</v>
      </c>
      <c r="VNB495" s="100">
        <f>VMX495*VMZ495</f>
        <v>79.59</v>
      </c>
      <c r="VNC495" s="294">
        <f>VNA495*VMX495</f>
        <v>79.59</v>
      </c>
      <c r="VND495" s="295" t="s">
        <v>22773</v>
      </c>
      <c r="VNE495" s="416" t="s">
        <v>22774</v>
      </c>
      <c r="VNF495" s="416"/>
      <c r="VNG495" s="416"/>
      <c r="VNH495" s="416"/>
      <c r="VNI495" s="416"/>
      <c r="VNJ495" s="416"/>
      <c r="VNK495" s="258" t="s">
        <v>10863</v>
      </c>
      <c r="VNL495" s="258" t="s">
        <v>22772</v>
      </c>
      <c r="VNM495" s="258" t="s">
        <v>6595</v>
      </c>
      <c r="VNN495" s="251">
        <v>1</v>
      </c>
      <c r="VNO495" s="251"/>
      <c r="VNP495" s="100">
        <v>79.59</v>
      </c>
      <c r="VNQ495" s="100">
        <f>ROUND(VNP495*(1+$C$10),2)</f>
        <v>79.59</v>
      </c>
      <c r="VNR495" s="100">
        <f>VNN495*VNP495</f>
        <v>79.59</v>
      </c>
      <c r="VNS495" s="294">
        <f>VNQ495*VNN495</f>
        <v>79.59</v>
      </c>
      <c r="VNT495" s="295" t="s">
        <v>22773</v>
      </c>
      <c r="VNU495" s="416" t="s">
        <v>22774</v>
      </c>
      <c r="VNV495" s="416"/>
      <c r="VNW495" s="416"/>
      <c r="VNX495" s="416"/>
      <c r="VNY495" s="416"/>
      <c r="VNZ495" s="416"/>
      <c r="VOA495" s="258" t="s">
        <v>10863</v>
      </c>
      <c r="VOB495" s="258" t="s">
        <v>22772</v>
      </c>
      <c r="VOC495" s="258" t="s">
        <v>6595</v>
      </c>
      <c r="VOD495" s="251">
        <v>1</v>
      </c>
      <c r="VOE495" s="251"/>
      <c r="VOF495" s="100">
        <v>79.59</v>
      </c>
      <c r="VOG495" s="100">
        <f>ROUND(VOF495*(1+$C$10),2)</f>
        <v>79.59</v>
      </c>
      <c r="VOH495" s="100">
        <f>VOD495*VOF495</f>
        <v>79.59</v>
      </c>
      <c r="VOI495" s="294">
        <f>VOG495*VOD495</f>
        <v>79.59</v>
      </c>
      <c r="VOJ495" s="295" t="s">
        <v>22773</v>
      </c>
      <c r="VOK495" s="416" t="s">
        <v>22774</v>
      </c>
      <c r="VOL495" s="416"/>
      <c r="VOM495" s="416"/>
      <c r="VON495" s="416"/>
      <c r="VOO495" s="416"/>
      <c r="VOP495" s="416"/>
      <c r="VOQ495" s="258" t="s">
        <v>10863</v>
      </c>
      <c r="VOR495" s="258" t="s">
        <v>22772</v>
      </c>
      <c r="VOS495" s="258" t="s">
        <v>6595</v>
      </c>
      <c r="VOT495" s="251">
        <v>1</v>
      </c>
      <c r="VOU495" s="251"/>
      <c r="VOV495" s="100">
        <v>79.59</v>
      </c>
      <c r="VOW495" s="100">
        <f>ROUND(VOV495*(1+$C$10),2)</f>
        <v>79.59</v>
      </c>
      <c r="VOX495" s="100">
        <f>VOT495*VOV495</f>
        <v>79.59</v>
      </c>
      <c r="VOY495" s="294">
        <f>VOW495*VOT495</f>
        <v>79.59</v>
      </c>
      <c r="VOZ495" s="295" t="s">
        <v>22773</v>
      </c>
      <c r="VPA495" s="416" t="s">
        <v>22774</v>
      </c>
      <c r="VPB495" s="416"/>
      <c r="VPC495" s="416"/>
      <c r="VPD495" s="416"/>
      <c r="VPE495" s="416"/>
      <c r="VPF495" s="416"/>
      <c r="VPG495" s="258" t="s">
        <v>10863</v>
      </c>
      <c r="VPH495" s="258" t="s">
        <v>22772</v>
      </c>
      <c r="VPI495" s="258" t="s">
        <v>6595</v>
      </c>
      <c r="VPJ495" s="251">
        <v>1</v>
      </c>
      <c r="VPK495" s="251"/>
      <c r="VPL495" s="100">
        <v>79.59</v>
      </c>
      <c r="VPM495" s="100">
        <f>ROUND(VPL495*(1+$C$10),2)</f>
        <v>79.59</v>
      </c>
      <c r="VPN495" s="100">
        <f>VPJ495*VPL495</f>
        <v>79.59</v>
      </c>
      <c r="VPO495" s="294">
        <f>VPM495*VPJ495</f>
        <v>79.59</v>
      </c>
      <c r="VPP495" s="295" t="s">
        <v>22773</v>
      </c>
      <c r="VPQ495" s="416" t="s">
        <v>22774</v>
      </c>
      <c r="VPR495" s="416"/>
      <c r="VPS495" s="416"/>
      <c r="VPT495" s="416"/>
      <c r="VPU495" s="416"/>
      <c r="VPV495" s="416"/>
      <c r="VPW495" s="258" t="s">
        <v>10863</v>
      </c>
      <c r="VPX495" s="258" t="s">
        <v>22772</v>
      </c>
      <c r="VPY495" s="258" t="s">
        <v>6595</v>
      </c>
      <c r="VPZ495" s="251">
        <v>1</v>
      </c>
      <c r="VQA495" s="251"/>
      <c r="VQB495" s="100">
        <v>79.59</v>
      </c>
      <c r="VQC495" s="100">
        <f>ROUND(VQB495*(1+$C$10),2)</f>
        <v>79.59</v>
      </c>
      <c r="VQD495" s="100">
        <f>VPZ495*VQB495</f>
        <v>79.59</v>
      </c>
      <c r="VQE495" s="294">
        <f>VQC495*VPZ495</f>
        <v>79.59</v>
      </c>
      <c r="VQF495" s="295" t="s">
        <v>22773</v>
      </c>
      <c r="VQG495" s="416" t="s">
        <v>22774</v>
      </c>
      <c r="VQH495" s="416"/>
      <c r="VQI495" s="416"/>
      <c r="VQJ495" s="416"/>
      <c r="VQK495" s="416"/>
      <c r="VQL495" s="416"/>
      <c r="VQM495" s="258" t="s">
        <v>10863</v>
      </c>
      <c r="VQN495" s="258" t="s">
        <v>22772</v>
      </c>
      <c r="VQO495" s="258" t="s">
        <v>6595</v>
      </c>
      <c r="VQP495" s="251">
        <v>1</v>
      </c>
      <c r="VQQ495" s="251"/>
      <c r="VQR495" s="100">
        <v>79.59</v>
      </c>
      <c r="VQS495" s="100">
        <f>ROUND(VQR495*(1+$C$10),2)</f>
        <v>79.59</v>
      </c>
      <c r="VQT495" s="100">
        <f>VQP495*VQR495</f>
        <v>79.59</v>
      </c>
      <c r="VQU495" s="294">
        <f>VQS495*VQP495</f>
        <v>79.59</v>
      </c>
      <c r="VQV495" s="295" t="s">
        <v>22773</v>
      </c>
      <c r="VQW495" s="416" t="s">
        <v>22774</v>
      </c>
      <c r="VQX495" s="416"/>
      <c r="VQY495" s="416"/>
      <c r="VQZ495" s="416"/>
      <c r="VRA495" s="416"/>
      <c r="VRB495" s="416"/>
      <c r="VRC495" s="258" t="s">
        <v>10863</v>
      </c>
      <c r="VRD495" s="258" t="s">
        <v>22772</v>
      </c>
      <c r="VRE495" s="258" t="s">
        <v>6595</v>
      </c>
      <c r="VRF495" s="251">
        <v>1</v>
      </c>
      <c r="VRG495" s="251"/>
      <c r="VRH495" s="100">
        <v>79.59</v>
      </c>
      <c r="VRI495" s="100">
        <f>ROUND(VRH495*(1+$C$10),2)</f>
        <v>79.59</v>
      </c>
      <c r="VRJ495" s="100">
        <f>VRF495*VRH495</f>
        <v>79.59</v>
      </c>
      <c r="VRK495" s="294">
        <f>VRI495*VRF495</f>
        <v>79.59</v>
      </c>
      <c r="VRL495" s="295" t="s">
        <v>22773</v>
      </c>
      <c r="VRM495" s="416" t="s">
        <v>22774</v>
      </c>
      <c r="VRN495" s="416"/>
      <c r="VRO495" s="416"/>
      <c r="VRP495" s="416"/>
      <c r="VRQ495" s="416"/>
      <c r="VRR495" s="416"/>
      <c r="VRS495" s="258" t="s">
        <v>10863</v>
      </c>
      <c r="VRT495" s="258" t="s">
        <v>22772</v>
      </c>
      <c r="VRU495" s="258" t="s">
        <v>6595</v>
      </c>
      <c r="VRV495" s="251">
        <v>1</v>
      </c>
      <c r="VRW495" s="251"/>
      <c r="VRX495" s="100">
        <v>79.59</v>
      </c>
      <c r="VRY495" s="100">
        <f>ROUND(VRX495*(1+$C$10),2)</f>
        <v>79.59</v>
      </c>
      <c r="VRZ495" s="100">
        <f>VRV495*VRX495</f>
        <v>79.59</v>
      </c>
      <c r="VSA495" s="294">
        <f>VRY495*VRV495</f>
        <v>79.59</v>
      </c>
      <c r="VSB495" s="295" t="s">
        <v>22773</v>
      </c>
      <c r="VSC495" s="416" t="s">
        <v>22774</v>
      </c>
      <c r="VSD495" s="416"/>
      <c r="VSE495" s="416"/>
      <c r="VSF495" s="416"/>
      <c r="VSG495" s="416"/>
      <c r="VSH495" s="416"/>
      <c r="VSI495" s="258" t="s">
        <v>10863</v>
      </c>
      <c r="VSJ495" s="258" t="s">
        <v>22772</v>
      </c>
      <c r="VSK495" s="258" t="s">
        <v>6595</v>
      </c>
      <c r="VSL495" s="251">
        <v>1</v>
      </c>
      <c r="VSM495" s="251"/>
      <c r="VSN495" s="100">
        <v>79.59</v>
      </c>
      <c r="VSO495" s="100">
        <f>ROUND(VSN495*(1+$C$10),2)</f>
        <v>79.59</v>
      </c>
      <c r="VSP495" s="100">
        <f>VSL495*VSN495</f>
        <v>79.59</v>
      </c>
      <c r="VSQ495" s="294">
        <f>VSO495*VSL495</f>
        <v>79.59</v>
      </c>
      <c r="VSR495" s="295" t="s">
        <v>22773</v>
      </c>
      <c r="VSS495" s="416" t="s">
        <v>22774</v>
      </c>
      <c r="VST495" s="416"/>
      <c r="VSU495" s="416"/>
      <c r="VSV495" s="416"/>
      <c r="VSW495" s="416"/>
      <c r="VSX495" s="416"/>
      <c r="VSY495" s="258" t="s">
        <v>10863</v>
      </c>
      <c r="VSZ495" s="258" t="s">
        <v>22772</v>
      </c>
      <c r="VTA495" s="258" t="s">
        <v>6595</v>
      </c>
      <c r="VTB495" s="251">
        <v>1</v>
      </c>
      <c r="VTC495" s="251"/>
      <c r="VTD495" s="100">
        <v>79.59</v>
      </c>
      <c r="VTE495" s="100">
        <f>ROUND(VTD495*(1+$C$10),2)</f>
        <v>79.59</v>
      </c>
      <c r="VTF495" s="100">
        <f>VTB495*VTD495</f>
        <v>79.59</v>
      </c>
      <c r="VTG495" s="294">
        <f>VTE495*VTB495</f>
        <v>79.59</v>
      </c>
      <c r="VTH495" s="295" t="s">
        <v>22773</v>
      </c>
      <c r="VTI495" s="416" t="s">
        <v>22774</v>
      </c>
      <c r="VTJ495" s="416"/>
      <c r="VTK495" s="416"/>
      <c r="VTL495" s="416"/>
      <c r="VTM495" s="416"/>
      <c r="VTN495" s="416"/>
      <c r="VTO495" s="258" t="s">
        <v>10863</v>
      </c>
      <c r="VTP495" s="258" t="s">
        <v>22772</v>
      </c>
      <c r="VTQ495" s="258" t="s">
        <v>6595</v>
      </c>
      <c r="VTR495" s="251">
        <v>1</v>
      </c>
      <c r="VTS495" s="251"/>
      <c r="VTT495" s="100">
        <v>79.59</v>
      </c>
      <c r="VTU495" s="100">
        <f>ROUND(VTT495*(1+$C$10),2)</f>
        <v>79.59</v>
      </c>
      <c r="VTV495" s="100">
        <f>VTR495*VTT495</f>
        <v>79.59</v>
      </c>
      <c r="VTW495" s="294">
        <f>VTU495*VTR495</f>
        <v>79.59</v>
      </c>
      <c r="VTX495" s="295" t="s">
        <v>22773</v>
      </c>
      <c r="VTY495" s="416" t="s">
        <v>22774</v>
      </c>
      <c r="VTZ495" s="416"/>
      <c r="VUA495" s="416"/>
      <c r="VUB495" s="416"/>
      <c r="VUC495" s="416"/>
      <c r="VUD495" s="416"/>
      <c r="VUE495" s="258" t="s">
        <v>10863</v>
      </c>
      <c r="VUF495" s="258" t="s">
        <v>22772</v>
      </c>
      <c r="VUG495" s="258" t="s">
        <v>6595</v>
      </c>
      <c r="VUH495" s="251">
        <v>1</v>
      </c>
      <c r="VUI495" s="251"/>
      <c r="VUJ495" s="100">
        <v>79.59</v>
      </c>
      <c r="VUK495" s="100">
        <f>ROUND(VUJ495*(1+$C$10),2)</f>
        <v>79.59</v>
      </c>
      <c r="VUL495" s="100">
        <f>VUH495*VUJ495</f>
        <v>79.59</v>
      </c>
      <c r="VUM495" s="294">
        <f>VUK495*VUH495</f>
        <v>79.59</v>
      </c>
      <c r="VUN495" s="295" t="s">
        <v>22773</v>
      </c>
      <c r="VUO495" s="416" t="s">
        <v>22774</v>
      </c>
      <c r="VUP495" s="416"/>
      <c r="VUQ495" s="416"/>
      <c r="VUR495" s="416"/>
      <c r="VUS495" s="416"/>
      <c r="VUT495" s="416"/>
      <c r="VUU495" s="258" t="s">
        <v>10863</v>
      </c>
      <c r="VUV495" s="258" t="s">
        <v>22772</v>
      </c>
      <c r="VUW495" s="258" t="s">
        <v>6595</v>
      </c>
      <c r="VUX495" s="251">
        <v>1</v>
      </c>
      <c r="VUY495" s="251"/>
      <c r="VUZ495" s="100">
        <v>79.59</v>
      </c>
      <c r="VVA495" s="100">
        <f>ROUND(VUZ495*(1+$C$10),2)</f>
        <v>79.59</v>
      </c>
      <c r="VVB495" s="100">
        <f>VUX495*VUZ495</f>
        <v>79.59</v>
      </c>
      <c r="VVC495" s="294">
        <f>VVA495*VUX495</f>
        <v>79.59</v>
      </c>
      <c r="VVD495" s="295" t="s">
        <v>22773</v>
      </c>
      <c r="VVE495" s="416" t="s">
        <v>22774</v>
      </c>
      <c r="VVF495" s="416"/>
      <c r="VVG495" s="416"/>
      <c r="VVH495" s="416"/>
      <c r="VVI495" s="416"/>
      <c r="VVJ495" s="416"/>
      <c r="VVK495" s="258" t="s">
        <v>10863</v>
      </c>
      <c r="VVL495" s="258" t="s">
        <v>22772</v>
      </c>
      <c r="VVM495" s="258" t="s">
        <v>6595</v>
      </c>
      <c r="VVN495" s="251">
        <v>1</v>
      </c>
      <c r="VVO495" s="251"/>
      <c r="VVP495" s="100">
        <v>79.59</v>
      </c>
      <c r="VVQ495" s="100">
        <f>ROUND(VVP495*(1+$C$10),2)</f>
        <v>79.59</v>
      </c>
      <c r="VVR495" s="100">
        <f>VVN495*VVP495</f>
        <v>79.59</v>
      </c>
      <c r="VVS495" s="294">
        <f>VVQ495*VVN495</f>
        <v>79.59</v>
      </c>
      <c r="VVT495" s="295" t="s">
        <v>22773</v>
      </c>
      <c r="VVU495" s="416" t="s">
        <v>22774</v>
      </c>
      <c r="VVV495" s="416"/>
      <c r="VVW495" s="416"/>
      <c r="VVX495" s="416"/>
      <c r="VVY495" s="416"/>
      <c r="VVZ495" s="416"/>
      <c r="VWA495" s="258" t="s">
        <v>10863</v>
      </c>
      <c r="VWB495" s="258" t="s">
        <v>22772</v>
      </c>
      <c r="VWC495" s="258" t="s">
        <v>6595</v>
      </c>
      <c r="VWD495" s="251">
        <v>1</v>
      </c>
      <c r="VWE495" s="251"/>
      <c r="VWF495" s="100">
        <v>79.59</v>
      </c>
      <c r="VWG495" s="100">
        <f>ROUND(VWF495*(1+$C$10),2)</f>
        <v>79.59</v>
      </c>
      <c r="VWH495" s="100">
        <f>VWD495*VWF495</f>
        <v>79.59</v>
      </c>
      <c r="VWI495" s="294">
        <f>VWG495*VWD495</f>
        <v>79.59</v>
      </c>
      <c r="VWJ495" s="295" t="s">
        <v>22773</v>
      </c>
      <c r="VWK495" s="416" t="s">
        <v>22774</v>
      </c>
      <c r="VWL495" s="416"/>
      <c r="VWM495" s="416"/>
      <c r="VWN495" s="416"/>
      <c r="VWO495" s="416"/>
      <c r="VWP495" s="416"/>
      <c r="VWQ495" s="258" t="s">
        <v>10863</v>
      </c>
      <c r="VWR495" s="258" t="s">
        <v>22772</v>
      </c>
      <c r="VWS495" s="258" t="s">
        <v>6595</v>
      </c>
      <c r="VWT495" s="251">
        <v>1</v>
      </c>
      <c r="VWU495" s="251"/>
      <c r="VWV495" s="100">
        <v>79.59</v>
      </c>
      <c r="VWW495" s="100">
        <f>ROUND(VWV495*(1+$C$10),2)</f>
        <v>79.59</v>
      </c>
      <c r="VWX495" s="100">
        <f>VWT495*VWV495</f>
        <v>79.59</v>
      </c>
      <c r="VWY495" s="294">
        <f>VWW495*VWT495</f>
        <v>79.59</v>
      </c>
      <c r="VWZ495" s="295" t="s">
        <v>22773</v>
      </c>
      <c r="VXA495" s="416" t="s">
        <v>22774</v>
      </c>
      <c r="VXB495" s="416"/>
      <c r="VXC495" s="416"/>
      <c r="VXD495" s="416"/>
      <c r="VXE495" s="416"/>
      <c r="VXF495" s="416"/>
      <c r="VXG495" s="258" t="s">
        <v>10863</v>
      </c>
      <c r="VXH495" s="258" t="s">
        <v>22772</v>
      </c>
      <c r="VXI495" s="258" t="s">
        <v>6595</v>
      </c>
      <c r="VXJ495" s="251">
        <v>1</v>
      </c>
      <c r="VXK495" s="251"/>
      <c r="VXL495" s="100">
        <v>79.59</v>
      </c>
      <c r="VXM495" s="100">
        <f>ROUND(VXL495*(1+$C$10),2)</f>
        <v>79.59</v>
      </c>
      <c r="VXN495" s="100">
        <f>VXJ495*VXL495</f>
        <v>79.59</v>
      </c>
      <c r="VXO495" s="294">
        <f>VXM495*VXJ495</f>
        <v>79.59</v>
      </c>
      <c r="VXP495" s="295" t="s">
        <v>22773</v>
      </c>
      <c r="VXQ495" s="416" t="s">
        <v>22774</v>
      </c>
      <c r="VXR495" s="416"/>
      <c r="VXS495" s="416"/>
      <c r="VXT495" s="416"/>
      <c r="VXU495" s="416"/>
      <c r="VXV495" s="416"/>
      <c r="VXW495" s="258" t="s">
        <v>10863</v>
      </c>
      <c r="VXX495" s="258" t="s">
        <v>22772</v>
      </c>
      <c r="VXY495" s="258" t="s">
        <v>6595</v>
      </c>
      <c r="VXZ495" s="251">
        <v>1</v>
      </c>
      <c r="VYA495" s="251"/>
      <c r="VYB495" s="100">
        <v>79.59</v>
      </c>
      <c r="VYC495" s="100">
        <f>ROUND(VYB495*(1+$C$10),2)</f>
        <v>79.59</v>
      </c>
      <c r="VYD495" s="100">
        <f>VXZ495*VYB495</f>
        <v>79.59</v>
      </c>
      <c r="VYE495" s="294">
        <f>VYC495*VXZ495</f>
        <v>79.59</v>
      </c>
      <c r="VYF495" s="295" t="s">
        <v>22773</v>
      </c>
      <c r="VYG495" s="416" t="s">
        <v>22774</v>
      </c>
      <c r="VYH495" s="416"/>
      <c r="VYI495" s="416"/>
      <c r="VYJ495" s="416"/>
      <c r="VYK495" s="416"/>
      <c r="VYL495" s="416"/>
      <c r="VYM495" s="258" t="s">
        <v>10863</v>
      </c>
      <c r="VYN495" s="258" t="s">
        <v>22772</v>
      </c>
      <c r="VYO495" s="258" t="s">
        <v>6595</v>
      </c>
      <c r="VYP495" s="251">
        <v>1</v>
      </c>
      <c r="VYQ495" s="251"/>
      <c r="VYR495" s="100">
        <v>79.59</v>
      </c>
      <c r="VYS495" s="100">
        <f>ROUND(VYR495*(1+$C$10),2)</f>
        <v>79.59</v>
      </c>
      <c r="VYT495" s="100">
        <f>VYP495*VYR495</f>
        <v>79.59</v>
      </c>
      <c r="VYU495" s="294">
        <f>VYS495*VYP495</f>
        <v>79.59</v>
      </c>
      <c r="VYV495" s="295" t="s">
        <v>22773</v>
      </c>
      <c r="VYW495" s="416" t="s">
        <v>22774</v>
      </c>
      <c r="VYX495" s="416"/>
      <c r="VYY495" s="416"/>
      <c r="VYZ495" s="416"/>
      <c r="VZA495" s="416"/>
      <c r="VZB495" s="416"/>
      <c r="VZC495" s="258" t="s">
        <v>10863</v>
      </c>
      <c r="VZD495" s="258" t="s">
        <v>22772</v>
      </c>
      <c r="VZE495" s="258" t="s">
        <v>6595</v>
      </c>
      <c r="VZF495" s="251">
        <v>1</v>
      </c>
      <c r="VZG495" s="251"/>
      <c r="VZH495" s="100">
        <v>79.59</v>
      </c>
      <c r="VZI495" s="100">
        <f>ROUND(VZH495*(1+$C$10),2)</f>
        <v>79.59</v>
      </c>
      <c r="VZJ495" s="100">
        <f>VZF495*VZH495</f>
        <v>79.59</v>
      </c>
      <c r="VZK495" s="294">
        <f>VZI495*VZF495</f>
        <v>79.59</v>
      </c>
      <c r="VZL495" s="295" t="s">
        <v>22773</v>
      </c>
      <c r="VZM495" s="416" t="s">
        <v>22774</v>
      </c>
      <c r="VZN495" s="416"/>
      <c r="VZO495" s="416"/>
      <c r="VZP495" s="416"/>
      <c r="VZQ495" s="416"/>
      <c r="VZR495" s="416"/>
      <c r="VZS495" s="258" t="s">
        <v>10863</v>
      </c>
      <c r="VZT495" s="258" t="s">
        <v>22772</v>
      </c>
      <c r="VZU495" s="258" t="s">
        <v>6595</v>
      </c>
      <c r="VZV495" s="251">
        <v>1</v>
      </c>
      <c r="VZW495" s="251"/>
      <c r="VZX495" s="100">
        <v>79.59</v>
      </c>
      <c r="VZY495" s="100">
        <f>ROUND(VZX495*(1+$C$10),2)</f>
        <v>79.59</v>
      </c>
      <c r="VZZ495" s="100">
        <f>VZV495*VZX495</f>
        <v>79.59</v>
      </c>
      <c r="WAA495" s="294">
        <f>VZY495*VZV495</f>
        <v>79.59</v>
      </c>
      <c r="WAB495" s="295" t="s">
        <v>22773</v>
      </c>
      <c r="WAC495" s="416" t="s">
        <v>22774</v>
      </c>
      <c r="WAD495" s="416"/>
      <c r="WAE495" s="416"/>
      <c r="WAF495" s="416"/>
      <c r="WAG495" s="416"/>
      <c r="WAH495" s="416"/>
      <c r="WAI495" s="258" t="s">
        <v>10863</v>
      </c>
      <c r="WAJ495" s="258" t="s">
        <v>22772</v>
      </c>
      <c r="WAK495" s="258" t="s">
        <v>6595</v>
      </c>
      <c r="WAL495" s="251">
        <v>1</v>
      </c>
      <c r="WAM495" s="251"/>
      <c r="WAN495" s="100">
        <v>79.59</v>
      </c>
      <c r="WAO495" s="100">
        <f>ROUND(WAN495*(1+$C$10),2)</f>
        <v>79.59</v>
      </c>
      <c r="WAP495" s="100">
        <f>WAL495*WAN495</f>
        <v>79.59</v>
      </c>
      <c r="WAQ495" s="294">
        <f>WAO495*WAL495</f>
        <v>79.59</v>
      </c>
      <c r="WAR495" s="295" t="s">
        <v>22773</v>
      </c>
      <c r="WAS495" s="416" t="s">
        <v>22774</v>
      </c>
      <c r="WAT495" s="416"/>
      <c r="WAU495" s="416"/>
      <c r="WAV495" s="416"/>
      <c r="WAW495" s="416"/>
      <c r="WAX495" s="416"/>
      <c r="WAY495" s="258" t="s">
        <v>10863</v>
      </c>
      <c r="WAZ495" s="258" t="s">
        <v>22772</v>
      </c>
      <c r="WBA495" s="258" t="s">
        <v>6595</v>
      </c>
      <c r="WBB495" s="251">
        <v>1</v>
      </c>
      <c r="WBC495" s="251"/>
      <c r="WBD495" s="100">
        <v>79.59</v>
      </c>
      <c r="WBE495" s="100">
        <f>ROUND(WBD495*(1+$C$10),2)</f>
        <v>79.59</v>
      </c>
      <c r="WBF495" s="100">
        <f>WBB495*WBD495</f>
        <v>79.59</v>
      </c>
      <c r="WBG495" s="294">
        <f>WBE495*WBB495</f>
        <v>79.59</v>
      </c>
      <c r="WBH495" s="295" t="s">
        <v>22773</v>
      </c>
      <c r="WBI495" s="416" t="s">
        <v>22774</v>
      </c>
      <c r="WBJ495" s="416"/>
      <c r="WBK495" s="416"/>
      <c r="WBL495" s="416"/>
      <c r="WBM495" s="416"/>
      <c r="WBN495" s="416"/>
      <c r="WBO495" s="258" t="s">
        <v>10863</v>
      </c>
      <c r="WBP495" s="258" t="s">
        <v>22772</v>
      </c>
      <c r="WBQ495" s="258" t="s">
        <v>6595</v>
      </c>
      <c r="WBR495" s="251">
        <v>1</v>
      </c>
      <c r="WBS495" s="251"/>
      <c r="WBT495" s="100">
        <v>79.59</v>
      </c>
      <c r="WBU495" s="100">
        <f>ROUND(WBT495*(1+$C$10),2)</f>
        <v>79.59</v>
      </c>
      <c r="WBV495" s="100">
        <f>WBR495*WBT495</f>
        <v>79.59</v>
      </c>
      <c r="WBW495" s="294">
        <f>WBU495*WBR495</f>
        <v>79.59</v>
      </c>
      <c r="WBX495" s="295" t="s">
        <v>22773</v>
      </c>
      <c r="WBY495" s="416" t="s">
        <v>22774</v>
      </c>
      <c r="WBZ495" s="416"/>
      <c r="WCA495" s="416"/>
      <c r="WCB495" s="416"/>
      <c r="WCC495" s="416"/>
      <c r="WCD495" s="416"/>
      <c r="WCE495" s="258" t="s">
        <v>10863</v>
      </c>
      <c r="WCF495" s="258" t="s">
        <v>22772</v>
      </c>
      <c r="WCG495" s="258" t="s">
        <v>6595</v>
      </c>
      <c r="WCH495" s="251">
        <v>1</v>
      </c>
      <c r="WCI495" s="251"/>
      <c r="WCJ495" s="100">
        <v>79.59</v>
      </c>
      <c r="WCK495" s="100">
        <f>ROUND(WCJ495*(1+$C$10),2)</f>
        <v>79.59</v>
      </c>
      <c r="WCL495" s="100">
        <f>WCH495*WCJ495</f>
        <v>79.59</v>
      </c>
      <c r="WCM495" s="294">
        <f>WCK495*WCH495</f>
        <v>79.59</v>
      </c>
      <c r="WCN495" s="295" t="s">
        <v>22773</v>
      </c>
      <c r="WCO495" s="416" t="s">
        <v>22774</v>
      </c>
      <c r="WCP495" s="416"/>
      <c r="WCQ495" s="416"/>
      <c r="WCR495" s="416"/>
      <c r="WCS495" s="416"/>
      <c r="WCT495" s="416"/>
      <c r="WCU495" s="258" t="s">
        <v>10863</v>
      </c>
      <c r="WCV495" s="258" t="s">
        <v>22772</v>
      </c>
      <c r="WCW495" s="258" t="s">
        <v>6595</v>
      </c>
      <c r="WCX495" s="251">
        <v>1</v>
      </c>
      <c r="WCY495" s="251"/>
      <c r="WCZ495" s="100">
        <v>79.59</v>
      </c>
      <c r="WDA495" s="100">
        <f>ROUND(WCZ495*(1+$C$10),2)</f>
        <v>79.59</v>
      </c>
      <c r="WDB495" s="100">
        <f>WCX495*WCZ495</f>
        <v>79.59</v>
      </c>
      <c r="WDC495" s="294">
        <f>WDA495*WCX495</f>
        <v>79.59</v>
      </c>
      <c r="WDD495" s="295" t="s">
        <v>22773</v>
      </c>
      <c r="WDE495" s="416" t="s">
        <v>22774</v>
      </c>
      <c r="WDF495" s="416"/>
      <c r="WDG495" s="416"/>
      <c r="WDH495" s="416"/>
      <c r="WDI495" s="416"/>
      <c r="WDJ495" s="416"/>
      <c r="WDK495" s="258" t="s">
        <v>10863</v>
      </c>
      <c r="WDL495" s="258" t="s">
        <v>22772</v>
      </c>
      <c r="WDM495" s="258" t="s">
        <v>6595</v>
      </c>
      <c r="WDN495" s="251">
        <v>1</v>
      </c>
      <c r="WDO495" s="251"/>
      <c r="WDP495" s="100">
        <v>79.59</v>
      </c>
      <c r="WDQ495" s="100">
        <f>ROUND(WDP495*(1+$C$10),2)</f>
        <v>79.59</v>
      </c>
      <c r="WDR495" s="100">
        <f>WDN495*WDP495</f>
        <v>79.59</v>
      </c>
      <c r="WDS495" s="294">
        <f>WDQ495*WDN495</f>
        <v>79.59</v>
      </c>
      <c r="WDT495" s="295" t="s">
        <v>22773</v>
      </c>
      <c r="WDU495" s="416" t="s">
        <v>22774</v>
      </c>
      <c r="WDV495" s="416"/>
      <c r="WDW495" s="416"/>
      <c r="WDX495" s="416"/>
      <c r="WDY495" s="416"/>
      <c r="WDZ495" s="416"/>
      <c r="WEA495" s="258" t="s">
        <v>10863</v>
      </c>
      <c r="WEB495" s="258" t="s">
        <v>22772</v>
      </c>
      <c r="WEC495" s="258" t="s">
        <v>6595</v>
      </c>
      <c r="WED495" s="251">
        <v>1</v>
      </c>
      <c r="WEE495" s="251"/>
      <c r="WEF495" s="100">
        <v>79.59</v>
      </c>
      <c r="WEG495" s="100">
        <f>ROUND(WEF495*(1+$C$10),2)</f>
        <v>79.59</v>
      </c>
      <c r="WEH495" s="100">
        <f>WED495*WEF495</f>
        <v>79.59</v>
      </c>
      <c r="WEI495" s="294">
        <f>WEG495*WED495</f>
        <v>79.59</v>
      </c>
      <c r="WEJ495" s="295" t="s">
        <v>22773</v>
      </c>
      <c r="WEK495" s="416" t="s">
        <v>22774</v>
      </c>
      <c r="WEL495" s="416"/>
      <c r="WEM495" s="416"/>
      <c r="WEN495" s="416"/>
      <c r="WEO495" s="416"/>
      <c r="WEP495" s="416"/>
      <c r="WEQ495" s="258" t="s">
        <v>10863</v>
      </c>
      <c r="WER495" s="258" t="s">
        <v>22772</v>
      </c>
      <c r="WES495" s="258" t="s">
        <v>6595</v>
      </c>
      <c r="WET495" s="251">
        <v>1</v>
      </c>
      <c r="WEU495" s="251"/>
      <c r="WEV495" s="100">
        <v>79.59</v>
      </c>
      <c r="WEW495" s="100">
        <f>ROUND(WEV495*(1+$C$10),2)</f>
        <v>79.59</v>
      </c>
      <c r="WEX495" s="100">
        <f>WET495*WEV495</f>
        <v>79.59</v>
      </c>
      <c r="WEY495" s="294">
        <f>WEW495*WET495</f>
        <v>79.59</v>
      </c>
      <c r="WEZ495" s="295" t="s">
        <v>22773</v>
      </c>
      <c r="WFA495" s="416" t="s">
        <v>22774</v>
      </c>
      <c r="WFB495" s="416"/>
      <c r="WFC495" s="416"/>
      <c r="WFD495" s="416"/>
      <c r="WFE495" s="416"/>
      <c r="WFF495" s="416"/>
      <c r="WFG495" s="258" t="s">
        <v>10863</v>
      </c>
      <c r="WFH495" s="258" t="s">
        <v>22772</v>
      </c>
      <c r="WFI495" s="258" t="s">
        <v>6595</v>
      </c>
      <c r="WFJ495" s="251">
        <v>1</v>
      </c>
      <c r="WFK495" s="251"/>
      <c r="WFL495" s="100">
        <v>79.59</v>
      </c>
      <c r="WFM495" s="100">
        <f>ROUND(WFL495*(1+$C$10),2)</f>
        <v>79.59</v>
      </c>
      <c r="WFN495" s="100">
        <f>WFJ495*WFL495</f>
        <v>79.59</v>
      </c>
      <c r="WFO495" s="294">
        <f>WFM495*WFJ495</f>
        <v>79.59</v>
      </c>
      <c r="WFP495" s="295" t="s">
        <v>22773</v>
      </c>
      <c r="WFQ495" s="416" t="s">
        <v>22774</v>
      </c>
      <c r="WFR495" s="416"/>
      <c r="WFS495" s="416"/>
      <c r="WFT495" s="416"/>
      <c r="WFU495" s="416"/>
      <c r="WFV495" s="416"/>
      <c r="WFW495" s="258" t="s">
        <v>10863</v>
      </c>
      <c r="WFX495" s="258" t="s">
        <v>22772</v>
      </c>
      <c r="WFY495" s="258" t="s">
        <v>6595</v>
      </c>
      <c r="WFZ495" s="251">
        <v>1</v>
      </c>
      <c r="WGA495" s="251"/>
      <c r="WGB495" s="100">
        <v>79.59</v>
      </c>
      <c r="WGC495" s="100">
        <f>ROUND(WGB495*(1+$C$10),2)</f>
        <v>79.59</v>
      </c>
      <c r="WGD495" s="100">
        <f>WFZ495*WGB495</f>
        <v>79.59</v>
      </c>
      <c r="WGE495" s="294">
        <f>WGC495*WFZ495</f>
        <v>79.59</v>
      </c>
      <c r="WGF495" s="295" t="s">
        <v>22773</v>
      </c>
      <c r="WGG495" s="416" t="s">
        <v>22774</v>
      </c>
      <c r="WGH495" s="416"/>
      <c r="WGI495" s="416"/>
      <c r="WGJ495" s="416"/>
      <c r="WGK495" s="416"/>
      <c r="WGL495" s="416"/>
      <c r="WGM495" s="258" t="s">
        <v>10863</v>
      </c>
      <c r="WGN495" s="258" t="s">
        <v>22772</v>
      </c>
      <c r="WGO495" s="258" t="s">
        <v>6595</v>
      </c>
      <c r="WGP495" s="251">
        <v>1</v>
      </c>
      <c r="WGQ495" s="251"/>
      <c r="WGR495" s="100">
        <v>79.59</v>
      </c>
      <c r="WGS495" s="100">
        <f>ROUND(WGR495*(1+$C$10),2)</f>
        <v>79.59</v>
      </c>
      <c r="WGT495" s="100">
        <f>WGP495*WGR495</f>
        <v>79.59</v>
      </c>
      <c r="WGU495" s="294">
        <f>WGS495*WGP495</f>
        <v>79.59</v>
      </c>
      <c r="WGV495" s="295" t="s">
        <v>22773</v>
      </c>
      <c r="WGW495" s="416" t="s">
        <v>22774</v>
      </c>
      <c r="WGX495" s="416"/>
      <c r="WGY495" s="416"/>
      <c r="WGZ495" s="416"/>
      <c r="WHA495" s="416"/>
      <c r="WHB495" s="416"/>
      <c r="WHC495" s="258" t="s">
        <v>10863</v>
      </c>
      <c r="WHD495" s="258" t="s">
        <v>22772</v>
      </c>
      <c r="WHE495" s="258" t="s">
        <v>6595</v>
      </c>
      <c r="WHF495" s="251">
        <v>1</v>
      </c>
      <c r="WHG495" s="251"/>
      <c r="WHH495" s="100">
        <v>79.59</v>
      </c>
      <c r="WHI495" s="100">
        <f>ROUND(WHH495*(1+$C$10),2)</f>
        <v>79.59</v>
      </c>
      <c r="WHJ495" s="100">
        <f>WHF495*WHH495</f>
        <v>79.59</v>
      </c>
      <c r="WHK495" s="294">
        <f>WHI495*WHF495</f>
        <v>79.59</v>
      </c>
      <c r="WHL495" s="295" t="s">
        <v>22773</v>
      </c>
      <c r="WHM495" s="416" t="s">
        <v>22774</v>
      </c>
      <c r="WHN495" s="416"/>
      <c r="WHO495" s="416"/>
      <c r="WHP495" s="416"/>
      <c r="WHQ495" s="416"/>
      <c r="WHR495" s="416"/>
      <c r="WHS495" s="258" t="s">
        <v>10863</v>
      </c>
      <c r="WHT495" s="258" t="s">
        <v>22772</v>
      </c>
      <c r="WHU495" s="258" t="s">
        <v>6595</v>
      </c>
      <c r="WHV495" s="251">
        <v>1</v>
      </c>
      <c r="WHW495" s="251"/>
      <c r="WHX495" s="100">
        <v>79.59</v>
      </c>
      <c r="WHY495" s="100">
        <f>ROUND(WHX495*(1+$C$10),2)</f>
        <v>79.59</v>
      </c>
      <c r="WHZ495" s="100">
        <f>WHV495*WHX495</f>
        <v>79.59</v>
      </c>
      <c r="WIA495" s="294">
        <f>WHY495*WHV495</f>
        <v>79.59</v>
      </c>
      <c r="WIB495" s="295" t="s">
        <v>22773</v>
      </c>
      <c r="WIC495" s="416" t="s">
        <v>22774</v>
      </c>
      <c r="WID495" s="416"/>
      <c r="WIE495" s="416"/>
      <c r="WIF495" s="416"/>
      <c r="WIG495" s="416"/>
      <c r="WIH495" s="416"/>
      <c r="WII495" s="258" t="s">
        <v>10863</v>
      </c>
      <c r="WIJ495" s="258" t="s">
        <v>22772</v>
      </c>
      <c r="WIK495" s="258" t="s">
        <v>6595</v>
      </c>
      <c r="WIL495" s="251">
        <v>1</v>
      </c>
      <c r="WIM495" s="251"/>
      <c r="WIN495" s="100">
        <v>79.59</v>
      </c>
      <c r="WIO495" s="100">
        <f>ROUND(WIN495*(1+$C$10),2)</f>
        <v>79.59</v>
      </c>
      <c r="WIP495" s="100">
        <f>WIL495*WIN495</f>
        <v>79.59</v>
      </c>
      <c r="WIQ495" s="294">
        <f>WIO495*WIL495</f>
        <v>79.59</v>
      </c>
      <c r="WIR495" s="295" t="s">
        <v>22773</v>
      </c>
      <c r="WIS495" s="416" t="s">
        <v>22774</v>
      </c>
      <c r="WIT495" s="416"/>
      <c r="WIU495" s="416"/>
      <c r="WIV495" s="416"/>
      <c r="WIW495" s="416"/>
      <c r="WIX495" s="416"/>
      <c r="WIY495" s="258" t="s">
        <v>10863</v>
      </c>
      <c r="WIZ495" s="258" t="s">
        <v>22772</v>
      </c>
      <c r="WJA495" s="258" t="s">
        <v>6595</v>
      </c>
      <c r="WJB495" s="251">
        <v>1</v>
      </c>
      <c r="WJC495" s="251"/>
      <c r="WJD495" s="100">
        <v>79.59</v>
      </c>
      <c r="WJE495" s="100">
        <f>ROUND(WJD495*(1+$C$10),2)</f>
        <v>79.59</v>
      </c>
      <c r="WJF495" s="100">
        <f>WJB495*WJD495</f>
        <v>79.59</v>
      </c>
      <c r="WJG495" s="294">
        <f>WJE495*WJB495</f>
        <v>79.59</v>
      </c>
      <c r="WJH495" s="295" t="s">
        <v>22773</v>
      </c>
      <c r="WJI495" s="416" t="s">
        <v>22774</v>
      </c>
      <c r="WJJ495" s="416"/>
      <c r="WJK495" s="416"/>
      <c r="WJL495" s="416"/>
      <c r="WJM495" s="416"/>
      <c r="WJN495" s="416"/>
      <c r="WJO495" s="258" t="s">
        <v>10863</v>
      </c>
      <c r="WJP495" s="258" t="s">
        <v>22772</v>
      </c>
      <c r="WJQ495" s="258" t="s">
        <v>6595</v>
      </c>
      <c r="WJR495" s="251">
        <v>1</v>
      </c>
      <c r="WJS495" s="251"/>
      <c r="WJT495" s="100">
        <v>79.59</v>
      </c>
      <c r="WJU495" s="100">
        <f>ROUND(WJT495*(1+$C$10),2)</f>
        <v>79.59</v>
      </c>
      <c r="WJV495" s="100">
        <f>WJR495*WJT495</f>
        <v>79.59</v>
      </c>
      <c r="WJW495" s="294">
        <f>WJU495*WJR495</f>
        <v>79.59</v>
      </c>
      <c r="WJX495" s="295" t="s">
        <v>22773</v>
      </c>
      <c r="WJY495" s="416" t="s">
        <v>22774</v>
      </c>
      <c r="WJZ495" s="416"/>
      <c r="WKA495" s="416"/>
      <c r="WKB495" s="416"/>
      <c r="WKC495" s="416"/>
      <c r="WKD495" s="416"/>
      <c r="WKE495" s="258" t="s">
        <v>10863</v>
      </c>
      <c r="WKF495" s="258" t="s">
        <v>22772</v>
      </c>
      <c r="WKG495" s="258" t="s">
        <v>6595</v>
      </c>
      <c r="WKH495" s="251">
        <v>1</v>
      </c>
      <c r="WKI495" s="251"/>
      <c r="WKJ495" s="100">
        <v>79.59</v>
      </c>
      <c r="WKK495" s="100">
        <f>ROUND(WKJ495*(1+$C$10),2)</f>
        <v>79.59</v>
      </c>
      <c r="WKL495" s="100">
        <f>WKH495*WKJ495</f>
        <v>79.59</v>
      </c>
      <c r="WKM495" s="294">
        <f>WKK495*WKH495</f>
        <v>79.59</v>
      </c>
      <c r="WKN495" s="295" t="s">
        <v>22773</v>
      </c>
      <c r="WKO495" s="416" t="s">
        <v>22774</v>
      </c>
      <c r="WKP495" s="416"/>
      <c r="WKQ495" s="416"/>
      <c r="WKR495" s="416"/>
      <c r="WKS495" s="416"/>
      <c r="WKT495" s="416"/>
      <c r="WKU495" s="258" t="s">
        <v>10863</v>
      </c>
      <c r="WKV495" s="258" t="s">
        <v>22772</v>
      </c>
      <c r="WKW495" s="258" t="s">
        <v>6595</v>
      </c>
      <c r="WKX495" s="251">
        <v>1</v>
      </c>
      <c r="WKY495" s="251"/>
      <c r="WKZ495" s="100">
        <v>79.59</v>
      </c>
      <c r="WLA495" s="100">
        <f>ROUND(WKZ495*(1+$C$10),2)</f>
        <v>79.59</v>
      </c>
      <c r="WLB495" s="100">
        <f>WKX495*WKZ495</f>
        <v>79.59</v>
      </c>
      <c r="WLC495" s="294">
        <f>WLA495*WKX495</f>
        <v>79.59</v>
      </c>
      <c r="WLD495" s="295" t="s">
        <v>22773</v>
      </c>
      <c r="WLE495" s="416" t="s">
        <v>22774</v>
      </c>
      <c r="WLF495" s="416"/>
      <c r="WLG495" s="416"/>
      <c r="WLH495" s="416"/>
      <c r="WLI495" s="416"/>
      <c r="WLJ495" s="416"/>
      <c r="WLK495" s="258" t="s">
        <v>10863</v>
      </c>
      <c r="WLL495" s="258" t="s">
        <v>22772</v>
      </c>
      <c r="WLM495" s="258" t="s">
        <v>6595</v>
      </c>
      <c r="WLN495" s="251">
        <v>1</v>
      </c>
      <c r="WLO495" s="251"/>
      <c r="WLP495" s="100">
        <v>79.59</v>
      </c>
      <c r="WLQ495" s="100">
        <f>ROUND(WLP495*(1+$C$10),2)</f>
        <v>79.59</v>
      </c>
      <c r="WLR495" s="100">
        <f>WLN495*WLP495</f>
        <v>79.59</v>
      </c>
      <c r="WLS495" s="294">
        <f>WLQ495*WLN495</f>
        <v>79.59</v>
      </c>
      <c r="WLT495" s="295" t="s">
        <v>22773</v>
      </c>
      <c r="WLU495" s="416" t="s">
        <v>22774</v>
      </c>
      <c r="WLV495" s="416"/>
      <c r="WLW495" s="416"/>
      <c r="WLX495" s="416"/>
      <c r="WLY495" s="416"/>
      <c r="WLZ495" s="416"/>
      <c r="WMA495" s="258" t="s">
        <v>10863</v>
      </c>
      <c r="WMB495" s="258" t="s">
        <v>22772</v>
      </c>
      <c r="WMC495" s="258" t="s">
        <v>6595</v>
      </c>
      <c r="WMD495" s="251">
        <v>1</v>
      </c>
      <c r="WME495" s="251"/>
      <c r="WMF495" s="100">
        <v>79.59</v>
      </c>
      <c r="WMG495" s="100">
        <f>ROUND(WMF495*(1+$C$10),2)</f>
        <v>79.59</v>
      </c>
      <c r="WMH495" s="100">
        <f>WMD495*WMF495</f>
        <v>79.59</v>
      </c>
      <c r="WMI495" s="294">
        <f>WMG495*WMD495</f>
        <v>79.59</v>
      </c>
      <c r="WMJ495" s="295" t="s">
        <v>22773</v>
      </c>
      <c r="WMK495" s="416" t="s">
        <v>22774</v>
      </c>
      <c r="WML495" s="416"/>
      <c r="WMM495" s="416"/>
      <c r="WMN495" s="416"/>
      <c r="WMO495" s="416"/>
      <c r="WMP495" s="416"/>
      <c r="WMQ495" s="258" t="s">
        <v>10863</v>
      </c>
      <c r="WMR495" s="258" t="s">
        <v>22772</v>
      </c>
      <c r="WMS495" s="258" t="s">
        <v>6595</v>
      </c>
      <c r="WMT495" s="251">
        <v>1</v>
      </c>
      <c r="WMU495" s="251"/>
      <c r="WMV495" s="100">
        <v>79.59</v>
      </c>
      <c r="WMW495" s="100">
        <f>ROUND(WMV495*(1+$C$10),2)</f>
        <v>79.59</v>
      </c>
      <c r="WMX495" s="100">
        <f>WMT495*WMV495</f>
        <v>79.59</v>
      </c>
      <c r="WMY495" s="294">
        <f>WMW495*WMT495</f>
        <v>79.59</v>
      </c>
      <c r="WMZ495" s="295" t="s">
        <v>22773</v>
      </c>
      <c r="WNA495" s="416" t="s">
        <v>22774</v>
      </c>
      <c r="WNB495" s="416"/>
      <c r="WNC495" s="416"/>
      <c r="WND495" s="416"/>
      <c r="WNE495" s="416"/>
      <c r="WNF495" s="416"/>
      <c r="WNG495" s="258" t="s">
        <v>10863</v>
      </c>
      <c r="WNH495" s="258" t="s">
        <v>22772</v>
      </c>
      <c r="WNI495" s="258" t="s">
        <v>6595</v>
      </c>
      <c r="WNJ495" s="251">
        <v>1</v>
      </c>
      <c r="WNK495" s="251"/>
      <c r="WNL495" s="100">
        <v>79.59</v>
      </c>
      <c r="WNM495" s="100">
        <f>ROUND(WNL495*(1+$C$10),2)</f>
        <v>79.59</v>
      </c>
      <c r="WNN495" s="100">
        <f>WNJ495*WNL495</f>
        <v>79.59</v>
      </c>
      <c r="WNO495" s="294">
        <f>WNM495*WNJ495</f>
        <v>79.59</v>
      </c>
      <c r="WNP495" s="295" t="s">
        <v>22773</v>
      </c>
      <c r="WNQ495" s="416" t="s">
        <v>22774</v>
      </c>
      <c r="WNR495" s="416"/>
      <c r="WNS495" s="416"/>
      <c r="WNT495" s="416"/>
      <c r="WNU495" s="416"/>
      <c r="WNV495" s="416"/>
      <c r="WNW495" s="258" t="s">
        <v>10863</v>
      </c>
      <c r="WNX495" s="258" t="s">
        <v>22772</v>
      </c>
      <c r="WNY495" s="258" t="s">
        <v>6595</v>
      </c>
      <c r="WNZ495" s="251">
        <v>1</v>
      </c>
      <c r="WOA495" s="251"/>
      <c r="WOB495" s="100">
        <v>79.59</v>
      </c>
      <c r="WOC495" s="100">
        <f>ROUND(WOB495*(1+$C$10),2)</f>
        <v>79.59</v>
      </c>
      <c r="WOD495" s="100">
        <f>WNZ495*WOB495</f>
        <v>79.59</v>
      </c>
      <c r="WOE495" s="294">
        <f>WOC495*WNZ495</f>
        <v>79.59</v>
      </c>
      <c r="WOF495" s="295" t="s">
        <v>22773</v>
      </c>
      <c r="WOG495" s="416" t="s">
        <v>22774</v>
      </c>
      <c r="WOH495" s="416"/>
      <c r="WOI495" s="416"/>
      <c r="WOJ495" s="416"/>
      <c r="WOK495" s="416"/>
      <c r="WOL495" s="416"/>
      <c r="WOM495" s="258" t="s">
        <v>10863</v>
      </c>
      <c r="WON495" s="258" t="s">
        <v>22772</v>
      </c>
      <c r="WOO495" s="258" t="s">
        <v>6595</v>
      </c>
      <c r="WOP495" s="251">
        <v>1</v>
      </c>
      <c r="WOQ495" s="251"/>
      <c r="WOR495" s="100">
        <v>79.59</v>
      </c>
      <c r="WOS495" s="100">
        <f>ROUND(WOR495*(1+$C$10),2)</f>
        <v>79.59</v>
      </c>
      <c r="WOT495" s="100">
        <f>WOP495*WOR495</f>
        <v>79.59</v>
      </c>
      <c r="WOU495" s="294">
        <f>WOS495*WOP495</f>
        <v>79.59</v>
      </c>
      <c r="WOV495" s="295" t="s">
        <v>22773</v>
      </c>
      <c r="WOW495" s="416" t="s">
        <v>22774</v>
      </c>
      <c r="WOX495" s="416"/>
      <c r="WOY495" s="416"/>
      <c r="WOZ495" s="416"/>
      <c r="WPA495" s="416"/>
      <c r="WPB495" s="416"/>
      <c r="WPC495" s="258" t="s">
        <v>10863</v>
      </c>
      <c r="WPD495" s="258" t="s">
        <v>22772</v>
      </c>
      <c r="WPE495" s="258" t="s">
        <v>6595</v>
      </c>
      <c r="WPF495" s="251">
        <v>1</v>
      </c>
      <c r="WPG495" s="251"/>
      <c r="WPH495" s="100">
        <v>79.59</v>
      </c>
      <c r="WPI495" s="100">
        <f>ROUND(WPH495*(1+$C$10),2)</f>
        <v>79.59</v>
      </c>
      <c r="WPJ495" s="100">
        <f>WPF495*WPH495</f>
        <v>79.59</v>
      </c>
      <c r="WPK495" s="294">
        <f>WPI495*WPF495</f>
        <v>79.59</v>
      </c>
      <c r="WPL495" s="295" t="s">
        <v>22773</v>
      </c>
      <c r="WPM495" s="416" t="s">
        <v>22774</v>
      </c>
      <c r="WPN495" s="416"/>
      <c r="WPO495" s="416"/>
      <c r="WPP495" s="416"/>
      <c r="WPQ495" s="416"/>
      <c r="WPR495" s="416"/>
      <c r="WPS495" s="258" t="s">
        <v>10863</v>
      </c>
      <c r="WPT495" s="258" t="s">
        <v>22772</v>
      </c>
      <c r="WPU495" s="258" t="s">
        <v>6595</v>
      </c>
      <c r="WPV495" s="251">
        <v>1</v>
      </c>
      <c r="WPW495" s="251"/>
      <c r="WPX495" s="100">
        <v>79.59</v>
      </c>
      <c r="WPY495" s="100">
        <f>ROUND(WPX495*(1+$C$10),2)</f>
        <v>79.59</v>
      </c>
      <c r="WPZ495" s="100">
        <f>WPV495*WPX495</f>
        <v>79.59</v>
      </c>
      <c r="WQA495" s="294">
        <f>WPY495*WPV495</f>
        <v>79.59</v>
      </c>
      <c r="WQB495" s="295" t="s">
        <v>22773</v>
      </c>
      <c r="WQC495" s="416" t="s">
        <v>22774</v>
      </c>
      <c r="WQD495" s="416"/>
      <c r="WQE495" s="416"/>
      <c r="WQF495" s="416"/>
      <c r="WQG495" s="416"/>
      <c r="WQH495" s="416"/>
      <c r="WQI495" s="258" t="s">
        <v>10863</v>
      </c>
      <c r="WQJ495" s="258" t="s">
        <v>22772</v>
      </c>
      <c r="WQK495" s="258" t="s">
        <v>6595</v>
      </c>
      <c r="WQL495" s="251">
        <v>1</v>
      </c>
      <c r="WQM495" s="251"/>
      <c r="WQN495" s="100">
        <v>79.59</v>
      </c>
      <c r="WQO495" s="100">
        <f>ROUND(WQN495*(1+$C$10),2)</f>
        <v>79.59</v>
      </c>
      <c r="WQP495" s="100">
        <f>WQL495*WQN495</f>
        <v>79.59</v>
      </c>
      <c r="WQQ495" s="294">
        <f>WQO495*WQL495</f>
        <v>79.59</v>
      </c>
      <c r="WQR495" s="295" t="s">
        <v>22773</v>
      </c>
      <c r="WQS495" s="416" t="s">
        <v>22774</v>
      </c>
      <c r="WQT495" s="416"/>
      <c r="WQU495" s="416"/>
      <c r="WQV495" s="416"/>
      <c r="WQW495" s="416"/>
      <c r="WQX495" s="416"/>
      <c r="WQY495" s="258" t="s">
        <v>10863</v>
      </c>
      <c r="WQZ495" s="258" t="s">
        <v>22772</v>
      </c>
      <c r="WRA495" s="258" t="s">
        <v>6595</v>
      </c>
      <c r="WRB495" s="251">
        <v>1</v>
      </c>
      <c r="WRC495" s="251"/>
      <c r="WRD495" s="100">
        <v>79.59</v>
      </c>
      <c r="WRE495" s="100">
        <f>ROUND(WRD495*(1+$C$10),2)</f>
        <v>79.59</v>
      </c>
      <c r="WRF495" s="100">
        <f>WRB495*WRD495</f>
        <v>79.59</v>
      </c>
      <c r="WRG495" s="294">
        <f>WRE495*WRB495</f>
        <v>79.59</v>
      </c>
      <c r="WRH495" s="295" t="s">
        <v>22773</v>
      </c>
      <c r="WRI495" s="416" t="s">
        <v>22774</v>
      </c>
      <c r="WRJ495" s="416"/>
      <c r="WRK495" s="416"/>
      <c r="WRL495" s="416"/>
      <c r="WRM495" s="416"/>
      <c r="WRN495" s="416"/>
      <c r="WRO495" s="258" t="s">
        <v>10863</v>
      </c>
      <c r="WRP495" s="258" t="s">
        <v>22772</v>
      </c>
      <c r="WRQ495" s="258" t="s">
        <v>6595</v>
      </c>
      <c r="WRR495" s="251">
        <v>1</v>
      </c>
      <c r="WRS495" s="251"/>
      <c r="WRT495" s="100">
        <v>79.59</v>
      </c>
      <c r="WRU495" s="100">
        <f>ROUND(WRT495*(1+$C$10),2)</f>
        <v>79.59</v>
      </c>
      <c r="WRV495" s="100">
        <f>WRR495*WRT495</f>
        <v>79.59</v>
      </c>
      <c r="WRW495" s="294">
        <f>WRU495*WRR495</f>
        <v>79.59</v>
      </c>
      <c r="WRX495" s="295" t="s">
        <v>22773</v>
      </c>
      <c r="WRY495" s="416" t="s">
        <v>22774</v>
      </c>
      <c r="WRZ495" s="416"/>
      <c r="WSA495" s="416"/>
      <c r="WSB495" s="416"/>
      <c r="WSC495" s="416"/>
      <c r="WSD495" s="416"/>
      <c r="WSE495" s="258" t="s">
        <v>10863</v>
      </c>
      <c r="WSF495" s="258" t="s">
        <v>22772</v>
      </c>
      <c r="WSG495" s="258" t="s">
        <v>6595</v>
      </c>
      <c r="WSH495" s="251">
        <v>1</v>
      </c>
      <c r="WSI495" s="251"/>
      <c r="WSJ495" s="100">
        <v>79.59</v>
      </c>
      <c r="WSK495" s="100">
        <f>ROUND(WSJ495*(1+$C$10),2)</f>
        <v>79.59</v>
      </c>
      <c r="WSL495" s="100">
        <f>WSH495*WSJ495</f>
        <v>79.59</v>
      </c>
      <c r="WSM495" s="294">
        <f>WSK495*WSH495</f>
        <v>79.59</v>
      </c>
      <c r="WSN495" s="295" t="s">
        <v>22773</v>
      </c>
      <c r="WSO495" s="416" t="s">
        <v>22774</v>
      </c>
      <c r="WSP495" s="416"/>
      <c r="WSQ495" s="416"/>
      <c r="WSR495" s="416"/>
      <c r="WSS495" s="416"/>
      <c r="WST495" s="416"/>
      <c r="WSU495" s="258" t="s">
        <v>10863</v>
      </c>
      <c r="WSV495" s="258" t="s">
        <v>22772</v>
      </c>
      <c r="WSW495" s="258" t="s">
        <v>6595</v>
      </c>
      <c r="WSX495" s="251">
        <v>1</v>
      </c>
      <c r="WSY495" s="251"/>
      <c r="WSZ495" s="100">
        <v>79.59</v>
      </c>
      <c r="WTA495" s="100">
        <f>ROUND(WSZ495*(1+$C$10),2)</f>
        <v>79.59</v>
      </c>
      <c r="WTB495" s="100">
        <f>WSX495*WSZ495</f>
        <v>79.59</v>
      </c>
      <c r="WTC495" s="294">
        <f>WTA495*WSX495</f>
        <v>79.59</v>
      </c>
      <c r="WTD495" s="295" t="s">
        <v>22773</v>
      </c>
      <c r="WTE495" s="416" t="s">
        <v>22774</v>
      </c>
      <c r="WTF495" s="416"/>
      <c r="WTG495" s="416"/>
      <c r="WTH495" s="416"/>
      <c r="WTI495" s="416"/>
      <c r="WTJ495" s="416"/>
      <c r="WTK495" s="258" t="s">
        <v>10863</v>
      </c>
      <c r="WTL495" s="258" t="s">
        <v>22772</v>
      </c>
      <c r="WTM495" s="258" t="s">
        <v>6595</v>
      </c>
      <c r="WTN495" s="251">
        <v>1</v>
      </c>
      <c r="WTO495" s="251"/>
      <c r="WTP495" s="100">
        <v>79.59</v>
      </c>
      <c r="WTQ495" s="100">
        <f>ROUND(WTP495*(1+$C$10),2)</f>
        <v>79.59</v>
      </c>
      <c r="WTR495" s="100">
        <f>WTN495*WTP495</f>
        <v>79.59</v>
      </c>
      <c r="WTS495" s="294">
        <f>WTQ495*WTN495</f>
        <v>79.59</v>
      </c>
      <c r="WTT495" s="295" t="s">
        <v>22773</v>
      </c>
      <c r="WTU495" s="416" t="s">
        <v>22774</v>
      </c>
      <c r="WTV495" s="416"/>
      <c r="WTW495" s="416"/>
      <c r="WTX495" s="416"/>
      <c r="WTY495" s="416"/>
      <c r="WTZ495" s="416"/>
      <c r="WUA495" s="258" t="s">
        <v>10863</v>
      </c>
      <c r="WUB495" s="258" t="s">
        <v>22772</v>
      </c>
      <c r="WUC495" s="258" t="s">
        <v>6595</v>
      </c>
      <c r="WUD495" s="251">
        <v>1</v>
      </c>
      <c r="WUE495" s="251"/>
      <c r="WUF495" s="100">
        <v>79.59</v>
      </c>
      <c r="WUG495" s="100">
        <f>ROUND(WUF495*(1+$C$10),2)</f>
        <v>79.59</v>
      </c>
      <c r="WUH495" s="100">
        <f>WUD495*WUF495</f>
        <v>79.59</v>
      </c>
      <c r="WUI495" s="294">
        <f>WUG495*WUD495</f>
        <v>79.59</v>
      </c>
      <c r="WUJ495" s="295" t="s">
        <v>22773</v>
      </c>
      <c r="WUK495" s="416" t="s">
        <v>22774</v>
      </c>
      <c r="WUL495" s="416"/>
      <c r="WUM495" s="416"/>
      <c r="WUN495" s="416"/>
      <c r="WUO495" s="416"/>
      <c r="WUP495" s="416"/>
      <c r="WUQ495" s="258" t="s">
        <v>10863</v>
      </c>
      <c r="WUR495" s="258" t="s">
        <v>22772</v>
      </c>
      <c r="WUS495" s="258" t="s">
        <v>6595</v>
      </c>
      <c r="WUT495" s="251">
        <v>1</v>
      </c>
      <c r="WUU495" s="251"/>
      <c r="WUV495" s="100">
        <v>79.59</v>
      </c>
      <c r="WUW495" s="100">
        <f>ROUND(WUV495*(1+$C$10),2)</f>
        <v>79.59</v>
      </c>
      <c r="WUX495" s="100">
        <f>WUT495*WUV495</f>
        <v>79.59</v>
      </c>
      <c r="WUY495" s="294">
        <f>WUW495*WUT495</f>
        <v>79.59</v>
      </c>
      <c r="WUZ495" s="295" t="s">
        <v>22773</v>
      </c>
      <c r="WVA495" s="416" t="s">
        <v>22774</v>
      </c>
      <c r="WVB495" s="416"/>
      <c r="WVC495" s="416"/>
      <c r="WVD495" s="416"/>
      <c r="WVE495" s="416"/>
      <c r="WVF495" s="416"/>
      <c r="WVG495" s="258" t="s">
        <v>10863</v>
      </c>
      <c r="WVH495" s="258" t="s">
        <v>22772</v>
      </c>
      <c r="WVI495" s="258" t="s">
        <v>6595</v>
      </c>
      <c r="WVJ495" s="251">
        <v>1</v>
      </c>
      <c r="WVK495" s="251"/>
      <c r="WVL495" s="100">
        <v>79.59</v>
      </c>
      <c r="WVM495" s="100">
        <f>ROUND(WVL495*(1+$C$10),2)</f>
        <v>79.59</v>
      </c>
      <c r="WVN495" s="100">
        <f>WVJ495*WVL495</f>
        <v>79.59</v>
      </c>
      <c r="WVO495" s="294">
        <f>WVM495*WVJ495</f>
        <v>79.59</v>
      </c>
      <c r="WVP495" s="295" t="s">
        <v>22773</v>
      </c>
      <c r="WVQ495" s="416" t="s">
        <v>22774</v>
      </c>
      <c r="WVR495" s="416"/>
      <c r="WVS495" s="416"/>
      <c r="WVT495" s="416"/>
      <c r="WVU495" s="416"/>
      <c r="WVV495" s="416"/>
      <c r="WVW495" s="258" t="s">
        <v>10863</v>
      </c>
      <c r="WVX495" s="258" t="s">
        <v>22772</v>
      </c>
      <c r="WVY495" s="258" t="s">
        <v>6595</v>
      </c>
      <c r="WVZ495" s="251">
        <v>1</v>
      </c>
      <c r="WWA495" s="251"/>
      <c r="WWB495" s="100">
        <v>79.59</v>
      </c>
      <c r="WWC495" s="100">
        <f>ROUND(WWB495*(1+$C$10),2)</f>
        <v>79.59</v>
      </c>
      <c r="WWD495" s="100">
        <f>WVZ495*WWB495</f>
        <v>79.59</v>
      </c>
      <c r="WWE495" s="294">
        <f>WWC495*WVZ495</f>
        <v>79.59</v>
      </c>
      <c r="WWF495" s="295" t="s">
        <v>22773</v>
      </c>
      <c r="WWG495" s="416" t="s">
        <v>22774</v>
      </c>
      <c r="WWH495" s="416"/>
      <c r="WWI495" s="416"/>
      <c r="WWJ495" s="416"/>
      <c r="WWK495" s="416"/>
      <c r="WWL495" s="416"/>
      <c r="WWM495" s="258" t="s">
        <v>10863</v>
      </c>
      <c r="WWN495" s="258" t="s">
        <v>22772</v>
      </c>
      <c r="WWO495" s="258" t="s">
        <v>6595</v>
      </c>
      <c r="WWP495" s="251">
        <v>1</v>
      </c>
      <c r="WWQ495" s="251"/>
      <c r="WWR495" s="100">
        <v>79.59</v>
      </c>
      <c r="WWS495" s="100">
        <f>ROUND(WWR495*(1+$C$10),2)</f>
        <v>79.59</v>
      </c>
      <c r="WWT495" s="100">
        <f>WWP495*WWR495</f>
        <v>79.59</v>
      </c>
      <c r="WWU495" s="294">
        <f>WWS495*WWP495</f>
        <v>79.59</v>
      </c>
      <c r="WWV495" s="295" t="s">
        <v>22773</v>
      </c>
      <c r="WWW495" s="416" t="s">
        <v>22774</v>
      </c>
      <c r="WWX495" s="416"/>
      <c r="WWY495" s="416"/>
      <c r="WWZ495" s="416"/>
      <c r="WXA495" s="416"/>
      <c r="WXB495" s="416"/>
      <c r="WXC495" s="258" t="s">
        <v>10863</v>
      </c>
      <c r="WXD495" s="258" t="s">
        <v>22772</v>
      </c>
      <c r="WXE495" s="258" t="s">
        <v>6595</v>
      </c>
      <c r="WXF495" s="251">
        <v>1</v>
      </c>
      <c r="WXG495" s="251"/>
      <c r="WXH495" s="100">
        <v>79.59</v>
      </c>
      <c r="WXI495" s="100">
        <f>ROUND(WXH495*(1+$C$10),2)</f>
        <v>79.59</v>
      </c>
      <c r="WXJ495" s="100">
        <f>WXF495*WXH495</f>
        <v>79.59</v>
      </c>
      <c r="WXK495" s="294">
        <f>WXI495*WXF495</f>
        <v>79.59</v>
      </c>
      <c r="WXL495" s="295" t="s">
        <v>22773</v>
      </c>
      <c r="WXM495" s="416" t="s">
        <v>22774</v>
      </c>
      <c r="WXN495" s="416"/>
      <c r="WXO495" s="416"/>
      <c r="WXP495" s="416"/>
      <c r="WXQ495" s="416"/>
      <c r="WXR495" s="416"/>
      <c r="WXS495" s="258" t="s">
        <v>10863</v>
      </c>
      <c r="WXT495" s="258" t="s">
        <v>22772</v>
      </c>
      <c r="WXU495" s="258" t="s">
        <v>6595</v>
      </c>
      <c r="WXV495" s="251">
        <v>1</v>
      </c>
      <c r="WXW495" s="251"/>
      <c r="WXX495" s="100">
        <v>79.59</v>
      </c>
      <c r="WXY495" s="100">
        <f>ROUND(WXX495*(1+$C$10),2)</f>
        <v>79.59</v>
      </c>
      <c r="WXZ495" s="100">
        <f>WXV495*WXX495</f>
        <v>79.59</v>
      </c>
      <c r="WYA495" s="294">
        <f>WXY495*WXV495</f>
        <v>79.59</v>
      </c>
      <c r="WYB495" s="295" t="s">
        <v>22773</v>
      </c>
      <c r="WYC495" s="416" t="s">
        <v>22774</v>
      </c>
      <c r="WYD495" s="416"/>
      <c r="WYE495" s="416"/>
      <c r="WYF495" s="416"/>
      <c r="WYG495" s="416"/>
      <c r="WYH495" s="416"/>
      <c r="WYI495" s="258" t="s">
        <v>10863</v>
      </c>
      <c r="WYJ495" s="258" t="s">
        <v>22772</v>
      </c>
      <c r="WYK495" s="258" t="s">
        <v>6595</v>
      </c>
      <c r="WYL495" s="251">
        <v>1</v>
      </c>
      <c r="WYM495" s="251"/>
      <c r="WYN495" s="100">
        <v>79.59</v>
      </c>
      <c r="WYO495" s="100">
        <f>ROUND(WYN495*(1+$C$10),2)</f>
        <v>79.59</v>
      </c>
      <c r="WYP495" s="100">
        <f>WYL495*WYN495</f>
        <v>79.59</v>
      </c>
      <c r="WYQ495" s="294">
        <f>WYO495*WYL495</f>
        <v>79.59</v>
      </c>
      <c r="WYR495" s="295" t="s">
        <v>22773</v>
      </c>
      <c r="WYS495" s="416" t="s">
        <v>22774</v>
      </c>
      <c r="WYT495" s="416"/>
      <c r="WYU495" s="416"/>
      <c r="WYV495" s="416"/>
      <c r="WYW495" s="416"/>
      <c r="WYX495" s="416"/>
      <c r="WYY495" s="258" t="s">
        <v>10863</v>
      </c>
      <c r="WYZ495" s="258" t="s">
        <v>22772</v>
      </c>
      <c r="WZA495" s="258" t="s">
        <v>6595</v>
      </c>
      <c r="WZB495" s="251">
        <v>1</v>
      </c>
      <c r="WZC495" s="251"/>
      <c r="WZD495" s="100">
        <v>79.59</v>
      </c>
      <c r="WZE495" s="100">
        <f>ROUND(WZD495*(1+$C$10),2)</f>
        <v>79.59</v>
      </c>
      <c r="WZF495" s="100">
        <f>WZB495*WZD495</f>
        <v>79.59</v>
      </c>
      <c r="WZG495" s="294">
        <f>WZE495*WZB495</f>
        <v>79.59</v>
      </c>
      <c r="WZH495" s="295" t="s">
        <v>22773</v>
      </c>
      <c r="WZI495" s="416" t="s">
        <v>22774</v>
      </c>
      <c r="WZJ495" s="416"/>
      <c r="WZK495" s="416"/>
      <c r="WZL495" s="416"/>
      <c r="WZM495" s="416"/>
      <c r="WZN495" s="416"/>
      <c r="WZO495" s="258" t="s">
        <v>10863</v>
      </c>
      <c r="WZP495" s="258" t="s">
        <v>22772</v>
      </c>
      <c r="WZQ495" s="258" t="s">
        <v>6595</v>
      </c>
      <c r="WZR495" s="251">
        <v>1</v>
      </c>
      <c r="WZS495" s="251"/>
      <c r="WZT495" s="100">
        <v>79.59</v>
      </c>
      <c r="WZU495" s="100">
        <f>ROUND(WZT495*(1+$C$10),2)</f>
        <v>79.59</v>
      </c>
      <c r="WZV495" s="100">
        <f>WZR495*WZT495</f>
        <v>79.59</v>
      </c>
      <c r="WZW495" s="294">
        <f>WZU495*WZR495</f>
        <v>79.59</v>
      </c>
      <c r="WZX495" s="295" t="s">
        <v>22773</v>
      </c>
      <c r="WZY495" s="416" t="s">
        <v>22774</v>
      </c>
      <c r="WZZ495" s="416"/>
      <c r="XAA495" s="416"/>
      <c r="XAB495" s="416"/>
      <c r="XAC495" s="416"/>
      <c r="XAD495" s="416"/>
      <c r="XAE495" s="258" t="s">
        <v>10863</v>
      </c>
      <c r="XAF495" s="258" t="s">
        <v>22772</v>
      </c>
      <c r="XAG495" s="258" t="s">
        <v>6595</v>
      </c>
      <c r="XAH495" s="251">
        <v>1</v>
      </c>
      <c r="XAI495" s="251"/>
      <c r="XAJ495" s="100">
        <v>79.59</v>
      </c>
      <c r="XAK495" s="100">
        <f>ROUND(XAJ495*(1+$C$10),2)</f>
        <v>79.59</v>
      </c>
      <c r="XAL495" s="100">
        <f>XAH495*XAJ495</f>
        <v>79.59</v>
      </c>
      <c r="XAM495" s="294">
        <f>XAK495*XAH495</f>
        <v>79.59</v>
      </c>
      <c r="XAN495" s="295" t="s">
        <v>22773</v>
      </c>
      <c r="XAO495" s="416" t="s">
        <v>22774</v>
      </c>
      <c r="XAP495" s="416"/>
      <c r="XAQ495" s="416"/>
      <c r="XAR495" s="416"/>
      <c r="XAS495" s="416"/>
      <c r="XAT495" s="416"/>
      <c r="XAU495" s="258" t="s">
        <v>10863</v>
      </c>
      <c r="XAV495" s="258" t="s">
        <v>22772</v>
      </c>
      <c r="XAW495" s="258" t="s">
        <v>6595</v>
      </c>
      <c r="XAX495" s="251">
        <v>1</v>
      </c>
      <c r="XAY495" s="251"/>
      <c r="XAZ495" s="100">
        <v>79.59</v>
      </c>
      <c r="XBA495" s="100">
        <f>ROUND(XAZ495*(1+$C$10),2)</f>
        <v>79.59</v>
      </c>
      <c r="XBB495" s="100">
        <f>XAX495*XAZ495</f>
        <v>79.59</v>
      </c>
      <c r="XBC495" s="294">
        <f>XBA495*XAX495</f>
        <v>79.59</v>
      </c>
      <c r="XBD495" s="295" t="s">
        <v>22773</v>
      </c>
      <c r="XBE495" s="416" t="s">
        <v>22774</v>
      </c>
      <c r="XBF495" s="416"/>
      <c r="XBG495" s="416"/>
      <c r="XBH495" s="416"/>
      <c r="XBI495" s="416"/>
      <c r="XBJ495" s="416"/>
      <c r="XBK495" s="258" t="s">
        <v>10863</v>
      </c>
      <c r="XBL495" s="258" t="s">
        <v>22772</v>
      </c>
      <c r="XBM495" s="258" t="s">
        <v>6595</v>
      </c>
      <c r="XBN495" s="251">
        <v>1</v>
      </c>
      <c r="XBO495" s="251"/>
      <c r="XBP495" s="100">
        <v>79.59</v>
      </c>
      <c r="XBQ495" s="100">
        <f>ROUND(XBP495*(1+$C$10),2)</f>
        <v>79.59</v>
      </c>
      <c r="XBR495" s="100">
        <f>XBN495*XBP495</f>
        <v>79.59</v>
      </c>
      <c r="XBS495" s="294">
        <f>XBQ495*XBN495</f>
        <v>79.59</v>
      </c>
      <c r="XBT495" s="295" t="s">
        <v>22773</v>
      </c>
      <c r="XBU495" s="416" t="s">
        <v>22774</v>
      </c>
      <c r="XBV495" s="416"/>
      <c r="XBW495" s="416"/>
      <c r="XBX495" s="416"/>
      <c r="XBY495" s="416"/>
      <c r="XBZ495" s="416"/>
      <c r="XCA495" s="258" t="s">
        <v>10863</v>
      </c>
      <c r="XCB495" s="258" t="s">
        <v>22772</v>
      </c>
      <c r="XCC495" s="258" t="s">
        <v>6595</v>
      </c>
      <c r="XCD495" s="251">
        <v>1</v>
      </c>
      <c r="XCE495" s="251"/>
      <c r="XCF495" s="100">
        <v>79.59</v>
      </c>
      <c r="XCG495" s="100">
        <f>ROUND(XCF495*(1+$C$10),2)</f>
        <v>79.59</v>
      </c>
      <c r="XCH495" s="100">
        <f>XCD495*XCF495</f>
        <v>79.59</v>
      </c>
      <c r="XCI495" s="294">
        <f>XCG495*XCD495</f>
        <v>79.59</v>
      </c>
      <c r="XCJ495" s="295" t="s">
        <v>22773</v>
      </c>
      <c r="XCK495" s="416" t="s">
        <v>22774</v>
      </c>
      <c r="XCL495" s="416"/>
      <c r="XCM495" s="416"/>
      <c r="XCN495" s="416"/>
      <c r="XCO495" s="416"/>
      <c r="XCP495" s="416"/>
      <c r="XCQ495" s="258" t="s">
        <v>10863</v>
      </c>
      <c r="XCR495" s="258" t="s">
        <v>22772</v>
      </c>
      <c r="XCS495" s="258" t="s">
        <v>6595</v>
      </c>
      <c r="XCT495" s="251">
        <v>1</v>
      </c>
      <c r="XCU495" s="251"/>
      <c r="XCV495" s="100">
        <v>79.59</v>
      </c>
      <c r="XCW495" s="100">
        <f>ROUND(XCV495*(1+$C$10),2)</f>
        <v>79.59</v>
      </c>
      <c r="XCX495" s="100">
        <f>XCT495*XCV495</f>
        <v>79.59</v>
      </c>
      <c r="XCY495" s="294">
        <f>XCW495*XCT495</f>
        <v>79.59</v>
      </c>
      <c r="XCZ495" s="295" t="s">
        <v>22773</v>
      </c>
      <c r="XDA495" s="416" t="s">
        <v>22774</v>
      </c>
      <c r="XDB495" s="416"/>
      <c r="XDC495" s="416"/>
      <c r="XDD495" s="416"/>
      <c r="XDE495" s="416"/>
      <c r="XDF495" s="416"/>
      <c r="XDG495" s="258" t="s">
        <v>10863</v>
      </c>
      <c r="XDH495" s="258" t="s">
        <v>22772</v>
      </c>
      <c r="XDI495" s="258" t="s">
        <v>6595</v>
      </c>
      <c r="XDJ495" s="251">
        <v>1</v>
      </c>
      <c r="XDK495" s="251"/>
      <c r="XDL495" s="100">
        <v>79.59</v>
      </c>
      <c r="XDM495" s="100">
        <f>ROUND(XDL495*(1+$C$10),2)</f>
        <v>79.59</v>
      </c>
      <c r="XDN495" s="100">
        <f>XDJ495*XDL495</f>
        <v>79.59</v>
      </c>
      <c r="XDO495" s="294">
        <f>XDM495*XDJ495</f>
        <v>79.59</v>
      </c>
      <c r="XDP495" s="295" t="s">
        <v>22773</v>
      </c>
      <c r="XDQ495" s="416" t="s">
        <v>22774</v>
      </c>
      <c r="XDR495" s="416"/>
      <c r="XDS495" s="416"/>
      <c r="XDT495" s="416"/>
      <c r="XDU495" s="416"/>
      <c r="XDV495" s="416"/>
      <c r="XDW495" s="258" t="s">
        <v>10863</v>
      </c>
      <c r="XDX495" s="258" t="s">
        <v>22772</v>
      </c>
      <c r="XDY495" s="258" t="s">
        <v>6595</v>
      </c>
      <c r="XDZ495" s="251">
        <v>1</v>
      </c>
      <c r="XEA495" s="251"/>
      <c r="XEB495" s="100">
        <v>79.59</v>
      </c>
      <c r="XEC495" s="100">
        <f>ROUND(XEB495*(1+$C$10),2)</f>
        <v>79.59</v>
      </c>
      <c r="XED495" s="100">
        <f>XDZ495*XEB495</f>
        <v>79.59</v>
      </c>
      <c r="XEE495" s="294">
        <f>XEC495*XDZ495</f>
        <v>79.59</v>
      </c>
      <c r="XEF495" s="295" t="s">
        <v>22773</v>
      </c>
      <c r="XEG495" s="416" t="s">
        <v>22774</v>
      </c>
      <c r="XEH495" s="416"/>
      <c r="XEI495" s="416"/>
      <c r="XEJ495" s="416"/>
      <c r="XEK495" s="416"/>
      <c r="XEL495" s="416"/>
      <c r="XEM495" s="258" t="s">
        <v>10863</v>
      </c>
      <c r="XEN495" s="258" t="s">
        <v>22772</v>
      </c>
      <c r="XEO495" s="258" t="s">
        <v>6595</v>
      </c>
      <c r="XEP495" s="251">
        <v>1</v>
      </c>
      <c r="XEQ495" s="251"/>
      <c r="XER495" s="100">
        <v>79.59</v>
      </c>
      <c r="XES495" s="100">
        <f>ROUND(XER495*(1+$C$10),2)</f>
        <v>79.59</v>
      </c>
      <c r="XET495" s="100">
        <f>XEP495*XER495</f>
        <v>79.59</v>
      </c>
      <c r="XEU495" s="294">
        <f>XES495*XEP495</f>
        <v>79.59</v>
      </c>
    </row>
    <row r="496" spans="1:16375" s="15" customFormat="1" ht="30" customHeight="1">
      <c r="A496" s="413" t="str">
        <f>"SUBTOTAL "&amp;$B$336</f>
        <v>SUBTOTAL PROJETO DE PREVENÇÃO E COMBATE A INCÊNDIO E PÂNICO</v>
      </c>
      <c r="B496" s="413"/>
      <c r="C496" s="413"/>
      <c r="D496" s="413"/>
      <c r="E496" s="413"/>
      <c r="F496" s="413"/>
      <c r="G496" s="413"/>
      <c r="H496" s="413"/>
      <c r="I496" s="413"/>
      <c r="J496" s="413"/>
      <c r="K496" s="413"/>
      <c r="L496" s="413"/>
      <c r="M496" s="413"/>
      <c r="N496" s="414"/>
      <c r="O496" s="120">
        <f>SUM(O337:O495)</f>
        <v>81751.68535200003</v>
      </c>
      <c r="P496" s="120">
        <f>SUM(P337:P495)</f>
        <v>107332.079164</v>
      </c>
      <c r="Q496" s="100"/>
      <c r="R496" s="100"/>
      <c r="S496" s="4"/>
      <c r="T496" s="93"/>
      <c r="U496" s="4"/>
    </row>
    <row r="497" spans="1:21" s="15" customFormat="1" ht="30" customHeight="1">
      <c r="A497" s="62">
        <v>10</v>
      </c>
      <c r="B497" s="415" t="s">
        <v>22920</v>
      </c>
      <c r="C497" s="415"/>
      <c r="D497" s="415"/>
      <c r="E497" s="415"/>
      <c r="F497" s="415"/>
      <c r="G497" s="415"/>
      <c r="H497" s="62"/>
      <c r="I497" s="62"/>
      <c r="J497" s="62"/>
      <c r="K497" s="62"/>
      <c r="L497" s="63"/>
      <c r="M497" s="62"/>
      <c r="N497" s="62"/>
      <c r="O497" s="116"/>
      <c r="P497" s="116"/>
      <c r="Q497" s="100"/>
      <c r="R497" s="100"/>
      <c r="S497" s="310"/>
      <c r="T497" s="93"/>
      <c r="U497" s="310"/>
    </row>
    <row r="498" spans="1:21" s="1" customFormat="1" ht="30" customHeight="1">
      <c r="A498" s="331" t="s">
        <v>22923</v>
      </c>
      <c r="B498" s="409" t="str">
        <f>IF(I498="SINAPI",VLOOKUP(QUA!H498,SINAPI,2,),VLOOKUP(QUA!H498,SETOP,3,))</f>
        <v>CAIXA DE PASSAGEM, EM PVC, DE 4" X 2", PARA ELETRODUTO FLEXIVEL CORRUGADO</v>
      </c>
      <c r="C498" s="409"/>
      <c r="D498" s="409"/>
      <c r="E498" s="409"/>
      <c r="F498" s="409"/>
      <c r="G498" s="410"/>
      <c r="H498" s="334">
        <v>1872</v>
      </c>
      <c r="I498" s="23" t="s">
        <v>16078</v>
      </c>
      <c r="J498" s="211" t="str">
        <f>IF(I498="SINAPI",VLOOKUP(QUA!H498,SINAPI,3,),VLOOKUP(QUA!H498,SETOP,4,))</f>
        <v xml:space="preserve">UN    </v>
      </c>
      <c r="K498" s="3">
        <v>6</v>
      </c>
      <c r="L498" s="3"/>
      <c r="M498" s="194">
        <f>ROUND(IF(I498="SINAPI",VLOOKUP(QUA!H498,SINAPI,4,),VLOOKUP(QUA!H498,SETOP,5,)),2)</f>
        <v>1.91</v>
      </c>
      <c r="N498" s="194">
        <f t="shared" ref="N498" si="74">ROUND(M498*(1+$C$7),2)</f>
        <v>2.5099999999999998</v>
      </c>
      <c r="O498" s="194">
        <f t="shared" ref="O498" si="75">M498*K498</f>
        <v>11.459999999999999</v>
      </c>
      <c r="P498" s="194">
        <f t="shared" ref="P498" si="76">N498*K498</f>
        <v>15.059999999999999</v>
      </c>
      <c r="Q498" s="179"/>
      <c r="R498" s="179"/>
      <c r="S498" s="330"/>
      <c r="T498" s="93"/>
    </row>
    <row r="499" spans="1:21" s="1" customFormat="1" ht="30" customHeight="1">
      <c r="A499" s="336" t="s">
        <v>22924</v>
      </c>
      <c r="B499" s="409" t="str">
        <f>IF(I499="SINAPI",VLOOKUP(QUA!H499,SINAPI,2,),VLOOKUP(QUA!H499,SETOP,3,))</f>
        <v>CAIXA OCTOGONAL DE FUNDO MOVEL, EM PVC, DE 3" X 3", PARA ELETRODUTO FLEXIVEL CORRUGADO</v>
      </c>
      <c r="C499" s="409"/>
      <c r="D499" s="409"/>
      <c r="E499" s="409"/>
      <c r="F499" s="409"/>
      <c r="G499" s="410"/>
      <c r="H499" s="334">
        <v>1871</v>
      </c>
      <c r="I499" s="23" t="s">
        <v>16078</v>
      </c>
      <c r="J499" s="211" t="str">
        <f>IF(I499="SINAPI",VLOOKUP(QUA!H499,SINAPI,3,),VLOOKUP(QUA!H499,SETOP,4,))</f>
        <v xml:space="preserve">UN    </v>
      </c>
      <c r="K499" s="3">
        <v>299</v>
      </c>
      <c r="L499" s="3"/>
      <c r="M499" s="194">
        <f>ROUND(IF(I499="SINAPI",VLOOKUP(QUA!H499,SINAPI,4,),VLOOKUP(QUA!H499,SETOP,5,)),2)</f>
        <v>3.42</v>
      </c>
      <c r="N499" s="194">
        <f t="shared" ref="N499:N502" si="77">ROUND(M499*(1+$C$7),2)</f>
        <v>4.49</v>
      </c>
      <c r="O499" s="194">
        <f t="shared" ref="O499:O502" si="78">M499*K499</f>
        <v>1022.5799999999999</v>
      </c>
      <c r="P499" s="194">
        <f t="shared" ref="P499:P502" si="79">N499*K499</f>
        <v>1342.51</v>
      </c>
      <c r="Q499" s="179"/>
      <c r="R499" s="179"/>
      <c r="S499" s="330"/>
      <c r="T499" s="93"/>
    </row>
    <row r="500" spans="1:21" s="1" customFormat="1" ht="30" customHeight="1">
      <c r="A500" s="336" t="s">
        <v>22925</v>
      </c>
      <c r="B500" s="409" t="str">
        <f>IF(I500="SINAPI",VLOOKUP(QUA!H500,SINAPI,2,),VLOOKUP(QUA!H500,SETOP,3,))</f>
        <v>CONDULETE DE PVC, TIPO X, PARA ELETRODUTO DE PVC SOLDÁVEL DN 25 MM (3/4''), APARENTE - FORNECIMENTO E INSTALAÇÃO. AF_11/2016</v>
      </c>
      <c r="C500" s="409"/>
      <c r="D500" s="409"/>
      <c r="E500" s="409"/>
      <c r="F500" s="409"/>
      <c r="G500" s="410"/>
      <c r="H500" s="334">
        <v>95817</v>
      </c>
      <c r="I500" s="23" t="s">
        <v>16078</v>
      </c>
      <c r="J500" s="211" t="str">
        <f>IF(I500="SINAPI",VLOOKUP(QUA!H500,SINAPI,3,),VLOOKUP(QUA!H500,SETOP,4,))</f>
        <v>UN</v>
      </c>
      <c r="K500" s="3">
        <v>220</v>
      </c>
      <c r="L500" s="3"/>
      <c r="M500" s="194">
        <f>ROUND(IF(I500="SINAPI",VLOOKUP(QUA!H500,SINAPI,4,),VLOOKUP(QUA!H500,SETOP,5,)),2)</f>
        <v>25.61</v>
      </c>
      <c r="N500" s="194">
        <f t="shared" si="77"/>
        <v>33.619999999999997</v>
      </c>
      <c r="O500" s="194">
        <f t="shared" si="78"/>
        <v>5634.2</v>
      </c>
      <c r="P500" s="194">
        <f t="shared" si="79"/>
        <v>7396.4</v>
      </c>
      <c r="Q500" s="179"/>
      <c r="R500" s="179"/>
      <c r="S500" s="330"/>
      <c r="T500" s="93"/>
    </row>
    <row r="501" spans="1:21" s="1" customFormat="1" ht="30" customHeight="1">
      <c r="A501" s="336" t="s">
        <v>22926</v>
      </c>
      <c r="B501" s="409" t="str">
        <f>IF(I501="SINAPI",VLOOKUP(QUA!H501,SINAPI,2,),VLOOKUP(QUA!H501,SETOP,3,))</f>
        <v>CONDULETE EM PVC, TIPO "C", SEM TAMPA, DE 3/4"</v>
      </c>
      <c r="C501" s="409"/>
      <c r="D501" s="409"/>
      <c r="E501" s="409"/>
      <c r="F501" s="409"/>
      <c r="G501" s="410"/>
      <c r="H501" s="334">
        <v>39331</v>
      </c>
      <c r="I501" s="23" t="s">
        <v>16078</v>
      </c>
      <c r="J501" s="211" t="str">
        <f>IF(I501="SINAPI",VLOOKUP(QUA!H501,SINAPI,3,),VLOOKUP(QUA!H501,SETOP,4,))</f>
        <v xml:space="preserve">UN    </v>
      </c>
      <c r="K501" s="3">
        <v>56</v>
      </c>
      <c r="L501" s="3"/>
      <c r="M501" s="194">
        <f>ROUND(IF(I501="SINAPI",VLOOKUP(QUA!H501,SINAPI,4,),VLOOKUP(QUA!H501,SETOP,5,)),2)</f>
        <v>7.87</v>
      </c>
      <c r="N501" s="194">
        <f t="shared" si="77"/>
        <v>10.33</v>
      </c>
      <c r="O501" s="194">
        <f t="shared" si="78"/>
        <v>440.72</v>
      </c>
      <c r="P501" s="194">
        <f t="shared" si="79"/>
        <v>578.48</v>
      </c>
      <c r="Q501" s="179"/>
      <c r="R501" s="179"/>
      <c r="S501" s="330"/>
      <c r="T501" s="93"/>
    </row>
    <row r="502" spans="1:21" s="1" customFormat="1" ht="30" customHeight="1">
      <c r="A502" s="336" t="s">
        <v>22927</v>
      </c>
      <c r="B502" s="409" t="str">
        <f>IF(I502="SINAPI",VLOOKUP(QUA!H502,SINAPI,2,),VLOOKUP(QUA!H502,SETOP,3,))</f>
        <v>CURVA 180 GRAUS PARA ELETRODUTO, PVC, ROSCÁVEL, DN 25 MM (3/4"), PARA CIRCUITOS TERMINAIS, INSTALADA EM PAREDE - FORNECIMENTO E INSTALAÇÃO. AF_12/2015</v>
      </c>
      <c r="C502" s="409"/>
      <c r="D502" s="409"/>
      <c r="E502" s="409"/>
      <c r="F502" s="409"/>
      <c r="G502" s="410"/>
      <c r="H502" s="334">
        <v>91916</v>
      </c>
      <c r="I502" s="23" t="s">
        <v>16078</v>
      </c>
      <c r="J502" s="211" t="str">
        <f>IF(I502="SINAPI",VLOOKUP(QUA!H502,SINAPI,3,),VLOOKUP(QUA!H502,SETOP,4,))</f>
        <v>UN</v>
      </c>
      <c r="K502" s="3">
        <v>4</v>
      </c>
      <c r="L502" s="3"/>
      <c r="M502" s="194">
        <f>ROUND(IF(I502="SINAPI",VLOOKUP(QUA!H502,SINAPI,4,),VLOOKUP(QUA!H502,SETOP,5,)),2)</f>
        <v>11.72</v>
      </c>
      <c r="N502" s="194">
        <f t="shared" si="77"/>
        <v>15.39</v>
      </c>
      <c r="O502" s="194">
        <f t="shared" si="78"/>
        <v>46.88</v>
      </c>
      <c r="P502" s="194">
        <f t="shared" si="79"/>
        <v>61.56</v>
      </c>
      <c r="Q502" s="179"/>
      <c r="R502" s="179"/>
      <c r="S502" s="330"/>
      <c r="T502" s="93"/>
    </row>
    <row r="503" spans="1:21" s="1" customFormat="1" ht="30" customHeight="1">
      <c r="A503" s="336" t="s">
        <v>22928</v>
      </c>
      <c r="B503" s="409" t="str">
        <f>IF(I503="SINAPI",VLOOKUP(QUA!H503,SINAPI,2,),VLOOKUP(QUA!H503,SETOP,3,))</f>
        <v>CURVA 90 GRAUS PARA ELETRODUTO, PVC, ROSCÁVEL, DN 25 MM (3/4"), PARA CIRCUITOS TERMINAIS, INSTALADA EM PAREDE - FORNECIMENTO E INSTALAÇÃO. AF_12/2015</v>
      </c>
      <c r="C503" s="409"/>
      <c r="D503" s="409"/>
      <c r="E503" s="409"/>
      <c r="F503" s="409"/>
      <c r="G503" s="410"/>
      <c r="H503" s="334">
        <v>91914</v>
      </c>
      <c r="I503" s="23" t="s">
        <v>16078</v>
      </c>
      <c r="J503" s="211" t="str">
        <f>IF(I503="SINAPI",VLOOKUP(QUA!H503,SINAPI,3,),VLOOKUP(QUA!H503,SETOP,4,))</f>
        <v>UN</v>
      </c>
      <c r="K503" s="3">
        <v>5</v>
      </c>
      <c r="L503" s="3"/>
      <c r="M503" s="194">
        <f>ROUND(IF(I503="SINAPI",VLOOKUP(QUA!H503,SINAPI,4,),VLOOKUP(QUA!H503,SETOP,5,)),2)</f>
        <v>10.14</v>
      </c>
      <c r="N503" s="194">
        <f t="shared" ref="N503:N510" si="80">ROUND(M503*(1+$C$7),2)</f>
        <v>13.31</v>
      </c>
      <c r="O503" s="194">
        <f t="shared" ref="O503:O510" si="81">M503*K503</f>
        <v>50.7</v>
      </c>
      <c r="P503" s="194">
        <f t="shared" ref="P503:P510" si="82">N503*K503</f>
        <v>66.55</v>
      </c>
      <c r="Q503" s="179"/>
      <c r="R503" s="179"/>
      <c r="S503" s="330"/>
      <c r="T503" s="93"/>
    </row>
    <row r="504" spans="1:21" s="1" customFormat="1" ht="30" customHeight="1">
      <c r="A504" s="336" t="s">
        <v>22773</v>
      </c>
      <c r="B504" s="409" t="str">
        <f>IF(I504="SINAPI",VLOOKUP(QUA!H504,SINAPI,2,),VLOOKUP(QUA!H504,SETOP,3,))</f>
        <v>LUVA EM PVC RIGIDO ROSCAVEL, DE 3/4", PARA ELETRODUTO</v>
      </c>
      <c r="C504" s="409"/>
      <c r="D504" s="409"/>
      <c r="E504" s="409"/>
      <c r="F504" s="409"/>
      <c r="G504" s="410"/>
      <c r="H504" s="334">
        <v>1891</v>
      </c>
      <c r="I504" s="23" t="s">
        <v>16078</v>
      </c>
      <c r="J504" s="211" t="str">
        <f>IF(I504="SINAPI",VLOOKUP(QUA!H504,SINAPI,3,),VLOOKUP(QUA!H504,SETOP,4,))</f>
        <v xml:space="preserve">UN    </v>
      </c>
      <c r="K504" s="3">
        <v>152</v>
      </c>
      <c r="L504" s="3"/>
      <c r="M504" s="194">
        <f>ROUND(IF(I504="SINAPI",VLOOKUP(QUA!H504,SINAPI,4,),VLOOKUP(QUA!H504,SETOP,5,)),2)</f>
        <v>0.96</v>
      </c>
      <c r="N504" s="194">
        <f t="shared" si="80"/>
        <v>1.26</v>
      </c>
      <c r="O504" s="194">
        <f t="shared" si="81"/>
        <v>145.91999999999999</v>
      </c>
      <c r="P504" s="194">
        <f t="shared" si="82"/>
        <v>191.52</v>
      </c>
      <c r="Q504" s="179"/>
      <c r="R504" s="179"/>
      <c r="S504" s="330"/>
      <c r="T504" s="93"/>
    </row>
    <row r="505" spans="1:21" s="1" customFormat="1" ht="30" customHeight="1">
      <c r="A505" s="336" t="s">
        <v>22929</v>
      </c>
      <c r="B505" s="409" t="s">
        <v>22975</v>
      </c>
      <c r="C505" s="409"/>
      <c r="D505" s="409"/>
      <c r="E505" s="409"/>
      <c r="F505" s="409"/>
      <c r="G505" s="410"/>
      <c r="H505" s="334">
        <v>39208</v>
      </c>
      <c r="I505" s="23" t="s">
        <v>16078</v>
      </c>
      <c r="J505" s="211" t="str">
        <f>IF(I505="SINAPI",VLOOKUP(QUA!H505,SINAPI,3,),VLOOKUP(QUA!H505,SETOP,4,))</f>
        <v xml:space="preserve">UN    </v>
      </c>
      <c r="K505" s="3">
        <v>24</v>
      </c>
      <c r="L505" s="3"/>
      <c r="M505" s="194">
        <f>ROUND(IF(I505="SINAPI",VLOOKUP(QUA!H505,SINAPI,4,),VLOOKUP(QUA!H505,SETOP,5,)),2)</f>
        <v>0.3</v>
      </c>
      <c r="N505" s="194">
        <f t="shared" si="80"/>
        <v>0.39</v>
      </c>
      <c r="O505" s="194">
        <f t="shared" si="81"/>
        <v>7.1999999999999993</v>
      </c>
      <c r="P505" s="194">
        <f t="shared" si="82"/>
        <v>9.36</v>
      </c>
      <c r="Q505" s="179"/>
      <c r="R505" s="179"/>
      <c r="S505" s="330"/>
      <c r="T505" s="93"/>
    </row>
    <row r="506" spans="1:21" s="1" customFormat="1" ht="30" customHeight="1">
      <c r="A506" s="336" t="s">
        <v>22930</v>
      </c>
      <c r="B506" s="409" t="str">
        <f>IF(I506="SINAPI",VLOOKUP(QUA!H506,SINAPI,2,),VLOOKUP(QUA!H506,SETOP,3,))</f>
        <v>BUCHA DE NYLON SEM ABA S4</v>
      </c>
      <c r="C506" s="409"/>
      <c r="D506" s="409"/>
      <c r="E506" s="409"/>
      <c r="F506" s="409"/>
      <c r="G506" s="410"/>
      <c r="H506" s="334">
        <v>11945</v>
      </c>
      <c r="I506" s="23" t="s">
        <v>16078</v>
      </c>
      <c r="J506" s="211" t="str">
        <f>IF(I506="SINAPI",VLOOKUP(QUA!H506,SINAPI,3,),VLOOKUP(QUA!H506,SETOP,4,))</f>
        <v xml:space="preserve">UN    </v>
      </c>
      <c r="K506" s="3">
        <v>2951</v>
      </c>
      <c r="L506" s="3"/>
      <c r="M506" s="194">
        <f>ROUND(IF(I506="SINAPI",VLOOKUP(QUA!H506,SINAPI,4,),VLOOKUP(QUA!H506,SETOP,5,)),2)</f>
        <v>0.03</v>
      </c>
      <c r="N506" s="194">
        <f t="shared" si="80"/>
        <v>0.04</v>
      </c>
      <c r="O506" s="194">
        <f t="shared" si="81"/>
        <v>88.53</v>
      </c>
      <c r="P506" s="194">
        <f t="shared" si="82"/>
        <v>118.04</v>
      </c>
      <c r="Q506" s="179"/>
      <c r="R506" s="179"/>
      <c r="S506" s="330"/>
      <c r="T506" s="93"/>
    </row>
    <row r="507" spans="1:21" s="1" customFormat="1" ht="30" customHeight="1">
      <c r="A507" s="336" t="s">
        <v>22931</v>
      </c>
      <c r="B507" s="409" t="str">
        <f>IF(I507="SINAPI",VLOOKUP(QUA!H507,SINAPI,2,),VLOOKUP(QUA!H507,SETOP,3,))</f>
        <v>BUCHA DE NYLON SEM ABA S6</v>
      </c>
      <c r="C507" s="409"/>
      <c r="D507" s="409"/>
      <c r="E507" s="409"/>
      <c r="F507" s="409"/>
      <c r="G507" s="410"/>
      <c r="H507" s="334">
        <v>4375</v>
      </c>
      <c r="I507" s="23" t="s">
        <v>16078</v>
      </c>
      <c r="J507" s="211" t="str">
        <f>IF(I507="SINAPI",VLOOKUP(QUA!H507,SINAPI,3,),VLOOKUP(QUA!H507,SETOP,4,))</f>
        <v xml:space="preserve">UN    </v>
      </c>
      <c r="K507" s="3">
        <v>24</v>
      </c>
      <c r="L507" s="3"/>
      <c r="M507" s="194">
        <f>ROUND(IF(I507="SINAPI",VLOOKUP(QUA!H507,SINAPI,4,),VLOOKUP(QUA!H507,SETOP,5,)),2)</f>
        <v>0.06</v>
      </c>
      <c r="N507" s="194">
        <f t="shared" si="80"/>
        <v>0.08</v>
      </c>
      <c r="O507" s="194">
        <f t="shared" si="81"/>
        <v>1.44</v>
      </c>
      <c r="P507" s="194">
        <f t="shared" si="82"/>
        <v>1.92</v>
      </c>
      <c r="Q507" s="179"/>
      <c r="R507" s="179"/>
      <c r="S507" s="330"/>
      <c r="T507" s="93"/>
    </row>
    <row r="508" spans="1:21" s="1" customFormat="1" ht="30" customHeight="1">
      <c r="A508" s="336" t="s">
        <v>22932</v>
      </c>
      <c r="B508" s="409" t="str">
        <f>IF(I508="SINAPI",VLOOKUP(QUA!H508,SINAPI,2,),VLOOKUP(QUA!H508,SETOP,3,))</f>
        <v>PARAFUSO DE ACO ZINCADO COM ROSCA SOBERBA, CABECA CHATA E FENDA SIMPLES, DIAMETRO 2,5 MM, COMPRIMENTO * 9,5 * MM</v>
      </c>
      <c r="C508" s="409"/>
      <c r="D508" s="409"/>
      <c r="E508" s="409"/>
      <c r="F508" s="409"/>
      <c r="G508" s="410"/>
      <c r="H508" s="334">
        <v>4379</v>
      </c>
      <c r="I508" s="23" t="s">
        <v>16078</v>
      </c>
      <c r="J508" s="211" t="str">
        <f>IF(I508="SINAPI",VLOOKUP(QUA!H508,SINAPI,3,),VLOOKUP(QUA!H508,SETOP,4,))</f>
        <v xml:space="preserve">UN    </v>
      </c>
      <c r="K508" s="3">
        <v>2951</v>
      </c>
      <c r="L508" s="3"/>
      <c r="M508" s="194">
        <f>ROUND(IF(I508="SINAPI",VLOOKUP(QUA!H508,SINAPI,4,),VLOOKUP(QUA!H508,SETOP,5,)),2)</f>
        <v>0.03</v>
      </c>
      <c r="N508" s="194">
        <f t="shared" si="80"/>
        <v>0.04</v>
      </c>
      <c r="O508" s="194">
        <f t="shared" si="81"/>
        <v>88.53</v>
      </c>
      <c r="P508" s="194">
        <f t="shared" si="82"/>
        <v>118.04</v>
      </c>
      <c r="Q508" s="179"/>
      <c r="R508" s="179"/>
      <c r="S508" s="330"/>
      <c r="T508" s="93"/>
    </row>
    <row r="509" spans="1:21" s="1" customFormat="1" ht="30" customHeight="1">
      <c r="A509" s="336" t="s">
        <v>22933</v>
      </c>
      <c r="B509" s="409" t="str">
        <f>IF(I509="SINAPI",VLOOKUP(QUA!H509,SINAPI,2,),VLOOKUP(QUA!H509,SETOP,3,))</f>
        <v>PARAFUSO DE ACO ZINCADO COM ROSCA SOBERBA, CABECA CHATA E FENDA SIMPLES, DIAMETRO 4,8 MM, COMPRIMENTO 45 MM</v>
      </c>
      <c r="C509" s="409"/>
      <c r="D509" s="409"/>
      <c r="E509" s="409"/>
      <c r="F509" s="409"/>
      <c r="G509" s="410"/>
      <c r="H509" s="334">
        <v>4356</v>
      </c>
      <c r="I509" s="23" t="s">
        <v>16078</v>
      </c>
      <c r="J509" s="211" t="str">
        <f>IF(I509="SINAPI",VLOOKUP(QUA!H509,SINAPI,3,),VLOOKUP(QUA!H509,SETOP,4,))</f>
        <v xml:space="preserve">UN    </v>
      </c>
      <c r="K509" s="3">
        <v>24</v>
      </c>
      <c r="L509" s="3"/>
      <c r="M509" s="194">
        <f>ROUND(IF(I509="SINAPI",VLOOKUP(QUA!H509,SINAPI,4,),VLOOKUP(QUA!H509,SETOP,5,)),2)</f>
        <v>0.15</v>
      </c>
      <c r="N509" s="194">
        <f t="shared" si="80"/>
        <v>0.2</v>
      </c>
      <c r="O509" s="194">
        <f t="shared" si="81"/>
        <v>3.5999999999999996</v>
      </c>
      <c r="P509" s="194">
        <f t="shared" si="82"/>
        <v>4.8000000000000007</v>
      </c>
      <c r="Q509" s="179"/>
      <c r="R509" s="179"/>
      <c r="S509" s="330"/>
      <c r="T509" s="93"/>
    </row>
    <row r="510" spans="1:21" s="1" customFormat="1" ht="30" customHeight="1">
      <c r="A510" s="336" t="s">
        <v>22934</v>
      </c>
      <c r="B510" s="409" t="str">
        <f>IF(I510="SINAPI",VLOOKUP(QUA!H510,SINAPI,2,),VLOOKUP(QUA!H510,SETOP,3,))</f>
        <v>CABO DE COBRE FLEXÍVEL, CLASSE 5, ISOLAMENTO TIPO LSHF/ATOX, NÃO HALOGENADO, ANTICHAMA, TERMOPLÁSTICO, UNIPOLAR, SEÇÃO 120 MM2, 90°C, 0,6/1KV</v>
      </c>
      <c r="C510" s="409"/>
      <c r="D510" s="409"/>
      <c r="E510" s="409"/>
      <c r="F510" s="409"/>
      <c r="G510" s="410"/>
      <c r="H510" s="334" t="s">
        <v>9702</v>
      </c>
      <c r="I510" s="23" t="s">
        <v>6221</v>
      </c>
      <c r="J510" s="211" t="str">
        <f>IF(I510="SINAPI",VLOOKUP(QUA!H510,SINAPI,3,),VLOOKUP(QUA!H510,SETOP,4,))</f>
        <v>M</v>
      </c>
      <c r="K510" s="3">
        <v>285</v>
      </c>
      <c r="L510" s="3"/>
      <c r="M510" s="194">
        <f>ROUND(IF(I510="SINAPI",VLOOKUP(QUA!H510,SINAPI,4,),VLOOKUP(QUA!H510,SETOP,5,)),2)</f>
        <v>52.98</v>
      </c>
      <c r="N510" s="194">
        <f t="shared" si="80"/>
        <v>69.56</v>
      </c>
      <c r="O510" s="194">
        <f t="shared" si="81"/>
        <v>15099.3</v>
      </c>
      <c r="P510" s="194">
        <f t="shared" si="82"/>
        <v>19824.600000000002</v>
      </c>
      <c r="Q510" s="179"/>
      <c r="R510" s="179"/>
      <c r="S510" s="330"/>
      <c r="T510" s="93"/>
    </row>
    <row r="511" spans="1:21" s="1" customFormat="1" ht="30" customHeight="1">
      <c r="A511" s="336" t="s">
        <v>22935</v>
      </c>
      <c r="B511" s="409" t="str">
        <f>IF(I511="SINAPI",VLOOKUP(QUA!H511,SINAPI,2,),VLOOKUP(QUA!H511,SETOP,3,))</f>
        <v>CABO DE COBRE FLEXÍVEL, CLASSE 5, ISOLAMENTO TIPO LSHF/ATOX, NÃO HALOGENADO, ANTICHAMA, TERMOPLÁSTICO, UNIPOLAR, SEÇÃO 70 MM2, 90°C, 0,6/1KV</v>
      </c>
      <c r="C511" s="409"/>
      <c r="D511" s="409"/>
      <c r="E511" s="409"/>
      <c r="F511" s="409"/>
      <c r="G511" s="410"/>
      <c r="H511" s="334" t="s">
        <v>9721</v>
      </c>
      <c r="I511" s="23" t="s">
        <v>6221</v>
      </c>
      <c r="J511" s="211" t="str">
        <f>IF(I511="SINAPI",VLOOKUP(QUA!H511,SINAPI,3,),VLOOKUP(QUA!H511,SETOP,4,))</f>
        <v>M</v>
      </c>
      <c r="K511" s="3">
        <v>879.8</v>
      </c>
      <c r="L511" s="3"/>
      <c r="M511" s="194">
        <f>ROUND(IF(I511="SINAPI",VLOOKUP(QUA!H511,SINAPI,4,),VLOOKUP(QUA!H511,SETOP,5,)),2)</f>
        <v>32.78</v>
      </c>
      <c r="N511" s="194">
        <f t="shared" ref="N511:N515" si="83">ROUND(M511*(1+$C$7),2)</f>
        <v>43.04</v>
      </c>
      <c r="O511" s="194">
        <f t="shared" ref="O511:O515" si="84">M511*K511</f>
        <v>28839.844000000001</v>
      </c>
      <c r="P511" s="194">
        <f t="shared" ref="P511:P515" si="85">N511*K511</f>
        <v>37866.591999999997</v>
      </c>
      <c r="Q511" s="179"/>
      <c r="R511" s="179"/>
      <c r="S511" s="330"/>
      <c r="T511" s="93"/>
    </row>
    <row r="512" spans="1:21" s="1" customFormat="1" ht="30" customHeight="1">
      <c r="A512" s="336" t="s">
        <v>22936</v>
      </c>
      <c r="B512" s="409" t="str">
        <f>IF(I512="SINAPI",VLOOKUP(QUA!H512,SINAPI,2,),VLOOKUP(QUA!H512,SETOP,3,))</f>
        <v>CABO DE COBRE FLEXÍVEL, CLASSE 5, ISOLAMENTO TIPO LSHF/ATOX, NÃO HALOGENADO, ANTICHAMA, TERMOPLÁSTICO, UNIPOLAR, SEÇÃO 240 MM2, 90°C, 0,6/1KV</v>
      </c>
      <c r="C512" s="409"/>
      <c r="D512" s="409"/>
      <c r="E512" s="409"/>
      <c r="F512" s="409"/>
      <c r="G512" s="410"/>
      <c r="H512" s="334" t="s">
        <v>9709</v>
      </c>
      <c r="I512" s="23" t="s">
        <v>6221</v>
      </c>
      <c r="J512" s="211" t="str">
        <f>IF(I512="SINAPI",VLOOKUP(QUA!H512,SINAPI,3,),VLOOKUP(QUA!H512,SETOP,4,))</f>
        <v>M</v>
      </c>
      <c r="K512" s="3">
        <v>8.8000000000000007</v>
      </c>
      <c r="L512" s="3"/>
      <c r="M512" s="194">
        <f>ROUND(IF(I512="SINAPI",VLOOKUP(QUA!H512,SINAPI,4,),VLOOKUP(QUA!H512,SETOP,5,)),2)</f>
        <v>103.57</v>
      </c>
      <c r="N512" s="194">
        <f t="shared" si="83"/>
        <v>135.97999999999999</v>
      </c>
      <c r="O512" s="194">
        <f t="shared" si="84"/>
        <v>911.41600000000005</v>
      </c>
      <c r="P512" s="194">
        <f t="shared" si="85"/>
        <v>1196.624</v>
      </c>
      <c r="Q512" s="179"/>
      <c r="R512" s="179"/>
      <c r="S512" s="330"/>
      <c r="T512" s="93"/>
    </row>
    <row r="513" spans="1:20" s="1" customFormat="1" ht="30" customHeight="1">
      <c r="A513" s="336" t="s">
        <v>22937</v>
      </c>
      <c r="B513" s="409" t="str">
        <f>IF(I513="SINAPI",VLOOKUP(QUA!H513,SINAPI,2,),VLOOKUP(QUA!H513,SETOP,3,))</f>
        <v>CABO DE COBRE FLEXÍVEL, CLASSE 5, ISOLAMENTO TIPO LSHF/ATOX, NÃO HALOGENADO, ANTICHAMA, TERMOPLÁSTICO, UNIPOLAR, SEÇÃO 25 MM2, 70°C, 450/750V</v>
      </c>
      <c r="C513" s="409"/>
      <c r="D513" s="409"/>
      <c r="E513" s="409"/>
      <c r="F513" s="409"/>
      <c r="G513" s="410"/>
      <c r="H513" s="334" t="s">
        <v>9711</v>
      </c>
      <c r="I513" s="23" t="s">
        <v>6221</v>
      </c>
      <c r="J513" s="211" t="str">
        <f>IF(I513="SINAPI",VLOOKUP(QUA!H513,SINAPI,3,),VLOOKUP(QUA!H513,SETOP,4,))</f>
        <v>M</v>
      </c>
      <c r="K513" s="3">
        <v>253.2</v>
      </c>
      <c r="L513" s="3"/>
      <c r="M513" s="194">
        <f>ROUND(IF(I513="SINAPI",VLOOKUP(QUA!H513,SINAPI,4,),VLOOKUP(QUA!H513,SETOP,5,)),2)</f>
        <v>12.29</v>
      </c>
      <c r="N513" s="194">
        <f t="shared" ref="N513" si="86">ROUND(M513*(1+$C$7),2)</f>
        <v>16.14</v>
      </c>
      <c r="O513" s="194">
        <f t="shared" ref="O513" si="87">M513*K513</f>
        <v>3111.8279999999995</v>
      </c>
      <c r="P513" s="194">
        <f t="shared" ref="P513" si="88">N513*K513</f>
        <v>4086.6480000000001</v>
      </c>
      <c r="Q513" s="179"/>
      <c r="R513" s="179"/>
      <c r="S513" s="335"/>
      <c r="T513" s="93"/>
    </row>
    <row r="514" spans="1:20" s="1" customFormat="1" ht="30" customHeight="1">
      <c r="A514" s="336" t="s">
        <v>22938</v>
      </c>
      <c r="B514" s="409" t="str">
        <f>IF(I514="SINAPI",VLOOKUP(QUA!H514,SINAPI,2,),VLOOKUP(QUA!H514,SETOP,3,))</f>
        <v>CABO DE COBRE FLEXÍVEL, CLASSE 5, ISOLAMENTO TIPO LSHF/ATOX, NÃO HALOGENADO, ANTICHAMA, TERMOPLÁSTICO, UNIPOLAR, SEÇÃO 70 MM2, 90°C, 0,6/1KV</v>
      </c>
      <c r="C514" s="409"/>
      <c r="D514" s="409"/>
      <c r="E514" s="409"/>
      <c r="F514" s="409"/>
      <c r="G514" s="410"/>
      <c r="H514" s="334" t="s">
        <v>9721</v>
      </c>
      <c r="I514" s="23" t="s">
        <v>6221</v>
      </c>
      <c r="J514" s="211" t="str">
        <f>IF(I514="SINAPI",VLOOKUP(QUA!H514,SINAPI,3,),VLOOKUP(QUA!H514,SETOP,4,))</f>
        <v>M</v>
      </c>
      <c r="K514" s="3">
        <v>70.7</v>
      </c>
      <c r="L514" s="3"/>
      <c r="M514" s="194">
        <f>ROUND(IF(I514="SINAPI",VLOOKUP(QUA!H514,SINAPI,4,),VLOOKUP(QUA!H514,SETOP,5,)),2)</f>
        <v>32.78</v>
      </c>
      <c r="N514" s="194">
        <f t="shared" si="83"/>
        <v>43.04</v>
      </c>
      <c r="O514" s="194">
        <f t="shared" si="84"/>
        <v>2317.5460000000003</v>
      </c>
      <c r="P514" s="194">
        <f t="shared" si="85"/>
        <v>3042.9279999999999</v>
      </c>
      <c r="Q514" s="179"/>
      <c r="R514" s="179"/>
      <c r="S514" s="330"/>
      <c r="T514" s="93"/>
    </row>
    <row r="515" spans="1:20" s="1" customFormat="1" ht="31.5" customHeight="1">
      <c r="A515" s="336" t="s">
        <v>22939</v>
      </c>
      <c r="B515" s="409" t="str">
        <f>IF(I515="SINAPI",VLOOKUP(QUA!H515,SINAPI,2,),VLOOKUP(QUA!H515,SETOP,3,))</f>
        <v>CABO DE COBRE FLEXÍVEL, CLASSE 5, ISOLAMENTO TIPO LSHF/ATOX, NÃO HALOGENADO, ANTICHAMA, TERMOPLÁSTICO, UNIPOLAR, SEÇÃO 1,5 MM2, 70°C, 450/750V</v>
      </c>
      <c r="C515" s="409"/>
      <c r="D515" s="409"/>
      <c r="E515" s="409"/>
      <c r="F515" s="409"/>
      <c r="G515" s="410"/>
      <c r="H515" s="334" t="s">
        <v>9703</v>
      </c>
      <c r="I515" s="23" t="s">
        <v>6221</v>
      </c>
      <c r="J515" s="211" t="str">
        <f>IF(I515="SINAPI",VLOOKUP(QUA!H515,SINAPI,3,),VLOOKUP(QUA!H515,SETOP,4,))</f>
        <v>M</v>
      </c>
      <c r="K515" s="3">
        <v>3055.4</v>
      </c>
      <c r="L515" s="3"/>
      <c r="M515" s="194">
        <f>ROUND(IF(I515="SINAPI",VLOOKUP(QUA!H515,SINAPI,4,),VLOOKUP(QUA!H515,SETOP,5,)),2)</f>
        <v>1.64</v>
      </c>
      <c r="N515" s="194">
        <f t="shared" si="83"/>
        <v>2.15</v>
      </c>
      <c r="O515" s="194">
        <f t="shared" si="84"/>
        <v>5010.8559999999998</v>
      </c>
      <c r="P515" s="194">
        <f t="shared" si="85"/>
        <v>6569.11</v>
      </c>
      <c r="Q515" s="179"/>
      <c r="R515" s="179"/>
      <c r="S515" s="330"/>
      <c r="T515" s="93"/>
    </row>
    <row r="516" spans="1:20" s="1" customFormat="1" ht="31.5" customHeight="1">
      <c r="A516" s="336" t="s">
        <v>22940</v>
      </c>
      <c r="B516" s="409" t="str">
        <f>IF(I516="SINAPI",VLOOKUP(QUA!H516,SINAPI,2,),VLOOKUP(QUA!H516,SETOP,3,))</f>
        <v>CABO DE COBRE FLEXÍVEL, CLASSE 5, ISOLAMENTO TIPO LSHF/ATOX, NÃO HALOGENADO, ANTICHAMA, TERMOPLÁSTICO, UNIPOLAR, SEÇÃO 4 MM2, 70°C, 450/750V</v>
      </c>
      <c r="C516" s="409"/>
      <c r="D516" s="409"/>
      <c r="E516" s="409"/>
      <c r="F516" s="409"/>
      <c r="G516" s="410"/>
      <c r="H516" s="334" t="s">
        <v>9716</v>
      </c>
      <c r="I516" s="23" t="s">
        <v>6221</v>
      </c>
      <c r="J516" s="211" t="str">
        <f>IF(I516="SINAPI",VLOOKUP(QUA!H516,SINAPI,3,),VLOOKUP(QUA!H516,SETOP,4,))</f>
        <v>M</v>
      </c>
      <c r="K516" s="3">
        <v>750.9</v>
      </c>
      <c r="L516" s="3"/>
      <c r="M516" s="194">
        <f>ROUND(IF(I516="SINAPI",VLOOKUP(QUA!H516,SINAPI,4,),VLOOKUP(QUA!H516,SETOP,5,)),2)</f>
        <v>3</v>
      </c>
      <c r="N516" s="194">
        <f t="shared" ref="N516:N524" si="89">ROUND(M516*(1+$C$7),2)</f>
        <v>3.94</v>
      </c>
      <c r="O516" s="194">
        <f t="shared" ref="O516:O524" si="90">M516*K516</f>
        <v>2252.6999999999998</v>
      </c>
      <c r="P516" s="194">
        <f t="shared" ref="P516:P524" si="91">N516*K516</f>
        <v>2958.5459999999998</v>
      </c>
      <c r="Q516" s="179"/>
      <c r="R516" s="179"/>
      <c r="S516" s="330"/>
      <c r="T516" s="93"/>
    </row>
    <row r="517" spans="1:20" s="1" customFormat="1" ht="31.5" customHeight="1">
      <c r="A517" s="336" t="s">
        <v>22941</v>
      </c>
      <c r="B517" s="409" t="str">
        <f>IF(I517="SINAPI",VLOOKUP(QUA!H517,SINAPI,2,),VLOOKUP(QUA!H517,SETOP,3,))</f>
        <v>CABO DE COBRE FLEXÍVEL, CLASSE 5, ISOLAMENTO TIPO LSHF/ATOX, NÃO HALOGENADO, ANTICHAMA, TERMOPLÁSTICO, UNIPOLAR, SEÇÃO 2,5 MM2, 70°C, 450/750V</v>
      </c>
      <c r="C517" s="409"/>
      <c r="D517" s="409"/>
      <c r="E517" s="409"/>
      <c r="F517" s="409"/>
      <c r="G517" s="410"/>
      <c r="H517" s="334" t="s">
        <v>9710</v>
      </c>
      <c r="I517" s="23" t="s">
        <v>6221</v>
      </c>
      <c r="J517" s="211" t="str">
        <f>IF(I517="SINAPI",VLOOKUP(QUA!H517,SINAPI,3,),VLOOKUP(QUA!H517,SETOP,4,))</f>
        <v>M</v>
      </c>
      <c r="K517" s="3">
        <v>4108.2</v>
      </c>
      <c r="L517" s="3"/>
      <c r="M517" s="194">
        <f>ROUND(IF(I517="SINAPI",VLOOKUP(QUA!H517,SINAPI,4,),VLOOKUP(QUA!H517,SETOP,5,)),2)</f>
        <v>2.2200000000000002</v>
      </c>
      <c r="N517" s="194">
        <f t="shared" si="89"/>
        <v>2.91</v>
      </c>
      <c r="O517" s="194">
        <f t="shared" si="90"/>
        <v>9120.2039999999997</v>
      </c>
      <c r="P517" s="194">
        <f t="shared" si="91"/>
        <v>11954.861999999999</v>
      </c>
      <c r="Q517" s="179"/>
      <c r="R517" s="179"/>
      <c r="S517" s="330"/>
      <c r="T517" s="93"/>
    </row>
    <row r="518" spans="1:20" s="1" customFormat="1" ht="30" customHeight="1">
      <c r="A518" s="336" t="s">
        <v>22942</v>
      </c>
      <c r="B518" s="409" t="str">
        <f>IF(I518="SINAPI",VLOOKUP(QUA!H518,SINAPI,2,),VLOOKUP(QUA!H518,SETOP,3,))</f>
        <v>CAIXA DE PASSAGEM Nº 3 PADRÃO TELEBRÁS DIM. (40 X 40 X 15) CM EM CHAPA DE AÇO GALVANIZADO - SOBREPOR, FECHO DE PLÁSTICO C/ FUNDO DE MADEIRA S/ FUNDO DE CHAPA</v>
      </c>
      <c r="C518" s="409"/>
      <c r="D518" s="409"/>
      <c r="E518" s="409"/>
      <c r="F518" s="409"/>
      <c r="G518" s="410"/>
      <c r="H518" s="334" t="s">
        <v>9796</v>
      </c>
      <c r="I518" s="23" t="s">
        <v>6221</v>
      </c>
      <c r="J518" s="211" t="str">
        <f>IF(I518="SINAPI",VLOOKUP(QUA!H518,SINAPI,3,),VLOOKUP(QUA!H518,SETOP,4,))</f>
        <v>U</v>
      </c>
      <c r="K518" s="3">
        <v>10</v>
      </c>
      <c r="L518" s="3"/>
      <c r="M518" s="194">
        <f>ROUND(IF(I518="SINAPI",VLOOKUP(QUA!H518,SINAPI,4,),VLOOKUP(QUA!H518,SETOP,5,)),2)</f>
        <v>198.14</v>
      </c>
      <c r="N518" s="194">
        <f t="shared" si="89"/>
        <v>260.14</v>
      </c>
      <c r="O518" s="194">
        <f t="shared" si="90"/>
        <v>1981.3999999999999</v>
      </c>
      <c r="P518" s="194">
        <f t="shared" si="91"/>
        <v>2601.3999999999996</v>
      </c>
      <c r="Q518" s="179"/>
      <c r="R518" s="179"/>
      <c r="S518" s="330"/>
      <c r="T518" s="93"/>
    </row>
    <row r="519" spans="1:20" s="1" customFormat="1" ht="30" customHeight="1">
      <c r="A519" s="336" t="s">
        <v>22943</v>
      </c>
      <c r="B519" s="409" t="str">
        <f>IF(I519="SINAPI",VLOOKUP(QUA!H519,SINAPI,2,),VLOOKUP(QUA!H519,SETOP,3,))</f>
        <v>PLACA PARA CAIXA 2" X 4", COM FURO CENTRAL</v>
      </c>
      <c r="C519" s="409"/>
      <c r="D519" s="409"/>
      <c r="E519" s="409"/>
      <c r="F519" s="409"/>
      <c r="G519" s="410"/>
      <c r="H519" s="334" t="s">
        <v>10122</v>
      </c>
      <c r="I519" s="23" t="s">
        <v>6221</v>
      </c>
      <c r="J519" s="211" t="str">
        <f>IF(I519="SINAPI",VLOOKUP(QUA!H519,SINAPI,3,),VLOOKUP(QUA!H519,SETOP,4,))</f>
        <v>U</v>
      </c>
      <c r="K519" s="3">
        <v>6</v>
      </c>
      <c r="L519" s="3"/>
      <c r="M519" s="194">
        <f>ROUND(IF(I519="SINAPI",VLOOKUP(QUA!H519,SINAPI,4,),VLOOKUP(QUA!H519,SETOP,5,)),2)</f>
        <v>3.21</v>
      </c>
      <c r="N519" s="194">
        <f t="shared" si="89"/>
        <v>4.21</v>
      </c>
      <c r="O519" s="194">
        <f t="shared" si="90"/>
        <v>19.259999999999998</v>
      </c>
      <c r="P519" s="194">
        <f t="shared" si="91"/>
        <v>25.259999999999998</v>
      </c>
      <c r="Q519" s="179"/>
      <c r="R519" s="179"/>
      <c r="S519" s="330"/>
      <c r="T519" s="93"/>
    </row>
    <row r="520" spans="1:20" s="1" customFormat="1" ht="30" customHeight="1">
      <c r="A520" s="336" t="s">
        <v>22944</v>
      </c>
      <c r="B520" s="409" t="str">
        <f>IF(I520="SINAPI",VLOOKUP(QUA!H520,SINAPI,2,),VLOOKUP(QUA!H520,SETOP,3,))</f>
        <v>INTERRUPTOR, UMA TECLA SIMPLES 10 A - 250 V, SEM PLACA</v>
      </c>
      <c r="C520" s="409"/>
      <c r="D520" s="409"/>
      <c r="E520" s="409"/>
      <c r="F520" s="409"/>
      <c r="G520" s="410"/>
      <c r="H520" s="334" t="s">
        <v>10050</v>
      </c>
      <c r="I520" s="23" t="s">
        <v>6221</v>
      </c>
      <c r="J520" s="211" t="str">
        <f>IF(I520="SINAPI",VLOOKUP(QUA!H520,SINAPI,3,),VLOOKUP(QUA!H520,SETOP,4,))</f>
        <v>U</v>
      </c>
      <c r="K520" s="3">
        <v>3</v>
      </c>
      <c r="L520" s="3"/>
      <c r="M520" s="194">
        <f>ROUND(IF(I520="SINAPI",VLOOKUP(QUA!H520,SINAPI,4,),VLOOKUP(QUA!H520,SETOP,5,)),2)</f>
        <v>9.44</v>
      </c>
      <c r="N520" s="194">
        <f t="shared" si="89"/>
        <v>12.39</v>
      </c>
      <c r="O520" s="194">
        <f t="shared" si="90"/>
        <v>28.32</v>
      </c>
      <c r="P520" s="194">
        <f t="shared" si="91"/>
        <v>37.17</v>
      </c>
      <c r="Q520" s="179"/>
      <c r="R520" s="179"/>
      <c r="S520" s="330"/>
      <c r="T520" s="93"/>
    </row>
    <row r="521" spans="1:20" s="1" customFormat="1" ht="30" customHeight="1">
      <c r="A521" s="336" t="s">
        <v>22945</v>
      </c>
      <c r="B521" s="409" t="str">
        <f>IF(I521="SINAPI",VLOOKUP(QUA!H521,SINAPI,2,),VLOOKUP(QUA!H521,SETOP,3,))</f>
        <v>CONJUNTO TAMPA E 1 TOMADA 2P UNIVERSAL PARA CONDULETE 3/4"</v>
      </c>
      <c r="C521" s="409"/>
      <c r="D521" s="409"/>
      <c r="E521" s="409"/>
      <c r="F521" s="409"/>
      <c r="G521" s="410"/>
      <c r="H521" s="334" t="s">
        <v>9913</v>
      </c>
      <c r="I521" s="23" t="s">
        <v>6221</v>
      </c>
      <c r="J521" s="211" t="str">
        <f>IF(I521="SINAPI",VLOOKUP(QUA!H521,SINAPI,3,),VLOOKUP(QUA!H521,SETOP,4,))</f>
        <v>CJ</v>
      </c>
      <c r="K521" s="3">
        <v>239</v>
      </c>
      <c r="L521" s="3"/>
      <c r="M521" s="194">
        <f>ROUND(IF(I521="SINAPI",VLOOKUP(QUA!H521,SINAPI,4,),VLOOKUP(QUA!H521,SETOP,5,)),2)</f>
        <v>24.21</v>
      </c>
      <c r="N521" s="194">
        <f t="shared" si="89"/>
        <v>31.79</v>
      </c>
      <c r="O521" s="194">
        <f t="shared" si="90"/>
        <v>5786.1900000000005</v>
      </c>
      <c r="P521" s="194">
        <f t="shared" si="91"/>
        <v>7597.8099999999995</v>
      </c>
      <c r="Q521" s="179"/>
      <c r="R521" s="179"/>
      <c r="S521" s="330"/>
      <c r="T521" s="93"/>
    </row>
    <row r="522" spans="1:20" s="1" customFormat="1" ht="30" customHeight="1">
      <c r="A522" s="336" t="s">
        <v>22946</v>
      </c>
      <c r="B522" s="409" t="str">
        <f>IF(I522="SINAPI",VLOOKUP(QUA!H522,SINAPI,2,),VLOOKUP(QUA!H522,SETOP,3,))</f>
        <v>INTERRUPTOR, UMA TECLA SIMPLES 10 A - 250 V, SEM PLACA</v>
      </c>
      <c r="C522" s="409"/>
      <c r="D522" s="409"/>
      <c r="E522" s="409"/>
      <c r="F522" s="409"/>
      <c r="G522" s="410"/>
      <c r="H522" s="334" t="s">
        <v>10050</v>
      </c>
      <c r="I522" s="23" t="s">
        <v>6221</v>
      </c>
      <c r="J522" s="211" t="str">
        <f>IF(I522="SINAPI",VLOOKUP(QUA!H522,SINAPI,3,),VLOOKUP(QUA!H522,SETOP,4,))</f>
        <v>U</v>
      </c>
      <c r="K522" s="3">
        <v>31</v>
      </c>
      <c r="L522" s="3"/>
      <c r="M522" s="194">
        <f>ROUND(IF(I522="SINAPI",VLOOKUP(QUA!H522,SINAPI,4,),VLOOKUP(QUA!H522,SETOP,5,)),2)</f>
        <v>9.44</v>
      </c>
      <c r="N522" s="194">
        <f t="shared" si="89"/>
        <v>12.39</v>
      </c>
      <c r="O522" s="194">
        <f t="shared" si="90"/>
        <v>292.64</v>
      </c>
      <c r="P522" s="194">
        <f t="shared" si="91"/>
        <v>384.09000000000003</v>
      </c>
      <c r="Q522" s="179"/>
      <c r="R522" s="179"/>
      <c r="S522" s="330"/>
      <c r="T522" s="93"/>
    </row>
    <row r="523" spans="1:20" s="1" customFormat="1" ht="30" customHeight="1">
      <c r="A523" s="336" t="s">
        <v>22947</v>
      </c>
      <c r="B523" s="409" t="str">
        <f>IF(I523="SINAPI",VLOOKUP(QUA!H523,SINAPI,2,),VLOOKUP(QUA!H523,SETOP,3,))</f>
        <v>INTERRUPTOR , DUAS TECLAS PARALELO 10 A - 250 V</v>
      </c>
      <c r="C523" s="409"/>
      <c r="D523" s="409"/>
      <c r="E523" s="409"/>
      <c r="F523" s="409"/>
      <c r="G523" s="410"/>
      <c r="H523" s="334" t="s">
        <v>10037</v>
      </c>
      <c r="I523" s="23" t="s">
        <v>6221</v>
      </c>
      <c r="J523" s="211" t="str">
        <f>IF(I523="SINAPI",VLOOKUP(QUA!H523,SINAPI,3,),VLOOKUP(QUA!H523,SETOP,4,))</f>
        <v>U</v>
      </c>
      <c r="K523" s="3">
        <v>2</v>
      </c>
      <c r="L523" s="3"/>
      <c r="M523" s="194">
        <f>ROUND(IF(I523="SINAPI",VLOOKUP(QUA!H523,SINAPI,4,),VLOOKUP(QUA!H523,SETOP,5,)),2)</f>
        <v>28.67</v>
      </c>
      <c r="N523" s="194">
        <f t="shared" si="89"/>
        <v>37.64</v>
      </c>
      <c r="O523" s="194">
        <f t="shared" si="90"/>
        <v>57.34</v>
      </c>
      <c r="P523" s="194">
        <f t="shared" si="91"/>
        <v>75.28</v>
      </c>
      <c r="Q523" s="179"/>
      <c r="R523" s="179"/>
      <c r="S523" s="330"/>
      <c r="T523" s="93"/>
    </row>
    <row r="524" spans="1:20" s="1" customFormat="1" ht="30" customHeight="1">
      <c r="A524" s="336" t="s">
        <v>22948</v>
      </c>
      <c r="B524" s="409" t="str">
        <f>IF(I524="SINAPI",VLOOKUP(QUA!H524,SINAPI,2,),VLOOKUP(QUA!H524,SETOP,3,))</f>
        <v>INTERRUPTOR , DUAS TECLAS SIMPLES 10 A - 250 V</v>
      </c>
      <c r="C524" s="409"/>
      <c r="D524" s="409"/>
      <c r="E524" s="409"/>
      <c r="F524" s="409"/>
      <c r="G524" s="410"/>
      <c r="H524" s="334" t="s">
        <v>10039</v>
      </c>
      <c r="I524" s="23" t="s">
        <v>6221</v>
      </c>
      <c r="J524" s="211" t="str">
        <f>IF(I524="SINAPI",VLOOKUP(QUA!H524,SINAPI,3,),VLOOKUP(QUA!H524,SETOP,4,))</f>
        <v>U</v>
      </c>
      <c r="K524" s="3">
        <v>20</v>
      </c>
      <c r="L524" s="3"/>
      <c r="M524" s="194">
        <f>ROUND(IF(I524="SINAPI",VLOOKUP(QUA!H524,SINAPI,4,),VLOOKUP(QUA!H524,SETOP,5,)),2)</f>
        <v>20.239999999999998</v>
      </c>
      <c r="N524" s="194">
        <f t="shared" si="89"/>
        <v>26.57</v>
      </c>
      <c r="O524" s="194">
        <f t="shared" si="90"/>
        <v>404.79999999999995</v>
      </c>
      <c r="P524" s="194">
        <f t="shared" si="91"/>
        <v>531.4</v>
      </c>
      <c r="Q524" s="179"/>
      <c r="R524" s="179"/>
      <c r="S524" s="330"/>
      <c r="T524" s="93"/>
    </row>
    <row r="525" spans="1:20" s="1" customFormat="1" ht="30" customHeight="1">
      <c r="A525" s="336" t="s">
        <v>22949</v>
      </c>
      <c r="B525" s="409" t="str">
        <f>IF(I525="SINAPI",VLOOKUP(QUA!H525,SINAPI,2,),VLOOKUP(QUA!H525,SETOP,3,))</f>
        <v>DISJUNTOR BIPOLAR TIPO DIN, CORRENTE NOMINAL DE 32A - FORNECIMENTO E INSTALAÇÃO. AF_04/2016</v>
      </c>
      <c r="C525" s="409"/>
      <c r="D525" s="409"/>
      <c r="E525" s="409"/>
      <c r="F525" s="409"/>
      <c r="G525" s="410"/>
      <c r="H525" s="334">
        <v>93664</v>
      </c>
      <c r="I525" s="23" t="s">
        <v>16078</v>
      </c>
      <c r="J525" s="211" t="str">
        <f>IF(I525="SINAPI",VLOOKUP(QUA!H525,SINAPI,3,),VLOOKUP(QUA!H525,SETOP,4,))</f>
        <v>UN</v>
      </c>
      <c r="K525" s="3">
        <v>6</v>
      </c>
      <c r="L525" s="3"/>
      <c r="M525" s="194">
        <f>ROUND(IF(I525="SINAPI",VLOOKUP(QUA!H525,SINAPI,4,),VLOOKUP(QUA!H525,SETOP,5,)),2)</f>
        <v>60.18</v>
      </c>
      <c r="N525" s="194">
        <f t="shared" ref="N525:N549" si="92">ROUND(M525*(1+$C$7),2)</f>
        <v>79.010000000000005</v>
      </c>
      <c r="O525" s="194">
        <f t="shared" ref="O525:O549" si="93">M525*K525</f>
        <v>361.08</v>
      </c>
      <c r="P525" s="194">
        <f t="shared" ref="P525:P549" si="94">N525*K525</f>
        <v>474.06000000000006</v>
      </c>
      <c r="Q525" s="179"/>
      <c r="R525" s="179"/>
      <c r="S525" s="330"/>
      <c r="T525" s="93"/>
    </row>
    <row r="526" spans="1:20" s="1" customFormat="1" ht="30" customHeight="1">
      <c r="A526" s="336" t="s">
        <v>22950</v>
      </c>
      <c r="B526" s="409" t="s">
        <v>7369</v>
      </c>
      <c r="C526" s="409"/>
      <c r="D526" s="409"/>
      <c r="E526" s="409"/>
      <c r="F526" s="409"/>
      <c r="G526" s="410"/>
      <c r="H526" s="334" t="s">
        <v>9975</v>
      </c>
      <c r="I526" s="23" t="s">
        <v>6221</v>
      </c>
      <c r="J526" s="211" t="str">
        <f>IF(I526="SINAPI",VLOOKUP(QUA!H526,SINAPI,3,),VLOOKUP(QUA!H526,SETOP,4,))</f>
        <v>U</v>
      </c>
      <c r="K526" s="3">
        <v>2</v>
      </c>
      <c r="L526" s="3"/>
      <c r="M526" s="194">
        <f>ROUND(IF(I526="SINAPI",VLOOKUP(QUA!H526,SINAPI,4,),VLOOKUP(QUA!H526,SETOP,5,)),2)</f>
        <v>268.01</v>
      </c>
      <c r="N526" s="194">
        <f t="shared" si="92"/>
        <v>351.87</v>
      </c>
      <c r="O526" s="194">
        <f t="shared" si="93"/>
        <v>536.02</v>
      </c>
      <c r="P526" s="194">
        <f t="shared" si="94"/>
        <v>703.74</v>
      </c>
      <c r="Q526" s="179"/>
      <c r="R526" s="179"/>
      <c r="S526" s="330"/>
      <c r="T526" s="93"/>
    </row>
    <row r="527" spans="1:20" s="1" customFormat="1" ht="30" customHeight="1">
      <c r="A527" s="336" t="s">
        <v>22951</v>
      </c>
      <c r="B527" s="409" t="str">
        <f>IF(I527="SINAPI",VLOOKUP(QUA!H527,SINAPI,2,),VLOOKUP(QUA!H527,SETOP,3,))</f>
        <v>DISJUNTOR TRIPOLAR TIPO DIN, CORRENTE NOMINAL DE 40A - FORNECIMENTO E INSTALAÇÃO. AF_04/2016</v>
      </c>
      <c r="C527" s="409"/>
      <c r="D527" s="409"/>
      <c r="E527" s="409"/>
      <c r="F527" s="409"/>
      <c r="G527" s="410"/>
      <c r="H527" s="334">
        <v>93672</v>
      </c>
      <c r="I527" s="23" t="s">
        <v>16078</v>
      </c>
      <c r="J527" s="211" t="str">
        <f>IF(I527="SINAPI",VLOOKUP(QUA!H527,SINAPI,3,),VLOOKUP(QUA!H527,SETOP,4,))</f>
        <v>UN</v>
      </c>
      <c r="K527" s="3">
        <v>6</v>
      </c>
      <c r="L527" s="3"/>
      <c r="M527" s="194">
        <f>ROUND(IF(I527="SINAPI",VLOOKUP(QUA!H527,SINAPI,4,),VLOOKUP(QUA!H527,SETOP,5,)),2)</f>
        <v>80.56</v>
      </c>
      <c r="N527" s="194">
        <f t="shared" si="92"/>
        <v>105.77</v>
      </c>
      <c r="O527" s="194">
        <f t="shared" si="93"/>
        <v>483.36</v>
      </c>
      <c r="P527" s="194">
        <f t="shared" si="94"/>
        <v>634.62</v>
      </c>
      <c r="Q527" s="179"/>
      <c r="R527" s="179"/>
      <c r="S527" s="330"/>
      <c r="T527" s="93"/>
    </row>
    <row r="528" spans="1:20" s="1" customFormat="1" ht="30" customHeight="1">
      <c r="A528" s="336" t="s">
        <v>22952</v>
      </c>
      <c r="B528" s="409" t="str">
        <f>IF(I528="SINAPI",VLOOKUP(QUA!H528,SINAPI,2,),VLOOKUP(QUA!H528,SETOP,3,))</f>
        <v>DISJUNTOR TRIPOLAR TIPO DIN, CORRENTE NOMINAL DE 50A - FORNECIMENTO E INSTALAÇÃO. AF_04/2016</v>
      </c>
      <c r="C528" s="409"/>
      <c r="D528" s="409"/>
      <c r="E528" s="409"/>
      <c r="F528" s="409"/>
      <c r="G528" s="410"/>
      <c r="H528" s="334">
        <v>93673</v>
      </c>
      <c r="I528" s="23" t="s">
        <v>16078</v>
      </c>
      <c r="J528" s="211" t="str">
        <f>IF(I528="SINAPI",VLOOKUP(QUA!H528,SINAPI,3,),VLOOKUP(QUA!H528,SETOP,4,))</f>
        <v>UN</v>
      </c>
      <c r="K528" s="3">
        <v>2</v>
      </c>
      <c r="L528" s="3"/>
      <c r="M528" s="194">
        <f>ROUND(IF(I528="SINAPI",VLOOKUP(QUA!H528,SINAPI,4,),VLOOKUP(QUA!H528,SETOP,5,)),2)</f>
        <v>86.5</v>
      </c>
      <c r="N528" s="194">
        <f t="shared" si="92"/>
        <v>113.57</v>
      </c>
      <c r="O528" s="194">
        <f t="shared" si="93"/>
        <v>173</v>
      </c>
      <c r="P528" s="194">
        <f t="shared" si="94"/>
        <v>227.14</v>
      </c>
      <c r="Q528" s="179"/>
      <c r="R528" s="179"/>
      <c r="S528" s="330"/>
      <c r="T528" s="93"/>
    </row>
    <row r="529" spans="1:20" s="1" customFormat="1" ht="30" customHeight="1">
      <c r="A529" s="336" t="s">
        <v>22953</v>
      </c>
      <c r="B529" s="409" t="s">
        <v>22976</v>
      </c>
      <c r="C529" s="409"/>
      <c r="D529" s="409"/>
      <c r="E529" s="409"/>
      <c r="F529" s="409"/>
      <c r="G529" s="410"/>
      <c r="H529" s="334" t="s">
        <v>9987</v>
      </c>
      <c r="I529" s="23" t="s">
        <v>6221</v>
      </c>
      <c r="J529" s="211" t="str">
        <f>IF(I529="SINAPI",VLOOKUP(QUA!H529,SINAPI,3,),VLOOKUP(QUA!H529,SETOP,4,))</f>
        <v>U</v>
      </c>
      <c r="K529" s="3">
        <v>2</v>
      </c>
      <c r="L529" s="3"/>
      <c r="M529" s="194">
        <f>ROUND(IF(I529="SINAPI",VLOOKUP(QUA!H529,SINAPI,4,),VLOOKUP(QUA!H529,SETOP,5,)),2)</f>
        <v>95.95</v>
      </c>
      <c r="N529" s="194">
        <f t="shared" si="92"/>
        <v>125.97</v>
      </c>
      <c r="O529" s="194">
        <f t="shared" si="93"/>
        <v>191.9</v>
      </c>
      <c r="P529" s="194">
        <f t="shared" si="94"/>
        <v>251.94</v>
      </c>
      <c r="Q529" s="179"/>
      <c r="R529" s="179"/>
      <c r="S529" s="330"/>
      <c r="T529" s="93"/>
    </row>
    <row r="530" spans="1:20" s="1" customFormat="1" ht="30" customHeight="1">
      <c r="A530" s="336" t="s">
        <v>22954</v>
      </c>
      <c r="B530" s="409" t="s">
        <v>22977</v>
      </c>
      <c r="C530" s="409"/>
      <c r="D530" s="409"/>
      <c r="E530" s="409"/>
      <c r="F530" s="409"/>
      <c r="G530" s="410"/>
      <c r="H530" s="334" t="s">
        <v>9960</v>
      </c>
      <c r="I530" s="23" t="s">
        <v>6221</v>
      </c>
      <c r="J530" s="211" t="str">
        <f>IF(I530="SINAPI",VLOOKUP(QUA!H530,SINAPI,3,),VLOOKUP(QUA!H530,SETOP,4,))</f>
        <v>U</v>
      </c>
      <c r="K530" s="3">
        <v>53</v>
      </c>
      <c r="L530" s="3"/>
      <c r="M530" s="194">
        <f>ROUND(IF(I530="SINAPI",VLOOKUP(QUA!H530,SINAPI,4,),VLOOKUP(QUA!H530,SETOP,5,)),2)</f>
        <v>17.05</v>
      </c>
      <c r="N530" s="194">
        <f t="shared" si="92"/>
        <v>22.38</v>
      </c>
      <c r="O530" s="194">
        <f t="shared" si="93"/>
        <v>903.65000000000009</v>
      </c>
      <c r="P530" s="194">
        <f t="shared" si="94"/>
        <v>1186.1399999999999</v>
      </c>
      <c r="Q530" s="179"/>
      <c r="R530" s="179"/>
      <c r="S530" s="330"/>
      <c r="T530" s="93"/>
    </row>
    <row r="531" spans="1:20" s="1" customFormat="1" ht="30" customHeight="1">
      <c r="A531" s="336" t="s">
        <v>22955</v>
      </c>
      <c r="B531" s="409" t="s">
        <v>22978</v>
      </c>
      <c r="C531" s="409"/>
      <c r="D531" s="409"/>
      <c r="E531" s="409"/>
      <c r="F531" s="409"/>
      <c r="G531" s="410"/>
      <c r="H531" s="334" t="s">
        <v>9962</v>
      </c>
      <c r="I531" s="23" t="s">
        <v>6221</v>
      </c>
      <c r="J531" s="211" t="str">
        <f>IF(I531="SINAPI",VLOOKUP(QUA!H531,SINAPI,3,),VLOOKUP(QUA!H531,SETOP,4,))</f>
        <v>U</v>
      </c>
      <c r="K531" s="3">
        <v>2</v>
      </c>
      <c r="L531" s="3"/>
      <c r="M531" s="194">
        <f>ROUND(IF(I531="SINAPI",VLOOKUP(QUA!H531,SINAPI,4,),VLOOKUP(QUA!H531,SETOP,5,)),2)</f>
        <v>17.05</v>
      </c>
      <c r="N531" s="194">
        <f t="shared" si="92"/>
        <v>22.38</v>
      </c>
      <c r="O531" s="194">
        <f t="shared" si="93"/>
        <v>34.1</v>
      </c>
      <c r="P531" s="194">
        <f t="shared" si="94"/>
        <v>44.76</v>
      </c>
      <c r="Q531" s="179"/>
      <c r="R531" s="179"/>
      <c r="S531" s="330"/>
      <c r="T531" s="93"/>
    </row>
    <row r="532" spans="1:20" s="1" customFormat="1" ht="30" customHeight="1">
      <c r="A532" s="336" t="s">
        <v>22956</v>
      </c>
      <c r="B532" s="409" t="str">
        <f>IF(I532="SINAPI",VLOOKUP(QUA!H532,SINAPI,2,),VLOOKUP(QUA!H532,SETOP,3,))</f>
        <v>DISJUNTOR TERMOMAGNETICO TRIPOLAR EM CAIXA MOLDADA 300 A 400A 600V, FORNECIMENTO E INSTALACAO</v>
      </c>
      <c r="C532" s="409"/>
      <c r="D532" s="409"/>
      <c r="E532" s="409"/>
      <c r="F532" s="409"/>
      <c r="G532" s="410"/>
      <c r="H532" s="334" t="s">
        <v>2659</v>
      </c>
      <c r="I532" s="23" t="s">
        <v>16078</v>
      </c>
      <c r="J532" s="211" t="str">
        <f>IF(I532="SINAPI",VLOOKUP(QUA!H532,SINAPI,3,),VLOOKUP(QUA!H532,SETOP,4,))</f>
        <v>UN</v>
      </c>
      <c r="K532" s="3">
        <v>1</v>
      </c>
      <c r="L532" s="3"/>
      <c r="M532" s="194">
        <f>ROUND(IF(I532="SINAPI",VLOOKUP(QUA!H532,SINAPI,4,),VLOOKUP(QUA!H532,SETOP,5,)),2)</f>
        <v>1292.57</v>
      </c>
      <c r="N532" s="194">
        <f t="shared" si="92"/>
        <v>1697.02</v>
      </c>
      <c r="O532" s="194">
        <f t="shared" si="93"/>
        <v>1292.57</v>
      </c>
      <c r="P532" s="194">
        <f t="shared" si="94"/>
        <v>1697.02</v>
      </c>
      <c r="Q532" s="179"/>
      <c r="R532" s="179"/>
      <c r="S532" s="330"/>
      <c r="T532" s="93"/>
    </row>
    <row r="533" spans="1:20" s="1" customFormat="1" ht="30" customHeight="1">
      <c r="A533" s="336" t="s">
        <v>22957</v>
      </c>
      <c r="B533" s="409" t="str">
        <f>IF(I533="SINAPI",VLOOKUP(QUA!H533,SINAPI,2,),VLOOKUP(QUA!H533,SETOP,3,))</f>
        <v>DISPOSITIVO DPS CLASSE II, 1 POLO, TENSAO MAXIMA DE 175 V, CORRENTE MAXIMA DE *20* KA (TIPO AC)</v>
      </c>
      <c r="C533" s="409"/>
      <c r="D533" s="409"/>
      <c r="E533" s="409"/>
      <c r="F533" s="409"/>
      <c r="G533" s="410"/>
      <c r="H533" s="334">
        <v>39465</v>
      </c>
      <c r="I533" s="23" t="s">
        <v>16078</v>
      </c>
      <c r="J533" s="211" t="str">
        <f>IF(I533="SINAPI",VLOOKUP(QUA!H533,SINAPI,3,),VLOOKUP(QUA!H533,SETOP,4,))</f>
        <v xml:space="preserve">UN    </v>
      </c>
      <c r="K533" s="3">
        <v>28</v>
      </c>
      <c r="L533" s="3"/>
      <c r="M533" s="194">
        <f>ROUND(IF(I533="SINAPI",VLOOKUP(QUA!H533,SINAPI,4,),VLOOKUP(QUA!H533,SETOP,5,)),2)</f>
        <v>68.23</v>
      </c>
      <c r="N533" s="194">
        <f t="shared" si="92"/>
        <v>89.58</v>
      </c>
      <c r="O533" s="194">
        <f t="shared" si="93"/>
        <v>1910.44</v>
      </c>
      <c r="P533" s="194">
        <f t="shared" si="94"/>
        <v>2508.2399999999998</v>
      </c>
      <c r="Q533" s="179"/>
      <c r="R533" s="179"/>
      <c r="S533" s="330"/>
      <c r="T533" s="93"/>
    </row>
    <row r="534" spans="1:20" s="1" customFormat="1" ht="30" customHeight="1">
      <c r="A534" s="336" t="s">
        <v>22958</v>
      </c>
      <c r="B534" s="409" t="str">
        <f>IF(I534="SINAPI",VLOOKUP(QUA!H534,SINAPI,2,),VLOOKUP(QUA!H534,SETOP,3,))</f>
        <v>DISPOSITIVO DR, 2 POLOS, SENSIBILIDADE DE 30 MA, CORRENTE DE 40 A, TIPO AC</v>
      </c>
      <c r="C534" s="409"/>
      <c r="D534" s="409"/>
      <c r="E534" s="409"/>
      <c r="F534" s="409"/>
      <c r="G534" s="410"/>
      <c r="H534" s="334">
        <v>39446</v>
      </c>
      <c r="I534" s="23" t="s">
        <v>16078</v>
      </c>
      <c r="J534" s="211" t="str">
        <f>IF(I534="SINAPI",VLOOKUP(QUA!H534,SINAPI,3,),VLOOKUP(QUA!H534,SETOP,4,))</f>
        <v xml:space="preserve">UN    </v>
      </c>
      <c r="K534" s="3">
        <v>6</v>
      </c>
      <c r="L534" s="3"/>
      <c r="M534" s="194">
        <f>ROUND(IF(I534="SINAPI",VLOOKUP(QUA!H534,SINAPI,4,),VLOOKUP(QUA!H534,SETOP,5,)),2)</f>
        <v>142.9</v>
      </c>
      <c r="N534" s="194">
        <f t="shared" si="92"/>
        <v>187.61</v>
      </c>
      <c r="O534" s="194">
        <f t="shared" si="93"/>
        <v>857.40000000000009</v>
      </c>
      <c r="P534" s="194">
        <f t="shared" si="94"/>
        <v>1125.6600000000001</v>
      </c>
      <c r="Q534" s="179"/>
      <c r="R534" s="179"/>
      <c r="S534" s="330"/>
      <c r="T534" s="93"/>
    </row>
    <row r="535" spans="1:20" s="1" customFormat="1" ht="30" customHeight="1">
      <c r="A535" s="336" t="s">
        <v>22959</v>
      </c>
      <c r="B535" s="409" t="str">
        <f>IF(I535="SINAPI",VLOOKUP(QUA!H535,SINAPI,2,),VLOOKUP(QUA!H535,SETOP,3,))</f>
        <v>DISPOSITIVO DR, 2 POLOS, SENSIBILIDADE DE 30 MA, CORRENTE DE 25 A, TIPO AC</v>
      </c>
      <c r="C535" s="409"/>
      <c r="D535" s="409"/>
      <c r="E535" s="409"/>
      <c r="F535" s="409"/>
      <c r="G535" s="410"/>
      <c r="H535" s="334">
        <v>39445</v>
      </c>
      <c r="I535" s="23" t="s">
        <v>16078</v>
      </c>
      <c r="J535" s="211" t="str">
        <f>IF(I535="SINAPI",VLOOKUP(QUA!H535,SINAPI,3,),VLOOKUP(QUA!H535,SETOP,4,))</f>
        <v xml:space="preserve">UN    </v>
      </c>
      <c r="K535" s="3">
        <v>55</v>
      </c>
      <c r="L535" s="3"/>
      <c r="M535" s="194">
        <f>ROUND(IF(I535="SINAPI",VLOOKUP(QUA!H535,SINAPI,4,),VLOOKUP(QUA!H535,SETOP,5,)),2)</f>
        <v>140.4</v>
      </c>
      <c r="N535" s="194">
        <f t="shared" si="92"/>
        <v>184.33</v>
      </c>
      <c r="O535" s="194">
        <f t="shared" si="93"/>
        <v>7722</v>
      </c>
      <c r="P535" s="194">
        <f t="shared" si="94"/>
        <v>10138.150000000001</v>
      </c>
      <c r="Q535" s="179"/>
      <c r="R535" s="179"/>
      <c r="S535" s="330"/>
      <c r="T535" s="93"/>
    </row>
    <row r="536" spans="1:20" s="1" customFormat="1" ht="30" customHeight="1">
      <c r="A536" s="336" t="s">
        <v>22960</v>
      </c>
      <c r="B536" s="409" t="str">
        <f>IF(I536="SINAPI",VLOOKUP(QUA!H536,SINAPI,2,),VLOOKUP(QUA!H536,SETOP,3,))</f>
        <v>ELETRODUTO FLEXÍVEL CORRUGADO, PVC, ANTI-CHAMA DN 32 MM (1") - APLICAÇÃO EM ALVENARIA</v>
      </c>
      <c r="C536" s="409"/>
      <c r="D536" s="409"/>
      <c r="E536" s="409"/>
      <c r="F536" s="409"/>
      <c r="G536" s="410"/>
      <c r="H536" s="334" t="s">
        <v>10216</v>
      </c>
      <c r="I536" s="23" t="s">
        <v>6221</v>
      </c>
      <c r="J536" s="211" t="str">
        <f>IF(I536="SINAPI",VLOOKUP(QUA!H536,SINAPI,3,),VLOOKUP(QUA!H536,SETOP,4,))</f>
        <v>M</v>
      </c>
      <c r="K536" s="3">
        <v>47.4</v>
      </c>
      <c r="L536" s="3"/>
      <c r="M536" s="194">
        <f>ROUND(IF(I536="SINAPI",VLOOKUP(QUA!H536,SINAPI,4,),VLOOKUP(QUA!H536,SETOP,5,)),2)</f>
        <v>7.17</v>
      </c>
      <c r="N536" s="194">
        <f t="shared" si="92"/>
        <v>9.41</v>
      </c>
      <c r="O536" s="194">
        <f t="shared" si="93"/>
        <v>339.858</v>
      </c>
      <c r="P536" s="194">
        <f t="shared" si="94"/>
        <v>446.03399999999999</v>
      </c>
      <c r="Q536" s="179"/>
      <c r="R536" s="179"/>
      <c r="S536" s="330"/>
      <c r="T536" s="93"/>
    </row>
    <row r="537" spans="1:20" s="1" customFormat="1" ht="30" customHeight="1">
      <c r="A537" s="336" t="s">
        <v>22961</v>
      </c>
      <c r="B537" s="409" t="str">
        <f>IF(I537="SINAPI",VLOOKUP(QUA!H537,SINAPI,2,),VLOOKUP(QUA!H537,SETOP,3,))</f>
        <v>ELETRODUTO FLEXÍVEL, EM AÇO GALVANIZADO, REVESTIDO EXTERNAMENTE COM PVC PRETO (1.1/2"), INCLUSIVE CONEXÕES, SUPORTES E FIXAÇÃO</v>
      </c>
      <c r="C537" s="409"/>
      <c r="D537" s="409"/>
      <c r="E537" s="409"/>
      <c r="F537" s="409"/>
      <c r="G537" s="410"/>
      <c r="H537" s="334" t="s">
        <v>10218</v>
      </c>
      <c r="I537" s="23" t="s">
        <v>6221</v>
      </c>
      <c r="J537" s="211" t="str">
        <f>IF(I537="SINAPI",VLOOKUP(QUA!H537,SINAPI,3,),VLOOKUP(QUA!H537,SETOP,4,))</f>
        <v>M</v>
      </c>
      <c r="K537" s="3">
        <v>18.8</v>
      </c>
      <c r="L537" s="3"/>
      <c r="M537" s="194">
        <f>ROUND(IF(I537="SINAPI",VLOOKUP(QUA!H537,SINAPI,4,),VLOOKUP(QUA!H537,SETOP,5,)),2)</f>
        <v>18.46</v>
      </c>
      <c r="N537" s="194">
        <f t="shared" si="92"/>
        <v>24.24</v>
      </c>
      <c r="O537" s="194">
        <f t="shared" si="93"/>
        <v>347.048</v>
      </c>
      <c r="P537" s="194">
        <f t="shared" si="94"/>
        <v>455.71199999999999</v>
      </c>
      <c r="Q537" s="179"/>
      <c r="R537" s="179"/>
      <c r="S537" s="330"/>
      <c r="T537" s="93"/>
    </row>
    <row r="538" spans="1:20" s="1" customFormat="1" ht="30" customHeight="1">
      <c r="A538" s="336" t="s">
        <v>22962</v>
      </c>
      <c r="B538" s="409" t="str">
        <f>IF(I538="SINAPI",VLOOKUP(QUA!H538,SINAPI,2,),VLOOKUP(QUA!H538,SETOP,3,))</f>
        <v>ELETRODUTO FLEXÍVEL, EM AÇO GALVANIZADO, REVESTIDO EXTERNAMENTE COM PVC PRETO (2"), INCLUSIVE CONEXÕES, SUPORTES E FIXAÇÃO</v>
      </c>
      <c r="C538" s="409"/>
      <c r="D538" s="409"/>
      <c r="E538" s="409"/>
      <c r="F538" s="409"/>
      <c r="G538" s="410"/>
      <c r="H538" s="334" t="s">
        <v>10220</v>
      </c>
      <c r="I538" s="23" t="s">
        <v>6221</v>
      </c>
      <c r="J538" s="211" t="str">
        <f>IF(I538="SINAPI",VLOOKUP(QUA!H538,SINAPI,3,),VLOOKUP(QUA!H538,SETOP,4,))</f>
        <v>M</v>
      </c>
      <c r="K538" s="3">
        <v>125.7</v>
      </c>
      <c r="L538" s="3"/>
      <c r="M538" s="194">
        <f>ROUND(IF(I538="SINAPI",VLOOKUP(QUA!H538,SINAPI,4,),VLOOKUP(QUA!H538,SETOP,5,)),2)</f>
        <v>25.19</v>
      </c>
      <c r="N538" s="194">
        <f t="shared" si="92"/>
        <v>33.07</v>
      </c>
      <c r="O538" s="194">
        <f t="shared" si="93"/>
        <v>3166.3830000000003</v>
      </c>
      <c r="P538" s="194">
        <f t="shared" si="94"/>
        <v>4156.8990000000003</v>
      </c>
      <c r="Q538" s="179"/>
      <c r="R538" s="179"/>
      <c r="S538" s="330"/>
      <c r="T538" s="93"/>
    </row>
    <row r="539" spans="1:20" s="1" customFormat="1" ht="30" customHeight="1">
      <c r="A539" s="336" t="s">
        <v>22963</v>
      </c>
      <c r="B539" s="409" t="str">
        <f>IF(I539="SINAPI",VLOOKUP(QUA!H539,SINAPI,2,),VLOOKUP(QUA!H539,SETOP,3,))</f>
        <v>DUTO CORRUGADO EM PEAD (POLIETILENO DE ALTA DENSIDADE), PARA PROTEÇÃO DE CABOS SUBTERRÂNEOS DN 75 MM (3")</v>
      </c>
      <c r="C539" s="409"/>
      <c r="D539" s="409"/>
      <c r="E539" s="409"/>
      <c r="F539" s="409"/>
      <c r="G539" s="410"/>
      <c r="H539" s="334" t="s">
        <v>10229</v>
      </c>
      <c r="I539" s="23" t="s">
        <v>6221</v>
      </c>
      <c r="J539" s="211" t="str">
        <f>IF(I539="SINAPI",VLOOKUP(QUA!H539,SINAPI,3,),VLOOKUP(QUA!H539,SETOP,4,))</f>
        <v>M</v>
      </c>
      <c r="K539" s="3">
        <v>13.8</v>
      </c>
      <c r="L539" s="3"/>
      <c r="M539" s="194">
        <f>ROUND(IF(I539="SINAPI",VLOOKUP(QUA!H539,SINAPI,4,),VLOOKUP(QUA!H539,SETOP,5,)),2)</f>
        <v>30.78</v>
      </c>
      <c r="N539" s="194">
        <f>ROUND(M539*(1+$C$7),2)</f>
        <v>40.409999999999997</v>
      </c>
      <c r="O539" s="194">
        <f>M539*K539</f>
        <v>424.76400000000001</v>
      </c>
      <c r="P539" s="194">
        <f>N539*K539</f>
        <v>557.65800000000002</v>
      </c>
      <c r="Q539" s="179"/>
      <c r="R539" s="179"/>
      <c r="S539" s="330"/>
      <c r="T539" s="93"/>
    </row>
    <row r="540" spans="1:20" s="1" customFormat="1" ht="30" customHeight="1">
      <c r="A540" s="336" t="s">
        <v>22964</v>
      </c>
      <c r="B540" s="409" t="str">
        <f>IF(I540="SINAPI",VLOOKUP(QUA!H540,SINAPI,2,),VLOOKUP(QUA!H540,SETOP,3,))</f>
        <v>DUTO CORRUGADO EM PEAD (POLIETILENO DE ALTA DENSIDADE), PARA PROTEÇÃO DE CABOS SUBTERRÂNEOS DN 100 MM (4")</v>
      </c>
      <c r="C540" s="409"/>
      <c r="D540" s="409"/>
      <c r="E540" s="409"/>
      <c r="F540" s="409"/>
      <c r="G540" s="410"/>
      <c r="H540" s="334" t="s">
        <v>10224</v>
      </c>
      <c r="I540" s="23" t="s">
        <v>6221</v>
      </c>
      <c r="J540" s="211" t="str">
        <f>IF(I540="SINAPI",VLOOKUP(QUA!H540,SINAPI,3,),VLOOKUP(QUA!H540,SETOP,4,))</f>
        <v>M</v>
      </c>
      <c r="K540" s="3">
        <v>41.9</v>
      </c>
      <c r="L540" s="3"/>
      <c r="M540" s="194">
        <f>ROUND(IF(I540="SINAPI",VLOOKUP(QUA!H540,SINAPI,4,),VLOOKUP(QUA!H540,SETOP,5,)),2)</f>
        <v>42.42</v>
      </c>
      <c r="N540" s="194">
        <f>ROUND(M540*(1+$C$7),2)</f>
        <v>55.69</v>
      </c>
      <c r="O540" s="194">
        <f>M540*K540</f>
        <v>1777.3979999999999</v>
      </c>
      <c r="P540" s="194">
        <f>N540*K540</f>
        <v>2333.4109999999996</v>
      </c>
      <c r="Q540" s="179"/>
      <c r="R540" s="179"/>
      <c r="S540" s="333"/>
      <c r="T540" s="93"/>
    </row>
    <row r="541" spans="1:20" s="1" customFormat="1" ht="30" customHeight="1">
      <c r="A541" s="336" t="s">
        <v>22965</v>
      </c>
      <c r="B541" s="409" t="str">
        <f>IF(I541="SINAPI",VLOOKUP(QUA!H541,SINAPI,2,),VLOOKUP(QUA!H541,SETOP,3,))</f>
        <v>ELETRODUTO DE PVC RÍGIDO ROSCÁVEL, DN 20 MM (3/4"), INCLUSIVE CONEXÕES, SUPORTES E FIXAÇÃO</v>
      </c>
      <c r="C541" s="409"/>
      <c r="D541" s="409"/>
      <c r="E541" s="409"/>
      <c r="F541" s="409"/>
      <c r="G541" s="410"/>
      <c r="H541" s="334" t="s">
        <v>22974</v>
      </c>
      <c r="I541" s="23" t="s">
        <v>6221</v>
      </c>
      <c r="J541" s="211" t="str">
        <f>IF(I541="SINAPI",VLOOKUP(QUA!H541,SINAPI,3,),VLOOKUP(QUA!H541,SETOP,4,))</f>
        <v>M</v>
      </c>
      <c r="K541" s="3">
        <v>2124.6999999999998</v>
      </c>
      <c r="L541" s="3"/>
      <c r="M541" s="194">
        <f>ROUND(IF(I541="SINAPI",VLOOKUP(QUA!H541,SINAPI,4,),VLOOKUP(QUA!H541,SETOP,5,)),2)</f>
        <v>12.41</v>
      </c>
      <c r="N541" s="194">
        <f t="shared" si="92"/>
        <v>16.29</v>
      </c>
      <c r="O541" s="194">
        <f t="shared" si="93"/>
        <v>26367.526999999998</v>
      </c>
      <c r="P541" s="194">
        <f t="shared" si="94"/>
        <v>34611.362999999998</v>
      </c>
      <c r="Q541" s="179"/>
      <c r="R541" s="179"/>
      <c r="S541" s="330"/>
      <c r="T541" s="93"/>
    </row>
    <row r="542" spans="1:20" s="1" customFormat="1" ht="30" customHeight="1">
      <c r="A542" s="336" t="s">
        <v>22966</v>
      </c>
      <c r="B542" s="409" t="str">
        <f>IF(I542="SINAPI",VLOOKUP(QUA!H542,SINAPI,2,),VLOOKUP(QUA!H542,SETOP,3,))</f>
        <v>DUTO CORRUGADO EM PEAD (POLIETILENO DE ALTA DENSIDADE), PARA PROTEÇÃO DE CABOS SUBTERRÂNEOS DN 100 MM (4")</v>
      </c>
      <c r="C542" s="409"/>
      <c r="D542" s="409"/>
      <c r="E542" s="409"/>
      <c r="F542" s="409"/>
      <c r="G542" s="410"/>
      <c r="H542" s="334" t="s">
        <v>10224</v>
      </c>
      <c r="I542" s="23" t="s">
        <v>6221</v>
      </c>
      <c r="J542" s="211" t="str">
        <f>IF(I542="SINAPI",VLOOKUP(QUA!H542,SINAPI,3,),VLOOKUP(QUA!H542,SETOP,4,))</f>
        <v>M</v>
      </c>
      <c r="K542" s="3">
        <v>2</v>
      </c>
      <c r="L542" s="3"/>
      <c r="M542" s="194">
        <f>ROUND(IF(I542="SINAPI",VLOOKUP(QUA!H542,SINAPI,4,),VLOOKUP(QUA!H542,SETOP,5,)),2)</f>
        <v>42.42</v>
      </c>
      <c r="N542" s="194">
        <f t="shared" ref="N542" si="95">ROUND(M542*(1+$C$7),2)</f>
        <v>55.69</v>
      </c>
      <c r="O542" s="194">
        <f t="shared" ref="O542" si="96">M542*K542</f>
        <v>84.84</v>
      </c>
      <c r="P542" s="194">
        <f t="shared" ref="P542" si="97">N542*K542</f>
        <v>111.38</v>
      </c>
      <c r="Q542" s="179"/>
      <c r="R542" s="179"/>
      <c r="S542" s="333"/>
      <c r="T542" s="93"/>
    </row>
    <row r="543" spans="1:20" s="1" customFormat="1" ht="30" customHeight="1">
      <c r="A543" s="336" t="s">
        <v>22967</v>
      </c>
      <c r="B543" s="409" t="str">
        <f>IF(I543="SINAPI",VLOOKUP(QUA!H543,SINAPI,2,),VLOOKUP(QUA!H543,SETOP,3,))</f>
        <v>LUMINARIA LED REFLETOR RETANGULAR BIVOLT, LUZ BRANCA, 30 W</v>
      </c>
      <c r="C543" s="409"/>
      <c r="D543" s="409"/>
      <c r="E543" s="409"/>
      <c r="F543" s="409"/>
      <c r="G543" s="410"/>
      <c r="H543" s="334">
        <v>39390</v>
      </c>
      <c r="I543" s="23" t="s">
        <v>16078</v>
      </c>
      <c r="J543" s="211" t="str">
        <f>IF(I543="SINAPI",VLOOKUP(QUA!H543,SINAPI,3,),VLOOKUP(QUA!H543,SETOP,4,))</f>
        <v xml:space="preserve">UN    </v>
      </c>
      <c r="K543" s="3">
        <v>299</v>
      </c>
      <c r="L543" s="3"/>
      <c r="M543" s="194">
        <f>ROUND(IF(I543="SINAPI",VLOOKUP(QUA!H543,SINAPI,4,),VLOOKUP(QUA!H543,SETOP,5,)),2)</f>
        <v>126.21</v>
      </c>
      <c r="N543" s="194">
        <f t="shared" si="92"/>
        <v>165.7</v>
      </c>
      <c r="O543" s="194">
        <f t="shared" si="93"/>
        <v>37736.79</v>
      </c>
      <c r="P543" s="194">
        <f t="shared" si="94"/>
        <v>49544.299999999996</v>
      </c>
      <c r="Q543" s="179"/>
      <c r="R543" s="179"/>
      <c r="S543" s="330"/>
      <c r="T543" s="93"/>
    </row>
    <row r="544" spans="1:20" s="1" customFormat="1" ht="30" customHeight="1">
      <c r="A544" s="336" t="s">
        <v>22968</v>
      </c>
      <c r="B544" s="409" t="str">
        <f>IF(I544="SINAPI",VLOOKUP(QUA!H544,SINAPI,2,),VLOOKUP(QUA!H544,SETOP,3,))</f>
        <v>CABO DE COBRE NÚ # 35 MM2, ENTERRADO, EXCLUSIVE ESCAVAÇÃO E REATERRO</v>
      </c>
      <c r="C544" s="409"/>
      <c r="D544" s="409"/>
      <c r="E544" s="409"/>
      <c r="F544" s="409"/>
      <c r="G544" s="410"/>
      <c r="H544" s="334" t="s">
        <v>9726</v>
      </c>
      <c r="I544" s="23" t="s">
        <v>6221</v>
      </c>
      <c r="J544" s="211" t="str">
        <f>IF(I544="SINAPI",VLOOKUP(QUA!H544,SINAPI,3,),VLOOKUP(QUA!H544,SETOP,4,))</f>
        <v>M</v>
      </c>
      <c r="K544" s="3">
        <v>3</v>
      </c>
      <c r="L544" s="3"/>
      <c r="M544" s="194">
        <f>ROUND(IF(I544="SINAPI",VLOOKUP(QUA!H544,SINAPI,4,),VLOOKUP(QUA!H544,SETOP,5,)),2)</f>
        <v>19.2</v>
      </c>
      <c r="N544" s="194">
        <f t="shared" si="92"/>
        <v>25.21</v>
      </c>
      <c r="O544" s="194">
        <f t="shared" si="93"/>
        <v>57.599999999999994</v>
      </c>
      <c r="P544" s="194">
        <f t="shared" si="94"/>
        <v>75.63</v>
      </c>
      <c r="Q544" s="179"/>
      <c r="R544" s="179"/>
      <c r="S544" s="330"/>
      <c r="T544" s="93"/>
    </row>
    <row r="545" spans="1:39" s="1" customFormat="1" ht="30" customHeight="1">
      <c r="A545" s="336" t="s">
        <v>22969</v>
      </c>
      <c r="B545" s="409" t="str">
        <f>IF(I545="SINAPI",VLOOKUP(QUA!H545,SINAPI,2,),VLOOKUP(QUA!H545,SETOP,3,))</f>
        <v>HASTE DE AÇO COBREADA PARA ATERRAMENTO DIÂMETRO 3/4"X 2400 MM,CONFORME PADRÕES TELEBRÁS</v>
      </c>
      <c r="C545" s="409"/>
      <c r="D545" s="409"/>
      <c r="E545" s="409"/>
      <c r="F545" s="409"/>
      <c r="G545" s="410"/>
      <c r="H545" s="334" t="s">
        <v>10034</v>
      </c>
      <c r="I545" s="23" t="s">
        <v>6221</v>
      </c>
      <c r="J545" s="211" t="str">
        <f>IF(I545="SINAPI",VLOOKUP(QUA!H545,SINAPI,3,),VLOOKUP(QUA!H545,SETOP,4,))</f>
        <v>U</v>
      </c>
      <c r="K545" s="3">
        <v>3</v>
      </c>
      <c r="L545" s="3"/>
      <c r="M545" s="194">
        <f>ROUND(IF(I545="SINAPI",VLOOKUP(QUA!H545,SINAPI,4,),VLOOKUP(QUA!H545,SETOP,5,)),2)</f>
        <v>63.32</v>
      </c>
      <c r="N545" s="194">
        <f t="shared" si="92"/>
        <v>83.13</v>
      </c>
      <c r="O545" s="194">
        <f t="shared" si="93"/>
        <v>189.96</v>
      </c>
      <c r="P545" s="194">
        <f t="shared" si="94"/>
        <v>249.39</v>
      </c>
      <c r="Q545" s="179"/>
      <c r="R545" s="179"/>
      <c r="S545" s="330"/>
      <c r="T545" s="93"/>
    </row>
    <row r="546" spans="1:39" s="1" customFormat="1" ht="30" customHeight="1">
      <c r="A546" s="336" t="s">
        <v>22970</v>
      </c>
      <c r="B546" s="409" t="str">
        <f>IF(I546="SINAPI",VLOOKUP(QUA!H546,SINAPI,2,),VLOOKUP(QUA!H546,SETOP,3,))</f>
        <v>CAIXA PARA MEDIDOR POLIFÁSICO CONFORME PADRÕES CEMIG TIPO CM-18</v>
      </c>
      <c r="C546" s="409"/>
      <c r="D546" s="409"/>
      <c r="E546" s="409"/>
      <c r="F546" s="409"/>
      <c r="G546" s="410"/>
      <c r="H546" s="334" t="s">
        <v>9825</v>
      </c>
      <c r="I546" s="23" t="s">
        <v>6221</v>
      </c>
      <c r="J546" s="211" t="str">
        <f>IF(I546="SINAPI",VLOOKUP(QUA!H546,SINAPI,3,),VLOOKUP(QUA!H546,SETOP,4,))</f>
        <v>U</v>
      </c>
      <c r="K546" s="3">
        <v>1</v>
      </c>
      <c r="L546" s="3"/>
      <c r="M546" s="194">
        <f>ROUND(IF(I546="SINAPI",VLOOKUP(QUA!H546,SINAPI,4,),VLOOKUP(QUA!H546,SETOP,5,)),2)</f>
        <v>3316.85</v>
      </c>
      <c r="N546" s="194">
        <f t="shared" si="92"/>
        <v>4354.6899999999996</v>
      </c>
      <c r="O546" s="194">
        <f t="shared" si="93"/>
        <v>3316.85</v>
      </c>
      <c r="P546" s="194">
        <f t="shared" si="94"/>
        <v>4354.6899999999996</v>
      </c>
      <c r="Q546" s="179"/>
      <c r="R546" s="179"/>
      <c r="S546" s="330"/>
      <c r="T546" s="93"/>
    </row>
    <row r="547" spans="1:39" s="1" customFormat="1" ht="30" customHeight="1">
      <c r="A547" s="336" t="s">
        <v>22971</v>
      </c>
      <c r="B547" s="409" t="str">
        <f>IF(I547="SINAPI",VLOOKUP(QUA!H547,SINAPI,2,),VLOOKUP(QUA!H547,SETOP,3,))</f>
        <v>QUADRO DE DISTRIBUICAO COM BARRAMENTO TRIFASICO, DE SOBREPOR, EM CHAPA DE ACO GALVANIZADO, PARA 18 DISJUNTORES DIN, 100 A</v>
      </c>
      <c r="C547" s="409"/>
      <c r="D547" s="409"/>
      <c r="E547" s="409"/>
      <c r="F547" s="409"/>
      <c r="G547" s="410"/>
      <c r="H547" s="334">
        <v>12038</v>
      </c>
      <c r="I547" s="23" t="s">
        <v>16078</v>
      </c>
      <c r="J547" s="211" t="str">
        <f>IF(I547="SINAPI",VLOOKUP(QUA!H547,SINAPI,3,),VLOOKUP(QUA!H547,SETOP,4,))</f>
        <v xml:space="preserve">UN    </v>
      </c>
      <c r="K547" s="3">
        <v>1</v>
      </c>
      <c r="L547" s="3"/>
      <c r="M547" s="194">
        <f>ROUND(IF(I547="SINAPI",VLOOKUP(QUA!H547,SINAPI,4,),VLOOKUP(QUA!H547,SETOP,5,)),2)</f>
        <v>215.68</v>
      </c>
      <c r="N547" s="194">
        <f t="shared" si="92"/>
        <v>283.17</v>
      </c>
      <c r="O547" s="194">
        <f t="shared" si="93"/>
        <v>215.68</v>
      </c>
      <c r="P547" s="194">
        <f t="shared" si="94"/>
        <v>283.17</v>
      </c>
      <c r="Q547" s="179"/>
      <c r="R547" s="179"/>
      <c r="S547" s="330"/>
      <c r="T547" s="93"/>
    </row>
    <row r="548" spans="1:39" s="1" customFormat="1" ht="30" customHeight="1">
      <c r="A548" s="336" t="s">
        <v>22972</v>
      </c>
      <c r="B548" s="409" t="s">
        <v>22979</v>
      </c>
      <c r="C548" s="409"/>
      <c r="D548" s="409"/>
      <c r="E548" s="409"/>
      <c r="F548" s="409"/>
      <c r="G548" s="410"/>
      <c r="H548" s="334">
        <v>39759</v>
      </c>
      <c r="I548" s="23" t="s">
        <v>16078</v>
      </c>
      <c r="J548" s="211" t="str">
        <f>IF(I548="SINAPI",VLOOKUP(QUA!H548,SINAPI,3,),VLOOKUP(QUA!H548,SETOP,4,))</f>
        <v xml:space="preserve">UN    </v>
      </c>
      <c r="K548" s="3">
        <v>1</v>
      </c>
      <c r="L548" s="3"/>
      <c r="M548" s="194">
        <f>ROUND(IF(I548="SINAPI",VLOOKUP(QUA!H548,SINAPI,4,),VLOOKUP(QUA!H548,SETOP,5,)),2)</f>
        <v>522.61</v>
      </c>
      <c r="N548" s="194">
        <f t="shared" si="92"/>
        <v>686.13</v>
      </c>
      <c r="O548" s="194">
        <f t="shared" si="93"/>
        <v>522.61</v>
      </c>
      <c r="P548" s="194">
        <f t="shared" si="94"/>
        <v>686.13</v>
      </c>
      <c r="Q548" s="179"/>
      <c r="R548" s="179"/>
      <c r="S548" s="330"/>
      <c r="T548" s="93"/>
    </row>
    <row r="549" spans="1:39" s="1" customFormat="1" ht="30" customHeight="1">
      <c r="A549" s="336" t="s">
        <v>22973</v>
      </c>
      <c r="B549" s="409" t="s">
        <v>22980</v>
      </c>
      <c r="C549" s="409"/>
      <c r="D549" s="409"/>
      <c r="E549" s="409"/>
      <c r="F549" s="409"/>
      <c r="G549" s="410"/>
      <c r="H549" s="334">
        <v>39761</v>
      </c>
      <c r="I549" s="23" t="s">
        <v>16078</v>
      </c>
      <c r="J549" s="211" t="str">
        <f>IF(I549="SINAPI",VLOOKUP(QUA!H549,SINAPI,3,),VLOOKUP(QUA!H549,SETOP,4,))</f>
        <v xml:space="preserve">UN    </v>
      </c>
      <c r="K549" s="3">
        <v>2</v>
      </c>
      <c r="L549" s="3"/>
      <c r="M549" s="194">
        <f>ROUND(IF(I549="SINAPI",VLOOKUP(QUA!H549,SINAPI,4,),VLOOKUP(QUA!H549,SETOP,5,)),2)</f>
        <v>671.93</v>
      </c>
      <c r="N549" s="194">
        <f t="shared" si="92"/>
        <v>882.18</v>
      </c>
      <c r="O549" s="194">
        <f t="shared" si="93"/>
        <v>1343.86</v>
      </c>
      <c r="P549" s="194">
        <f t="shared" si="94"/>
        <v>1764.36</v>
      </c>
      <c r="Q549" s="179"/>
      <c r="R549" s="179"/>
      <c r="S549" s="330"/>
      <c r="T549" s="93"/>
    </row>
    <row r="550" spans="1:39" s="1" customFormat="1" ht="30" customHeight="1">
      <c r="A550" s="336" t="s">
        <v>22997</v>
      </c>
      <c r="B550" s="409" t="s">
        <v>22981</v>
      </c>
      <c r="C550" s="409"/>
      <c r="D550" s="409"/>
      <c r="E550" s="409"/>
      <c r="F550" s="409"/>
      <c r="G550" s="410"/>
      <c r="H550" s="334" t="s">
        <v>10149</v>
      </c>
      <c r="I550" s="23" t="s">
        <v>6221</v>
      </c>
      <c r="J550" s="211" t="str">
        <f>IF(I550="SINAPI",VLOOKUP(QUA!H550,SINAPI,3,),VLOOKUP(QUA!H550,SETOP,4,))</f>
        <v>U</v>
      </c>
      <c r="K550" s="3">
        <v>2</v>
      </c>
      <c r="L550" s="3"/>
      <c r="M550" s="194">
        <f>ROUND(IF(I550="SINAPI",VLOOKUP(QUA!H550,SINAPI,4,),VLOOKUP(QUA!H550,SETOP,5,)),2)</f>
        <v>905.73</v>
      </c>
      <c r="N550" s="194">
        <f>ROUND(M550*(1+$C$7),2)</f>
        <v>1189.1300000000001</v>
      </c>
      <c r="O550" s="194">
        <f>M550*K550</f>
        <v>1811.46</v>
      </c>
      <c r="P550" s="194">
        <f>N550*K550</f>
        <v>2378.2600000000002</v>
      </c>
      <c r="Q550" s="179"/>
      <c r="R550" s="179"/>
      <c r="S550" s="330"/>
      <c r="T550" s="93"/>
    </row>
    <row r="551" spans="1:39" s="15" customFormat="1" ht="30" customHeight="1">
      <c r="A551" s="411" t="str">
        <f>"SUBTOTAL "&amp;$B$497</f>
        <v>SUBTOTAL ELETRICA</v>
      </c>
      <c r="B551" s="411"/>
      <c r="C551" s="411"/>
      <c r="D551" s="411"/>
      <c r="E551" s="411"/>
      <c r="F551" s="411"/>
      <c r="G551" s="411"/>
      <c r="H551" s="411"/>
      <c r="I551" s="411"/>
      <c r="J551" s="411"/>
      <c r="K551" s="411"/>
      <c r="L551" s="411"/>
      <c r="M551" s="411"/>
      <c r="N551" s="412"/>
      <c r="O551" s="120">
        <f>SUM(O498:O550)</f>
        <v>174943.55199999994</v>
      </c>
      <c r="P551" s="120">
        <f>SUM(P498:P550)</f>
        <v>229656.41699999999</v>
      </c>
      <c r="Q551" s="100"/>
      <c r="R551" s="100"/>
      <c r="S551" s="330"/>
      <c r="T551" s="93"/>
      <c r="U551" s="330"/>
    </row>
    <row r="552" spans="1:39" s="69" customFormat="1" ht="30" customHeight="1">
      <c r="A552" s="403" t="s">
        <v>22666</v>
      </c>
      <c r="B552" s="403"/>
      <c r="C552" s="403"/>
      <c r="D552" s="403"/>
      <c r="E552" s="403"/>
      <c r="F552" s="403"/>
      <c r="G552" s="403"/>
      <c r="H552" s="403"/>
      <c r="I552" s="403"/>
      <c r="J552" s="403"/>
      <c r="K552" s="403"/>
      <c r="L552" s="403"/>
      <c r="M552" s="403"/>
      <c r="N552" s="403"/>
      <c r="O552" s="403"/>
      <c r="P552" s="122">
        <f>O551+O496+O334+O278+O246+O213+O183+O164+O97</f>
        <v>725454.46883739857</v>
      </c>
      <c r="Q552" s="322"/>
      <c r="R552" s="322"/>
      <c r="S552" s="322"/>
      <c r="T552" s="322"/>
      <c r="U552" s="322"/>
      <c r="V552" s="322"/>
      <c r="W552" s="322"/>
      <c r="X552" s="322"/>
      <c r="Y552" s="322"/>
      <c r="Z552" s="322"/>
      <c r="AA552" s="322"/>
      <c r="AB552" s="322"/>
      <c r="AC552" s="322"/>
      <c r="AD552" s="322"/>
      <c r="AE552" s="322"/>
      <c r="AF552" s="322"/>
      <c r="AG552" s="322"/>
      <c r="AH552" s="322"/>
      <c r="AI552" s="322"/>
      <c r="AJ552" s="322"/>
      <c r="AK552" s="322"/>
      <c r="AL552" s="322"/>
      <c r="AM552" s="322"/>
    </row>
    <row r="553" spans="1:39" s="69" customFormat="1" ht="30" customHeight="1" thickBot="1">
      <c r="A553" s="204"/>
      <c r="B553" s="404" t="s">
        <v>32</v>
      </c>
      <c r="C553" s="404"/>
      <c r="D553" s="404"/>
      <c r="E553" s="404"/>
      <c r="F553" s="404"/>
      <c r="G553" s="404"/>
      <c r="H553" s="404"/>
      <c r="I553" s="404"/>
      <c r="J553" s="404"/>
      <c r="K553" s="404"/>
      <c r="L553" s="404"/>
      <c r="M553" s="404"/>
      <c r="N553" s="404"/>
      <c r="O553" s="404"/>
      <c r="P553" s="123">
        <f>P552+O19</f>
        <v>726656.46883739857</v>
      </c>
      <c r="Q553" s="322"/>
      <c r="R553" s="322"/>
      <c r="S553" s="329"/>
      <c r="T553" s="322"/>
      <c r="U553" s="322"/>
      <c r="V553" s="322"/>
      <c r="W553" s="322"/>
      <c r="X553" s="322"/>
      <c r="Y553" s="322"/>
      <c r="Z553" s="322"/>
      <c r="AA553" s="322"/>
      <c r="AB553" s="322"/>
      <c r="AC553" s="322"/>
      <c r="AD553" s="322"/>
      <c r="AE553" s="322"/>
      <c r="AF553" s="322"/>
      <c r="AG553" s="322"/>
      <c r="AH553" s="322"/>
      <c r="AI553" s="322"/>
      <c r="AJ553" s="322"/>
      <c r="AK553" s="322"/>
      <c r="AL553" s="322"/>
      <c r="AM553" s="322"/>
    </row>
    <row r="554" spans="1:39" s="69" customFormat="1" ht="30" customHeight="1" thickBot="1">
      <c r="A554" s="205"/>
      <c r="B554" s="405" t="s">
        <v>22821</v>
      </c>
      <c r="C554" s="405"/>
      <c r="D554" s="405"/>
      <c r="E554" s="405"/>
      <c r="F554" s="405"/>
      <c r="G554" s="405"/>
      <c r="H554" s="405"/>
      <c r="I554" s="405"/>
      <c r="J554" s="405"/>
      <c r="K554" s="405"/>
      <c r="L554" s="405"/>
      <c r="M554" s="405"/>
      <c r="N554" s="405"/>
      <c r="O554" s="405"/>
      <c r="P554" s="124">
        <f>P555-P553</f>
        <v>224599.73836849793</v>
      </c>
      <c r="Q554" s="321"/>
      <c r="R554" s="321"/>
      <c r="S554" s="322"/>
      <c r="T554" s="322"/>
      <c r="U554" s="322"/>
      <c r="V554" s="322"/>
      <c r="W554" s="322"/>
      <c r="X554" s="322"/>
      <c r="Y554" s="322"/>
      <c r="Z554" s="322"/>
      <c r="AA554" s="322"/>
      <c r="AB554" s="322"/>
      <c r="AC554" s="322"/>
      <c r="AD554" s="322"/>
      <c r="AE554" s="322"/>
      <c r="AF554" s="322"/>
      <c r="AG554" s="322"/>
      <c r="AH554" s="322"/>
      <c r="AI554" s="322"/>
      <c r="AJ554" s="322"/>
      <c r="AK554" s="322"/>
      <c r="AL554" s="322"/>
      <c r="AM554" s="322"/>
    </row>
    <row r="555" spans="1:39" s="69" customFormat="1" ht="30" customHeight="1">
      <c r="A555" s="406" t="s">
        <v>44</v>
      </c>
      <c r="B555" s="406"/>
      <c r="C555" s="406"/>
      <c r="D555" s="406"/>
      <c r="E555" s="406"/>
      <c r="F555" s="406"/>
      <c r="G555" s="406"/>
      <c r="H555" s="406"/>
      <c r="I555" s="406"/>
      <c r="J555" s="406"/>
      <c r="K555" s="406"/>
      <c r="L555" s="406"/>
      <c r="M555" s="406"/>
      <c r="N555" s="406"/>
      <c r="O555" s="406"/>
      <c r="P555" s="122">
        <f>P97+P164+P183+P213+P246+P278+P19+P496+P334+P551</f>
        <v>951256.2072058965</v>
      </c>
      <c r="Q555" s="321"/>
      <c r="R555" s="321"/>
      <c r="S555" s="322"/>
      <c r="T555" s="322"/>
      <c r="U555" s="322"/>
      <c r="V555" s="322"/>
      <c r="W555" s="322"/>
      <c r="X555" s="322"/>
      <c r="Y555" s="322"/>
      <c r="Z555" s="322"/>
      <c r="AA555" s="322"/>
      <c r="AB555" s="322"/>
      <c r="AC555" s="322"/>
      <c r="AD555" s="322"/>
      <c r="AE555" s="322"/>
      <c r="AF555" s="322"/>
      <c r="AG555" s="322"/>
      <c r="AH555" s="322"/>
      <c r="AI555" s="322"/>
      <c r="AJ555" s="322"/>
      <c r="AK555" s="322"/>
      <c r="AL555" s="322"/>
      <c r="AM555" s="322"/>
    </row>
    <row r="556" spans="1:39" s="322" customFormat="1" ht="30" customHeight="1">
      <c r="A556" s="318"/>
      <c r="B556" s="318"/>
      <c r="C556" s="318"/>
      <c r="D556" s="318"/>
      <c r="E556" s="318"/>
      <c r="F556" s="318"/>
      <c r="G556" s="318"/>
      <c r="H556" s="318"/>
      <c r="I556" s="318"/>
      <c r="J556" s="318"/>
      <c r="K556" s="318"/>
      <c r="L556" s="319"/>
      <c r="M556" s="318"/>
      <c r="N556" s="318"/>
      <c r="O556" s="318"/>
      <c r="P556" s="320"/>
      <c r="Q556" s="321"/>
      <c r="R556" s="321"/>
    </row>
    <row r="557" spans="1:39" s="322" customFormat="1" ht="30" customHeight="1">
      <c r="A557" s="318"/>
      <c r="B557" s="407" t="s">
        <v>22822</v>
      </c>
      <c r="C557" s="407"/>
      <c r="D557" s="407"/>
      <c r="E557" s="318"/>
      <c r="F557" s="318"/>
      <c r="G557" s="318"/>
      <c r="H557" s="318"/>
      <c r="I557" s="318"/>
      <c r="J557" s="318"/>
      <c r="K557" s="318"/>
      <c r="L557" s="319"/>
      <c r="M557" s="318"/>
      <c r="N557" s="318"/>
      <c r="O557" s="318"/>
      <c r="P557" s="320"/>
      <c r="Q557" s="321"/>
      <c r="R557" s="321"/>
    </row>
    <row r="558" spans="1:39" s="15" customFormat="1" ht="27.75" customHeight="1">
      <c r="A558" s="313"/>
      <c r="B558" s="408" t="s">
        <v>22694</v>
      </c>
      <c r="C558" s="408"/>
      <c r="D558" s="408"/>
      <c r="E558" s="408"/>
      <c r="F558" s="408"/>
      <c r="G558" s="408"/>
      <c r="H558" s="408"/>
      <c r="I558" s="408"/>
      <c r="J558" s="408"/>
      <c r="K558" s="408"/>
      <c r="L558" s="254"/>
      <c r="M558" s="314" t="s">
        <v>6284</v>
      </c>
      <c r="N558" s="315"/>
      <c r="O558" s="10"/>
      <c r="P558" s="10"/>
      <c r="Q558" s="10"/>
      <c r="R558" s="10"/>
    </row>
    <row r="559" spans="1:39" s="15" customFormat="1" ht="24.95" customHeight="1">
      <c r="A559" s="313"/>
      <c r="B559" s="376" t="s">
        <v>22698</v>
      </c>
      <c r="C559" s="377"/>
      <c r="D559" s="377"/>
      <c r="E559" s="377"/>
      <c r="F559" s="377"/>
      <c r="G559" s="377"/>
      <c r="H559" s="377"/>
      <c r="I559" s="377"/>
      <c r="J559" s="377"/>
      <c r="K559" s="377"/>
      <c r="L559" s="377"/>
      <c r="M559" s="378"/>
      <c r="N559" s="315"/>
      <c r="O559" s="10"/>
      <c r="P559" s="10"/>
      <c r="Q559" s="10"/>
      <c r="R559" s="10"/>
    </row>
    <row r="560" spans="1:39" s="15" customFormat="1" ht="24.95" customHeight="1">
      <c r="A560" s="313"/>
      <c r="B560" s="379" t="s">
        <v>16812</v>
      </c>
      <c r="C560" s="380"/>
      <c r="D560" s="380"/>
      <c r="E560" s="380"/>
      <c r="F560" s="381"/>
      <c r="G560" s="397" t="s">
        <v>16813</v>
      </c>
      <c r="H560" s="397" t="s">
        <v>16809</v>
      </c>
      <c r="I560" s="400" t="s">
        <v>16814</v>
      </c>
      <c r="J560" s="397" t="s">
        <v>16815</v>
      </c>
      <c r="K560" s="392" t="s">
        <v>16816</v>
      </c>
      <c r="L560" s="311" t="s">
        <v>16817</v>
      </c>
      <c r="M560" s="364">
        <f>SUM(K563:K567)</f>
        <v>114.51410000000001</v>
      </c>
      <c r="N560" s="315"/>
      <c r="O560" s="10"/>
      <c r="P560" s="10"/>
      <c r="Q560" s="10"/>
      <c r="R560" s="10"/>
    </row>
    <row r="561" spans="1:18" s="15" customFormat="1" ht="24.95" customHeight="1">
      <c r="A561" s="313"/>
      <c r="B561" s="382"/>
      <c r="C561" s="383"/>
      <c r="D561" s="383"/>
      <c r="E561" s="383"/>
      <c r="F561" s="384"/>
      <c r="G561" s="398"/>
      <c r="H561" s="398"/>
      <c r="I561" s="401"/>
      <c r="J561" s="398"/>
      <c r="K561" s="393"/>
      <c r="L561" s="395" t="s">
        <v>16818</v>
      </c>
      <c r="M561" s="396"/>
      <c r="N561" s="315"/>
      <c r="O561" s="10"/>
      <c r="P561" s="10"/>
      <c r="Q561" s="10"/>
      <c r="R561" s="10"/>
    </row>
    <row r="562" spans="1:18" s="15" customFormat="1" ht="24.95" customHeight="1">
      <c r="A562" s="313"/>
      <c r="B562" s="385"/>
      <c r="C562" s="386"/>
      <c r="D562" s="386"/>
      <c r="E562" s="386"/>
      <c r="F562" s="387"/>
      <c r="G562" s="399"/>
      <c r="H562" s="399"/>
      <c r="I562" s="402"/>
      <c r="J562" s="399"/>
      <c r="K562" s="394"/>
      <c r="L562" s="312" t="s">
        <v>16192</v>
      </c>
      <c r="M562" s="312" t="s">
        <v>16819</v>
      </c>
      <c r="N562" s="315"/>
      <c r="O562" s="10"/>
      <c r="P562" s="10"/>
      <c r="Q562" s="10"/>
      <c r="R562" s="10"/>
    </row>
    <row r="563" spans="1:18" s="15" customFormat="1" ht="24.95" customHeight="1">
      <c r="A563" s="313"/>
      <c r="B563" s="368" t="s">
        <v>20977</v>
      </c>
      <c r="C563" s="369"/>
      <c r="D563" s="369"/>
      <c r="E563" s="369"/>
      <c r="F563" s="370"/>
      <c r="G563" s="150" t="s">
        <v>22638</v>
      </c>
      <c r="H563" s="150" t="s">
        <v>22639</v>
      </c>
      <c r="I563" s="363">
        <v>77.430000000000007</v>
      </c>
      <c r="J563" s="256">
        <v>1.06</v>
      </c>
      <c r="K563" s="363">
        <f>J563*I563</f>
        <v>82.075800000000015</v>
      </c>
      <c r="L563" s="150" t="s">
        <v>16826</v>
      </c>
      <c r="M563" s="150" t="s">
        <v>16078</v>
      </c>
      <c r="N563" s="315"/>
      <c r="O563" s="10"/>
      <c r="P563" s="10"/>
      <c r="Q563" s="10"/>
      <c r="R563" s="10"/>
    </row>
    <row r="564" spans="1:18" s="15" customFormat="1" ht="24.95" customHeight="1">
      <c r="A564" s="313"/>
      <c r="B564" s="368" t="str">
        <f>IF(M564="SINAPI",VLOOKUP(QUA!G564,SINAPI,2,),VLOOKUP(QUA!G564,SETOP,3,))</f>
        <v>ARGAMASSA COLANTE AC I PARA CERAMICAS</v>
      </c>
      <c r="C564" s="369"/>
      <c r="D564" s="369"/>
      <c r="E564" s="369"/>
      <c r="F564" s="370"/>
      <c r="G564" s="172">
        <v>1381</v>
      </c>
      <c r="H564" s="150" t="s">
        <v>6730</v>
      </c>
      <c r="I564" s="363">
        <f>ROUND(IF(M564="SINAPI",VLOOKUP(QUA!G564,SINAPI,4,),VLOOKUP(QUA!G564,SETOP,5,)),2)</f>
        <v>0.4</v>
      </c>
      <c r="J564" s="256">
        <v>0.24</v>
      </c>
      <c r="K564" s="363">
        <f t="shared" ref="K564:K567" si="98">J564*I564</f>
        <v>9.6000000000000002E-2</v>
      </c>
      <c r="L564" s="150"/>
      <c r="M564" s="150" t="s">
        <v>16078</v>
      </c>
      <c r="N564" s="315"/>
      <c r="O564" s="10"/>
      <c r="P564" s="10"/>
      <c r="Q564" s="10"/>
      <c r="R564" s="10"/>
    </row>
    <row r="565" spans="1:18" s="15" customFormat="1" ht="24.95" customHeight="1">
      <c r="A565" s="313"/>
      <c r="B565" s="368" t="str">
        <f>IF(M565="SINAPI",VLOOKUP(QUA!G565,SINAPI,2,),VLOOKUP(QUA!G565,SETOP,3,))</f>
        <v>REJUNTE COLORIDO, CIMENTICIO</v>
      </c>
      <c r="C565" s="369"/>
      <c r="D565" s="369"/>
      <c r="E565" s="369"/>
      <c r="F565" s="370"/>
      <c r="G565" s="172">
        <v>34357</v>
      </c>
      <c r="H565" s="150" t="s">
        <v>6730</v>
      </c>
      <c r="I565" s="363">
        <f>ROUND(IF(M565="SINAPI",VLOOKUP(QUA!G565,SINAPI,4,),VLOOKUP(QUA!G565,SETOP,5,)),2)</f>
        <v>2.54</v>
      </c>
      <c r="J565" s="256">
        <v>8.6199999999999992</v>
      </c>
      <c r="K565" s="363">
        <f t="shared" si="98"/>
        <v>21.8948</v>
      </c>
      <c r="L565" s="150"/>
      <c r="M565" s="150" t="s">
        <v>16078</v>
      </c>
      <c r="N565" s="315"/>
      <c r="O565" s="10"/>
      <c r="P565" s="10"/>
      <c r="Q565" s="10"/>
      <c r="R565" s="10"/>
    </row>
    <row r="566" spans="1:18" s="15" customFormat="1" ht="24.95" customHeight="1">
      <c r="A566" s="313"/>
      <c r="B566" s="368" t="str">
        <f>IF(M566="SINAPI",VLOOKUP(QUA!G566,SINAPI,2,),VLOOKUP(QUA!G566,SETOP,3,))</f>
        <v>AZULEJISTA OU LADRILHISTA COM ENCARGOS COMPLEMENTARES</v>
      </c>
      <c r="C566" s="369"/>
      <c r="D566" s="369"/>
      <c r="E566" s="369"/>
      <c r="F566" s="370"/>
      <c r="G566" s="172">
        <v>88256</v>
      </c>
      <c r="H566" s="150" t="s">
        <v>23</v>
      </c>
      <c r="I566" s="363">
        <f>ROUND(IF(M566="SINAPI",VLOOKUP(QUA!G566,SINAPI,4,),VLOOKUP(QUA!G566,SETOP,5,)),2)</f>
        <v>20.27</v>
      </c>
      <c r="J566" s="256">
        <v>0.39</v>
      </c>
      <c r="K566" s="363">
        <f t="shared" si="98"/>
        <v>7.9053000000000004</v>
      </c>
      <c r="L566" s="150"/>
      <c r="M566" s="150" t="s">
        <v>16078</v>
      </c>
      <c r="N566" s="315"/>
      <c r="O566" s="10"/>
      <c r="P566" s="10"/>
      <c r="Q566" s="10"/>
      <c r="R566" s="10"/>
    </row>
    <row r="567" spans="1:18" s="15" customFormat="1" ht="24.95" customHeight="1">
      <c r="A567" s="313"/>
      <c r="B567" s="368" t="str">
        <f>IF(M567="SINAPI",VLOOKUP(QUA!G567,SINAPI,2,),VLOOKUP(QUA!G567,SETOP,3,))</f>
        <v>SERVENTE COM ENCARGOS COMPLEMENTARES</v>
      </c>
      <c r="C567" s="369"/>
      <c r="D567" s="369"/>
      <c r="E567" s="369"/>
      <c r="F567" s="370"/>
      <c r="G567" s="172">
        <v>88316</v>
      </c>
      <c r="H567" s="150" t="s">
        <v>23</v>
      </c>
      <c r="I567" s="363">
        <f>ROUND(IF(M567="SINAPI",VLOOKUP(QUA!G567,SINAPI,4,),VLOOKUP(QUA!G567,SETOP,5,)),2)</f>
        <v>13.38</v>
      </c>
      <c r="J567" s="256">
        <v>0.19</v>
      </c>
      <c r="K567" s="363">
        <f t="shared" si="98"/>
        <v>2.5422000000000002</v>
      </c>
      <c r="L567" s="150"/>
      <c r="M567" s="150" t="s">
        <v>16078</v>
      </c>
      <c r="N567" s="315"/>
      <c r="O567" s="10"/>
      <c r="P567" s="10"/>
      <c r="Q567" s="10"/>
      <c r="R567" s="10"/>
    </row>
    <row r="568" spans="1:18" s="15" customFormat="1" ht="24.95" customHeight="1">
      <c r="A568" s="313"/>
      <c r="B568" s="375" t="s">
        <v>22637</v>
      </c>
      <c r="C568" s="375"/>
      <c r="D568" s="375"/>
      <c r="E568" s="375"/>
      <c r="F568" s="375"/>
      <c r="G568" s="375"/>
      <c r="H568" s="375"/>
      <c r="I568" s="375"/>
      <c r="J568" s="375"/>
      <c r="K568" s="375"/>
      <c r="L568" s="254"/>
      <c r="M568" s="314" t="s">
        <v>6284</v>
      </c>
      <c r="N568" s="315"/>
      <c r="O568" s="10"/>
      <c r="P568" s="10"/>
      <c r="Q568" s="10"/>
      <c r="R568" s="10"/>
    </row>
    <row r="569" spans="1:18" s="15" customFormat="1" ht="24.95" customHeight="1">
      <c r="A569" s="313"/>
      <c r="B569" s="376" t="s">
        <v>22697</v>
      </c>
      <c r="C569" s="377"/>
      <c r="D569" s="377"/>
      <c r="E569" s="377"/>
      <c r="F569" s="377"/>
      <c r="G569" s="377"/>
      <c r="H569" s="377"/>
      <c r="I569" s="377"/>
      <c r="J569" s="377"/>
      <c r="K569" s="377"/>
      <c r="L569" s="377"/>
      <c r="M569" s="378"/>
      <c r="N569" s="315"/>
      <c r="O569" s="10"/>
      <c r="P569" s="10"/>
      <c r="Q569" s="10"/>
      <c r="R569" s="10"/>
    </row>
    <row r="570" spans="1:18" s="15" customFormat="1" ht="24.95" customHeight="1">
      <c r="A570" s="313"/>
      <c r="B570" s="379" t="s">
        <v>16812</v>
      </c>
      <c r="C570" s="380"/>
      <c r="D570" s="380"/>
      <c r="E570" s="380"/>
      <c r="F570" s="381"/>
      <c r="G570" s="397" t="s">
        <v>16813</v>
      </c>
      <c r="H570" s="397" t="s">
        <v>16809</v>
      </c>
      <c r="I570" s="400" t="s">
        <v>16814</v>
      </c>
      <c r="J570" s="397" t="s">
        <v>16815</v>
      </c>
      <c r="K570" s="392" t="s">
        <v>16816</v>
      </c>
      <c r="L570" s="311" t="s">
        <v>16817</v>
      </c>
      <c r="M570" s="364">
        <f>SUM(K573:K577)</f>
        <v>17.513700000000004</v>
      </c>
      <c r="N570" s="315"/>
      <c r="O570" s="10"/>
      <c r="P570" s="10"/>
      <c r="Q570" s="10"/>
      <c r="R570" s="10"/>
    </row>
    <row r="571" spans="1:18" s="15" customFormat="1" ht="24.95" customHeight="1">
      <c r="A571" s="313"/>
      <c r="B571" s="382"/>
      <c r="C571" s="383"/>
      <c r="D571" s="383"/>
      <c r="E571" s="383"/>
      <c r="F571" s="384"/>
      <c r="G571" s="398"/>
      <c r="H571" s="398"/>
      <c r="I571" s="401"/>
      <c r="J571" s="398"/>
      <c r="K571" s="393"/>
      <c r="L571" s="395" t="s">
        <v>16818</v>
      </c>
      <c r="M571" s="396"/>
      <c r="N571" s="315"/>
      <c r="O571" s="10"/>
      <c r="P571" s="10"/>
      <c r="Q571" s="10"/>
      <c r="R571" s="10"/>
    </row>
    <row r="572" spans="1:18" s="15" customFormat="1" ht="24.95" customHeight="1">
      <c r="A572" s="313"/>
      <c r="B572" s="385"/>
      <c r="C572" s="386"/>
      <c r="D572" s="386"/>
      <c r="E572" s="386"/>
      <c r="F572" s="387"/>
      <c r="G572" s="399"/>
      <c r="H572" s="399"/>
      <c r="I572" s="402"/>
      <c r="J572" s="399"/>
      <c r="K572" s="394"/>
      <c r="L572" s="312" t="s">
        <v>16192</v>
      </c>
      <c r="M572" s="312" t="s">
        <v>16819</v>
      </c>
      <c r="N572" s="315"/>
      <c r="O572" s="10"/>
      <c r="P572" s="10"/>
      <c r="Q572" s="10"/>
      <c r="R572" s="10"/>
    </row>
    <row r="573" spans="1:18" s="15" customFormat="1" ht="24.95" customHeight="1">
      <c r="A573" s="313"/>
      <c r="B573" s="368" t="s">
        <v>20977</v>
      </c>
      <c r="C573" s="369"/>
      <c r="D573" s="369"/>
      <c r="E573" s="369"/>
      <c r="F573" s="370"/>
      <c r="G573" s="150" t="s">
        <v>22638</v>
      </c>
      <c r="H573" s="150" t="s">
        <v>22639</v>
      </c>
      <c r="I573" s="363">
        <v>77.430000000000007</v>
      </c>
      <c r="J573" s="271">
        <v>0.2</v>
      </c>
      <c r="K573" s="363">
        <f>J573*I573</f>
        <v>15.486000000000002</v>
      </c>
      <c r="L573" s="150" t="s">
        <v>16826</v>
      </c>
      <c r="M573" s="150" t="s">
        <v>16078</v>
      </c>
      <c r="N573" s="315"/>
      <c r="O573" s="10"/>
      <c r="P573" s="10"/>
      <c r="Q573" s="10"/>
      <c r="R573" s="10"/>
    </row>
    <row r="574" spans="1:18" s="15" customFormat="1" ht="24.95" customHeight="1">
      <c r="A574" s="313"/>
      <c r="B574" s="368" t="str">
        <f>IF(M574="SINAPI",VLOOKUP(QUA!G574,SINAPI,2,),VLOOKUP(QUA!G574,SETOP,3,))</f>
        <v>ARGAMASSA COLANTE AC I PARA CERAMICAS</v>
      </c>
      <c r="C574" s="369"/>
      <c r="D574" s="369"/>
      <c r="E574" s="369"/>
      <c r="F574" s="370"/>
      <c r="G574" s="172">
        <v>1381</v>
      </c>
      <c r="H574" s="150" t="s">
        <v>6730</v>
      </c>
      <c r="I574" s="363">
        <f>ROUND(IF(M574="SINAPI",VLOOKUP(QUA!G574,SINAPI,4,),VLOOKUP(QUA!G574,SETOP,5,)),2)</f>
        <v>0.4</v>
      </c>
      <c r="J574" s="271">
        <v>8.5000000000000006E-2</v>
      </c>
      <c r="K574" s="363">
        <f t="shared" ref="K574:K577" si="99">J574*I574</f>
        <v>3.4000000000000002E-2</v>
      </c>
      <c r="L574" s="150"/>
      <c r="M574" s="150" t="s">
        <v>16078</v>
      </c>
      <c r="N574" s="315"/>
      <c r="O574" s="10"/>
      <c r="P574" s="10"/>
      <c r="Q574" s="10"/>
      <c r="R574" s="10"/>
    </row>
    <row r="575" spans="1:18" s="15" customFormat="1" ht="24.95" customHeight="1">
      <c r="A575" s="313"/>
      <c r="B575" s="368" t="str">
        <f>IF(M575="SINAPI",VLOOKUP(QUA!G575,SINAPI,2,),VLOOKUP(QUA!G575,SETOP,3,))</f>
        <v>REJUNTE COLORIDO, CIMENTICIO</v>
      </c>
      <c r="C575" s="369"/>
      <c r="D575" s="369"/>
      <c r="E575" s="369"/>
      <c r="F575" s="370"/>
      <c r="G575" s="172">
        <v>34357</v>
      </c>
      <c r="H575" s="150" t="s">
        <v>6730</v>
      </c>
      <c r="I575" s="363">
        <f>ROUND(IF(M575="SINAPI",VLOOKUP(QUA!G575,SINAPI,4,),VLOOKUP(QUA!G575,SETOP,5,)),2)</f>
        <v>2.54</v>
      </c>
      <c r="J575" s="271">
        <v>6.3E-2</v>
      </c>
      <c r="K575" s="363">
        <f t="shared" si="99"/>
        <v>0.16002</v>
      </c>
      <c r="L575" s="150"/>
      <c r="M575" s="150" t="s">
        <v>16078</v>
      </c>
      <c r="N575" s="315"/>
      <c r="O575" s="10"/>
      <c r="P575" s="10"/>
      <c r="Q575" s="10"/>
      <c r="R575" s="10"/>
    </row>
    <row r="576" spans="1:18" s="15" customFormat="1" ht="24.95" customHeight="1">
      <c r="A576" s="313"/>
      <c r="B576" s="368" t="str">
        <f>IF(M576="SINAPI",VLOOKUP(QUA!G576,SINAPI,2,),VLOOKUP(QUA!G576,SETOP,3,))</f>
        <v>AZULEJISTA OU LADRILHISTA COM ENCARGOS COMPLEMENTARES</v>
      </c>
      <c r="C576" s="369"/>
      <c r="D576" s="369"/>
      <c r="E576" s="369"/>
      <c r="F576" s="370"/>
      <c r="G576" s="172">
        <v>88256</v>
      </c>
      <c r="H576" s="150" t="s">
        <v>23</v>
      </c>
      <c r="I576" s="363">
        <f>ROUND(IF(M576="SINAPI",VLOOKUP(QUA!G576,SINAPI,4,),VLOOKUP(QUA!G576,SETOP,5,)),2)</f>
        <v>20.27</v>
      </c>
      <c r="J576" s="271">
        <v>7.0000000000000007E-2</v>
      </c>
      <c r="K576" s="363">
        <f t="shared" si="99"/>
        <v>1.4189000000000001</v>
      </c>
      <c r="L576" s="150"/>
      <c r="M576" s="150" t="s">
        <v>16078</v>
      </c>
      <c r="N576" s="315"/>
      <c r="O576" s="10"/>
      <c r="P576" s="10"/>
      <c r="Q576" s="10"/>
      <c r="R576" s="10"/>
    </row>
    <row r="577" spans="1:18" s="15" customFormat="1" ht="24.95" customHeight="1">
      <c r="A577" s="313"/>
      <c r="B577" s="368" t="str">
        <f>IF(M577="SINAPI",VLOOKUP(QUA!G577,SINAPI,2,),VLOOKUP(QUA!G577,SETOP,3,))</f>
        <v>SERVENTE COM ENCARGOS COMPLEMENTARES</v>
      </c>
      <c r="C577" s="369"/>
      <c r="D577" s="369"/>
      <c r="E577" s="369"/>
      <c r="F577" s="370"/>
      <c r="G577" s="172">
        <v>88316</v>
      </c>
      <c r="H577" s="150" t="s">
        <v>23</v>
      </c>
      <c r="I577" s="363">
        <f>ROUND(IF(M577="SINAPI",VLOOKUP(QUA!G577,SINAPI,4,),VLOOKUP(QUA!G577,SETOP,5,)),2)</f>
        <v>13.38</v>
      </c>
      <c r="J577" s="271">
        <v>3.1E-2</v>
      </c>
      <c r="K577" s="363">
        <f t="shared" si="99"/>
        <v>0.41478000000000004</v>
      </c>
      <c r="L577" s="150"/>
      <c r="M577" s="150" t="s">
        <v>16078</v>
      </c>
      <c r="N577" s="315"/>
      <c r="O577" s="10"/>
      <c r="P577" s="10"/>
      <c r="Q577" s="10"/>
      <c r="R577" s="10"/>
    </row>
    <row r="578" spans="1:18" s="15" customFormat="1" ht="24.95" customHeight="1">
      <c r="A578" s="313"/>
      <c r="B578" s="375" t="s">
        <v>22723</v>
      </c>
      <c r="C578" s="375"/>
      <c r="D578" s="375"/>
      <c r="E578" s="375"/>
      <c r="F578" s="375"/>
      <c r="G578" s="375"/>
      <c r="H578" s="375"/>
      <c r="I578" s="375"/>
      <c r="J578" s="375"/>
      <c r="K578" s="375"/>
      <c r="L578" s="254"/>
      <c r="M578" s="314" t="s">
        <v>6284</v>
      </c>
      <c r="N578" s="315"/>
      <c r="O578" s="10"/>
      <c r="P578" s="10"/>
      <c r="Q578" s="10"/>
      <c r="R578" s="10"/>
    </row>
    <row r="579" spans="1:18" s="15" customFormat="1" ht="24.95" customHeight="1">
      <c r="A579" s="313"/>
      <c r="B579" s="376" t="s">
        <v>22721</v>
      </c>
      <c r="C579" s="377"/>
      <c r="D579" s="377"/>
      <c r="E579" s="377"/>
      <c r="F579" s="377"/>
      <c r="G579" s="377"/>
      <c r="H579" s="377"/>
      <c r="I579" s="377"/>
      <c r="J579" s="377"/>
      <c r="K579" s="377"/>
      <c r="L579" s="377"/>
      <c r="M579" s="378"/>
      <c r="N579" s="315"/>
      <c r="O579" s="10"/>
      <c r="P579" s="10"/>
      <c r="Q579" s="10"/>
      <c r="R579" s="10"/>
    </row>
    <row r="580" spans="1:18" s="15" customFormat="1" ht="24.95" customHeight="1">
      <c r="A580" s="313"/>
      <c r="B580" s="379" t="s">
        <v>16812</v>
      </c>
      <c r="C580" s="380"/>
      <c r="D580" s="380"/>
      <c r="E580" s="380"/>
      <c r="F580" s="381"/>
      <c r="G580" s="397" t="s">
        <v>16813</v>
      </c>
      <c r="H580" s="397" t="s">
        <v>16809</v>
      </c>
      <c r="I580" s="400" t="s">
        <v>16814</v>
      </c>
      <c r="J580" s="397" t="s">
        <v>16815</v>
      </c>
      <c r="K580" s="392" t="s">
        <v>16816</v>
      </c>
      <c r="L580" s="311" t="s">
        <v>16817</v>
      </c>
      <c r="M580" s="364">
        <f>SUM(K583:K585)</f>
        <v>10.31204</v>
      </c>
      <c r="N580" s="315"/>
      <c r="O580" s="10"/>
      <c r="P580" s="10"/>
      <c r="Q580" s="10"/>
      <c r="R580" s="10"/>
    </row>
    <row r="581" spans="1:18" s="15" customFormat="1" ht="24.95" customHeight="1">
      <c r="A581" s="313"/>
      <c r="B581" s="382"/>
      <c r="C581" s="383"/>
      <c r="D581" s="383"/>
      <c r="E581" s="383"/>
      <c r="F581" s="384"/>
      <c r="G581" s="398"/>
      <c r="H581" s="398"/>
      <c r="I581" s="401"/>
      <c r="J581" s="398"/>
      <c r="K581" s="393"/>
      <c r="L581" s="395" t="s">
        <v>16818</v>
      </c>
      <c r="M581" s="396"/>
      <c r="N581" s="315"/>
      <c r="O581" s="10"/>
      <c r="P581" s="10"/>
      <c r="Q581" s="10"/>
      <c r="R581" s="10"/>
    </row>
    <row r="582" spans="1:18" s="15" customFormat="1" ht="24.95" customHeight="1">
      <c r="A582" s="313"/>
      <c r="B582" s="385"/>
      <c r="C582" s="386"/>
      <c r="D582" s="386"/>
      <c r="E582" s="386"/>
      <c r="F582" s="387"/>
      <c r="G582" s="399"/>
      <c r="H582" s="399"/>
      <c r="I582" s="402"/>
      <c r="J582" s="399"/>
      <c r="K582" s="394"/>
      <c r="L582" s="312" t="s">
        <v>16192</v>
      </c>
      <c r="M582" s="312" t="s">
        <v>16819</v>
      </c>
      <c r="N582" s="315"/>
      <c r="O582" s="10"/>
      <c r="P582" s="10"/>
      <c r="Q582" s="10"/>
      <c r="R582" s="10"/>
    </row>
    <row r="583" spans="1:18" s="15" customFormat="1" ht="24.95" customHeight="1">
      <c r="A583" s="313"/>
      <c r="B583" s="365" t="s">
        <v>22722</v>
      </c>
      <c r="C583" s="366"/>
      <c r="D583" s="366"/>
      <c r="E583" s="366"/>
      <c r="F583" s="367"/>
      <c r="G583" s="150" t="s">
        <v>22635</v>
      </c>
      <c r="H583" s="150" t="s">
        <v>5775</v>
      </c>
      <c r="I583" s="151">
        <v>11.94</v>
      </c>
      <c r="J583" s="150">
        <v>0.2</v>
      </c>
      <c r="K583" s="363">
        <f>J583*I583</f>
        <v>2.3879999999999999</v>
      </c>
      <c r="L583" s="150" t="s">
        <v>16826</v>
      </c>
      <c r="M583" s="150" t="s">
        <v>16194</v>
      </c>
      <c r="N583" s="315"/>
      <c r="O583" s="10"/>
      <c r="P583" s="10"/>
      <c r="Q583" s="10"/>
      <c r="R583" s="10"/>
    </row>
    <row r="584" spans="1:18" s="15" customFormat="1" ht="24.95" customHeight="1">
      <c r="A584" s="313"/>
      <c r="B584" s="368" t="str">
        <f>IF(M584="SINAPI",VLOOKUP(QUA!G584,SINAPI,2,),VLOOKUP(QUA!G584,SETOP,3,))</f>
        <v>PINTOR COM ENCARGOS COMPLEMENTARES</v>
      </c>
      <c r="C584" s="369"/>
      <c r="D584" s="369"/>
      <c r="E584" s="369"/>
      <c r="F584" s="370"/>
      <c r="G584" s="150">
        <v>88310</v>
      </c>
      <c r="H584" s="150" t="str">
        <f t="shared" ref="H584:H585" si="100">IFERROR(VLOOKUP(G584,SINAPI,3,0),IFERROR(VLOOKUP(G584,SETOP,4,FALSE),"NOME DO SERVIÇO INVÁLIDO"))</f>
        <v>H</v>
      </c>
      <c r="I584" s="363">
        <f>ROUND(IF(M584="SINAPI",VLOOKUP(QUA!G584,SINAPI,4,),VLOOKUP(QUA!G584,SETOP,5,)),2)</f>
        <v>19.690000000000001</v>
      </c>
      <c r="J584" s="150">
        <v>0.34399999999999997</v>
      </c>
      <c r="K584" s="363">
        <f t="shared" ref="K584:K585" si="101">J584*I584</f>
        <v>6.7733600000000003</v>
      </c>
      <c r="L584" s="150"/>
      <c r="M584" s="150" t="s">
        <v>16078</v>
      </c>
      <c r="N584" s="315"/>
      <c r="O584" s="10"/>
      <c r="P584" s="10"/>
      <c r="Q584" s="10"/>
      <c r="R584" s="10"/>
    </row>
    <row r="585" spans="1:18" s="15" customFormat="1" ht="24.95" customHeight="1">
      <c r="A585" s="313"/>
      <c r="B585" s="368" t="str">
        <f>IF(M585="SINAPI",VLOOKUP(QUA!G585,SINAPI,2,),VLOOKUP(QUA!G585,SETOP,3,))</f>
        <v>SERVENTE COM ENCARGOS COMPLEMENTARES</v>
      </c>
      <c r="C585" s="369"/>
      <c r="D585" s="369"/>
      <c r="E585" s="369"/>
      <c r="F585" s="370"/>
      <c r="G585" s="150">
        <v>88316</v>
      </c>
      <c r="H585" s="150" t="str">
        <f t="shared" si="100"/>
        <v>H</v>
      </c>
      <c r="I585" s="363">
        <f>ROUND(IF(M585="SINAPI",VLOOKUP(QUA!G585,SINAPI,4,),VLOOKUP(QUA!G585,SETOP,5,)),2)</f>
        <v>13.38</v>
      </c>
      <c r="J585" s="150">
        <v>8.5999999999999993E-2</v>
      </c>
      <c r="K585" s="363">
        <f t="shared" si="101"/>
        <v>1.1506799999999999</v>
      </c>
      <c r="L585" s="150"/>
      <c r="M585" s="150" t="s">
        <v>16078</v>
      </c>
      <c r="N585" s="315"/>
      <c r="O585" s="10"/>
      <c r="P585" s="10"/>
      <c r="Q585" s="10"/>
      <c r="R585" s="10"/>
    </row>
    <row r="586" spans="1:18" s="15" customFormat="1" ht="24.95" customHeight="1">
      <c r="A586" s="313"/>
      <c r="B586" s="375" t="s">
        <v>22760</v>
      </c>
      <c r="C586" s="375"/>
      <c r="D586" s="375"/>
      <c r="E586" s="375"/>
      <c r="F586" s="375"/>
      <c r="G586" s="375"/>
      <c r="H586" s="375"/>
      <c r="I586" s="375"/>
      <c r="J586" s="375"/>
      <c r="K586" s="375"/>
      <c r="L586" s="254"/>
      <c r="M586" s="314" t="s">
        <v>6284</v>
      </c>
      <c r="N586" s="315"/>
      <c r="O586" s="10"/>
      <c r="P586" s="10"/>
      <c r="Q586" s="10"/>
      <c r="R586" s="10"/>
    </row>
    <row r="587" spans="1:18" s="15" customFormat="1" ht="24.95" customHeight="1">
      <c r="A587" s="313"/>
      <c r="B587" s="376" t="s">
        <v>22757</v>
      </c>
      <c r="C587" s="377"/>
      <c r="D587" s="377"/>
      <c r="E587" s="377"/>
      <c r="F587" s="377"/>
      <c r="G587" s="377"/>
      <c r="H587" s="377"/>
      <c r="I587" s="377"/>
      <c r="J587" s="377"/>
      <c r="K587" s="377"/>
      <c r="L587" s="377"/>
      <c r="M587" s="378"/>
      <c r="N587" s="315"/>
      <c r="O587" s="10"/>
      <c r="P587" s="10"/>
      <c r="Q587" s="10"/>
      <c r="R587" s="10"/>
    </row>
    <row r="588" spans="1:18" s="15" customFormat="1" ht="24.95" customHeight="1">
      <c r="A588" s="313"/>
      <c r="B588" s="379" t="s">
        <v>16812</v>
      </c>
      <c r="C588" s="380"/>
      <c r="D588" s="380"/>
      <c r="E588" s="380"/>
      <c r="F588" s="381"/>
      <c r="G588" s="397" t="s">
        <v>16813</v>
      </c>
      <c r="H588" s="397" t="s">
        <v>16809</v>
      </c>
      <c r="I588" s="400" t="s">
        <v>16814</v>
      </c>
      <c r="J588" s="397" t="s">
        <v>16815</v>
      </c>
      <c r="K588" s="392" t="s">
        <v>16816</v>
      </c>
      <c r="L588" s="311" t="s">
        <v>16817</v>
      </c>
      <c r="M588" s="364">
        <f>SUM(K591:K593)</f>
        <v>34.328400000000002</v>
      </c>
      <c r="N588" s="315"/>
      <c r="O588" s="10"/>
      <c r="P588" s="10"/>
      <c r="Q588" s="10"/>
      <c r="R588" s="10"/>
    </row>
    <row r="589" spans="1:18" s="15" customFormat="1" ht="24.95" customHeight="1">
      <c r="A589" s="313"/>
      <c r="B589" s="382"/>
      <c r="C589" s="383"/>
      <c r="D589" s="383"/>
      <c r="E589" s="383"/>
      <c r="F589" s="384"/>
      <c r="G589" s="398"/>
      <c r="H589" s="398"/>
      <c r="I589" s="401"/>
      <c r="J589" s="398"/>
      <c r="K589" s="393"/>
      <c r="L589" s="395" t="s">
        <v>16818</v>
      </c>
      <c r="M589" s="396"/>
      <c r="N589" s="315"/>
      <c r="O589" s="10"/>
      <c r="P589" s="10"/>
      <c r="Q589" s="10"/>
      <c r="R589" s="10"/>
    </row>
    <row r="590" spans="1:18" s="15" customFormat="1" ht="24.95" customHeight="1">
      <c r="A590" s="313"/>
      <c r="B590" s="385"/>
      <c r="C590" s="386"/>
      <c r="D590" s="386"/>
      <c r="E590" s="386"/>
      <c r="F590" s="387"/>
      <c r="G590" s="399"/>
      <c r="H590" s="399"/>
      <c r="I590" s="402"/>
      <c r="J590" s="399"/>
      <c r="K590" s="394"/>
      <c r="L590" s="312" t="s">
        <v>16192</v>
      </c>
      <c r="M590" s="312" t="s">
        <v>16819</v>
      </c>
      <c r="N590" s="315"/>
      <c r="O590" s="10"/>
      <c r="P590" s="10"/>
      <c r="Q590" s="10"/>
      <c r="R590" s="10"/>
    </row>
    <row r="591" spans="1:18" s="15" customFormat="1" ht="24.95" customHeight="1">
      <c r="A591" s="259"/>
      <c r="B591" s="365" t="s">
        <v>22734</v>
      </c>
      <c r="C591" s="366"/>
      <c r="D591" s="366"/>
      <c r="E591" s="366"/>
      <c r="F591" s="367"/>
      <c r="G591" s="150" t="s">
        <v>16829</v>
      </c>
      <c r="H591" s="150" t="s">
        <v>5775</v>
      </c>
      <c r="I591" s="151">
        <v>62.92</v>
      </c>
      <c r="J591" s="150">
        <v>0.02</v>
      </c>
      <c r="K591" s="151">
        <f>I591*J591</f>
        <v>1.2584</v>
      </c>
      <c r="L591" s="150" t="s">
        <v>16826</v>
      </c>
      <c r="M591" s="150" t="s">
        <v>16194</v>
      </c>
      <c r="N591" s="223"/>
      <c r="O591" s="10"/>
      <c r="P591" s="10"/>
      <c r="Q591" s="10"/>
      <c r="R591" s="10"/>
    </row>
    <row r="592" spans="1:18" s="15" customFormat="1" ht="24.95" customHeight="1">
      <c r="A592" s="259"/>
      <c r="B592" s="368" t="str">
        <f>IF(M592="SINAPI",VLOOKUP(QUA!G592,SINAPI,2,),VLOOKUP(QUA!G592,SETOP,3,))</f>
        <v>PINTOR COM ENCARGOS COMPLEMENTARES</v>
      </c>
      <c r="C592" s="369"/>
      <c r="D592" s="369"/>
      <c r="E592" s="369"/>
      <c r="F592" s="370"/>
      <c r="G592" s="150">
        <v>88310</v>
      </c>
      <c r="H592" s="150" t="str">
        <f t="shared" ref="H592:H593" si="102">IFERROR(VLOOKUP(G592,SINAPI,3,0),IFERROR(VLOOKUP(G592,SETOP,4,FALSE),"NOME DO SERVIÇO INVÁLIDO"))</f>
        <v>H</v>
      </c>
      <c r="I592" s="363">
        <f>ROUND(IF(M592="SINAPI",VLOOKUP(QUA!G592,SINAPI,4,),VLOOKUP(QUA!G592,SETOP,5,)),2)</f>
        <v>19.690000000000001</v>
      </c>
      <c r="J592" s="150">
        <v>1</v>
      </c>
      <c r="K592" s="151">
        <f>I592*J592</f>
        <v>19.690000000000001</v>
      </c>
      <c r="L592" s="150"/>
      <c r="M592" s="150" t="s">
        <v>16078</v>
      </c>
      <c r="N592" s="223"/>
      <c r="O592" s="10"/>
      <c r="P592" s="10"/>
      <c r="Q592" s="10"/>
      <c r="R592" s="10"/>
    </row>
    <row r="593" spans="1:18" s="15" customFormat="1" ht="24.95" customHeight="1">
      <c r="A593" s="259"/>
      <c r="B593" s="368" t="str">
        <f>IF(M593="SINAPI",VLOOKUP(QUA!G593,SINAPI,2,),VLOOKUP(QUA!G593,SETOP,3,))</f>
        <v>SERVENTE COM ENCARGOS COMPLEMENTARES</v>
      </c>
      <c r="C593" s="369"/>
      <c r="D593" s="369"/>
      <c r="E593" s="369"/>
      <c r="F593" s="370"/>
      <c r="G593" s="150">
        <v>88316</v>
      </c>
      <c r="H593" s="150" t="str">
        <f t="shared" si="102"/>
        <v>H</v>
      </c>
      <c r="I593" s="363">
        <f>ROUND(IF(M593="SINAPI",VLOOKUP(QUA!G593,SINAPI,4,),VLOOKUP(QUA!G593,SETOP,5,)),2)</f>
        <v>13.38</v>
      </c>
      <c r="J593" s="150">
        <v>1</v>
      </c>
      <c r="K593" s="151">
        <f t="shared" ref="K593" si="103">I593*J593</f>
        <v>13.38</v>
      </c>
      <c r="L593" s="150"/>
      <c r="M593" s="150" t="s">
        <v>16078</v>
      </c>
      <c r="N593" s="223"/>
      <c r="O593" s="10"/>
      <c r="P593" s="10"/>
      <c r="Q593" s="10"/>
      <c r="R593" s="10"/>
    </row>
    <row r="594" spans="1:18" s="15" customFormat="1" ht="24.95" customHeight="1">
      <c r="A594" s="259"/>
      <c r="B594" s="375" t="s">
        <v>22761</v>
      </c>
      <c r="C594" s="375"/>
      <c r="D594" s="375"/>
      <c r="E594" s="375"/>
      <c r="F594" s="375"/>
      <c r="G594" s="375"/>
      <c r="H594" s="375"/>
      <c r="I594" s="375"/>
      <c r="J594" s="375"/>
      <c r="K594" s="375"/>
      <c r="L594" s="254"/>
      <c r="M594" s="255" t="s">
        <v>6284</v>
      </c>
      <c r="N594" s="223"/>
      <c r="O594" s="10"/>
      <c r="P594" s="10"/>
      <c r="Q594" s="10"/>
      <c r="R594" s="10"/>
    </row>
    <row r="595" spans="1:18" s="15" customFormat="1" ht="24.95" customHeight="1">
      <c r="A595" s="259"/>
      <c r="B595" s="376" t="s">
        <v>22758</v>
      </c>
      <c r="C595" s="377"/>
      <c r="D595" s="377"/>
      <c r="E595" s="377"/>
      <c r="F595" s="377"/>
      <c r="G595" s="377"/>
      <c r="H595" s="377"/>
      <c r="I595" s="377"/>
      <c r="J595" s="377"/>
      <c r="K595" s="377"/>
      <c r="L595" s="377"/>
      <c r="M595" s="378"/>
      <c r="N595" s="223"/>
      <c r="O595" s="10"/>
      <c r="P595" s="10"/>
      <c r="Q595" s="10"/>
      <c r="R595" s="10"/>
    </row>
    <row r="596" spans="1:18" s="15" customFormat="1" ht="24.95" customHeight="1">
      <c r="A596" s="259"/>
      <c r="B596" s="379" t="s">
        <v>16812</v>
      </c>
      <c r="C596" s="380"/>
      <c r="D596" s="380"/>
      <c r="E596" s="380"/>
      <c r="F596" s="381"/>
      <c r="G596" s="388" t="s">
        <v>16813</v>
      </c>
      <c r="H596" s="388" t="s">
        <v>16809</v>
      </c>
      <c r="I596" s="389" t="s">
        <v>16814</v>
      </c>
      <c r="J596" s="388" t="s">
        <v>16815</v>
      </c>
      <c r="K596" s="390" t="s">
        <v>16816</v>
      </c>
      <c r="L596" s="227" t="s">
        <v>16817</v>
      </c>
      <c r="M596" s="364">
        <f>SUM(K599:K601)</f>
        <v>34.328400000000002</v>
      </c>
      <c r="N596" s="223"/>
      <c r="O596" s="10"/>
      <c r="P596" s="10"/>
      <c r="Q596" s="10"/>
      <c r="R596" s="10"/>
    </row>
    <row r="597" spans="1:18" s="15" customFormat="1" ht="24.95" customHeight="1">
      <c r="A597" s="259"/>
      <c r="B597" s="382"/>
      <c r="C597" s="383"/>
      <c r="D597" s="383"/>
      <c r="E597" s="383"/>
      <c r="F597" s="384"/>
      <c r="G597" s="388"/>
      <c r="H597" s="388"/>
      <c r="I597" s="389"/>
      <c r="J597" s="388"/>
      <c r="K597" s="390"/>
      <c r="L597" s="391" t="s">
        <v>16818</v>
      </c>
      <c r="M597" s="391"/>
      <c r="N597" s="223"/>
      <c r="O597" s="10"/>
      <c r="P597" s="10"/>
      <c r="Q597" s="10"/>
      <c r="R597" s="10"/>
    </row>
    <row r="598" spans="1:18" s="15" customFormat="1" ht="24.95" customHeight="1">
      <c r="A598" s="259"/>
      <c r="B598" s="385"/>
      <c r="C598" s="386"/>
      <c r="D598" s="386"/>
      <c r="E598" s="386"/>
      <c r="F598" s="387"/>
      <c r="G598" s="388"/>
      <c r="H598" s="388"/>
      <c r="I598" s="389"/>
      <c r="J598" s="388"/>
      <c r="K598" s="390"/>
      <c r="L598" s="226" t="s">
        <v>16192</v>
      </c>
      <c r="M598" s="226" t="s">
        <v>16819</v>
      </c>
      <c r="N598" s="223"/>
      <c r="O598" s="10"/>
      <c r="P598" s="10"/>
      <c r="Q598" s="10"/>
      <c r="R598" s="10"/>
    </row>
    <row r="599" spans="1:18" s="15" customFormat="1" ht="24.95" customHeight="1">
      <c r="A599" s="259"/>
      <c r="B599" s="365" t="s">
        <v>22741</v>
      </c>
      <c r="C599" s="366"/>
      <c r="D599" s="366"/>
      <c r="E599" s="366"/>
      <c r="F599" s="367"/>
      <c r="G599" s="150" t="s">
        <v>22763</v>
      </c>
      <c r="H599" s="150" t="s">
        <v>5775</v>
      </c>
      <c r="I599" s="151">
        <v>62.92</v>
      </c>
      <c r="J599" s="150">
        <v>0.02</v>
      </c>
      <c r="K599" s="151">
        <f>I599*J599</f>
        <v>1.2584</v>
      </c>
      <c r="L599" s="150" t="s">
        <v>16826</v>
      </c>
      <c r="M599" s="150" t="s">
        <v>16194</v>
      </c>
      <c r="N599" s="223"/>
      <c r="O599" s="10"/>
      <c r="P599" s="10"/>
      <c r="Q599" s="10"/>
      <c r="R599" s="10"/>
    </row>
    <row r="600" spans="1:18" s="15" customFormat="1" ht="24.95" customHeight="1">
      <c r="A600" s="259"/>
      <c r="B600" s="368" t="str">
        <f>IF(M600="SINAPI",VLOOKUP(QUA!G600,SINAPI,2,),VLOOKUP(QUA!G600,SETOP,3,))</f>
        <v>PINTOR COM ENCARGOS COMPLEMENTARES</v>
      </c>
      <c r="C600" s="369"/>
      <c r="D600" s="369"/>
      <c r="E600" s="369"/>
      <c r="F600" s="370"/>
      <c r="G600" s="150">
        <v>88310</v>
      </c>
      <c r="H600" s="150" t="str">
        <f t="shared" ref="H600:H601" si="104">IFERROR(VLOOKUP(G600,SINAPI,3,0),IFERROR(VLOOKUP(G600,SETOP,4,FALSE),"NOME DO SERVIÇO INVÁLIDO"))</f>
        <v>H</v>
      </c>
      <c r="I600" s="363">
        <f>ROUND(IF(M600="SINAPI",VLOOKUP(QUA!G600,SINAPI,4,),VLOOKUP(QUA!G600,SETOP,5,)),2)</f>
        <v>19.690000000000001</v>
      </c>
      <c r="J600" s="150">
        <v>1</v>
      </c>
      <c r="K600" s="151">
        <f>I600*J600</f>
        <v>19.690000000000001</v>
      </c>
      <c r="L600" s="150"/>
      <c r="M600" s="150" t="s">
        <v>16078</v>
      </c>
      <c r="N600" s="223"/>
      <c r="O600" s="10"/>
      <c r="P600" s="10"/>
      <c r="Q600" s="10"/>
      <c r="R600" s="10"/>
    </row>
    <row r="601" spans="1:18" s="15" customFormat="1" ht="24.95" customHeight="1">
      <c r="A601" s="259"/>
      <c r="B601" s="368" t="str">
        <f>IF(M601="SINAPI",VLOOKUP(QUA!G601,SINAPI,2,),VLOOKUP(QUA!G601,SETOP,3,))</f>
        <v>SERVENTE COM ENCARGOS COMPLEMENTARES</v>
      </c>
      <c r="C601" s="369"/>
      <c r="D601" s="369"/>
      <c r="E601" s="369"/>
      <c r="F601" s="370"/>
      <c r="G601" s="150">
        <v>88316</v>
      </c>
      <c r="H601" s="150" t="str">
        <f t="shared" si="104"/>
        <v>H</v>
      </c>
      <c r="I601" s="363">
        <f>ROUND(IF(M601="SINAPI",VLOOKUP(QUA!G601,SINAPI,4,),VLOOKUP(QUA!G601,SETOP,5,)),2)</f>
        <v>13.38</v>
      </c>
      <c r="J601" s="150">
        <v>1</v>
      </c>
      <c r="K601" s="151">
        <f t="shared" ref="K601" si="105">I601*J601</f>
        <v>13.38</v>
      </c>
      <c r="L601" s="150"/>
      <c r="M601" s="150" t="s">
        <v>16078</v>
      </c>
      <c r="N601" s="223"/>
      <c r="O601" s="10"/>
      <c r="P601" s="10"/>
      <c r="Q601" s="10"/>
      <c r="R601" s="10"/>
    </row>
    <row r="602" spans="1:18" s="15" customFormat="1" ht="24.95" customHeight="1">
      <c r="A602" s="259"/>
      <c r="B602" s="375" t="s">
        <v>22762</v>
      </c>
      <c r="C602" s="375"/>
      <c r="D602" s="375"/>
      <c r="E602" s="375"/>
      <c r="F602" s="375"/>
      <c r="G602" s="375"/>
      <c r="H602" s="375"/>
      <c r="I602" s="375"/>
      <c r="J602" s="375"/>
      <c r="K602" s="375"/>
      <c r="L602" s="254"/>
      <c r="M602" s="255" t="s">
        <v>6284</v>
      </c>
      <c r="N602" s="223"/>
      <c r="O602" s="10"/>
      <c r="P602" s="10"/>
      <c r="Q602" s="10"/>
      <c r="R602" s="10"/>
    </row>
    <row r="603" spans="1:18" s="15" customFormat="1" ht="24.95" customHeight="1">
      <c r="A603" s="259"/>
      <c r="B603" s="376" t="s">
        <v>22759</v>
      </c>
      <c r="C603" s="377"/>
      <c r="D603" s="377"/>
      <c r="E603" s="377"/>
      <c r="F603" s="377"/>
      <c r="G603" s="377"/>
      <c r="H603" s="377"/>
      <c r="I603" s="377"/>
      <c r="J603" s="377"/>
      <c r="K603" s="377"/>
      <c r="L603" s="377"/>
      <c r="M603" s="378"/>
      <c r="N603" s="223"/>
      <c r="O603" s="10"/>
      <c r="P603" s="10"/>
      <c r="Q603" s="10"/>
      <c r="R603" s="10"/>
    </row>
    <row r="604" spans="1:18" s="15" customFormat="1" ht="24.95" customHeight="1">
      <c r="A604" s="259"/>
      <c r="B604" s="379" t="s">
        <v>16812</v>
      </c>
      <c r="C604" s="380"/>
      <c r="D604" s="380"/>
      <c r="E604" s="380"/>
      <c r="F604" s="381"/>
      <c r="G604" s="388" t="s">
        <v>16813</v>
      </c>
      <c r="H604" s="388" t="s">
        <v>16809</v>
      </c>
      <c r="I604" s="389" t="s">
        <v>16814</v>
      </c>
      <c r="J604" s="388" t="s">
        <v>16815</v>
      </c>
      <c r="K604" s="390" t="s">
        <v>16816</v>
      </c>
      <c r="L604" s="227" t="s">
        <v>16817</v>
      </c>
      <c r="M604" s="364">
        <f>SUM(K607:K609)</f>
        <v>34.328400000000002</v>
      </c>
      <c r="N604" s="223"/>
      <c r="O604" s="10"/>
      <c r="P604" s="10"/>
      <c r="Q604" s="10"/>
      <c r="R604" s="10"/>
    </row>
    <row r="605" spans="1:18" s="15" customFormat="1" ht="24.95" customHeight="1">
      <c r="A605" s="259"/>
      <c r="B605" s="382"/>
      <c r="C605" s="383"/>
      <c r="D605" s="383"/>
      <c r="E605" s="383"/>
      <c r="F605" s="384"/>
      <c r="G605" s="388"/>
      <c r="H605" s="388"/>
      <c r="I605" s="389"/>
      <c r="J605" s="388"/>
      <c r="K605" s="390"/>
      <c r="L605" s="391" t="s">
        <v>16818</v>
      </c>
      <c r="M605" s="391"/>
      <c r="N605" s="223"/>
      <c r="O605" s="10"/>
      <c r="P605" s="10"/>
      <c r="Q605" s="10"/>
      <c r="R605" s="10"/>
    </row>
    <row r="606" spans="1:18" s="15" customFormat="1" ht="24.95" customHeight="1">
      <c r="A606" s="259"/>
      <c r="B606" s="385"/>
      <c r="C606" s="386"/>
      <c r="D606" s="386"/>
      <c r="E606" s="386"/>
      <c r="F606" s="387"/>
      <c r="G606" s="388"/>
      <c r="H606" s="388"/>
      <c r="I606" s="389"/>
      <c r="J606" s="388"/>
      <c r="K606" s="390"/>
      <c r="L606" s="226" t="s">
        <v>16192</v>
      </c>
      <c r="M606" s="226" t="s">
        <v>16819</v>
      </c>
      <c r="N606" s="223"/>
      <c r="O606" s="10"/>
      <c r="P606" s="10"/>
      <c r="Q606" s="10"/>
      <c r="R606" s="10"/>
    </row>
    <row r="607" spans="1:18" s="15" customFormat="1" ht="24.95" customHeight="1">
      <c r="A607" s="259"/>
      <c r="B607" s="365" t="s">
        <v>22751</v>
      </c>
      <c r="C607" s="366"/>
      <c r="D607" s="366"/>
      <c r="E607" s="366"/>
      <c r="F607" s="367"/>
      <c r="G607" s="150" t="s">
        <v>16829</v>
      </c>
      <c r="H607" s="150" t="s">
        <v>5775</v>
      </c>
      <c r="I607" s="151">
        <v>62.92</v>
      </c>
      <c r="J607" s="150">
        <v>0.02</v>
      </c>
      <c r="K607" s="151">
        <f>I607*J607</f>
        <v>1.2584</v>
      </c>
      <c r="L607" s="150" t="s">
        <v>16826</v>
      </c>
      <c r="M607" s="150" t="s">
        <v>16194</v>
      </c>
      <c r="N607" s="223"/>
      <c r="O607" s="10"/>
      <c r="P607" s="10"/>
      <c r="Q607" s="10"/>
      <c r="R607" s="10"/>
    </row>
    <row r="608" spans="1:18" s="15" customFormat="1" ht="24.95" customHeight="1">
      <c r="A608" s="259"/>
      <c r="B608" s="368" t="str">
        <f>IF(M608="SINAPI",VLOOKUP(QUA!G608,SINAPI,2,),VLOOKUP(QUA!G608,SETOP,3,))</f>
        <v>PINTOR COM ENCARGOS COMPLEMENTARES</v>
      </c>
      <c r="C608" s="369"/>
      <c r="D608" s="369"/>
      <c r="E608" s="369"/>
      <c r="F608" s="370"/>
      <c r="G608" s="150">
        <v>88310</v>
      </c>
      <c r="H608" s="150" t="str">
        <f t="shared" ref="H608:H609" si="106">IFERROR(VLOOKUP(G608,SINAPI,3,0),IFERROR(VLOOKUP(G608,SETOP,4,FALSE),"NOME DO SERVIÇO INVÁLIDO"))</f>
        <v>H</v>
      </c>
      <c r="I608" s="363">
        <f>ROUND(IF(M608="SINAPI",VLOOKUP(QUA!G608,SINAPI,4,),VLOOKUP(QUA!G608,SETOP,5,)),2)</f>
        <v>19.690000000000001</v>
      </c>
      <c r="J608" s="150">
        <v>1</v>
      </c>
      <c r="K608" s="151">
        <f>I608*J608</f>
        <v>19.690000000000001</v>
      </c>
      <c r="L608" s="150"/>
      <c r="M608" s="150" t="s">
        <v>16078</v>
      </c>
      <c r="N608" s="223"/>
      <c r="O608" s="10"/>
      <c r="P608" s="10"/>
      <c r="Q608" s="10"/>
      <c r="R608" s="10"/>
    </row>
    <row r="609" spans="1:18" s="15" customFormat="1" ht="24.95" customHeight="1">
      <c r="A609" s="259"/>
      <c r="B609" s="368" t="str">
        <f>IF(M609="SINAPI",VLOOKUP(QUA!G609,SINAPI,2,),VLOOKUP(QUA!G609,SETOP,3,))</f>
        <v>SERVENTE COM ENCARGOS COMPLEMENTARES</v>
      </c>
      <c r="C609" s="369"/>
      <c r="D609" s="369"/>
      <c r="E609" s="369"/>
      <c r="F609" s="370"/>
      <c r="G609" s="150">
        <v>88316</v>
      </c>
      <c r="H609" s="150" t="str">
        <f t="shared" si="106"/>
        <v>H</v>
      </c>
      <c r="I609" s="363">
        <f>ROUND(IF(M609="SINAPI",VLOOKUP(QUA!G609,SINAPI,4,),VLOOKUP(QUA!G609,SETOP,5,)),2)</f>
        <v>13.38</v>
      </c>
      <c r="J609" s="150">
        <v>1</v>
      </c>
      <c r="K609" s="151">
        <f t="shared" ref="K609" si="107">I609*J609</f>
        <v>13.38</v>
      </c>
      <c r="L609" s="150"/>
      <c r="M609" s="150" t="s">
        <v>16078</v>
      </c>
      <c r="N609" s="223"/>
      <c r="O609" s="10"/>
      <c r="P609" s="10"/>
      <c r="Q609" s="10"/>
      <c r="R609" s="10"/>
    </row>
    <row r="610" spans="1:18" s="15" customFormat="1" ht="24.95" hidden="1" customHeight="1">
      <c r="A610" s="259"/>
      <c r="B610" s="273"/>
      <c r="C610" s="273"/>
      <c r="D610" s="273"/>
      <c r="E610" s="273"/>
      <c r="F610" s="273"/>
      <c r="G610" s="274"/>
      <c r="H610" s="273"/>
      <c r="I610" s="275"/>
      <c r="J610" s="276"/>
      <c r="K610" s="276"/>
      <c r="L610" s="273"/>
      <c r="M610" s="273"/>
      <c r="N610" s="223"/>
      <c r="O610" s="10"/>
      <c r="P610" s="10"/>
      <c r="Q610" s="10"/>
      <c r="R610" s="10"/>
    </row>
    <row r="611" spans="1:18" s="15" customFormat="1" ht="24.95" customHeight="1">
      <c r="A611" s="259"/>
      <c r="B611" s="273"/>
      <c r="C611" s="273"/>
      <c r="D611" s="273"/>
      <c r="E611" s="273"/>
      <c r="F611" s="273"/>
      <c r="G611" s="274"/>
      <c r="H611" s="273"/>
      <c r="I611" s="275"/>
      <c r="J611" s="276"/>
      <c r="K611" s="276"/>
      <c r="L611" s="273"/>
      <c r="M611" s="273"/>
      <c r="N611" s="223"/>
      <c r="O611" s="10"/>
      <c r="P611" s="10"/>
      <c r="Q611" s="10"/>
      <c r="R611" s="10"/>
    </row>
    <row r="612" spans="1:18" s="15" customFormat="1" ht="18" customHeight="1">
      <c r="A612" s="259"/>
      <c r="B612" s="17"/>
      <c r="C612" s="88"/>
      <c r="D612" s="88"/>
      <c r="E612" s="187"/>
      <c r="F612" s="187"/>
      <c r="G612" s="198"/>
      <c r="H612" s="88"/>
      <c r="I612" s="88"/>
      <c r="J612" s="88"/>
      <c r="K612" s="88"/>
      <c r="L612" s="88"/>
      <c r="M612" s="88"/>
      <c r="N612" s="88"/>
      <c r="O612" s="125"/>
      <c r="P612" s="125"/>
      <c r="Q612" s="10"/>
      <c r="R612" s="10"/>
    </row>
    <row r="613" spans="1:18" s="15" customFormat="1" ht="18" customHeight="1">
      <c r="A613" s="18"/>
      <c r="B613" s="16"/>
      <c r="C613" s="18"/>
      <c r="D613" s="18"/>
      <c r="E613" s="18"/>
      <c r="F613" s="18"/>
      <c r="G613" s="95"/>
      <c r="H613" s="18"/>
      <c r="I613" s="18"/>
      <c r="J613" s="18"/>
      <c r="K613" s="18"/>
      <c r="L613" s="18"/>
      <c r="M613" s="18"/>
      <c r="N613" s="18"/>
      <c r="O613" s="19"/>
      <c r="P613" s="19"/>
      <c r="Q613" s="19"/>
      <c r="R613" s="19"/>
    </row>
    <row r="614" spans="1:18" s="15" customFormat="1" ht="18" customHeight="1">
      <c r="A614" s="18"/>
      <c r="B614" s="371" t="s">
        <v>21</v>
      </c>
      <c r="C614" s="371"/>
      <c r="D614" s="371"/>
      <c r="E614" s="372"/>
      <c r="F614" s="372"/>
      <c r="G614" s="372"/>
      <c r="H614" s="372"/>
      <c r="I614" s="372"/>
      <c r="J614" s="372"/>
      <c r="K614" s="372"/>
      <c r="L614" s="372"/>
      <c r="M614" s="16"/>
      <c r="N614" s="16"/>
      <c r="O614" s="139"/>
      <c r="P614" s="126"/>
      <c r="Q614" s="1"/>
      <c r="R614" s="1"/>
    </row>
    <row r="615" spans="1:18" s="15" customFormat="1" ht="18" customHeight="1">
      <c r="A615" s="259"/>
      <c r="B615" s="371"/>
      <c r="C615" s="371"/>
      <c r="D615" s="371"/>
      <c r="E615" s="373" t="s">
        <v>16080</v>
      </c>
      <c r="F615" s="373"/>
      <c r="G615" s="373"/>
      <c r="H615" s="373"/>
      <c r="I615" s="373"/>
      <c r="J615" s="373"/>
      <c r="K615" s="17"/>
      <c r="L615" s="17"/>
      <c r="M615" s="17"/>
      <c r="N615" s="17"/>
      <c r="O615" s="140"/>
      <c r="P615" s="126"/>
      <c r="Q615" s="1"/>
      <c r="R615" s="1"/>
    </row>
    <row r="616" spans="1:18" s="15" customFormat="1" ht="15.75" customHeight="1">
      <c r="A616" s="259"/>
      <c r="B616" s="371"/>
      <c r="C616" s="371"/>
      <c r="D616" s="371"/>
      <c r="E616" s="374" t="s">
        <v>16079</v>
      </c>
      <c r="F616" s="374"/>
      <c r="G616" s="374"/>
      <c r="H616" s="374"/>
      <c r="I616" s="374"/>
      <c r="J616" s="374"/>
      <c r="K616" s="17"/>
      <c r="L616" s="17"/>
      <c r="M616" s="17"/>
      <c r="N616" s="17"/>
      <c r="O616" s="140"/>
      <c r="P616" s="126"/>
      <c r="Q616" s="1"/>
      <c r="R616" s="1"/>
    </row>
    <row r="617" spans="1:18" s="15" customFormat="1">
      <c r="A617" s="237"/>
      <c r="B617" s="1"/>
      <c r="C617" s="1"/>
      <c r="D617" s="8"/>
      <c r="E617" s="2"/>
      <c r="F617" s="2"/>
      <c r="G617" s="185"/>
      <c r="H617" s="1"/>
      <c r="I617" s="1"/>
      <c r="J617" s="1"/>
      <c r="K617" s="1"/>
      <c r="L617" s="1"/>
      <c r="M617" s="1"/>
      <c r="N617" s="1"/>
      <c r="O617" s="126"/>
      <c r="P617" s="103"/>
      <c r="Q617" s="14"/>
      <c r="R617" s="14"/>
    </row>
    <row r="618" spans="1:18" s="15" customFormat="1">
      <c r="A618" s="237"/>
      <c r="B618" s="1"/>
      <c r="C618" s="1"/>
      <c r="D618" s="8"/>
      <c r="E618" s="2"/>
      <c r="F618" s="2"/>
      <c r="G618" s="185"/>
      <c r="H618" s="1"/>
      <c r="I618" s="1"/>
      <c r="J618" s="1"/>
      <c r="K618" s="1"/>
      <c r="L618" s="1"/>
      <c r="M618" s="1"/>
      <c r="N618" s="1"/>
      <c r="O618" s="126"/>
      <c r="P618" s="103"/>
      <c r="Q618" s="14"/>
      <c r="R618" s="14"/>
    </row>
    <row r="619" spans="1:18" s="15" customFormat="1">
      <c r="A619" s="237"/>
      <c r="B619" s="1"/>
      <c r="C619" s="1"/>
      <c r="D619" s="8"/>
      <c r="E619" s="2"/>
      <c r="F619" s="2"/>
      <c r="G619" s="185"/>
      <c r="H619" s="1"/>
      <c r="I619" s="1"/>
      <c r="J619" s="1"/>
      <c r="K619" s="1"/>
      <c r="L619" s="1"/>
      <c r="M619" s="1"/>
      <c r="N619" s="1"/>
      <c r="O619" s="126"/>
      <c r="P619" s="103"/>
      <c r="Q619" s="14"/>
      <c r="R619" s="14"/>
    </row>
    <row r="620" spans="1:18" s="15" customFormat="1">
      <c r="A620" s="237"/>
      <c r="B620" s="1"/>
      <c r="C620" s="1"/>
      <c r="D620" s="8"/>
      <c r="E620" s="2"/>
      <c r="F620" s="2"/>
      <c r="G620" s="185"/>
      <c r="H620" s="1"/>
      <c r="I620" s="1"/>
      <c r="J620" s="1"/>
      <c r="K620" s="1"/>
      <c r="L620" s="1"/>
      <c r="M620" s="1"/>
      <c r="N620" s="1"/>
      <c r="O620" s="126"/>
      <c r="P620" s="103"/>
      <c r="Q620" s="14"/>
      <c r="R620" s="14"/>
    </row>
    <row r="621" spans="1:18" s="15" customFormat="1">
      <c r="A621" s="237"/>
      <c r="B621" s="1"/>
      <c r="C621" s="1"/>
      <c r="D621" s="8"/>
      <c r="E621" s="2"/>
      <c r="F621" s="2"/>
      <c r="G621" s="185"/>
      <c r="H621" s="1"/>
      <c r="I621" s="1"/>
      <c r="J621" s="1"/>
      <c r="K621" s="1"/>
      <c r="L621" s="1"/>
      <c r="M621" s="1"/>
      <c r="N621" s="1"/>
      <c r="O621" s="126"/>
      <c r="P621" s="103"/>
      <c r="Q621" s="14"/>
      <c r="R621" s="14"/>
    </row>
    <row r="622" spans="1:18" s="15" customFormat="1">
      <c r="A622" s="237"/>
      <c r="B622" s="1"/>
      <c r="C622" s="1"/>
      <c r="D622" s="8"/>
      <c r="E622" s="2"/>
      <c r="F622" s="2"/>
      <c r="G622" s="185"/>
      <c r="H622" s="1"/>
      <c r="I622" s="1"/>
      <c r="J622" s="1"/>
      <c r="K622" s="1"/>
      <c r="L622" s="1"/>
      <c r="M622" s="1"/>
      <c r="N622" s="1"/>
      <c r="O622" s="126"/>
      <c r="P622" s="103"/>
      <c r="Q622" s="14"/>
      <c r="R622" s="14"/>
    </row>
    <row r="623" spans="1:18" s="15" customFormat="1">
      <c r="A623" s="237"/>
      <c r="B623" s="1"/>
      <c r="C623" s="1"/>
      <c r="D623" s="8"/>
      <c r="E623" s="2"/>
      <c r="F623" s="2"/>
      <c r="G623" s="185"/>
      <c r="H623" s="1"/>
      <c r="I623" s="1"/>
      <c r="J623" s="1"/>
      <c r="K623" s="1"/>
      <c r="L623" s="1"/>
      <c r="M623" s="1"/>
      <c r="N623" s="1"/>
      <c r="O623" s="126"/>
      <c r="P623" s="103"/>
      <c r="Q623" s="14"/>
      <c r="R623" s="14"/>
    </row>
    <row r="624" spans="1:18" s="15" customFormat="1">
      <c r="A624" s="237"/>
      <c r="B624" s="1"/>
      <c r="C624" s="1"/>
      <c r="D624" s="8"/>
      <c r="E624" s="2"/>
      <c r="F624" s="2"/>
      <c r="G624" s="185"/>
      <c r="H624" s="1"/>
      <c r="I624" s="1"/>
      <c r="J624" s="1"/>
      <c r="K624" s="1"/>
      <c r="L624" s="1"/>
      <c r="M624" s="1"/>
      <c r="N624" s="1"/>
      <c r="O624" s="126"/>
      <c r="P624" s="103"/>
      <c r="Q624" s="14"/>
      <c r="R624" s="14"/>
    </row>
    <row r="625" spans="1:18" s="15" customFormat="1">
      <c r="A625" s="237"/>
      <c r="B625" s="1"/>
      <c r="C625" s="1"/>
      <c r="D625" s="8"/>
      <c r="E625" s="2"/>
      <c r="F625" s="2"/>
      <c r="G625" s="185"/>
      <c r="H625" s="1"/>
      <c r="I625" s="1"/>
      <c r="J625" s="1"/>
      <c r="K625" s="1"/>
      <c r="L625" s="1"/>
      <c r="M625" s="1"/>
      <c r="N625" s="1"/>
      <c r="O625" s="126"/>
      <c r="P625" s="103"/>
      <c r="Q625" s="14"/>
      <c r="R625" s="14"/>
    </row>
    <row r="626" spans="1:18" s="15" customFormat="1">
      <c r="A626" s="237"/>
      <c r="B626" s="1"/>
      <c r="C626" s="1"/>
      <c r="D626" s="8"/>
      <c r="E626" s="2"/>
      <c r="F626" s="2"/>
      <c r="G626" s="185"/>
      <c r="H626" s="1"/>
      <c r="I626" s="1"/>
      <c r="J626" s="1"/>
      <c r="K626" s="1"/>
      <c r="L626" s="1"/>
      <c r="M626" s="1"/>
      <c r="N626" s="1"/>
      <c r="O626" s="126"/>
      <c r="P626" s="103"/>
      <c r="Q626" s="14"/>
      <c r="R626" s="14"/>
    </row>
    <row r="627" spans="1:18" s="15" customFormat="1">
      <c r="A627" s="237"/>
      <c r="B627" s="1"/>
      <c r="C627" s="1"/>
      <c r="D627" s="8"/>
      <c r="E627" s="2"/>
      <c r="F627" s="2"/>
      <c r="G627" s="185"/>
      <c r="H627" s="1"/>
      <c r="I627" s="1"/>
      <c r="J627" s="1"/>
      <c r="K627" s="1"/>
      <c r="L627" s="1"/>
      <c r="M627" s="1"/>
      <c r="N627" s="1"/>
      <c r="O627" s="126"/>
      <c r="P627" s="103"/>
      <c r="Q627" s="14"/>
      <c r="R627" s="14"/>
    </row>
    <row r="628" spans="1:18" s="15" customFormat="1">
      <c r="A628" s="237"/>
      <c r="B628" s="1"/>
      <c r="C628" s="1"/>
      <c r="D628" s="8"/>
      <c r="E628" s="225"/>
      <c r="F628" s="2"/>
      <c r="G628" s="185"/>
      <c r="H628" s="1"/>
      <c r="I628" s="1"/>
      <c r="J628" s="1"/>
      <c r="K628" s="1"/>
      <c r="L628" s="1"/>
      <c r="M628" s="1"/>
      <c r="N628" s="1"/>
      <c r="O628" s="126"/>
      <c r="P628" s="103"/>
      <c r="Q628" s="14"/>
      <c r="R628" s="14"/>
    </row>
    <row r="629" spans="1:18" s="15" customFormat="1">
      <c r="A629" s="237"/>
      <c r="B629" s="1"/>
      <c r="C629" s="1"/>
      <c r="D629" s="8"/>
      <c r="E629" s="2"/>
      <c r="F629" s="2"/>
      <c r="G629" s="185"/>
      <c r="H629" s="1"/>
      <c r="I629" s="1"/>
      <c r="J629" s="1"/>
      <c r="K629" s="1"/>
      <c r="L629" s="1"/>
      <c r="M629" s="1"/>
      <c r="N629" s="1"/>
      <c r="O629" s="126"/>
      <c r="P629" s="103"/>
      <c r="Q629" s="14"/>
      <c r="R629" s="14"/>
    </row>
    <row r="630" spans="1:18" s="15" customFormat="1">
      <c r="A630" s="237"/>
      <c r="B630" s="1"/>
      <c r="C630" s="1"/>
      <c r="D630" s="8"/>
      <c r="E630" s="92"/>
      <c r="F630" s="92"/>
      <c r="G630" s="92"/>
      <c r="H630" s="272"/>
      <c r="I630" s="270"/>
      <c r="J630" s="270"/>
      <c r="K630" s="1"/>
      <c r="L630" s="1"/>
      <c r="M630" s="1"/>
      <c r="N630" s="1"/>
      <c r="O630" s="126"/>
      <c r="P630" s="103"/>
      <c r="Q630" s="14"/>
      <c r="R630" s="14"/>
    </row>
    <row r="631" spans="1:18" s="15" customFormat="1">
      <c r="A631" s="237"/>
      <c r="B631" s="1"/>
      <c r="C631" s="1"/>
      <c r="D631" s="8"/>
      <c r="E631" s="92"/>
      <c r="F631" s="92"/>
      <c r="G631" s="92"/>
      <c r="H631" s="92"/>
      <c r="I631" s="270"/>
      <c r="J631" s="270"/>
      <c r="K631" s="1"/>
      <c r="L631" s="1"/>
      <c r="M631" s="1"/>
      <c r="N631" s="1"/>
      <c r="O631" s="126"/>
      <c r="P631" s="103"/>
      <c r="Q631" s="14"/>
      <c r="R631" s="14"/>
    </row>
    <row r="632" spans="1:18" s="15" customFormat="1">
      <c r="A632" s="237"/>
      <c r="B632" s="1"/>
      <c r="C632" s="1"/>
      <c r="D632" s="8"/>
      <c r="E632" s="92"/>
      <c r="F632" s="92"/>
      <c r="G632" s="92"/>
      <c r="H632" s="92"/>
      <c r="I632" s="270"/>
      <c r="J632" s="270"/>
      <c r="K632" s="1"/>
      <c r="L632" s="1"/>
      <c r="M632" s="92"/>
      <c r="N632" s="1"/>
      <c r="O632" s="126"/>
      <c r="P632" s="103"/>
      <c r="Q632" s="14"/>
      <c r="R632" s="14"/>
    </row>
    <row r="633" spans="1:18" s="15" customFormat="1">
      <c r="A633" s="237"/>
      <c r="B633" s="1"/>
      <c r="C633" s="1"/>
      <c r="D633" s="8"/>
      <c r="E633" s="92"/>
      <c r="F633" s="92"/>
      <c r="G633" s="92"/>
      <c r="H633" s="92"/>
      <c r="I633" s="270"/>
      <c r="J633" s="270"/>
      <c r="K633" s="1"/>
      <c r="L633" s="1"/>
      <c r="M633" s="1"/>
      <c r="N633" s="1"/>
      <c r="O633" s="126"/>
      <c r="P633" s="103"/>
      <c r="Q633" s="14"/>
      <c r="R633" s="14"/>
    </row>
    <row r="634" spans="1:18" s="15" customFormat="1">
      <c r="A634" s="237"/>
      <c r="B634" s="1"/>
      <c r="C634" s="1"/>
      <c r="D634" s="8"/>
      <c r="E634" s="92"/>
      <c r="F634" s="92"/>
      <c r="G634" s="92"/>
      <c r="H634" s="92"/>
      <c r="I634" s="270"/>
      <c r="J634" s="270"/>
      <c r="K634" s="1"/>
      <c r="L634" s="1"/>
      <c r="M634" s="1"/>
      <c r="N634" s="1"/>
      <c r="O634" s="126"/>
      <c r="P634" s="103"/>
      <c r="Q634" s="14"/>
      <c r="R634" s="14"/>
    </row>
    <row r="635" spans="1:18" s="15" customFormat="1">
      <c r="A635" s="237"/>
      <c r="B635" s="1"/>
      <c r="C635" s="1"/>
      <c r="D635" s="8"/>
      <c r="E635" s="2"/>
      <c r="F635" s="2"/>
      <c r="G635" s="185"/>
      <c r="H635" s="1"/>
      <c r="I635" s="1"/>
      <c r="J635" s="1"/>
      <c r="K635" s="1"/>
      <c r="L635" s="1"/>
      <c r="M635" s="1"/>
      <c r="N635" s="1"/>
      <c r="O635" s="126"/>
      <c r="P635" s="103"/>
      <c r="Q635" s="14"/>
      <c r="R635" s="14"/>
    </row>
    <row r="636" spans="1:18" s="15" customFormat="1">
      <c r="A636" s="237"/>
      <c r="B636" s="1"/>
      <c r="C636" s="1"/>
      <c r="D636" s="8"/>
      <c r="E636" s="2"/>
      <c r="F636" s="2"/>
      <c r="G636" s="185"/>
      <c r="H636" s="1"/>
      <c r="I636" s="1"/>
      <c r="J636" s="1"/>
      <c r="K636" s="1"/>
      <c r="L636" s="1"/>
      <c r="M636" s="1"/>
      <c r="N636" s="1"/>
      <c r="O636" s="126"/>
      <c r="P636" s="103"/>
      <c r="Q636" s="14"/>
      <c r="R636" s="14"/>
    </row>
    <row r="637" spans="1:18" s="15" customFormat="1">
      <c r="A637" s="237"/>
      <c r="B637" s="1"/>
      <c r="C637" s="1"/>
      <c r="D637" s="8"/>
      <c r="E637" s="2"/>
      <c r="F637" s="2"/>
      <c r="G637" s="185"/>
      <c r="H637" s="1"/>
      <c r="I637" s="1"/>
      <c r="J637" s="1"/>
      <c r="K637" s="1"/>
      <c r="L637" s="1"/>
      <c r="M637" s="1"/>
      <c r="N637" s="1"/>
      <c r="O637" s="126"/>
      <c r="P637" s="103"/>
      <c r="Q637" s="14"/>
      <c r="R637" s="14"/>
    </row>
    <row r="638" spans="1:18" s="15" customFormat="1">
      <c r="A638" s="237"/>
      <c r="B638" s="1"/>
      <c r="C638" s="1"/>
      <c r="D638" s="8"/>
      <c r="E638" s="2"/>
      <c r="F638" s="2"/>
      <c r="G638" s="185"/>
      <c r="H638" s="1"/>
      <c r="I638" s="1"/>
      <c r="J638" s="1"/>
      <c r="K638" s="1"/>
      <c r="L638" s="1"/>
      <c r="M638" s="1"/>
      <c r="N638" s="1"/>
      <c r="O638" s="126"/>
      <c r="P638" s="103"/>
      <c r="Q638" s="14"/>
      <c r="R638" s="14"/>
    </row>
    <row r="639" spans="1:18" s="15" customFormat="1">
      <c r="A639" s="237"/>
      <c r="B639" s="1"/>
      <c r="C639" s="1"/>
      <c r="D639" s="8"/>
      <c r="E639" s="2"/>
      <c r="F639" s="2"/>
      <c r="G639" s="185"/>
      <c r="H639" s="1"/>
      <c r="I639" s="1"/>
      <c r="J639" s="1"/>
      <c r="K639" s="1"/>
      <c r="L639" s="1"/>
      <c r="M639" s="1"/>
      <c r="N639" s="1"/>
      <c r="O639" s="126"/>
      <c r="P639" s="103"/>
      <c r="Q639" s="14"/>
      <c r="R639" s="14"/>
    </row>
    <row r="640" spans="1:18" s="15" customFormat="1">
      <c r="A640" s="237"/>
      <c r="B640" s="1"/>
      <c r="C640" s="1"/>
      <c r="D640" s="8"/>
      <c r="E640" s="2"/>
      <c r="F640" s="2"/>
      <c r="G640" s="185"/>
      <c r="H640" s="1"/>
      <c r="I640" s="1"/>
      <c r="J640" s="1"/>
      <c r="K640" s="1"/>
      <c r="L640" s="1"/>
      <c r="M640" s="1"/>
      <c r="N640" s="1"/>
      <c r="O640" s="126"/>
      <c r="P640" s="103"/>
      <c r="Q640" s="14"/>
      <c r="R640" s="14"/>
    </row>
    <row r="641" spans="1:18" s="15" customFormat="1">
      <c r="A641" s="237"/>
      <c r="B641" s="1"/>
      <c r="C641" s="1"/>
      <c r="D641" s="8"/>
      <c r="E641" s="2"/>
      <c r="F641" s="2"/>
      <c r="G641" s="185"/>
      <c r="H641" s="1"/>
      <c r="I641" s="1"/>
      <c r="J641" s="1"/>
      <c r="K641" s="1"/>
      <c r="L641" s="1"/>
      <c r="M641" s="1"/>
      <c r="N641" s="1"/>
      <c r="O641" s="126"/>
      <c r="P641" s="103"/>
      <c r="Q641" s="14"/>
      <c r="R641" s="14"/>
    </row>
    <row r="642" spans="1:18" s="15" customFormat="1">
      <c r="A642" s="237"/>
      <c r="B642" s="1"/>
      <c r="C642" s="1"/>
      <c r="D642" s="8"/>
      <c r="E642" s="2"/>
      <c r="F642" s="2"/>
      <c r="G642" s="185"/>
      <c r="H642" s="1"/>
      <c r="I642" s="1"/>
      <c r="J642" s="1"/>
      <c r="K642" s="1"/>
      <c r="L642" s="1"/>
      <c r="M642" s="1"/>
      <c r="N642" s="1"/>
      <c r="O642" s="126"/>
      <c r="P642" s="103"/>
      <c r="Q642" s="14"/>
      <c r="R642" s="14"/>
    </row>
    <row r="643" spans="1:18" s="15" customFormat="1">
      <c r="A643" s="237"/>
      <c r="B643" s="1"/>
      <c r="C643" s="1"/>
      <c r="D643" s="8"/>
      <c r="E643" s="2"/>
      <c r="F643" s="2"/>
      <c r="G643" s="185"/>
      <c r="H643" s="1"/>
      <c r="I643" s="1"/>
      <c r="J643" s="1"/>
      <c r="K643" s="1"/>
      <c r="L643" s="1"/>
      <c r="M643" s="1"/>
      <c r="N643" s="1"/>
      <c r="O643" s="126"/>
      <c r="P643" s="103"/>
      <c r="Q643" s="14"/>
      <c r="R643" s="14"/>
    </row>
    <row r="644" spans="1:18" s="15" customFormat="1">
      <c r="A644" s="237"/>
      <c r="B644" s="1"/>
      <c r="C644" s="1"/>
      <c r="D644" s="8"/>
      <c r="E644" s="2"/>
      <c r="F644" s="2"/>
      <c r="G644" s="185"/>
      <c r="H644" s="1"/>
      <c r="I644" s="1"/>
      <c r="J644" s="1"/>
      <c r="K644" s="1"/>
      <c r="L644" s="1"/>
      <c r="M644" s="1"/>
      <c r="N644" s="1"/>
      <c r="O644" s="126"/>
      <c r="P644" s="103"/>
      <c r="Q644" s="14"/>
      <c r="R644" s="14"/>
    </row>
    <row r="645" spans="1:18" s="15" customFormat="1">
      <c r="A645" s="237"/>
      <c r="B645" s="1"/>
      <c r="C645" s="1"/>
      <c r="D645" s="8"/>
      <c r="E645" s="2"/>
      <c r="F645" s="2"/>
      <c r="G645" s="185"/>
      <c r="H645" s="1"/>
      <c r="I645" s="1"/>
      <c r="J645" s="1"/>
      <c r="K645" s="1"/>
      <c r="L645" s="1"/>
      <c r="M645" s="1"/>
      <c r="N645" s="1"/>
      <c r="O645" s="126"/>
      <c r="P645" s="103"/>
      <c r="Q645" s="14"/>
      <c r="R645" s="14"/>
    </row>
    <row r="646" spans="1:18" s="15" customFormat="1">
      <c r="A646" s="237"/>
      <c r="B646" s="1"/>
      <c r="C646" s="1"/>
      <c r="D646" s="8"/>
      <c r="E646" s="2"/>
      <c r="F646" s="2"/>
      <c r="G646" s="185"/>
      <c r="H646" s="1"/>
      <c r="I646" s="1"/>
      <c r="J646" s="1"/>
      <c r="K646" s="1"/>
      <c r="L646" s="1"/>
      <c r="M646" s="1"/>
      <c r="N646" s="1"/>
      <c r="O646" s="126"/>
      <c r="P646" s="103"/>
      <c r="Q646" s="14"/>
      <c r="R646" s="14"/>
    </row>
    <row r="647" spans="1:18" s="15" customFormat="1">
      <c r="A647" s="237"/>
      <c r="B647" s="1"/>
      <c r="C647" s="1"/>
      <c r="D647" s="8"/>
      <c r="E647" s="2"/>
      <c r="F647" s="2"/>
      <c r="G647" s="185"/>
      <c r="H647" s="1"/>
      <c r="I647" s="1"/>
      <c r="J647" s="1"/>
      <c r="K647" s="1"/>
      <c r="L647" s="1"/>
      <c r="M647" s="1"/>
      <c r="N647" s="1"/>
      <c r="O647" s="126"/>
      <c r="P647" s="103"/>
      <c r="Q647" s="14"/>
      <c r="R647" s="14"/>
    </row>
    <row r="648" spans="1:18" s="15" customFormat="1">
      <c r="A648" s="237"/>
      <c r="B648" s="1"/>
      <c r="C648" s="1"/>
      <c r="D648" s="8"/>
      <c r="E648" s="2"/>
      <c r="F648" s="2"/>
      <c r="G648" s="185"/>
      <c r="H648" s="1"/>
      <c r="I648" s="1"/>
      <c r="J648" s="1"/>
      <c r="K648" s="1"/>
      <c r="L648" s="1"/>
      <c r="M648" s="1"/>
      <c r="N648" s="1"/>
      <c r="O648" s="126"/>
      <c r="P648" s="103"/>
      <c r="Q648" s="14"/>
      <c r="R648" s="14"/>
    </row>
    <row r="649" spans="1:18" s="15" customFormat="1">
      <c r="A649" s="237"/>
      <c r="B649" s="1"/>
      <c r="C649" s="1"/>
      <c r="D649" s="8"/>
      <c r="E649" s="2"/>
      <c r="F649" s="2"/>
      <c r="G649" s="185"/>
      <c r="H649" s="1"/>
      <c r="I649" s="1"/>
      <c r="J649" s="1"/>
      <c r="K649" s="1"/>
      <c r="L649" s="1"/>
      <c r="M649" s="1"/>
      <c r="N649" s="1"/>
      <c r="O649" s="126"/>
      <c r="P649" s="103"/>
      <c r="Q649" s="14"/>
      <c r="R649" s="14"/>
    </row>
    <row r="650" spans="1:18" s="15" customFormat="1">
      <c r="A650" s="237"/>
      <c r="B650" s="1"/>
      <c r="C650" s="1"/>
      <c r="D650" s="8"/>
      <c r="E650" s="2"/>
      <c r="F650" s="2"/>
      <c r="G650" s="185"/>
      <c r="H650" s="1"/>
      <c r="I650" s="1"/>
      <c r="J650" s="1"/>
      <c r="K650" s="1"/>
      <c r="L650" s="1"/>
      <c r="M650" s="1"/>
      <c r="N650" s="1"/>
      <c r="O650" s="126"/>
      <c r="P650" s="103"/>
      <c r="Q650" s="14"/>
      <c r="R650" s="14"/>
    </row>
    <row r="651" spans="1:18" s="15" customFormat="1">
      <c r="A651" s="237"/>
      <c r="B651" s="1"/>
      <c r="C651" s="1"/>
      <c r="D651" s="8"/>
      <c r="E651" s="2"/>
      <c r="F651" s="2"/>
      <c r="G651" s="185"/>
      <c r="H651" s="1"/>
      <c r="I651" s="1"/>
      <c r="J651" s="1"/>
      <c r="K651" s="1"/>
      <c r="L651" s="1"/>
      <c r="M651" s="1"/>
      <c r="N651" s="1"/>
      <c r="O651" s="126"/>
      <c r="P651" s="103"/>
      <c r="Q651" s="14"/>
      <c r="R651" s="14"/>
    </row>
    <row r="652" spans="1:18" s="15" customFormat="1">
      <c r="A652" s="237"/>
      <c r="B652" s="1"/>
      <c r="C652" s="1"/>
      <c r="D652" s="8"/>
      <c r="E652" s="2"/>
      <c r="F652" s="2"/>
      <c r="G652" s="185"/>
      <c r="H652" s="1"/>
      <c r="I652" s="1"/>
      <c r="J652" s="1"/>
      <c r="K652" s="1"/>
      <c r="L652" s="1"/>
      <c r="M652" s="1"/>
      <c r="N652" s="1"/>
      <c r="O652" s="126"/>
      <c r="P652" s="103"/>
      <c r="Q652" s="14"/>
      <c r="R652" s="14"/>
    </row>
    <row r="653" spans="1:18" s="15" customFormat="1">
      <c r="A653" s="237"/>
      <c r="B653" s="1"/>
      <c r="C653" s="1"/>
      <c r="D653" s="8"/>
      <c r="E653" s="2"/>
      <c r="F653" s="2"/>
      <c r="G653" s="185"/>
      <c r="H653" s="1"/>
      <c r="I653" s="1"/>
      <c r="J653" s="1"/>
      <c r="K653" s="1"/>
      <c r="L653" s="1"/>
      <c r="M653" s="1"/>
      <c r="N653" s="1"/>
      <c r="O653" s="126"/>
      <c r="P653" s="103"/>
      <c r="Q653" s="14"/>
      <c r="R653" s="14"/>
    </row>
    <row r="654" spans="1:18" s="15" customFormat="1">
      <c r="A654" s="237"/>
      <c r="B654" s="1"/>
      <c r="C654" s="1"/>
      <c r="D654" s="8"/>
      <c r="E654" s="2"/>
      <c r="F654" s="2"/>
      <c r="G654" s="185"/>
      <c r="H654" s="1"/>
      <c r="I654" s="1"/>
      <c r="J654" s="1"/>
      <c r="K654" s="1"/>
      <c r="L654" s="1"/>
      <c r="M654" s="1"/>
      <c r="N654" s="1"/>
      <c r="O654" s="126"/>
      <c r="P654" s="103"/>
      <c r="Q654" s="14"/>
      <c r="R654" s="14"/>
    </row>
    <row r="655" spans="1:18" s="15" customFormat="1">
      <c r="A655" s="237"/>
      <c r="B655" s="1"/>
      <c r="C655" s="1"/>
      <c r="D655" s="8"/>
      <c r="E655" s="2"/>
      <c r="F655" s="2"/>
      <c r="G655" s="185"/>
      <c r="H655" s="1"/>
      <c r="I655" s="1"/>
      <c r="J655" s="1"/>
      <c r="K655" s="1"/>
      <c r="L655" s="1"/>
      <c r="M655" s="1"/>
      <c r="N655" s="1"/>
      <c r="O655" s="126"/>
      <c r="P655" s="103"/>
      <c r="Q655" s="14"/>
      <c r="R655" s="14"/>
    </row>
    <row r="656" spans="1:18" s="15" customFormat="1">
      <c r="A656" s="237"/>
      <c r="B656" s="1"/>
      <c r="C656" s="1"/>
      <c r="D656" s="8"/>
      <c r="E656" s="2"/>
      <c r="F656" s="2"/>
      <c r="G656" s="185"/>
      <c r="H656" s="1"/>
      <c r="I656" s="1"/>
      <c r="J656" s="1"/>
      <c r="K656" s="1"/>
      <c r="L656" s="1"/>
      <c r="M656" s="1"/>
      <c r="N656" s="1"/>
      <c r="O656" s="126"/>
      <c r="P656" s="103"/>
      <c r="Q656" s="14"/>
      <c r="R656" s="14"/>
    </row>
    <row r="657" spans="1:18" s="15" customFormat="1">
      <c r="A657" s="237"/>
      <c r="B657" s="1"/>
      <c r="C657" s="1"/>
      <c r="D657" s="8"/>
      <c r="E657" s="2"/>
      <c r="F657" s="2"/>
      <c r="G657" s="185"/>
      <c r="H657" s="1"/>
      <c r="I657" s="1"/>
      <c r="J657" s="1"/>
      <c r="K657" s="1"/>
      <c r="L657" s="1"/>
      <c r="M657" s="1"/>
      <c r="N657" s="1"/>
      <c r="O657" s="126"/>
      <c r="P657" s="103"/>
      <c r="Q657" s="14"/>
      <c r="R657" s="14"/>
    </row>
    <row r="658" spans="1:18" s="15" customFormat="1">
      <c r="A658" s="237"/>
      <c r="B658" s="1"/>
      <c r="C658" s="1"/>
      <c r="D658" s="8"/>
      <c r="E658" s="2"/>
      <c r="F658" s="2"/>
      <c r="G658" s="185"/>
      <c r="H658" s="1"/>
      <c r="I658" s="1"/>
      <c r="J658" s="1"/>
      <c r="K658" s="1"/>
      <c r="L658" s="1"/>
      <c r="M658" s="1"/>
      <c r="N658" s="1"/>
      <c r="O658" s="126"/>
      <c r="P658" s="103"/>
      <c r="Q658" s="14"/>
      <c r="R658" s="14"/>
    </row>
    <row r="659" spans="1:18" s="15" customFormat="1">
      <c r="A659" s="237"/>
      <c r="B659" s="1"/>
      <c r="C659" s="1"/>
      <c r="D659" s="8"/>
      <c r="E659" s="2"/>
      <c r="F659" s="2"/>
      <c r="G659" s="185"/>
      <c r="H659" s="1"/>
      <c r="I659" s="1"/>
      <c r="J659" s="1"/>
      <c r="K659" s="1"/>
      <c r="L659" s="1"/>
      <c r="M659" s="1"/>
      <c r="N659" s="1"/>
      <c r="O659" s="126"/>
      <c r="P659" s="103"/>
      <c r="Q659" s="14"/>
      <c r="R659" s="14"/>
    </row>
    <row r="660" spans="1:18" s="15" customFormat="1">
      <c r="A660" s="237"/>
      <c r="B660" s="1"/>
      <c r="C660" s="1"/>
      <c r="D660" s="8"/>
      <c r="E660" s="2"/>
      <c r="F660" s="2"/>
      <c r="G660" s="185"/>
      <c r="H660" s="1"/>
      <c r="I660" s="1"/>
      <c r="J660" s="1"/>
      <c r="K660" s="1"/>
      <c r="L660" s="1"/>
      <c r="M660" s="1"/>
      <c r="N660" s="1"/>
      <c r="O660" s="126"/>
      <c r="P660" s="103"/>
      <c r="Q660" s="14"/>
      <c r="R660" s="14"/>
    </row>
    <row r="661" spans="1:18" s="15" customFormat="1">
      <c r="A661" s="237"/>
      <c r="B661" s="1"/>
      <c r="C661" s="1"/>
      <c r="D661" s="8"/>
      <c r="E661" s="2"/>
      <c r="F661" s="2"/>
      <c r="G661" s="185"/>
      <c r="H661" s="1"/>
      <c r="I661" s="1"/>
      <c r="J661" s="1"/>
      <c r="K661" s="1"/>
      <c r="L661" s="1"/>
      <c r="M661" s="1"/>
      <c r="N661" s="1"/>
      <c r="O661" s="126"/>
      <c r="P661" s="103"/>
      <c r="Q661" s="14"/>
      <c r="R661" s="14"/>
    </row>
    <row r="662" spans="1:18" s="15" customFormat="1">
      <c r="A662" s="237"/>
      <c r="B662" s="1"/>
      <c r="C662" s="1"/>
      <c r="D662" s="8"/>
      <c r="E662" s="2"/>
      <c r="F662" s="2"/>
      <c r="G662" s="185"/>
      <c r="H662" s="1"/>
      <c r="I662" s="1"/>
      <c r="J662" s="1"/>
      <c r="K662" s="1"/>
      <c r="L662" s="1"/>
      <c r="M662" s="1"/>
      <c r="N662" s="1"/>
      <c r="O662" s="126"/>
      <c r="P662" s="103"/>
      <c r="Q662" s="14"/>
      <c r="R662" s="14"/>
    </row>
    <row r="663" spans="1:18" s="15" customFormat="1">
      <c r="A663" s="237"/>
      <c r="B663" s="1"/>
      <c r="C663" s="1"/>
      <c r="D663" s="8"/>
      <c r="E663" s="2"/>
      <c r="F663" s="2"/>
      <c r="G663" s="185"/>
      <c r="H663" s="1"/>
      <c r="I663" s="1"/>
      <c r="J663" s="1"/>
      <c r="K663" s="1"/>
      <c r="L663" s="1"/>
      <c r="M663" s="1"/>
      <c r="N663" s="1"/>
      <c r="O663" s="126"/>
      <c r="P663" s="103"/>
      <c r="Q663" s="14"/>
      <c r="R663" s="14"/>
    </row>
    <row r="664" spans="1:18" s="15" customFormat="1">
      <c r="A664" s="237"/>
      <c r="B664" s="1"/>
      <c r="C664" s="1"/>
      <c r="D664" s="8"/>
      <c r="E664" s="2"/>
      <c r="F664" s="2"/>
      <c r="G664" s="185"/>
      <c r="H664" s="1"/>
      <c r="I664" s="1"/>
      <c r="J664" s="1"/>
      <c r="K664" s="1"/>
      <c r="L664" s="1"/>
      <c r="M664" s="1"/>
      <c r="N664" s="1"/>
      <c r="O664" s="126"/>
      <c r="P664" s="103"/>
      <c r="Q664" s="14"/>
      <c r="R664" s="14"/>
    </row>
    <row r="665" spans="1:18" s="15" customFormat="1">
      <c r="A665" s="237"/>
      <c r="B665" s="1"/>
      <c r="C665" s="1"/>
      <c r="D665" s="8"/>
      <c r="E665" s="2"/>
      <c r="F665" s="2"/>
      <c r="G665" s="185"/>
      <c r="H665" s="1"/>
      <c r="I665" s="1"/>
      <c r="J665" s="1"/>
      <c r="K665" s="1"/>
      <c r="L665" s="1"/>
      <c r="M665" s="1"/>
      <c r="N665" s="1"/>
      <c r="O665" s="126"/>
      <c r="P665" s="103"/>
      <c r="Q665" s="14"/>
      <c r="R665" s="14"/>
    </row>
    <row r="666" spans="1:18" s="15" customFormat="1">
      <c r="A666" s="237"/>
      <c r="B666" s="1"/>
      <c r="C666" s="1"/>
      <c r="D666" s="8"/>
      <c r="E666" s="2"/>
      <c r="F666" s="2"/>
      <c r="G666" s="185"/>
      <c r="H666" s="1"/>
      <c r="I666" s="1"/>
      <c r="J666" s="1"/>
      <c r="K666" s="1"/>
      <c r="L666" s="1"/>
      <c r="M666" s="1"/>
      <c r="N666" s="1"/>
      <c r="O666" s="126"/>
      <c r="P666" s="103"/>
      <c r="Q666" s="14"/>
      <c r="R666" s="14"/>
    </row>
    <row r="667" spans="1:18" s="15" customFormat="1">
      <c r="A667" s="237"/>
      <c r="B667" s="1"/>
      <c r="C667" s="1"/>
      <c r="D667" s="8"/>
      <c r="E667" s="2"/>
      <c r="F667" s="2"/>
      <c r="G667" s="185"/>
      <c r="H667" s="1"/>
      <c r="I667" s="1"/>
      <c r="J667" s="1"/>
      <c r="K667" s="1"/>
      <c r="L667" s="1"/>
      <c r="M667" s="1"/>
      <c r="N667" s="1"/>
      <c r="O667" s="126"/>
      <c r="P667" s="103"/>
      <c r="Q667" s="14"/>
      <c r="R667" s="14"/>
    </row>
    <row r="668" spans="1:18" s="15" customFormat="1">
      <c r="A668" s="237"/>
      <c r="B668" s="1"/>
      <c r="C668" s="1"/>
      <c r="D668" s="8"/>
      <c r="E668" s="2"/>
      <c r="F668" s="2"/>
      <c r="G668" s="185"/>
      <c r="H668" s="1"/>
      <c r="I668" s="1"/>
      <c r="J668" s="1"/>
      <c r="K668" s="1"/>
      <c r="L668" s="1"/>
      <c r="M668" s="1"/>
      <c r="N668" s="1"/>
      <c r="O668" s="126"/>
      <c r="P668" s="103"/>
      <c r="Q668" s="14"/>
      <c r="R668" s="14"/>
    </row>
    <row r="669" spans="1:18" s="15" customFormat="1">
      <c r="A669" s="237"/>
      <c r="B669" s="1"/>
      <c r="C669" s="1"/>
      <c r="D669" s="8"/>
      <c r="E669" s="2"/>
      <c r="F669" s="2"/>
      <c r="G669" s="185"/>
      <c r="H669" s="1"/>
      <c r="I669" s="1"/>
      <c r="J669" s="1"/>
      <c r="K669" s="1"/>
      <c r="L669" s="1"/>
      <c r="M669" s="1"/>
      <c r="N669" s="1"/>
      <c r="O669" s="126"/>
      <c r="P669" s="103"/>
      <c r="Q669" s="14"/>
      <c r="R669" s="14"/>
    </row>
    <row r="670" spans="1:18" s="15" customFormat="1">
      <c r="A670" s="237"/>
      <c r="B670" s="1"/>
      <c r="C670" s="1"/>
      <c r="D670" s="8"/>
      <c r="E670" s="2"/>
      <c r="F670" s="2"/>
      <c r="G670" s="185"/>
      <c r="H670" s="1"/>
      <c r="I670" s="1"/>
      <c r="J670" s="1"/>
      <c r="K670" s="1"/>
      <c r="L670" s="1"/>
      <c r="M670" s="1"/>
      <c r="N670" s="1"/>
      <c r="O670" s="126"/>
      <c r="P670" s="103"/>
      <c r="Q670" s="14"/>
      <c r="R670" s="14"/>
    </row>
    <row r="671" spans="1:18" s="15" customFormat="1">
      <c r="A671" s="237"/>
      <c r="B671" s="1"/>
      <c r="C671" s="1"/>
      <c r="D671" s="8"/>
      <c r="E671" s="2"/>
      <c r="F671" s="2"/>
      <c r="G671" s="185"/>
      <c r="H671" s="1"/>
      <c r="I671" s="1"/>
      <c r="J671" s="1"/>
      <c r="K671" s="1"/>
      <c r="L671" s="1"/>
      <c r="M671" s="1"/>
      <c r="N671" s="1"/>
      <c r="O671" s="126"/>
      <c r="P671" s="103"/>
      <c r="Q671" s="14"/>
      <c r="R671" s="14"/>
    </row>
    <row r="672" spans="1:18" s="15" customFormat="1">
      <c r="A672" s="237"/>
      <c r="B672" s="1"/>
      <c r="C672" s="1"/>
      <c r="D672" s="8"/>
      <c r="E672" s="2"/>
      <c r="F672" s="2"/>
      <c r="G672" s="185"/>
      <c r="H672" s="1"/>
      <c r="I672" s="1"/>
      <c r="J672" s="1"/>
      <c r="K672" s="1"/>
      <c r="L672" s="1"/>
      <c r="M672" s="1"/>
      <c r="N672" s="1"/>
      <c r="O672" s="126"/>
      <c r="P672" s="103"/>
      <c r="Q672" s="14"/>
      <c r="R672" s="14"/>
    </row>
    <row r="673" spans="1:18" s="15" customFormat="1">
      <c r="A673" s="237"/>
      <c r="B673" s="1"/>
      <c r="C673" s="1"/>
      <c r="D673" s="8"/>
      <c r="E673" s="2"/>
      <c r="F673" s="2"/>
      <c r="G673" s="185"/>
      <c r="H673" s="1"/>
      <c r="I673" s="1"/>
      <c r="J673" s="1"/>
      <c r="K673" s="1"/>
      <c r="L673" s="1"/>
      <c r="M673" s="1"/>
      <c r="N673" s="1"/>
      <c r="O673" s="126"/>
      <c r="P673" s="103"/>
      <c r="Q673" s="14"/>
      <c r="R673" s="14"/>
    </row>
    <row r="674" spans="1:18" s="15" customFormat="1">
      <c r="A674" s="237"/>
      <c r="B674" s="1"/>
      <c r="C674" s="1"/>
      <c r="D674" s="8"/>
      <c r="E674" s="2"/>
      <c r="F674" s="2"/>
      <c r="G674" s="185"/>
      <c r="H674" s="1"/>
      <c r="I674" s="1"/>
      <c r="J674" s="1"/>
      <c r="K674" s="1"/>
      <c r="L674" s="1"/>
      <c r="M674" s="1"/>
      <c r="N674" s="1"/>
      <c r="O674" s="126"/>
      <c r="P674" s="103"/>
      <c r="Q674" s="14"/>
      <c r="R674" s="14"/>
    </row>
    <row r="675" spans="1:18" s="15" customFormat="1">
      <c r="A675" s="237"/>
      <c r="B675" s="1"/>
      <c r="C675" s="1"/>
      <c r="D675" s="8"/>
      <c r="E675" s="2"/>
      <c r="F675" s="2"/>
      <c r="G675" s="185"/>
      <c r="H675" s="1"/>
      <c r="I675" s="1"/>
      <c r="J675" s="1"/>
      <c r="K675" s="1"/>
      <c r="L675" s="1"/>
      <c r="M675" s="1"/>
      <c r="N675" s="1"/>
      <c r="O675" s="126"/>
      <c r="P675" s="103"/>
      <c r="Q675" s="14"/>
      <c r="R675" s="14"/>
    </row>
    <row r="676" spans="1:18" s="15" customFormat="1">
      <c r="A676" s="237"/>
      <c r="B676" s="1"/>
      <c r="C676" s="1"/>
      <c r="D676" s="8"/>
      <c r="E676" s="2"/>
      <c r="F676" s="2"/>
      <c r="G676" s="185"/>
      <c r="H676" s="1"/>
      <c r="I676" s="1"/>
      <c r="J676" s="1"/>
      <c r="K676" s="1"/>
      <c r="L676" s="1"/>
      <c r="M676" s="1"/>
      <c r="N676" s="1"/>
      <c r="O676" s="126"/>
      <c r="P676" s="103"/>
      <c r="Q676" s="14"/>
      <c r="R676" s="14"/>
    </row>
    <row r="677" spans="1:18" s="15" customFormat="1">
      <c r="A677" s="237"/>
      <c r="B677" s="1"/>
      <c r="C677" s="1"/>
      <c r="D677" s="8"/>
      <c r="E677" s="2"/>
      <c r="F677" s="2"/>
      <c r="G677" s="185"/>
      <c r="H677" s="1"/>
      <c r="I677" s="1"/>
      <c r="J677" s="1"/>
      <c r="K677" s="1"/>
      <c r="L677" s="1"/>
      <c r="M677" s="1"/>
      <c r="N677" s="1"/>
      <c r="O677" s="126"/>
      <c r="P677" s="103"/>
      <c r="Q677" s="14"/>
      <c r="R677" s="14"/>
    </row>
    <row r="678" spans="1:18" s="15" customFormat="1">
      <c r="A678" s="237"/>
      <c r="B678" s="1"/>
      <c r="C678" s="1"/>
      <c r="D678" s="8"/>
      <c r="E678" s="2"/>
      <c r="F678" s="2"/>
      <c r="G678" s="185"/>
      <c r="H678" s="1"/>
      <c r="I678" s="1"/>
      <c r="J678" s="1"/>
      <c r="K678" s="1"/>
      <c r="L678" s="1"/>
      <c r="M678" s="1"/>
      <c r="N678" s="1"/>
      <c r="O678" s="126"/>
      <c r="P678" s="103"/>
      <c r="Q678" s="14"/>
      <c r="R678" s="14"/>
    </row>
    <row r="679" spans="1:18" s="15" customFormat="1">
      <c r="A679" s="237"/>
      <c r="B679" s="1"/>
      <c r="C679" s="1"/>
      <c r="D679" s="8"/>
      <c r="E679" s="2"/>
      <c r="F679" s="2"/>
      <c r="G679" s="185"/>
      <c r="H679" s="1"/>
      <c r="I679" s="1"/>
      <c r="J679" s="1"/>
      <c r="K679" s="1"/>
      <c r="L679" s="1"/>
      <c r="M679" s="1"/>
      <c r="N679" s="1"/>
      <c r="O679" s="126"/>
      <c r="P679" s="103"/>
      <c r="Q679" s="14"/>
      <c r="R679" s="14"/>
    </row>
    <row r="680" spans="1:18" s="15" customFormat="1">
      <c r="A680" s="237"/>
      <c r="B680" s="1"/>
      <c r="C680" s="1"/>
      <c r="D680" s="8"/>
      <c r="E680" s="2"/>
      <c r="F680" s="2"/>
      <c r="G680" s="185"/>
      <c r="H680" s="1"/>
      <c r="I680" s="1"/>
      <c r="J680" s="1"/>
      <c r="K680" s="1"/>
      <c r="L680" s="1"/>
      <c r="M680" s="1"/>
      <c r="N680" s="1"/>
      <c r="O680" s="126"/>
      <c r="P680" s="103"/>
      <c r="Q680" s="14"/>
      <c r="R680" s="14"/>
    </row>
    <row r="681" spans="1:18" s="15" customFormat="1">
      <c r="A681" s="237"/>
      <c r="B681" s="1"/>
      <c r="C681" s="1"/>
      <c r="D681" s="8"/>
      <c r="E681" s="2"/>
      <c r="F681" s="2"/>
      <c r="G681" s="185"/>
      <c r="H681" s="1"/>
      <c r="I681" s="1"/>
      <c r="J681" s="1"/>
      <c r="K681" s="1"/>
      <c r="L681" s="1"/>
      <c r="M681" s="1"/>
      <c r="N681" s="1"/>
      <c r="O681" s="126"/>
      <c r="P681" s="103"/>
      <c r="Q681" s="14"/>
      <c r="R681" s="14"/>
    </row>
    <row r="682" spans="1:18" s="15" customFormat="1">
      <c r="A682" s="237"/>
      <c r="B682" s="1"/>
      <c r="C682" s="1"/>
      <c r="D682" s="8"/>
      <c r="E682" s="2"/>
      <c r="F682" s="2"/>
      <c r="G682" s="185"/>
      <c r="H682" s="1"/>
      <c r="I682" s="1"/>
      <c r="J682" s="1"/>
      <c r="K682" s="1"/>
      <c r="L682" s="1"/>
      <c r="M682" s="1"/>
      <c r="N682" s="1"/>
      <c r="O682" s="126"/>
      <c r="P682" s="103"/>
      <c r="Q682" s="14"/>
      <c r="R682" s="14"/>
    </row>
    <row r="683" spans="1:18" s="15" customFormat="1">
      <c r="A683" s="237"/>
      <c r="B683" s="1"/>
      <c r="C683" s="1"/>
      <c r="D683" s="8"/>
      <c r="E683" s="2"/>
      <c r="F683" s="2"/>
      <c r="G683" s="185"/>
      <c r="H683" s="1"/>
      <c r="I683" s="1"/>
      <c r="J683" s="1"/>
      <c r="K683" s="1"/>
      <c r="L683" s="1"/>
      <c r="M683" s="1"/>
      <c r="N683" s="1"/>
      <c r="O683" s="126"/>
      <c r="P683" s="103"/>
      <c r="Q683" s="14"/>
      <c r="R683" s="14"/>
    </row>
    <row r="684" spans="1:18" s="15" customFormat="1">
      <c r="A684" s="237"/>
      <c r="B684" s="1"/>
      <c r="C684" s="1"/>
      <c r="D684" s="8"/>
      <c r="E684" s="2"/>
      <c r="F684" s="2"/>
      <c r="G684" s="185"/>
      <c r="H684" s="1"/>
      <c r="I684" s="1"/>
      <c r="J684" s="1"/>
      <c r="K684" s="1"/>
      <c r="L684" s="1"/>
      <c r="M684" s="1"/>
      <c r="N684" s="1"/>
      <c r="O684" s="126"/>
      <c r="P684" s="103"/>
      <c r="Q684" s="14"/>
      <c r="R684" s="14"/>
    </row>
    <row r="685" spans="1:18" s="15" customFormat="1">
      <c r="A685" s="237"/>
      <c r="B685" s="1"/>
      <c r="C685" s="1"/>
      <c r="D685" s="8"/>
      <c r="E685" s="2"/>
      <c r="F685" s="2"/>
      <c r="G685" s="185"/>
      <c r="H685" s="1"/>
      <c r="I685" s="1"/>
      <c r="J685" s="1"/>
      <c r="K685" s="1"/>
      <c r="L685" s="1"/>
      <c r="M685" s="1"/>
      <c r="N685" s="1"/>
      <c r="O685" s="126"/>
      <c r="P685" s="103"/>
      <c r="Q685" s="14"/>
      <c r="R685" s="14"/>
    </row>
    <row r="686" spans="1:18" s="15" customFormat="1">
      <c r="A686" s="237"/>
      <c r="B686" s="1"/>
      <c r="C686" s="1"/>
      <c r="D686" s="8"/>
      <c r="E686" s="2"/>
      <c r="F686" s="2"/>
      <c r="G686" s="185"/>
      <c r="H686" s="1"/>
      <c r="I686" s="1"/>
      <c r="J686" s="1"/>
      <c r="K686" s="1"/>
      <c r="L686" s="1"/>
      <c r="M686" s="1"/>
      <c r="N686" s="1"/>
      <c r="O686" s="126"/>
      <c r="P686" s="103"/>
      <c r="Q686" s="14"/>
      <c r="R686" s="14"/>
    </row>
    <row r="687" spans="1:18" s="15" customFormat="1">
      <c r="A687" s="237"/>
      <c r="B687" s="1"/>
      <c r="C687" s="1"/>
      <c r="D687" s="8"/>
      <c r="E687" s="2"/>
      <c r="F687" s="2"/>
      <c r="G687" s="185"/>
      <c r="H687" s="1"/>
      <c r="I687" s="1"/>
      <c r="J687" s="1"/>
      <c r="K687" s="1"/>
      <c r="L687" s="1"/>
      <c r="M687" s="1"/>
      <c r="N687" s="1"/>
      <c r="O687" s="126"/>
      <c r="P687" s="103"/>
      <c r="Q687" s="14"/>
      <c r="R687" s="14"/>
    </row>
    <row r="688" spans="1:18" s="15" customFormat="1">
      <c r="A688" s="237"/>
      <c r="B688" s="1"/>
      <c r="C688" s="1"/>
      <c r="D688" s="8"/>
      <c r="E688" s="2"/>
      <c r="F688" s="2"/>
      <c r="G688" s="185"/>
      <c r="H688" s="1"/>
      <c r="I688" s="1"/>
      <c r="J688" s="1"/>
      <c r="K688" s="1"/>
      <c r="L688" s="1"/>
      <c r="M688" s="1"/>
      <c r="N688" s="1"/>
      <c r="O688" s="126"/>
      <c r="P688" s="103"/>
      <c r="Q688" s="14"/>
      <c r="R688" s="14"/>
    </row>
    <row r="689" spans="1:18" s="15" customFormat="1">
      <c r="A689" s="237"/>
      <c r="B689" s="1"/>
      <c r="C689" s="1"/>
      <c r="D689" s="8"/>
      <c r="E689" s="2"/>
      <c r="F689" s="2"/>
      <c r="G689" s="185"/>
      <c r="H689" s="1"/>
      <c r="I689" s="1"/>
      <c r="J689" s="1"/>
      <c r="K689" s="1"/>
      <c r="L689" s="1"/>
      <c r="M689" s="1"/>
      <c r="N689" s="1"/>
      <c r="O689" s="126"/>
      <c r="P689" s="103"/>
      <c r="Q689" s="14"/>
      <c r="R689" s="14"/>
    </row>
    <row r="690" spans="1:18" s="15" customFormat="1">
      <c r="A690" s="237"/>
      <c r="B690" s="1"/>
      <c r="C690" s="1"/>
      <c r="D690" s="8"/>
      <c r="E690" s="2"/>
      <c r="F690" s="2"/>
      <c r="G690" s="185"/>
      <c r="H690" s="1"/>
      <c r="I690" s="1"/>
      <c r="J690" s="1"/>
      <c r="K690" s="1"/>
      <c r="L690" s="1"/>
      <c r="M690" s="1"/>
      <c r="N690" s="1"/>
      <c r="O690" s="126"/>
      <c r="P690" s="103"/>
      <c r="Q690" s="14"/>
      <c r="R690" s="14"/>
    </row>
    <row r="691" spans="1:18" s="15" customFormat="1">
      <c r="A691" s="237"/>
      <c r="B691" s="1"/>
      <c r="C691" s="1"/>
      <c r="D691" s="8"/>
      <c r="E691" s="2"/>
      <c r="F691" s="2"/>
      <c r="G691" s="185"/>
      <c r="H691" s="1"/>
      <c r="I691" s="1"/>
      <c r="J691" s="1"/>
      <c r="K691" s="1"/>
      <c r="L691" s="1"/>
      <c r="M691" s="1"/>
      <c r="N691" s="1"/>
      <c r="O691" s="126"/>
      <c r="P691" s="103"/>
      <c r="Q691" s="14"/>
      <c r="R691" s="14"/>
    </row>
    <row r="692" spans="1:18" s="15" customFormat="1">
      <c r="A692" s="237"/>
      <c r="B692" s="1"/>
      <c r="C692" s="1"/>
      <c r="D692" s="8"/>
      <c r="E692" s="2"/>
      <c r="F692" s="2"/>
      <c r="G692" s="185"/>
      <c r="H692" s="1"/>
      <c r="I692" s="1"/>
      <c r="J692" s="1"/>
      <c r="K692" s="1"/>
      <c r="L692" s="1"/>
      <c r="M692" s="1"/>
      <c r="N692" s="1"/>
      <c r="O692" s="126"/>
      <c r="P692" s="103"/>
      <c r="Q692" s="14"/>
      <c r="R692" s="14"/>
    </row>
    <row r="693" spans="1:18" s="15" customFormat="1">
      <c r="A693" s="237"/>
      <c r="B693" s="1"/>
      <c r="C693" s="1"/>
      <c r="D693" s="8"/>
      <c r="E693" s="2"/>
      <c r="F693" s="2"/>
      <c r="G693" s="185"/>
      <c r="H693" s="1"/>
      <c r="I693" s="1"/>
      <c r="J693" s="1"/>
      <c r="K693" s="1"/>
      <c r="L693" s="1"/>
      <c r="M693" s="1"/>
      <c r="N693" s="1"/>
      <c r="O693" s="126"/>
      <c r="P693" s="103"/>
      <c r="Q693" s="14"/>
      <c r="R693" s="14"/>
    </row>
    <row r="694" spans="1:18" s="15" customFormat="1">
      <c r="A694" s="237"/>
      <c r="B694" s="1"/>
      <c r="C694" s="1"/>
      <c r="D694" s="8"/>
      <c r="E694" s="2"/>
      <c r="F694" s="2"/>
      <c r="G694" s="185"/>
      <c r="H694" s="1"/>
      <c r="I694" s="1"/>
      <c r="J694" s="1"/>
      <c r="K694" s="1"/>
      <c r="L694" s="1"/>
      <c r="M694" s="1"/>
      <c r="N694" s="1"/>
      <c r="O694" s="126"/>
      <c r="P694" s="103"/>
      <c r="Q694" s="14"/>
      <c r="R694" s="14"/>
    </row>
    <row r="695" spans="1:18" s="15" customFormat="1">
      <c r="A695" s="237"/>
      <c r="B695" s="1"/>
      <c r="C695" s="1"/>
      <c r="D695" s="8"/>
      <c r="E695" s="2"/>
      <c r="F695" s="2"/>
      <c r="G695" s="185"/>
      <c r="H695" s="1"/>
      <c r="I695" s="1"/>
      <c r="J695" s="1"/>
      <c r="K695" s="1"/>
      <c r="L695" s="1"/>
      <c r="M695" s="1"/>
      <c r="N695" s="1"/>
      <c r="O695" s="126"/>
      <c r="P695" s="103"/>
      <c r="Q695" s="14"/>
      <c r="R695" s="14"/>
    </row>
    <row r="696" spans="1:18" s="15" customFormat="1">
      <c r="A696" s="237"/>
      <c r="B696" s="1"/>
      <c r="C696" s="1"/>
      <c r="D696" s="8"/>
      <c r="E696" s="2"/>
      <c r="F696" s="2"/>
      <c r="G696" s="185"/>
      <c r="H696" s="1"/>
      <c r="I696" s="1"/>
      <c r="J696" s="1"/>
      <c r="K696" s="1"/>
      <c r="L696" s="1"/>
      <c r="M696" s="1"/>
      <c r="N696" s="1"/>
      <c r="O696" s="126"/>
      <c r="P696" s="103"/>
      <c r="Q696" s="14"/>
      <c r="R696" s="14"/>
    </row>
    <row r="697" spans="1:18" s="15" customFormat="1">
      <c r="A697" s="237"/>
      <c r="B697" s="1"/>
      <c r="C697" s="1"/>
      <c r="D697" s="8"/>
      <c r="E697" s="2"/>
      <c r="F697" s="2"/>
      <c r="G697" s="185"/>
      <c r="H697" s="1"/>
      <c r="I697" s="1"/>
      <c r="J697" s="1"/>
      <c r="K697" s="1"/>
      <c r="L697" s="1"/>
      <c r="M697" s="1"/>
      <c r="N697" s="1"/>
      <c r="O697" s="126"/>
      <c r="P697" s="103"/>
      <c r="Q697" s="14"/>
      <c r="R697" s="14"/>
    </row>
    <row r="698" spans="1:18" s="15" customFormat="1">
      <c r="A698" s="237"/>
      <c r="B698" s="1"/>
      <c r="C698" s="1"/>
      <c r="D698" s="8"/>
      <c r="E698" s="2"/>
      <c r="F698" s="2"/>
      <c r="G698" s="185"/>
      <c r="H698" s="1"/>
      <c r="I698" s="1"/>
      <c r="J698" s="1"/>
      <c r="K698" s="1"/>
      <c r="L698" s="1"/>
      <c r="M698" s="1"/>
      <c r="N698" s="1"/>
      <c r="O698" s="126"/>
      <c r="P698" s="103"/>
      <c r="Q698" s="14"/>
      <c r="R698" s="14"/>
    </row>
    <row r="699" spans="1:18" s="15" customFormat="1">
      <c r="A699" s="237"/>
      <c r="B699" s="1"/>
      <c r="C699" s="1"/>
      <c r="D699" s="8"/>
      <c r="E699" s="2"/>
      <c r="F699" s="2"/>
      <c r="G699" s="185"/>
      <c r="H699" s="1"/>
      <c r="I699" s="1"/>
      <c r="J699" s="1"/>
      <c r="K699" s="1"/>
      <c r="L699" s="1"/>
      <c r="M699" s="1"/>
      <c r="N699" s="1"/>
      <c r="O699" s="126"/>
      <c r="P699" s="103"/>
      <c r="Q699" s="14"/>
      <c r="R699" s="14"/>
    </row>
    <row r="700" spans="1:18" s="15" customFormat="1">
      <c r="A700" s="237"/>
      <c r="B700" s="1"/>
      <c r="C700" s="1"/>
      <c r="D700" s="8"/>
      <c r="E700" s="2"/>
      <c r="F700" s="2"/>
      <c r="G700" s="185"/>
      <c r="H700" s="1"/>
      <c r="I700" s="1"/>
      <c r="J700" s="1"/>
      <c r="K700" s="1"/>
      <c r="L700" s="1"/>
      <c r="M700" s="1"/>
      <c r="N700" s="1"/>
      <c r="O700" s="126"/>
      <c r="P700" s="103"/>
      <c r="Q700" s="14"/>
      <c r="R700" s="14"/>
    </row>
    <row r="701" spans="1:18" s="15" customFormat="1">
      <c r="A701" s="237"/>
      <c r="B701" s="1"/>
      <c r="C701" s="1"/>
      <c r="D701" s="8"/>
      <c r="E701" s="2"/>
      <c r="F701" s="2"/>
      <c r="G701" s="185"/>
      <c r="H701" s="1"/>
      <c r="I701" s="1"/>
      <c r="J701" s="1"/>
      <c r="K701" s="1"/>
      <c r="L701" s="1"/>
      <c r="M701" s="1"/>
      <c r="N701" s="1"/>
      <c r="O701" s="126"/>
      <c r="P701" s="103"/>
      <c r="Q701" s="14"/>
      <c r="R701" s="14"/>
    </row>
    <row r="702" spans="1:18" s="15" customFormat="1">
      <c r="A702" s="237"/>
      <c r="B702" s="1"/>
      <c r="C702" s="1"/>
      <c r="D702" s="8"/>
      <c r="E702" s="2"/>
      <c r="F702" s="2"/>
      <c r="G702" s="185"/>
      <c r="H702" s="1"/>
      <c r="I702" s="1"/>
      <c r="J702" s="1"/>
      <c r="K702" s="1"/>
      <c r="L702" s="1"/>
      <c r="M702" s="1"/>
      <c r="N702" s="1"/>
      <c r="O702" s="126"/>
      <c r="P702" s="103"/>
      <c r="Q702" s="14"/>
      <c r="R702" s="14"/>
    </row>
    <row r="703" spans="1:18" s="15" customFormat="1">
      <c r="A703" s="237"/>
      <c r="B703" s="1"/>
      <c r="C703" s="1"/>
      <c r="D703" s="8"/>
      <c r="E703" s="2"/>
      <c r="F703" s="2"/>
      <c r="G703" s="185"/>
      <c r="H703" s="1"/>
      <c r="I703" s="1"/>
      <c r="J703" s="1"/>
      <c r="K703" s="1"/>
      <c r="L703" s="1"/>
      <c r="M703" s="1"/>
      <c r="N703" s="1"/>
      <c r="O703" s="126"/>
      <c r="P703" s="103"/>
      <c r="Q703" s="14"/>
      <c r="R703" s="14"/>
    </row>
    <row r="704" spans="1:18" s="15" customFormat="1">
      <c r="A704" s="237"/>
      <c r="B704" s="1"/>
      <c r="C704" s="1"/>
      <c r="D704" s="8"/>
      <c r="E704" s="2"/>
      <c r="F704" s="2"/>
      <c r="G704" s="185"/>
      <c r="H704" s="1"/>
      <c r="I704" s="1"/>
      <c r="J704" s="1"/>
      <c r="K704" s="1"/>
      <c r="L704" s="1"/>
      <c r="M704" s="1"/>
      <c r="N704" s="1"/>
      <c r="O704" s="126"/>
      <c r="P704" s="103"/>
      <c r="Q704" s="14"/>
      <c r="R704" s="14"/>
    </row>
    <row r="705" spans="1:18" s="15" customFormat="1">
      <c r="A705" s="237"/>
      <c r="B705" s="1"/>
      <c r="C705" s="1"/>
      <c r="D705" s="8"/>
      <c r="E705" s="2"/>
      <c r="F705" s="2"/>
      <c r="G705" s="185"/>
      <c r="H705" s="1"/>
      <c r="I705" s="1"/>
      <c r="J705" s="1"/>
      <c r="K705" s="1"/>
      <c r="L705" s="1"/>
      <c r="M705" s="1"/>
      <c r="N705" s="1"/>
      <c r="O705" s="126"/>
      <c r="P705" s="103"/>
      <c r="Q705" s="14"/>
      <c r="R705" s="14"/>
    </row>
    <row r="706" spans="1:18" s="15" customFormat="1">
      <c r="A706" s="237"/>
      <c r="B706" s="1"/>
      <c r="C706" s="1"/>
      <c r="D706" s="8"/>
      <c r="E706" s="2"/>
      <c r="F706" s="2"/>
      <c r="G706" s="185"/>
      <c r="H706" s="1"/>
      <c r="I706" s="1"/>
      <c r="J706" s="1"/>
      <c r="K706" s="1"/>
      <c r="L706" s="1"/>
      <c r="M706" s="1"/>
      <c r="N706" s="1"/>
      <c r="O706" s="126"/>
      <c r="P706" s="103"/>
      <c r="Q706" s="14"/>
      <c r="R706" s="14"/>
    </row>
    <row r="707" spans="1:18" s="15" customFormat="1">
      <c r="A707" s="237"/>
      <c r="B707" s="1"/>
      <c r="C707" s="1"/>
      <c r="D707" s="8"/>
      <c r="E707" s="2"/>
      <c r="F707" s="2"/>
      <c r="G707" s="185"/>
      <c r="H707" s="1"/>
      <c r="I707" s="1"/>
      <c r="J707" s="1"/>
      <c r="K707" s="1"/>
      <c r="L707" s="1"/>
      <c r="M707" s="1"/>
      <c r="N707" s="1"/>
      <c r="O707" s="126"/>
      <c r="P707" s="103"/>
      <c r="Q707" s="14"/>
      <c r="R707" s="14"/>
    </row>
    <row r="708" spans="1:18" s="15" customFormat="1">
      <c r="A708" s="237"/>
      <c r="B708" s="1"/>
      <c r="C708" s="1"/>
      <c r="D708" s="8"/>
      <c r="E708" s="2"/>
      <c r="F708" s="2"/>
      <c r="G708" s="185"/>
      <c r="H708" s="1"/>
      <c r="I708" s="1"/>
      <c r="J708" s="1"/>
      <c r="K708" s="1"/>
      <c r="L708" s="1"/>
      <c r="M708" s="1"/>
      <c r="N708" s="1"/>
      <c r="O708" s="126"/>
      <c r="P708" s="103"/>
      <c r="Q708" s="14"/>
      <c r="R708" s="14"/>
    </row>
    <row r="709" spans="1:18" s="15" customFormat="1">
      <c r="A709" s="237"/>
      <c r="B709" s="1"/>
      <c r="C709" s="1"/>
      <c r="D709" s="8"/>
      <c r="E709" s="2"/>
      <c r="F709" s="2"/>
      <c r="G709" s="185"/>
      <c r="H709" s="1"/>
      <c r="I709" s="1"/>
      <c r="J709" s="1"/>
      <c r="K709" s="1"/>
      <c r="L709" s="1"/>
      <c r="M709" s="1"/>
      <c r="N709" s="1"/>
      <c r="O709" s="126"/>
      <c r="P709" s="103"/>
      <c r="Q709" s="14"/>
      <c r="R709" s="14"/>
    </row>
    <row r="710" spans="1:18" s="15" customFormat="1">
      <c r="A710" s="237"/>
      <c r="B710" s="1"/>
      <c r="C710" s="1"/>
      <c r="D710" s="8"/>
      <c r="E710" s="2"/>
      <c r="F710" s="2"/>
      <c r="G710" s="185"/>
      <c r="H710" s="1"/>
      <c r="I710" s="1"/>
      <c r="J710" s="1"/>
      <c r="K710" s="1"/>
      <c r="L710" s="1"/>
      <c r="M710" s="1"/>
      <c r="N710" s="1"/>
      <c r="O710" s="126"/>
      <c r="P710" s="103"/>
      <c r="Q710" s="14"/>
      <c r="R710" s="14"/>
    </row>
    <row r="711" spans="1:18" s="15" customFormat="1">
      <c r="A711" s="237"/>
      <c r="B711" s="1"/>
      <c r="C711" s="1"/>
      <c r="D711" s="8"/>
      <c r="E711" s="2"/>
      <c r="F711" s="2"/>
      <c r="G711" s="185"/>
      <c r="H711" s="1"/>
      <c r="I711" s="1"/>
      <c r="J711" s="1"/>
      <c r="K711" s="1"/>
      <c r="L711" s="1"/>
      <c r="M711" s="1"/>
      <c r="N711" s="1"/>
      <c r="O711" s="126"/>
      <c r="P711" s="103"/>
      <c r="Q711" s="14"/>
      <c r="R711" s="14"/>
    </row>
    <row r="712" spans="1:18" s="15" customFormat="1">
      <c r="A712" s="237"/>
      <c r="B712" s="1"/>
      <c r="C712" s="1"/>
      <c r="D712" s="8"/>
      <c r="E712" s="2"/>
      <c r="F712" s="2"/>
      <c r="G712" s="185"/>
      <c r="H712" s="1"/>
      <c r="I712" s="1"/>
      <c r="J712" s="1"/>
      <c r="K712" s="1"/>
      <c r="L712" s="1"/>
      <c r="M712" s="1"/>
      <c r="N712" s="1"/>
      <c r="O712" s="126"/>
      <c r="P712" s="103"/>
      <c r="Q712" s="14"/>
      <c r="R712" s="14"/>
    </row>
    <row r="713" spans="1:18" s="15" customFormat="1">
      <c r="A713" s="237"/>
      <c r="B713" s="1"/>
      <c r="C713" s="1"/>
      <c r="D713" s="8"/>
      <c r="E713" s="2"/>
      <c r="F713" s="2"/>
      <c r="G713" s="185"/>
      <c r="H713" s="1"/>
      <c r="I713" s="1"/>
      <c r="J713" s="1"/>
      <c r="K713" s="1"/>
      <c r="L713" s="1"/>
      <c r="M713" s="1"/>
      <c r="N713" s="1"/>
      <c r="O713" s="126"/>
      <c r="P713" s="103"/>
      <c r="Q713" s="14"/>
      <c r="R713" s="14"/>
    </row>
    <row r="714" spans="1:18" s="15" customFormat="1">
      <c r="A714" s="237"/>
      <c r="B714" s="1"/>
      <c r="C714" s="1"/>
      <c r="D714" s="8"/>
      <c r="E714" s="2"/>
      <c r="F714" s="2"/>
      <c r="G714" s="185"/>
      <c r="H714" s="1"/>
      <c r="I714" s="1"/>
      <c r="J714" s="1"/>
      <c r="K714" s="1"/>
      <c r="L714" s="1"/>
      <c r="M714" s="1"/>
      <c r="N714" s="1"/>
      <c r="O714" s="126"/>
      <c r="P714" s="103"/>
      <c r="Q714" s="14"/>
      <c r="R714" s="14"/>
    </row>
    <row r="715" spans="1:18" s="15" customFormat="1">
      <c r="A715" s="237"/>
      <c r="B715" s="1"/>
      <c r="C715" s="1"/>
      <c r="D715" s="8"/>
      <c r="E715" s="2"/>
      <c r="F715" s="2"/>
      <c r="G715" s="185"/>
      <c r="H715" s="1"/>
      <c r="I715" s="1"/>
      <c r="J715" s="1"/>
      <c r="K715" s="1"/>
      <c r="L715" s="1"/>
      <c r="M715" s="1"/>
      <c r="N715" s="1"/>
      <c r="O715" s="126"/>
      <c r="P715" s="103"/>
      <c r="Q715" s="14"/>
      <c r="R715" s="14"/>
    </row>
    <row r="716" spans="1:18" s="15" customFormat="1">
      <c r="A716" s="237"/>
      <c r="B716" s="1"/>
      <c r="C716" s="1"/>
      <c r="D716" s="8"/>
      <c r="E716" s="2"/>
      <c r="F716" s="2"/>
      <c r="G716" s="185"/>
      <c r="H716" s="1"/>
      <c r="I716" s="1"/>
      <c r="J716" s="1"/>
      <c r="K716" s="1"/>
      <c r="L716" s="1"/>
      <c r="M716" s="1"/>
      <c r="N716" s="1"/>
      <c r="O716" s="126"/>
      <c r="P716" s="103"/>
      <c r="Q716" s="14"/>
      <c r="R716" s="14"/>
    </row>
    <row r="717" spans="1:18" s="15" customFormat="1">
      <c r="A717" s="237"/>
      <c r="B717" s="1"/>
      <c r="C717" s="1"/>
      <c r="D717" s="8"/>
      <c r="E717" s="2"/>
      <c r="F717" s="2"/>
      <c r="G717" s="185"/>
      <c r="H717" s="1"/>
      <c r="I717" s="1"/>
      <c r="J717" s="1"/>
      <c r="K717" s="1"/>
      <c r="L717" s="1"/>
      <c r="M717" s="1"/>
      <c r="N717" s="1"/>
      <c r="O717" s="126"/>
      <c r="P717" s="103"/>
      <c r="Q717" s="14"/>
      <c r="R717" s="14"/>
    </row>
    <row r="718" spans="1:18" s="15" customFormat="1">
      <c r="A718" s="237"/>
      <c r="B718" s="1"/>
      <c r="C718" s="1"/>
      <c r="D718" s="8"/>
      <c r="E718" s="2"/>
      <c r="F718" s="2"/>
      <c r="G718" s="185"/>
      <c r="H718" s="1"/>
      <c r="I718" s="1"/>
      <c r="J718" s="1"/>
      <c r="K718" s="1"/>
      <c r="L718" s="1"/>
      <c r="M718" s="1"/>
      <c r="N718" s="1"/>
      <c r="O718" s="126"/>
      <c r="P718" s="103"/>
      <c r="Q718" s="14"/>
      <c r="R718" s="14"/>
    </row>
    <row r="719" spans="1:18" s="15" customFormat="1">
      <c r="A719" s="237"/>
      <c r="B719" s="1"/>
      <c r="C719" s="1"/>
      <c r="D719" s="8"/>
      <c r="E719" s="2"/>
      <c r="F719" s="2"/>
      <c r="G719" s="185"/>
      <c r="H719" s="1"/>
      <c r="I719" s="1"/>
      <c r="J719" s="1"/>
      <c r="K719" s="1"/>
      <c r="L719" s="1"/>
      <c r="M719" s="1"/>
      <c r="N719" s="1"/>
      <c r="O719" s="126"/>
      <c r="P719" s="103"/>
      <c r="Q719" s="14"/>
      <c r="R719" s="14"/>
    </row>
    <row r="720" spans="1:18" s="15" customFormat="1">
      <c r="A720" s="237"/>
      <c r="B720" s="1"/>
      <c r="C720" s="1"/>
      <c r="D720" s="8"/>
      <c r="E720" s="2"/>
      <c r="F720" s="2"/>
      <c r="G720" s="185"/>
      <c r="H720" s="1"/>
      <c r="I720" s="1"/>
      <c r="J720" s="1"/>
      <c r="K720" s="1"/>
      <c r="L720" s="1"/>
      <c r="M720" s="1"/>
      <c r="N720" s="1"/>
      <c r="O720" s="126"/>
      <c r="P720" s="103"/>
      <c r="Q720" s="14"/>
      <c r="R720" s="14"/>
    </row>
    <row r="721" spans="1:18" s="15" customFormat="1">
      <c r="A721" s="237"/>
      <c r="B721" s="1"/>
      <c r="C721" s="1"/>
      <c r="D721" s="8"/>
      <c r="E721" s="2"/>
      <c r="F721" s="2"/>
      <c r="G721" s="185"/>
      <c r="H721" s="1"/>
      <c r="I721" s="1"/>
      <c r="J721" s="1"/>
      <c r="K721" s="1"/>
      <c r="L721" s="1"/>
      <c r="M721" s="1"/>
      <c r="N721" s="1"/>
      <c r="O721" s="126"/>
      <c r="P721" s="103"/>
      <c r="Q721" s="14"/>
      <c r="R721" s="14"/>
    </row>
    <row r="722" spans="1:18" s="15" customFormat="1">
      <c r="A722" s="237"/>
      <c r="B722" s="1"/>
      <c r="C722" s="1"/>
      <c r="D722" s="8"/>
      <c r="E722" s="2"/>
      <c r="F722" s="2"/>
      <c r="G722" s="185"/>
      <c r="H722" s="1"/>
      <c r="I722" s="1"/>
      <c r="J722" s="1"/>
      <c r="K722" s="1"/>
      <c r="L722" s="1"/>
      <c r="M722" s="1"/>
      <c r="N722" s="1"/>
      <c r="O722" s="126"/>
      <c r="P722" s="103"/>
      <c r="Q722" s="14"/>
      <c r="R722" s="14"/>
    </row>
    <row r="723" spans="1:18" s="15" customFormat="1">
      <c r="A723" s="237"/>
      <c r="B723" s="1"/>
      <c r="C723" s="1"/>
      <c r="D723" s="8"/>
      <c r="E723" s="2"/>
      <c r="F723" s="2"/>
      <c r="G723" s="185"/>
      <c r="H723" s="1"/>
      <c r="I723" s="1"/>
      <c r="J723" s="1"/>
      <c r="K723" s="1"/>
      <c r="L723" s="1"/>
      <c r="M723" s="1"/>
      <c r="N723" s="1"/>
      <c r="O723" s="126"/>
      <c r="P723" s="103"/>
      <c r="Q723" s="14"/>
      <c r="R723" s="14"/>
    </row>
    <row r="724" spans="1:18" s="15" customFormat="1">
      <c r="A724" s="237"/>
      <c r="B724" s="1"/>
      <c r="C724" s="1"/>
      <c r="D724" s="8"/>
      <c r="E724" s="2"/>
      <c r="F724" s="2"/>
      <c r="G724" s="185"/>
      <c r="H724" s="1"/>
      <c r="I724" s="1"/>
      <c r="J724" s="1"/>
      <c r="K724" s="1"/>
      <c r="L724" s="1"/>
      <c r="M724" s="1"/>
      <c r="N724" s="1"/>
      <c r="O724" s="126"/>
      <c r="P724" s="103"/>
      <c r="Q724" s="14"/>
      <c r="R724" s="14"/>
    </row>
    <row r="725" spans="1:18" s="15" customFormat="1">
      <c r="A725" s="237"/>
      <c r="B725" s="1"/>
      <c r="C725" s="1"/>
      <c r="D725" s="8"/>
      <c r="E725" s="2"/>
      <c r="F725" s="2"/>
      <c r="G725" s="185"/>
      <c r="H725" s="1"/>
      <c r="I725" s="1"/>
      <c r="J725" s="1"/>
      <c r="K725" s="1"/>
      <c r="L725" s="1"/>
      <c r="M725" s="1"/>
      <c r="N725" s="1"/>
      <c r="O725" s="126"/>
      <c r="P725" s="103"/>
      <c r="Q725" s="14"/>
      <c r="R725" s="14"/>
    </row>
    <row r="726" spans="1:18" s="15" customFormat="1">
      <c r="A726" s="237"/>
      <c r="B726" s="1"/>
      <c r="C726" s="1"/>
      <c r="D726" s="8"/>
      <c r="E726" s="2"/>
      <c r="F726" s="2"/>
      <c r="G726" s="185"/>
      <c r="H726" s="1"/>
      <c r="I726" s="1"/>
      <c r="J726" s="1"/>
      <c r="K726" s="1"/>
      <c r="L726" s="1"/>
      <c r="M726" s="1"/>
      <c r="N726" s="1"/>
      <c r="O726" s="126"/>
      <c r="P726" s="103"/>
      <c r="Q726" s="14"/>
      <c r="R726" s="14"/>
    </row>
    <row r="727" spans="1:18" s="15" customFormat="1">
      <c r="A727" s="237"/>
      <c r="B727" s="1"/>
      <c r="C727" s="1"/>
      <c r="D727" s="8"/>
      <c r="E727" s="2"/>
      <c r="F727" s="2"/>
      <c r="G727" s="185"/>
      <c r="H727" s="1"/>
      <c r="I727" s="1"/>
      <c r="J727" s="1"/>
      <c r="K727" s="1"/>
      <c r="L727" s="1"/>
      <c r="M727" s="1"/>
      <c r="N727" s="1"/>
      <c r="O727" s="126"/>
      <c r="P727" s="103"/>
      <c r="Q727" s="14"/>
      <c r="R727" s="14"/>
    </row>
    <row r="728" spans="1:18" s="15" customFormat="1">
      <c r="A728" s="237"/>
      <c r="B728" s="1"/>
      <c r="C728" s="1"/>
      <c r="D728" s="8"/>
      <c r="E728" s="2"/>
      <c r="F728" s="2"/>
      <c r="G728" s="185"/>
      <c r="H728" s="1"/>
      <c r="I728" s="1"/>
      <c r="J728" s="1"/>
      <c r="K728" s="1"/>
      <c r="L728" s="1"/>
      <c r="M728" s="1"/>
      <c r="N728" s="1"/>
      <c r="O728" s="126"/>
      <c r="P728" s="103"/>
      <c r="Q728" s="14"/>
      <c r="R728" s="14"/>
    </row>
    <row r="729" spans="1:18" s="15" customFormat="1">
      <c r="A729" s="237"/>
      <c r="B729" s="1"/>
      <c r="C729" s="1"/>
      <c r="D729" s="8"/>
      <c r="E729" s="2"/>
      <c r="F729" s="2"/>
      <c r="G729" s="185"/>
      <c r="H729" s="1"/>
      <c r="I729" s="1"/>
      <c r="J729" s="1"/>
      <c r="K729" s="1"/>
      <c r="L729" s="1"/>
      <c r="M729" s="1"/>
      <c r="N729" s="1"/>
      <c r="O729" s="126"/>
      <c r="P729" s="103"/>
      <c r="Q729" s="14"/>
      <c r="R729" s="14"/>
    </row>
    <row r="730" spans="1:18" s="15" customFormat="1">
      <c r="A730" s="237"/>
      <c r="B730" s="1"/>
      <c r="C730" s="1"/>
      <c r="D730" s="8"/>
      <c r="E730" s="2"/>
      <c r="F730" s="2"/>
      <c r="G730" s="185"/>
      <c r="H730" s="1"/>
      <c r="I730" s="1"/>
      <c r="J730" s="1"/>
      <c r="K730" s="1"/>
      <c r="L730" s="1"/>
      <c r="M730" s="1"/>
      <c r="N730" s="1"/>
      <c r="O730" s="126"/>
      <c r="P730" s="103"/>
      <c r="Q730" s="14"/>
      <c r="R730" s="14"/>
    </row>
    <row r="731" spans="1:18" s="15" customFormat="1">
      <c r="A731" s="237"/>
      <c r="B731" s="1"/>
      <c r="C731" s="1"/>
      <c r="D731" s="8"/>
      <c r="E731" s="2"/>
      <c r="F731" s="2"/>
      <c r="G731" s="185"/>
      <c r="H731" s="1"/>
      <c r="I731" s="1"/>
      <c r="J731" s="1"/>
      <c r="K731" s="1"/>
      <c r="L731" s="1"/>
      <c r="M731" s="1"/>
      <c r="N731" s="1"/>
      <c r="O731" s="126"/>
      <c r="P731" s="103"/>
      <c r="Q731" s="14"/>
      <c r="R731" s="14"/>
    </row>
    <row r="732" spans="1:18" s="15" customFormat="1">
      <c r="A732" s="237"/>
      <c r="B732" s="1"/>
      <c r="C732" s="1"/>
      <c r="D732" s="8"/>
      <c r="E732" s="2"/>
      <c r="F732" s="2"/>
      <c r="G732" s="185"/>
      <c r="H732" s="1"/>
      <c r="I732" s="1"/>
      <c r="J732" s="1"/>
      <c r="K732" s="1"/>
      <c r="L732" s="1"/>
      <c r="M732" s="1"/>
      <c r="N732" s="1"/>
      <c r="O732" s="126"/>
      <c r="P732" s="103"/>
      <c r="Q732" s="14"/>
      <c r="R732" s="14"/>
    </row>
    <row r="733" spans="1:18" s="15" customFormat="1">
      <c r="A733" s="237"/>
      <c r="B733" s="1"/>
      <c r="C733" s="1"/>
      <c r="D733" s="8"/>
      <c r="E733" s="2"/>
      <c r="F733" s="2"/>
      <c r="G733" s="185"/>
      <c r="H733" s="1"/>
      <c r="I733" s="1"/>
      <c r="J733" s="1"/>
      <c r="K733" s="1"/>
      <c r="L733" s="1"/>
      <c r="M733" s="1"/>
      <c r="N733" s="1"/>
      <c r="O733" s="126"/>
      <c r="P733" s="103"/>
      <c r="Q733" s="14"/>
      <c r="R733" s="14"/>
    </row>
    <row r="734" spans="1:18" s="15" customFormat="1">
      <c r="A734" s="237"/>
      <c r="B734" s="1"/>
      <c r="C734" s="1"/>
      <c r="D734" s="8"/>
      <c r="E734" s="2"/>
      <c r="F734" s="2"/>
      <c r="G734" s="185"/>
      <c r="H734" s="1"/>
      <c r="I734" s="1"/>
      <c r="J734" s="1"/>
      <c r="K734" s="1"/>
      <c r="L734" s="1"/>
      <c r="M734" s="1"/>
      <c r="N734" s="1"/>
      <c r="O734" s="126"/>
      <c r="P734" s="103"/>
      <c r="Q734" s="14"/>
      <c r="R734" s="14"/>
    </row>
    <row r="735" spans="1:18" s="15" customFormat="1">
      <c r="A735" s="237"/>
      <c r="B735" s="1"/>
      <c r="C735" s="1"/>
      <c r="D735" s="8"/>
      <c r="E735" s="2"/>
      <c r="F735" s="2"/>
      <c r="G735" s="185"/>
      <c r="H735" s="1"/>
      <c r="I735" s="1"/>
      <c r="J735" s="1"/>
      <c r="K735" s="1"/>
      <c r="L735" s="1"/>
      <c r="M735" s="1"/>
      <c r="N735" s="1"/>
      <c r="O735" s="126"/>
      <c r="P735" s="103"/>
      <c r="Q735" s="14"/>
      <c r="R735" s="14"/>
    </row>
    <row r="736" spans="1:18" s="15" customFormat="1">
      <c r="A736" s="237"/>
      <c r="B736" s="1"/>
      <c r="C736" s="1"/>
      <c r="D736" s="8"/>
      <c r="E736" s="2"/>
      <c r="F736" s="2"/>
      <c r="G736" s="185"/>
      <c r="H736" s="1"/>
      <c r="I736" s="1"/>
      <c r="J736" s="1"/>
      <c r="K736" s="1"/>
      <c r="L736" s="1"/>
      <c r="M736" s="1"/>
      <c r="N736" s="1"/>
      <c r="O736" s="126"/>
      <c r="P736" s="103"/>
      <c r="Q736" s="14"/>
      <c r="R736" s="14"/>
    </row>
    <row r="737" spans="1:18" s="15" customFormat="1">
      <c r="A737" s="237"/>
      <c r="B737" s="1"/>
      <c r="C737" s="1"/>
      <c r="D737" s="8"/>
      <c r="E737" s="2"/>
      <c r="F737" s="2"/>
      <c r="G737" s="185"/>
      <c r="H737" s="1"/>
      <c r="I737" s="1"/>
      <c r="J737" s="1"/>
      <c r="K737" s="1"/>
      <c r="L737" s="1"/>
      <c r="M737" s="1"/>
      <c r="N737" s="1"/>
      <c r="O737" s="126"/>
      <c r="P737" s="103"/>
      <c r="Q737" s="14"/>
      <c r="R737" s="14"/>
    </row>
    <row r="738" spans="1:18" s="15" customFormat="1">
      <c r="A738" s="237"/>
      <c r="B738" s="1"/>
      <c r="C738" s="1"/>
      <c r="D738" s="8"/>
      <c r="E738" s="2"/>
      <c r="F738" s="2"/>
      <c r="G738" s="185"/>
      <c r="H738" s="1"/>
      <c r="I738" s="1"/>
      <c r="J738" s="1"/>
      <c r="K738" s="1"/>
      <c r="L738" s="1"/>
      <c r="M738" s="1"/>
      <c r="N738" s="1"/>
      <c r="O738" s="126"/>
      <c r="P738" s="103"/>
      <c r="Q738" s="14"/>
      <c r="R738" s="14"/>
    </row>
    <row r="739" spans="1:18" s="15" customFormat="1">
      <c r="A739" s="237"/>
      <c r="B739" s="1"/>
      <c r="C739" s="1"/>
      <c r="D739" s="8"/>
      <c r="E739" s="2"/>
      <c r="F739" s="2"/>
      <c r="G739" s="185"/>
      <c r="H739" s="1"/>
      <c r="I739" s="1"/>
      <c r="J739" s="1"/>
      <c r="K739" s="1"/>
      <c r="L739" s="1"/>
      <c r="M739" s="1"/>
      <c r="N739" s="1"/>
      <c r="O739" s="126"/>
      <c r="P739" s="103"/>
      <c r="Q739" s="14"/>
      <c r="R739" s="14"/>
    </row>
    <row r="740" spans="1:18" s="15" customFormat="1">
      <c r="A740" s="237"/>
      <c r="B740" s="1"/>
      <c r="C740" s="1"/>
      <c r="D740" s="8"/>
      <c r="E740" s="2"/>
      <c r="F740" s="2"/>
      <c r="G740" s="185"/>
      <c r="H740" s="1"/>
      <c r="I740" s="1"/>
      <c r="J740" s="1"/>
      <c r="K740" s="1"/>
      <c r="L740" s="1"/>
      <c r="M740" s="1"/>
      <c r="N740" s="1"/>
      <c r="O740" s="126"/>
      <c r="P740" s="103"/>
      <c r="Q740" s="14"/>
      <c r="R740" s="14"/>
    </row>
    <row r="741" spans="1:18" s="15" customFormat="1">
      <c r="A741" s="237"/>
      <c r="B741" s="1"/>
      <c r="C741" s="1"/>
      <c r="D741" s="8"/>
      <c r="E741" s="2"/>
      <c r="F741" s="2"/>
      <c r="G741" s="185"/>
      <c r="H741" s="1"/>
      <c r="I741" s="1"/>
      <c r="J741" s="1"/>
      <c r="K741" s="1"/>
      <c r="L741" s="1"/>
      <c r="M741" s="1"/>
      <c r="N741" s="1"/>
      <c r="O741" s="126"/>
      <c r="P741" s="103"/>
      <c r="Q741" s="14"/>
      <c r="R741" s="14"/>
    </row>
    <row r="742" spans="1:18" s="15" customFormat="1">
      <c r="A742" s="237"/>
      <c r="B742" s="1"/>
      <c r="C742" s="1"/>
      <c r="D742" s="8"/>
      <c r="E742" s="2"/>
      <c r="F742" s="2"/>
      <c r="G742" s="185"/>
      <c r="H742" s="1"/>
      <c r="I742" s="1"/>
      <c r="J742" s="1"/>
      <c r="K742" s="1"/>
      <c r="L742" s="1"/>
      <c r="M742" s="1"/>
      <c r="N742" s="1"/>
      <c r="O742" s="126"/>
      <c r="P742" s="103"/>
      <c r="Q742" s="14"/>
      <c r="R742" s="14"/>
    </row>
    <row r="743" spans="1:18" s="15" customFormat="1">
      <c r="A743" s="237"/>
      <c r="B743" s="1"/>
      <c r="C743" s="1"/>
      <c r="D743" s="8"/>
      <c r="E743" s="2"/>
      <c r="F743" s="2"/>
      <c r="G743" s="185"/>
      <c r="H743" s="1"/>
      <c r="I743" s="1"/>
      <c r="J743" s="1"/>
      <c r="K743" s="1"/>
      <c r="L743" s="1"/>
      <c r="M743" s="1"/>
      <c r="N743" s="1"/>
      <c r="O743" s="126"/>
      <c r="P743" s="103"/>
      <c r="Q743" s="14"/>
      <c r="R743" s="14"/>
    </row>
    <row r="744" spans="1:18" s="15" customFormat="1">
      <c r="A744" s="237"/>
      <c r="B744" s="1"/>
      <c r="C744" s="1"/>
      <c r="D744" s="8"/>
      <c r="E744" s="2"/>
      <c r="F744" s="2"/>
      <c r="G744" s="185"/>
      <c r="H744" s="1"/>
      <c r="I744" s="1"/>
      <c r="J744" s="1"/>
      <c r="K744" s="1"/>
      <c r="L744" s="1"/>
      <c r="M744" s="1"/>
      <c r="N744" s="1"/>
      <c r="O744" s="126"/>
      <c r="P744" s="103"/>
      <c r="Q744" s="14"/>
      <c r="R744" s="14"/>
    </row>
    <row r="745" spans="1:18" s="15" customFormat="1">
      <c r="A745" s="237"/>
      <c r="B745" s="1"/>
      <c r="C745" s="1"/>
      <c r="D745" s="8"/>
      <c r="E745" s="2"/>
      <c r="F745" s="2"/>
      <c r="G745" s="185"/>
      <c r="H745" s="1"/>
      <c r="I745" s="1"/>
      <c r="J745" s="1"/>
      <c r="K745" s="1"/>
      <c r="L745" s="1"/>
      <c r="M745" s="1"/>
      <c r="N745" s="1"/>
      <c r="O745" s="126"/>
      <c r="P745" s="103"/>
      <c r="Q745" s="14"/>
      <c r="R745" s="14"/>
    </row>
    <row r="746" spans="1:18" s="15" customFormat="1">
      <c r="A746" s="237"/>
      <c r="B746" s="1"/>
      <c r="C746" s="1"/>
      <c r="D746" s="8"/>
      <c r="E746" s="2"/>
      <c r="F746" s="2"/>
      <c r="G746" s="185"/>
      <c r="H746" s="1"/>
      <c r="I746" s="1"/>
      <c r="J746" s="1"/>
      <c r="K746" s="1"/>
      <c r="L746" s="1"/>
      <c r="M746" s="1"/>
      <c r="N746" s="1"/>
      <c r="O746" s="126"/>
      <c r="P746" s="103"/>
      <c r="Q746" s="14"/>
      <c r="R746" s="14"/>
    </row>
    <row r="747" spans="1:18" s="15" customFormat="1">
      <c r="A747" s="237"/>
      <c r="B747" s="1"/>
      <c r="C747" s="1"/>
      <c r="D747" s="8"/>
      <c r="E747" s="2"/>
      <c r="F747" s="2"/>
      <c r="G747" s="185"/>
      <c r="H747" s="1"/>
      <c r="I747" s="1"/>
      <c r="J747" s="1"/>
      <c r="K747" s="1"/>
      <c r="L747" s="1"/>
      <c r="M747" s="1"/>
      <c r="N747" s="1"/>
      <c r="O747" s="126"/>
      <c r="P747" s="103"/>
      <c r="Q747" s="14"/>
      <c r="R747" s="14"/>
    </row>
    <row r="748" spans="1:18" s="15" customFormat="1">
      <c r="A748" s="237"/>
      <c r="B748" s="1"/>
      <c r="C748" s="1"/>
      <c r="D748" s="8"/>
      <c r="E748" s="2"/>
      <c r="F748" s="2"/>
      <c r="G748" s="185"/>
      <c r="H748" s="1"/>
      <c r="I748" s="1"/>
      <c r="J748" s="1"/>
      <c r="K748" s="1"/>
      <c r="L748" s="1"/>
      <c r="M748" s="1"/>
      <c r="N748" s="1"/>
      <c r="O748" s="126"/>
      <c r="P748" s="103"/>
      <c r="Q748" s="14"/>
      <c r="R748" s="14"/>
    </row>
    <row r="749" spans="1:18" s="15" customFormat="1">
      <c r="A749" s="237"/>
      <c r="B749" s="1"/>
      <c r="C749" s="1"/>
      <c r="D749" s="8"/>
      <c r="E749" s="2"/>
      <c r="F749" s="2"/>
      <c r="G749" s="185"/>
      <c r="H749" s="1"/>
      <c r="I749" s="1"/>
      <c r="J749" s="1"/>
      <c r="K749" s="1"/>
      <c r="L749" s="1"/>
      <c r="M749" s="1"/>
      <c r="N749" s="1"/>
      <c r="O749" s="126"/>
      <c r="P749" s="103"/>
      <c r="Q749" s="14"/>
      <c r="R749" s="14"/>
    </row>
    <row r="750" spans="1:18" s="15" customFormat="1">
      <c r="A750" s="237"/>
      <c r="B750" s="1"/>
      <c r="C750" s="1"/>
      <c r="D750" s="8"/>
      <c r="E750" s="2"/>
      <c r="F750" s="2"/>
      <c r="G750" s="185"/>
      <c r="H750" s="1"/>
      <c r="I750" s="1"/>
      <c r="J750" s="1"/>
      <c r="K750" s="1"/>
      <c r="L750" s="1"/>
      <c r="M750" s="1"/>
      <c r="N750" s="1"/>
      <c r="O750" s="126"/>
      <c r="P750" s="103"/>
      <c r="Q750" s="14"/>
      <c r="R750" s="14"/>
    </row>
    <row r="751" spans="1:18" s="15" customFormat="1">
      <c r="A751" s="237"/>
      <c r="B751" s="1"/>
      <c r="C751" s="1"/>
      <c r="D751" s="8"/>
      <c r="E751" s="2"/>
      <c r="F751" s="2"/>
      <c r="G751" s="185"/>
      <c r="H751" s="1"/>
      <c r="I751" s="1"/>
      <c r="J751" s="1"/>
      <c r="K751" s="1"/>
      <c r="L751" s="1"/>
      <c r="M751" s="1"/>
      <c r="N751" s="1"/>
      <c r="O751" s="126"/>
      <c r="P751" s="103"/>
      <c r="Q751" s="14"/>
      <c r="R751" s="14"/>
    </row>
    <row r="752" spans="1:18" s="15" customFormat="1">
      <c r="A752" s="237"/>
      <c r="B752" s="1"/>
      <c r="C752" s="1"/>
      <c r="D752" s="8"/>
      <c r="E752" s="2"/>
      <c r="F752" s="2"/>
      <c r="G752" s="185"/>
      <c r="H752" s="1"/>
      <c r="I752" s="1"/>
      <c r="J752" s="1"/>
      <c r="K752" s="1"/>
      <c r="L752" s="1"/>
      <c r="M752" s="1"/>
      <c r="N752" s="1"/>
      <c r="O752" s="126"/>
      <c r="P752" s="103"/>
      <c r="Q752" s="14"/>
      <c r="R752" s="14"/>
    </row>
    <row r="753" spans="1:18" s="15" customFormat="1">
      <c r="A753" s="237"/>
      <c r="B753" s="1"/>
      <c r="C753" s="1"/>
      <c r="D753" s="8"/>
      <c r="E753" s="2"/>
      <c r="F753" s="2"/>
      <c r="G753" s="185"/>
      <c r="H753" s="1"/>
      <c r="I753" s="1"/>
      <c r="J753" s="1"/>
      <c r="K753" s="1"/>
      <c r="L753" s="1"/>
      <c r="M753" s="1"/>
      <c r="N753" s="1"/>
      <c r="O753" s="126"/>
      <c r="P753" s="103"/>
      <c r="Q753" s="14"/>
      <c r="R753" s="14"/>
    </row>
    <row r="754" spans="1:18" s="15" customFormat="1">
      <c r="A754" s="237"/>
      <c r="B754" s="1"/>
      <c r="C754" s="1"/>
      <c r="D754" s="8"/>
      <c r="E754" s="2"/>
      <c r="F754" s="2"/>
      <c r="G754" s="185"/>
      <c r="H754" s="1"/>
      <c r="I754" s="1"/>
      <c r="J754" s="1"/>
      <c r="K754" s="1"/>
      <c r="L754" s="1"/>
      <c r="M754" s="1"/>
      <c r="N754" s="1"/>
      <c r="O754" s="126"/>
      <c r="P754" s="103"/>
      <c r="Q754" s="14"/>
      <c r="R754" s="14"/>
    </row>
    <row r="755" spans="1:18" s="15" customFormat="1">
      <c r="A755" s="237"/>
      <c r="B755" s="1"/>
      <c r="C755" s="1"/>
      <c r="D755" s="8"/>
      <c r="E755" s="2"/>
      <c r="F755" s="2"/>
      <c r="G755" s="185"/>
      <c r="H755" s="1"/>
      <c r="I755" s="1"/>
      <c r="J755" s="1"/>
      <c r="K755" s="1"/>
      <c r="L755" s="1"/>
      <c r="M755" s="1"/>
      <c r="N755" s="1"/>
      <c r="O755" s="126"/>
      <c r="P755" s="103"/>
      <c r="Q755" s="14"/>
      <c r="R755" s="14"/>
    </row>
    <row r="756" spans="1:18" s="15" customFormat="1">
      <c r="A756" s="237"/>
      <c r="B756" s="1"/>
      <c r="C756" s="1"/>
      <c r="D756" s="8"/>
      <c r="E756" s="2"/>
      <c r="F756" s="2"/>
      <c r="G756" s="185"/>
      <c r="H756" s="1"/>
      <c r="I756" s="1"/>
      <c r="J756" s="1"/>
      <c r="K756" s="1"/>
      <c r="L756" s="1"/>
      <c r="M756" s="1"/>
      <c r="N756" s="1"/>
      <c r="O756" s="126"/>
      <c r="P756" s="103"/>
      <c r="Q756" s="14"/>
      <c r="R756" s="14"/>
    </row>
    <row r="757" spans="1:18" s="15" customFormat="1">
      <c r="A757" s="237"/>
      <c r="B757" s="1"/>
      <c r="C757" s="1"/>
      <c r="D757" s="8"/>
      <c r="E757" s="2"/>
      <c r="F757" s="2"/>
      <c r="G757" s="185"/>
      <c r="H757" s="1"/>
      <c r="I757" s="1"/>
      <c r="J757" s="1"/>
      <c r="K757" s="1"/>
      <c r="L757" s="1"/>
      <c r="M757" s="1"/>
      <c r="N757" s="1"/>
      <c r="O757" s="126"/>
      <c r="P757" s="103"/>
      <c r="Q757" s="14"/>
      <c r="R757" s="14"/>
    </row>
    <row r="758" spans="1:18" s="15" customFormat="1">
      <c r="A758" s="237"/>
      <c r="B758" s="1"/>
      <c r="C758" s="1"/>
      <c r="D758" s="8"/>
      <c r="E758" s="2"/>
      <c r="F758" s="2"/>
      <c r="G758" s="185"/>
      <c r="H758" s="1"/>
      <c r="I758" s="1"/>
      <c r="J758" s="1"/>
      <c r="K758" s="1"/>
      <c r="L758" s="1"/>
      <c r="M758" s="1"/>
      <c r="N758" s="1"/>
      <c r="O758" s="126"/>
      <c r="P758" s="103"/>
      <c r="Q758" s="14"/>
      <c r="R758" s="14"/>
    </row>
    <row r="759" spans="1:18" s="15" customFormat="1">
      <c r="A759" s="237"/>
      <c r="B759" s="1"/>
      <c r="C759" s="1"/>
      <c r="D759" s="8"/>
      <c r="E759" s="2"/>
      <c r="F759" s="2"/>
      <c r="G759" s="185"/>
      <c r="H759" s="1"/>
      <c r="I759" s="1"/>
      <c r="J759" s="1"/>
      <c r="K759" s="1"/>
      <c r="L759" s="1"/>
      <c r="M759" s="1"/>
      <c r="N759" s="1"/>
      <c r="O759" s="126"/>
      <c r="P759" s="103"/>
      <c r="Q759" s="14"/>
      <c r="R759" s="14"/>
    </row>
    <row r="760" spans="1:18" s="15" customFormat="1">
      <c r="A760" s="237"/>
      <c r="B760" s="1"/>
      <c r="C760" s="1"/>
      <c r="D760" s="8"/>
      <c r="E760" s="2"/>
      <c r="F760" s="2"/>
      <c r="G760" s="185"/>
      <c r="H760" s="1"/>
      <c r="I760" s="1"/>
      <c r="J760" s="1"/>
      <c r="K760" s="1"/>
      <c r="L760" s="1"/>
      <c r="M760" s="1"/>
      <c r="N760" s="1"/>
      <c r="O760" s="126"/>
      <c r="P760" s="103"/>
      <c r="Q760" s="14"/>
      <c r="R760" s="14"/>
    </row>
    <row r="761" spans="1:18" s="15" customFormat="1">
      <c r="A761" s="237"/>
      <c r="B761" s="1"/>
      <c r="C761" s="1"/>
      <c r="D761" s="8"/>
      <c r="E761" s="2"/>
      <c r="F761" s="2"/>
      <c r="G761" s="185"/>
      <c r="H761" s="1"/>
      <c r="I761" s="1"/>
      <c r="J761" s="1"/>
      <c r="K761" s="1"/>
      <c r="L761" s="1"/>
      <c r="M761" s="1"/>
      <c r="N761" s="1"/>
      <c r="O761" s="126"/>
      <c r="P761" s="103"/>
      <c r="Q761" s="14"/>
      <c r="R761" s="14"/>
    </row>
    <row r="762" spans="1:18" s="15" customFormat="1">
      <c r="A762" s="237"/>
      <c r="B762" s="1"/>
      <c r="C762" s="1"/>
      <c r="D762" s="8"/>
      <c r="E762" s="2"/>
      <c r="F762" s="2"/>
      <c r="G762" s="185"/>
      <c r="H762" s="1"/>
      <c r="I762" s="1"/>
      <c r="J762" s="1"/>
      <c r="K762" s="1"/>
      <c r="L762" s="1"/>
      <c r="M762" s="1"/>
      <c r="N762" s="1"/>
      <c r="O762" s="126"/>
      <c r="P762" s="103"/>
      <c r="Q762" s="14"/>
      <c r="R762" s="14"/>
    </row>
    <row r="763" spans="1:18" s="15" customFormat="1">
      <c r="A763" s="237"/>
      <c r="B763" s="1"/>
      <c r="C763" s="1"/>
      <c r="D763" s="8"/>
      <c r="E763" s="2"/>
      <c r="F763" s="2"/>
      <c r="G763" s="185"/>
      <c r="H763" s="1"/>
      <c r="I763" s="1"/>
      <c r="J763" s="1"/>
      <c r="K763" s="1"/>
      <c r="L763" s="1"/>
      <c r="M763" s="1"/>
      <c r="N763" s="1"/>
      <c r="O763" s="126"/>
      <c r="P763" s="103"/>
      <c r="Q763" s="14"/>
      <c r="R763" s="14"/>
    </row>
    <row r="764" spans="1:18" s="15" customFormat="1">
      <c r="A764" s="237"/>
      <c r="B764" s="1"/>
      <c r="C764" s="1"/>
      <c r="D764" s="8"/>
      <c r="E764" s="2"/>
      <c r="F764" s="2"/>
      <c r="G764" s="185"/>
      <c r="H764" s="1"/>
      <c r="I764" s="1"/>
      <c r="J764" s="1"/>
      <c r="K764" s="1"/>
      <c r="L764" s="1"/>
      <c r="M764" s="1"/>
      <c r="N764" s="1"/>
      <c r="O764" s="126"/>
      <c r="P764" s="103"/>
      <c r="Q764" s="14"/>
      <c r="R764" s="14"/>
    </row>
    <row r="765" spans="1:18" s="15" customFormat="1">
      <c r="A765" s="237"/>
      <c r="B765" s="1"/>
      <c r="C765" s="1"/>
      <c r="D765" s="8"/>
      <c r="E765" s="2"/>
      <c r="F765" s="2"/>
      <c r="G765" s="185"/>
      <c r="H765" s="1"/>
      <c r="I765" s="1"/>
      <c r="J765" s="1"/>
      <c r="K765" s="1"/>
      <c r="L765" s="1"/>
      <c r="M765" s="1"/>
      <c r="N765" s="1"/>
      <c r="O765" s="126"/>
      <c r="P765" s="103"/>
      <c r="Q765" s="14"/>
      <c r="R765" s="14"/>
    </row>
    <row r="766" spans="1:18" s="15" customFormat="1">
      <c r="A766" s="237"/>
      <c r="B766" s="1"/>
      <c r="C766" s="1"/>
      <c r="D766" s="8"/>
      <c r="E766" s="2"/>
      <c r="F766" s="2"/>
      <c r="G766" s="185"/>
      <c r="H766" s="1"/>
      <c r="I766" s="1"/>
      <c r="J766" s="1"/>
      <c r="K766" s="1"/>
      <c r="L766" s="1"/>
      <c r="M766" s="1"/>
      <c r="N766" s="1"/>
      <c r="O766" s="126"/>
      <c r="P766" s="103"/>
      <c r="Q766" s="14"/>
      <c r="R766" s="14"/>
    </row>
    <row r="767" spans="1:18" s="15" customFormat="1">
      <c r="A767" s="237"/>
      <c r="B767" s="1"/>
      <c r="C767" s="1"/>
      <c r="D767" s="8"/>
      <c r="E767" s="2"/>
      <c r="F767" s="2"/>
      <c r="G767" s="185"/>
      <c r="H767" s="1"/>
      <c r="I767" s="1"/>
      <c r="J767" s="1"/>
      <c r="K767" s="1"/>
      <c r="L767" s="1"/>
      <c r="M767" s="1"/>
      <c r="N767" s="1"/>
      <c r="O767" s="126"/>
      <c r="P767" s="103"/>
      <c r="Q767" s="14"/>
      <c r="R767" s="14"/>
    </row>
    <row r="768" spans="1:18" s="15" customFormat="1">
      <c r="A768" s="237"/>
      <c r="B768" s="1"/>
      <c r="C768" s="1"/>
      <c r="D768" s="8"/>
      <c r="E768" s="2"/>
      <c r="F768" s="2"/>
      <c r="G768" s="185"/>
      <c r="H768" s="1"/>
      <c r="I768" s="1"/>
      <c r="J768" s="1"/>
      <c r="K768" s="1"/>
      <c r="L768" s="1"/>
      <c r="M768" s="1"/>
      <c r="N768" s="1"/>
      <c r="O768" s="126"/>
      <c r="P768" s="103"/>
      <c r="Q768" s="14"/>
      <c r="R768" s="14"/>
    </row>
    <row r="769" spans="1:18" s="15" customFormat="1">
      <c r="A769" s="237"/>
      <c r="B769" s="1"/>
      <c r="C769" s="1"/>
      <c r="D769" s="8"/>
      <c r="E769" s="2"/>
      <c r="F769" s="2"/>
      <c r="G769" s="185"/>
      <c r="H769" s="1"/>
      <c r="I769" s="1"/>
      <c r="J769" s="1"/>
      <c r="K769" s="1"/>
      <c r="L769" s="1"/>
      <c r="M769" s="1"/>
      <c r="N769" s="1"/>
      <c r="O769" s="126"/>
      <c r="P769" s="103"/>
      <c r="Q769" s="14"/>
      <c r="R769" s="14"/>
    </row>
    <row r="770" spans="1:18" s="15" customFormat="1">
      <c r="A770" s="237"/>
      <c r="B770" s="1"/>
      <c r="C770" s="1"/>
      <c r="D770" s="8"/>
      <c r="E770" s="2"/>
      <c r="F770" s="2"/>
      <c r="G770" s="185"/>
      <c r="H770" s="1"/>
      <c r="I770" s="1"/>
      <c r="J770" s="1"/>
      <c r="K770" s="1"/>
      <c r="L770" s="1"/>
      <c r="M770" s="1"/>
      <c r="N770" s="1"/>
      <c r="O770" s="126"/>
      <c r="P770" s="103"/>
      <c r="Q770" s="14"/>
      <c r="R770" s="14"/>
    </row>
    <row r="771" spans="1:18" s="15" customFormat="1">
      <c r="A771" s="237"/>
      <c r="B771" s="1"/>
      <c r="C771" s="1"/>
      <c r="D771" s="8"/>
      <c r="E771" s="2"/>
      <c r="F771" s="2"/>
      <c r="G771" s="185"/>
      <c r="H771" s="1"/>
      <c r="I771" s="1"/>
      <c r="J771" s="1"/>
      <c r="K771" s="1"/>
      <c r="L771" s="1"/>
      <c r="M771" s="1"/>
      <c r="N771" s="1"/>
      <c r="O771" s="126"/>
      <c r="P771" s="103"/>
      <c r="Q771" s="14"/>
      <c r="R771" s="14"/>
    </row>
    <row r="772" spans="1:18" s="15" customFormat="1">
      <c r="A772" s="237"/>
      <c r="B772" s="1"/>
      <c r="C772" s="1"/>
      <c r="D772" s="8"/>
      <c r="E772" s="2"/>
      <c r="F772" s="2"/>
      <c r="G772" s="185"/>
      <c r="H772" s="1"/>
      <c r="I772" s="1"/>
      <c r="J772" s="1"/>
      <c r="K772" s="1"/>
      <c r="L772" s="1"/>
      <c r="M772" s="1"/>
      <c r="N772" s="1"/>
      <c r="O772" s="126"/>
      <c r="P772" s="103"/>
      <c r="Q772" s="14"/>
      <c r="R772" s="14"/>
    </row>
    <row r="773" spans="1:18" s="15" customFormat="1">
      <c r="A773" s="237"/>
      <c r="B773" s="1"/>
      <c r="C773" s="1"/>
      <c r="D773" s="8"/>
      <c r="E773" s="2"/>
      <c r="F773" s="2"/>
      <c r="G773" s="185"/>
      <c r="H773" s="1"/>
      <c r="I773" s="1"/>
      <c r="J773" s="1"/>
      <c r="K773" s="1"/>
      <c r="L773" s="1"/>
      <c r="M773" s="1"/>
      <c r="N773" s="1"/>
      <c r="O773" s="126"/>
      <c r="P773" s="103"/>
      <c r="Q773" s="14"/>
      <c r="R773" s="14"/>
    </row>
    <row r="774" spans="1:18" s="15" customFormat="1">
      <c r="A774" s="237"/>
      <c r="B774" s="1"/>
      <c r="C774" s="1"/>
      <c r="D774" s="8"/>
      <c r="E774" s="2"/>
      <c r="F774" s="2"/>
      <c r="G774" s="185"/>
      <c r="H774" s="1"/>
      <c r="I774" s="1"/>
      <c r="J774" s="1"/>
      <c r="K774" s="1"/>
      <c r="L774" s="1"/>
      <c r="M774" s="1"/>
      <c r="N774" s="1"/>
      <c r="O774" s="126"/>
      <c r="P774" s="103"/>
      <c r="Q774" s="14"/>
      <c r="R774" s="14"/>
    </row>
    <row r="775" spans="1:18" s="15" customFormat="1">
      <c r="A775" s="237"/>
      <c r="B775" s="1"/>
      <c r="C775" s="1"/>
      <c r="D775" s="8"/>
      <c r="E775" s="2"/>
      <c r="F775" s="2"/>
      <c r="G775" s="185"/>
      <c r="H775" s="1"/>
      <c r="I775" s="1"/>
      <c r="J775" s="1"/>
      <c r="K775" s="1"/>
      <c r="L775" s="1"/>
      <c r="M775" s="1"/>
      <c r="N775" s="1"/>
      <c r="O775" s="126"/>
      <c r="P775" s="103"/>
      <c r="Q775" s="14"/>
      <c r="R775" s="14"/>
    </row>
    <row r="776" spans="1:18" s="15" customFormat="1">
      <c r="A776" s="237"/>
      <c r="B776" s="1"/>
      <c r="C776" s="1"/>
      <c r="D776" s="8"/>
      <c r="E776" s="2"/>
      <c r="F776" s="2"/>
      <c r="G776" s="185"/>
      <c r="H776" s="1"/>
      <c r="I776" s="1"/>
      <c r="J776" s="1"/>
      <c r="K776" s="1"/>
      <c r="L776" s="1"/>
      <c r="M776" s="1"/>
      <c r="N776" s="1"/>
      <c r="O776" s="126"/>
      <c r="P776" s="103"/>
      <c r="Q776" s="14"/>
      <c r="R776" s="14"/>
    </row>
    <row r="777" spans="1:18" s="15" customFormat="1">
      <c r="A777" s="237"/>
      <c r="B777" s="1"/>
      <c r="C777" s="1"/>
      <c r="D777" s="8"/>
      <c r="E777" s="2"/>
      <c r="F777" s="2"/>
      <c r="G777" s="185"/>
      <c r="H777" s="1"/>
      <c r="I777" s="1"/>
      <c r="J777" s="1"/>
      <c r="K777" s="1"/>
      <c r="L777" s="1"/>
      <c r="M777" s="1"/>
      <c r="N777" s="1"/>
      <c r="O777" s="126"/>
      <c r="P777" s="103"/>
      <c r="Q777" s="14"/>
      <c r="R777" s="14"/>
    </row>
    <row r="778" spans="1:18" s="15" customFormat="1">
      <c r="A778" s="237"/>
      <c r="B778" s="1"/>
      <c r="C778" s="1"/>
      <c r="D778" s="8"/>
      <c r="E778" s="2"/>
      <c r="F778" s="2"/>
      <c r="G778" s="185"/>
      <c r="H778" s="1"/>
      <c r="I778" s="1"/>
      <c r="J778" s="1"/>
      <c r="K778" s="1"/>
      <c r="L778" s="1"/>
      <c r="M778" s="1"/>
      <c r="N778" s="1"/>
      <c r="O778" s="126"/>
      <c r="P778" s="103"/>
      <c r="Q778" s="14"/>
      <c r="R778" s="14"/>
    </row>
    <row r="779" spans="1:18" s="15" customFormat="1">
      <c r="A779" s="237"/>
      <c r="B779" s="1"/>
      <c r="C779" s="1"/>
      <c r="D779" s="8"/>
      <c r="E779" s="2"/>
      <c r="F779" s="2"/>
      <c r="G779" s="185"/>
      <c r="H779" s="1"/>
      <c r="I779" s="1"/>
      <c r="J779" s="1"/>
      <c r="K779" s="1"/>
      <c r="L779" s="1"/>
      <c r="M779" s="1"/>
      <c r="N779" s="1"/>
      <c r="O779" s="126"/>
      <c r="P779" s="103"/>
      <c r="Q779" s="14"/>
      <c r="R779" s="14"/>
    </row>
    <row r="780" spans="1:18" s="15" customFormat="1">
      <c r="A780" s="237"/>
      <c r="B780" s="1"/>
      <c r="C780" s="1"/>
      <c r="D780" s="8"/>
      <c r="E780" s="2"/>
      <c r="F780" s="2"/>
      <c r="G780" s="185"/>
      <c r="H780" s="1"/>
      <c r="I780" s="1"/>
      <c r="J780" s="1"/>
      <c r="K780" s="1"/>
      <c r="L780" s="1"/>
      <c r="M780" s="1"/>
      <c r="N780" s="1"/>
      <c r="O780" s="126"/>
      <c r="P780" s="103"/>
      <c r="Q780" s="14"/>
      <c r="R780" s="14"/>
    </row>
    <row r="781" spans="1:18" s="15" customFormat="1">
      <c r="A781" s="237"/>
      <c r="B781" s="1"/>
      <c r="C781" s="1"/>
      <c r="D781" s="8"/>
      <c r="E781" s="2"/>
      <c r="F781" s="2"/>
      <c r="G781" s="185"/>
      <c r="H781" s="1"/>
      <c r="I781" s="1"/>
      <c r="J781" s="1"/>
      <c r="K781" s="1"/>
      <c r="L781" s="1"/>
      <c r="M781" s="1"/>
      <c r="N781" s="1"/>
      <c r="O781" s="126"/>
      <c r="P781" s="103"/>
      <c r="Q781" s="14"/>
      <c r="R781" s="14"/>
    </row>
    <row r="782" spans="1:18" s="15" customFormat="1">
      <c r="A782" s="237"/>
      <c r="B782" s="1"/>
      <c r="C782" s="1"/>
      <c r="D782" s="8"/>
      <c r="E782" s="2"/>
      <c r="F782" s="2"/>
      <c r="G782" s="185"/>
      <c r="H782" s="1"/>
      <c r="I782" s="1"/>
      <c r="J782" s="1"/>
      <c r="K782" s="1"/>
      <c r="L782" s="1"/>
      <c r="M782" s="1"/>
      <c r="N782" s="1"/>
      <c r="O782" s="126"/>
      <c r="P782" s="103"/>
      <c r="Q782" s="14"/>
      <c r="R782" s="14"/>
    </row>
    <row r="783" spans="1:18" s="15" customFormat="1">
      <c r="A783" s="237"/>
      <c r="B783" s="1"/>
      <c r="C783" s="1"/>
      <c r="D783" s="8"/>
      <c r="E783" s="2"/>
      <c r="F783" s="2"/>
      <c r="G783" s="185"/>
      <c r="H783" s="1"/>
      <c r="I783" s="1"/>
      <c r="J783" s="1"/>
      <c r="K783" s="1"/>
      <c r="L783" s="1"/>
      <c r="M783" s="1"/>
      <c r="N783" s="1"/>
      <c r="O783" s="126"/>
      <c r="P783" s="103"/>
      <c r="Q783" s="14"/>
      <c r="R783" s="14"/>
    </row>
    <row r="784" spans="1:18" s="15" customFormat="1">
      <c r="A784" s="237"/>
      <c r="B784" s="1"/>
      <c r="C784" s="1"/>
      <c r="D784" s="8"/>
      <c r="E784" s="2"/>
      <c r="F784" s="2"/>
      <c r="G784" s="185"/>
      <c r="H784" s="1"/>
      <c r="I784" s="1"/>
      <c r="J784" s="1"/>
      <c r="K784" s="1"/>
      <c r="L784" s="1"/>
      <c r="M784" s="1"/>
      <c r="N784" s="1"/>
      <c r="O784" s="126"/>
      <c r="P784" s="103"/>
      <c r="Q784" s="14"/>
      <c r="R784" s="14"/>
    </row>
    <row r="785" spans="1:18" s="15" customFormat="1">
      <c r="A785" s="237"/>
      <c r="B785" s="1"/>
      <c r="C785" s="1"/>
      <c r="D785" s="8"/>
      <c r="E785" s="2"/>
      <c r="F785" s="2"/>
      <c r="G785" s="185"/>
      <c r="H785" s="1"/>
      <c r="I785" s="1"/>
      <c r="J785" s="1"/>
      <c r="K785" s="1"/>
      <c r="L785" s="1"/>
      <c r="M785" s="1"/>
      <c r="N785" s="1"/>
      <c r="O785" s="126"/>
      <c r="P785" s="103"/>
      <c r="Q785" s="14"/>
      <c r="R785" s="14"/>
    </row>
    <row r="786" spans="1:18" s="15" customFormat="1">
      <c r="A786" s="237"/>
      <c r="B786" s="1"/>
      <c r="C786" s="1"/>
      <c r="D786" s="8"/>
      <c r="E786" s="2"/>
      <c r="F786" s="2"/>
      <c r="G786" s="185"/>
      <c r="H786" s="1"/>
      <c r="I786" s="1"/>
      <c r="J786" s="1"/>
      <c r="K786" s="1"/>
      <c r="L786" s="1"/>
      <c r="M786" s="1"/>
      <c r="N786" s="1"/>
      <c r="O786" s="126"/>
      <c r="P786" s="103"/>
      <c r="Q786" s="14"/>
      <c r="R786" s="14"/>
    </row>
    <row r="787" spans="1:18" s="15" customFormat="1">
      <c r="A787" s="237"/>
      <c r="B787" s="1"/>
      <c r="C787" s="1"/>
      <c r="D787" s="8"/>
      <c r="E787" s="2"/>
      <c r="F787" s="2"/>
      <c r="G787" s="185"/>
      <c r="H787" s="1"/>
      <c r="I787" s="1"/>
      <c r="J787" s="1"/>
      <c r="K787" s="1"/>
      <c r="L787" s="1"/>
      <c r="M787" s="1"/>
      <c r="N787" s="1"/>
      <c r="O787" s="126"/>
      <c r="P787" s="103"/>
      <c r="Q787" s="14"/>
      <c r="R787" s="14"/>
    </row>
    <row r="788" spans="1:18" s="15" customFormat="1">
      <c r="A788" s="237"/>
      <c r="B788" s="1"/>
      <c r="C788" s="1"/>
      <c r="D788" s="8"/>
      <c r="E788" s="2"/>
      <c r="F788" s="2"/>
      <c r="G788" s="185"/>
      <c r="H788" s="1"/>
      <c r="I788" s="1"/>
      <c r="J788" s="1"/>
      <c r="K788" s="1"/>
      <c r="L788" s="1"/>
      <c r="M788" s="1"/>
      <c r="N788" s="1"/>
      <c r="O788" s="126"/>
      <c r="P788" s="103"/>
      <c r="Q788" s="14"/>
      <c r="R788" s="14"/>
    </row>
    <row r="789" spans="1:18" s="15" customFormat="1">
      <c r="A789" s="237"/>
      <c r="B789" s="1"/>
      <c r="C789" s="1"/>
      <c r="D789" s="8"/>
      <c r="E789" s="2"/>
      <c r="F789" s="2"/>
      <c r="G789" s="185"/>
      <c r="H789" s="1"/>
      <c r="I789" s="1"/>
      <c r="J789" s="1"/>
      <c r="K789" s="1"/>
      <c r="L789" s="1"/>
      <c r="M789" s="1"/>
      <c r="N789" s="1"/>
      <c r="O789" s="126"/>
      <c r="P789" s="103"/>
      <c r="Q789" s="14"/>
      <c r="R789" s="14"/>
    </row>
    <row r="790" spans="1:18" s="15" customFormat="1">
      <c r="A790" s="237"/>
      <c r="B790" s="1"/>
      <c r="C790" s="1"/>
      <c r="D790" s="8"/>
      <c r="E790" s="2"/>
      <c r="F790" s="2"/>
      <c r="G790" s="185"/>
      <c r="H790" s="1"/>
      <c r="I790" s="1"/>
      <c r="J790" s="1"/>
      <c r="K790" s="1"/>
      <c r="L790" s="1"/>
      <c r="M790" s="1"/>
      <c r="N790" s="1"/>
      <c r="O790" s="126"/>
      <c r="P790" s="103"/>
      <c r="Q790" s="14"/>
      <c r="R790" s="14"/>
    </row>
    <row r="791" spans="1:18" s="15" customFormat="1">
      <c r="A791" s="237"/>
      <c r="B791" s="1"/>
      <c r="C791" s="1"/>
      <c r="D791" s="8"/>
      <c r="E791" s="2"/>
      <c r="F791" s="2"/>
      <c r="G791" s="185"/>
      <c r="H791" s="1"/>
      <c r="I791" s="1"/>
      <c r="J791" s="1"/>
      <c r="K791" s="1"/>
      <c r="L791" s="1"/>
      <c r="M791" s="1"/>
      <c r="N791" s="1"/>
      <c r="O791" s="126"/>
      <c r="P791" s="103"/>
      <c r="Q791" s="14"/>
      <c r="R791" s="14"/>
    </row>
    <row r="792" spans="1:18" s="15" customFormat="1">
      <c r="A792" s="237"/>
      <c r="B792" s="1"/>
      <c r="C792" s="1"/>
      <c r="D792" s="8"/>
      <c r="E792" s="2"/>
      <c r="F792" s="2"/>
      <c r="G792" s="185"/>
      <c r="H792" s="1"/>
      <c r="I792" s="1"/>
      <c r="J792" s="1"/>
      <c r="K792" s="1"/>
      <c r="L792" s="1"/>
      <c r="M792" s="1"/>
      <c r="N792" s="1"/>
      <c r="O792" s="126"/>
      <c r="P792" s="103"/>
      <c r="Q792" s="14"/>
      <c r="R792" s="14"/>
    </row>
    <row r="793" spans="1:18" s="15" customFormat="1">
      <c r="A793" s="237"/>
      <c r="B793" s="1"/>
      <c r="C793" s="1"/>
      <c r="D793" s="8"/>
      <c r="E793" s="2"/>
      <c r="F793" s="2"/>
      <c r="G793" s="185"/>
      <c r="H793" s="1"/>
      <c r="I793" s="1"/>
      <c r="J793" s="1"/>
      <c r="K793" s="1"/>
      <c r="L793" s="1"/>
      <c r="M793" s="1"/>
      <c r="N793" s="1"/>
      <c r="O793" s="126"/>
      <c r="P793" s="103"/>
      <c r="Q793" s="14"/>
      <c r="R793" s="14"/>
    </row>
    <row r="794" spans="1:18" s="15" customFormat="1">
      <c r="A794" s="237"/>
      <c r="B794" s="1"/>
      <c r="C794" s="1"/>
      <c r="D794" s="8"/>
      <c r="E794" s="2"/>
      <c r="F794" s="2"/>
      <c r="G794" s="185"/>
      <c r="H794" s="1"/>
      <c r="I794" s="1"/>
      <c r="J794" s="1"/>
      <c r="K794" s="1"/>
      <c r="L794" s="1"/>
      <c r="M794" s="1"/>
      <c r="N794" s="1"/>
      <c r="O794" s="126"/>
      <c r="P794" s="103"/>
      <c r="Q794" s="14"/>
      <c r="R794" s="14"/>
    </row>
    <row r="795" spans="1:18" s="15" customFormat="1">
      <c r="A795" s="237"/>
      <c r="B795" s="1"/>
      <c r="C795" s="1"/>
      <c r="D795" s="8"/>
      <c r="E795" s="2"/>
      <c r="F795" s="2"/>
      <c r="G795" s="185"/>
      <c r="H795" s="1"/>
      <c r="I795" s="1"/>
      <c r="J795" s="1"/>
      <c r="K795" s="1"/>
      <c r="L795" s="1"/>
      <c r="M795" s="1"/>
      <c r="N795" s="1"/>
      <c r="O795" s="126"/>
      <c r="P795" s="103"/>
      <c r="Q795" s="14"/>
      <c r="R795" s="14"/>
    </row>
    <row r="796" spans="1:18" s="15" customFormat="1">
      <c r="A796" s="237"/>
      <c r="B796" s="1"/>
      <c r="C796" s="1"/>
      <c r="D796" s="8"/>
      <c r="E796" s="2"/>
      <c r="F796" s="2"/>
      <c r="G796" s="185"/>
      <c r="H796" s="1"/>
      <c r="I796" s="1"/>
      <c r="J796" s="1"/>
      <c r="K796" s="1"/>
      <c r="L796" s="1"/>
      <c r="M796" s="1"/>
      <c r="N796" s="1"/>
      <c r="O796" s="126"/>
      <c r="P796" s="103"/>
      <c r="Q796" s="14"/>
      <c r="R796" s="14"/>
    </row>
    <row r="797" spans="1:18" s="15" customFormat="1">
      <c r="A797" s="237"/>
      <c r="B797" s="1"/>
      <c r="C797" s="1"/>
      <c r="D797" s="8"/>
      <c r="E797" s="2"/>
      <c r="F797" s="2"/>
      <c r="G797" s="185"/>
      <c r="H797" s="1"/>
      <c r="I797" s="1"/>
      <c r="J797" s="1"/>
      <c r="K797" s="1"/>
      <c r="L797" s="1"/>
      <c r="M797" s="1"/>
      <c r="N797" s="1"/>
      <c r="O797" s="126"/>
      <c r="P797" s="103"/>
      <c r="Q797" s="14"/>
      <c r="R797" s="14"/>
    </row>
    <row r="798" spans="1:18" s="15" customFormat="1">
      <c r="A798" s="237"/>
      <c r="B798" s="1"/>
      <c r="C798" s="1"/>
      <c r="D798" s="8"/>
      <c r="E798" s="2"/>
      <c r="F798" s="2"/>
      <c r="G798" s="185"/>
      <c r="H798" s="1"/>
      <c r="I798" s="1"/>
      <c r="J798" s="1"/>
      <c r="K798" s="1"/>
      <c r="L798" s="1"/>
      <c r="M798" s="1"/>
      <c r="N798" s="1"/>
      <c r="O798" s="126"/>
      <c r="P798" s="103"/>
      <c r="Q798" s="14"/>
      <c r="R798" s="14"/>
    </row>
    <row r="799" spans="1:18" s="15" customFormat="1">
      <c r="A799" s="237"/>
      <c r="B799" s="1"/>
      <c r="C799" s="1"/>
      <c r="D799" s="8"/>
      <c r="E799" s="2"/>
      <c r="F799" s="2"/>
      <c r="G799" s="185"/>
      <c r="H799" s="1"/>
      <c r="I799" s="1"/>
      <c r="J799" s="1"/>
      <c r="K799" s="1"/>
      <c r="L799" s="1"/>
      <c r="M799" s="1"/>
      <c r="N799" s="1"/>
      <c r="O799" s="126"/>
      <c r="P799" s="103"/>
      <c r="Q799" s="14"/>
      <c r="R799" s="14"/>
    </row>
    <row r="800" spans="1:18" s="15" customFormat="1">
      <c r="A800" s="237"/>
      <c r="B800" s="1"/>
      <c r="C800" s="1"/>
      <c r="D800" s="8"/>
      <c r="E800" s="2"/>
      <c r="F800" s="2"/>
      <c r="G800" s="185"/>
      <c r="H800" s="1"/>
      <c r="I800" s="1"/>
      <c r="J800" s="1"/>
      <c r="K800" s="1"/>
      <c r="L800" s="1"/>
      <c r="M800" s="1"/>
      <c r="N800" s="1"/>
      <c r="O800" s="126"/>
      <c r="P800" s="103"/>
      <c r="Q800" s="14"/>
      <c r="R800" s="14"/>
    </row>
    <row r="801" spans="1:18" s="15" customFormat="1">
      <c r="A801" s="237"/>
      <c r="B801" s="1"/>
      <c r="C801" s="1"/>
      <c r="D801" s="8"/>
      <c r="E801" s="2"/>
      <c r="F801" s="2"/>
      <c r="G801" s="185"/>
      <c r="H801" s="1"/>
      <c r="I801" s="1"/>
      <c r="J801" s="1"/>
      <c r="K801" s="1"/>
      <c r="L801" s="1"/>
      <c r="M801" s="1"/>
      <c r="N801" s="1"/>
      <c r="O801" s="126"/>
      <c r="P801" s="103"/>
      <c r="Q801" s="14"/>
      <c r="R801" s="14"/>
    </row>
    <row r="802" spans="1:18" s="15" customFormat="1">
      <c r="A802" s="237"/>
      <c r="B802" s="1"/>
      <c r="C802" s="1"/>
      <c r="D802" s="8"/>
      <c r="E802" s="2"/>
      <c r="F802" s="2"/>
      <c r="G802" s="185"/>
      <c r="H802" s="1"/>
      <c r="I802" s="1"/>
      <c r="J802" s="1"/>
      <c r="K802" s="1"/>
      <c r="L802" s="1"/>
      <c r="M802" s="1"/>
      <c r="N802" s="1"/>
      <c r="O802" s="126"/>
      <c r="P802" s="103"/>
      <c r="Q802" s="14"/>
      <c r="R802" s="14"/>
    </row>
    <row r="803" spans="1:18" s="15" customFormat="1">
      <c r="A803" s="237"/>
      <c r="B803" s="1"/>
      <c r="C803" s="1"/>
      <c r="D803" s="8"/>
      <c r="E803" s="2"/>
      <c r="F803" s="2"/>
      <c r="G803" s="185"/>
      <c r="H803" s="1"/>
      <c r="I803" s="1"/>
      <c r="J803" s="1"/>
      <c r="K803" s="1"/>
      <c r="L803" s="1"/>
      <c r="M803" s="1"/>
      <c r="N803" s="1"/>
      <c r="O803" s="126"/>
      <c r="P803" s="103"/>
      <c r="Q803" s="14"/>
      <c r="R803" s="14"/>
    </row>
    <row r="804" spans="1:18" s="15" customFormat="1">
      <c r="A804" s="237"/>
      <c r="B804" s="1"/>
      <c r="C804" s="1"/>
      <c r="D804" s="8"/>
      <c r="E804" s="2"/>
      <c r="F804" s="2"/>
      <c r="G804" s="185"/>
      <c r="H804" s="1"/>
      <c r="I804" s="1"/>
      <c r="J804" s="1"/>
      <c r="K804" s="1"/>
      <c r="L804" s="1"/>
      <c r="M804" s="1"/>
      <c r="N804" s="1"/>
      <c r="O804" s="126"/>
      <c r="P804" s="103"/>
      <c r="Q804" s="14"/>
      <c r="R804" s="14"/>
    </row>
    <row r="805" spans="1:18" s="15" customFormat="1">
      <c r="A805" s="237"/>
      <c r="B805" s="1"/>
      <c r="C805" s="1"/>
      <c r="D805" s="8"/>
      <c r="E805" s="2"/>
      <c r="F805" s="2"/>
      <c r="G805" s="185"/>
      <c r="H805" s="1"/>
      <c r="I805" s="1"/>
      <c r="J805" s="1"/>
      <c r="K805" s="1"/>
      <c r="L805" s="1"/>
      <c r="M805" s="1"/>
      <c r="N805" s="1"/>
      <c r="O805" s="126"/>
      <c r="P805" s="103"/>
      <c r="Q805" s="14"/>
      <c r="R805" s="14"/>
    </row>
    <row r="806" spans="1:18" s="15" customFormat="1">
      <c r="A806" s="237"/>
      <c r="B806" s="1"/>
      <c r="C806" s="1"/>
      <c r="D806" s="8"/>
      <c r="E806" s="2"/>
      <c r="F806" s="2"/>
      <c r="G806" s="185"/>
      <c r="H806" s="1"/>
      <c r="I806" s="1"/>
      <c r="J806" s="1"/>
      <c r="K806" s="1"/>
      <c r="L806" s="1"/>
      <c r="M806" s="1"/>
      <c r="N806" s="1"/>
      <c r="O806" s="126"/>
      <c r="P806" s="103"/>
      <c r="Q806" s="14"/>
      <c r="R806" s="14"/>
    </row>
    <row r="807" spans="1:18" s="15" customFormat="1">
      <c r="A807" s="237"/>
      <c r="B807" s="1"/>
      <c r="C807" s="1"/>
      <c r="D807" s="8"/>
      <c r="E807" s="2"/>
      <c r="F807" s="2"/>
      <c r="G807" s="185"/>
      <c r="H807" s="1"/>
      <c r="I807" s="1"/>
      <c r="J807" s="1"/>
      <c r="K807" s="1"/>
      <c r="L807" s="1"/>
      <c r="M807" s="1"/>
      <c r="N807" s="1"/>
      <c r="O807" s="126"/>
      <c r="P807" s="103"/>
      <c r="Q807" s="14"/>
      <c r="R807" s="14"/>
    </row>
    <row r="808" spans="1:18" s="15" customFormat="1">
      <c r="A808" s="237"/>
      <c r="B808" s="1"/>
      <c r="C808" s="1"/>
      <c r="D808" s="8"/>
      <c r="E808" s="2"/>
      <c r="F808" s="2"/>
      <c r="G808" s="185"/>
      <c r="H808" s="1"/>
      <c r="I808" s="1"/>
      <c r="J808" s="1"/>
      <c r="K808" s="1"/>
      <c r="L808" s="1"/>
      <c r="M808" s="1"/>
      <c r="N808" s="1"/>
      <c r="O808" s="126"/>
      <c r="P808" s="103"/>
      <c r="Q808" s="14"/>
      <c r="R808" s="14"/>
    </row>
    <row r="809" spans="1:18" s="15" customFormat="1">
      <c r="A809" s="237"/>
      <c r="B809" s="1"/>
      <c r="C809" s="1"/>
      <c r="D809" s="8"/>
      <c r="E809" s="2"/>
      <c r="F809" s="2"/>
      <c r="G809" s="185"/>
      <c r="H809" s="1"/>
      <c r="I809" s="1"/>
      <c r="J809" s="1"/>
      <c r="K809" s="1"/>
      <c r="L809" s="1"/>
      <c r="M809" s="1"/>
      <c r="N809" s="1"/>
      <c r="O809" s="126"/>
      <c r="P809" s="103"/>
      <c r="Q809" s="14"/>
      <c r="R809" s="14"/>
    </row>
    <row r="810" spans="1:18" s="15" customFormat="1">
      <c r="A810" s="237"/>
      <c r="B810" s="1"/>
      <c r="C810" s="1"/>
      <c r="D810" s="8"/>
      <c r="E810" s="2"/>
      <c r="F810" s="2"/>
      <c r="G810" s="185"/>
      <c r="H810" s="1"/>
      <c r="I810" s="1"/>
      <c r="J810" s="1"/>
      <c r="K810" s="1"/>
      <c r="L810" s="1"/>
      <c r="M810" s="1"/>
      <c r="N810" s="1"/>
      <c r="O810" s="126"/>
      <c r="P810" s="103"/>
      <c r="Q810" s="14"/>
      <c r="R810" s="14"/>
    </row>
    <row r="811" spans="1:18" s="15" customFormat="1">
      <c r="A811" s="237"/>
      <c r="B811" s="1"/>
      <c r="C811" s="1"/>
      <c r="D811" s="8"/>
      <c r="E811" s="2"/>
      <c r="F811" s="2"/>
      <c r="G811" s="185"/>
      <c r="H811" s="1"/>
      <c r="I811" s="1"/>
      <c r="J811" s="1"/>
      <c r="K811" s="1"/>
      <c r="L811" s="1"/>
      <c r="M811" s="1"/>
      <c r="N811" s="1"/>
      <c r="O811" s="126"/>
      <c r="P811" s="103"/>
      <c r="Q811" s="14"/>
      <c r="R811" s="14"/>
    </row>
    <row r="812" spans="1:18" s="15" customFormat="1">
      <c r="A812" s="237"/>
      <c r="B812" s="1"/>
      <c r="C812" s="1"/>
      <c r="D812" s="8"/>
      <c r="E812" s="2"/>
      <c r="F812" s="2"/>
      <c r="G812" s="185"/>
      <c r="H812" s="1"/>
      <c r="I812" s="1"/>
      <c r="J812" s="1"/>
      <c r="K812" s="1"/>
      <c r="L812" s="1"/>
      <c r="M812" s="1"/>
      <c r="N812" s="1"/>
      <c r="O812" s="126"/>
      <c r="P812" s="103"/>
      <c r="Q812" s="14"/>
      <c r="R812" s="14"/>
    </row>
    <row r="813" spans="1:18" s="15" customFormat="1">
      <c r="A813" s="237"/>
      <c r="B813" s="1"/>
      <c r="C813" s="1"/>
      <c r="D813" s="8"/>
      <c r="E813" s="2"/>
      <c r="F813" s="2"/>
      <c r="G813" s="185"/>
      <c r="H813" s="1"/>
      <c r="I813" s="1"/>
      <c r="J813" s="1"/>
      <c r="K813" s="1"/>
      <c r="L813" s="1"/>
      <c r="M813" s="1"/>
      <c r="N813" s="1"/>
      <c r="O813" s="126"/>
      <c r="P813" s="103"/>
      <c r="Q813" s="14"/>
      <c r="R813" s="14"/>
    </row>
    <row r="814" spans="1:18" s="15" customFormat="1">
      <c r="A814" s="237"/>
      <c r="B814" s="1"/>
      <c r="C814" s="1"/>
      <c r="D814" s="8"/>
      <c r="E814" s="2"/>
      <c r="F814" s="2"/>
      <c r="G814" s="185"/>
      <c r="H814" s="1"/>
      <c r="I814" s="1"/>
      <c r="J814" s="1"/>
      <c r="K814" s="1"/>
      <c r="L814" s="1"/>
      <c r="M814" s="1"/>
      <c r="N814" s="1"/>
      <c r="O814" s="126"/>
      <c r="P814" s="103"/>
      <c r="Q814" s="14"/>
      <c r="R814" s="14"/>
    </row>
    <row r="815" spans="1:18" s="15" customFormat="1">
      <c r="A815" s="237"/>
      <c r="B815" s="1"/>
      <c r="C815" s="1"/>
      <c r="D815" s="8"/>
      <c r="E815" s="2"/>
      <c r="F815" s="2"/>
      <c r="G815" s="185"/>
      <c r="H815" s="1"/>
      <c r="I815" s="1"/>
      <c r="J815" s="1"/>
      <c r="K815" s="1"/>
      <c r="L815" s="1"/>
      <c r="M815" s="1"/>
      <c r="N815" s="1"/>
      <c r="O815" s="126"/>
      <c r="P815" s="103"/>
      <c r="Q815" s="14"/>
      <c r="R815" s="14"/>
    </row>
    <row r="816" spans="1:18" s="15" customFormat="1">
      <c r="A816" s="237"/>
      <c r="B816" s="1"/>
      <c r="C816" s="1"/>
      <c r="D816" s="8"/>
      <c r="E816" s="2"/>
      <c r="F816" s="2"/>
      <c r="G816" s="185"/>
      <c r="H816" s="1"/>
      <c r="I816" s="1"/>
      <c r="J816" s="1"/>
      <c r="K816" s="1"/>
      <c r="L816" s="1"/>
      <c r="M816" s="1"/>
      <c r="N816" s="1"/>
      <c r="O816" s="126"/>
      <c r="P816" s="103"/>
      <c r="Q816" s="14"/>
      <c r="R816" s="14"/>
    </row>
    <row r="817" spans="1:18" s="15" customFormat="1">
      <c r="A817" s="237"/>
      <c r="B817" s="1"/>
      <c r="C817" s="1"/>
      <c r="D817" s="8"/>
      <c r="E817" s="2"/>
      <c r="F817" s="2"/>
      <c r="G817" s="185"/>
      <c r="H817" s="1"/>
      <c r="I817" s="1"/>
      <c r="J817" s="1"/>
      <c r="K817" s="1"/>
      <c r="L817" s="1"/>
      <c r="M817" s="1"/>
      <c r="N817" s="1"/>
      <c r="O817" s="126"/>
      <c r="P817" s="103"/>
      <c r="Q817" s="14"/>
      <c r="R817" s="14"/>
    </row>
    <row r="818" spans="1:18" s="15" customFormat="1">
      <c r="A818" s="237"/>
      <c r="B818" s="1"/>
      <c r="C818" s="1"/>
      <c r="D818" s="8"/>
      <c r="E818" s="2"/>
      <c r="F818" s="2"/>
      <c r="G818" s="185"/>
      <c r="H818" s="1"/>
      <c r="I818" s="1"/>
      <c r="J818" s="1"/>
      <c r="K818" s="1"/>
      <c r="L818" s="1"/>
      <c r="M818" s="1"/>
      <c r="N818" s="1"/>
      <c r="O818" s="126"/>
      <c r="P818" s="103"/>
      <c r="Q818" s="14"/>
      <c r="R818" s="14"/>
    </row>
    <row r="819" spans="1:18" s="15" customFormat="1">
      <c r="A819" s="237"/>
      <c r="B819" s="1"/>
      <c r="C819" s="1"/>
      <c r="D819" s="8"/>
      <c r="E819" s="2"/>
      <c r="F819" s="2"/>
      <c r="G819" s="185"/>
      <c r="H819" s="1"/>
      <c r="I819" s="1"/>
      <c r="J819" s="1"/>
      <c r="K819" s="1"/>
      <c r="L819" s="1"/>
      <c r="M819" s="1"/>
      <c r="N819" s="1"/>
      <c r="O819" s="126"/>
      <c r="P819" s="103"/>
      <c r="Q819" s="14"/>
      <c r="R819" s="14"/>
    </row>
    <row r="820" spans="1:18" s="15" customFormat="1">
      <c r="A820" s="237"/>
      <c r="B820" s="1"/>
      <c r="C820" s="1"/>
      <c r="D820" s="8"/>
      <c r="E820" s="2"/>
      <c r="F820" s="2"/>
      <c r="G820" s="185"/>
      <c r="H820" s="1"/>
      <c r="I820" s="1"/>
      <c r="J820" s="1"/>
      <c r="K820" s="1"/>
      <c r="L820" s="1"/>
      <c r="M820" s="1"/>
      <c r="N820" s="1"/>
      <c r="O820" s="126"/>
      <c r="P820" s="103"/>
      <c r="Q820" s="14"/>
      <c r="R820" s="14"/>
    </row>
    <row r="821" spans="1:18" s="15" customFormat="1">
      <c r="A821" s="237"/>
      <c r="B821" s="1"/>
      <c r="C821" s="1"/>
      <c r="D821" s="8"/>
      <c r="E821" s="2"/>
      <c r="F821" s="2"/>
      <c r="G821" s="185"/>
      <c r="H821" s="1"/>
      <c r="I821" s="1"/>
      <c r="J821" s="1"/>
      <c r="K821" s="1"/>
      <c r="L821" s="1"/>
      <c r="M821" s="1"/>
      <c r="N821" s="1"/>
      <c r="O821" s="126"/>
      <c r="P821" s="103"/>
      <c r="Q821" s="14"/>
      <c r="R821" s="14"/>
    </row>
    <row r="822" spans="1:18" s="15" customFormat="1">
      <c r="A822" s="237"/>
      <c r="B822" s="1"/>
      <c r="C822" s="1"/>
      <c r="D822" s="8"/>
      <c r="E822" s="2"/>
      <c r="F822" s="2"/>
      <c r="G822" s="185"/>
      <c r="H822" s="1"/>
      <c r="I822" s="1"/>
      <c r="J822" s="1"/>
      <c r="K822" s="1"/>
      <c r="L822" s="1"/>
      <c r="M822" s="1"/>
      <c r="N822" s="1"/>
      <c r="O822" s="126"/>
      <c r="P822" s="103"/>
      <c r="Q822" s="14"/>
      <c r="R822" s="14"/>
    </row>
    <row r="823" spans="1:18" s="15" customFormat="1">
      <c r="A823" s="237"/>
      <c r="B823" s="1"/>
      <c r="C823" s="1"/>
      <c r="D823" s="8"/>
      <c r="E823" s="2"/>
      <c r="F823" s="2"/>
      <c r="G823" s="185"/>
      <c r="H823" s="1"/>
      <c r="I823" s="1"/>
      <c r="J823" s="1"/>
      <c r="K823" s="1"/>
      <c r="L823" s="1"/>
      <c r="M823" s="1"/>
      <c r="N823" s="1"/>
      <c r="O823" s="126"/>
      <c r="P823" s="103"/>
      <c r="Q823" s="14"/>
      <c r="R823" s="14"/>
    </row>
    <row r="824" spans="1:18" s="15" customFormat="1">
      <c r="A824" s="237"/>
      <c r="B824" s="1"/>
      <c r="C824" s="1"/>
      <c r="D824" s="8"/>
      <c r="E824" s="2"/>
      <c r="F824" s="2"/>
      <c r="G824" s="185"/>
      <c r="H824" s="1"/>
      <c r="I824" s="1"/>
      <c r="J824" s="1"/>
      <c r="K824" s="1"/>
      <c r="L824" s="1"/>
      <c r="M824" s="1"/>
      <c r="N824" s="1"/>
      <c r="O824" s="126"/>
      <c r="P824" s="103"/>
      <c r="Q824" s="14"/>
      <c r="R824" s="14"/>
    </row>
    <row r="825" spans="1:18" s="15" customFormat="1">
      <c r="A825" s="237"/>
      <c r="B825" s="1"/>
      <c r="C825" s="1"/>
      <c r="D825" s="8"/>
      <c r="E825" s="2"/>
      <c r="F825" s="2"/>
      <c r="G825" s="185"/>
      <c r="H825" s="1"/>
      <c r="I825" s="1"/>
      <c r="J825" s="1"/>
      <c r="K825" s="1"/>
      <c r="L825" s="1"/>
      <c r="M825" s="1"/>
      <c r="N825" s="1"/>
      <c r="O825" s="126"/>
      <c r="P825" s="103"/>
      <c r="Q825" s="14"/>
      <c r="R825" s="14"/>
    </row>
    <row r="826" spans="1:18" s="15" customFormat="1">
      <c r="A826" s="237"/>
      <c r="B826" s="1"/>
      <c r="C826" s="1"/>
      <c r="D826" s="8"/>
      <c r="E826" s="2"/>
      <c r="F826" s="2"/>
      <c r="G826" s="185"/>
      <c r="H826" s="1"/>
      <c r="I826" s="1"/>
      <c r="J826" s="1"/>
      <c r="K826" s="1"/>
      <c r="L826" s="1"/>
      <c r="M826" s="1"/>
      <c r="N826" s="1"/>
      <c r="O826" s="126"/>
      <c r="P826" s="103"/>
      <c r="Q826" s="14"/>
      <c r="R826" s="14"/>
    </row>
    <row r="827" spans="1:18" s="15" customFormat="1">
      <c r="A827" s="237"/>
      <c r="B827" s="1"/>
      <c r="C827" s="1"/>
      <c r="D827" s="8"/>
      <c r="E827" s="2"/>
      <c r="F827" s="2"/>
      <c r="G827" s="185"/>
      <c r="H827" s="1"/>
      <c r="I827" s="1"/>
      <c r="J827" s="1"/>
      <c r="K827" s="1"/>
      <c r="L827" s="1"/>
      <c r="M827" s="1"/>
      <c r="N827" s="1"/>
      <c r="O827" s="126"/>
      <c r="P827" s="103"/>
      <c r="Q827" s="14"/>
      <c r="R827" s="14"/>
    </row>
    <row r="828" spans="1:18" s="15" customFormat="1">
      <c r="A828" s="237"/>
      <c r="B828" s="1"/>
      <c r="C828" s="1"/>
      <c r="D828" s="8"/>
      <c r="E828" s="2"/>
      <c r="F828" s="2"/>
      <c r="G828" s="185"/>
      <c r="H828" s="1"/>
      <c r="I828" s="1"/>
      <c r="J828" s="1"/>
      <c r="K828" s="1"/>
      <c r="L828" s="1"/>
      <c r="M828" s="1"/>
      <c r="N828" s="1"/>
      <c r="O828" s="126"/>
      <c r="P828" s="103"/>
      <c r="Q828" s="14"/>
      <c r="R828" s="14"/>
    </row>
    <row r="829" spans="1:18" s="15" customFormat="1">
      <c r="A829" s="237"/>
      <c r="B829" s="1"/>
      <c r="C829" s="1"/>
      <c r="D829" s="8"/>
      <c r="E829" s="2"/>
      <c r="F829" s="2"/>
      <c r="G829" s="185"/>
      <c r="H829" s="1"/>
      <c r="I829" s="1"/>
      <c r="J829" s="1"/>
      <c r="K829" s="1"/>
      <c r="L829" s="1"/>
      <c r="M829" s="1"/>
      <c r="N829" s="1"/>
      <c r="O829" s="126"/>
      <c r="P829" s="103"/>
      <c r="Q829" s="14"/>
      <c r="R829" s="14"/>
    </row>
    <row r="830" spans="1:18" s="15" customFormat="1">
      <c r="A830" s="237"/>
      <c r="B830" s="1"/>
      <c r="C830" s="1"/>
      <c r="D830" s="8"/>
      <c r="E830" s="2"/>
      <c r="F830" s="2"/>
      <c r="G830" s="185"/>
      <c r="H830" s="1"/>
      <c r="I830" s="1"/>
      <c r="J830" s="1"/>
      <c r="K830" s="1"/>
      <c r="L830" s="1"/>
      <c r="M830" s="1"/>
      <c r="N830" s="1"/>
      <c r="O830" s="126"/>
      <c r="P830" s="103"/>
      <c r="Q830" s="14"/>
      <c r="R830" s="14"/>
    </row>
    <row r="831" spans="1:18" s="15" customFormat="1">
      <c r="A831" s="237"/>
      <c r="B831" s="1"/>
      <c r="C831" s="1"/>
      <c r="D831" s="8"/>
      <c r="E831" s="2"/>
      <c r="F831" s="2"/>
      <c r="G831" s="185"/>
      <c r="H831" s="1"/>
      <c r="I831" s="1"/>
      <c r="J831" s="1"/>
      <c r="K831" s="1"/>
      <c r="L831" s="1"/>
      <c r="M831" s="1"/>
      <c r="N831" s="1"/>
      <c r="O831" s="126"/>
      <c r="P831" s="103"/>
      <c r="Q831" s="14"/>
      <c r="R831" s="14"/>
    </row>
    <row r="832" spans="1:18" s="15" customFormat="1">
      <c r="A832" s="237"/>
      <c r="B832" s="1"/>
      <c r="C832" s="1"/>
      <c r="D832" s="8"/>
      <c r="E832" s="2"/>
      <c r="F832" s="2"/>
      <c r="G832" s="185"/>
      <c r="H832" s="1"/>
      <c r="I832" s="1"/>
      <c r="J832" s="1"/>
      <c r="K832" s="1"/>
      <c r="L832" s="1"/>
      <c r="M832" s="1"/>
      <c r="N832" s="1"/>
      <c r="O832" s="126"/>
      <c r="P832" s="103"/>
      <c r="Q832" s="14"/>
      <c r="R832" s="14"/>
    </row>
    <row r="833" spans="1:18" s="15" customFormat="1">
      <c r="A833" s="237"/>
      <c r="B833" s="1"/>
      <c r="C833" s="1"/>
      <c r="D833" s="8"/>
      <c r="E833" s="2"/>
      <c r="F833" s="2"/>
      <c r="G833" s="185"/>
      <c r="H833" s="1"/>
      <c r="I833" s="1"/>
      <c r="J833" s="1"/>
      <c r="K833" s="1"/>
      <c r="L833" s="1"/>
      <c r="M833" s="1"/>
      <c r="N833" s="1"/>
      <c r="O833" s="126"/>
      <c r="P833" s="103"/>
      <c r="Q833" s="14"/>
      <c r="R833" s="14"/>
    </row>
    <row r="834" spans="1:18" s="15" customFormat="1">
      <c r="A834" s="237"/>
      <c r="B834" s="1"/>
      <c r="C834" s="1"/>
      <c r="D834" s="8"/>
      <c r="E834" s="2"/>
      <c r="F834" s="2"/>
      <c r="G834" s="185"/>
      <c r="H834" s="1"/>
      <c r="I834" s="1"/>
      <c r="J834" s="1"/>
      <c r="K834" s="1"/>
      <c r="L834" s="1"/>
      <c r="M834" s="1"/>
      <c r="N834" s="1"/>
      <c r="O834" s="126"/>
      <c r="P834" s="103"/>
      <c r="Q834" s="14"/>
      <c r="R834" s="14"/>
    </row>
    <row r="835" spans="1:18" s="15" customFormat="1">
      <c r="A835" s="237"/>
      <c r="B835" s="1"/>
      <c r="C835" s="1"/>
      <c r="D835" s="8"/>
      <c r="E835" s="2"/>
      <c r="F835" s="2"/>
      <c r="G835" s="185"/>
      <c r="H835" s="1"/>
      <c r="I835" s="1"/>
      <c r="J835" s="1"/>
      <c r="K835" s="1"/>
      <c r="L835" s="1"/>
      <c r="M835" s="1"/>
      <c r="N835" s="1"/>
      <c r="O835" s="126"/>
      <c r="P835" s="103"/>
      <c r="Q835" s="14"/>
      <c r="R835" s="14"/>
    </row>
    <row r="836" spans="1:18" s="15" customFormat="1">
      <c r="A836" s="237"/>
      <c r="B836" s="1"/>
      <c r="C836" s="1"/>
      <c r="D836" s="8"/>
      <c r="E836" s="2"/>
      <c r="F836" s="2"/>
      <c r="G836" s="185"/>
      <c r="H836" s="1"/>
      <c r="I836" s="1"/>
      <c r="J836" s="1"/>
      <c r="K836" s="1"/>
      <c r="L836" s="1"/>
      <c r="M836" s="1"/>
      <c r="N836" s="1"/>
      <c r="O836" s="126"/>
      <c r="P836" s="103"/>
      <c r="Q836" s="14"/>
      <c r="R836" s="14"/>
    </row>
    <row r="837" spans="1:18" s="15" customFormat="1">
      <c r="A837" s="237"/>
      <c r="B837" s="1"/>
      <c r="C837" s="1"/>
      <c r="D837" s="8"/>
      <c r="E837" s="2"/>
      <c r="F837" s="2"/>
      <c r="G837" s="185"/>
      <c r="H837" s="1"/>
      <c r="I837" s="1"/>
      <c r="J837" s="1"/>
      <c r="K837" s="1"/>
      <c r="L837" s="1"/>
      <c r="M837" s="1"/>
      <c r="N837" s="1"/>
      <c r="O837" s="126"/>
      <c r="P837" s="103"/>
      <c r="Q837" s="14"/>
      <c r="R837" s="14"/>
    </row>
    <row r="838" spans="1:18" s="15" customFormat="1">
      <c r="A838" s="237"/>
      <c r="B838" s="1"/>
      <c r="C838" s="1"/>
      <c r="D838" s="8"/>
      <c r="E838" s="2"/>
      <c r="F838" s="2"/>
      <c r="G838" s="185"/>
      <c r="H838" s="1"/>
      <c r="I838" s="1"/>
      <c r="J838" s="1"/>
      <c r="K838" s="1"/>
      <c r="L838" s="1"/>
      <c r="M838" s="1"/>
      <c r="N838" s="1"/>
      <c r="O838" s="126"/>
      <c r="P838" s="103"/>
      <c r="Q838" s="14"/>
      <c r="R838" s="14"/>
    </row>
    <row r="839" spans="1:18" s="15" customFormat="1">
      <c r="A839" s="237"/>
      <c r="B839" s="1"/>
      <c r="C839" s="1"/>
      <c r="D839" s="8"/>
      <c r="E839" s="2"/>
      <c r="F839" s="2"/>
      <c r="G839" s="185"/>
      <c r="H839" s="1"/>
      <c r="I839" s="1"/>
      <c r="J839" s="1"/>
      <c r="K839" s="1"/>
      <c r="L839" s="1"/>
      <c r="M839" s="1"/>
      <c r="N839" s="1"/>
      <c r="O839" s="126"/>
      <c r="P839" s="103"/>
      <c r="Q839" s="14"/>
      <c r="R839" s="14"/>
    </row>
    <row r="840" spans="1:18" s="15" customFormat="1">
      <c r="A840" s="237"/>
      <c r="B840" s="1"/>
      <c r="C840" s="1"/>
      <c r="D840" s="8"/>
      <c r="E840" s="2"/>
      <c r="F840" s="2"/>
      <c r="G840" s="185"/>
      <c r="H840" s="1"/>
      <c r="I840" s="1"/>
      <c r="J840" s="1"/>
      <c r="K840" s="1"/>
      <c r="L840" s="1"/>
      <c r="M840" s="1"/>
      <c r="N840" s="1"/>
      <c r="O840" s="126"/>
      <c r="P840" s="103"/>
      <c r="Q840" s="14"/>
      <c r="R840" s="14"/>
    </row>
    <row r="841" spans="1:18" s="15" customFormat="1">
      <c r="A841" s="237"/>
      <c r="B841" s="1"/>
      <c r="C841" s="1"/>
      <c r="D841" s="8"/>
      <c r="E841" s="2"/>
      <c r="F841" s="2"/>
      <c r="G841" s="185"/>
      <c r="H841" s="1"/>
      <c r="I841" s="1"/>
      <c r="J841" s="1"/>
      <c r="K841" s="1"/>
      <c r="L841" s="1"/>
      <c r="M841" s="1"/>
      <c r="N841" s="1"/>
      <c r="O841" s="126"/>
      <c r="P841" s="103"/>
      <c r="Q841" s="14"/>
      <c r="R841" s="14"/>
    </row>
    <row r="842" spans="1:18" s="15" customFormat="1">
      <c r="A842" s="237"/>
      <c r="B842" s="1"/>
      <c r="C842" s="1"/>
      <c r="D842" s="8"/>
      <c r="E842" s="2"/>
      <c r="F842" s="2"/>
      <c r="G842" s="185"/>
      <c r="H842" s="1"/>
      <c r="I842" s="1"/>
      <c r="J842" s="1"/>
      <c r="K842" s="1"/>
      <c r="L842" s="1"/>
      <c r="M842" s="1"/>
      <c r="N842" s="1"/>
      <c r="O842" s="126"/>
      <c r="P842" s="103"/>
      <c r="Q842" s="14"/>
      <c r="R842" s="14"/>
    </row>
    <row r="843" spans="1:18" s="15" customFormat="1">
      <c r="A843" s="237"/>
      <c r="B843" s="1"/>
      <c r="C843" s="1"/>
      <c r="D843" s="8"/>
      <c r="E843" s="2"/>
      <c r="F843" s="2"/>
      <c r="G843" s="185"/>
      <c r="H843" s="1"/>
      <c r="I843" s="1"/>
      <c r="J843" s="1"/>
      <c r="K843" s="1"/>
      <c r="L843" s="1"/>
      <c r="M843" s="1"/>
      <c r="N843" s="1"/>
      <c r="O843" s="126"/>
      <c r="P843" s="103"/>
      <c r="Q843" s="14"/>
      <c r="R843" s="14"/>
    </row>
    <row r="844" spans="1:18" s="15" customFormat="1">
      <c r="A844" s="237"/>
      <c r="B844" s="1"/>
      <c r="C844" s="1"/>
      <c r="D844" s="8"/>
      <c r="E844" s="2"/>
      <c r="F844" s="2"/>
      <c r="G844" s="185"/>
      <c r="H844" s="1"/>
      <c r="I844" s="1"/>
      <c r="J844" s="1"/>
      <c r="K844" s="1"/>
      <c r="L844" s="1"/>
      <c r="M844" s="1"/>
      <c r="N844" s="1"/>
      <c r="O844" s="126"/>
      <c r="P844" s="103"/>
      <c r="Q844" s="14"/>
      <c r="R844" s="14"/>
    </row>
    <row r="845" spans="1:18" s="15" customFormat="1">
      <c r="A845" s="237"/>
      <c r="B845" s="1"/>
      <c r="C845" s="1"/>
      <c r="D845" s="8"/>
      <c r="E845" s="2"/>
      <c r="F845" s="2"/>
      <c r="G845" s="185"/>
      <c r="H845" s="1"/>
      <c r="I845" s="1"/>
      <c r="J845" s="1"/>
      <c r="K845" s="1"/>
      <c r="L845" s="1"/>
      <c r="M845" s="1"/>
      <c r="N845" s="1"/>
      <c r="O845" s="126"/>
      <c r="P845" s="103"/>
      <c r="Q845" s="14"/>
      <c r="R845" s="14"/>
    </row>
    <row r="846" spans="1:18" s="15" customFormat="1">
      <c r="A846" s="237"/>
      <c r="B846" s="1"/>
      <c r="C846" s="1"/>
      <c r="D846" s="8"/>
      <c r="E846" s="2"/>
      <c r="F846" s="2"/>
      <c r="G846" s="185"/>
      <c r="H846" s="1"/>
      <c r="I846" s="1"/>
      <c r="J846" s="1"/>
      <c r="K846" s="1"/>
      <c r="L846" s="1"/>
      <c r="M846" s="1"/>
      <c r="N846" s="1"/>
      <c r="O846" s="126"/>
      <c r="P846" s="103"/>
      <c r="Q846" s="14"/>
      <c r="R846" s="14"/>
    </row>
    <row r="847" spans="1:18" s="15" customFormat="1">
      <c r="A847" s="237"/>
      <c r="B847" s="1"/>
      <c r="C847" s="1"/>
      <c r="D847" s="8"/>
      <c r="E847" s="2"/>
      <c r="F847" s="2"/>
      <c r="G847" s="185"/>
      <c r="H847" s="1"/>
      <c r="I847" s="1"/>
      <c r="J847" s="1"/>
      <c r="K847" s="1"/>
      <c r="L847" s="1"/>
      <c r="M847" s="1"/>
      <c r="N847" s="1"/>
      <c r="O847" s="126"/>
      <c r="P847" s="103"/>
      <c r="Q847" s="14"/>
      <c r="R847" s="14"/>
    </row>
    <row r="848" spans="1:18" s="15" customFormat="1">
      <c r="A848" s="237"/>
      <c r="B848" s="1"/>
      <c r="C848" s="1"/>
      <c r="D848" s="8"/>
      <c r="E848" s="2"/>
      <c r="F848" s="2"/>
      <c r="G848" s="185"/>
      <c r="H848" s="1"/>
      <c r="I848" s="1"/>
      <c r="J848" s="1"/>
      <c r="K848" s="1"/>
      <c r="L848" s="1"/>
      <c r="M848" s="1"/>
      <c r="N848" s="1"/>
      <c r="O848" s="126"/>
      <c r="P848" s="103"/>
      <c r="Q848" s="14"/>
      <c r="R848" s="14"/>
    </row>
    <row r="849" spans="1:18" s="15" customFormat="1">
      <c r="A849" s="237"/>
      <c r="B849" s="1"/>
      <c r="C849" s="1"/>
      <c r="D849" s="8"/>
      <c r="E849" s="2"/>
      <c r="F849" s="2"/>
      <c r="G849" s="185"/>
      <c r="H849" s="1"/>
      <c r="I849" s="1"/>
      <c r="J849" s="1"/>
      <c r="K849" s="1"/>
      <c r="L849" s="1"/>
      <c r="M849" s="1"/>
      <c r="N849" s="1"/>
      <c r="O849" s="126"/>
      <c r="P849" s="103"/>
      <c r="Q849" s="14"/>
      <c r="R849" s="14"/>
    </row>
    <row r="850" spans="1:18" s="15" customFormat="1">
      <c r="A850" s="237"/>
      <c r="B850" s="1"/>
      <c r="C850" s="1"/>
      <c r="D850" s="8"/>
      <c r="E850" s="2"/>
      <c r="F850" s="2"/>
      <c r="G850" s="185"/>
      <c r="H850" s="1"/>
      <c r="I850" s="1"/>
      <c r="J850" s="1"/>
      <c r="K850" s="1"/>
      <c r="L850" s="1"/>
      <c r="M850" s="1"/>
      <c r="N850" s="1"/>
      <c r="O850" s="126"/>
      <c r="P850" s="103"/>
      <c r="Q850" s="14"/>
      <c r="R850" s="14"/>
    </row>
    <row r="851" spans="1:18" s="15" customFormat="1">
      <c r="A851" s="237"/>
      <c r="B851" s="1"/>
      <c r="C851" s="1"/>
      <c r="D851" s="8"/>
      <c r="E851" s="2"/>
      <c r="F851" s="2"/>
      <c r="G851" s="185"/>
      <c r="H851" s="1"/>
      <c r="I851" s="1"/>
      <c r="J851" s="1"/>
      <c r="K851" s="1"/>
      <c r="L851" s="1"/>
      <c r="M851" s="1"/>
      <c r="N851" s="1"/>
      <c r="O851" s="126"/>
      <c r="P851" s="103"/>
      <c r="Q851" s="14"/>
      <c r="R851" s="14"/>
    </row>
    <row r="852" spans="1:18" s="15" customFormat="1">
      <c r="A852" s="237"/>
      <c r="B852" s="1"/>
      <c r="C852" s="1"/>
      <c r="D852" s="8"/>
      <c r="E852" s="2"/>
      <c r="F852" s="2"/>
      <c r="G852" s="185"/>
      <c r="H852" s="1"/>
      <c r="I852" s="1"/>
      <c r="J852" s="1"/>
      <c r="K852" s="1"/>
      <c r="L852" s="1"/>
      <c r="M852" s="1"/>
      <c r="N852" s="1"/>
      <c r="O852" s="126"/>
      <c r="P852" s="103"/>
      <c r="Q852" s="14"/>
      <c r="R852" s="14"/>
    </row>
    <row r="853" spans="1:18" s="15" customFormat="1">
      <c r="A853" s="237"/>
      <c r="B853" s="1"/>
      <c r="C853" s="1"/>
      <c r="D853" s="8"/>
      <c r="E853" s="2"/>
      <c r="F853" s="2"/>
      <c r="G853" s="185"/>
      <c r="H853" s="1"/>
      <c r="I853" s="1"/>
      <c r="J853" s="1"/>
      <c r="K853" s="1"/>
      <c r="L853" s="1"/>
      <c r="M853" s="1"/>
      <c r="N853" s="1"/>
      <c r="O853" s="126"/>
      <c r="P853" s="103"/>
      <c r="Q853" s="14"/>
      <c r="R853" s="14"/>
    </row>
    <row r="854" spans="1:18" s="15" customFormat="1">
      <c r="A854" s="237"/>
      <c r="B854" s="1"/>
      <c r="C854" s="1"/>
      <c r="D854" s="8"/>
      <c r="E854" s="2"/>
      <c r="F854" s="2"/>
      <c r="G854" s="185"/>
      <c r="H854" s="1"/>
      <c r="I854" s="1"/>
      <c r="J854" s="1"/>
      <c r="K854" s="1"/>
      <c r="L854" s="1"/>
      <c r="M854" s="1"/>
      <c r="N854" s="1"/>
      <c r="O854" s="126"/>
      <c r="P854" s="103"/>
      <c r="Q854" s="14"/>
      <c r="R854" s="14"/>
    </row>
    <row r="855" spans="1:18" s="15" customFormat="1">
      <c r="A855" s="237"/>
      <c r="B855" s="1"/>
      <c r="C855" s="1"/>
      <c r="D855" s="8"/>
      <c r="E855" s="2"/>
      <c r="F855" s="2"/>
      <c r="G855" s="185"/>
      <c r="H855" s="1"/>
      <c r="I855" s="1"/>
      <c r="J855" s="1"/>
      <c r="K855" s="1"/>
      <c r="L855" s="1"/>
      <c r="M855" s="1"/>
      <c r="N855" s="1"/>
      <c r="O855" s="126"/>
      <c r="P855" s="103"/>
      <c r="Q855" s="14"/>
      <c r="R855" s="14"/>
    </row>
    <row r="856" spans="1:18" s="15" customFormat="1">
      <c r="A856" s="237"/>
      <c r="B856" s="1"/>
      <c r="C856" s="1"/>
      <c r="D856" s="8"/>
      <c r="E856" s="2"/>
      <c r="F856" s="2"/>
      <c r="G856" s="185"/>
      <c r="H856" s="1"/>
      <c r="I856" s="1"/>
      <c r="J856" s="1"/>
      <c r="K856" s="1"/>
      <c r="L856" s="1"/>
      <c r="M856" s="1"/>
      <c r="N856" s="1"/>
      <c r="O856" s="126"/>
      <c r="P856" s="103"/>
      <c r="Q856" s="14"/>
      <c r="R856" s="14"/>
    </row>
    <row r="857" spans="1:18" s="15" customFormat="1">
      <c r="A857" s="237"/>
      <c r="B857" s="1"/>
      <c r="C857" s="1"/>
      <c r="D857" s="8"/>
      <c r="E857" s="2"/>
      <c r="F857" s="2"/>
      <c r="G857" s="185"/>
      <c r="H857" s="1"/>
      <c r="I857" s="1"/>
      <c r="J857" s="1"/>
      <c r="K857" s="1"/>
      <c r="L857" s="1"/>
      <c r="M857" s="1"/>
      <c r="N857" s="1"/>
      <c r="O857" s="126"/>
      <c r="P857" s="103"/>
      <c r="Q857" s="14"/>
      <c r="R857" s="14"/>
    </row>
    <row r="858" spans="1:18" s="15" customFormat="1">
      <c r="A858" s="237"/>
      <c r="B858" s="1"/>
      <c r="C858" s="1"/>
      <c r="D858" s="8"/>
      <c r="E858" s="2"/>
      <c r="F858" s="2"/>
      <c r="G858" s="185"/>
      <c r="H858" s="1"/>
      <c r="I858" s="1"/>
      <c r="J858" s="1"/>
      <c r="K858" s="1"/>
      <c r="L858" s="1"/>
      <c r="M858" s="1"/>
      <c r="N858" s="1"/>
      <c r="O858" s="126"/>
      <c r="P858" s="103"/>
      <c r="Q858" s="14"/>
      <c r="R858" s="14"/>
    </row>
    <row r="859" spans="1:18" s="15" customFormat="1">
      <c r="A859" s="237"/>
      <c r="B859" s="1"/>
      <c r="C859" s="1"/>
      <c r="D859" s="8"/>
      <c r="E859" s="2"/>
      <c r="F859" s="2"/>
      <c r="G859" s="185"/>
      <c r="H859" s="1"/>
      <c r="I859" s="1"/>
      <c r="J859" s="1"/>
      <c r="K859" s="1"/>
      <c r="L859" s="1"/>
      <c r="M859" s="1"/>
      <c r="N859" s="1"/>
      <c r="O859" s="126"/>
      <c r="P859" s="103"/>
      <c r="Q859" s="14"/>
      <c r="R859" s="14"/>
    </row>
    <row r="860" spans="1:18" s="15" customFormat="1">
      <c r="A860" s="237"/>
      <c r="B860" s="1"/>
      <c r="C860" s="1"/>
      <c r="D860" s="8"/>
      <c r="E860" s="2"/>
      <c r="F860" s="2"/>
      <c r="G860" s="185"/>
      <c r="H860" s="1"/>
      <c r="I860" s="1"/>
      <c r="J860" s="1"/>
      <c r="K860" s="1"/>
      <c r="L860" s="1"/>
      <c r="M860" s="1"/>
      <c r="N860" s="1"/>
      <c r="O860" s="126"/>
      <c r="P860" s="103"/>
      <c r="Q860" s="14"/>
      <c r="R860" s="14"/>
    </row>
    <row r="861" spans="1:18" s="15" customFormat="1">
      <c r="A861" s="237"/>
      <c r="B861" s="1"/>
      <c r="C861" s="1"/>
      <c r="D861" s="8"/>
      <c r="E861" s="2"/>
      <c r="F861" s="2"/>
      <c r="G861" s="185"/>
      <c r="H861" s="1"/>
      <c r="I861" s="1"/>
      <c r="J861" s="1"/>
      <c r="K861" s="1"/>
      <c r="L861" s="1"/>
      <c r="M861" s="1"/>
      <c r="N861" s="1"/>
      <c r="O861" s="126"/>
      <c r="P861" s="103"/>
      <c r="Q861" s="14"/>
      <c r="R861" s="14"/>
    </row>
    <row r="862" spans="1:18" s="15" customFormat="1">
      <c r="A862" s="237"/>
      <c r="B862" s="1"/>
      <c r="C862" s="1"/>
      <c r="D862" s="8"/>
      <c r="E862" s="2"/>
      <c r="F862" s="2"/>
      <c r="G862" s="185"/>
      <c r="H862" s="1"/>
      <c r="I862" s="1"/>
      <c r="J862" s="1"/>
      <c r="K862" s="1"/>
      <c r="L862" s="1"/>
      <c r="M862" s="1"/>
      <c r="N862" s="1"/>
      <c r="O862" s="126"/>
      <c r="P862" s="103"/>
      <c r="Q862" s="14"/>
      <c r="R862" s="14"/>
    </row>
    <row r="863" spans="1:18" s="15" customFormat="1">
      <c r="A863" s="237"/>
      <c r="B863" s="1"/>
      <c r="C863" s="1"/>
      <c r="D863" s="8"/>
      <c r="E863" s="2"/>
      <c r="F863" s="2"/>
      <c r="G863" s="185"/>
      <c r="H863" s="1"/>
      <c r="I863" s="1"/>
      <c r="J863" s="1"/>
      <c r="K863" s="1"/>
      <c r="L863" s="1"/>
      <c r="M863" s="1"/>
      <c r="N863" s="1"/>
      <c r="O863" s="126"/>
      <c r="P863" s="103"/>
      <c r="Q863" s="14"/>
      <c r="R863" s="14"/>
    </row>
    <row r="864" spans="1:18" s="15" customFormat="1">
      <c r="A864" s="237"/>
      <c r="B864" s="1"/>
      <c r="C864" s="1"/>
      <c r="D864" s="8"/>
      <c r="E864" s="2"/>
      <c r="F864" s="2"/>
      <c r="G864" s="185"/>
      <c r="H864" s="1"/>
      <c r="I864" s="1"/>
      <c r="J864" s="1"/>
      <c r="K864" s="1"/>
      <c r="L864" s="1"/>
      <c r="M864" s="1"/>
      <c r="N864" s="1"/>
      <c r="O864" s="126"/>
      <c r="P864" s="103"/>
      <c r="Q864" s="14"/>
      <c r="R864" s="14"/>
    </row>
    <row r="865" spans="1:18" s="15" customFormat="1">
      <c r="A865" s="237"/>
      <c r="B865" s="1"/>
      <c r="C865" s="1"/>
      <c r="D865" s="8"/>
      <c r="E865" s="2"/>
      <c r="F865" s="2"/>
      <c r="G865" s="185"/>
      <c r="H865" s="1"/>
      <c r="I865" s="1"/>
      <c r="J865" s="1"/>
      <c r="K865" s="1"/>
      <c r="L865" s="1"/>
      <c r="M865" s="1"/>
      <c r="N865" s="1"/>
      <c r="O865" s="126"/>
      <c r="P865" s="103"/>
      <c r="Q865" s="14"/>
      <c r="R865" s="14"/>
    </row>
    <row r="866" spans="1:18" s="15" customFormat="1">
      <c r="A866" s="237"/>
      <c r="B866" s="1"/>
      <c r="C866" s="1"/>
      <c r="D866" s="8"/>
      <c r="E866" s="2"/>
      <c r="F866" s="2"/>
      <c r="G866" s="185"/>
      <c r="H866" s="1"/>
      <c r="I866" s="1"/>
      <c r="J866" s="1"/>
      <c r="K866" s="1"/>
      <c r="L866" s="1"/>
      <c r="M866" s="1"/>
      <c r="N866" s="1"/>
      <c r="O866" s="126"/>
      <c r="P866" s="103"/>
      <c r="Q866" s="14"/>
      <c r="R866" s="14"/>
    </row>
    <row r="867" spans="1:18" s="15" customFormat="1">
      <c r="A867" s="237"/>
      <c r="B867" s="1"/>
      <c r="C867" s="1"/>
      <c r="D867" s="8"/>
      <c r="E867" s="2"/>
      <c r="F867" s="2"/>
      <c r="G867" s="185"/>
      <c r="H867" s="1"/>
      <c r="I867" s="1"/>
      <c r="J867" s="1"/>
      <c r="K867" s="1"/>
      <c r="L867" s="1"/>
      <c r="M867" s="1"/>
      <c r="N867" s="1"/>
      <c r="O867" s="126"/>
      <c r="P867" s="103"/>
      <c r="Q867" s="14"/>
      <c r="R867" s="14"/>
    </row>
    <row r="868" spans="1:18" s="15" customFormat="1">
      <c r="A868" s="237"/>
      <c r="B868" s="1"/>
      <c r="C868" s="1"/>
      <c r="D868" s="8"/>
      <c r="E868" s="2"/>
      <c r="F868" s="2"/>
      <c r="G868" s="185"/>
      <c r="H868" s="1"/>
      <c r="I868" s="1"/>
      <c r="J868" s="1"/>
      <c r="K868" s="1"/>
      <c r="L868" s="1"/>
      <c r="M868" s="1"/>
      <c r="N868" s="1"/>
      <c r="O868" s="126"/>
      <c r="P868" s="103"/>
      <c r="Q868" s="14"/>
      <c r="R868" s="14"/>
    </row>
    <row r="869" spans="1:18" s="15" customFormat="1">
      <c r="A869" s="237"/>
      <c r="B869" s="1"/>
      <c r="C869" s="1"/>
      <c r="D869" s="8"/>
      <c r="E869" s="2"/>
      <c r="F869" s="2"/>
      <c r="G869" s="185"/>
      <c r="H869" s="1"/>
      <c r="I869" s="1"/>
      <c r="J869" s="1"/>
      <c r="K869" s="1"/>
      <c r="L869" s="1"/>
      <c r="M869" s="1"/>
      <c r="N869" s="1"/>
      <c r="O869" s="126"/>
      <c r="P869" s="103"/>
      <c r="Q869" s="14"/>
      <c r="R869" s="14"/>
    </row>
    <row r="870" spans="1:18" s="15" customFormat="1">
      <c r="A870" s="237"/>
      <c r="B870" s="1"/>
      <c r="C870" s="1"/>
      <c r="D870" s="8"/>
      <c r="E870" s="2"/>
      <c r="F870" s="2"/>
      <c r="G870" s="185"/>
      <c r="H870" s="1"/>
      <c r="I870" s="1"/>
      <c r="J870" s="1"/>
      <c r="K870" s="1"/>
      <c r="L870" s="1"/>
      <c r="M870" s="1"/>
      <c r="N870" s="1"/>
      <c r="O870" s="126"/>
      <c r="P870" s="103"/>
      <c r="Q870" s="14"/>
      <c r="R870" s="14"/>
    </row>
    <row r="871" spans="1:18" s="15" customFormat="1">
      <c r="A871" s="237"/>
      <c r="B871" s="1"/>
      <c r="C871" s="1"/>
      <c r="D871" s="8"/>
      <c r="E871" s="2"/>
      <c r="F871" s="2"/>
      <c r="G871" s="185"/>
      <c r="H871" s="1"/>
      <c r="I871" s="1"/>
      <c r="J871" s="1"/>
      <c r="K871" s="1"/>
      <c r="L871" s="1"/>
      <c r="M871" s="1"/>
      <c r="N871" s="1"/>
      <c r="O871" s="126"/>
      <c r="P871" s="103"/>
      <c r="Q871" s="14"/>
      <c r="R871" s="14"/>
    </row>
    <row r="872" spans="1:18" s="15" customFormat="1">
      <c r="A872" s="237"/>
      <c r="B872" s="1"/>
      <c r="C872" s="1"/>
      <c r="D872" s="8"/>
      <c r="E872" s="2"/>
      <c r="F872" s="2"/>
      <c r="G872" s="185"/>
      <c r="H872" s="1"/>
      <c r="I872" s="1"/>
      <c r="J872" s="1"/>
      <c r="K872" s="1"/>
      <c r="L872" s="1"/>
      <c r="M872" s="1"/>
      <c r="N872" s="1"/>
      <c r="O872" s="126"/>
      <c r="P872" s="103"/>
      <c r="Q872" s="14"/>
      <c r="R872" s="14"/>
    </row>
    <row r="873" spans="1:18" s="15" customFormat="1">
      <c r="A873" s="237"/>
      <c r="B873" s="1"/>
      <c r="C873" s="1"/>
      <c r="D873" s="8"/>
      <c r="E873" s="2"/>
      <c r="F873" s="2"/>
      <c r="G873" s="185"/>
      <c r="H873" s="1"/>
      <c r="I873" s="1"/>
      <c r="J873" s="1"/>
      <c r="K873" s="1"/>
      <c r="L873" s="1"/>
      <c r="M873" s="1"/>
      <c r="N873" s="1"/>
      <c r="O873" s="126"/>
      <c r="P873" s="103"/>
      <c r="Q873" s="14"/>
      <c r="R873" s="14"/>
    </row>
    <row r="874" spans="1:18" s="15" customFormat="1">
      <c r="A874" s="237"/>
      <c r="B874" s="1"/>
      <c r="C874" s="1"/>
      <c r="D874" s="8"/>
      <c r="E874" s="2"/>
      <c r="F874" s="2"/>
      <c r="G874" s="185"/>
      <c r="H874" s="1"/>
      <c r="I874" s="1"/>
      <c r="J874" s="1"/>
      <c r="K874" s="1"/>
      <c r="L874" s="1"/>
      <c r="M874" s="1"/>
      <c r="N874" s="1"/>
      <c r="O874" s="126"/>
      <c r="P874" s="103"/>
      <c r="Q874" s="14"/>
      <c r="R874" s="14"/>
    </row>
    <row r="875" spans="1:18" s="15" customFormat="1">
      <c r="A875" s="237"/>
      <c r="B875" s="1"/>
      <c r="C875" s="1"/>
      <c r="D875" s="8"/>
      <c r="E875" s="2"/>
      <c r="F875" s="2"/>
      <c r="G875" s="185"/>
      <c r="H875" s="1"/>
      <c r="I875" s="1"/>
      <c r="J875" s="1"/>
      <c r="K875" s="1"/>
      <c r="L875" s="1"/>
      <c r="M875" s="1"/>
      <c r="N875" s="1"/>
      <c r="O875" s="126"/>
      <c r="P875" s="103"/>
      <c r="Q875" s="14"/>
      <c r="R875" s="14"/>
    </row>
    <row r="876" spans="1:18" s="15" customFormat="1">
      <c r="A876" s="237"/>
      <c r="B876" s="1"/>
      <c r="C876" s="1"/>
      <c r="D876" s="8"/>
      <c r="E876" s="2"/>
      <c r="F876" s="2"/>
      <c r="G876" s="185"/>
      <c r="H876" s="1"/>
      <c r="I876" s="1"/>
      <c r="J876" s="1"/>
      <c r="K876" s="1"/>
      <c r="L876" s="1"/>
      <c r="M876" s="1"/>
      <c r="N876" s="1"/>
      <c r="O876" s="126"/>
      <c r="P876" s="103"/>
      <c r="Q876" s="14"/>
      <c r="R876" s="14"/>
    </row>
    <row r="877" spans="1:18" s="15" customFormat="1">
      <c r="A877" s="237"/>
      <c r="B877" s="1"/>
      <c r="C877" s="1"/>
      <c r="D877" s="8"/>
      <c r="E877" s="2"/>
      <c r="F877" s="2"/>
      <c r="G877" s="185"/>
      <c r="H877" s="1"/>
      <c r="I877" s="1"/>
      <c r="J877" s="1"/>
      <c r="K877" s="1"/>
      <c r="L877" s="1"/>
      <c r="M877" s="1"/>
      <c r="N877" s="1"/>
      <c r="O877" s="126"/>
      <c r="P877" s="103"/>
      <c r="Q877" s="14"/>
      <c r="R877" s="14"/>
    </row>
    <row r="878" spans="1:18" s="15" customFormat="1">
      <c r="A878" s="237"/>
      <c r="B878" s="1"/>
      <c r="C878" s="1"/>
      <c r="D878" s="8"/>
      <c r="E878" s="2"/>
      <c r="F878" s="2"/>
      <c r="G878" s="185"/>
      <c r="H878" s="1"/>
      <c r="I878" s="1"/>
      <c r="J878" s="1"/>
      <c r="K878" s="1"/>
      <c r="L878" s="1"/>
      <c r="M878" s="1"/>
      <c r="N878" s="1"/>
      <c r="O878" s="126"/>
      <c r="P878" s="103"/>
      <c r="Q878" s="14"/>
      <c r="R878" s="14"/>
    </row>
    <row r="879" spans="1:18" s="15" customFormat="1">
      <c r="A879" s="237"/>
      <c r="B879" s="1"/>
      <c r="C879" s="1"/>
      <c r="D879" s="8"/>
      <c r="E879" s="2"/>
      <c r="F879" s="2"/>
      <c r="G879" s="185"/>
      <c r="H879" s="1"/>
      <c r="I879" s="1"/>
      <c r="J879" s="1"/>
      <c r="K879" s="1"/>
      <c r="L879" s="1"/>
      <c r="M879" s="1"/>
      <c r="N879" s="1"/>
      <c r="O879" s="126"/>
      <c r="P879" s="103"/>
      <c r="Q879" s="14"/>
      <c r="R879" s="14"/>
    </row>
    <row r="880" spans="1:18" s="15" customFormat="1">
      <c r="A880" s="237"/>
      <c r="B880" s="1"/>
      <c r="C880" s="1"/>
      <c r="D880" s="8"/>
      <c r="E880" s="2"/>
      <c r="F880" s="2"/>
      <c r="G880" s="185"/>
      <c r="H880" s="1"/>
      <c r="I880" s="1"/>
      <c r="J880" s="1"/>
      <c r="K880" s="1"/>
      <c r="L880" s="1"/>
      <c r="M880" s="1"/>
      <c r="N880" s="1"/>
      <c r="O880" s="126"/>
      <c r="P880" s="103"/>
      <c r="Q880" s="14"/>
      <c r="R880" s="14"/>
    </row>
    <row r="881" spans="1:18" s="15" customFormat="1">
      <c r="A881" s="237"/>
      <c r="B881" s="1"/>
      <c r="C881" s="1"/>
      <c r="D881" s="8"/>
      <c r="E881" s="2"/>
      <c r="F881" s="2"/>
      <c r="G881" s="185"/>
      <c r="H881" s="1"/>
      <c r="I881" s="1"/>
      <c r="J881" s="1"/>
      <c r="K881" s="1"/>
      <c r="L881" s="1"/>
      <c r="M881" s="1"/>
      <c r="N881" s="1"/>
      <c r="O881" s="126"/>
      <c r="P881" s="103"/>
      <c r="Q881" s="14"/>
      <c r="R881" s="14"/>
    </row>
    <row r="882" spans="1:18" s="15" customFormat="1">
      <c r="A882" s="237"/>
      <c r="B882" s="1"/>
      <c r="C882" s="1"/>
      <c r="D882" s="8"/>
      <c r="E882" s="2"/>
      <c r="F882" s="2"/>
      <c r="G882" s="185"/>
      <c r="H882" s="1"/>
      <c r="I882" s="1"/>
      <c r="J882" s="1"/>
      <c r="K882" s="1"/>
      <c r="L882" s="1"/>
      <c r="M882" s="1"/>
      <c r="N882" s="1"/>
      <c r="O882" s="126"/>
      <c r="P882" s="103"/>
      <c r="Q882" s="14"/>
      <c r="R882" s="14"/>
    </row>
    <row r="883" spans="1:18" s="15" customFormat="1">
      <c r="A883" s="237"/>
      <c r="B883" s="1"/>
      <c r="C883" s="1"/>
      <c r="D883" s="8"/>
      <c r="E883" s="2"/>
      <c r="F883" s="2"/>
      <c r="G883" s="185"/>
      <c r="H883" s="1"/>
      <c r="I883" s="1"/>
      <c r="J883" s="1"/>
      <c r="K883" s="1"/>
      <c r="L883" s="1"/>
      <c r="M883" s="1"/>
      <c r="N883" s="1"/>
      <c r="O883" s="126"/>
      <c r="P883" s="103"/>
      <c r="Q883" s="14"/>
      <c r="R883" s="14"/>
    </row>
    <row r="884" spans="1:18" s="15" customFormat="1">
      <c r="A884" s="237"/>
      <c r="B884" s="1"/>
      <c r="C884" s="1"/>
      <c r="D884" s="8"/>
      <c r="E884" s="2"/>
      <c r="F884" s="2"/>
      <c r="G884" s="185"/>
      <c r="H884" s="1"/>
      <c r="I884" s="1"/>
      <c r="J884" s="1"/>
      <c r="K884" s="1"/>
      <c r="L884" s="1"/>
      <c r="M884" s="1"/>
      <c r="N884" s="1"/>
      <c r="O884" s="126"/>
      <c r="P884" s="103"/>
      <c r="Q884" s="14"/>
      <c r="R884" s="14"/>
    </row>
    <row r="885" spans="1:18" s="15" customFormat="1">
      <c r="A885" s="237"/>
      <c r="B885" s="1"/>
      <c r="C885" s="1"/>
      <c r="D885" s="8"/>
      <c r="E885" s="2"/>
      <c r="F885" s="2"/>
      <c r="G885" s="185"/>
      <c r="H885" s="1"/>
      <c r="I885" s="1"/>
      <c r="J885" s="1"/>
      <c r="K885" s="1"/>
      <c r="L885" s="1"/>
      <c r="M885" s="1"/>
      <c r="N885" s="1"/>
      <c r="O885" s="126"/>
      <c r="P885" s="103"/>
      <c r="Q885" s="14"/>
      <c r="R885" s="14"/>
    </row>
    <row r="886" spans="1:18" s="15" customFormat="1">
      <c r="A886" s="237"/>
      <c r="B886" s="1"/>
      <c r="C886" s="1"/>
      <c r="D886" s="8"/>
      <c r="E886" s="2"/>
      <c r="F886" s="2"/>
      <c r="G886" s="185"/>
      <c r="H886" s="1"/>
      <c r="I886" s="1"/>
      <c r="J886" s="1"/>
      <c r="K886" s="1"/>
      <c r="L886" s="1"/>
      <c r="M886" s="1"/>
      <c r="N886" s="1"/>
      <c r="O886" s="126"/>
      <c r="P886" s="103"/>
      <c r="Q886" s="14"/>
      <c r="R886" s="14"/>
    </row>
    <row r="887" spans="1:18" s="15" customFormat="1">
      <c r="A887" s="237"/>
      <c r="B887" s="1"/>
      <c r="C887" s="1"/>
      <c r="D887" s="8"/>
      <c r="E887" s="2"/>
      <c r="F887" s="2"/>
      <c r="G887" s="185"/>
      <c r="H887" s="1"/>
      <c r="I887" s="1"/>
      <c r="J887" s="1"/>
      <c r="K887" s="1"/>
      <c r="L887" s="1"/>
      <c r="M887" s="1"/>
      <c r="N887" s="1"/>
      <c r="O887" s="126"/>
      <c r="P887" s="103"/>
      <c r="Q887" s="14"/>
      <c r="R887" s="14"/>
    </row>
    <row r="888" spans="1:18" s="15" customFormat="1">
      <c r="A888" s="237"/>
      <c r="B888" s="1"/>
      <c r="C888" s="1"/>
      <c r="D888" s="8"/>
      <c r="E888" s="2"/>
      <c r="F888" s="2"/>
      <c r="G888" s="185"/>
      <c r="H888" s="1"/>
      <c r="I888" s="1"/>
      <c r="J888" s="1"/>
      <c r="K888" s="1"/>
      <c r="L888" s="1"/>
      <c r="M888" s="1"/>
      <c r="N888" s="1"/>
      <c r="O888" s="126"/>
      <c r="P888" s="103"/>
      <c r="Q888" s="14"/>
      <c r="R888" s="14"/>
    </row>
    <row r="889" spans="1:18" s="15" customFormat="1">
      <c r="A889" s="237"/>
      <c r="B889" s="1"/>
      <c r="C889" s="1"/>
      <c r="D889" s="8"/>
      <c r="E889" s="2"/>
      <c r="F889" s="2"/>
      <c r="G889" s="185"/>
      <c r="H889" s="1"/>
      <c r="I889" s="1"/>
      <c r="J889" s="1"/>
      <c r="K889" s="1"/>
      <c r="L889" s="1"/>
      <c r="M889" s="1"/>
      <c r="N889" s="1"/>
      <c r="O889" s="126"/>
      <c r="P889" s="103"/>
      <c r="Q889" s="14"/>
      <c r="R889" s="14"/>
    </row>
    <row r="890" spans="1:18" s="15" customFormat="1">
      <c r="A890" s="237"/>
      <c r="B890" s="1"/>
      <c r="C890" s="1"/>
      <c r="D890" s="8"/>
      <c r="E890" s="2"/>
      <c r="F890" s="2"/>
      <c r="G890" s="185"/>
      <c r="H890" s="1"/>
      <c r="I890" s="1"/>
      <c r="J890" s="1"/>
      <c r="K890" s="1"/>
      <c r="L890" s="1"/>
      <c r="M890" s="1"/>
      <c r="N890" s="1"/>
      <c r="O890" s="126"/>
      <c r="P890" s="103"/>
      <c r="Q890" s="14"/>
      <c r="R890" s="14"/>
    </row>
    <row r="891" spans="1:18" s="15" customFormat="1">
      <c r="A891" s="237"/>
      <c r="B891" s="1"/>
      <c r="C891" s="1"/>
      <c r="D891" s="8"/>
      <c r="E891" s="2"/>
      <c r="F891" s="2"/>
      <c r="G891" s="185"/>
      <c r="H891" s="1"/>
      <c r="I891" s="1"/>
      <c r="J891" s="1"/>
      <c r="K891" s="1"/>
      <c r="L891" s="1"/>
      <c r="M891" s="1"/>
      <c r="N891" s="1"/>
      <c r="O891" s="126"/>
      <c r="P891" s="103"/>
      <c r="Q891" s="14"/>
      <c r="R891" s="14"/>
    </row>
    <row r="892" spans="1:18" s="15" customFormat="1">
      <c r="A892" s="237"/>
      <c r="B892" s="1"/>
      <c r="C892" s="1"/>
      <c r="D892" s="8"/>
      <c r="E892" s="2"/>
      <c r="F892" s="2"/>
      <c r="G892" s="185"/>
      <c r="H892" s="1"/>
      <c r="I892" s="1"/>
      <c r="J892" s="1"/>
      <c r="K892" s="1"/>
      <c r="L892" s="1"/>
      <c r="M892" s="1"/>
      <c r="N892" s="1"/>
      <c r="O892" s="126"/>
      <c r="P892" s="103"/>
      <c r="Q892" s="14"/>
      <c r="R892" s="14"/>
    </row>
    <row r="893" spans="1:18" s="15" customFormat="1">
      <c r="A893" s="237"/>
      <c r="B893" s="1"/>
      <c r="C893" s="1"/>
      <c r="D893" s="8"/>
      <c r="E893" s="2"/>
      <c r="F893" s="2"/>
      <c r="G893" s="185"/>
      <c r="H893" s="1"/>
      <c r="I893" s="1"/>
      <c r="J893" s="1"/>
      <c r="K893" s="1"/>
      <c r="L893" s="1"/>
      <c r="M893" s="1"/>
      <c r="N893" s="1"/>
      <c r="O893" s="126"/>
      <c r="P893" s="103"/>
      <c r="Q893" s="14"/>
      <c r="R893" s="14"/>
    </row>
    <row r="894" spans="1:18" s="15" customFormat="1">
      <c r="A894" s="237"/>
      <c r="B894" s="1"/>
      <c r="C894" s="1"/>
      <c r="D894" s="8"/>
      <c r="E894" s="2"/>
      <c r="F894" s="2"/>
      <c r="G894" s="185"/>
      <c r="H894" s="1"/>
      <c r="I894" s="1"/>
      <c r="J894" s="1"/>
      <c r="K894" s="1"/>
      <c r="L894" s="1"/>
      <c r="M894" s="1"/>
      <c r="N894" s="1"/>
      <c r="O894" s="126"/>
      <c r="P894" s="103"/>
      <c r="Q894" s="14"/>
      <c r="R894" s="14"/>
    </row>
    <row r="895" spans="1:18" s="15" customFormat="1">
      <c r="A895" s="237"/>
      <c r="B895" s="1"/>
      <c r="C895" s="1"/>
      <c r="D895" s="8"/>
      <c r="E895" s="2"/>
      <c r="F895" s="2"/>
      <c r="G895" s="185"/>
      <c r="H895" s="1"/>
      <c r="I895" s="1"/>
      <c r="J895" s="1"/>
      <c r="K895" s="1"/>
      <c r="L895" s="1"/>
      <c r="M895" s="1"/>
      <c r="N895" s="1"/>
      <c r="O895" s="126"/>
      <c r="P895" s="103"/>
      <c r="Q895" s="14"/>
      <c r="R895" s="14"/>
    </row>
    <row r="896" spans="1:18" s="15" customFormat="1">
      <c r="A896" s="237"/>
      <c r="B896" s="1"/>
      <c r="C896" s="1"/>
      <c r="D896" s="8"/>
      <c r="E896" s="2"/>
      <c r="F896" s="2"/>
      <c r="G896" s="185"/>
      <c r="H896" s="1"/>
      <c r="I896" s="1"/>
      <c r="J896" s="1"/>
      <c r="K896" s="1"/>
      <c r="L896" s="1"/>
      <c r="M896" s="1"/>
      <c r="N896" s="1"/>
      <c r="O896" s="126"/>
      <c r="P896" s="103"/>
      <c r="Q896" s="14"/>
      <c r="R896" s="14"/>
    </row>
    <row r="897" spans="1:18" s="15" customFormat="1">
      <c r="A897" s="237"/>
      <c r="B897" s="1"/>
      <c r="C897" s="1"/>
      <c r="D897" s="8"/>
      <c r="E897" s="2"/>
      <c r="F897" s="2"/>
      <c r="G897" s="185"/>
      <c r="H897" s="1"/>
      <c r="I897" s="1"/>
      <c r="J897" s="1"/>
      <c r="K897" s="1"/>
      <c r="L897" s="1"/>
      <c r="M897" s="1"/>
      <c r="N897" s="1"/>
      <c r="O897" s="126"/>
      <c r="P897" s="103"/>
      <c r="Q897" s="14"/>
      <c r="R897" s="14"/>
    </row>
    <row r="898" spans="1:18" s="15" customFormat="1">
      <c r="A898" s="237"/>
      <c r="B898" s="1"/>
      <c r="C898" s="1"/>
      <c r="D898" s="8"/>
      <c r="E898" s="2"/>
      <c r="F898" s="2"/>
      <c r="G898" s="185"/>
      <c r="H898" s="1"/>
      <c r="I898" s="1"/>
      <c r="J898" s="1"/>
      <c r="K898" s="1"/>
      <c r="L898" s="1"/>
      <c r="M898" s="1"/>
      <c r="N898" s="1"/>
      <c r="O898" s="126"/>
      <c r="P898" s="103"/>
      <c r="Q898" s="14"/>
      <c r="R898" s="14"/>
    </row>
    <row r="899" spans="1:18" s="15" customFormat="1">
      <c r="A899" s="237"/>
      <c r="B899" s="1"/>
      <c r="C899" s="1"/>
      <c r="D899" s="8"/>
      <c r="E899" s="2"/>
      <c r="F899" s="2"/>
      <c r="G899" s="185"/>
      <c r="H899" s="1"/>
      <c r="I899" s="1"/>
      <c r="J899" s="1"/>
      <c r="K899" s="1"/>
      <c r="L899" s="1"/>
      <c r="M899" s="1"/>
      <c r="N899" s="1"/>
      <c r="O899" s="126"/>
      <c r="P899" s="103"/>
      <c r="Q899" s="14"/>
      <c r="R899" s="14"/>
    </row>
    <row r="900" spans="1:18" s="15" customFormat="1">
      <c r="A900" s="237"/>
      <c r="B900" s="1"/>
      <c r="C900" s="1"/>
      <c r="D900" s="8"/>
      <c r="E900" s="2"/>
      <c r="F900" s="2"/>
      <c r="G900" s="185"/>
      <c r="H900" s="1"/>
      <c r="I900" s="1"/>
      <c r="J900" s="1"/>
      <c r="K900" s="1"/>
      <c r="L900" s="1"/>
      <c r="M900" s="1"/>
      <c r="N900" s="1"/>
      <c r="O900" s="126"/>
      <c r="P900" s="103"/>
      <c r="Q900" s="14"/>
      <c r="R900" s="14"/>
    </row>
    <row r="901" spans="1:18" s="15" customFormat="1">
      <c r="A901" s="237"/>
      <c r="B901" s="1"/>
      <c r="C901" s="1"/>
      <c r="D901" s="8"/>
      <c r="E901" s="2"/>
      <c r="F901" s="2"/>
      <c r="G901" s="185"/>
      <c r="H901" s="1"/>
      <c r="I901" s="1"/>
      <c r="J901" s="1"/>
      <c r="K901" s="1"/>
      <c r="L901" s="1"/>
      <c r="M901" s="1"/>
      <c r="N901" s="1"/>
      <c r="O901" s="126"/>
      <c r="P901" s="103"/>
      <c r="Q901" s="14"/>
      <c r="R901" s="14"/>
    </row>
    <row r="902" spans="1:18" s="15" customFormat="1">
      <c r="A902" s="237"/>
      <c r="B902" s="1"/>
      <c r="C902" s="1"/>
      <c r="D902" s="8"/>
      <c r="E902" s="2"/>
      <c r="F902" s="2"/>
      <c r="G902" s="185"/>
      <c r="H902" s="1"/>
      <c r="I902" s="1"/>
      <c r="J902" s="1"/>
      <c r="K902" s="1"/>
      <c r="L902" s="1"/>
      <c r="M902" s="1"/>
      <c r="N902" s="1"/>
      <c r="O902" s="126"/>
      <c r="P902" s="103"/>
      <c r="Q902" s="14"/>
      <c r="R902" s="14"/>
    </row>
    <row r="903" spans="1:18" s="15" customFormat="1">
      <c r="A903" s="237"/>
      <c r="B903" s="1"/>
      <c r="C903" s="1"/>
      <c r="D903" s="8"/>
      <c r="E903" s="2"/>
      <c r="F903" s="2"/>
      <c r="G903" s="185"/>
      <c r="H903" s="1"/>
      <c r="I903" s="1"/>
      <c r="J903" s="1"/>
      <c r="K903" s="1"/>
      <c r="L903" s="1"/>
      <c r="M903" s="1"/>
      <c r="N903" s="1"/>
      <c r="O903" s="126"/>
      <c r="P903" s="103"/>
      <c r="Q903" s="14"/>
      <c r="R903" s="14"/>
    </row>
    <row r="904" spans="1:18" s="15" customFormat="1">
      <c r="A904" s="237"/>
      <c r="B904" s="1"/>
      <c r="C904" s="1"/>
      <c r="D904" s="8"/>
      <c r="E904" s="2"/>
      <c r="F904" s="2"/>
      <c r="G904" s="185"/>
      <c r="H904" s="1"/>
      <c r="I904" s="1"/>
      <c r="J904" s="1"/>
      <c r="K904" s="1"/>
      <c r="L904" s="1"/>
      <c r="M904" s="1"/>
      <c r="N904" s="1"/>
      <c r="O904" s="126"/>
      <c r="P904" s="103"/>
      <c r="Q904" s="14"/>
      <c r="R904" s="14"/>
    </row>
    <row r="905" spans="1:18" s="15" customFormat="1">
      <c r="A905" s="237"/>
      <c r="B905" s="1"/>
      <c r="C905" s="1"/>
      <c r="D905" s="8"/>
      <c r="E905" s="2"/>
      <c r="F905" s="2"/>
      <c r="G905" s="185"/>
      <c r="H905" s="1"/>
      <c r="I905" s="1"/>
      <c r="J905" s="1"/>
      <c r="K905" s="1"/>
      <c r="L905" s="1"/>
      <c r="M905" s="1"/>
      <c r="N905" s="1"/>
      <c r="O905" s="126"/>
      <c r="P905" s="103"/>
      <c r="Q905" s="14"/>
      <c r="R905" s="14"/>
    </row>
    <row r="906" spans="1:18" s="15" customFormat="1">
      <c r="A906" s="237"/>
      <c r="B906" s="1"/>
      <c r="C906" s="1"/>
      <c r="D906" s="8"/>
      <c r="E906" s="2"/>
      <c r="F906" s="2"/>
      <c r="G906" s="185"/>
      <c r="H906" s="1"/>
      <c r="I906" s="1"/>
      <c r="J906" s="1"/>
      <c r="K906" s="1"/>
      <c r="L906" s="1"/>
      <c r="M906" s="1"/>
      <c r="N906" s="1"/>
      <c r="O906" s="126"/>
      <c r="P906" s="103"/>
      <c r="Q906" s="14"/>
      <c r="R906" s="14"/>
    </row>
    <row r="907" spans="1:18" s="15" customFormat="1">
      <c r="A907" s="237"/>
      <c r="B907" s="1"/>
      <c r="C907" s="1"/>
      <c r="D907" s="8"/>
      <c r="E907" s="2"/>
      <c r="F907" s="2"/>
      <c r="G907" s="185"/>
      <c r="H907" s="1"/>
      <c r="I907" s="1"/>
      <c r="J907" s="1"/>
      <c r="K907" s="1"/>
      <c r="L907" s="1"/>
      <c r="M907" s="1"/>
      <c r="N907" s="1"/>
      <c r="O907" s="126"/>
      <c r="P907" s="103"/>
      <c r="Q907" s="14"/>
      <c r="R907" s="14"/>
    </row>
    <row r="908" spans="1:18" s="15" customFormat="1">
      <c r="A908" s="237"/>
      <c r="B908" s="1"/>
      <c r="C908" s="1"/>
      <c r="D908" s="8"/>
      <c r="E908" s="2"/>
      <c r="F908" s="2"/>
      <c r="G908" s="185"/>
      <c r="H908" s="1"/>
      <c r="I908" s="1"/>
      <c r="J908" s="1"/>
      <c r="K908" s="1"/>
      <c r="L908" s="1"/>
      <c r="M908" s="1"/>
      <c r="N908" s="1"/>
      <c r="O908" s="126"/>
      <c r="P908" s="103"/>
      <c r="Q908" s="14"/>
      <c r="R908" s="14"/>
    </row>
    <row r="909" spans="1:18" s="15" customFormat="1">
      <c r="A909" s="237"/>
      <c r="B909" s="1"/>
      <c r="C909" s="1"/>
      <c r="D909" s="8"/>
      <c r="E909" s="2"/>
      <c r="F909" s="2"/>
      <c r="G909" s="185"/>
      <c r="H909" s="1"/>
      <c r="I909" s="1"/>
      <c r="J909" s="1"/>
      <c r="K909" s="1"/>
      <c r="L909" s="1"/>
      <c r="M909" s="1"/>
      <c r="N909" s="1"/>
      <c r="O909" s="126"/>
      <c r="P909" s="103"/>
      <c r="Q909" s="14"/>
      <c r="R909" s="14"/>
    </row>
    <row r="910" spans="1:18" s="15" customFormat="1">
      <c r="A910" s="237"/>
      <c r="B910" s="1"/>
      <c r="C910" s="1"/>
      <c r="D910" s="8"/>
      <c r="E910" s="2"/>
      <c r="F910" s="2"/>
      <c r="G910" s="185"/>
      <c r="H910" s="1"/>
      <c r="I910" s="1"/>
      <c r="J910" s="1"/>
      <c r="K910" s="1"/>
      <c r="L910" s="1"/>
      <c r="M910" s="1"/>
      <c r="N910" s="1"/>
      <c r="O910" s="126"/>
      <c r="P910" s="103"/>
      <c r="Q910" s="14"/>
      <c r="R910" s="14"/>
    </row>
    <row r="911" spans="1:18" s="15" customFormat="1">
      <c r="A911" s="237"/>
      <c r="B911" s="1"/>
      <c r="C911" s="1"/>
      <c r="D911" s="8"/>
      <c r="E911" s="2"/>
      <c r="F911" s="2"/>
      <c r="G911" s="185"/>
      <c r="H911" s="1"/>
      <c r="I911" s="1"/>
      <c r="J911" s="1"/>
      <c r="K911" s="1"/>
      <c r="L911" s="1"/>
      <c r="M911" s="1"/>
      <c r="N911" s="1"/>
      <c r="O911" s="126"/>
      <c r="P911" s="103"/>
      <c r="Q911" s="14"/>
      <c r="R911" s="14"/>
    </row>
    <row r="912" spans="1:18" s="15" customFormat="1">
      <c r="A912" s="237"/>
      <c r="B912" s="1"/>
      <c r="C912" s="1"/>
      <c r="D912" s="8"/>
      <c r="E912" s="2"/>
      <c r="F912" s="2"/>
      <c r="G912" s="185"/>
      <c r="H912" s="1"/>
      <c r="I912" s="1"/>
      <c r="J912" s="1"/>
      <c r="K912" s="1"/>
      <c r="L912" s="1"/>
      <c r="M912" s="1"/>
      <c r="N912" s="1"/>
      <c r="O912" s="126"/>
      <c r="P912" s="103"/>
      <c r="Q912" s="14"/>
      <c r="R912" s="14"/>
    </row>
    <row r="913" spans="1:18" s="15" customFormat="1">
      <c r="A913" s="237"/>
      <c r="B913" s="1"/>
      <c r="C913" s="1"/>
      <c r="D913" s="8"/>
      <c r="E913" s="2"/>
      <c r="F913" s="2"/>
      <c r="G913" s="185"/>
      <c r="H913" s="1"/>
      <c r="I913" s="1"/>
      <c r="J913" s="1"/>
      <c r="K913" s="1"/>
      <c r="L913" s="1"/>
      <c r="M913" s="1"/>
      <c r="N913" s="1"/>
      <c r="O913" s="126"/>
      <c r="P913" s="103"/>
      <c r="Q913" s="14"/>
      <c r="R913" s="14"/>
    </row>
    <row r="914" spans="1:18" s="15" customFormat="1">
      <c r="A914" s="237"/>
      <c r="B914" s="1"/>
      <c r="C914" s="1"/>
      <c r="D914" s="8"/>
      <c r="E914" s="2"/>
      <c r="F914" s="2"/>
      <c r="G914" s="185"/>
      <c r="H914" s="1"/>
      <c r="I914" s="1"/>
      <c r="J914" s="1"/>
      <c r="K914" s="1"/>
      <c r="L914" s="1"/>
      <c r="M914" s="1"/>
      <c r="N914" s="1"/>
      <c r="O914" s="126"/>
      <c r="P914" s="103"/>
      <c r="Q914" s="14"/>
      <c r="R914" s="14"/>
    </row>
    <row r="915" spans="1:18" s="15" customFormat="1">
      <c r="A915" s="237"/>
      <c r="B915" s="1"/>
      <c r="C915" s="1"/>
      <c r="D915" s="8"/>
      <c r="E915" s="2"/>
      <c r="F915" s="2"/>
      <c r="G915" s="185"/>
      <c r="H915" s="1"/>
      <c r="I915" s="1"/>
      <c r="J915" s="1"/>
      <c r="K915" s="1"/>
      <c r="L915" s="1"/>
      <c r="M915" s="1"/>
      <c r="N915" s="1"/>
      <c r="O915" s="126"/>
      <c r="P915" s="103"/>
      <c r="Q915" s="14"/>
      <c r="R915" s="14"/>
    </row>
    <row r="916" spans="1:18" s="15" customFormat="1">
      <c r="A916" s="237"/>
      <c r="B916" s="1"/>
      <c r="C916" s="1"/>
      <c r="D916" s="8"/>
      <c r="E916" s="2"/>
      <c r="F916" s="2"/>
      <c r="G916" s="185"/>
      <c r="H916" s="1"/>
      <c r="I916" s="1"/>
      <c r="J916" s="1"/>
      <c r="K916" s="1"/>
      <c r="L916" s="1"/>
      <c r="M916" s="1"/>
      <c r="N916" s="1"/>
      <c r="O916" s="126"/>
      <c r="P916" s="103"/>
      <c r="Q916" s="14"/>
      <c r="R916" s="14"/>
    </row>
    <row r="917" spans="1:18" s="15" customFormat="1">
      <c r="A917" s="237"/>
      <c r="B917" s="1"/>
      <c r="C917" s="1"/>
      <c r="D917" s="8"/>
      <c r="E917" s="2"/>
      <c r="F917" s="2"/>
      <c r="G917" s="185"/>
      <c r="H917" s="1"/>
      <c r="I917" s="1"/>
      <c r="J917" s="1"/>
      <c r="K917" s="1"/>
      <c r="L917" s="1"/>
      <c r="M917" s="1"/>
      <c r="N917" s="1"/>
      <c r="O917" s="126"/>
      <c r="P917" s="103"/>
      <c r="Q917" s="14"/>
      <c r="R917" s="14"/>
    </row>
    <row r="918" spans="1:18" s="15" customFormat="1">
      <c r="A918" s="237"/>
      <c r="B918" s="1"/>
      <c r="C918" s="1"/>
      <c r="D918" s="8"/>
      <c r="E918" s="2"/>
      <c r="F918" s="2"/>
      <c r="G918" s="185"/>
      <c r="H918" s="1"/>
      <c r="I918" s="1"/>
      <c r="J918" s="1"/>
      <c r="K918" s="1"/>
      <c r="L918" s="1"/>
      <c r="M918" s="1"/>
      <c r="N918" s="1"/>
      <c r="O918" s="126"/>
      <c r="P918" s="103"/>
      <c r="Q918" s="14"/>
      <c r="R918" s="14"/>
    </row>
    <row r="919" spans="1:18" s="15" customFormat="1">
      <c r="A919" s="237"/>
      <c r="B919" s="1"/>
      <c r="C919" s="1"/>
      <c r="D919" s="8"/>
      <c r="E919" s="2"/>
      <c r="F919" s="2"/>
      <c r="G919" s="185"/>
      <c r="H919" s="1"/>
      <c r="I919" s="1"/>
      <c r="J919" s="1"/>
      <c r="K919" s="1"/>
      <c r="L919" s="1"/>
      <c r="M919" s="1"/>
      <c r="N919" s="1"/>
      <c r="O919" s="126"/>
      <c r="P919" s="103"/>
      <c r="Q919" s="14"/>
      <c r="R919" s="14"/>
    </row>
    <row r="920" spans="1:18" s="15" customFormat="1">
      <c r="A920" s="237"/>
      <c r="B920" s="1"/>
      <c r="C920" s="1"/>
      <c r="D920" s="8"/>
      <c r="E920" s="2"/>
      <c r="F920" s="2"/>
      <c r="G920" s="185"/>
      <c r="H920" s="1"/>
      <c r="I920" s="1"/>
      <c r="J920" s="1"/>
      <c r="K920" s="1"/>
      <c r="L920" s="1"/>
      <c r="M920" s="1"/>
      <c r="N920" s="1"/>
      <c r="O920" s="126"/>
      <c r="P920" s="103"/>
      <c r="Q920" s="14"/>
      <c r="R920" s="14"/>
    </row>
    <row r="921" spans="1:18" s="15" customFormat="1">
      <c r="A921" s="237"/>
      <c r="B921" s="1"/>
      <c r="C921" s="1"/>
      <c r="D921" s="8"/>
      <c r="E921" s="2"/>
      <c r="F921" s="2"/>
      <c r="G921" s="185"/>
      <c r="H921" s="1"/>
      <c r="I921" s="1"/>
      <c r="J921" s="1"/>
      <c r="K921" s="1"/>
      <c r="L921" s="1"/>
      <c r="M921" s="1"/>
      <c r="N921" s="1"/>
      <c r="O921" s="126"/>
      <c r="P921" s="103"/>
      <c r="Q921" s="14"/>
      <c r="R921" s="14"/>
    </row>
    <row r="922" spans="1:18" s="15" customFormat="1">
      <c r="A922" s="237"/>
      <c r="B922" s="1"/>
      <c r="C922" s="1"/>
      <c r="D922" s="8"/>
      <c r="E922" s="2"/>
      <c r="F922" s="2"/>
      <c r="G922" s="185"/>
      <c r="H922" s="1"/>
      <c r="I922" s="1"/>
      <c r="J922" s="1"/>
      <c r="K922" s="1"/>
      <c r="L922" s="1"/>
      <c r="M922" s="1"/>
      <c r="N922" s="1"/>
      <c r="O922" s="126"/>
      <c r="P922" s="103"/>
      <c r="Q922" s="14"/>
      <c r="R922" s="14"/>
    </row>
    <row r="923" spans="1:18" s="15" customFormat="1">
      <c r="A923" s="237"/>
      <c r="B923" s="1"/>
      <c r="C923" s="1"/>
      <c r="D923" s="8"/>
      <c r="E923" s="2"/>
      <c r="F923" s="2"/>
      <c r="G923" s="185"/>
      <c r="H923" s="1"/>
      <c r="I923" s="1"/>
      <c r="J923" s="1"/>
      <c r="K923" s="1"/>
      <c r="L923" s="1"/>
      <c r="M923" s="1"/>
      <c r="N923" s="1"/>
      <c r="O923" s="126"/>
      <c r="P923" s="103"/>
      <c r="Q923" s="14"/>
      <c r="R923" s="14"/>
    </row>
    <row r="924" spans="1:18" s="15" customFormat="1">
      <c r="A924" s="237"/>
      <c r="B924" s="1"/>
      <c r="C924" s="1"/>
      <c r="D924" s="8"/>
      <c r="E924" s="2"/>
      <c r="F924" s="2"/>
      <c r="G924" s="185"/>
      <c r="H924" s="1"/>
      <c r="I924" s="1"/>
      <c r="J924" s="1"/>
      <c r="K924" s="1"/>
      <c r="L924" s="1"/>
      <c r="M924" s="1"/>
      <c r="N924" s="1"/>
      <c r="O924" s="126"/>
      <c r="P924" s="103"/>
      <c r="Q924" s="14"/>
      <c r="R924" s="14"/>
    </row>
    <row r="925" spans="1:18" s="15" customFormat="1">
      <c r="A925" s="237"/>
      <c r="B925" s="1"/>
      <c r="C925" s="1"/>
      <c r="D925" s="8"/>
      <c r="E925" s="2"/>
      <c r="F925" s="2"/>
      <c r="G925" s="185"/>
      <c r="H925" s="1"/>
      <c r="I925" s="1"/>
      <c r="J925" s="1"/>
      <c r="K925" s="1"/>
      <c r="L925" s="1"/>
      <c r="M925" s="1"/>
      <c r="N925" s="1"/>
      <c r="O925" s="126"/>
      <c r="P925" s="103"/>
      <c r="Q925" s="14"/>
      <c r="R925" s="14"/>
    </row>
    <row r="926" spans="1:18" s="15" customFormat="1">
      <c r="A926" s="237"/>
      <c r="B926" s="1"/>
      <c r="C926" s="1"/>
      <c r="D926" s="8"/>
      <c r="E926" s="2"/>
      <c r="F926" s="2"/>
      <c r="G926" s="185"/>
      <c r="H926" s="1"/>
      <c r="I926" s="1"/>
      <c r="J926" s="1"/>
      <c r="K926" s="1"/>
      <c r="L926" s="1"/>
      <c r="M926" s="1"/>
      <c r="N926" s="1"/>
      <c r="O926" s="126"/>
      <c r="P926" s="103"/>
      <c r="Q926" s="14"/>
      <c r="R926" s="14"/>
    </row>
    <row r="927" spans="1:18" s="15" customFormat="1">
      <c r="A927" s="237"/>
      <c r="B927" s="1"/>
      <c r="C927" s="1"/>
      <c r="D927" s="8"/>
      <c r="E927" s="2"/>
      <c r="F927" s="2"/>
      <c r="G927" s="185"/>
      <c r="H927" s="1"/>
      <c r="I927" s="1"/>
      <c r="J927" s="1"/>
      <c r="K927" s="1"/>
      <c r="L927" s="1"/>
      <c r="M927" s="1"/>
      <c r="N927" s="1"/>
      <c r="O927" s="126"/>
      <c r="P927" s="103"/>
      <c r="Q927" s="14"/>
      <c r="R927" s="14"/>
    </row>
    <row r="928" spans="1:18" s="15" customFormat="1">
      <c r="A928" s="237"/>
      <c r="B928" s="1"/>
      <c r="C928" s="1"/>
      <c r="D928" s="8"/>
      <c r="E928" s="2"/>
      <c r="F928" s="2"/>
      <c r="G928" s="185"/>
      <c r="H928" s="1"/>
      <c r="I928" s="1"/>
      <c r="J928" s="1"/>
      <c r="K928" s="1"/>
      <c r="L928" s="1"/>
      <c r="M928" s="1"/>
      <c r="N928" s="1"/>
      <c r="O928" s="126"/>
      <c r="P928" s="103"/>
      <c r="Q928" s="14"/>
      <c r="R928" s="14"/>
    </row>
    <row r="929" spans="1:18" s="15" customFormat="1">
      <c r="A929" s="237"/>
      <c r="B929" s="1"/>
      <c r="C929" s="1"/>
      <c r="D929" s="8"/>
      <c r="E929" s="2"/>
      <c r="F929" s="2"/>
      <c r="G929" s="185"/>
      <c r="H929" s="1"/>
      <c r="I929" s="1"/>
      <c r="J929" s="1"/>
      <c r="K929" s="1"/>
      <c r="L929" s="1"/>
      <c r="M929" s="1"/>
      <c r="N929" s="1"/>
      <c r="O929" s="126"/>
      <c r="P929" s="103"/>
      <c r="Q929" s="14"/>
      <c r="R929" s="14"/>
    </row>
    <row r="930" spans="1:18" s="15" customFormat="1">
      <c r="A930" s="237"/>
      <c r="B930" s="1"/>
      <c r="C930" s="1"/>
      <c r="D930" s="8"/>
      <c r="E930" s="2"/>
      <c r="F930" s="2"/>
      <c r="G930" s="185"/>
      <c r="H930" s="1"/>
      <c r="I930" s="1"/>
      <c r="J930" s="1"/>
      <c r="K930" s="1"/>
      <c r="L930" s="1"/>
      <c r="M930" s="1"/>
      <c r="N930" s="1"/>
      <c r="O930" s="126"/>
      <c r="P930" s="103"/>
      <c r="Q930" s="14"/>
      <c r="R930" s="14"/>
    </row>
    <row r="931" spans="1:18" s="15" customFormat="1">
      <c r="A931" s="237"/>
      <c r="B931" s="1"/>
      <c r="C931" s="1"/>
      <c r="D931" s="8"/>
      <c r="E931" s="2"/>
      <c r="F931" s="2"/>
      <c r="G931" s="185"/>
      <c r="H931" s="1"/>
      <c r="I931" s="1"/>
      <c r="J931" s="1"/>
      <c r="K931" s="1"/>
      <c r="L931" s="1"/>
      <c r="M931" s="1"/>
      <c r="N931" s="1"/>
      <c r="O931" s="126"/>
      <c r="P931" s="103"/>
      <c r="Q931" s="14"/>
      <c r="R931" s="14"/>
    </row>
    <row r="932" spans="1:18" s="15" customFormat="1">
      <c r="A932" s="237"/>
      <c r="B932" s="1"/>
      <c r="C932" s="1"/>
      <c r="D932" s="8"/>
      <c r="E932" s="2"/>
      <c r="F932" s="2"/>
      <c r="G932" s="185"/>
      <c r="H932" s="1"/>
      <c r="I932" s="1"/>
      <c r="J932" s="1"/>
      <c r="K932" s="1"/>
      <c r="L932" s="1"/>
      <c r="M932" s="1"/>
      <c r="N932" s="1"/>
      <c r="O932" s="126"/>
      <c r="P932" s="103"/>
      <c r="Q932" s="14"/>
      <c r="R932" s="14"/>
    </row>
    <row r="933" spans="1:18" s="15" customFormat="1">
      <c r="A933" s="237"/>
      <c r="B933" s="1"/>
      <c r="C933" s="1"/>
      <c r="D933" s="8"/>
      <c r="E933" s="2"/>
      <c r="F933" s="2"/>
      <c r="G933" s="185"/>
      <c r="H933" s="1"/>
      <c r="I933" s="1"/>
      <c r="J933" s="1"/>
      <c r="K933" s="1"/>
      <c r="L933" s="1"/>
      <c r="M933" s="1"/>
      <c r="N933" s="1"/>
      <c r="O933" s="126"/>
      <c r="P933" s="103"/>
      <c r="Q933" s="14"/>
      <c r="R933" s="14"/>
    </row>
    <row r="934" spans="1:18" s="15" customFormat="1">
      <c r="A934" s="237"/>
      <c r="B934" s="1"/>
      <c r="C934" s="1"/>
      <c r="D934" s="8"/>
      <c r="E934" s="2"/>
      <c r="F934" s="2"/>
      <c r="G934" s="185"/>
      <c r="H934" s="1"/>
      <c r="I934" s="1"/>
      <c r="J934" s="1"/>
      <c r="K934" s="1"/>
      <c r="L934" s="1"/>
      <c r="M934" s="1"/>
      <c r="N934" s="1"/>
      <c r="O934" s="126"/>
      <c r="P934" s="103"/>
      <c r="Q934" s="14"/>
      <c r="R934" s="14"/>
    </row>
    <row r="935" spans="1:18" s="15" customFormat="1">
      <c r="A935" s="237"/>
      <c r="B935" s="1"/>
      <c r="C935" s="1"/>
      <c r="D935" s="8"/>
      <c r="E935" s="2"/>
      <c r="F935" s="2"/>
      <c r="G935" s="185"/>
      <c r="H935" s="1"/>
      <c r="I935" s="1"/>
      <c r="J935" s="1"/>
      <c r="K935" s="1"/>
      <c r="L935" s="1"/>
      <c r="M935" s="1"/>
      <c r="N935" s="1"/>
      <c r="O935" s="126"/>
      <c r="P935" s="103"/>
      <c r="Q935" s="14"/>
      <c r="R935" s="14"/>
    </row>
    <row r="936" spans="1:18" s="15" customFormat="1">
      <c r="A936" s="237"/>
      <c r="B936" s="1"/>
      <c r="C936" s="1"/>
      <c r="D936" s="8"/>
      <c r="E936" s="2"/>
      <c r="F936" s="2"/>
      <c r="G936" s="185"/>
      <c r="H936" s="1"/>
      <c r="I936" s="1"/>
      <c r="J936" s="1"/>
      <c r="K936" s="1"/>
      <c r="L936" s="1"/>
      <c r="M936" s="1"/>
      <c r="N936" s="1"/>
      <c r="O936" s="126"/>
      <c r="P936" s="103"/>
      <c r="Q936" s="14"/>
      <c r="R936" s="14"/>
    </row>
    <row r="937" spans="1:18" s="15" customFormat="1">
      <c r="A937" s="237"/>
      <c r="B937" s="1"/>
      <c r="C937" s="1"/>
      <c r="D937" s="8"/>
      <c r="E937" s="2"/>
      <c r="F937" s="2"/>
      <c r="G937" s="185"/>
      <c r="H937" s="1"/>
      <c r="I937" s="1"/>
      <c r="J937" s="1"/>
      <c r="K937" s="1"/>
      <c r="L937" s="1"/>
      <c r="M937" s="1"/>
      <c r="N937" s="1"/>
      <c r="O937" s="126"/>
      <c r="P937" s="103"/>
      <c r="Q937" s="14"/>
      <c r="R937" s="14"/>
    </row>
    <row r="938" spans="1:18" s="15" customFormat="1">
      <c r="A938" s="237"/>
      <c r="B938" s="1"/>
      <c r="C938" s="1"/>
      <c r="D938" s="8"/>
      <c r="E938" s="2"/>
      <c r="F938" s="2"/>
      <c r="G938" s="185"/>
      <c r="H938" s="1"/>
      <c r="I938" s="1"/>
      <c r="J938" s="1"/>
      <c r="K938" s="1"/>
      <c r="L938" s="1"/>
      <c r="M938" s="1"/>
      <c r="N938" s="1"/>
      <c r="O938" s="126"/>
      <c r="P938" s="103"/>
      <c r="Q938" s="14"/>
      <c r="R938" s="14"/>
    </row>
    <row r="939" spans="1:18" s="15" customFormat="1">
      <c r="A939" s="237"/>
      <c r="B939" s="1"/>
      <c r="C939" s="1"/>
      <c r="D939" s="8"/>
      <c r="E939" s="2"/>
      <c r="F939" s="2"/>
      <c r="G939" s="185"/>
      <c r="H939" s="1"/>
      <c r="I939" s="1"/>
      <c r="J939" s="1"/>
      <c r="K939" s="1"/>
      <c r="L939" s="1"/>
      <c r="M939" s="1"/>
      <c r="N939" s="1"/>
      <c r="O939" s="126"/>
      <c r="P939" s="103"/>
      <c r="Q939" s="14"/>
      <c r="R939" s="14"/>
    </row>
    <row r="940" spans="1:18" s="15" customFormat="1">
      <c r="A940" s="237"/>
      <c r="B940" s="1"/>
      <c r="C940" s="1"/>
      <c r="D940" s="8"/>
      <c r="E940" s="2"/>
      <c r="F940" s="2"/>
      <c r="G940" s="185"/>
      <c r="H940" s="1"/>
      <c r="I940" s="1"/>
      <c r="J940" s="1"/>
      <c r="K940" s="1"/>
      <c r="L940" s="1"/>
      <c r="M940" s="1"/>
      <c r="N940" s="1"/>
      <c r="O940" s="126"/>
      <c r="P940" s="103"/>
      <c r="Q940" s="14"/>
      <c r="R940" s="14"/>
    </row>
    <row r="941" spans="1:18" s="15" customFormat="1">
      <c r="A941" s="237"/>
      <c r="B941" s="1"/>
      <c r="C941" s="1"/>
      <c r="D941" s="8"/>
      <c r="E941" s="2"/>
      <c r="F941" s="2"/>
      <c r="G941" s="185"/>
      <c r="H941" s="1"/>
      <c r="I941" s="1"/>
      <c r="J941" s="1"/>
      <c r="K941" s="1"/>
      <c r="L941" s="1"/>
      <c r="M941" s="1"/>
      <c r="N941" s="1"/>
      <c r="O941" s="126"/>
      <c r="P941" s="103"/>
      <c r="Q941" s="14"/>
      <c r="R941" s="14"/>
    </row>
    <row r="942" spans="1:18" s="15" customFormat="1">
      <c r="A942" s="237"/>
      <c r="B942" s="1"/>
      <c r="C942" s="1"/>
      <c r="D942" s="8"/>
      <c r="E942" s="2"/>
      <c r="F942" s="2"/>
      <c r="G942" s="185"/>
      <c r="H942" s="1"/>
      <c r="I942" s="1"/>
      <c r="J942" s="1"/>
      <c r="K942" s="1"/>
      <c r="L942" s="1"/>
      <c r="M942" s="1"/>
      <c r="N942" s="1"/>
      <c r="O942" s="126"/>
      <c r="P942" s="103"/>
      <c r="Q942" s="14"/>
      <c r="R942" s="14"/>
    </row>
    <row r="943" spans="1:18" s="15" customFormat="1">
      <c r="A943" s="237"/>
      <c r="B943" s="1"/>
      <c r="C943" s="1"/>
      <c r="D943" s="8"/>
      <c r="E943" s="2"/>
      <c r="F943" s="2"/>
      <c r="G943" s="185"/>
      <c r="H943" s="1"/>
      <c r="I943" s="1"/>
      <c r="J943" s="1"/>
      <c r="K943" s="1"/>
      <c r="L943" s="1"/>
      <c r="M943" s="1"/>
      <c r="N943" s="1"/>
      <c r="O943" s="126"/>
      <c r="P943" s="103"/>
      <c r="Q943" s="14"/>
      <c r="R943" s="14"/>
    </row>
    <row r="944" spans="1:18" s="15" customFormat="1">
      <c r="A944" s="237"/>
      <c r="B944" s="1"/>
      <c r="C944" s="1"/>
      <c r="D944" s="8"/>
      <c r="E944" s="2"/>
      <c r="F944" s="2"/>
      <c r="G944" s="185"/>
      <c r="H944" s="1"/>
      <c r="I944" s="1"/>
      <c r="J944" s="1"/>
      <c r="K944" s="1"/>
      <c r="L944" s="1"/>
      <c r="M944" s="1"/>
      <c r="N944" s="1"/>
      <c r="O944" s="126"/>
      <c r="P944" s="103"/>
      <c r="Q944" s="14"/>
      <c r="R944" s="14"/>
    </row>
    <row r="945" spans="1:18" s="15" customFormat="1">
      <c r="A945" s="237"/>
      <c r="B945" s="1"/>
      <c r="C945" s="1"/>
      <c r="D945" s="8"/>
      <c r="E945" s="2"/>
      <c r="F945" s="2"/>
      <c r="G945" s="185"/>
      <c r="H945" s="1"/>
      <c r="I945" s="1"/>
      <c r="J945" s="1"/>
      <c r="K945" s="1"/>
      <c r="L945" s="1"/>
      <c r="M945" s="1"/>
      <c r="N945" s="1"/>
      <c r="O945" s="126"/>
      <c r="P945" s="103"/>
      <c r="Q945" s="14"/>
      <c r="R945" s="14"/>
    </row>
    <row r="946" spans="1:18" s="15" customFormat="1">
      <c r="A946" s="237"/>
      <c r="B946" s="1"/>
      <c r="C946" s="1"/>
      <c r="D946" s="8"/>
      <c r="E946" s="2"/>
      <c r="F946" s="2"/>
      <c r="G946" s="185"/>
      <c r="H946" s="1"/>
      <c r="I946" s="1"/>
      <c r="J946" s="1"/>
      <c r="K946" s="1"/>
      <c r="L946" s="1"/>
      <c r="M946" s="1"/>
      <c r="N946" s="1"/>
      <c r="O946" s="126"/>
      <c r="P946" s="103"/>
      <c r="Q946" s="14"/>
      <c r="R946" s="14"/>
    </row>
    <row r="947" spans="1:18" s="15" customFormat="1">
      <c r="A947" s="237"/>
      <c r="B947" s="1"/>
      <c r="C947" s="1"/>
      <c r="D947" s="8"/>
      <c r="E947" s="2"/>
      <c r="F947" s="2"/>
      <c r="G947" s="185"/>
      <c r="H947" s="1"/>
      <c r="I947" s="1"/>
      <c r="J947" s="1"/>
      <c r="K947" s="1"/>
      <c r="L947" s="1"/>
      <c r="M947" s="1"/>
      <c r="N947" s="1"/>
      <c r="O947" s="126"/>
      <c r="P947" s="103"/>
      <c r="Q947" s="14"/>
      <c r="R947" s="14"/>
    </row>
    <row r="948" spans="1:18" s="15" customFormat="1">
      <c r="A948" s="237"/>
      <c r="B948" s="1"/>
      <c r="C948" s="1"/>
      <c r="D948" s="8"/>
      <c r="E948" s="2"/>
      <c r="F948" s="2"/>
      <c r="G948" s="185"/>
      <c r="H948" s="1"/>
      <c r="I948" s="1"/>
      <c r="J948" s="1"/>
      <c r="K948" s="1"/>
      <c r="L948" s="1"/>
      <c r="M948" s="1"/>
      <c r="N948" s="1"/>
      <c r="O948" s="126"/>
      <c r="P948" s="103"/>
      <c r="Q948" s="14"/>
      <c r="R948" s="14"/>
    </row>
    <row r="949" spans="1:18" s="15" customFormat="1">
      <c r="A949" s="237"/>
      <c r="B949" s="1"/>
      <c r="C949" s="1"/>
      <c r="D949" s="8"/>
      <c r="E949" s="2"/>
      <c r="F949" s="2"/>
      <c r="G949" s="185"/>
      <c r="H949" s="1"/>
      <c r="I949" s="1"/>
      <c r="J949" s="1"/>
      <c r="K949" s="1"/>
      <c r="L949" s="1"/>
      <c r="M949" s="1"/>
      <c r="N949" s="1"/>
      <c r="O949" s="126"/>
      <c r="P949" s="103"/>
      <c r="Q949" s="14"/>
      <c r="R949" s="14"/>
    </row>
    <row r="950" spans="1:18" s="15" customFormat="1">
      <c r="A950" s="237"/>
      <c r="B950" s="1"/>
      <c r="C950" s="1"/>
      <c r="D950" s="8"/>
      <c r="E950" s="2"/>
      <c r="F950" s="2"/>
      <c r="G950" s="185"/>
      <c r="H950" s="1"/>
      <c r="I950" s="1"/>
      <c r="J950" s="1"/>
      <c r="K950" s="1"/>
      <c r="L950" s="1"/>
      <c r="M950" s="1"/>
      <c r="N950" s="1"/>
      <c r="O950" s="126"/>
      <c r="P950" s="103"/>
      <c r="Q950" s="14"/>
      <c r="R950" s="14"/>
    </row>
    <row r="951" spans="1:18" s="15" customFormat="1">
      <c r="A951" s="237"/>
      <c r="B951" s="1"/>
      <c r="C951" s="1"/>
      <c r="D951" s="8"/>
      <c r="E951" s="2"/>
      <c r="F951" s="2"/>
      <c r="G951" s="185"/>
      <c r="H951" s="1"/>
      <c r="I951" s="1"/>
      <c r="J951" s="1"/>
      <c r="K951" s="1"/>
      <c r="L951" s="1"/>
      <c r="M951" s="1"/>
      <c r="N951" s="1"/>
      <c r="O951" s="126"/>
      <c r="P951" s="103"/>
      <c r="Q951" s="14"/>
      <c r="R951" s="14"/>
    </row>
    <row r="952" spans="1:18" s="15" customFormat="1">
      <c r="A952" s="237"/>
      <c r="B952" s="1"/>
      <c r="C952" s="1"/>
      <c r="D952" s="8"/>
      <c r="E952" s="2"/>
      <c r="F952" s="2"/>
      <c r="G952" s="185"/>
      <c r="H952" s="1"/>
      <c r="I952" s="1"/>
      <c r="J952" s="1"/>
      <c r="K952" s="1"/>
      <c r="L952" s="1"/>
      <c r="M952" s="1"/>
      <c r="N952" s="1"/>
      <c r="O952" s="126"/>
      <c r="P952" s="103"/>
      <c r="Q952" s="14"/>
      <c r="R952" s="14"/>
    </row>
    <row r="953" spans="1:18" s="15" customFormat="1">
      <c r="A953" s="237"/>
      <c r="B953" s="1"/>
      <c r="C953" s="1"/>
      <c r="D953" s="8"/>
      <c r="E953" s="2"/>
      <c r="F953" s="2"/>
      <c r="G953" s="185"/>
      <c r="H953" s="1"/>
      <c r="I953" s="1"/>
      <c r="J953" s="1"/>
      <c r="K953" s="1"/>
      <c r="L953" s="1"/>
      <c r="M953" s="1"/>
      <c r="N953" s="1"/>
      <c r="O953" s="126"/>
      <c r="P953" s="103"/>
      <c r="Q953" s="14"/>
      <c r="R953" s="14"/>
    </row>
    <row r="954" spans="1:18" s="15" customFormat="1">
      <c r="A954" s="237"/>
      <c r="B954" s="1"/>
      <c r="C954" s="1"/>
      <c r="D954" s="8"/>
      <c r="E954" s="2"/>
      <c r="F954" s="2"/>
      <c r="G954" s="185"/>
      <c r="H954" s="1"/>
      <c r="I954" s="1"/>
      <c r="J954" s="1"/>
      <c r="K954" s="1"/>
      <c r="L954" s="1"/>
      <c r="M954" s="1"/>
      <c r="N954" s="1"/>
      <c r="O954" s="126"/>
      <c r="P954" s="103"/>
      <c r="Q954" s="14"/>
      <c r="R954" s="14"/>
    </row>
    <row r="955" spans="1:18" s="15" customFormat="1">
      <c r="A955" s="237"/>
      <c r="B955" s="1"/>
      <c r="C955" s="1"/>
      <c r="D955" s="8"/>
      <c r="E955" s="2"/>
      <c r="F955" s="2"/>
      <c r="G955" s="185"/>
      <c r="H955" s="1"/>
      <c r="I955" s="1"/>
      <c r="J955" s="1"/>
      <c r="K955" s="1"/>
      <c r="L955" s="1"/>
      <c r="M955" s="1"/>
      <c r="N955" s="1"/>
      <c r="O955" s="126"/>
      <c r="P955" s="103"/>
      <c r="Q955" s="14"/>
      <c r="R955" s="14"/>
    </row>
    <row r="956" spans="1:18" s="15" customFormat="1">
      <c r="A956" s="237"/>
      <c r="B956" s="1"/>
      <c r="C956" s="1"/>
      <c r="D956" s="8"/>
      <c r="E956" s="2"/>
      <c r="F956" s="2"/>
      <c r="G956" s="185"/>
      <c r="H956" s="1"/>
      <c r="I956" s="1"/>
      <c r="J956" s="1"/>
      <c r="K956" s="1"/>
      <c r="L956" s="1"/>
      <c r="M956" s="1"/>
      <c r="N956" s="1"/>
      <c r="O956" s="126"/>
      <c r="P956" s="103"/>
      <c r="Q956" s="14"/>
      <c r="R956" s="14"/>
    </row>
    <row r="957" spans="1:18" s="15" customFormat="1">
      <c r="A957" s="237"/>
      <c r="B957" s="1"/>
      <c r="C957" s="1"/>
      <c r="D957" s="8"/>
      <c r="E957" s="2"/>
      <c r="F957" s="2"/>
      <c r="G957" s="185"/>
      <c r="H957" s="1"/>
      <c r="I957" s="1"/>
      <c r="J957" s="1"/>
      <c r="K957" s="1"/>
      <c r="L957" s="1"/>
      <c r="M957" s="1"/>
      <c r="N957" s="1"/>
      <c r="O957" s="126"/>
      <c r="P957" s="103"/>
      <c r="Q957" s="14"/>
      <c r="R957" s="14"/>
    </row>
    <row r="958" spans="1:18" s="15" customFormat="1">
      <c r="A958" s="237"/>
      <c r="B958" s="1"/>
      <c r="C958" s="1"/>
      <c r="D958" s="8"/>
      <c r="E958" s="2"/>
      <c r="F958" s="2"/>
      <c r="G958" s="185"/>
      <c r="H958" s="1"/>
      <c r="I958" s="1"/>
      <c r="J958" s="1"/>
      <c r="K958" s="1"/>
      <c r="L958" s="1"/>
      <c r="M958" s="1"/>
      <c r="N958" s="1"/>
      <c r="O958" s="126"/>
      <c r="P958" s="103"/>
      <c r="Q958" s="14"/>
      <c r="R958" s="14"/>
    </row>
    <row r="959" spans="1:18" s="15" customFormat="1">
      <c r="A959" s="237"/>
      <c r="B959" s="1"/>
      <c r="C959" s="1"/>
      <c r="D959" s="8"/>
      <c r="E959" s="2"/>
      <c r="F959" s="2"/>
      <c r="G959" s="185"/>
      <c r="H959" s="1"/>
      <c r="I959" s="1"/>
      <c r="J959" s="1"/>
      <c r="K959" s="1"/>
      <c r="L959" s="1"/>
      <c r="M959" s="1"/>
      <c r="N959" s="1"/>
      <c r="O959" s="126"/>
      <c r="P959" s="103"/>
      <c r="Q959" s="14"/>
      <c r="R959" s="14"/>
    </row>
    <row r="960" spans="1:18" s="15" customFormat="1">
      <c r="A960" s="237"/>
      <c r="B960" s="1"/>
      <c r="C960" s="1"/>
      <c r="D960" s="8"/>
      <c r="E960" s="2"/>
      <c r="F960" s="2"/>
      <c r="G960" s="185"/>
      <c r="H960" s="1"/>
      <c r="I960" s="1"/>
      <c r="J960" s="1"/>
      <c r="K960" s="1"/>
      <c r="L960" s="1"/>
      <c r="M960" s="1"/>
      <c r="N960" s="1"/>
      <c r="O960" s="126"/>
      <c r="P960" s="103"/>
      <c r="Q960" s="14"/>
      <c r="R960" s="14"/>
    </row>
    <row r="961" spans="1:18" s="15" customFormat="1">
      <c r="A961" s="237"/>
      <c r="B961" s="1"/>
      <c r="C961" s="1"/>
      <c r="D961" s="8"/>
      <c r="E961" s="2"/>
      <c r="F961" s="2"/>
      <c r="G961" s="185"/>
      <c r="H961" s="1"/>
      <c r="I961" s="1"/>
      <c r="J961" s="1"/>
      <c r="K961" s="1"/>
      <c r="L961" s="1"/>
      <c r="M961" s="1"/>
      <c r="N961" s="1"/>
      <c r="O961" s="126"/>
      <c r="P961" s="103"/>
      <c r="Q961" s="14"/>
      <c r="R961" s="14"/>
    </row>
    <row r="962" spans="1:18" s="15" customFormat="1">
      <c r="A962" s="237"/>
      <c r="B962" s="1"/>
      <c r="C962" s="1"/>
      <c r="D962" s="8"/>
      <c r="E962" s="2"/>
      <c r="F962" s="2"/>
      <c r="G962" s="185"/>
      <c r="H962" s="1"/>
      <c r="I962" s="1"/>
      <c r="J962" s="1"/>
      <c r="K962" s="1"/>
      <c r="L962" s="1"/>
      <c r="M962" s="1"/>
      <c r="N962" s="1"/>
      <c r="O962" s="126"/>
      <c r="P962" s="103"/>
      <c r="Q962" s="14"/>
      <c r="R962" s="14"/>
    </row>
    <row r="963" spans="1:18" s="15" customFormat="1">
      <c r="A963" s="237"/>
      <c r="B963" s="1"/>
      <c r="C963" s="1"/>
      <c r="D963" s="8"/>
      <c r="E963" s="2"/>
      <c r="F963" s="2"/>
      <c r="G963" s="185"/>
      <c r="H963" s="1"/>
      <c r="I963" s="1"/>
      <c r="J963" s="1"/>
      <c r="K963" s="1"/>
      <c r="L963" s="1"/>
      <c r="M963" s="1"/>
      <c r="N963" s="1"/>
      <c r="O963" s="126"/>
      <c r="P963" s="103"/>
      <c r="Q963" s="14"/>
      <c r="R963" s="14"/>
    </row>
    <row r="964" spans="1:18" s="15" customFormat="1">
      <c r="A964" s="237"/>
      <c r="B964" s="1"/>
      <c r="C964" s="1"/>
      <c r="D964" s="8"/>
      <c r="E964" s="2"/>
      <c r="F964" s="2"/>
      <c r="G964" s="185"/>
      <c r="H964" s="1"/>
      <c r="I964" s="1"/>
      <c r="J964" s="1"/>
      <c r="K964" s="1"/>
      <c r="L964" s="1"/>
      <c r="M964" s="1"/>
      <c r="N964" s="1"/>
      <c r="O964" s="126"/>
      <c r="P964" s="103"/>
      <c r="Q964" s="14"/>
      <c r="R964" s="14"/>
    </row>
    <row r="965" spans="1:18" s="15" customFormat="1">
      <c r="A965" s="237"/>
      <c r="B965" s="1"/>
      <c r="C965" s="1"/>
      <c r="D965" s="8"/>
      <c r="E965" s="2"/>
      <c r="F965" s="2"/>
      <c r="G965" s="185"/>
      <c r="H965" s="1"/>
      <c r="I965" s="1"/>
      <c r="J965" s="1"/>
      <c r="K965" s="1"/>
      <c r="L965" s="1"/>
      <c r="M965" s="1"/>
      <c r="N965" s="1"/>
      <c r="O965" s="126"/>
      <c r="P965" s="103"/>
      <c r="Q965" s="14"/>
      <c r="R965" s="14"/>
    </row>
    <row r="966" spans="1:18" s="15" customFormat="1">
      <c r="A966" s="237"/>
      <c r="B966" s="1"/>
      <c r="C966" s="1"/>
      <c r="D966" s="8"/>
      <c r="E966" s="2"/>
      <c r="F966" s="2"/>
      <c r="G966" s="185"/>
      <c r="H966" s="1"/>
      <c r="I966" s="1"/>
      <c r="J966" s="1"/>
      <c r="K966" s="1"/>
      <c r="L966" s="1"/>
      <c r="M966" s="1"/>
      <c r="N966" s="1"/>
      <c r="O966" s="126"/>
      <c r="P966" s="103"/>
      <c r="Q966" s="14"/>
      <c r="R966" s="14"/>
    </row>
    <row r="967" spans="1:18" s="15" customFormat="1">
      <c r="A967" s="237"/>
      <c r="B967" s="1"/>
      <c r="C967" s="1"/>
      <c r="D967" s="8"/>
      <c r="E967" s="2"/>
      <c r="F967" s="2"/>
      <c r="G967" s="185"/>
      <c r="H967" s="1"/>
      <c r="I967" s="1"/>
      <c r="J967" s="1"/>
      <c r="K967" s="1"/>
      <c r="L967" s="1"/>
      <c r="M967" s="1"/>
      <c r="N967" s="1"/>
      <c r="O967" s="126"/>
      <c r="P967" s="103"/>
      <c r="Q967" s="14"/>
      <c r="R967" s="14"/>
    </row>
    <row r="968" spans="1:18" s="15" customFormat="1">
      <c r="A968" s="237"/>
      <c r="B968" s="1"/>
      <c r="C968" s="1"/>
      <c r="D968" s="8"/>
      <c r="E968" s="2"/>
      <c r="F968" s="2"/>
      <c r="G968" s="185"/>
      <c r="H968" s="1"/>
      <c r="I968" s="1"/>
      <c r="J968" s="1"/>
      <c r="K968" s="1"/>
      <c r="L968" s="1"/>
      <c r="M968" s="1"/>
      <c r="N968" s="1"/>
      <c r="O968" s="126"/>
      <c r="P968" s="103"/>
      <c r="Q968" s="14"/>
      <c r="R968" s="14"/>
    </row>
    <row r="969" spans="1:18" s="15" customFormat="1">
      <c r="A969" s="237"/>
      <c r="B969" s="1"/>
      <c r="C969" s="1"/>
      <c r="D969" s="8"/>
      <c r="E969" s="2"/>
      <c r="F969" s="2"/>
      <c r="G969" s="185"/>
      <c r="H969" s="1"/>
      <c r="I969" s="1"/>
      <c r="J969" s="1"/>
      <c r="K969" s="1"/>
      <c r="L969" s="1"/>
      <c r="M969" s="1"/>
      <c r="N969" s="1"/>
      <c r="O969" s="126"/>
      <c r="P969" s="103"/>
      <c r="Q969" s="14"/>
      <c r="R969" s="14"/>
    </row>
    <row r="970" spans="1:18" s="15" customFormat="1">
      <c r="A970" s="237"/>
      <c r="B970" s="1"/>
      <c r="C970" s="1"/>
      <c r="D970" s="8"/>
      <c r="E970" s="2"/>
      <c r="F970" s="2"/>
      <c r="G970" s="185"/>
      <c r="H970" s="1"/>
      <c r="I970" s="1"/>
      <c r="J970" s="1"/>
      <c r="K970" s="1"/>
      <c r="L970" s="1"/>
      <c r="M970" s="1"/>
      <c r="N970" s="1"/>
      <c r="O970" s="126"/>
      <c r="P970" s="103"/>
      <c r="Q970" s="14"/>
      <c r="R970" s="14"/>
    </row>
    <row r="971" spans="1:18" s="15" customFormat="1">
      <c r="A971" s="237"/>
      <c r="B971" s="1"/>
      <c r="C971" s="1"/>
      <c r="D971" s="8"/>
      <c r="E971" s="2"/>
      <c r="F971" s="2"/>
      <c r="G971" s="185"/>
      <c r="H971" s="1"/>
      <c r="I971" s="1"/>
      <c r="J971" s="1"/>
      <c r="K971" s="1"/>
      <c r="L971" s="1"/>
      <c r="M971" s="1"/>
      <c r="N971" s="1"/>
      <c r="O971" s="126"/>
      <c r="P971" s="103"/>
      <c r="Q971" s="14"/>
      <c r="R971" s="14"/>
    </row>
    <row r="972" spans="1:18" s="15" customFormat="1">
      <c r="A972" s="237"/>
      <c r="B972" s="1"/>
      <c r="C972" s="1"/>
      <c r="D972" s="8"/>
      <c r="E972" s="2"/>
      <c r="F972" s="2"/>
      <c r="G972" s="185"/>
      <c r="H972" s="1"/>
      <c r="I972" s="1"/>
      <c r="J972" s="1"/>
      <c r="K972" s="1"/>
      <c r="L972" s="1"/>
      <c r="M972" s="1"/>
      <c r="N972" s="1"/>
      <c r="O972" s="126"/>
      <c r="P972" s="103"/>
      <c r="Q972" s="14"/>
      <c r="R972" s="14"/>
    </row>
    <row r="973" spans="1:18" s="15" customFormat="1">
      <c r="A973" s="237"/>
      <c r="B973" s="1"/>
      <c r="C973" s="1"/>
      <c r="D973" s="8"/>
      <c r="E973" s="2"/>
      <c r="F973" s="2"/>
      <c r="G973" s="185"/>
      <c r="H973" s="1"/>
      <c r="I973" s="1"/>
      <c r="J973" s="1"/>
      <c r="K973" s="1"/>
      <c r="L973" s="1"/>
      <c r="M973" s="1"/>
      <c r="N973" s="1"/>
      <c r="O973" s="126"/>
      <c r="P973" s="103"/>
      <c r="Q973" s="14"/>
      <c r="R973" s="14"/>
    </row>
    <row r="974" spans="1:18" s="15" customFormat="1">
      <c r="A974" s="237"/>
      <c r="B974" s="1"/>
      <c r="C974" s="1"/>
      <c r="D974" s="8"/>
      <c r="E974" s="2"/>
      <c r="F974" s="2"/>
      <c r="G974" s="185"/>
      <c r="H974" s="1"/>
      <c r="I974" s="1"/>
      <c r="J974" s="1"/>
      <c r="K974" s="1"/>
      <c r="L974" s="1"/>
      <c r="M974" s="1"/>
      <c r="N974" s="1"/>
      <c r="O974" s="126"/>
      <c r="P974" s="103"/>
      <c r="Q974" s="14"/>
      <c r="R974" s="14"/>
    </row>
    <row r="975" spans="1:18" s="15" customFormat="1">
      <c r="A975" s="237"/>
      <c r="B975" s="1"/>
      <c r="C975" s="1"/>
      <c r="D975" s="8"/>
      <c r="E975" s="2"/>
      <c r="F975" s="2"/>
      <c r="G975" s="185"/>
      <c r="H975" s="1"/>
      <c r="I975" s="1"/>
      <c r="J975" s="1"/>
      <c r="K975" s="1"/>
      <c r="L975" s="1"/>
      <c r="M975" s="1"/>
      <c r="N975" s="1"/>
      <c r="O975" s="126"/>
      <c r="P975" s="103"/>
      <c r="Q975" s="14"/>
      <c r="R975" s="14"/>
    </row>
    <row r="976" spans="1:18" s="15" customFormat="1">
      <c r="A976" s="237"/>
      <c r="B976" s="1"/>
      <c r="C976" s="1"/>
      <c r="D976" s="8"/>
      <c r="E976" s="2"/>
      <c r="F976" s="2"/>
      <c r="G976" s="185"/>
      <c r="H976" s="1"/>
      <c r="I976" s="1"/>
      <c r="J976" s="1"/>
      <c r="K976" s="1"/>
      <c r="L976" s="1"/>
      <c r="M976" s="1"/>
      <c r="N976" s="1"/>
      <c r="O976" s="126"/>
      <c r="P976" s="103"/>
      <c r="Q976" s="14"/>
      <c r="R976" s="14"/>
    </row>
    <row r="977" spans="1:18" s="15" customFormat="1">
      <c r="A977" s="237"/>
      <c r="B977" s="1"/>
      <c r="C977" s="1"/>
      <c r="D977" s="8"/>
      <c r="E977" s="2"/>
      <c r="F977" s="2"/>
      <c r="G977" s="185"/>
      <c r="H977" s="1"/>
      <c r="I977" s="1"/>
      <c r="J977" s="1"/>
      <c r="K977" s="1"/>
      <c r="L977" s="1"/>
      <c r="M977" s="1"/>
      <c r="N977" s="1"/>
      <c r="O977" s="126"/>
      <c r="P977" s="103"/>
      <c r="Q977" s="14"/>
      <c r="R977" s="14"/>
    </row>
    <row r="978" spans="1:18" s="15" customFormat="1">
      <c r="A978" s="237"/>
      <c r="B978" s="1"/>
      <c r="C978" s="1"/>
      <c r="D978" s="8"/>
      <c r="E978" s="2"/>
      <c r="F978" s="2"/>
      <c r="G978" s="185"/>
      <c r="H978" s="1"/>
      <c r="I978" s="1"/>
      <c r="J978" s="1"/>
      <c r="K978" s="1"/>
      <c r="L978" s="1"/>
      <c r="M978" s="1"/>
      <c r="N978" s="1"/>
      <c r="O978" s="126"/>
      <c r="P978" s="103"/>
      <c r="Q978" s="14"/>
      <c r="R978" s="14"/>
    </row>
    <row r="979" spans="1:18" s="15" customFormat="1">
      <c r="A979" s="237"/>
      <c r="B979" s="1"/>
      <c r="C979" s="1"/>
      <c r="D979" s="8"/>
      <c r="E979" s="2"/>
      <c r="F979" s="2"/>
      <c r="G979" s="185"/>
      <c r="H979" s="1"/>
      <c r="I979" s="1"/>
      <c r="J979" s="1"/>
      <c r="K979" s="1"/>
      <c r="L979" s="1"/>
      <c r="M979" s="1"/>
      <c r="N979" s="1"/>
      <c r="O979" s="126"/>
      <c r="P979" s="103"/>
      <c r="Q979" s="14"/>
      <c r="R979" s="14"/>
    </row>
    <row r="980" spans="1:18" s="15" customFormat="1">
      <c r="A980" s="237"/>
      <c r="B980" s="1"/>
      <c r="C980" s="1"/>
      <c r="D980" s="8"/>
      <c r="E980" s="2"/>
      <c r="F980" s="2"/>
      <c r="G980" s="185"/>
      <c r="H980" s="1"/>
      <c r="I980" s="1"/>
      <c r="J980" s="1"/>
      <c r="K980" s="1"/>
      <c r="L980" s="1"/>
      <c r="M980" s="1"/>
      <c r="N980" s="1"/>
      <c r="O980" s="126"/>
      <c r="P980" s="103"/>
      <c r="Q980" s="14"/>
      <c r="R980" s="14"/>
    </row>
    <row r="981" spans="1:18" s="15" customFormat="1">
      <c r="A981" s="237"/>
      <c r="B981" s="1"/>
      <c r="C981" s="1"/>
      <c r="D981" s="8"/>
      <c r="E981" s="2"/>
      <c r="F981" s="2"/>
      <c r="G981" s="185"/>
      <c r="H981" s="1"/>
      <c r="I981" s="1"/>
      <c r="J981" s="1"/>
      <c r="K981" s="1"/>
      <c r="L981" s="1"/>
      <c r="M981" s="1"/>
      <c r="N981" s="1"/>
      <c r="O981" s="126"/>
      <c r="P981" s="103"/>
      <c r="Q981" s="14"/>
      <c r="R981" s="14"/>
    </row>
    <row r="982" spans="1:18" s="15" customFormat="1">
      <c r="A982" s="237"/>
      <c r="B982" s="1"/>
      <c r="C982" s="1"/>
      <c r="D982" s="8"/>
      <c r="E982" s="2"/>
      <c r="F982" s="2"/>
      <c r="G982" s="185"/>
      <c r="H982" s="1"/>
      <c r="I982" s="1"/>
      <c r="J982" s="1"/>
      <c r="K982" s="1"/>
      <c r="L982" s="1"/>
      <c r="M982" s="1"/>
      <c r="N982" s="1"/>
      <c r="O982" s="126"/>
      <c r="P982" s="103"/>
      <c r="Q982" s="14"/>
      <c r="R982" s="14"/>
    </row>
    <row r="983" spans="1:18" s="15" customFormat="1">
      <c r="A983" s="237"/>
      <c r="B983" s="1"/>
      <c r="C983" s="1"/>
      <c r="D983" s="8"/>
      <c r="E983" s="2"/>
      <c r="F983" s="2"/>
      <c r="G983" s="185"/>
      <c r="H983" s="1"/>
      <c r="I983" s="1"/>
      <c r="J983" s="1"/>
      <c r="K983" s="1"/>
      <c r="L983" s="1"/>
      <c r="M983" s="1"/>
      <c r="N983" s="1"/>
      <c r="O983" s="126"/>
      <c r="P983" s="103"/>
      <c r="Q983" s="14"/>
      <c r="R983" s="14"/>
    </row>
    <row r="984" spans="1:18" s="15" customFormat="1">
      <c r="A984" s="237"/>
      <c r="B984" s="1"/>
      <c r="C984" s="1"/>
      <c r="D984" s="8"/>
      <c r="E984" s="2"/>
      <c r="F984" s="2"/>
      <c r="G984" s="185"/>
      <c r="H984" s="1"/>
      <c r="I984" s="1"/>
      <c r="J984" s="1"/>
      <c r="K984" s="1"/>
      <c r="L984" s="1"/>
      <c r="M984" s="1"/>
      <c r="N984" s="1"/>
      <c r="O984" s="126"/>
      <c r="P984" s="103"/>
      <c r="Q984" s="14"/>
      <c r="R984" s="14"/>
    </row>
    <row r="985" spans="1:18" s="15" customFormat="1">
      <c r="A985" s="237"/>
      <c r="B985" s="1"/>
      <c r="C985" s="1"/>
      <c r="D985" s="8"/>
      <c r="E985" s="2"/>
      <c r="F985" s="2"/>
      <c r="G985" s="185"/>
      <c r="H985" s="1"/>
      <c r="I985" s="1"/>
      <c r="J985" s="1"/>
      <c r="K985" s="1"/>
      <c r="L985" s="1"/>
      <c r="M985" s="1"/>
      <c r="N985" s="1"/>
      <c r="O985" s="126"/>
      <c r="P985" s="103"/>
      <c r="Q985" s="14"/>
      <c r="R985" s="14"/>
    </row>
    <row r="986" spans="1:18" s="15" customFormat="1">
      <c r="A986" s="237"/>
      <c r="B986" s="1"/>
      <c r="C986" s="1"/>
      <c r="D986" s="8"/>
      <c r="E986" s="2"/>
      <c r="F986" s="2"/>
      <c r="G986" s="185"/>
      <c r="H986" s="1"/>
      <c r="I986" s="1"/>
      <c r="J986" s="1"/>
      <c r="K986" s="1"/>
      <c r="L986" s="1"/>
      <c r="M986" s="1"/>
      <c r="N986" s="1"/>
      <c r="O986" s="126"/>
      <c r="P986" s="103"/>
      <c r="Q986" s="14"/>
      <c r="R986" s="14"/>
    </row>
    <row r="987" spans="1:18" s="15" customFormat="1">
      <c r="A987" s="237"/>
      <c r="B987" s="1"/>
      <c r="C987" s="1"/>
      <c r="D987" s="8"/>
      <c r="E987" s="2"/>
      <c r="F987" s="2"/>
      <c r="G987" s="185"/>
      <c r="H987" s="1"/>
      <c r="I987" s="1"/>
      <c r="J987" s="1"/>
      <c r="K987" s="1"/>
      <c r="L987" s="1"/>
      <c r="M987" s="1"/>
      <c r="N987" s="1"/>
      <c r="O987" s="126"/>
      <c r="P987" s="103"/>
      <c r="Q987" s="14"/>
      <c r="R987" s="14"/>
    </row>
    <row r="988" spans="1:18" s="15" customFormat="1">
      <c r="A988" s="237"/>
      <c r="B988" s="1"/>
      <c r="C988" s="1"/>
      <c r="D988" s="8"/>
      <c r="E988" s="2"/>
      <c r="F988" s="2"/>
      <c r="G988" s="185"/>
      <c r="H988" s="1"/>
      <c r="I988" s="1"/>
      <c r="J988" s="1"/>
      <c r="K988" s="1"/>
      <c r="L988" s="1"/>
      <c r="M988" s="1"/>
      <c r="N988" s="1"/>
      <c r="O988" s="126"/>
      <c r="P988" s="103"/>
      <c r="Q988" s="14"/>
      <c r="R988" s="14"/>
    </row>
    <row r="989" spans="1:18" s="15" customFormat="1">
      <c r="A989" s="237"/>
      <c r="B989" s="1"/>
      <c r="C989" s="1"/>
      <c r="D989" s="8"/>
      <c r="E989" s="2"/>
      <c r="F989" s="2"/>
      <c r="G989" s="185"/>
      <c r="H989" s="1"/>
      <c r="I989" s="1"/>
      <c r="J989" s="1"/>
      <c r="K989" s="1"/>
      <c r="L989" s="1"/>
      <c r="M989" s="1"/>
      <c r="N989" s="1"/>
      <c r="O989" s="126"/>
      <c r="P989" s="103"/>
      <c r="Q989" s="14"/>
      <c r="R989" s="14"/>
    </row>
    <row r="990" spans="1:18" s="15" customFormat="1">
      <c r="A990" s="237"/>
      <c r="B990" s="1"/>
      <c r="C990" s="1"/>
      <c r="D990" s="8"/>
      <c r="E990" s="2"/>
      <c r="F990" s="2"/>
      <c r="G990" s="185"/>
      <c r="H990" s="1"/>
      <c r="I990" s="1"/>
      <c r="J990" s="1"/>
      <c r="K990" s="1"/>
      <c r="L990" s="1"/>
      <c r="M990" s="1"/>
      <c r="N990" s="1"/>
      <c r="O990" s="126"/>
      <c r="P990" s="103"/>
      <c r="Q990" s="14"/>
      <c r="R990" s="14"/>
    </row>
    <row r="991" spans="1:18" s="15" customFormat="1">
      <c r="A991" s="237"/>
      <c r="B991" s="1"/>
      <c r="C991" s="1"/>
      <c r="D991" s="8"/>
      <c r="E991" s="2"/>
      <c r="F991" s="2"/>
      <c r="G991" s="185"/>
      <c r="H991" s="1"/>
      <c r="I991" s="1"/>
      <c r="J991" s="1"/>
      <c r="K991" s="1"/>
      <c r="L991" s="1"/>
      <c r="M991" s="1"/>
      <c r="N991" s="1"/>
      <c r="O991" s="126"/>
      <c r="P991" s="103"/>
      <c r="Q991" s="14"/>
      <c r="R991" s="14"/>
    </row>
    <row r="992" spans="1:18" s="15" customFormat="1">
      <c r="A992" s="237"/>
      <c r="B992" s="1"/>
      <c r="C992" s="1"/>
      <c r="D992" s="8"/>
      <c r="E992" s="2"/>
      <c r="F992" s="2"/>
      <c r="G992" s="185"/>
      <c r="H992" s="1"/>
      <c r="I992" s="1"/>
      <c r="J992" s="1"/>
      <c r="K992" s="1"/>
      <c r="L992" s="1"/>
      <c r="M992" s="1"/>
      <c r="N992" s="1"/>
      <c r="O992" s="126"/>
      <c r="P992" s="103"/>
      <c r="Q992" s="14"/>
      <c r="R992" s="14"/>
    </row>
    <row r="993" spans="1:18" s="15" customFormat="1">
      <c r="A993" s="237"/>
      <c r="B993" s="1"/>
      <c r="C993" s="1"/>
      <c r="D993" s="8"/>
      <c r="E993" s="2"/>
      <c r="F993" s="2"/>
      <c r="G993" s="185"/>
      <c r="H993" s="1"/>
      <c r="I993" s="1"/>
      <c r="J993" s="1"/>
      <c r="K993" s="1"/>
      <c r="L993" s="1"/>
      <c r="M993" s="1"/>
      <c r="N993" s="1"/>
      <c r="O993" s="126"/>
      <c r="P993" s="103"/>
      <c r="Q993" s="14"/>
      <c r="R993" s="14"/>
    </row>
    <row r="994" spans="1:18" s="15" customFormat="1">
      <c r="A994" s="237"/>
      <c r="B994" s="1"/>
      <c r="C994" s="1"/>
      <c r="D994" s="8"/>
      <c r="E994" s="2"/>
      <c r="F994" s="2"/>
      <c r="G994" s="185"/>
      <c r="H994" s="1"/>
      <c r="I994" s="1"/>
      <c r="J994" s="1"/>
      <c r="K994" s="1"/>
      <c r="L994" s="1"/>
      <c r="M994" s="1"/>
      <c r="N994" s="1"/>
      <c r="O994" s="126"/>
      <c r="P994" s="103"/>
      <c r="Q994" s="14"/>
      <c r="R994" s="14"/>
    </row>
    <row r="995" spans="1:18" s="15" customFormat="1">
      <c r="A995" s="237"/>
      <c r="B995" s="1"/>
      <c r="C995" s="1"/>
      <c r="D995" s="8"/>
      <c r="E995" s="2"/>
      <c r="F995" s="2"/>
      <c r="G995" s="185"/>
      <c r="H995" s="1"/>
      <c r="I995" s="1"/>
      <c r="J995" s="1"/>
      <c r="K995" s="1"/>
      <c r="L995" s="1"/>
      <c r="M995" s="1"/>
      <c r="N995" s="1"/>
      <c r="O995" s="126"/>
      <c r="P995" s="103"/>
      <c r="Q995" s="14"/>
      <c r="R995" s="14"/>
    </row>
    <row r="996" spans="1:18" s="15" customFormat="1">
      <c r="A996" s="237"/>
      <c r="B996" s="1"/>
      <c r="C996" s="1"/>
      <c r="D996" s="8"/>
      <c r="E996" s="2"/>
      <c r="F996" s="2"/>
      <c r="G996" s="185"/>
      <c r="H996" s="1"/>
      <c r="I996" s="1"/>
      <c r="J996" s="1"/>
      <c r="K996" s="1"/>
      <c r="L996" s="1"/>
      <c r="M996" s="1"/>
      <c r="N996" s="1"/>
      <c r="O996" s="126"/>
      <c r="P996" s="103"/>
      <c r="Q996" s="14"/>
      <c r="R996" s="14"/>
    </row>
    <row r="997" spans="1:18" s="15" customFormat="1">
      <c r="A997" s="237"/>
      <c r="B997" s="1"/>
      <c r="C997" s="1"/>
      <c r="D997" s="8"/>
      <c r="E997" s="2"/>
      <c r="F997" s="2"/>
      <c r="G997" s="185"/>
      <c r="H997" s="1"/>
      <c r="I997" s="1"/>
      <c r="J997" s="1"/>
      <c r="K997" s="1"/>
      <c r="L997" s="1"/>
      <c r="M997" s="1"/>
      <c r="N997" s="1"/>
      <c r="O997" s="126"/>
      <c r="P997" s="103"/>
      <c r="Q997" s="14"/>
      <c r="R997" s="14"/>
    </row>
    <row r="998" spans="1:18" s="15" customFormat="1">
      <c r="A998" s="237"/>
      <c r="B998" s="1"/>
      <c r="C998" s="1"/>
      <c r="D998" s="8"/>
      <c r="E998" s="2"/>
      <c r="F998" s="2"/>
      <c r="G998" s="185"/>
      <c r="H998" s="1"/>
      <c r="I998" s="1"/>
      <c r="J998" s="1"/>
      <c r="K998" s="1"/>
      <c r="L998" s="1"/>
      <c r="M998" s="1"/>
      <c r="N998" s="1"/>
      <c r="O998" s="126"/>
      <c r="P998" s="103"/>
      <c r="Q998" s="14"/>
      <c r="R998" s="14"/>
    </row>
    <row r="999" spans="1:18" s="15" customFormat="1">
      <c r="A999" s="237"/>
      <c r="B999" s="1"/>
      <c r="C999" s="1"/>
      <c r="D999" s="8"/>
      <c r="E999" s="2"/>
      <c r="F999" s="2"/>
      <c r="G999" s="185"/>
      <c r="H999" s="1"/>
      <c r="I999" s="1"/>
      <c r="J999" s="1"/>
      <c r="K999" s="1"/>
      <c r="L999" s="1"/>
      <c r="M999" s="1"/>
      <c r="N999" s="1"/>
      <c r="O999" s="126"/>
      <c r="P999" s="103"/>
      <c r="Q999" s="14"/>
      <c r="R999" s="14"/>
    </row>
    <row r="1000" spans="1:18" s="15" customFormat="1">
      <c r="A1000" s="237"/>
      <c r="B1000" s="1"/>
      <c r="C1000" s="1"/>
      <c r="D1000" s="8"/>
      <c r="E1000" s="2"/>
      <c r="F1000" s="2"/>
      <c r="G1000" s="185"/>
      <c r="H1000" s="1"/>
      <c r="I1000" s="1"/>
      <c r="J1000" s="1"/>
      <c r="K1000" s="1"/>
      <c r="L1000" s="1"/>
      <c r="M1000" s="1"/>
      <c r="N1000" s="1"/>
      <c r="O1000" s="126"/>
      <c r="P1000" s="103"/>
      <c r="Q1000" s="14"/>
      <c r="R1000" s="14"/>
    </row>
    <row r="1001" spans="1:18" s="15" customFormat="1">
      <c r="A1001" s="237"/>
      <c r="B1001" s="1"/>
      <c r="C1001" s="1"/>
      <c r="D1001" s="8"/>
      <c r="E1001" s="2"/>
      <c r="F1001" s="2"/>
      <c r="G1001" s="185"/>
      <c r="H1001" s="1"/>
      <c r="I1001" s="1"/>
      <c r="J1001" s="1"/>
      <c r="K1001" s="1"/>
      <c r="L1001" s="1"/>
      <c r="M1001" s="1"/>
      <c r="N1001" s="1"/>
      <c r="O1001" s="126"/>
      <c r="P1001" s="103"/>
      <c r="Q1001" s="14"/>
      <c r="R1001" s="14"/>
    </row>
    <row r="1002" spans="1:18" s="15" customFormat="1">
      <c r="A1002" s="237"/>
      <c r="B1002" s="1"/>
      <c r="C1002" s="1"/>
      <c r="D1002" s="8"/>
      <c r="E1002" s="2"/>
      <c r="F1002" s="2"/>
      <c r="G1002" s="185"/>
      <c r="H1002" s="1"/>
      <c r="I1002" s="1"/>
      <c r="J1002" s="1"/>
      <c r="K1002" s="1"/>
      <c r="L1002" s="1"/>
      <c r="M1002" s="1"/>
      <c r="N1002" s="1"/>
      <c r="O1002" s="126"/>
      <c r="P1002" s="103"/>
      <c r="Q1002" s="14"/>
      <c r="R1002" s="14"/>
    </row>
    <row r="1003" spans="1:18" s="15" customFormat="1">
      <c r="A1003" s="237"/>
      <c r="B1003" s="1"/>
      <c r="C1003" s="1"/>
      <c r="D1003" s="8"/>
      <c r="E1003" s="2"/>
      <c r="F1003" s="2"/>
      <c r="G1003" s="185"/>
      <c r="H1003" s="1"/>
      <c r="I1003" s="1"/>
      <c r="J1003" s="1"/>
      <c r="K1003" s="1"/>
      <c r="L1003" s="1"/>
      <c r="M1003" s="1"/>
      <c r="N1003" s="1"/>
      <c r="O1003" s="126"/>
      <c r="P1003" s="103"/>
      <c r="Q1003" s="14"/>
      <c r="R1003" s="14"/>
    </row>
    <row r="1004" spans="1:18" s="15" customFormat="1">
      <c r="A1004" s="237"/>
      <c r="B1004" s="1"/>
      <c r="C1004" s="1"/>
      <c r="D1004" s="8"/>
      <c r="E1004" s="2"/>
      <c r="F1004" s="2"/>
      <c r="G1004" s="185"/>
      <c r="H1004" s="1"/>
      <c r="I1004" s="1"/>
      <c r="J1004" s="1"/>
      <c r="K1004" s="1"/>
      <c r="L1004" s="1"/>
      <c r="M1004" s="1"/>
      <c r="N1004" s="1"/>
      <c r="O1004" s="126"/>
      <c r="P1004" s="103"/>
      <c r="Q1004" s="14"/>
      <c r="R1004" s="14"/>
    </row>
    <row r="1005" spans="1:18" s="15" customFormat="1">
      <c r="A1005" s="237"/>
      <c r="B1005" s="1"/>
      <c r="C1005" s="1"/>
      <c r="D1005" s="8"/>
      <c r="E1005" s="2"/>
      <c r="F1005" s="2"/>
      <c r="G1005" s="185"/>
      <c r="H1005" s="1"/>
      <c r="I1005" s="1"/>
      <c r="J1005" s="1"/>
      <c r="K1005" s="1"/>
      <c r="L1005" s="1"/>
      <c r="M1005" s="1"/>
      <c r="N1005" s="1"/>
      <c r="O1005" s="126"/>
      <c r="P1005" s="103"/>
      <c r="Q1005" s="14"/>
      <c r="R1005" s="14"/>
    </row>
    <row r="1006" spans="1:18" s="15" customFormat="1">
      <c r="A1006" s="237"/>
      <c r="B1006" s="1"/>
      <c r="C1006" s="1"/>
      <c r="D1006" s="8"/>
      <c r="E1006" s="2"/>
      <c r="F1006" s="2"/>
      <c r="G1006" s="185"/>
      <c r="H1006" s="1"/>
      <c r="I1006" s="1"/>
      <c r="J1006" s="1"/>
      <c r="K1006" s="1"/>
      <c r="L1006" s="1"/>
      <c r="M1006" s="1"/>
      <c r="N1006" s="1"/>
      <c r="O1006" s="126"/>
      <c r="P1006" s="103"/>
      <c r="Q1006" s="14"/>
      <c r="R1006" s="14"/>
    </row>
    <row r="1007" spans="1:18" s="15" customFormat="1">
      <c r="A1007" s="237"/>
      <c r="B1007" s="1"/>
      <c r="C1007" s="1"/>
      <c r="D1007" s="8"/>
      <c r="E1007" s="2"/>
      <c r="F1007" s="2"/>
      <c r="G1007" s="185"/>
      <c r="H1007" s="1"/>
      <c r="I1007" s="1"/>
      <c r="J1007" s="1"/>
      <c r="K1007" s="1"/>
      <c r="L1007" s="1"/>
      <c r="M1007" s="1"/>
      <c r="N1007" s="1"/>
      <c r="O1007" s="126"/>
      <c r="P1007" s="103"/>
      <c r="Q1007" s="14"/>
      <c r="R1007" s="14"/>
    </row>
    <row r="1008" spans="1:18" s="15" customFormat="1">
      <c r="A1008" s="237"/>
      <c r="B1008" s="1"/>
      <c r="C1008" s="1"/>
      <c r="D1008" s="8"/>
      <c r="E1008" s="2"/>
      <c r="F1008" s="2"/>
      <c r="G1008" s="185"/>
      <c r="H1008" s="1"/>
      <c r="I1008" s="1"/>
      <c r="J1008" s="1"/>
      <c r="K1008" s="1"/>
      <c r="L1008" s="1"/>
      <c r="M1008" s="1"/>
      <c r="N1008" s="1"/>
      <c r="O1008" s="126"/>
      <c r="P1008" s="103"/>
      <c r="Q1008" s="14"/>
      <c r="R1008" s="14"/>
    </row>
    <row r="1009" spans="1:18" s="15" customFormat="1">
      <c r="A1009" s="237"/>
      <c r="B1009" s="1"/>
      <c r="C1009" s="1"/>
      <c r="D1009" s="8"/>
      <c r="E1009" s="2"/>
      <c r="F1009" s="2"/>
      <c r="G1009" s="185"/>
      <c r="H1009" s="1"/>
      <c r="I1009" s="1"/>
      <c r="J1009" s="1"/>
      <c r="K1009" s="1"/>
      <c r="L1009" s="1"/>
      <c r="M1009" s="1"/>
      <c r="N1009" s="1"/>
      <c r="O1009" s="126"/>
      <c r="P1009" s="103"/>
      <c r="Q1009" s="14"/>
      <c r="R1009" s="14"/>
    </row>
    <row r="1010" spans="1:18" s="15" customFormat="1">
      <c r="A1010" s="237"/>
      <c r="B1010" s="1"/>
      <c r="C1010" s="1"/>
      <c r="D1010" s="8"/>
      <c r="E1010" s="2"/>
      <c r="F1010" s="2"/>
      <c r="G1010" s="185"/>
      <c r="H1010" s="1"/>
      <c r="I1010" s="1"/>
      <c r="J1010" s="1"/>
      <c r="K1010" s="1"/>
      <c r="L1010" s="1"/>
      <c r="M1010" s="1"/>
      <c r="N1010" s="1"/>
      <c r="O1010" s="126"/>
      <c r="P1010" s="103"/>
      <c r="Q1010" s="14"/>
      <c r="R1010" s="14"/>
    </row>
    <row r="1011" spans="1:18" s="15" customFormat="1">
      <c r="A1011" s="237"/>
      <c r="B1011" s="1"/>
      <c r="C1011" s="1"/>
      <c r="D1011" s="8"/>
      <c r="E1011" s="2"/>
      <c r="F1011" s="2"/>
      <c r="G1011" s="185"/>
      <c r="H1011" s="1"/>
      <c r="I1011" s="1"/>
      <c r="J1011" s="1"/>
      <c r="K1011" s="1"/>
      <c r="L1011" s="1"/>
      <c r="M1011" s="1"/>
      <c r="N1011" s="1"/>
      <c r="O1011" s="126"/>
      <c r="P1011" s="103"/>
      <c r="Q1011" s="14"/>
      <c r="R1011" s="14"/>
    </row>
    <row r="1012" spans="1:18" s="15" customFormat="1">
      <c r="A1012" s="237"/>
      <c r="B1012" s="1"/>
      <c r="C1012" s="1"/>
      <c r="D1012" s="8"/>
      <c r="E1012" s="2"/>
      <c r="F1012" s="2"/>
      <c r="G1012" s="185"/>
      <c r="H1012" s="1"/>
      <c r="I1012" s="1"/>
      <c r="J1012" s="1"/>
      <c r="K1012" s="1"/>
      <c r="L1012" s="1"/>
      <c r="M1012" s="1"/>
      <c r="N1012" s="1"/>
      <c r="O1012" s="126"/>
      <c r="P1012" s="103"/>
      <c r="Q1012" s="14"/>
      <c r="R1012" s="14"/>
    </row>
    <row r="1013" spans="1:18" s="15" customFormat="1">
      <c r="A1013" s="237"/>
      <c r="B1013" s="1"/>
      <c r="C1013" s="1"/>
      <c r="D1013" s="8"/>
      <c r="E1013" s="2"/>
      <c r="F1013" s="2"/>
      <c r="G1013" s="185"/>
      <c r="H1013" s="1"/>
      <c r="I1013" s="1"/>
      <c r="J1013" s="1"/>
      <c r="K1013" s="1"/>
      <c r="L1013" s="1"/>
      <c r="M1013" s="1"/>
      <c r="N1013" s="1"/>
      <c r="O1013" s="126"/>
      <c r="P1013" s="103"/>
      <c r="Q1013" s="14"/>
      <c r="R1013" s="14"/>
    </row>
    <row r="1014" spans="1:18" s="15" customFormat="1">
      <c r="A1014" s="237"/>
      <c r="B1014" s="1"/>
      <c r="C1014" s="1"/>
      <c r="D1014" s="8"/>
      <c r="E1014" s="2"/>
      <c r="F1014" s="2"/>
      <c r="G1014" s="185"/>
      <c r="H1014" s="1"/>
      <c r="I1014" s="1"/>
      <c r="J1014" s="1"/>
      <c r="K1014" s="1"/>
      <c r="L1014" s="1"/>
      <c r="M1014" s="1"/>
      <c r="N1014" s="1"/>
      <c r="O1014" s="126"/>
      <c r="P1014" s="103"/>
      <c r="Q1014" s="14"/>
      <c r="R1014" s="14"/>
    </row>
    <row r="1015" spans="1:18" s="15" customFormat="1">
      <c r="A1015" s="237"/>
      <c r="B1015" s="1"/>
      <c r="C1015" s="1"/>
      <c r="D1015" s="8"/>
      <c r="E1015" s="2"/>
      <c r="F1015" s="2"/>
      <c r="G1015" s="185"/>
      <c r="H1015" s="1"/>
      <c r="I1015" s="1"/>
      <c r="J1015" s="1"/>
      <c r="K1015" s="1"/>
      <c r="L1015" s="1"/>
      <c r="M1015" s="1"/>
      <c r="N1015" s="1"/>
      <c r="O1015" s="126"/>
      <c r="P1015" s="103"/>
      <c r="Q1015" s="14"/>
      <c r="R1015" s="14"/>
    </row>
    <row r="1016" spans="1:18" s="15" customFormat="1">
      <c r="A1016" s="237"/>
      <c r="B1016" s="1"/>
      <c r="C1016" s="1"/>
      <c r="D1016" s="8"/>
      <c r="E1016" s="2"/>
      <c r="F1016" s="2"/>
      <c r="G1016" s="185"/>
      <c r="H1016" s="1"/>
      <c r="I1016" s="1"/>
      <c r="J1016" s="1"/>
      <c r="K1016" s="1"/>
      <c r="L1016" s="1"/>
      <c r="M1016" s="1"/>
      <c r="N1016" s="1"/>
      <c r="O1016" s="126"/>
      <c r="P1016" s="103"/>
      <c r="Q1016" s="14"/>
      <c r="R1016" s="14"/>
    </row>
    <row r="1017" spans="1:18" s="15" customFormat="1">
      <c r="A1017" s="237"/>
      <c r="B1017" s="1"/>
      <c r="C1017" s="1"/>
      <c r="D1017" s="8"/>
      <c r="E1017" s="2"/>
      <c r="F1017" s="2"/>
      <c r="G1017" s="185"/>
      <c r="H1017" s="1"/>
      <c r="I1017" s="1"/>
      <c r="J1017" s="1"/>
      <c r="K1017" s="1"/>
      <c r="L1017" s="1"/>
      <c r="M1017" s="1"/>
      <c r="N1017" s="1"/>
      <c r="O1017" s="126"/>
      <c r="P1017" s="103"/>
      <c r="Q1017" s="14"/>
      <c r="R1017" s="14"/>
    </row>
    <row r="1018" spans="1:18" s="15" customFormat="1">
      <c r="A1018" s="237"/>
      <c r="B1018" s="1"/>
      <c r="C1018" s="1"/>
      <c r="D1018" s="8"/>
      <c r="E1018" s="2"/>
      <c r="F1018" s="2"/>
      <c r="G1018" s="185"/>
      <c r="H1018" s="1"/>
      <c r="I1018" s="1"/>
      <c r="J1018" s="1"/>
      <c r="K1018" s="1"/>
      <c r="L1018" s="1"/>
      <c r="M1018" s="1"/>
      <c r="N1018" s="1"/>
      <c r="O1018" s="126"/>
      <c r="P1018" s="103"/>
      <c r="Q1018" s="14"/>
      <c r="R1018" s="14"/>
    </row>
    <row r="1019" spans="1:18" s="15" customFormat="1">
      <c r="A1019" s="237"/>
      <c r="B1019" s="1"/>
      <c r="C1019" s="1"/>
      <c r="D1019" s="8"/>
      <c r="E1019" s="2"/>
      <c r="F1019" s="2"/>
      <c r="G1019" s="185"/>
      <c r="H1019" s="1"/>
      <c r="I1019" s="1"/>
      <c r="J1019" s="1"/>
      <c r="K1019" s="1"/>
      <c r="L1019" s="1"/>
      <c r="M1019" s="1"/>
      <c r="N1019" s="1"/>
      <c r="O1019" s="126"/>
      <c r="P1019" s="103"/>
      <c r="Q1019" s="14"/>
      <c r="R1019" s="14"/>
    </row>
    <row r="1020" spans="1:18" s="15" customFormat="1">
      <c r="A1020" s="237"/>
      <c r="B1020" s="1"/>
      <c r="C1020" s="1"/>
      <c r="D1020" s="8"/>
      <c r="E1020" s="2"/>
      <c r="F1020" s="2"/>
      <c r="G1020" s="185"/>
      <c r="H1020" s="1"/>
      <c r="I1020" s="1"/>
      <c r="J1020" s="1"/>
      <c r="K1020" s="1"/>
      <c r="L1020" s="1"/>
      <c r="M1020" s="1"/>
      <c r="N1020" s="1"/>
      <c r="O1020" s="126"/>
      <c r="P1020" s="103"/>
      <c r="Q1020" s="14"/>
      <c r="R1020" s="14"/>
    </row>
    <row r="1021" spans="1:18" s="15" customFormat="1">
      <c r="A1021" s="237"/>
      <c r="B1021" s="1"/>
      <c r="C1021" s="1"/>
      <c r="D1021" s="8"/>
      <c r="E1021" s="2"/>
      <c r="F1021" s="2"/>
      <c r="G1021" s="185"/>
      <c r="H1021" s="1"/>
      <c r="I1021" s="1"/>
      <c r="J1021" s="1"/>
      <c r="K1021" s="1"/>
      <c r="L1021" s="1"/>
      <c r="M1021" s="1"/>
      <c r="N1021" s="1"/>
      <c r="O1021" s="126"/>
      <c r="P1021" s="103"/>
      <c r="Q1021" s="14"/>
      <c r="R1021" s="14"/>
    </row>
    <row r="1022" spans="1:18" s="15" customFormat="1">
      <c r="A1022" s="237"/>
      <c r="B1022" s="1"/>
      <c r="C1022" s="1"/>
      <c r="D1022" s="8"/>
      <c r="E1022" s="2"/>
      <c r="F1022" s="2"/>
      <c r="G1022" s="185"/>
      <c r="H1022" s="1"/>
      <c r="I1022" s="1"/>
      <c r="J1022" s="1"/>
      <c r="K1022" s="1"/>
      <c r="L1022" s="1"/>
      <c r="M1022" s="1"/>
      <c r="N1022" s="1"/>
      <c r="O1022" s="126"/>
      <c r="P1022" s="103"/>
      <c r="Q1022" s="14"/>
      <c r="R1022" s="14"/>
    </row>
    <row r="1023" spans="1:18" s="15" customFormat="1">
      <c r="A1023" s="237"/>
      <c r="B1023" s="1"/>
      <c r="C1023" s="1"/>
      <c r="D1023" s="8"/>
      <c r="E1023" s="2"/>
      <c r="F1023" s="2"/>
      <c r="G1023" s="185"/>
      <c r="H1023" s="1"/>
      <c r="I1023" s="1"/>
      <c r="J1023" s="1"/>
      <c r="K1023" s="1"/>
      <c r="L1023" s="1"/>
      <c r="M1023" s="1"/>
      <c r="N1023" s="1"/>
      <c r="O1023" s="126"/>
      <c r="P1023" s="103"/>
      <c r="Q1023" s="14"/>
      <c r="R1023" s="14"/>
    </row>
    <row r="1024" spans="1:18" s="15" customFormat="1">
      <c r="A1024" s="237"/>
      <c r="B1024" s="1"/>
      <c r="C1024" s="1"/>
      <c r="D1024" s="8"/>
      <c r="E1024" s="2"/>
      <c r="F1024" s="2"/>
      <c r="G1024" s="185"/>
      <c r="H1024" s="1"/>
      <c r="I1024" s="1"/>
      <c r="J1024" s="1"/>
      <c r="K1024" s="1"/>
      <c r="L1024" s="1"/>
      <c r="M1024" s="1"/>
      <c r="N1024" s="1"/>
      <c r="O1024" s="126"/>
      <c r="P1024" s="103"/>
      <c r="Q1024" s="14"/>
      <c r="R1024" s="14"/>
    </row>
    <row r="1025" spans="1:18" s="15" customFormat="1">
      <c r="A1025" s="237"/>
      <c r="B1025" s="1"/>
      <c r="C1025" s="1"/>
      <c r="D1025" s="8"/>
      <c r="E1025" s="2"/>
      <c r="F1025" s="2"/>
      <c r="G1025" s="185"/>
      <c r="H1025" s="1"/>
      <c r="I1025" s="1"/>
      <c r="J1025" s="1"/>
      <c r="K1025" s="1"/>
      <c r="L1025" s="1"/>
      <c r="M1025" s="1"/>
      <c r="N1025" s="1"/>
      <c r="O1025" s="126"/>
      <c r="P1025" s="103"/>
      <c r="Q1025" s="14"/>
      <c r="R1025" s="14"/>
    </row>
    <row r="1026" spans="1:18" s="15" customFormat="1">
      <c r="A1026" s="237"/>
      <c r="B1026" s="1"/>
      <c r="C1026" s="1"/>
      <c r="D1026" s="8"/>
      <c r="E1026" s="2"/>
      <c r="F1026" s="2"/>
      <c r="G1026" s="185"/>
      <c r="H1026" s="1"/>
      <c r="I1026" s="1"/>
      <c r="J1026" s="1"/>
      <c r="K1026" s="1"/>
      <c r="L1026" s="1"/>
      <c r="M1026" s="1"/>
      <c r="N1026" s="1"/>
      <c r="O1026" s="126"/>
      <c r="P1026" s="103"/>
      <c r="Q1026" s="14"/>
      <c r="R1026" s="14"/>
    </row>
    <row r="1027" spans="1:18" s="15" customFormat="1">
      <c r="A1027" s="237"/>
      <c r="B1027" s="1"/>
      <c r="C1027" s="1"/>
      <c r="D1027" s="8"/>
      <c r="E1027" s="2"/>
      <c r="F1027" s="2"/>
      <c r="G1027" s="185"/>
      <c r="H1027" s="1"/>
      <c r="I1027" s="1"/>
      <c r="J1027" s="1"/>
      <c r="K1027" s="1"/>
      <c r="L1027" s="1"/>
      <c r="M1027" s="1"/>
      <c r="N1027" s="1"/>
      <c r="O1027" s="126"/>
      <c r="P1027" s="103"/>
      <c r="Q1027" s="14"/>
      <c r="R1027" s="14"/>
    </row>
    <row r="1028" spans="1:18" s="15" customFormat="1">
      <c r="A1028" s="237"/>
      <c r="B1028" s="1"/>
      <c r="C1028" s="1"/>
      <c r="D1028" s="8"/>
      <c r="E1028" s="2"/>
      <c r="F1028" s="2"/>
      <c r="G1028" s="185"/>
      <c r="H1028" s="1"/>
      <c r="I1028" s="1"/>
      <c r="J1028" s="1"/>
      <c r="K1028" s="1"/>
      <c r="L1028" s="1"/>
      <c r="M1028" s="1"/>
      <c r="N1028" s="1"/>
      <c r="O1028" s="126"/>
      <c r="P1028" s="103"/>
      <c r="Q1028" s="14"/>
      <c r="R1028" s="14"/>
    </row>
    <row r="1029" spans="1:18" s="15" customFormat="1">
      <c r="A1029" s="237"/>
      <c r="B1029" s="1"/>
      <c r="C1029" s="1"/>
      <c r="D1029" s="8"/>
      <c r="E1029" s="2"/>
      <c r="F1029" s="2"/>
      <c r="G1029" s="185"/>
      <c r="H1029" s="1"/>
      <c r="I1029" s="1"/>
      <c r="J1029" s="1"/>
      <c r="K1029" s="1"/>
      <c r="L1029" s="1"/>
      <c r="M1029" s="1"/>
      <c r="N1029" s="1"/>
      <c r="O1029" s="126"/>
      <c r="P1029" s="103"/>
      <c r="Q1029" s="14"/>
      <c r="R1029" s="14"/>
    </row>
    <row r="1030" spans="1:18" s="15" customFormat="1">
      <c r="A1030" s="237"/>
      <c r="B1030" s="1"/>
      <c r="C1030" s="1"/>
      <c r="D1030" s="8"/>
      <c r="E1030" s="2"/>
      <c r="F1030" s="2"/>
      <c r="G1030" s="185"/>
      <c r="H1030" s="1"/>
      <c r="I1030" s="1"/>
      <c r="J1030" s="1"/>
      <c r="K1030" s="1"/>
      <c r="L1030" s="1"/>
      <c r="M1030" s="1"/>
      <c r="N1030" s="1"/>
      <c r="O1030" s="126"/>
      <c r="P1030" s="103"/>
      <c r="Q1030" s="14"/>
      <c r="R1030" s="14"/>
    </row>
    <row r="1031" spans="1:18" s="15" customFormat="1">
      <c r="A1031" s="237"/>
      <c r="B1031" s="1"/>
      <c r="C1031" s="1"/>
      <c r="D1031" s="8"/>
      <c r="E1031" s="2"/>
      <c r="F1031" s="2"/>
      <c r="G1031" s="185"/>
      <c r="H1031" s="1"/>
      <c r="I1031" s="1"/>
      <c r="J1031" s="1"/>
      <c r="K1031" s="1"/>
      <c r="L1031" s="1"/>
      <c r="M1031" s="1"/>
      <c r="N1031" s="1"/>
      <c r="O1031" s="126"/>
      <c r="P1031" s="103"/>
      <c r="Q1031" s="14"/>
      <c r="R1031" s="14"/>
    </row>
    <row r="1032" spans="1:18" s="15" customFormat="1">
      <c r="A1032" s="237"/>
      <c r="B1032" s="1"/>
      <c r="C1032" s="1"/>
      <c r="D1032" s="8"/>
      <c r="E1032" s="2"/>
      <c r="F1032" s="2"/>
      <c r="G1032" s="185"/>
      <c r="H1032" s="1"/>
      <c r="I1032" s="1"/>
      <c r="J1032" s="1"/>
      <c r="K1032" s="1"/>
      <c r="L1032" s="1"/>
      <c r="M1032" s="1"/>
      <c r="N1032" s="1"/>
      <c r="O1032" s="126"/>
      <c r="P1032" s="103"/>
      <c r="Q1032" s="14"/>
      <c r="R1032" s="14"/>
    </row>
    <row r="1033" spans="1:18" s="15" customFormat="1">
      <c r="A1033" s="237"/>
      <c r="B1033" s="1"/>
      <c r="C1033" s="1"/>
      <c r="D1033" s="8"/>
      <c r="E1033" s="2"/>
      <c r="F1033" s="2"/>
      <c r="G1033" s="185"/>
      <c r="H1033" s="1"/>
      <c r="I1033" s="1"/>
      <c r="J1033" s="1"/>
      <c r="K1033" s="1"/>
      <c r="L1033" s="1"/>
      <c r="M1033" s="1"/>
      <c r="N1033" s="1"/>
      <c r="O1033" s="126"/>
      <c r="P1033" s="103"/>
      <c r="Q1033" s="14"/>
      <c r="R1033" s="14"/>
    </row>
    <row r="1034" spans="1:18" s="15" customFormat="1">
      <c r="A1034" s="237"/>
      <c r="B1034" s="1"/>
      <c r="C1034" s="1"/>
      <c r="D1034" s="8"/>
      <c r="E1034" s="2"/>
      <c r="F1034" s="2"/>
      <c r="G1034" s="185"/>
      <c r="H1034" s="1"/>
      <c r="I1034" s="1"/>
      <c r="J1034" s="1"/>
      <c r="K1034" s="1"/>
      <c r="L1034" s="1"/>
      <c r="M1034" s="1"/>
      <c r="N1034" s="1"/>
      <c r="O1034" s="126"/>
      <c r="P1034" s="103"/>
      <c r="Q1034" s="14"/>
      <c r="R1034" s="14"/>
    </row>
    <row r="1035" spans="1:18" s="15" customFormat="1">
      <c r="A1035" s="237"/>
      <c r="B1035" s="1"/>
      <c r="C1035" s="1"/>
      <c r="D1035" s="8"/>
      <c r="E1035" s="2"/>
      <c r="F1035" s="2"/>
      <c r="G1035" s="185"/>
      <c r="H1035" s="1"/>
      <c r="I1035" s="1"/>
      <c r="J1035" s="1"/>
      <c r="K1035" s="1"/>
      <c r="L1035" s="1"/>
      <c r="M1035" s="1"/>
      <c r="N1035" s="1"/>
      <c r="O1035" s="126"/>
      <c r="P1035" s="103"/>
      <c r="Q1035" s="14"/>
      <c r="R1035" s="14"/>
    </row>
    <row r="1036" spans="1:18" s="15" customFormat="1">
      <c r="A1036" s="237"/>
      <c r="B1036" s="1"/>
      <c r="C1036" s="1"/>
      <c r="D1036" s="8"/>
      <c r="E1036" s="2"/>
      <c r="F1036" s="2"/>
      <c r="G1036" s="185"/>
      <c r="H1036" s="1"/>
      <c r="I1036" s="1"/>
      <c r="J1036" s="1"/>
      <c r="K1036" s="1"/>
      <c r="L1036" s="1"/>
      <c r="M1036" s="1"/>
      <c r="N1036" s="1"/>
      <c r="O1036" s="126"/>
      <c r="P1036" s="103"/>
      <c r="Q1036" s="14"/>
      <c r="R1036" s="14"/>
    </row>
    <row r="1037" spans="1:18" s="15" customFormat="1">
      <c r="A1037" s="237"/>
      <c r="B1037" s="1"/>
      <c r="C1037" s="1"/>
      <c r="D1037" s="8"/>
      <c r="E1037" s="2"/>
      <c r="F1037" s="2"/>
      <c r="G1037" s="185"/>
      <c r="H1037" s="1"/>
      <c r="I1037" s="1"/>
      <c r="J1037" s="1"/>
      <c r="K1037" s="1"/>
      <c r="L1037" s="1"/>
      <c r="M1037" s="1"/>
      <c r="N1037" s="1"/>
      <c r="O1037" s="126"/>
      <c r="P1037" s="103"/>
      <c r="Q1037" s="14"/>
      <c r="R1037" s="14"/>
    </row>
    <row r="1038" spans="1:18" s="15" customFormat="1">
      <c r="A1038" s="237"/>
      <c r="B1038" s="1"/>
      <c r="C1038" s="1"/>
      <c r="D1038" s="8"/>
      <c r="E1038" s="2"/>
      <c r="F1038" s="2"/>
      <c r="G1038" s="185"/>
      <c r="H1038" s="1"/>
      <c r="I1038" s="1"/>
      <c r="J1038" s="1"/>
      <c r="K1038" s="1"/>
      <c r="L1038" s="1"/>
      <c r="M1038" s="1"/>
      <c r="N1038" s="1"/>
      <c r="O1038" s="126"/>
      <c r="P1038" s="103"/>
      <c r="Q1038" s="14"/>
      <c r="R1038" s="14"/>
    </row>
    <row r="1039" spans="1:18" s="15" customFormat="1">
      <c r="A1039" s="237"/>
      <c r="B1039" s="1"/>
      <c r="C1039" s="1"/>
      <c r="D1039" s="8"/>
      <c r="E1039" s="2"/>
      <c r="F1039" s="2"/>
      <c r="G1039" s="185"/>
      <c r="H1039" s="1"/>
      <c r="I1039" s="1"/>
      <c r="J1039" s="1"/>
      <c r="K1039" s="1"/>
      <c r="L1039" s="1"/>
      <c r="M1039" s="1"/>
      <c r="N1039" s="1"/>
      <c r="O1039" s="126"/>
      <c r="P1039" s="103"/>
      <c r="Q1039" s="14"/>
      <c r="R1039" s="14"/>
    </row>
    <row r="1040" spans="1:18" s="15" customFormat="1">
      <c r="A1040" s="237"/>
      <c r="B1040" s="1"/>
      <c r="C1040" s="1"/>
      <c r="D1040" s="8"/>
      <c r="E1040" s="2"/>
      <c r="F1040" s="2"/>
      <c r="G1040" s="185"/>
      <c r="H1040" s="1"/>
      <c r="I1040" s="1"/>
      <c r="J1040" s="1"/>
      <c r="K1040" s="1"/>
      <c r="L1040" s="1"/>
      <c r="M1040" s="1"/>
      <c r="N1040" s="1"/>
      <c r="O1040" s="126"/>
      <c r="P1040" s="103"/>
      <c r="Q1040" s="14"/>
      <c r="R1040" s="14"/>
    </row>
    <row r="1041" spans="1:18" s="15" customFormat="1">
      <c r="A1041" s="237"/>
      <c r="B1041" s="1"/>
      <c r="C1041" s="1"/>
      <c r="D1041" s="8"/>
      <c r="E1041" s="2"/>
      <c r="F1041" s="2"/>
      <c r="G1041" s="185"/>
      <c r="H1041" s="1"/>
      <c r="I1041" s="1"/>
      <c r="J1041" s="1"/>
      <c r="K1041" s="1"/>
      <c r="L1041" s="1"/>
      <c r="M1041" s="1"/>
      <c r="N1041" s="1"/>
      <c r="O1041" s="126"/>
      <c r="P1041" s="103"/>
      <c r="Q1041" s="14"/>
      <c r="R1041" s="14"/>
    </row>
    <row r="1042" spans="1:18" s="15" customFormat="1">
      <c r="A1042" s="237"/>
      <c r="B1042" s="1"/>
      <c r="C1042" s="1"/>
      <c r="D1042" s="8"/>
      <c r="E1042" s="2"/>
      <c r="F1042" s="2"/>
      <c r="G1042" s="185"/>
      <c r="H1042" s="1"/>
      <c r="I1042" s="1"/>
      <c r="J1042" s="1"/>
      <c r="K1042" s="1"/>
      <c r="L1042" s="1"/>
      <c r="M1042" s="1"/>
      <c r="N1042" s="1"/>
      <c r="O1042" s="126"/>
      <c r="P1042" s="103"/>
      <c r="Q1042" s="14"/>
      <c r="R1042" s="14"/>
    </row>
    <row r="1043" spans="1:18" s="15" customFormat="1">
      <c r="A1043" s="237"/>
      <c r="B1043" s="1"/>
      <c r="C1043" s="1"/>
      <c r="D1043" s="8"/>
      <c r="E1043" s="2"/>
      <c r="F1043" s="2"/>
      <c r="G1043" s="185"/>
      <c r="H1043" s="1"/>
      <c r="I1043" s="1"/>
      <c r="J1043" s="1"/>
      <c r="K1043" s="1"/>
      <c r="L1043" s="1"/>
      <c r="M1043" s="1"/>
      <c r="N1043" s="1"/>
      <c r="O1043" s="126"/>
      <c r="P1043" s="103"/>
      <c r="Q1043" s="14"/>
      <c r="R1043" s="14"/>
    </row>
    <row r="1044" spans="1:18" s="15" customFormat="1">
      <c r="A1044" s="237"/>
      <c r="B1044" s="1"/>
      <c r="C1044" s="1"/>
      <c r="D1044" s="8"/>
      <c r="E1044" s="2"/>
      <c r="F1044" s="2"/>
      <c r="G1044" s="185"/>
      <c r="H1044" s="1"/>
      <c r="I1044" s="1"/>
      <c r="J1044" s="1"/>
      <c r="K1044" s="1"/>
      <c r="L1044" s="1"/>
      <c r="M1044" s="1"/>
      <c r="N1044" s="1"/>
      <c r="O1044" s="126"/>
      <c r="P1044" s="103"/>
      <c r="Q1044" s="14"/>
      <c r="R1044" s="14"/>
    </row>
    <row r="1045" spans="1:18" s="15" customFormat="1">
      <c r="A1045" s="237"/>
      <c r="B1045" s="1"/>
      <c r="C1045" s="1"/>
      <c r="D1045" s="8"/>
      <c r="E1045" s="2"/>
      <c r="F1045" s="2"/>
      <c r="G1045" s="185"/>
      <c r="H1045" s="1"/>
      <c r="I1045" s="1"/>
      <c r="J1045" s="1"/>
      <c r="K1045" s="1"/>
      <c r="L1045" s="1"/>
      <c r="M1045" s="1"/>
      <c r="N1045" s="1"/>
      <c r="O1045" s="126"/>
      <c r="P1045" s="103"/>
      <c r="Q1045" s="14"/>
      <c r="R1045" s="14"/>
    </row>
    <row r="1046" spans="1:18" s="15" customFormat="1">
      <c r="A1046" s="237"/>
      <c r="B1046" s="1"/>
      <c r="C1046" s="1"/>
      <c r="D1046" s="8"/>
      <c r="E1046" s="2"/>
      <c r="F1046" s="2"/>
      <c r="G1046" s="185"/>
      <c r="H1046" s="1"/>
      <c r="I1046" s="1"/>
      <c r="J1046" s="1"/>
      <c r="K1046" s="1"/>
      <c r="L1046" s="1"/>
      <c r="M1046" s="1"/>
      <c r="N1046" s="1"/>
      <c r="O1046" s="126"/>
      <c r="P1046" s="103"/>
      <c r="Q1046" s="14"/>
      <c r="R1046" s="14"/>
    </row>
    <row r="1047" spans="1:18" s="15" customFormat="1">
      <c r="A1047" s="237"/>
      <c r="B1047" s="1"/>
      <c r="C1047" s="1"/>
      <c r="D1047" s="8"/>
      <c r="E1047" s="2"/>
      <c r="F1047" s="2"/>
      <c r="G1047" s="185"/>
      <c r="H1047" s="1"/>
      <c r="I1047" s="1"/>
      <c r="J1047" s="1"/>
      <c r="K1047" s="1"/>
      <c r="L1047" s="1"/>
      <c r="M1047" s="1"/>
      <c r="N1047" s="1"/>
      <c r="O1047" s="126"/>
      <c r="P1047" s="103"/>
      <c r="Q1047" s="14"/>
      <c r="R1047" s="14"/>
    </row>
    <row r="1048" spans="1:18" s="15" customFormat="1">
      <c r="A1048" s="237"/>
      <c r="B1048" s="1"/>
      <c r="C1048" s="1"/>
      <c r="D1048" s="8"/>
      <c r="E1048" s="2"/>
      <c r="F1048" s="2"/>
      <c r="G1048" s="185"/>
      <c r="H1048" s="1"/>
      <c r="I1048" s="1"/>
      <c r="J1048" s="1"/>
      <c r="K1048" s="1"/>
      <c r="L1048" s="1"/>
      <c r="M1048" s="1"/>
      <c r="N1048" s="1"/>
      <c r="O1048" s="126"/>
      <c r="P1048" s="103"/>
      <c r="Q1048" s="14"/>
      <c r="R1048" s="14"/>
    </row>
    <row r="1049" spans="1:18" s="15" customFormat="1">
      <c r="A1049" s="237"/>
      <c r="B1049" s="1"/>
      <c r="C1049" s="1"/>
      <c r="D1049" s="8"/>
      <c r="E1049" s="2"/>
      <c r="F1049" s="2"/>
      <c r="G1049" s="185"/>
      <c r="H1049" s="1"/>
      <c r="I1049" s="1"/>
      <c r="J1049" s="1"/>
      <c r="K1049" s="1"/>
      <c r="L1049" s="1"/>
      <c r="M1049" s="1"/>
      <c r="N1049" s="1"/>
      <c r="O1049" s="126"/>
      <c r="P1049" s="103"/>
      <c r="Q1049" s="14"/>
      <c r="R1049" s="14"/>
    </row>
    <row r="1050" spans="1:18" s="15" customFormat="1">
      <c r="A1050" s="237"/>
      <c r="B1050" s="1"/>
      <c r="C1050" s="1"/>
      <c r="D1050" s="8"/>
      <c r="E1050" s="2"/>
      <c r="F1050" s="2"/>
      <c r="G1050" s="185"/>
      <c r="H1050" s="1"/>
      <c r="I1050" s="1"/>
      <c r="J1050" s="1"/>
      <c r="K1050" s="1"/>
      <c r="L1050" s="1"/>
      <c r="M1050" s="1"/>
      <c r="N1050" s="1"/>
      <c r="O1050" s="126"/>
      <c r="P1050" s="103"/>
      <c r="Q1050" s="14"/>
      <c r="R1050" s="14"/>
    </row>
    <row r="1051" spans="1:18" s="15" customFormat="1">
      <c r="A1051" s="237"/>
      <c r="B1051" s="1"/>
      <c r="C1051" s="1"/>
      <c r="D1051" s="8"/>
      <c r="E1051" s="2"/>
      <c r="F1051" s="2"/>
      <c r="G1051" s="185"/>
      <c r="H1051" s="1"/>
      <c r="I1051" s="1"/>
      <c r="J1051" s="1"/>
      <c r="K1051" s="1"/>
      <c r="L1051" s="1"/>
      <c r="M1051" s="1"/>
      <c r="N1051" s="1"/>
      <c r="O1051" s="126"/>
      <c r="P1051" s="103"/>
      <c r="Q1051" s="14"/>
      <c r="R1051" s="14"/>
    </row>
    <row r="1052" spans="1:18" s="15" customFormat="1">
      <c r="A1052" s="237"/>
      <c r="B1052" s="1"/>
      <c r="C1052" s="1"/>
      <c r="D1052" s="8"/>
      <c r="E1052" s="2"/>
      <c r="F1052" s="2"/>
      <c r="G1052" s="185"/>
      <c r="H1052" s="1"/>
      <c r="I1052" s="1"/>
      <c r="J1052" s="1"/>
      <c r="K1052" s="1"/>
      <c r="L1052" s="1"/>
      <c r="M1052" s="1"/>
      <c r="N1052" s="1"/>
      <c r="O1052" s="126"/>
      <c r="P1052" s="103"/>
      <c r="Q1052" s="14"/>
      <c r="R1052" s="14"/>
    </row>
    <row r="1053" spans="1:18" s="15" customFormat="1">
      <c r="A1053" s="237"/>
      <c r="B1053" s="1"/>
      <c r="C1053" s="1"/>
      <c r="D1053" s="8"/>
      <c r="E1053" s="2"/>
      <c r="F1053" s="2"/>
      <c r="G1053" s="185"/>
      <c r="H1053" s="1"/>
      <c r="I1053" s="1"/>
      <c r="J1053" s="1"/>
      <c r="K1053" s="1"/>
      <c r="L1053" s="1"/>
      <c r="M1053" s="1"/>
      <c r="N1053" s="1"/>
      <c r="O1053" s="126"/>
      <c r="P1053" s="103"/>
      <c r="Q1053" s="14"/>
      <c r="R1053" s="14"/>
    </row>
    <row r="1054" spans="1:18" s="15" customFormat="1">
      <c r="A1054" s="237"/>
      <c r="B1054" s="1"/>
      <c r="C1054" s="1"/>
      <c r="D1054" s="8"/>
      <c r="E1054" s="2"/>
      <c r="F1054" s="2"/>
      <c r="G1054" s="185"/>
      <c r="H1054" s="1"/>
      <c r="I1054" s="1"/>
      <c r="J1054" s="1"/>
      <c r="K1054" s="1"/>
      <c r="L1054" s="1"/>
      <c r="M1054" s="1"/>
      <c r="N1054" s="1"/>
      <c r="O1054" s="126"/>
      <c r="P1054" s="103"/>
      <c r="Q1054" s="14"/>
      <c r="R1054" s="14"/>
    </row>
    <row r="1055" spans="1:18" s="15" customFormat="1">
      <c r="A1055" s="237"/>
      <c r="B1055" s="1"/>
      <c r="C1055" s="1"/>
      <c r="D1055" s="8"/>
      <c r="E1055" s="2"/>
      <c r="F1055" s="2"/>
      <c r="G1055" s="185"/>
      <c r="H1055" s="1"/>
      <c r="I1055" s="1"/>
      <c r="J1055" s="1"/>
      <c r="K1055" s="1"/>
      <c r="L1055" s="1"/>
      <c r="M1055" s="1"/>
      <c r="N1055" s="1"/>
      <c r="O1055" s="126"/>
      <c r="P1055" s="103"/>
      <c r="Q1055" s="14"/>
      <c r="R1055" s="14"/>
    </row>
    <row r="1056" spans="1:18" s="15" customFormat="1">
      <c r="A1056" s="237"/>
      <c r="B1056" s="1"/>
      <c r="C1056" s="1"/>
      <c r="D1056" s="8"/>
      <c r="E1056" s="2"/>
      <c r="F1056" s="2"/>
      <c r="G1056" s="185"/>
      <c r="H1056" s="1"/>
      <c r="I1056" s="1"/>
      <c r="J1056" s="1"/>
      <c r="K1056" s="1"/>
      <c r="L1056" s="1"/>
      <c r="M1056" s="1"/>
      <c r="N1056" s="1"/>
      <c r="O1056" s="126"/>
      <c r="P1056" s="103"/>
      <c r="Q1056" s="14"/>
      <c r="R1056" s="14"/>
    </row>
    <row r="1057" spans="1:18" s="15" customFormat="1">
      <c r="A1057" s="237"/>
      <c r="B1057" s="1"/>
      <c r="C1057" s="1"/>
      <c r="D1057" s="8"/>
      <c r="E1057" s="2"/>
      <c r="F1057" s="2"/>
      <c r="G1057" s="185"/>
      <c r="H1057" s="1"/>
      <c r="I1057" s="1"/>
      <c r="J1057" s="1"/>
      <c r="K1057" s="1"/>
      <c r="L1057" s="1"/>
      <c r="M1057" s="1"/>
      <c r="N1057" s="1"/>
      <c r="O1057" s="126"/>
      <c r="P1057" s="103"/>
      <c r="Q1057" s="14"/>
      <c r="R1057" s="14"/>
    </row>
    <row r="1058" spans="1:18" s="15" customFormat="1">
      <c r="A1058" s="237"/>
      <c r="B1058" s="1"/>
      <c r="C1058" s="1"/>
      <c r="D1058" s="8"/>
      <c r="E1058" s="2"/>
      <c r="F1058" s="2"/>
      <c r="G1058" s="185"/>
      <c r="H1058" s="1"/>
      <c r="I1058" s="1"/>
      <c r="J1058" s="1"/>
      <c r="K1058" s="1"/>
      <c r="L1058" s="1"/>
      <c r="M1058" s="1"/>
      <c r="N1058" s="1"/>
      <c r="O1058" s="126"/>
      <c r="P1058" s="103"/>
      <c r="Q1058" s="14"/>
      <c r="R1058" s="14"/>
    </row>
    <row r="1059" spans="1:18" s="15" customFormat="1">
      <c r="A1059" s="237"/>
      <c r="B1059" s="1"/>
      <c r="C1059" s="1"/>
      <c r="D1059" s="8"/>
      <c r="E1059" s="2"/>
      <c r="F1059" s="2"/>
      <c r="G1059" s="185"/>
      <c r="H1059" s="1"/>
      <c r="I1059" s="1"/>
      <c r="J1059" s="1"/>
      <c r="K1059" s="1"/>
      <c r="L1059" s="1"/>
      <c r="M1059" s="1"/>
      <c r="N1059" s="1"/>
      <c r="O1059" s="126"/>
      <c r="P1059" s="103"/>
      <c r="Q1059" s="14"/>
      <c r="R1059" s="14"/>
    </row>
    <row r="1060" spans="1:18" s="15" customFormat="1">
      <c r="A1060" s="237"/>
      <c r="B1060" s="1"/>
      <c r="C1060" s="1"/>
      <c r="D1060" s="8"/>
      <c r="E1060" s="2"/>
      <c r="F1060" s="2"/>
      <c r="G1060" s="185"/>
      <c r="H1060" s="1"/>
      <c r="I1060" s="1"/>
      <c r="J1060" s="1"/>
      <c r="K1060" s="1"/>
      <c r="L1060" s="1"/>
      <c r="M1060" s="1"/>
      <c r="N1060" s="1"/>
      <c r="O1060" s="126"/>
      <c r="P1060" s="103"/>
      <c r="Q1060" s="14"/>
      <c r="R1060" s="14"/>
    </row>
    <row r="1061" spans="1:18" s="15" customFormat="1">
      <c r="A1061" s="237"/>
      <c r="B1061" s="1"/>
      <c r="C1061" s="1"/>
      <c r="D1061" s="8"/>
      <c r="E1061" s="2"/>
      <c r="F1061" s="2"/>
      <c r="G1061" s="185"/>
      <c r="H1061" s="1"/>
      <c r="I1061" s="1"/>
      <c r="J1061" s="1"/>
      <c r="K1061" s="1"/>
      <c r="L1061" s="1"/>
      <c r="M1061" s="1"/>
      <c r="N1061" s="1"/>
      <c r="O1061" s="126"/>
      <c r="P1061" s="103"/>
      <c r="Q1061" s="14"/>
      <c r="R1061" s="14"/>
    </row>
    <row r="1062" spans="1:18" s="15" customFormat="1">
      <c r="A1062" s="237"/>
      <c r="B1062" s="1"/>
      <c r="C1062" s="1"/>
      <c r="D1062" s="8"/>
      <c r="E1062" s="2"/>
      <c r="F1062" s="2"/>
      <c r="G1062" s="185"/>
      <c r="H1062" s="1"/>
      <c r="I1062" s="1"/>
      <c r="J1062" s="1"/>
      <c r="K1062" s="1"/>
      <c r="L1062" s="1"/>
      <c r="M1062" s="1"/>
      <c r="N1062" s="1"/>
      <c r="O1062" s="126"/>
      <c r="P1062" s="103"/>
      <c r="Q1062" s="14"/>
      <c r="R1062" s="14"/>
    </row>
    <row r="1063" spans="1:18" s="15" customFormat="1">
      <c r="A1063" s="237"/>
      <c r="B1063" s="1"/>
      <c r="C1063" s="1"/>
      <c r="D1063" s="8"/>
      <c r="E1063" s="2"/>
      <c r="F1063" s="2"/>
      <c r="G1063" s="185"/>
      <c r="H1063" s="1"/>
      <c r="I1063" s="1"/>
      <c r="J1063" s="1"/>
      <c r="K1063" s="1"/>
      <c r="L1063" s="1"/>
      <c r="M1063" s="1"/>
      <c r="N1063" s="1"/>
      <c r="O1063" s="126"/>
      <c r="P1063" s="103"/>
      <c r="Q1063" s="14"/>
      <c r="R1063" s="14"/>
    </row>
    <row r="1064" spans="1:18" s="15" customFormat="1">
      <c r="A1064" s="237"/>
      <c r="B1064" s="1"/>
      <c r="C1064" s="1"/>
      <c r="D1064" s="8"/>
      <c r="E1064" s="2"/>
      <c r="F1064" s="2"/>
      <c r="G1064" s="185"/>
      <c r="H1064" s="1"/>
      <c r="I1064" s="1"/>
      <c r="J1064" s="1"/>
      <c r="K1064" s="1"/>
      <c r="L1064" s="1"/>
      <c r="M1064" s="1"/>
      <c r="N1064" s="1"/>
      <c r="O1064" s="126"/>
      <c r="P1064" s="103"/>
      <c r="Q1064" s="14"/>
      <c r="R1064" s="14"/>
    </row>
    <row r="1065" spans="1:18" s="15" customFormat="1">
      <c r="A1065" s="237"/>
      <c r="B1065" s="1"/>
      <c r="C1065" s="1"/>
      <c r="D1065" s="8"/>
      <c r="E1065" s="2"/>
      <c r="F1065" s="2"/>
      <c r="G1065" s="185"/>
      <c r="H1065" s="1"/>
      <c r="I1065" s="1"/>
      <c r="J1065" s="1"/>
      <c r="K1065" s="1"/>
      <c r="L1065" s="1"/>
      <c r="M1065" s="1"/>
      <c r="N1065" s="1"/>
      <c r="O1065" s="126"/>
      <c r="P1065" s="103"/>
      <c r="Q1065" s="14"/>
      <c r="R1065" s="14"/>
    </row>
    <row r="1066" spans="1:18" s="15" customFormat="1">
      <c r="A1066" s="237"/>
      <c r="B1066" s="1"/>
      <c r="C1066" s="1"/>
      <c r="D1066" s="8"/>
      <c r="E1066" s="2"/>
      <c r="F1066" s="2"/>
      <c r="G1066" s="185"/>
      <c r="H1066" s="1"/>
      <c r="I1066" s="1"/>
      <c r="J1066" s="1"/>
      <c r="K1066" s="1"/>
      <c r="L1066" s="1"/>
      <c r="M1066" s="1"/>
      <c r="N1066" s="1"/>
      <c r="O1066" s="126"/>
      <c r="P1066" s="103"/>
      <c r="Q1066" s="14"/>
      <c r="R1066" s="14"/>
    </row>
    <row r="1067" spans="1:18" s="15" customFormat="1">
      <c r="A1067" s="237"/>
      <c r="B1067" s="1"/>
      <c r="C1067" s="1"/>
      <c r="D1067" s="8"/>
      <c r="E1067" s="2"/>
      <c r="F1067" s="2"/>
      <c r="G1067" s="185"/>
      <c r="H1067" s="1"/>
      <c r="I1067" s="1"/>
      <c r="J1067" s="1"/>
      <c r="K1067" s="1"/>
      <c r="L1067" s="1"/>
      <c r="M1067" s="1"/>
      <c r="N1067" s="1"/>
      <c r="O1067" s="126"/>
      <c r="P1067" s="103"/>
      <c r="Q1067" s="14"/>
      <c r="R1067" s="14"/>
    </row>
    <row r="1068" spans="1:18" s="15" customFormat="1">
      <c r="A1068" s="237"/>
      <c r="B1068" s="1"/>
      <c r="C1068" s="1"/>
      <c r="D1068" s="8"/>
      <c r="E1068" s="2"/>
      <c r="F1068" s="2"/>
      <c r="G1068" s="185"/>
      <c r="H1068" s="1"/>
      <c r="I1068" s="1"/>
      <c r="J1068" s="1"/>
      <c r="K1068" s="1"/>
      <c r="L1068" s="1"/>
      <c r="M1068" s="1"/>
      <c r="N1068" s="1"/>
      <c r="O1068" s="126"/>
      <c r="P1068" s="103"/>
      <c r="Q1068" s="14"/>
      <c r="R1068" s="14"/>
    </row>
    <row r="1069" spans="1:18" s="15" customFormat="1">
      <c r="A1069" s="237"/>
      <c r="B1069" s="1"/>
      <c r="C1069" s="1"/>
      <c r="D1069" s="8"/>
      <c r="E1069" s="2"/>
      <c r="F1069" s="2"/>
      <c r="G1069" s="185"/>
      <c r="H1069" s="1"/>
      <c r="I1069" s="1"/>
      <c r="J1069" s="1"/>
      <c r="K1069" s="1"/>
      <c r="L1069" s="1"/>
      <c r="M1069" s="1"/>
      <c r="N1069" s="1"/>
      <c r="O1069" s="126"/>
      <c r="P1069" s="103"/>
      <c r="Q1069" s="14"/>
      <c r="R1069" s="14"/>
    </row>
    <row r="1070" spans="1:18" s="15" customFormat="1">
      <c r="A1070" s="237"/>
      <c r="B1070" s="1"/>
      <c r="C1070" s="1"/>
      <c r="D1070" s="8"/>
      <c r="E1070" s="2"/>
      <c r="F1070" s="2"/>
      <c r="G1070" s="185"/>
      <c r="H1070" s="1"/>
      <c r="I1070" s="1"/>
      <c r="J1070" s="1"/>
      <c r="K1070" s="1"/>
      <c r="L1070" s="1"/>
      <c r="M1070" s="1"/>
      <c r="N1070" s="1"/>
      <c r="O1070" s="126"/>
      <c r="P1070" s="103"/>
      <c r="Q1070" s="14"/>
      <c r="R1070" s="14"/>
    </row>
    <row r="1071" spans="1:18" s="15" customFormat="1">
      <c r="A1071" s="237"/>
      <c r="B1071" s="1"/>
      <c r="C1071" s="1"/>
      <c r="D1071" s="8"/>
      <c r="E1071" s="2"/>
      <c r="F1071" s="2"/>
      <c r="G1071" s="185"/>
      <c r="H1071" s="1"/>
      <c r="I1071" s="1"/>
      <c r="J1071" s="1"/>
      <c r="K1071" s="1"/>
      <c r="L1071" s="1"/>
      <c r="M1071" s="1"/>
      <c r="N1071" s="1"/>
      <c r="O1071" s="126"/>
      <c r="P1071" s="103"/>
      <c r="Q1071" s="14"/>
      <c r="R1071" s="14"/>
    </row>
    <row r="1072" spans="1:18" s="15" customFormat="1">
      <c r="A1072" s="237"/>
      <c r="B1072" s="1"/>
      <c r="C1072" s="1"/>
      <c r="D1072" s="8"/>
      <c r="E1072" s="2"/>
      <c r="F1072" s="2"/>
      <c r="G1072" s="185"/>
      <c r="H1072" s="1"/>
      <c r="I1072" s="1"/>
      <c r="J1072" s="1"/>
      <c r="K1072" s="1"/>
      <c r="L1072" s="1"/>
      <c r="M1072" s="1"/>
      <c r="N1072" s="1"/>
      <c r="O1072" s="126"/>
      <c r="P1072" s="103"/>
      <c r="Q1072" s="14"/>
      <c r="R1072" s="14"/>
    </row>
    <row r="1073" spans="1:18" s="15" customFormat="1">
      <c r="A1073" s="237"/>
      <c r="B1073" s="1"/>
      <c r="C1073" s="1"/>
      <c r="D1073" s="8"/>
      <c r="E1073" s="2"/>
      <c r="F1073" s="2"/>
      <c r="G1073" s="185"/>
      <c r="H1073" s="1"/>
      <c r="I1073" s="1"/>
      <c r="J1073" s="1"/>
      <c r="K1073" s="1"/>
      <c r="L1073" s="1"/>
      <c r="M1073" s="1"/>
      <c r="N1073" s="1"/>
      <c r="O1073" s="126"/>
      <c r="P1073" s="103"/>
      <c r="Q1073" s="14"/>
      <c r="R1073" s="14"/>
    </row>
    <row r="1074" spans="1:18" s="15" customFormat="1">
      <c r="A1074" s="237"/>
      <c r="B1074" s="1"/>
      <c r="C1074" s="1"/>
      <c r="D1074" s="8"/>
      <c r="E1074" s="2"/>
      <c r="F1074" s="2"/>
      <c r="G1074" s="185"/>
      <c r="H1074" s="1"/>
      <c r="I1074" s="1"/>
      <c r="J1074" s="1"/>
      <c r="K1074" s="1"/>
      <c r="L1074" s="1"/>
      <c r="M1074" s="1"/>
      <c r="N1074" s="1"/>
      <c r="O1074" s="126"/>
      <c r="P1074" s="103"/>
      <c r="Q1074" s="14"/>
      <c r="R1074" s="14"/>
    </row>
    <row r="1075" spans="1:18" s="15" customFormat="1">
      <c r="A1075" s="237"/>
      <c r="B1075" s="1"/>
      <c r="C1075" s="1"/>
      <c r="D1075" s="8"/>
      <c r="E1075" s="2"/>
      <c r="F1075" s="2"/>
      <c r="G1075" s="185"/>
      <c r="H1075" s="1"/>
      <c r="I1075" s="1"/>
      <c r="J1075" s="1"/>
      <c r="K1075" s="1"/>
      <c r="L1075" s="1"/>
      <c r="M1075" s="1"/>
      <c r="N1075" s="1"/>
      <c r="O1075" s="126"/>
      <c r="P1075" s="103"/>
      <c r="Q1075" s="14"/>
      <c r="R1075" s="14"/>
    </row>
    <row r="1076" spans="1:18" s="15" customFormat="1">
      <c r="A1076" s="237"/>
      <c r="B1076" s="1"/>
      <c r="C1076" s="1"/>
      <c r="D1076" s="8"/>
      <c r="E1076" s="2"/>
      <c r="F1076" s="2"/>
      <c r="G1076" s="185"/>
      <c r="H1076" s="1"/>
      <c r="I1076" s="1"/>
      <c r="J1076" s="1"/>
      <c r="K1076" s="1"/>
      <c r="L1076" s="1"/>
      <c r="M1076" s="1"/>
      <c r="N1076" s="1"/>
      <c r="O1076" s="126"/>
      <c r="P1076" s="103"/>
      <c r="Q1076" s="14"/>
      <c r="R1076" s="14"/>
    </row>
    <row r="1077" spans="1:18" s="15" customFormat="1">
      <c r="A1077" s="237"/>
      <c r="B1077" s="1"/>
      <c r="C1077" s="1"/>
      <c r="D1077" s="8"/>
      <c r="E1077" s="2"/>
      <c r="F1077" s="2"/>
      <c r="G1077" s="185"/>
      <c r="H1077" s="1"/>
      <c r="I1077" s="1"/>
      <c r="J1077" s="1"/>
      <c r="K1077" s="1"/>
      <c r="L1077" s="1"/>
      <c r="M1077" s="1"/>
      <c r="N1077" s="1"/>
      <c r="O1077" s="126"/>
      <c r="P1077" s="103"/>
      <c r="Q1077" s="14"/>
      <c r="R1077" s="14"/>
    </row>
    <row r="1078" spans="1:18" s="15" customFormat="1">
      <c r="A1078" s="237"/>
      <c r="B1078" s="1"/>
      <c r="C1078" s="1"/>
      <c r="D1078" s="8"/>
      <c r="E1078" s="2"/>
      <c r="F1078" s="2"/>
      <c r="G1078" s="185"/>
      <c r="H1078" s="1"/>
      <c r="I1078" s="1"/>
      <c r="J1078" s="1"/>
      <c r="K1078" s="1"/>
      <c r="L1078" s="1"/>
      <c r="M1078" s="1"/>
      <c r="N1078" s="1"/>
      <c r="O1078" s="126"/>
      <c r="P1078" s="103"/>
      <c r="Q1078" s="14"/>
      <c r="R1078" s="14"/>
    </row>
    <row r="1079" spans="1:18" s="15" customFormat="1">
      <c r="A1079" s="237"/>
      <c r="B1079" s="1"/>
      <c r="C1079" s="1"/>
      <c r="D1079" s="8"/>
      <c r="E1079" s="2"/>
      <c r="F1079" s="2"/>
      <c r="G1079" s="185"/>
      <c r="H1079" s="1"/>
      <c r="I1079" s="1"/>
      <c r="J1079" s="1"/>
      <c r="K1079" s="1"/>
      <c r="L1079" s="1"/>
      <c r="M1079" s="1"/>
      <c r="N1079" s="1"/>
      <c r="O1079" s="126"/>
      <c r="P1079" s="103"/>
      <c r="Q1079" s="14"/>
      <c r="R1079" s="14"/>
    </row>
    <row r="1080" spans="1:18" s="15" customFormat="1">
      <c r="A1080" s="237"/>
      <c r="B1080" s="1"/>
      <c r="C1080" s="1"/>
      <c r="D1080" s="8"/>
      <c r="E1080" s="2"/>
      <c r="F1080" s="2"/>
      <c r="G1080" s="185"/>
      <c r="H1080" s="1"/>
      <c r="I1080" s="1"/>
      <c r="J1080" s="1"/>
      <c r="K1080" s="1"/>
      <c r="L1080" s="1"/>
      <c r="M1080" s="1"/>
      <c r="N1080" s="1"/>
      <c r="O1080" s="126"/>
      <c r="P1080" s="103"/>
      <c r="Q1080" s="14"/>
      <c r="R1080" s="14"/>
    </row>
    <row r="1081" spans="1:18" s="15" customFormat="1">
      <c r="A1081" s="237"/>
      <c r="B1081" s="1"/>
      <c r="C1081" s="1"/>
      <c r="D1081" s="8"/>
      <c r="E1081" s="2"/>
      <c r="F1081" s="2"/>
      <c r="G1081" s="185"/>
      <c r="H1081" s="1"/>
      <c r="I1081" s="1"/>
      <c r="J1081" s="1"/>
      <c r="K1081" s="1"/>
      <c r="L1081" s="1"/>
      <c r="M1081" s="1"/>
      <c r="N1081" s="1"/>
      <c r="O1081" s="126"/>
      <c r="P1081" s="103"/>
      <c r="Q1081" s="14"/>
      <c r="R1081" s="14"/>
    </row>
    <row r="1082" spans="1:18" s="15" customFormat="1">
      <c r="A1082" s="237"/>
      <c r="B1082" s="1"/>
      <c r="C1082" s="1"/>
      <c r="D1082" s="8"/>
      <c r="E1082" s="2"/>
      <c r="F1082" s="2"/>
      <c r="G1082" s="185"/>
      <c r="H1082" s="1"/>
      <c r="I1082" s="1"/>
      <c r="J1082" s="1"/>
      <c r="K1082" s="1"/>
      <c r="L1082" s="1"/>
      <c r="M1082" s="1"/>
      <c r="N1082" s="1"/>
      <c r="O1082" s="126"/>
      <c r="P1082" s="103"/>
      <c r="Q1082" s="14"/>
      <c r="R1082" s="14"/>
    </row>
    <row r="1083" spans="1:18" s="15" customFormat="1">
      <c r="A1083" s="237"/>
      <c r="B1083" s="1"/>
      <c r="C1083" s="1"/>
      <c r="D1083" s="8"/>
      <c r="E1083" s="2"/>
      <c r="F1083" s="2"/>
      <c r="G1083" s="185"/>
      <c r="H1083" s="1"/>
      <c r="I1083" s="1"/>
      <c r="J1083" s="1"/>
      <c r="K1083" s="1"/>
      <c r="L1083" s="1"/>
      <c r="M1083" s="1"/>
      <c r="N1083" s="1"/>
      <c r="O1083" s="126"/>
      <c r="P1083" s="103"/>
      <c r="Q1083" s="14"/>
      <c r="R1083" s="14"/>
    </row>
    <row r="1084" spans="1:18" s="15" customFormat="1">
      <c r="A1084" s="237"/>
      <c r="B1084" s="1"/>
      <c r="C1084" s="1"/>
      <c r="D1084" s="8"/>
      <c r="E1084" s="2"/>
      <c r="F1084" s="2"/>
      <c r="G1084" s="185"/>
      <c r="H1084" s="1"/>
      <c r="I1084" s="1"/>
      <c r="J1084" s="1"/>
      <c r="K1084" s="1"/>
      <c r="L1084" s="1"/>
      <c r="M1084" s="1"/>
      <c r="N1084" s="1"/>
      <c r="O1084" s="126"/>
      <c r="P1084" s="103"/>
      <c r="Q1084" s="14"/>
      <c r="R1084" s="14"/>
    </row>
    <row r="1085" spans="1:18" s="15" customFormat="1">
      <c r="A1085" s="237"/>
      <c r="B1085" s="1"/>
      <c r="C1085" s="1"/>
      <c r="D1085" s="8"/>
      <c r="E1085" s="2"/>
      <c r="F1085" s="2"/>
      <c r="G1085" s="185"/>
      <c r="H1085" s="1"/>
      <c r="I1085" s="1"/>
      <c r="J1085" s="1"/>
      <c r="K1085" s="1"/>
      <c r="L1085" s="1"/>
      <c r="M1085" s="1"/>
      <c r="N1085" s="1"/>
      <c r="O1085" s="126"/>
      <c r="P1085" s="103"/>
      <c r="Q1085" s="14"/>
      <c r="R1085" s="14"/>
    </row>
    <row r="1086" spans="1:18" s="15" customFormat="1">
      <c r="A1086" s="237"/>
      <c r="B1086" s="1"/>
      <c r="C1086" s="1"/>
      <c r="D1086" s="8"/>
      <c r="E1086" s="2"/>
      <c r="F1086" s="2"/>
      <c r="G1086" s="185"/>
      <c r="H1086" s="1"/>
      <c r="I1086" s="1"/>
      <c r="J1086" s="1"/>
      <c r="K1086" s="1"/>
      <c r="L1086" s="1"/>
      <c r="M1086" s="1"/>
      <c r="N1086" s="1"/>
      <c r="O1086" s="126"/>
      <c r="P1086" s="103"/>
      <c r="Q1086" s="14"/>
      <c r="R1086" s="14"/>
    </row>
    <row r="1087" spans="1:18" s="15" customFormat="1">
      <c r="A1087" s="237"/>
      <c r="B1087" s="1"/>
      <c r="C1087" s="1"/>
      <c r="D1087" s="8"/>
      <c r="E1087" s="2"/>
      <c r="F1087" s="2"/>
      <c r="G1087" s="185"/>
      <c r="H1087" s="1"/>
      <c r="I1087" s="1"/>
      <c r="J1087" s="1"/>
      <c r="K1087" s="1"/>
      <c r="L1087" s="1"/>
      <c r="M1087" s="1"/>
      <c r="N1087" s="1"/>
      <c r="O1087" s="126"/>
      <c r="P1087" s="103"/>
      <c r="Q1087" s="14"/>
      <c r="R1087" s="14"/>
    </row>
    <row r="1088" spans="1:18" s="15" customFormat="1">
      <c r="A1088" s="237"/>
      <c r="B1088" s="1"/>
      <c r="C1088" s="1"/>
      <c r="D1088" s="8"/>
      <c r="E1088" s="2"/>
      <c r="F1088" s="2"/>
      <c r="G1088" s="185"/>
      <c r="H1088" s="1"/>
      <c r="I1088" s="1"/>
      <c r="J1088" s="1"/>
      <c r="K1088" s="1"/>
      <c r="L1088" s="1"/>
      <c r="M1088" s="1"/>
      <c r="N1088" s="1"/>
      <c r="O1088" s="126"/>
      <c r="P1088" s="103"/>
      <c r="Q1088" s="14"/>
      <c r="R1088" s="14"/>
    </row>
    <row r="1089" spans="1:18" s="15" customFormat="1">
      <c r="A1089" s="237"/>
      <c r="B1089" s="1"/>
      <c r="C1089" s="1"/>
      <c r="D1089" s="8"/>
      <c r="E1089" s="2"/>
      <c r="F1089" s="2"/>
      <c r="G1089" s="185"/>
      <c r="H1089" s="1"/>
      <c r="I1089" s="1"/>
      <c r="J1089" s="1"/>
      <c r="K1089" s="1"/>
      <c r="L1089" s="1"/>
      <c r="M1089" s="1"/>
      <c r="N1089" s="1"/>
      <c r="O1089" s="126"/>
      <c r="P1089" s="103"/>
      <c r="Q1089" s="14"/>
      <c r="R1089" s="14"/>
    </row>
    <row r="1090" spans="1:18" s="15" customFormat="1">
      <c r="A1090" s="237"/>
      <c r="B1090" s="1"/>
      <c r="C1090" s="1"/>
      <c r="D1090" s="8"/>
      <c r="E1090" s="2"/>
      <c r="F1090" s="2"/>
      <c r="G1090" s="185"/>
      <c r="H1090" s="1"/>
      <c r="I1090" s="1"/>
      <c r="J1090" s="1"/>
      <c r="K1090" s="1"/>
      <c r="L1090" s="1"/>
      <c r="M1090" s="1"/>
      <c r="N1090" s="1"/>
      <c r="O1090" s="126"/>
      <c r="P1090" s="103"/>
      <c r="Q1090" s="14"/>
      <c r="R1090" s="14"/>
    </row>
    <row r="1091" spans="1:18" s="15" customFormat="1">
      <c r="A1091" s="237"/>
      <c r="B1091" s="1"/>
      <c r="C1091" s="1"/>
      <c r="D1091" s="8"/>
      <c r="E1091" s="2"/>
      <c r="F1091" s="2"/>
      <c r="G1091" s="185"/>
      <c r="H1091" s="1"/>
      <c r="I1091" s="1"/>
      <c r="J1091" s="1"/>
      <c r="K1091" s="1"/>
      <c r="L1091" s="1"/>
      <c r="M1091" s="1"/>
      <c r="N1091" s="1"/>
      <c r="O1091" s="126"/>
      <c r="P1091" s="103"/>
      <c r="Q1091" s="14"/>
      <c r="R1091" s="14"/>
    </row>
    <row r="1092" spans="1:18" s="15" customFormat="1">
      <c r="A1092" s="237"/>
      <c r="B1092" s="1"/>
      <c r="C1092" s="1"/>
      <c r="D1092" s="8"/>
      <c r="E1092" s="2"/>
      <c r="F1092" s="2"/>
      <c r="G1092" s="185"/>
      <c r="H1092" s="1"/>
      <c r="I1092" s="1"/>
      <c r="J1092" s="1"/>
      <c r="K1092" s="1"/>
      <c r="L1092" s="1"/>
      <c r="M1092" s="1"/>
      <c r="N1092" s="1"/>
      <c r="O1092" s="126"/>
      <c r="P1092" s="103"/>
      <c r="Q1092" s="14"/>
      <c r="R1092" s="14"/>
    </row>
    <row r="1093" spans="1:18" s="15" customFormat="1">
      <c r="A1093" s="237"/>
      <c r="B1093" s="1"/>
      <c r="C1093" s="1"/>
      <c r="D1093" s="8"/>
      <c r="E1093" s="2"/>
      <c r="F1093" s="2"/>
      <c r="G1093" s="185"/>
      <c r="H1093" s="1"/>
      <c r="I1093" s="1"/>
      <c r="J1093" s="1"/>
      <c r="K1093" s="1"/>
      <c r="L1093" s="1"/>
      <c r="M1093" s="1"/>
      <c r="N1093" s="1"/>
      <c r="O1093" s="126"/>
      <c r="P1093" s="103"/>
      <c r="Q1093" s="14"/>
      <c r="R1093" s="14"/>
    </row>
    <row r="1094" spans="1:18" s="15" customFormat="1">
      <c r="A1094" s="237"/>
      <c r="B1094" s="1"/>
      <c r="C1094" s="1"/>
      <c r="D1094" s="8"/>
      <c r="E1094" s="2"/>
      <c r="F1094" s="2"/>
      <c r="G1094" s="185"/>
      <c r="H1094" s="1"/>
      <c r="I1094" s="1"/>
      <c r="J1094" s="1"/>
      <c r="K1094" s="1"/>
      <c r="L1094" s="1"/>
      <c r="M1094" s="1"/>
      <c r="N1094" s="1"/>
      <c r="O1094" s="126"/>
      <c r="P1094" s="103"/>
      <c r="Q1094" s="14"/>
      <c r="R1094" s="14"/>
    </row>
    <row r="1095" spans="1:18" s="15" customFormat="1">
      <c r="A1095" s="237"/>
      <c r="B1095" s="1"/>
      <c r="C1095" s="1"/>
      <c r="D1095" s="8"/>
      <c r="E1095" s="2"/>
      <c r="F1095" s="2"/>
      <c r="G1095" s="185"/>
      <c r="H1095" s="1"/>
      <c r="I1095" s="1"/>
      <c r="J1095" s="1"/>
      <c r="K1095" s="1"/>
      <c r="L1095" s="1"/>
      <c r="M1095" s="1"/>
      <c r="N1095" s="1"/>
      <c r="O1095" s="126"/>
      <c r="P1095" s="103"/>
      <c r="Q1095" s="14"/>
      <c r="R1095" s="14"/>
    </row>
    <row r="1096" spans="1:18" s="15" customFormat="1">
      <c r="A1096" s="237"/>
      <c r="B1096" s="1"/>
      <c r="C1096" s="1"/>
      <c r="D1096" s="8"/>
      <c r="E1096" s="2"/>
      <c r="F1096" s="2"/>
      <c r="G1096" s="185"/>
      <c r="H1096" s="1"/>
      <c r="I1096" s="1"/>
      <c r="J1096" s="1"/>
      <c r="K1096" s="1"/>
      <c r="L1096" s="1"/>
      <c r="M1096" s="1"/>
      <c r="N1096" s="1"/>
      <c r="O1096" s="126"/>
      <c r="P1096" s="103"/>
      <c r="Q1096" s="14"/>
      <c r="R1096" s="14"/>
    </row>
    <row r="1097" spans="1:18" s="15" customFormat="1">
      <c r="A1097" s="237"/>
      <c r="B1097" s="1"/>
      <c r="C1097" s="1"/>
      <c r="D1097" s="8"/>
      <c r="E1097" s="2"/>
      <c r="F1097" s="2"/>
      <c r="G1097" s="185"/>
      <c r="H1097" s="1"/>
      <c r="I1097" s="1"/>
      <c r="J1097" s="1"/>
      <c r="K1097" s="1"/>
      <c r="L1097" s="1"/>
      <c r="M1097" s="1"/>
      <c r="N1097" s="1"/>
      <c r="O1097" s="126"/>
      <c r="P1097" s="103"/>
      <c r="Q1097" s="14"/>
      <c r="R1097" s="14"/>
    </row>
    <row r="1098" spans="1:18" s="15" customFormat="1">
      <c r="A1098" s="237"/>
      <c r="B1098" s="1"/>
      <c r="C1098" s="1"/>
      <c r="D1098" s="8"/>
      <c r="E1098" s="2"/>
      <c r="F1098" s="2"/>
      <c r="G1098" s="185"/>
      <c r="H1098" s="1"/>
      <c r="I1098" s="1"/>
      <c r="J1098" s="1"/>
      <c r="K1098" s="1"/>
      <c r="L1098" s="1"/>
      <c r="M1098" s="1"/>
      <c r="N1098" s="1"/>
      <c r="O1098" s="126"/>
      <c r="P1098" s="103"/>
      <c r="Q1098" s="14"/>
      <c r="R1098" s="14"/>
    </row>
    <row r="1099" spans="1:18" s="15" customFormat="1">
      <c r="A1099" s="237"/>
      <c r="B1099" s="1"/>
      <c r="C1099" s="1"/>
      <c r="D1099" s="8"/>
      <c r="E1099" s="2"/>
      <c r="F1099" s="2"/>
      <c r="G1099" s="185"/>
      <c r="H1099" s="1"/>
      <c r="I1099" s="1"/>
      <c r="J1099" s="1"/>
      <c r="K1099" s="1"/>
      <c r="L1099" s="1"/>
      <c r="M1099" s="1"/>
      <c r="N1099" s="1"/>
      <c r="O1099" s="126"/>
      <c r="P1099" s="103"/>
      <c r="Q1099" s="14"/>
      <c r="R1099" s="14"/>
    </row>
    <row r="1100" spans="1:18" s="15" customFormat="1">
      <c r="A1100" s="237"/>
      <c r="B1100" s="1"/>
      <c r="C1100" s="1"/>
      <c r="D1100" s="8"/>
      <c r="E1100" s="2"/>
      <c r="F1100" s="2"/>
      <c r="G1100" s="185"/>
      <c r="H1100" s="1"/>
      <c r="I1100" s="1"/>
      <c r="J1100" s="1"/>
      <c r="K1100" s="1"/>
      <c r="L1100" s="1"/>
      <c r="M1100" s="1"/>
      <c r="N1100" s="1"/>
      <c r="O1100" s="126"/>
      <c r="P1100" s="103"/>
      <c r="Q1100" s="14"/>
      <c r="R1100" s="14"/>
    </row>
    <row r="1101" spans="1:18" s="15" customFormat="1">
      <c r="A1101" s="237"/>
      <c r="B1101" s="1"/>
      <c r="C1101" s="1"/>
      <c r="D1101" s="8"/>
      <c r="E1101" s="2"/>
      <c r="F1101" s="2"/>
      <c r="G1101" s="185"/>
      <c r="H1101" s="1"/>
      <c r="I1101" s="1"/>
      <c r="J1101" s="1"/>
      <c r="K1101" s="1"/>
      <c r="L1101" s="1"/>
      <c r="M1101" s="1"/>
      <c r="N1101" s="1"/>
      <c r="O1101" s="126"/>
      <c r="P1101" s="103"/>
      <c r="Q1101" s="14"/>
      <c r="R1101" s="14"/>
    </row>
    <row r="1102" spans="1:18" s="15" customFormat="1">
      <c r="A1102" s="237"/>
      <c r="B1102" s="1"/>
      <c r="C1102" s="1"/>
      <c r="D1102" s="8"/>
      <c r="E1102" s="2"/>
      <c r="F1102" s="2"/>
      <c r="G1102" s="185"/>
      <c r="H1102" s="1"/>
      <c r="I1102" s="1"/>
      <c r="J1102" s="1"/>
      <c r="K1102" s="1"/>
      <c r="L1102" s="1"/>
      <c r="M1102" s="1"/>
      <c r="N1102" s="1"/>
      <c r="O1102" s="126"/>
      <c r="P1102" s="103"/>
      <c r="Q1102" s="14"/>
      <c r="R1102" s="14"/>
    </row>
    <row r="1103" spans="1:18" s="15" customFormat="1">
      <c r="A1103" s="237"/>
      <c r="B1103" s="1"/>
      <c r="C1103" s="1"/>
      <c r="D1103" s="8"/>
      <c r="E1103" s="2"/>
      <c r="F1103" s="2"/>
      <c r="G1103" s="185"/>
      <c r="H1103" s="1"/>
      <c r="I1103" s="1"/>
      <c r="J1103" s="1"/>
      <c r="K1103" s="1"/>
      <c r="L1103" s="1"/>
      <c r="M1103" s="1"/>
      <c r="N1103" s="1"/>
      <c r="O1103" s="126"/>
      <c r="P1103" s="103"/>
      <c r="Q1103" s="14"/>
      <c r="R1103" s="14"/>
    </row>
    <row r="1104" spans="1:18" s="15" customFormat="1">
      <c r="A1104" s="237"/>
      <c r="B1104" s="1"/>
      <c r="C1104" s="1"/>
      <c r="D1104" s="8"/>
      <c r="E1104" s="2"/>
      <c r="F1104" s="2"/>
      <c r="G1104" s="185"/>
      <c r="H1104" s="1"/>
      <c r="I1104" s="1"/>
      <c r="J1104" s="1"/>
      <c r="K1104" s="1"/>
      <c r="L1104" s="1"/>
      <c r="M1104" s="1"/>
      <c r="N1104" s="1"/>
      <c r="O1104" s="126"/>
      <c r="P1104" s="103"/>
      <c r="Q1104" s="14"/>
      <c r="R1104" s="14"/>
    </row>
    <row r="1105" spans="1:18" s="15" customFormat="1">
      <c r="A1105" s="237"/>
      <c r="B1105" s="1"/>
      <c r="C1105" s="1"/>
      <c r="D1105" s="8"/>
      <c r="E1105" s="2"/>
      <c r="F1105" s="2"/>
      <c r="G1105" s="185"/>
      <c r="H1105" s="1"/>
      <c r="I1105" s="1"/>
      <c r="J1105" s="1"/>
      <c r="K1105" s="1"/>
      <c r="L1105" s="1"/>
      <c r="M1105" s="1"/>
      <c r="N1105" s="1"/>
      <c r="O1105" s="126"/>
      <c r="P1105" s="103"/>
      <c r="Q1105" s="14"/>
      <c r="R1105" s="14"/>
    </row>
    <row r="1106" spans="1:18" s="15" customFormat="1">
      <c r="A1106" s="237"/>
      <c r="B1106" s="1"/>
      <c r="C1106" s="1"/>
      <c r="D1106" s="8"/>
      <c r="E1106" s="2"/>
      <c r="F1106" s="2"/>
      <c r="G1106" s="185"/>
      <c r="H1106" s="1"/>
      <c r="I1106" s="1"/>
      <c r="J1106" s="1"/>
      <c r="K1106" s="1"/>
      <c r="L1106" s="1"/>
      <c r="M1106" s="1"/>
      <c r="N1106" s="1"/>
      <c r="O1106" s="126"/>
      <c r="P1106" s="103"/>
      <c r="Q1106" s="14"/>
      <c r="R1106" s="14"/>
    </row>
    <row r="1107" spans="1:18" s="15" customFormat="1">
      <c r="A1107" s="237"/>
      <c r="B1107" s="1"/>
      <c r="C1107" s="1"/>
      <c r="D1107" s="8"/>
      <c r="E1107" s="2"/>
      <c r="F1107" s="2"/>
      <c r="G1107" s="185"/>
      <c r="H1107" s="1"/>
      <c r="I1107" s="1"/>
      <c r="J1107" s="1"/>
      <c r="K1107" s="1"/>
      <c r="L1107" s="1"/>
      <c r="M1107" s="1"/>
      <c r="N1107" s="1"/>
      <c r="O1107" s="126"/>
      <c r="P1107" s="103"/>
      <c r="Q1107" s="14"/>
      <c r="R1107" s="14"/>
    </row>
    <row r="1108" spans="1:18" s="15" customFormat="1">
      <c r="A1108" s="237"/>
      <c r="B1108" s="1"/>
      <c r="C1108" s="1"/>
      <c r="D1108" s="8"/>
      <c r="E1108" s="2"/>
      <c r="F1108" s="2"/>
      <c r="G1108" s="185"/>
      <c r="H1108" s="1"/>
      <c r="I1108" s="1"/>
      <c r="J1108" s="1"/>
      <c r="K1108" s="1"/>
      <c r="L1108" s="1"/>
      <c r="M1108" s="1"/>
      <c r="N1108" s="1"/>
      <c r="O1108" s="126"/>
      <c r="P1108" s="103"/>
      <c r="Q1108" s="14"/>
      <c r="R1108" s="14"/>
    </row>
    <row r="1109" spans="1:18" s="15" customFormat="1">
      <c r="A1109" s="237"/>
      <c r="B1109" s="1"/>
      <c r="C1109" s="1"/>
      <c r="D1109" s="8"/>
      <c r="E1109" s="2"/>
      <c r="F1109" s="2"/>
      <c r="G1109" s="185"/>
      <c r="H1109" s="1"/>
      <c r="I1109" s="1"/>
      <c r="J1109" s="1"/>
      <c r="K1109" s="1"/>
      <c r="L1109" s="1"/>
      <c r="M1109" s="1"/>
      <c r="N1109" s="1"/>
      <c r="O1109" s="126"/>
      <c r="P1109" s="103"/>
      <c r="Q1109" s="14"/>
      <c r="R1109" s="14"/>
    </row>
    <row r="1110" spans="1:18" s="15" customFormat="1">
      <c r="A1110" s="237"/>
      <c r="B1110" s="1"/>
      <c r="C1110" s="1"/>
      <c r="D1110" s="8"/>
      <c r="E1110" s="2"/>
      <c r="F1110" s="2"/>
      <c r="G1110" s="185"/>
      <c r="H1110" s="1"/>
      <c r="I1110" s="1"/>
      <c r="J1110" s="1"/>
      <c r="K1110" s="1"/>
      <c r="L1110" s="1"/>
      <c r="M1110" s="1"/>
      <c r="N1110" s="1"/>
      <c r="O1110" s="126"/>
      <c r="P1110" s="103"/>
      <c r="Q1110" s="14"/>
      <c r="R1110" s="14"/>
    </row>
    <row r="1111" spans="1:18" s="15" customFormat="1">
      <c r="A1111" s="237"/>
      <c r="B1111" s="1"/>
      <c r="C1111" s="1"/>
      <c r="D1111" s="8"/>
      <c r="E1111" s="2"/>
      <c r="F1111" s="2"/>
      <c r="G1111" s="185"/>
      <c r="H1111" s="1"/>
      <c r="I1111" s="1"/>
      <c r="J1111" s="1"/>
      <c r="K1111" s="1"/>
      <c r="L1111" s="1"/>
      <c r="M1111" s="1"/>
      <c r="N1111" s="1"/>
      <c r="O1111" s="126"/>
      <c r="P1111" s="103"/>
      <c r="Q1111" s="14"/>
      <c r="R1111" s="14"/>
    </row>
    <row r="1112" spans="1:18" s="15" customFormat="1">
      <c r="A1112" s="237"/>
      <c r="B1112" s="1"/>
      <c r="C1112" s="1"/>
      <c r="D1112" s="8"/>
      <c r="E1112" s="2"/>
      <c r="F1112" s="2"/>
      <c r="G1112" s="185"/>
      <c r="H1112" s="1"/>
      <c r="I1112" s="1"/>
      <c r="J1112" s="1"/>
      <c r="K1112" s="1"/>
      <c r="L1112" s="1"/>
      <c r="M1112" s="1"/>
      <c r="N1112" s="1"/>
      <c r="O1112" s="126"/>
      <c r="P1112" s="103"/>
      <c r="Q1112" s="14"/>
      <c r="R1112" s="14"/>
    </row>
    <row r="1113" spans="1:18" s="15" customFormat="1">
      <c r="A1113" s="237"/>
      <c r="B1113" s="1"/>
      <c r="C1113" s="1"/>
      <c r="D1113" s="8"/>
      <c r="E1113" s="2"/>
      <c r="F1113" s="2"/>
      <c r="G1113" s="185"/>
      <c r="H1113" s="1"/>
      <c r="I1113" s="1"/>
      <c r="J1113" s="1"/>
      <c r="K1113" s="1"/>
      <c r="L1113" s="1"/>
      <c r="M1113" s="1"/>
      <c r="N1113" s="1"/>
      <c r="O1113" s="126"/>
      <c r="P1113" s="103"/>
      <c r="Q1113" s="14"/>
      <c r="R1113" s="14"/>
    </row>
    <row r="1114" spans="1:18" s="15" customFormat="1">
      <c r="A1114" s="237"/>
      <c r="B1114" s="1"/>
      <c r="C1114" s="1"/>
      <c r="D1114" s="8"/>
      <c r="E1114" s="2"/>
      <c r="F1114" s="2"/>
      <c r="G1114" s="185"/>
      <c r="H1114" s="1"/>
      <c r="I1114" s="1"/>
      <c r="J1114" s="1"/>
      <c r="K1114" s="1"/>
      <c r="L1114" s="1"/>
      <c r="M1114" s="1"/>
      <c r="N1114" s="1"/>
      <c r="O1114" s="126"/>
      <c r="P1114" s="103"/>
      <c r="Q1114" s="14"/>
      <c r="R1114" s="14"/>
    </row>
    <row r="1115" spans="1:18" s="15" customFormat="1">
      <c r="A1115" s="237"/>
      <c r="B1115" s="1"/>
      <c r="C1115" s="1"/>
      <c r="D1115" s="8"/>
      <c r="E1115" s="2"/>
      <c r="F1115" s="2"/>
      <c r="G1115" s="185"/>
      <c r="H1115" s="1"/>
      <c r="I1115" s="1"/>
      <c r="J1115" s="1"/>
      <c r="K1115" s="1"/>
      <c r="L1115" s="1"/>
      <c r="M1115" s="1"/>
      <c r="N1115" s="1"/>
      <c r="O1115" s="126"/>
      <c r="P1115" s="103"/>
      <c r="Q1115" s="14"/>
      <c r="R1115" s="14"/>
    </row>
    <row r="1116" spans="1:18" s="15" customFormat="1">
      <c r="A1116" s="237"/>
      <c r="B1116" s="1"/>
      <c r="C1116" s="1"/>
      <c r="D1116" s="8"/>
      <c r="E1116" s="2"/>
      <c r="F1116" s="2"/>
      <c r="G1116" s="185"/>
      <c r="H1116" s="1"/>
      <c r="I1116" s="1"/>
      <c r="J1116" s="1"/>
      <c r="K1116" s="1"/>
      <c r="L1116" s="1"/>
      <c r="M1116" s="1"/>
      <c r="N1116" s="1"/>
      <c r="O1116" s="126"/>
      <c r="P1116" s="103"/>
      <c r="Q1116" s="14"/>
      <c r="R1116" s="14"/>
    </row>
    <row r="1117" spans="1:18" s="15" customFormat="1">
      <c r="A1117" s="237"/>
      <c r="B1117" s="1"/>
      <c r="C1117" s="1"/>
      <c r="D1117" s="8"/>
      <c r="E1117" s="2"/>
      <c r="F1117" s="2"/>
      <c r="G1117" s="185"/>
      <c r="H1117" s="1"/>
      <c r="I1117" s="1"/>
      <c r="J1117" s="1"/>
      <c r="K1117" s="1"/>
      <c r="L1117" s="1"/>
      <c r="M1117" s="1"/>
      <c r="N1117" s="1"/>
      <c r="O1117" s="126"/>
      <c r="P1117" s="103"/>
      <c r="Q1117" s="14"/>
      <c r="R1117" s="14"/>
    </row>
    <row r="1118" spans="1:18" s="15" customFormat="1">
      <c r="A1118" s="237"/>
      <c r="B1118" s="1"/>
      <c r="C1118" s="1"/>
      <c r="D1118" s="8"/>
      <c r="E1118" s="2"/>
      <c r="F1118" s="2"/>
      <c r="G1118" s="185"/>
      <c r="H1118" s="1"/>
      <c r="I1118" s="1"/>
      <c r="J1118" s="1"/>
      <c r="K1118" s="1"/>
      <c r="L1118" s="1"/>
      <c r="M1118" s="1"/>
      <c r="N1118" s="1"/>
      <c r="O1118" s="126"/>
      <c r="P1118" s="103"/>
      <c r="Q1118" s="14"/>
      <c r="R1118" s="14"/>
    </row>
    <row r="1119" spans="1:18" s="15" customFormat="1">
      <c r="A1119" s="237"/>
      <c r="B1119" s="1"/>
      <c r="C1119" s="1"/>
      <c r="D1119" s="8"/>
      <c r="E1119" s="2"/>
      <c r="F1119" s="2"/>
      <c r="G1119" s="185"/>
      <c r="H1119" s="1"/>
      <c r="I1119" s="1"/>
      <c r="J1119" s="1"/>
      <c r="K1119" s="1"/>
      <c r="L1119" s="1"/>
      <c r="M1119" s="1"/>
      <c r="N1119" s="1"/>
      <c r="O1119" s="126"/>
      <c r="P1119" s="103"/>
      <c r="Q1119" s="14"/>
      <c r="R1119" s="14"/>
    </row>
    <row r="1120" spans="1:18" s="15" customFormat="1">
      <c r="A1120" s="237"/>
      <c r="B1120" s="1"/>
      <c r="C1120" s="1"/>
      <c r="D1120" s="8"/>
      <c r="E1120" s="2"/>
      <c r="F1120" s="2"/>
      <c r="G1120" s="185"/>
      <c r="H1120" s="1"/>
      <c r="I1120" s="1"/>
      <c r="J1120" s="1"/>
      <c r="K1120" s="1"/>
      <c r="L1120" s="1"/>
      <c r="M1120" s="1"/>
      <c r="N1120" s="1"/>
      <c r="O1120" s="126"/>
      <c r="P1120" s="103"/>
      <c r="Q1120" s="14"/>
      <c r="R1120" s="14"/>
    </row>
    <row r="1121" spans="1:18" s="15" customFormat="1">
      <c r="A1121" s="237"/>
      <c r="B1121" s="1"/>
      <c r="C1121" s="1"/>
      <c r="D1121" s="8"/>
      <c r="E1121" s="2"/>
      <c r="F1121" s="2"/>
      <c r="G1121" s="185"/>
      <c r="H1121" s="1"/>
      <c r="I1121" s="1"/>
      <c r="J1121" s="1"/>
      <c r="K1121" s="1"/>
      <c r="L1121" s="1"/>
      <c r="M1121" s="1"/>
      <c r="N1121" s="1"/>
      <c r="O1121" s="126"/>
      <c r="P1121" s="103"/>
      <c r="Q1121" s="14"/>
      <c r="R1121" s="14"/>
    </row>
    <row r="1122" spans="1:18" s="15" customFormat="1">
      <c r="A1122" s="237"/>
      <c r="B1122" s="1"/>
      <c r="C1122" s="1"/>
      <c r="D1122" s="8"/>
      <c r="E1122" s="2"/>
      <c r="F1122" s="2"/>
      <c r="G1122" s="185"/>
      <c r="H1122" s="1"/>
      <c r="I1122" s="1"/>
      <c r="J1122" s="1"/>
      <c r="K1122" s="1"/>
      <c r="L1122" s="1"/>
      <c r="M1122" s="1"/>
      <c r="N1122" s="1"/>
      <c r="O1122" s="126"/>
      <c r="P1122" s="103"/>
      <c r="Q1122" s="14"/>
      <c r="R1122" s="14"/>
    </row>
    <row r="1123" spans="1:18" s="15" customFormat="1">
      <c r="A1123" s="237"/>
      <c r="B1123" s="1"/>
      <c r="C1123" s="1"/>
      <c r="D1123" s="8"/>
      <c r="E1123" s="2"/>
      <c r="F1123" s="2"/>
      <c r="G1123" s="185"/>
      <c r="H1123" s="1"/>
      <c r="I1123" s="1"/>
      <c r="J1123" s="1"/>
      <c r="K1123" s="1"/>
      <c r="L1123" s="1"/>
      <c r="M1123" s="1"/>
      <c r="N1123" s="1"/>
      <c r="O1123" s="126"/>
      <c r="P1123" s="103"/>
      <c r="Q1123" s="14"/>
      <c r="R1123" s="14"/>
    </row>
    <row r="1124" spans="1:18" s="15" customFormat="1">
      <c r="A1124" s="237"/>
      <c r="B1124" s="1"/>
      <c r="C1124" s="1"/>
      <c r="D1124" s="8"/>
      <c r="E1124" s="2"/>
      <c r="F1124" s="2"/>
      <c r="G1124" s="185"/>
      <c r="H1124" s="1"/>
      <c r="I1124" s="1"/>
      <c r="J1124" s="1"/>
      <c r="K1124" s="1"/>
      <c r="L1124" s="1"/>
      <c r="M1124" s="1"/>
      <c r="N1124" s="1"/>
      <c r="O1124" s="126"/>
      <c r="P1124" s="103"/>
      <c r="Q1124" s="14"/>
      <c r="R1124" s="14"/>
    </row>
    <row r="1125" spans="1:18" s="15" customFormat="1">
      <c r="A1125" s="237"/>
      <c r="B1125" s="1"/>
      <c r="C1125" s="1"/>
      <c r="D1125" s="8"/>
      <c r="E1125" s="2"/>
      <c r="F1125" s="2"/>
      <c r="G1125" s="185"/>
      <c r="H1125" s="1"/>
      <c r="I1125" s="1"/>
      <c r="J1125" s="1"/>
      <c r="K1125" s="1"/>
      <c r="L1125" s="1"/>
      <c r="M1125" s="1"/>
      <c r="N1125" s="1"/>
      <c r="O1125" s="126"/>
      <c r="P1125" s="103"/>
      <c r="Q1125" s="14"/>
      <c r="R1125" s="14"/>
    </row>
    <row r="1126" spans="1:18" s="15" customFormat="1">
      <c r="A1126" s="237"/>
      <c r="B1126" s="1"/>
      <c r="C1126" s="1"/>
      <c r="D1126" s="8"/>
      <c r="E1126" s="2"/>
      <c r="F1126" s="2"/>
      <c r="G1126" s="185"/>
      <c r="H1126" s="1"/>
      <c r="I1126" s="1"/>
      <c r="J1126" s="1"/>
      <c r="K1126" s="1"/>
      <c r="L1126" s="1"/>
      <c r="M1126" s="1"/>
      <c r="N1126" s="1"/>
      <c r="O1126" s="126"/>
      <c r="P1126" s="103"/>
      <c r="Q1126" s="14"/>
      <c r="R1126" s="14"/>
    </row>
    <row r="1127" spans="1:18" s="15" customFormat="1">
      <c r="A1127" s="237"/>
      <c r="B1127" s="1"/>
      <c r="C1127" s="1"/>
      <c r="D1127" s="8"/>
      <c r="E1127" s="2"/>
      <c r="F1127" s="2"/>
      <c r="G1127" s="185"/>
      <c r="H1127" s="1"/>
      <c r="I1127" s="1"/>
      <c r="J1127" s="1"/>
      <c r="K1127" s="1"/>
      <c r="L1127" s="1"/>
      <c r="M1127" s="1"/>
      <c r="N1127" s="1"/>
      <c r="O1127" s="126"/>
      <c r="P1127" s="103"/>
      <c r="Q1127" s="14"/>
      <c r="R1127" s="14"/>
    </row>
    <row r="1128" spans="1:18" s="15" customFormat="1">
      <c r="A1128" s="237"/>
      <c r="B1128" s="1"/>
      <c r="C1128" s="1"/>
      <c r="D1128" s="8"/>
      <c r="E1128" s="2"/>
      <c r="F1128" s="2"/>
      <c r="G1128" s="185"/>
      <c r="H1128" s="1"/>
      <c r="I1128" s="1"/>
      <c r="J1128" s="1"/>
      <c r="K1128" s="1"/>
      <c r="L1128" s="1"/>
      <c r="M1128" s="1"/>
      <c r="N1128" s="1"/>
      <c r="O1128" s="126"/>
      <c r="P1128" s="103"/>
      <c r="Q1128" s="14"/>
      <c r="R1128" s="14"/>
    </row>
    <row r="1129" spans="1:18" s="15" customFormat="1">
      <c r="A1129" s="237"/>
      <c r="B1129" s="1"/>
      <c r="C1129" s="1"/>
      <c r="D1129" s="8"/>
      <c r="E1129" s="2"/>
      <c r="F1129" s="2"/>
      <c r="G1129" s="185"/>
      <c r="H1129" s="1"/>
      <c r="I1129" s="1"/>
      <c r="J1129" s="1"/>
      <c r="K1129" s="1"/>
      <c r="L1129" s="1"/>
      <c r="M1129" s="1"/>
      <c r="N1129" s="1"/>
      <c r="O1129" s="126"/>
      <c r="P1129" s="103"/>
      <c r="Q1129" s="14"/>
      <c r="R1129" s="14"/>
    </row>
    <row r="1130" spans="1:18" s="15" customFormat="1">
      <c r="A1130" s="237"/>
      <c r="B1130" s="1"/>
      <c r="C1130" s="1"/>
      <c r="D1130" s="8"/>
      <c r="E1130" s="2"/>
      <c r="F1130" s="2"/>
      <c r="G1130" s="185"/>
      <c r="H1130" s="1"/>
      <c r="I1130" s="1"/>
      <c r="J1130" s="1"/>
      <c r="K1130" s="1"/>
      <c r="L1130" s="1"/>
      <c r="M1130" s="1"/>
      <c r="N1130" s="1"/>
      <c r="O1130" s="126"/>
      <c r="P1130" s="103"/>
      <c r="Q1130" s="14"/>
      <c r="R1130" s="14"/>
    </row>
    <row r="1131" spans="1:18" s="15" customFormat="1">
      <c r="A1131" s="237"/>
      <c r="B1131" s="1"/>
      <c r="C1131" s="1"/>
      <c r="D1131" s="8"/>
      <c r="E1131" s="2"/>
      <c r="F1131" s="2"/>
      <c r="G1131" s="185"/>
      <c r="H1131" s="1"/>
      <c r="I1131" s="1"/>
      <c r="J1131" s="1"/>
      <c r="K1131" s="1"/>
      <c r="L1131" s="1"/>
      <c r="M1131" s="1"/>
      <c r="N1131" s="1"/>
      <c r="O1131" s="126"/>
      <c r="P1131" s="103"/>
      <c r="Q1131" s="14"/>
      <c r="R1131" s="14"/>
    </row>
    <row r="1132" spans="1:18" s="15" customFormat="1">
      <c r="A1132" s="237"/>
      <c r="B1132" s="1"/>
      <c r="C1132" s="1"/>
      <c r="D1132" s="8"/>
      <c r="E1132" s="2"/>
      <c r="F1132" s="2"/>
      <c r="G1132" s="185"/>
      <c r="H1132" s="1"/>
      <c r="I1132" s="1"/>
      <c r="J1132" s="1"/>
      <c r="K1132" s="1"/>
      <c r="L1132" s="1"/>
      <c r="M1132" s="1"/>
      <c r="N1132" s="1"/>
      <c r="O1132" s="126"/>
      <c r="P1132" s="103"/>
      <c r="Q1132" s="14"/>
      <c r="R1132" s="14"/>
    </row>
    <row r="1133" spans="1:18" s="15" customFormat="1">
      <c r="A1133" s="237"/>
      <c r="B1133" s="1"/>
      <c r="C1133" s="1"/>
      <c r="D1133" s="8"/>
      <c r="E1133" s="2"/>
      <c r="F1133" s="2"/>
      <c r="G1133" s="185"/>
      <c r="H1133" s="1"/>
      <c r="I1133" s="1"/>
      <c r="J1133" s="1"/>
      <c r="K1133" s="1"/>
      <c r="L1133" s="1"/>
      <c r="M1133" s="1"/>
      <c r="N1133" s="1"/>
      <c r="O1133" s="126"/>
      <c r="P1133" s="103"/>
      <c r="Q1133" s="14"/>
      <c r="R1133" s="14"/>
    </row>
    <row r="1134" spans="1:18" s="15" customFormat="1">
      <c r="A1134" s="237"/>
      <c r="B1134" s="1"/>
      <c r="C1134" s="1"/>
      <c r="D1134" s="8"/>
      <c r="E1134" s="2"/>
      <c r="F1134" s="2"/>
      <c r="G1134" s="185"/>
      <c r="H1134" s="1"/>
      <c r="I1134" s="1"/>
      <c r="J1134" s="1"/>
      <c r="K1134" s="1"/>
      <c r="L1134" s="1"/>
      <c r="M1134" s="1"/>
      <c r="N1134" s="1"/>
      <c r="O1134" s="126"/>
      <c r="P1134" s="103"/>
      <c r="Q1134" s="14"/>
      <c r="R1134" s="14"/>
    </row>
    <row r="1135" spans="1:18" s="15" customFormat="1">
      <c r="A1135" s="237"/>
      <c r="B1135" s="1"/>
      <c r="C1135" s="1"/>
      <c r="D1135" s="8"/>
      <c r="E1135" s="2"/>
      <c r="F1135" s="2"/>
      <c r="G1135" s="185"/>
      <c r="H1135" s="1"/>
      <c r="I1135" s="1"/>
      <c r="J1135" s="1"/>
      <c r="K1135" s="1"/>
      <c r="L1135" s="1"/>
      <c r="M1135" s="1"/>
      <c r="N1135" s="1"/>
      <c r="O1135" s="126"/>
      <c r="P1135" s="103"/>
      <c r="Q1135" s="14"/>
      <c r="R1135" s="14"/>
    </row>
    <row r="1136" spans="1:18" s="15" customFormat="1">
      <c r="A1136" s="237"/>
      <c r="B1136" s="1"/>
      <c r="C1136" s="1"/>
      <c r="D1136" s="8"/>
      <c r="E1136" s="2"/>
      <c r="F1136" s="2"/>
      <c r="G1136" s="185"/>
      <c r="H1136" s="1"/>
      <c r="I1136" s="1"/>
      <c r="J1136" s="1"/>
      <c r="K1136" s="1"/>
      <c r="L1136" s="1"/>
      <c r="M1136" s="1"/>
      <c r="N1136" s="1"/>
      <c r="O1136" s="126"/>
      <c r="P1136" s="103"/>
      <c r="Q1136" s="14"/>
      <c r="R1136" s="14"/>
    </row>
    <row r="1137" spans="1:18" s="15" customFormat="1">
      <c r="A1137" s="237"/>
      <c r="B1137" s="1"/>
      <c r="C1137" s="1"/>
      <c r="D1137" s="8"/>
      <c r="E1137" s="2"/>
      <c r="F1137" s="2"/>
      <c r="G1137" s="185"/>
      <c r="H1137" s="1"/>
      <c r="I1137" s="1"/>
      <c r="J1137" s="1"/>
      <c r="K1137" s="1"/>
      <c r="L1137" s="1"/>
      <c r="M1137" s="1"/>
      <c r="N1137" s="1"/>
      <c r="O1137" s="126"/>
      <c r="P1137" s="103"/>
      <c r="Q1137" s="14"/>
      <c r="R1137" s="14"/>
    </row>
    <row r="1138" spans="1:18" s="15" customFormat="1">
      <c r="A1138" s="237"/>
      <c r="B1138" s="1"/>
      <c r="C1138" s="1"/>
      <c r="D1138" s="8"/>
      <c r="E1138" s="2"/>
      <c r="F1138" s="2"/>
      <c r="G1138" s="185"/>
      <c r="H1138" s="1"/>
      <c r="I1138" s="1"/>
      <c r="J1138" s="1"/>
      <c r="K1138" s="1"/>
      <c r="L1138" s="1"/>
      <c r="M1138" s="1"/>
      <c r="N1138" s="1"/>
      <c r="O1138" s="126"/>
      <c r="P1138" s="103"/>
      <c r="Q1138" s="14"/>
      <c r="R1138" s="14"/>
    </row>
    <row r="1139" spans="1:18" s="15" customFormat="1">
      <c r="A1139" s="237"/>
      <c r="B1139" s="1"/>
      <c r="C1139" s="1"/>
      <c r="D1139" s="8"/>
      <c r="E1139" s="2"/>
      <c r="F1139" s="2"/>
      <c r="G1139" s="185"/>
      <c r="H1139" s="1"/>
      <c r="I1139" s="1"/>
      <c r="J1139" s="1"/>
      <c r="K1139" s="1"/>
      <c r="L1139" s="1"/>
      <c r="M1139" s="1"/>
      <c r="N1139" s="1"/>
      <c r="O1139" s="126"/>
      <c r="P1139" s="103"/>
      <c r="Q1139" s="14"/>
      <c r="R1139" s="14"/>
    </row>
    <row r="1140" spans="1:18" s="15" customFormat="1">
      <c r="A1140" s="237"/>
      <c r="B1140" s="1"/>
      <c r="C1140" s="1"/>
      <c r="D1140" s="8"/>
      <c r="E1140" s="2"/>
      <c r="F1140" s="2"/>
      <c r="G1140" s="185"/>
      <c r="H1140" s="1"/>
      <c r="I1140" s="1"/>
      <c r="J1140" s="1"/>
      <c r="K1140" s="1"/>
      <c r="L1140" s="1"/>
      <c r="M1140" s="1"/>
      <c r="N1140" s="1"/>
      <c r="O1140" s="126"/>
      <c r="P1140" s="103"/>
      <c r="Q1140" s="14"/>
      <c r="R1140" s="14"/>
    </row>
    <row r="1141" spans="1:18" s="15" customFormat="1">
      <c r="A1141" s="237"/>
      <c r="B1141" s="1"/>
      <c r="C1141" s="1"/>
      <c r="D1141" s="8"/>
      <c r="E1141" s="2"/>
      <c r="F1141" s="2"/>
      <c r="G1141" s="185"/>
      <c r="H1141" s="1"/>
      <c r="I1141" s="1"/>
      <c r="J1141" s="1"/>
      <c r="K1141" s="1"/>
      <c r="L1141" s="1"/>
      <c r="M1141" s="1"/>
      <c r="N1141" s="1"/>
      <c r="O1141" s="126"/>
      <c r="P1141" s="103"/>
      <c r="Q1141" s="14"/>
      <c r="R1141" s="14"/>
    </row>
    <row r="1142" spans="1:18" s="15" customFormat="1">
      <c r="A1142" s="237"/>
      <c r="B1142" s="1"/>
      <c r="C1142" s="1"/>
      <c r="D1142" s="8"/>
      <c r="E1142" s="2"/>
      <c r="F1142" s="2"/>
      <c r="G1142" s="185"/>
      <c r="H1142" s="1"/>
      <c r="I1142" s="1"/>
      <c r="J1142" s="1"/>
      <c r="K1142" s="1"/>
      <c r="L1142" s="1"/>
      <c r="M1142" s="1"/>
      <c r="N1142" s="1"/>
      <c r="O1142" s="126"/>
      <c r="P1142" s="103"/>
      <c r="Q1142" s="14"/>
      <c r="R1142" s="14"/>
    </row>
    <row r="1143" spans="1:18" s="15" customFormat="1">
      <c r="A1143" s="237"/>
      <c r="B1143" s="1"/>
      <c r="C1143" s="1"/>
      <c r="D1143" s="8"/>
      <c r="E1143" s="2"/>
      <c r="F1143" s="2"/>
      <c r="G1143" s="185"/>
      <c r="H1143" s="1"/>
      <c r="I1143" s="1"/>
      <c r="J1143" s="1"/>
      <c r="K1143" s="1"/>
      <c r="L1143" s="1"/>
      <c r="M1143" s="1"/>
      <c r="N1143" s="1"/>
      <c r="O1143" s="126"/>
      <c r="P1143" s="103"/>
      <c r="Q1143" s="14"/>
      <c r="R1143" s="14"/>
    </row>
    <row r="1144" spans="1:18" s="15" customFormat="1">
      <c r="A1144" s="237"/>
      <c r="B1144" s="1"/>
      <c r="C1144" s="1"/>
      <c r="D1144" s="8"/>
      <c r="E1144" s="2"/>
      <c r="F1144" s="2"/>
      <c r="G1144" s="185"/>
      <c r="H1144" s="1"/>
      <c r="I1144" s="1"/>
      <c r="J1144" s="1"/>
      <c r="K1144" s="1"/>
      <c r="L1144" s="1"/>
      <c r="M1144" s="1"/>
      <c r="N1144" s="1"/>
      <c r="O1144" s="126"/>
      <c r="P1144" s="103"/>
      <c r="Q1144" s="14"/>
      <c r="R1144" s="14"/>
    </row>
    <row r="1145" spans="1:18" s="15" customFormat="1">
      <c r="A1145" s="237"/>
      <c r="B1145" s="1"/>
      <c r="C1145" s="1"/>
      <c r="D1145" s="8"/>
      <c r="E1145" s="2"/>
      <c r="F1145" s="2"/>
      <c r="G1145" s="185"/>
      <c r="H1145" s="1"/>
      <c r="I1145" s="1"/>
      <c r="J1145" s="1"/>
      <c r="K1145" s="1"/>
      <c r="L1145" s="1"/>
      <c r="M1145" s="1"/>
      <c r="N1145" s="1"/>
      <c r="O1145" s="126"/>
      <c r="P1145" s="103"/>
      <c r="Q1145" s="14"/>
      <c r="R1145" s="14"/>
    </row>
    <row r="1146" spans="1:18" s="15" customFormat="1">
      <c r="A1146" s="237"/>
      <c r="B1146" s="1"/>
      <c r="C1146" s="1"/>
      <c r="D1146" s="8"/>
      <c r="E1146" s="2"/>
      <c r="F1146" s="2"/>
      <c r="G1146" s="185"/>
      <c r="H1146" s="1"/>
      <c r="I1146" s="1"/>
      <c r="J1146" s="1"/>
      <c r="K1146" s="1"/>
      <c r="L1146" s="1"/>
      <c r="M1146" s="1"/>
      <c r="N1146" s="1"/>
      <c r="O1146" s="126"/>
      <c r="P1146" s="103"/>
      <c r="Q1146" s="14"/>
      <c r="R1146" s="14"/>
    </row>
    <row r="1147" spans="1:18" s="15" customFormat="1">
      <c r="A1147" s="237"/>
      <c r="B1147" s="1"/>
      <c r="C1147" s="1"/>
      <c r="D1147" s="8"/>
      <c r="E1147" s="2"/>
      <c r="F1147" s="2"/>
      <c r="G1147" s="185"/>
      <c r="H1147" s="1"/>
      <c r="I1147" s="1"/>
      <c r="J1147" s="1"/>
      <c r="K1147" s="1"/>
      <c r="L1147" s="1"/>
      <c r="M1147" s="1"/>
      <c r="N1147" s="1"/>
      <c r="O1147" s="126"/>
      <c r="P1147" s="103"/>
      <c r="Q1147" s="14"/>
      <c r="R1147" s="14"/>
    </row>
    <row r="1148" spans="1:18" s="15" customFormat="1">
      <c r="A1148" s="237"/>
      <c r="B1148" s="1"/>
      <c r="C1148" s="1"/>
      <c r="D1148" s="8"/>
      <c r="E1148" s="2"/>
      <c r="F1148" s="2"/>
      <c r="G1148" s="185"/>
      <c r="H1148" s="1"/>
      <c r="I1148" s="1"/>
      <c r="J1148" s="1"/>
      <c r="K1148" s="1"/>
      <c r="L1148" s="1"/>
      <c r="M1148" s="1"/>
      <c r="N1148" s="1"/>
      <c r="O1148" s="126"/>
      <c r="P1148" s="103"/>
      <c r="Q1148" s="14"/>
      <c r="R1148" s="14"/>
    </row>
    <row r="1149" spans="1:18" s="15" customFormat="1">
      <c r="A1149" s="237"/>
      <c r="B1149" s="1"/>
      <c r="C1149" s="1"/>
      <c r="D1149" s="8"/>
      <c r="E1149" s="2"/>
      <c r="F1149" s="2"/>
      <c r="G1149" s="185"/>
      <c r="H1149" s="1"/>
      <c r="I1149" s="1"/>
      <c r="J1149" s="1"/>
      <c r="K1149" s="1"/>
      <c r="L1149" s="1"/>
      <c r="M1149" s="1"/>
      <c r="N1149" s="1"/>
      <c r="O1149" s="126"/>
      <c r="P1149" s="103"/>
      <c r="Q1149" s="14"/>
      <c r="R1149" s="14"/>
    </row>
    <row r="1150" spans="1:18" s="15" customFormat="1">
      <c r="A1150" s="237"/>
      <c r="B1150" s="1"/>
      <c r="C1150" s="1"/>
      <c r="D1150" s="8"/>
      <c r="E1150" s="2"/>
      <c r="F1150" s="2"/>
      <c r="G1150" s="185"/>
      <c r="H1150" s="1"/>
      <c r="I1150" s="1"/>
      <c r="J1150" s="1"/>
      <c r="K1150" s="1"/>
      <c r="L1150" s="1"/>
      <c r="M1150" s="1"/>
      <c r="N1150" s="1"/>
      <c r="O1150" s="126"/>
      <c r="P1150" s="103"/>
      <c r="Q1150" s="14"/>
      <c r="R1150" s="14"/>
    </row>
    <row r="1151" spans="1:18" s="15" customFormat="1">
      <c r="A1151" s="237"/>
      <c r="B1151" s="1"/>
      <c r="C1151" s="1"/>
      <c r="D1151" s="8"/>
      <c r="E1151" s="2"/>
      <c r="F1151" s="2"/>
      <c r="G1151" s="185"/>
      <c r="H1151" s="1"/>
      <c r="I1151" s="1"/>
      <c r="J1151" s="1"/>
      <c r="K1151" s="1"/>
      <c r="L1151" s="1"/>
      <c r="M1151" s="1"/>
      <c r="N1151" s="1"/>
      <c r="O1151" s="126"/>
      <c r="P1151" s="103"/>
      <c r="Q1151" s="14"/>
      <c r="R1151" s="14"/>
    </row>
    <row r="1152" spans="1:18" s="15" customFormat="1">
      <c r="A1152" s="237"/>
      <c r="B1152" s="1"/>
      <c r="C1152" s="1"/>
      <c r="D1152" s="8"/>
      <c r="E1152" s="2"/>
      <c r="F1152" s="2"/>
      <c r="G1152" s="185"/>
      <c r="H1152" s="1"/>
      <c r="I1152" s="1"/>
      <c r="J1152" s="1"/>
      <c r="K1152" s="1"/>
      <c r="L1152" s="1"/>
      <c r="M1152" s="1"/>
      <c r="N1152" s="1"/>
      <c r="O1152" s="126"/>
      <c r="P1152" s="103"/>
      <c r="Q1152" s="14"/>
      <c r="R1152" s="14"/>
    </row>
    <row r="1153" spans="1:18" s="15" customFormat="1">
      <c r="A1153" s="237"/>
      <c r="B1153" s="1"/>
      <c r="C1153" s="1"/>
      <c r="D1153" s="8"/>
      <c r="E1153" s="2"/>
      <c r="F1153" s="2"/>
      <c r="G1153" s="185"/>
      <c r="H1153" s="1"/>
      <c r="I1153" s="1"/>
      <c r="J1153" s="1"/>
      <c r="K1153" s="1"/>
      <c r="L1153" s="1"/>
      <c r="M1153" s="1"/>
      <c r="N1153" s="1"/>
      <c r="O1153" s="126"/>
      <c r="P1153" s="103"/>
      <c r="Q1153" s="14"/>
      <c r="R1153" s="14"/>
    </row>
    <row r="1154" spans="1:18" s="15" customFormat="1">
      <c r="A1154" s="237"/>
      <c r="B1154" s="1"/>
      <c r="C1154" s="1"/>
      <c r="D1154" s="8"/>
      <c r="E1154" s="2"/>
      <c r="F1154" s="2"/>
      <c r="G1154" s="185"/>
      <c r="H1154" s="1"/>
      <c r="I1154" s="1"/>
      <c r="J1154" s="1"/>
      <c r="K1154" s="1"/>
      <c r="L1154" s="1"/>
      <c r="M1154" s="1"/>
      <c r="N1154" s="1"/>
      <c r="O1154" s="126"/>
      <c r="P1154" s="103"/>
      <c r="Q1154" s="14"/>
      <c r="R1154" s="14"/>
    </row>
    <row r="1155" spans="1:18" s="15" customFormat="1">
      <c r="A1155" s="237"/>
      <c r="B1155" s="1"/>
      <c r="C1155" s="1"/>
      <c r="D1155" s="8"/>
      <c r="E1155" s="2"/>
      <c r="F1155" s="2"/>
      <c r="G1155" s="185"/>
      <c r="H1155" s="1"/>
      <c r="I1155" s="1"/>
      <c r="J1155" s="1"/>
      <c r="K1155" s="1"/>
      <c r="L1155" s="1"/>
      <c r="M1155" s="1"/>
      <c r="N1155" s="1"/>
      <c r="O1155" s="126"/>
      <c r="P1155" s="103"/>
      <c r="Q1155" s="14"/>
      <c r="R1155" s="14"/>
    </row>
    <row r="1156" spans="1:18" s="15" customFormat="1">
      <c r="A1156" s="237"/>
      <c r="B1156" s="1"/>
      <c r="C1156" s="1"/>
      <c r="D1156" s="8"/>
      <c r="E1156" s="2"/>
      <c r="F1156" s="2"/>
      <c r="G1156" s="185"/>
      <c r="H1156" s="1"/>
      <c r="I1156" s="1"/>
      <c r="J1156" s="1"/>
      <c r="K1156" s="1"/>
      <c r="L1156" s="1"/>
      <c r="M1156" s="1"/>
      <c r="N1156" s="1"/>
      <c r="O1156" s="126"/>
      <c r="P1156" s="103"/>
      <c r="Q1156" s="14"/>
      <c r="R1156" s="14"/>
    </row>
    <row r="1157" spans="1:18" s="15" customFormat="1">
      <c r="A1157" s="237"/>
      <c r="B1157" s="1"/>
      <c r="C1157" s="1"/>
      <c r="D1157" s="8"/>
      <c r="E1157" s="2"/>
      <c r="F1157" s="2"/>
      <c r="G1157" s="185"/>
      <c r="H1157" s="1"/>
      <c r="I1157" s="1"/>
      <c r="J1157" s="1"/>
      <c r="K1157" s="1"/>
      <c r="L1157" s="1"/>
      <c r="M1157" s="1"/>
      <c r="N1157" s="1"/>
      <c r="O1157" s="126"/>
      <c r="P1157" s="103"/>
      <c r="Q1157" s="14"/>
      <c r="R1157" s="14"/>
    </row>
    <row r="1158" spans="1:18" s="15" customFormat="1">
      <c r="A1158" s="237"/>
      <c r="B1158" s="1"/>
      <c r="C1158" s="1"/>
      <c r="D1158" s="8"/>
      <c r="E1158" s="2"/>
      <c r="F1158" s="2"/>
      <c r="G1158" s="185"/>
      <c r="H1158" s="1"/>
      <c r="I1158" s="1"/>
      <c r="J1158" s="1"/>
      <c r="K1158" s="1"/>
      <c r="L1158" s="1"/>
      <c r="M1158" s="1"/>
      <c r="N1158" s="1"/>
      <c r="O1158" s="126"/>
      <c r="P1158" s="103"/>
      <c r="Q1158" s="14"/>
      <c r="R1158" s="14"/>
    </row>
    <row r="1159" spans="1:18" s="15" customFormat="1">
      <c r="A1159" s="237"/>
      <c r="B1159" s="1"/>
      <c r="C1159" s="1"/>
      <c r="D1159" s="8"/>
      <c r="E1159" s="2"/>
      <c r="F1159" s="2"/>
      <c r="G1159" s="185"/>
      <c r="H1159" s="1"/>
      <c r="I1159" s="1"/>
      <c r="J1159" s="1"/>
      <c r="K1159" s="1"/>
      <c r="L1159" s="1"/>
      <c r="M1159" s="1"/>
      <c r="N1159" s="1"/>
      <c r="O1159" s="126"/>
      <c r="P1159" s="103"/>
      <c r="Q1159" s="14"/>
      <c r="R1159" s="14"/>
    </row>
    <row r="1160" spans="1:18" s="15" customFormat="1">
      <c r="A1160" s="237"/>
      <c r="B1160" s="1"/>
      <c r="C1160" s="1"/>
      <c r="D1160" s="8"/>
      <c r="E1160" s="2"/>
      <c r="F1160" s="2"/>
      <c r="G1160" s="185"/>
      <c r="H1160" s="1"/>
      <c r="I1160" s="1"/>
      <c r="J1160" s="1"/>
      <c r="K1160" s="1"/>
      <c r="L1160" s="1"/>
      <c r="M1160" s="1"/>
      <c r="N1160" s="1"/>
      <c r="O1160" s="126"/>
      <c r="P1160" s="103"/>
      <c r="Q1160" s="14"/>
      <c r="R1160" s="14"/>
    </row>
    <row r="1161" spans="1:18" s="15" customFormat="1">
      <c r="A1161" s="237"/>
      <c r="B1161" s="1"/>
      <c r="C1161" s="1"/>
      <c r="D1161" s="8"/>
      <c r="E1161" s="2"/>
      <c r="F1161" s="2"/>
      <c r="G1161" s="185"/>
      <c r="H1161" s="1"/>
      <c r="I1161" s="1"/>
      <c r="J1161" s="1"/>
      <c r="K1161" s="1"/>
      <c r="L1161" s="1"/>
      <c r="M1161" s="1"/>
      <c r="N1161" s="1"/>
      <c r="O1161" s="126"/>
      <c r="P1161" s="103"/>
      <c r="Q1161" s="14"/>
      <c r="R1161" s="14"/>
    </row>
    <row r="1162" spans="1:18" s="15" customFormat="1">
      <c r="A1162" s="237"/>
      <c r="B1162" s="1"/>
      <c r="C1162" s="1"/>
      <c r="D1162" s="8"/>
      <c r="E1162" s="2"/>
      <c r="F1162" s="2"/>
      <c r="G1162" s="185"/>
      <c r="H1162" s="1"/>
      <c r="I1162" s="1"/>
      <c r="J1162" s="1"/>
      <c r="K1162" s="1"/>
      <c r="L1162" s="1"/>
      <c r="M1162" s="1"/>
      <c r="N1162" s="1"/>
      <c r="O1162" s="126"/>
      <c r="P1162" s="103"/>
      <c r="Q1162" s="14"/>
      <c r="R1162" s="14"/>
    </row>
    <row r="1163" spans="1:18" s="15" customFormat="1">
      <c r="A1163" s="237"/>
      <c r="B1163" s="1"/>
      <c r="C1163" s="1"/>
      <c r="D1163" s="8"/>
      <c r="E1163" s="2"/>
      <c r="F1163" s="2"/>
      <c r="G1163" s="185"/>
      <c r="H1163" s="1"/>
      <c r="I1163" s="1"/>
      <c r="J1163" s="1"/>
      <c r="K1163" s="1"/>
      <c r="L1163" s="1"/>
      <c r="M1163" s="1"/>
      <c r="N1163" s="1"/>
      <c r="O1163" s="126"/>
      <c r="P1163" s="103"/>
      <c r="Q1163" s="14"/>
      <c r="R1163" s="14"/>
    </row>
    <row r="1164" spans="1:18" s="15" customFormat="1">
      <c r="A1164" s="237"/>
      <c r="B1164" s="1"/>
      <c r="C1164" s="1"/>
      <c r="D1164" s="8"/>
      <c r="E1164" s="2"/>
      <c r="F1164" s="2"/>
      <c r="G1164" s="185"/>
      <c r="H1164" s="1"/>
      <c r="I1164" s="1"/>
      <c r="J1164" s="1"/>
      <c r="K1164" s="1"/>
      <c r="L1164" s="1"/>
      <c r="M1164" s="1"/>
      <c r="N1164" s="1"/>
      <c r="O1164" s="126"/>
      <c r="P1164" s="103"/>
      <c r="Q1164" s="14"/>
      <c r="R1164" s="14"/>
    </row>
    <row r="1165" spans="1:18" s="15" customFormat="1">
      <c r="A1165" s="237"/>
      <c r="B1165" s="1"/>
      <c r="C1165" s="1"/>
      <c r="D1165" s="8"/>
      <c r="E1165" s="2"/>
      <c r="F1165" s="2"/>
      <c r="G1165" s="185"/>
      <c r="H1165" s="1"/>
      <c r="I1165" s="1"/>
      <c r="J1165" s="1"/>
      <c r="K1165" s="1"/>
      <c r="L1165" s="1"/>
      <c r="M1165" s="1"/>
      <c r="N1165" s="1"/>
      <c r="O1165" s="126"/>
      <c r="P1165" s="103"/>
      <c r="Q1165" s="14"/>
      <c r="R1165" s="14"/>
    </row>
    <row r="1166" spans="1:18" s="15" customFormat="1">
      <c r="A1166" s="237"/>
      <c r="B1166" s="1"/>
      <c r="C1166" s="1"/>
      <c r="D1166" s="8"/>
      <c r="E1166" s="2"/>
      <c r="F1166" s="2"/>
      <c r="G1166" s="185"/>
      <c r="H1166" s="1"/>
      <c r="I1166" s="1"/>
      <c r="J1166" s="1"/>
      <c r="K1166" s="1"/>
      <c r="L1166" s="1"/>
      <c r="M1166" s="1"/>
      <c r="N1166" s="1"/>
      <c r="O1166" s="126"/>
      <c r="P1166" s="103"/>
      <c r="Q1166" s="14"/>
      <c r="R1166" s="14"/>
    </row>
    <row r="1167" spans="1:18" s="15" customFormat="1">
      <c r="A1167" s="237"/>
      <c r="B1167" s="1"/>
      <c r="C1167" s="1"/>
      <c r="D1167" s="8"/>
      <c r="E1167" s="2"/>
      <c r="F1167" s="2"/>
      <c r="G1167" s="185"/>
      <c r="H1167" s="1"/>
      <c r="I1167" s="1"/>
      <c r="J1167" s="1"/>
      <c r="K1167" s="1"/>
      <c r="L1167" s="1"/>
      <c r="M1167" s="1"/>
      <c r="N1167" s="1"/>
      <c r="O1167" s="126"/>
      <c r="P1167" s="103"/>
      <c r="Q1167" s="14"/>
      <c r="R1167" s="14"/>
    </row>
    <row r="1168" spans="1:18" s="15" customFormat="1">
      <c r="A1168" s="237"/>
      <c r="B1168" s="1"/>
      <c r="C1168" s="1"/>
      <c r="D1168" s="8"/>
      <c r="E1168" s="2"/>
      <c r="F1168" s="2"/>
      <c r="G1168" s="185"/>
      <c r="H1168" s="1"/>
      <c r="I1168" s="1"/>
      <c r="J1168" s="1"/>
      <c r="K1168" s="1"/>
      <c r="L1168" s="1"/>
      <c r="M1168" s="1"/>
      <c r="N1168" s="1"/>
      <c r="O1168" s="126"/>
      <c r="P1168" s="103"/>
      <c r="Q1168" s="14"/>
      <c r="R1168" s="14"/>
    </row>
    <row r="1169" spans="1:18" s="15" customFormat="1">
      <c r="A1169" s="237"/>
      <c r="B1169" s="1"/>
      <c r="C1169" s="1"/>
      <c r="D1169" s="8"/>
      <c r="E1169" s="2"/>
      <c r="F1169" s="2"/>
      <c r="G1169" s="185"/>
      <c r="H1169" s="1"/>
      <c r="I1169" s="1"/>
      <c r="J1169" s="1"/>
      <c r="K1169" s="1"/>
      <c r="L1169" s="1"/>
      <c r="M1169" s="1"/>
      <c r="N1169" s="1"/>
      <c r="O1169" s="126"/>
      <c r="P1169" s="103"/>
      <c r="Q1169" s="14"/>
      <c r="R1169" s="14"/>
    </row>
    <row r="1170" spans="1:18" s="15" customFormat="1">
      <c r="A1170" s="237"/>
      <c r="B1170" s="1"/>
      <c r="C1170" s="1"/>
      <c r="D1170" s="8"/>
      <c r="E1170" s="2"/>
      <c r="F1170" s="2"/>
      <c r="G1170" s="185"/>
      <c r="H1170" s="1"/>
      <c r="I1170" s="1"/>
      <c r="J1170" s="1"/>
      <c r="K1170" s="1"/>
      <c r="L1170" s="1"/>
      <c r="M1170" s="1"/>
      <c r="N1170" s="1"/>
      <c r="O1170" s="126"/>
      <c r="P1170" s="103"/>
      <c r="Q1170" s="14"/>
      <c r="R1170" s="14"/>
    </row>
    <row r="1171" spans="1:18" s="15" customFormat="1">
      <c r="A1171" s="237"/>
      <c r="B1171" s="1"/>
      <c r="C1171" s="1"/>
      <c r="D1171" s="8"/>
      <c r="E1171" s="2"/>
      <c r="F1171" s="2"/>
      <c r="G1171" s="185"/>
      <c r="H1171" s="1"/>
      <c r="I1171" s="1"/>
      <c r="J1171" s="1"/>
      <c r="K1171" s="1"/>
      <c r="L1171" s="1"/>
      <c r="M1171" s="1"/>
      <c r="N1171" s="1"/>
      <c r="O1171" s="126"/>
      <c r="P1171" s="103"/>
      <c r="Q1171" s="14"/>
      <c r="R1171" s="14"/>
    </row>
    <row r="1172" spans="1:18" s="15" customFormat="1">
      <c r="A1172" s="237"/>
      <c r="B1172" s="1"/>
      <c r="C1172" s="1"/>
      <c r="D1172" s="8"/>
      <c r="E1172" s="2"/>
      <c r="F1172" s="2"/>
      <c r="G1172" s="185"/>
      <c r="H1172" s="1"/>
      <c r="I1172" s="1"/>
      <c r="J1172" s="1"/>
      <c r="K1172" s="1"/>
      <c r="L1172" s="1"/>
      <c r="M1172" s="1"/>
      <c r="N1172" s="1"/>
      <c r="O1172" s="126"/>
      <c r="P1172" s="103"/>
      <c r="Q1172" s="14"/>
      <c r="R1172" s="14"/>
    </row>
    <row r="1173" spans="1:18" s="15" customFormat="1">
      <c r="A1173" s="237"/>
      <c r="B1173" s="1"/>
      <c r="C1173" s="1"/>
      <c r="D1173" s="8"/>
      <c r="E1173" s="2"/>
      <c r="F1173" s="2"/>
      <c r="G1173" s="185"/>
      <c r="H1173" s="1"/>
      <c r="I1173" s="1"/>
      <c r="J1173" s="1"/>
      <c r="K1173" s="1"/>
      <c r="L1173" s="1"/>
      <c r="M1173" s="1"/>
      <c r="N1173" s="1"/>
      <c r="O1173" s="126"/>
      <c r="P1173" s="103"/>
      <c r="Q1173" s="14"/>
      <c r="R1173" s="14"/>
    </row>
    <row r="1174" spans="1:18" s="15" customFormat="1">
      <c r="A1174" s="237"/>
      <c r="B1174" s="1"/>
      <c r="C1174" s="1"/>
      <c r="D1174" s="8"/>
      <c r="E1174" s="2"/>
      <c r="F1174" s="2"/>
      <c r="G1174" s="185"/>
      <c r="H1174" s="1"/>
      <c r="I1174" s="1"/>
      <c r="J1174" s="1"/>
      <c r="K1174" s="1"/>
      <c r="L1174" s="1"/>
      <c r="M1174" s="1"/>
      <c r="N1174" s="1"/>
      <c r="O1174" s="126"/>
      <c r="P1174" s="103"/>
      <c r="Q1174" s="14"/>
      <c r="R1174" s="14"/>
    </row>
    <row r="1175" spans="1:18" s="15" customFormat="1">
      <c r="A1175" s="237"/>
      <c r="B1175" s="1"/>
      <c r="C1175" s="1"/>
      <c r="D1175" s="8"/>
      <c r="E1175" s="2"/>
      <c r="F1175" s="2"/>
      <c r="G1175" s="185"/>
      <c r="H1175" s="1"/>
      <c r="I1175" s="1"/>
      <c r="J1175" s="1"/>
      <c r="K1175" s="1"/>
      <c r="L1175" s="1"/>
      <c r="M1175" s="1"/>
      <c r="N1175" s="1"/>
      <c r="O1175" s="126"/>
      <c r="P1175" s="103"/>
      <c r="Q1175" s="14"/>
      <c r="R1175" s="14"/>
    </row>
    <row r="1176" spans="1:18" s="15" customFormat="1">
      <c r="A1176" s="237"/>
      <c r="B1176" s="1"/>
      <c r="C1176" s="1"/>
      <c r="D1176" s="8"/>
      <c r="E1176" s="2"/>
      <c r="F1176" s="2"/>
      <c r="G1176" s="185"/>
      <c r="H1176" s="1"/>
      <c r="I1176" s="1"/>
      <c r="J1176" s="1"/>
      <c r="K1176" s="1"/>
      <c r="L1176" s="1"/>
      <c r="M1176" s="1"/>
      <c r="N1176" s="1"/>
      <c r="O1176" s="126"/>
      <c r="P1176" s="103"/>
      <c r="Q1176" s="14"/>
      <c r="R1176" s="14"/>
    </row>
    <row r="1177" spans="1:18" s="15" customFormat="1">
      <c r="A1177" s="237"/>
      <c r="B1177" s="1"/>
      <c r="C1177" s="1"/>
      <c r="D1177" s="8"/>
      <c r="E1177" s="2"/>
      <c r="F1177" s="2"/>
      <c r="G1177" s="185"/>
      <c r="H1177" s="1"/>
      <c r="I1177" s="1"/>
      <c r="J1177" s="1"/>
      <c r="K1177" s="1"/>
      <c r="L1177" s="1"/>
      <c r="M1177" s="1"/>
      <c r="N1177" s="1"/>
      <c r="O1177" s="126"/>
      <c r="P1177" s="103"/>
      <c r="Q1177" s="14"/>
      <c r="R1177" s="14"/>
    </row>
    <row r="1178" spans="1:18" s="15" customFormat="1">
      <c r="A1178" s="237"/>
      <c r="B1178" s="1"/>
      <c r="C1178" s="1"/>
      <c r="D1178" s="8"/>
      <c r="E1178" s="2"/>
      <c r="F1178" s="2"/>
      <c r="G1178" s="185"/>
      <c r="H1178" s="1"/>
      <c r="I1178" s="1"/>
      <c r="J1178" s="1"/>
      <c r="K1178" s="1"/>
      <c r="L1178" s="1"/>
      <c r="M1178" s="1"/>
      <c r="N1178" s="1"/>
      <c r="O1178" s="126"/>
      <c r="P1178" s="103"/>
      <c r="Q1178" s="14"/>
      <c r="R1178" s="14"/>
    </row>
    <row r="1179" spans="1:18" s="15" customFormat="1">
      <c r="A1179" s="237"/>
      <c r="B1179" s="1"/>
      <c r="C1179" s="1"/>
      <c r="D1179" s="8"/>
      <c r="E1179" s="2"/>
      <c r="F1179" s="2"/>
      <c r="G1179" s="185"/>
      <c r="H1179" s="1"/>
      <c r="I1179" s="1"/>
      <c r="J1179" s="1"/>
      <c r="K1179" s="1"/>
      <c r="L1179" s="1"/>
      <c r="M1179" s="1"/>
      <c r="N1179" s="1"/>
      <c r="O1179" s="126"/>
      <c r="P1179" s="103"/>
      <c r="Q1179" s="14"/>
      <c r="R1179" s="14"/>
    </row>
    <row r="1180" spans="1:18" s="15" customFormat="1">
      <c r="A1180" s="237"/>
      <c r="B1180" s="1"/>
      <c r="C1180" s="1"/>
      <c r="D1180" s="8"/>
      <c r="E1180" s="2"/>
      <c r="F1180" s="2"/>
      <c r="G1180" s="185"/>
      <c r="H1180" s="1"/>
      <c r="I1180" s="1"/>
      <c r="J1180" s="1"/>
      <c r="K1180" s="1"/>
      <c r="L1180" s="1"/>
      <c r="M1180" s="1"/>
      <c r="N1180" s="1"/>
      <c r="O1180" s="126"/>
      <c r="P1180" s="103"/>
      <c r="Q1180" s="14"/>
      <c r="R1180" s="14"/>
    </row>
    <row r="1181" spans="1:18" s="15" customFormat="1">
      <c r="A1181" s="237"/>
      <c r="B1181" s="1"/>
      <c r="C1181" s="1"/>
      <c r="D1181" s="8"/>
      <c r="E1181" s="2"/>
      <c r="F1181" s="2"/>
      <c r="G1181" s="185"/>
      <c r="H1181" s="1"/>
      <c r="I1181" s="1"/>
      <c r="J1181" s="1"/>
      <c r="K1181" s="1"/>
      <c r="L1181" s="1"/>
      <c r="M1181" s="1"/>
      <c r="N1181" s="1"/>
      <c r="O1181" s="126"/>
      <c r="P1181" s="103"/>
      <c r="Q1181" s="14"/>
      <c r="R1181" s="14"/>
    </row>
    <row r="1182" spans="1:18" s="15" customFormat="1">
      <c r="A1182" s="237"/>
      <c r="B1182" s="1"/>
      <c r="C1182" s="1"/>
      <c r="D1182" s="8"/>
      <c r="E1182" s="2"/>
      <c r="F1182" s="2"/>
      <c r="G1182" s="185"/>
      <c r="H1182" s="1"/>
      <c r="I1182" s="1"/>
      <c r="J1182" s="1"/>
      <c r="K1182" s="1"/>
      <c r="L1182" s="1"/>
      <c r="M1182" s="1"/>
      <c r="N1182" s="1"/>
      <c r="O1182" s="126"/>
      <c r="P1182" s="103"/>
      <c r="Q1182" s="14"/>
      <c r="R1182" s="14"/>
    </row>
    <row r="1183" spans="1:18" s="15" customFormat="1">
      <c r="A1183" s="237"/>
      <c r="B1183" s="1"/>
      <c r="C1183" s="1"/>
      <c r="D1183" s="8"/>
      <c r="E1183" s="2"/>
      <c r="F1183" s="2"/>
      <c r="G1183" s="185"/>
      <c r="H1183" s="1"/>
      <c r="I1183" s="1"/>
      <c r="J1183" s="1"/>
      <c r="K1183" s="1"/>
      <c r="L1183" s="1"/>
      <c r="M1183" s="1"/>
      <c r="N1183" s="1"/>
      <c r="O1183" s="126"/>
      <c r="P1183" s="103"/>
      <c r="Q1183" s="14"/>
      <c r="R1183" s="14"/>
    </row>
    <row r="1184" spans="1:18" s="15" customFormat="1">
      <c r="A1184" s="237"/>
      <c r="B1184" s="1"/>
      <c r="C1184" s="1"/>
      <c r="D1184" s="8"/>
      <c r="E1184" s="2"/>
      <c r="F1184" s="2"/>
      <c r="G1184" s="185"/>
      <c r="H1184" s="1"/>
      <c r="I1184" s="1"/>
      <c r="J1184" s="1"/>
      <c r="K1184" s="1"/>
      <c r="L1184" s="1"/>
      <c r="M1184" s="1"/>
      <c r="N1184" s="1"/>
      <c r="O1184" s="126"/>
      <c r="P1184" s="103"/>
      <c r="Q1184" s="14"/>
      <c r="R1184" s="14"/>
    </row>
    <row r="1185" spans="1:18" s="15" customFormat="1">
      <c r="A1185" s="237"/>
      <c r="B1185" s="1"/>
      <c r="C1185" s="1"/>
      <c r="D1185" s="8"/>
      <c r="E1185" s="2"/>
      <c r="F1185" s="2"/>
      <c r="G1185" s="185"/>
      <c r="H1185" s="1"/>
      <c r="I1185" s="1"/>
      <c r="J1185" s="1"/>
      <c r="K1185" s="1"/>
      <c r="L1185" s="1"/>
      <c r="M1185" s="1"/>
      <c r="N1185" s="1"/>
      <c r="O1185" s="126"/>
      <c r="P1185" s="103"/>
      <c r="Q1185" s="14"/>
      <c r="R1185" s="14"/>
    </row>
    <row r="1186" spans="1:18" s="15" customFormat="1">
      <c r="A1186" s="237"/>
      <c r="B1186" s="1"/>
      <c r="C1186" s="1"/>
      <c r="D1186" s="8"/>
      <c r="E1186" s="2"/>
      <c r="F1186" s="2"/>
      <c r="G1186" s="185"/>
      <c r="H1186" s="1"/>
      <c r="I1186" s="1"/>
      <c r="J1186" s="1"/>
      <c r="K1186" s="1"/>
      <c r="L1186" s="1"/>
      <c r="M1186" s="1"/>
      <c r="N1186" s="1"/>
      <c r="O1186" s="126"/>
      <c r="P1186" s="103"/>
      <c r="Q1186" s="14"/>
      <c r="R1186" s="14"/>
    </row>
    <row r="1187" spans="1:18" s="15" customFormat="1">
      <c r="A1187" s="237"/>
      <c r="B1187" s="1"/>
      <c r="C1187" s="1"/>
      <c r="D1187" s="8"/>
      <c r="E1187" s="2"/>
      <c r="F1187" s="2"/>
      <c r="G1187" s="185"/>
      <c r="H1187" s="1"/>
      <c r="I1187" s="1"/>
      <c r="J1187" s="1"/>
      <c r="K1187" s="1"/>
      <c r="L1187" s="1"/>
      <c r="M1187" s="1"/>
      <c r="N1187" s="1"/>
      <c r="O1187" s="126"/>
      <c r="P1187" s="103"/>
      <c r="Q1187" s="14"/>
      <c r="R1187" s="14"/>
    </row>
    <row r="1188" spans="1:18" s="15" customFormat="1">
      <c r="A1188" s="237"/>
      <c r="B1188" s="1"/>
      <c r="C1188" s="1"/>
      <c r="D1188" s="8"/>
      <c r="E1188" s="2"/>
      <c r="F1188" s="2"/>
      <c r="G1188" s="185"/>
      <c r="H1188" s="1"/>
      <c r="I1188" s="1"/>
      <c r="J1188" s="1"/>
      <c r="K1188" s="1"/>
      <c r="L1188" s="1"/>
      <c r="M1188" s="1"/>
      <c r="N1188" s="1"/>
      <c r="O1188" s="126"/>
      <c r="P1188" s="103"/>
      <c r="Q1188" s="14"/>
      <c r="R1188" s="14"/>
    </row>
    <row r="1189" spans="1:18" s="15" customFormat="1">
      <c r="A1189" s="237"/>
      <c r="B1189" s="1"/>
      <c r="C1189" s="1"/>
      <c r="D1189" s="8"/>
      <c r="E1189" s="2"/>
      <c r="F1189" s="2"/>
      <c r="G1189" s="185"/>
      <c r="H1189" s="1"/>
      <c r="I1189" s="1"/>
      <c r="J1189" s="1"/>
      <c r="K1189" s="1"/>
      <c r="L1189" s="1"/>
      <c r="M1189" s="1"/>
      <c r="N1189" s="1"/>
      <c r="O1189" s="126"/>
      <c r="P1189" s="103"/>
      <c r="Q1189" s="14"/>
      <c r="R1189" s="14"/>
    </row>
    <row r="1190" spans="1:18" s="15" customFormat="1">
      <c r="A1190" s="237"/>
      <c r="B1190" s="1"/>
      <c r="C1190" s="1"/>
      <c r="D1190" s="8"/>
      <c r="E1190" s="2"/>
      <c r="F1190" s="2"/>
      <c r="G1190" s="185"/>
      <c r="H1190" s="1"/>
      <c r="I1190" s="1"/>
      <c r="J1190" s="1"/>
      <c r="K1190" s="1"/>
      <c r="L1190" s="1"/>
      <c r="M1190" s="1"/>
      <c r="N1190" s="1"/>
      <c r="O1190" s="126"/>
      <c r="P1190" s="103"/>
      <c r="Q1190" s="14"/>
      <c r="R1190" s="14"/>
    </row>
    <row r="1191" spans="1:18" s="15" customFormat="1">
      <c r="A1191" s="237"/>
      <c r="B1191" s="1"/>
      <c r="C1191" s="1"/>
      <c r="D1191" s="8"/>
      <c r="E1191" s="2"/>
      <c r="F1191" s="2"/>
      <c r="G1191" s="185"/>
      <c r="H1191" s="1"/>
      <c r="I1191" s="1"/>
      <c r="J1191" s="1"/>
      <c r="K1191" s="1"/>
      <c r="L1191" s="1"/>
      <c r="M1191" s="1"/>
      <c r="N1191" s="1"/>
      <c r="O1191" s="126"/>
      <c r="P1191" s="103"/>
      <c r="Q1191" s="14"/>
      <c r="R1191" s="14"/>
    </row>
    <row r="1192" spans="1:18" s="15" customFormat="1">
      <c r="A1192" s="237"/>
      <c r="B1192" s="1"/>
      <c r="C1192" s="1"/>
      <c r="D1192" s="8"/>
      <c r="E1192" s="2"/>
      <c r="F1192" s="2"/>
      <c r="G1192" s="185"/>
      <c r="H1192" s="1"/>
      <c r="I1192" s="1"/>
      <c r="J1192" s="1"/>
      <c r="K1192" s="1"/>
      <c r="L1192" s="1"/>
      <c r="M1192" s="1"/>
      <c r="N1192" s="1"/>
      <c r="O1192" s="126"/>
      <c r="P1192" s="103"/>
      <c r="Q1192" s="14"/>
      <c r="R1192" s="14"/>
    </row>
    <row r="1193" spans="1:18" s="15" customFormat="1">
      <c r="A1193" s="237"/>
      <c r="B1193" s="1"/>
      <c r="C1193" s="1"/>
      <c r="D1193" s="8"/>
      <c r="E1193" s="2"/>
      <c r="F1193" s="2"/>
      <c r="G1193" s="185"/>
      <c r="H1193" s="1"/>
      <c r="I1193" s="1"/>
      <c r="J1193" s="1"/>
      <c r="K1193" s="1"/>
      <c r="L1193" s="1"/>
      <c r="M1193" s="1"/>
      <c r="N1193" s="1"/>
      <c r="O1193" s="126"/>
      <c r="P1193" s="103"/>
      <c r="Q1193" s="14"/>
      <c r="R1193" s="14"/>
    </row>
    <row r="1194" spans="1:18" s="15" customFormat="1">
      <c r="A1194" s="237"/>
      <c r="B1194" s="1"/>
      <c r="C1194" s="1"/>
      <c r="D1194" s="8"/>
      <c r="E1194" s="2"/>
      <c r="F1194" s="2"/>
      <c r="G1194" s="185"/>
      <c r="H1194" s="1"/>
      <c r="I1194" s="1"/>
      <c r="J1194" s="1"/>
      <c r="K1194" s="1"/>
      <c r="L1194" s="1"/>
      <c r="M1194" s="1"/>
      <c r="N1194" s="1"/>
      <c r="O1194" s="126"/>
      <c r="P1194" s="103"/>
      <c r="Q1194" s="14"/>
      <c r="R1194" s="14"/>
    </row>
    <row r="1195" spans="1:18" s="15" customFormat="1">
      <c r="A1195" s="237"/>
      <c r="B1195" s="1"/>
      <c r="C1195" s="1"/>
      <c r="D1195" s="8"/>
      <c r="E1195" s="2"/>
      <c r="F1195" s="2"/>
      <c r="G1195" s="185"/>
      <c r="H1195" s="1"/>
      <c r="I1195" s="1"/>
      <c r="J1195" s="1"/>
      <c r="K1195" s="1"/>
      <c r="L1195" s="1"/>
      <c r="M1195" s="1"/>
      <c r="N1195" s="1"/>
      <c r="O1195" s="126"/>
      <c r="P1195" s="103"/>
      <c r="Q1195" s="14"/>
      <c r="R1195" s="14"/>
    </row>
    <row r="1196" spans="1:18" s="15" customFormat="1">
      <c r="A1196" s="237"/>
      <c r="B1196" s="1"/>
      <c r="C1196" s="1"/>
      <c r="D1196" s="8"/>
      <c r="E1196" s="2"/>
      <c r="F1196" s="2"/>
      <c r="G1196" s="185"/>
      <c r="H1196" s="1"/>
      <c r="I1196" s="1"/>
      <c r="J1196" s="1"/>
      <c r="K1196" s="1"/>
      <c r="L1196" s="1"/>
      <c r="M1196" s="1"/>
      <c r="N1196" s="1"/>
      <c r="O1196" s="126"/>
      <c r="P1196" s="103"/>
      <c r="Q1196" s="14"/>
      <c r="R1196" s="14"/>
    </row>
    <row r="1197" spans="1:18" s="15" customFormat="1">
      <c r="A1197" s="237"/>
      <c r="B1197" s="1"/>
      <c r="C1197" s="1"/>
      <c r="D1197" s="8"/>
      <c r="E1197" s="2"/>
      <c r="F1197" s="2"/>
      <c r="G1197" s="185"/>
      <c r="H1197" s="1"/>
      <c r="I1197" s="1"/>
      <c r="J1197" s="1"/>
      <c r="K1197" s="1"/>
      <c r="L1197" s="1"/>
      <c r="M1197" s="1"/>
      <c r="N1197" s="1"/>
      <c r="O1197" s="126"/>
      <c r="P1197" s="103"/>
      <c r="Q1197" s="14"/>
      <c r="R1197" s="14"/>
    </row>
    <row r="1198" spans="1:18" s="15" customFormat="1">
      <c r="A1198" s="237"/>
      <c r="B1198" s="1"/>
      <c r="C1198" s="1"/>
      <c r="D1198" s="8"/>
      <c r="E1198" s="2"/>
      <c r="F1198" s="2"/>
      <c r="G1198" s="185"/>
      <c r="H1198" s="1"/>
      <c r="I1198" s="1"/>
      <c r="J1198" s="1"/>
      <c r="K1198" s="1"/>
      <c r="L1198" s="1"/>
      <c r="M1198" s="1"/>
      <c r="N1198" s="1"/>
      <c r="O1198" s="126"/>
      <c r="P1198" s="103"/>
      <c r="Q1198" s="14"/>
      <c r="R1198" s="14"/>
    </row>
    <row r="1199" spans="1:18" s="15" customFormat="1">
      <c r="A1199" s="237"/>
      <c r="B1199" s="1"/>
      <c r="C1199" s="1"/>
      <c r="D1199" s="8"/>
      <c r="E1199" s="2"/>
      <c r="F1199" s="2"/>
      <c r="G1199" s="185"/>
      <c r="H1199" s="1"/>
      <c r="I1199" s="1"/>
      <c r="J1199" s="1"/>
      <c r="K1199" s="1"/>
      <c r="L1199" s="1"/>
      <c r="M1199" s="1"/>
      <c r="N1199" s="1"/>
      <c r="O1199" s="126"/>
      <c r="P1199" s="103"/>
      <c r="Q1199" s="14"/>
      <c r="R1199" s="14"/>
    </row>
    <row r="1200" spans="1:18" s="15" customFormat="1">
      <c r="A1200" s="237"/>
      <c r="B1200" s="1"/>
      <c r="C1200" s="1"/>
      <c r="D1200" s="8"/>
      <c r="E1200" s="2"/>
      <c r="F1200" s="2"/>
      <c r="G1200" s="185"/>
      <c r="H1200" s="1"/>
      <c r="I1200" s="1"/>
      <c r="J1200" s="1"/>
      <c r="K1200" s="1"/>
      <c r="L1200" s="1"/>
      <c r="M1200" s="1"/>
      <c r="N1200" s="1"/>
      <c r="O1200" s="126"/>
      <c r="P1200" s="103"/>
      <c r="Q1200" s="14"/>
      <c r="R1200" s="14"/>
    </row>
    <row r="1201" spans="1:18" s="15" customFormat="1">
      <c r="A1201" s="237"/>
      <c r="B1201" s="1"/>
      <c r="C1201" s="1"/>
      <c r="D1201" s="8"/>
      <c r="E1201" s="2"/>
      <c r="F1201" s="2"/>
      <c r="G1201" s="185"/>
      <c r="H1201" s="1"/>
      <c r="I1201" s="1"/>
      <c r="J1201" s="1"/>
      <c r="K1201" s="1"/>
      <c r="L1201" s="1"/>
      <c r="M1201" s="1"/>
      <c r="N1201" s="1"/>
      <c r="O1201" s="126"/>
      <c r="P1201" s="103"/>
      <c r="Q1201" s="14"/>
      <c r="R1201" s="14"/>
    </row>
    <row r="1202" spans="1:18" s="15" customFormat="1">
      <c r="A1202" s="237"/>
      <c r="B1202" s="1"/>
      <c r="C1202" s="1"/>
      <c r="D1202" s="8"/>
      <c r="E1202" s="2"/>
      <c r="F1202" s="2"/>
      <c r="G1202" s="185"/>
      <c r="H1202" s="1"/>
      <c r="I1202" s="1"/>
      <c r="J1202" s="1"/>
      <c r="K1202" s="1"/>
      <c r="L1202" s="1"/>
      <c r="M1202" s="1"/>
      <c r="N1202" s="1"/>
      <c r="O1202" s="126"/>
      <c r="P1202" s="103"/>
      <c r="Q1202" s="14"/>
      <c r="R1202" s="14"/>
    </row>
    <row r="1203" spans="1:18" s="15" customFormat="1">
      <c r="A1203" s="237"/>
      <c r="B1203" s="1"/>
      <c r="C1203" s="1"/>
      <c r="D1203" s="8"/>
      <c r="E1203" s="2"/>
      <c r="F1203" s="2"/>
      <c r="G1203" s="185"/>
      <c r="H1203" s="1"/>
      <c r="I1203" s="1"/>
      <c r="J1203" s="1"/>
      <c r="K1203" s="1"/>
      <c r="L1203" s="1"/>
      <c r="M1203" s="1"/>
      <c r="N1203" s="1"/>
      <c r="O1203" s="126"/>
      <c r="P1203" s="103"/>
      <c r="Q1203" s="14"/>
      <c r="R1203" s="14"/>
    </row>
    <row r="1204" spans="1:18" s="15" customFormat="1">
      <c r="A1204" s="237"/>
      <c r="B1204" s="1"/>
      <c r="C1204" s="1"/>
      <c r="D1204" s="8"/>
      <c r="E1204" s="2"/>
      <c r="F1204" s="2"/>
      <c r="G1204" s="185"/>
      <c r="H1204" s="1"/>
      <c r="I1204" s="1"/>
      <c r="J1204" s="1"/>
      <c r="K1204" s="1"/>
      <c r="L1204" s="1"/>
      <c r="M1204" s="1"/>
      <c r="N1204" s="1"/>
      <c r="O1204" s="126"/>
      <c r="P1204" s="103"/>
      <c r="Q1204" s="14"/>
      <c r="R1204" s="14"/>
    </row>
    <row r="1205" spans="1:18" s="15" customFormat="1">
      <c r="A1205" s="237"/>
      <c r="B1205" s="1"/>
      <c r="C1205" s="1"/>
      <c r="D1205" s="8"/>
      <c r="E1205" s="2"/>
      <c r="F1205" s="2"/>
      <c r="G1205" s="185"/>
      <c r="H1205" s="1"/>
      <c r="I1205" s="1"/>
      <c r="J1205" s="1"/>
      <c r="K1205" s="1"/>
      <c r="L1205" s="1"/>
      <c r="M1205" s="1"/>
      <c r="N1205" s="1"/>
      <c r="O1205" s="126"/>
      <c r="P1205" s="103"/>
      <c r="Q1205" s="14"/>
      <c r="R1205" s="14"/>
    </row>
    <row r="1206" spans="1:18" s="15" customFormat="1">
      <c r="A1206" s="237"/>
      <c r="B1206" s="1"/>
      <c r="C1206" s="1"/>
      <c r="D1206" s="8"/>
      <c r="E1206" s="2"/>
      <c r="F1206" s="2"/>
      <c r="G1206" s="185"/>
      <c r="H1206" s="1"/>
      <c r="I1206" s="1"/>
      <c r="J1206" s="1"/>
      <c r="K1206" s="1"/>
      <c r="L1206" s="1"/>
      <c r="M1206" s="1"/>
      <c r="N1206" s="1"/>
      <c r="O1206" s="126"/>
      <c r="P1206" s="103"/>
      <c r="Q1206" s="14"/>
      <c r="R1206" s="14"/>
    </row>
    <row r="1207" spans="1:18" s="15" customFormat="1">
      <c r="A1207" s="237"/>
      <c r="B1207" s="1"/>
      <c r="C1207" s="1"/>
      <c r="D1207" s="8"/>
      <c r="E1207" s="2"/>
      <c r="F1207" s="2"/>
      <c r="G1207" s="185"/>
      <c r="H1207" s="1"/>
      <c r="I1207" s="1"/>
      <c r="J1207" s="1"/>
      <c r="K1207" s="1"/>
      <c r="L1207" s="1"/>
      <c r="M1207" s="1"/>
      <c r="N1207" s="1"/>
      <c r="O1207" s="126"/>
      <c r="P1207" s="103"/>
      <c r="Q1207" s="14"/>
      <c r="R1207" s="14"/>
    </row>
    <row r="1208" spans="1:18" s="15" customFormat="1">
      <c r="A1208" s="237"/>
      <c r="B1208" s="1"/>
      <c r="C1208" s="1"/>
      <c r="D1208" s="8"/>
      <c r="E1208" s="2"/>
      <c r="F1208" s="2"/>
      <c r="G1208" s="185"/>
      <c r="H1208" s="1"/>
      <c r="I1208" s="1"/>
      <c r="J1208" s="1"/>
      <c r="K1208" s="1"/>
      <c r="L1208" s="1"/>
      <c r="M1208" s="1"/>
      <c r="N1208" s="1"/>
      <c r="O1208" s="126"/>
      <c r="P1208" s="103"/>
      <c r="Q1208" s="14"/>
      <c r="R1208" s="14"/>
    </row>
    <row r="1209" spans="1:18" s="15" customFormat="1">
      <c r="A1209" s="237"/>
      <c r="B1209" s="1"/>
      <c r="C1209" s="1"/>
      <c r="D1209" s="8"/>
      <c r="E1209" s="2"/>
      <c r="F1209" s="2"/>
      <c r="G1209" s="185"/>
      <c r="H1209" s="1"/>
      <c r="I1209" s="1"/>
      <c r="J1209" s="1"/>
      <c r="K1209" s="1"/>
      <c r="L1209" s="1"/>
      <c r="M1209" s="1"/>
      <c r="N1209" s="1"/>
      <c r="O1209" s="126"/>
      <c r="P1209" s="103"/>
      <c r="Q1209" s="14"/>
      <c r="R1209" s="14"/>
    </row>
    <row r="1210" spans="1:18" s="15" customFormat="1">
      <c r="A1210" s="237"/>
      <c r="B1210" s="1"/>
      <c r="C1210" s="1"/>
      <c r="D1210" s="8"/>
      <c r="E1210" s="2"/>
      <c r="F1210" s="2"/>
      <c r="G1210" s="185"/>
      <c r="H1210" s="1"/>
      <c r="I1210" s="1"/>
      <c r="J1210" s="1"/>
      <c r="K1210" s="1"/>
      <c r="L1210" s="1"/>
      <c r="M1210" s="1"/>
      <c r="N1210" s="1"/>
      <c r="O1210" s="126"/>
      <c r="P1210" s="103"/>
      <c r="Q1210" s="14"/>
      <c r="R1210" s="14"/>
    </row>
    <row r="1211" spans="1:18" s="15" customFormat="1">
      <c r="A1211" s="237"/>
      <c r="B1211" s="1"/>
      <c r="C1211" s="1"/>
      <c r="D1211" s="8"/>
      <c r="E1211" s="2"/>
      <c r="F1211" s="2"/>
      <c r="G1211" s="185"/>
      <c r="H1211" s="1"/>
      <c r="I1211" s="1"/>
      <c r="J1211" s="1"/>
      <c r="K1211" s="1"/>
      <c r="L1211" s="1"/>
      <c r="M1211" s="1"/>
      <c r="N1211" s="1"/>
      <c r="O1211" s="126"/>
      <c r="P1211" s="103"/>
      <c r="Q1211" s="14"/>
      <c r="R1211" s="14"/>
    </row>
    <row r="1212" spans="1:18" s="15" customFormat="1">
      <c r="A1212" s="237"/>
      <c r="B1212" s="1"/>
      <c r="C1212" s="1"/>
      <c r="D1212" s="8"/>
      <c r="E1212" s="2"/>
      <c r="F1212" s="2"/>
      <c r="G1212" s="185"/>
      <c r="H1212" s="1"/>
      <c r="I1212" s="1"/>
      <c r="J1212" s="1"/>
      <c r="K1212" s="1"/>
      <c r="L1212" s="1"/>
      <c r="M1212" s="1"/>
      <c r="N1212" s="1"/>
      <c r="O1212" s="126"/>
      <c r="P1212" s="103"/>
      <c r="Q1212" s="14"/>
      <c r="R1212" s="14"/>
    </row>
    <row r="1213" spans="1:18" s="15" customFormat="1">
      <c r="A1213" s="237"/>
      <c r="B1213" s="1"/>
      <c r="C1213" s="1"/>
      <c r="D1213" s="8"/>
      <c r="E1213" s="2"/>
      <c r="F1213" s="2"/>
      <c r="G1213" s="185"/>
      <c r="H1213" s="1"/>
      <c r="I1213" s="1"/>
      <c r="J1213" s="1"/>
      <c r="K1213" s="1"/>
      <c r="L1213" s="1"/>
      <c r="M1213" s="1"/>
      <c r="N1213" s="1"/>
      <c r="O1213" s="126"/>
      <c r="P1213" s="103"/>
      <c r="Q1213" s="14"/>
      <c r="R1213" s="14"/>
    </row>
    <row r="1214" spans="1:18" s="15" customFormat="1">
      <c r="A1214" s="237"/>
      <c r="B1214" s="1"/>
      <c r="C1214" s="1"/>
      <c r="D1214" s="8"/>
      <c r="E1214" s="2"/>
      <c r="F1214" s="2"/>
      <c r="G1214" s="185"/>
      <c r="H1214" s="1"/>
      <c r="I1214" s="1"/>
      <c r="J1214" s="1"/>
      <c r="K1214" s="1"/>
      <c r="L1214" s="1"/>
      <c r="M1214" s="1"/>
      <c r="N1214" s="1"/>
      <c r="O1214" s="126"/>
      <c r="P1214" s="103"/>
      <c r="Q1214" s="14"/>
      <c r="R1214" s="14"/>
    </row>
    <row r="1215" spans="1:18" s="15" customFormat="1">
      <c r="A1215" s="237"/>
      <c r="B1215" s="1"/>
      <c r="C1215" s="1"/>
      <c r="D1215" s="8"/>
      <c r="E1215" s="2"/>
      <c r="F1215" s="2"/>
      <c r="G1215" s="185"/>
      <c r="H1215" s="1"/>
      <c r="I1215" s="1"/>
      <c r="J1215" s="1"/>
      <c r="K1215" s="1"/>
      <c r="L1215" s="1"/>
      <c r="M1215" s="1"/>
      <c r="N1215" s="1"/>
      <c r="O1215" s="126"/>
      <c r="P1215" s="103"/>
      <c r="Q1215" s="14"/>
      <c r="R1215" s="14"/>
    </row>
    <row r="1216" spans="1:18" s="15" customFormat="1">
      <c r="A1216" s="237"/>
      <c r="B1216" s="1"/>
      <c r="C1216" s="1"/>
      <c r="D1216" s="8"/>
      <c r="E1216" s="2"/>
      <c r="F1216" s="2"/>
      <c r="G1216" s="185"/>
      <c r="H1216" s="1"/>
      <c r="I1216" s="1"/>
      <c r="J1216" s="1"/>
      <c r="K1216" s="1"/>
      <c r="L1216" s="1"/>
      <c r="M1216" s="1"/>
      <c r="N1216" s="1"/>
      <c r="O1216" s="126"/>
      <c r="P1216" s="103"/>
      <c r="Q1216" s="14"/>
      <c r="R1216" s="14"/>
    </row>
    <row r="1217" spans="1:18" s="15" customFormat="1">
      <c r="A1217" s="237"/>
      <c r="B1217" s="1"/>
      <c r="C1217" s="1"/>
      <c r="D1217" s="8"/>
      <c r="E1217" s="2"/>
      <c r="F1217" s="2"/>
      <c r="G1217" s="185"/>
      <c r="H1217" s="1"/>
      <c r="I1217" s="1"/>
      <c r="J1217" s="1"/>
      <c r="K1217" s="1"/>
      <c r="L1217" s="1"/>
      <c r="M1217" s="1"/>
      <c r="N1217" s="1"/>
      <c r="O1217" s="126"/>
      <c r="P1217" s="103"/>
      <c r="Q1217" s="14"/>
      <c r="R1217" s="14"/>
    </row>
    <row r="1218" spans="1:18" s="15" customFormat="1">
      <c r="A1218" s="237"/>
      <c r="B1218" s="1"/>
      <c r="C1218" s="1"/>
      <c r="D1218" s="8"/>
      <c r="E1218" s="2"/>
      <c r="F1218" s="2"/>
      <c r="G1218" s="185"/>
      <c r="H1218" s="1"/>
      <c r="I1218" s="1"/>
      <c r="J1218" s="1"/>
      <c r="K1218" s="1"/>
      <c r="L1218" s="1"/>
      <c r="M1218" s="1"/>
      <c r="N1218" s="1"/>
      <c r="O1218" s="126"/>
      <c r="P1218" s="103"/>
      <c r="Q1218" s="14"/>
      <c r="R1218" s="14"/>
    </row>
    <row r="1219" spans="1:18" s="15" customFormat="1">
      <c r="A1219" s="237"/>
      <c r="B1219" s="1"/>
      <c r="C1219" s="1"/>
      <c r="D1219" s="8"/>
      <c r="E1219" s="2"/>
      <c r="F1219" s="2"/>
      <c r="G1219" s="185"/>
      <c r="H1219" s="1"/>
      <c r="I1219" s="1"/>
      <c r="J1219" s="1"/>
      <c r="K1219" s="1"/>
      <c r="L1219" s="1"/>
      <c r="M1219" s="1"/>
      <c r="N1219" s="1"/>
      <c r="O1219" s="126"/>
      <c r="P1219" s="103"/>
      <c r="Q1219" s="14"/>
      <c r="R1219" s="14"/>
    </row>
    <row r="1220" spans="1:18" s="15" customFormat="1">
      <c r="A1220" s="237"/>
      <c r="B1220" s="1"/>
      <c r="C1220" s="1"/>
      <c r="D1220" s="8"/>
      <c r="E1220" s="2"/>
      <c r="F1220" s="2"/>
      <c r="G1220" s="185"/>
      <c r="H1220" s="1"/>
      <c r="I1220" s="1"/>
      <c r="J1220" s="1"/>
      <c r="K1220" s="1"/>
      <c r="L1220" s="1"/>
      <c r="M1220" s="1"/>
      <c r="N1220" s="1"/>
      <c r="O1220" s="126"/>
      <c r="P1220" s="103"/>
      <c r="Q1220" s="14"/>
      <c r="R1220" s="14"/>
    </row>
    <row r="1221" spans="1:18" s="15" customFormat="1">
      <c r="A1221" s="237"/>
      <c r="B1221" s="1"/>
      <c r="C1221" s="1"/>
      <c r="D1221" s="8"/>
      <c r="E1221" s="2"/>
      <c r="F1221" s="2"/>
      <c r="G1221" s="185"/>
      <c r="H1221" s="1"/>
      <c r="I1221" s="1"/>
      <c r="J1221" s="1"/>
      <c r="K1221" s="1"/>
      <c r="L1221" s="1"/>
      <c r="M1221" s="1"/>
      <c r="N1221" s="1"/>
      <c r="O1221" s="126"/>
      <c r="P1221" s="103"/>
      <c r="Q1221" s="14"/>
      <c r="R1221" s="14"/>
    </row>
    <row r="1222" spans="1:18" s="15" customFormat="1">
      <c r="A1222" s="237"/>
      <c r="B1222" s="1"/>
      <c r="C1222" s="1"/>
      <c r="D1222" s="8"/>
      <c r="E1222" s="2"/>
      <c r="F1222" s="2"/>
      <c r="G1222" s="185"/>
      <c r="H1222" s="1"/>
      <c r="I1222" s="1"/>
      <c r="J1222" s="1"/>
      <c r="K1222" s="1"/>
      <c r="L1222" s="1"/>
      <c r="M1222" s="1"/>
      <c r="N1222" s="1"/>
      <c r="O1222" s="126"/>
      <c r="P1222" s="103"/>
      <c r="Q1222" s="14"/>
      <c r="R1222" s="14"/>
    </row>
    <row r="1223" spans="1:18" s="15" customFormat="1">
      <c r="A1223" s="237"/>
      <c r="B1223" s="1"/>
      <c r="C1223" s="1"/>
      <c r="D1223" s="8"/>
      <c r="E1223" s="2"/>
      <c r="F1223" s="2"/>
      <c r="G1223" s="185"/>
      <c r="H1223" s="1"/>
      <c r="I1223" s="1"/>
      <c r="J1223" s="1"/>
      <c r="K1223" s="1"/>
      <c r="L1223" s="1"/>
      <c r="M1223" s="1"/>
      <c r="N1223" s="1"/>
      <c r="O1223" s="126"/>
      <c r="P1223" s="103"/>
      <c r="Q1223" s="14"/>
      <c r="R1223" s="14"/>
    </row>
    <row r="1224" spans="1:18" s="15" customFormat="1">
      <c r="A1224" s="237"/>
      <c r="B1224" s="1"/>
      <c r="C1224" s="1"/>
      <c r="D1224" s="8"/>
      <c r="E1224" s="2"/>
      <c r="F1224" s="2"/>
      <c r="G1224" s="185"/>
      <c r="H1224" s="1"/>
      <c r="I1224" s="1"/>
      <c r="J1224" s="1"/>
      <c r="K1224" s="1"/>
      <c r="L1224" s="1"/>
      <c r="M1224" s="1"/>
      <c r="N1224" s="1"/>
      <c r="O1224" s="126"/>
      <c r="P1224" s="103"/>
      <c r="Q1224" s="14"/>
      <c r="R1224" s="14"/>
    </row>
    <row r="1225" spans="1:18" s="15" customFormat="1">
      <c r="A1225" s="237"/>
      <c r="B1225" s="1"/>
      <c r="C1225" s="1"/>
      <c r="D1225" s="8"/>
      <c r="E1225" s="2"/>
      <c r="F1225" s="2"/>
      <c r="G1225" s="185"/>
      <c r="H1225" s="1"/>
      <c r="I1225" s="1"/>
      <c r="J1225" s="1"/>
      <c r="K1225" s="1"/>
      <c r="L1225" s="1"/>
      <c r="M1225" s="1"/>
      <c r="N1225" s="1"/>
      <c r="O1225" s="126"/>
      <c r="P1225" s="103"/>
      <c r="Q1225" s="14"/>
      <c r="R1225" s="14"/>
    </row>
    <row r="1226" spans="1:18" s="15" customFormat="1">
      <c r="A1226" s="237"/>
      <c r="B1226" s="1"/>
      <c r="C1226" s="1"/>
      <c r="D1226" s="8"/>
      <c r="E1226" s="2"/>
      <c r="F1226" s="2"/>
      <c r="G1226" s="185"/>
      <c r="H1226" s="1"/>
      <c r="I1226" s="1"/>
      <c r="J1226" s="1"/>
      <c r="K1226" s="1"/>
      <c r="L1226" s="1"/>
      <c r="M1226" s="1"/>
      <c r="N1226" s="1"/>
      <c r="O1226" s="126"/>
      <c r="P1226" s="103"/>
      <c r="Q1226" s="14"/>
      <c r="R1226" s="14"/>
    </row>
    <row r="1227" spans="1:18" s="15" customFormat="1">
      <c r="A1227" s="237"/>
      <c r="B1227" s="1"/>
      <c r="C1227" s="1"/>
      <c r="D1227" s="8"/>
      <c r="E1227" s="2"/>
      <c r="F1227" s="2"/>
      <c r="G1227" s="185"/>
      <c r="H1227" s="1"/>
      <c r="I1227" s="1"/>
      <c r="J1227" s="1"/>
      <c r="K1227" s="1"/>
      <c r="L1227" s="1"/>
      <c r="M1227" s="1"/>
      <c r="N1227" s="1"/>
      <c r="O1227" s="126"/>
      <c r="P1227" s="103"/>
      <c r="Q1227" s="14"/>
      <c r="R1227" s="14"/>
    </row>
    <row r="1228" spans="1:18" s="15" customFormat="1">
      <c r="A1228" s="237"/>
      <c r="B1228" s="1"/>
      <c r="C1228" s="1"/>
      <c r="D1228" s="8"/>
      <c r="E1228" s="2"/>
      <c r="F1228" s="2"/>
      <c r="G1228" s="185"/>
      <c r="H1228" s="1"/>
      <c r="I1228" s="1"/>
      <c r="J1228" s="1"/>
      <c r="K1228" s="1"/>
      <c r="L1228" s="1"/>
      <c r="M1228" s="1"/>
      <c r="N1228" s="1"/>
      <c r="O1228" s="126"/>
      <c r="P1228" s="103"/>
      <c r="Q1228" s="14"/>
      <c r="R1228" s="14"/>
    </row>
    <row r="1229" spans="1:18" s="15" customFormat="1">
      <c r="A1229" s="237"/>
      <c r="B1229" s="1"/>
      <c r="C1229" s="1"/>
      <c r="D1229" s="8"/>
      <c r="E1229" s="2"/>
      <c r="F1229" s="2"/>
      <c r="G1229" s="185"/>
      <c r="H1229" s="1"/>
      <c r="I1229" s="1"/>
      <c r="J1229" s="1"/>
      <c r="K1229" s="1"/>
      <c r="L1229" s="1"/>
      <c r="M1229" s="1"/>
      <c r="N1229" s="1"/>
      <c r="O1229" s="126"/>
      <c r="P1229" s="103"/>
      <c r="Q1229" s="14"/>
      <c r="R1229" s="14"/>
    </row>
    <row r="1230" spans="1:18" s="15" customFormat="1">
      <c r="A1230" s="237"/>
      <c r="B1230" s="1"/>
      <c r="C1230" s="1"/>
      <c r="D1230" s="8"/>
      <c r="E1230" s="2"/>
      <c r="F1230" s="2"/>
      <c r="G1230" s="185"/>
      <c r="H1230" s="1"/>
      <c r="I1230" s="1"/>
      <c r="J1230" s="1"/>
      <c r="K1230" s="1"/>
      <c r="L1230" s="1"/>
      <c r="M1230" s="1"/>
      <c r="N1230" s="1"/>
      <c r="O1230" s="126"/>
      <c r="P1230" s="103"/>
      <c r="Q1230" s="14"/>
      <c r="R1230" s="14"/>
    </row>
    <row r="1231" spans="1:18" s="15" customFormat="1">
      <c r="A1231" s="237"/>
      <c r="B1231" s="1"/>
      <c r="C1231" s="1"/>
      <c r="D1231" s="8"/>
      <c r="E1231" s="2"/>
      <c r="F1231" s="2"/>
      <c r="G1231" s="185"/>
      <c r="H1231" s="1"/>
      <c r="I1231" s="1"/>
      <c r="J1231" s="1"/>
      <c r="K1231" s="1"/>
      <c r="L1231" s="1"/>
      <c r="M1231" s="1"/>
      <c r="N1231" s="1"/>
      <c r="O1231" s="126"/>
      <c r="P1231" s="103"/>
      <c r="Q1231" s="14"/>
      <c r="R1231" s="14"/>
    </row>
    <row r="1232" spans="1:18" s="15" customFormat="1">
      <c r="A1232" s="237"/>
      <c r="B1232" s="1"/>
      <c r="C1232" s="1"/>
      <c r="D1232" s="8"/>
      <c r="E1232" s="2"/>
      <c r="F1232" s="2"/>
      <c r="G1232" s="185"/>
      <c r="H1232" s="1"/>
      <c r="I1232" s="1"/>
      <c r="J1232" s="1"/>
      <c r="K1232" s="1"/>
      <c r="L1232" s="1"/>
      <c r="M1232" s="1"/>
      <c r="N1232" s="1"/>
      <c r="O1232" s="126"/>
      <c r="P1232" s="103"/>
      <c r="Q1232" s="14"/>
      <c r="R1232" s="14"/>
    </row>
    <row r="1233" spans="1:18" s="15" customFormat="1">
      <c r="A1233" s="237"/>
      <c r="B1233" s="1"/>
      <c r="C1233" s="1"/>
      <c r="D1233" s="8"/>
      <c r="E1233" s="2"/>
      <c r="F1233" s="2"/>
      <c r="G1233" s="185"/>
      <c r="H1233" s="1"/>
      <c r="I1233" s="1"/>
      <c r="J1233" s="1"/>
      <c r="K1233" s="1"/>
      <c r="L1233" s="1"/>
      <c r="M1233" s="1"/>
      <c r="N1233" s="1"/>
      <c r="O1233" s="126"/>
      <c r="P1233" s="103"/>
      <c r="Q1233" s="14"/>
      <c r="R1233" s="14"/>
    </row>
    <row r="1234" spans="1:18" s="15" customFormat="1">
      <c r="A1234" s="237"/>
      <c r="B1234" s="1"/>
      <c r="C1234" s="1"/>
      <c r="D1234" s="8"/>
      <c r="E1234" s="2"/>
      <c r="F1234" s="2"/>
      <c r="G1234" s="185"/>
      <c r="H1234" s="1"/>
      <c r="I1234" s="1"/>
      <c r="J1234" s="1"/>
      <c r="K1234" s="1"/>
      <c r="L1234" s="1"/>
      <c r="M1234" s="1"/>
      <c r="N1234" s="1"/>
      <c r="O1234" s="126"/>
      <c r="P1234" s="103"/>
      <c r="Q1234" s="14"/>
      <c r="R1234" s="14"/>
    </row>
    <row r="1235" spans="1:18" s="15" customFormat="1">
      <c r="A1235" s="237"/>
      <c r="B1235" s="1"/>
      <c r="C1235" s="1"/>
      <c r="D1235" s="8"/>
      <c r="E1235" s="2"/>
      <c r="F1235" s="2"/>
      <c r="G1235" s="185"/>
      <c r="H1235" s="1"/>
      <c r="I1235" s="1"/>
      <c r="J1235" s="1"/>
      <c r="K1235" s="1"/>
      <c r="L1235" s="1"/>
      <c r="M1235" s="1"/>
      <c r="N1235" s="1"/>
      <c r="O1235" s="126"/>
      <c r="P1235" s="103"/>
      <c r="Q1235" s="14"/>
      <c r="R1235" s="14"/>
    </row>
    <row r="1236" spans="1:18" s="15" customFormat="1">
      <c r="A1236" s="237"/>
      <c r="B1236" s="1"/>
      <c r="C1236" s="1"/>
      <c r="D1236" s="8"/>
      <c r="E1236" s="2"/>
      <c r="F1236" s="2"/>
      <c r="G1236" s="185"/>
      <c r="H1236" s="1"/>
      <c r="I1236" s="1"/>
      <c r="J1236" s="1"/>
      <c r="K1236" s="1"/>
      <c r="L1236" s="1"/>
      <c r="M1236" s="1"/>
      <c r="N1236" s="1"/>
      <c r="O1236" s="126"/>
      <c r="P1236" s="103"/>
      <c r="Q1236" s="14"/>
      <c r="R1236" s="14"/>
    </row>
    <row r="1237" spans="1:18" s="15" customFormat="1">
      <c r="A1237" s="237"/>
      <c r="B1237" s="1"/>
      <c r="C1237" s="1"/>
      <c r="D1237" s="8"/>
      <c r="E1237" s="2"/>
      <c r="F1237" s="2"/>
      <c r="G1237" s="185"/>
      <c r="H1237" s="1"/>
      <c r="I1237" s="1"/>
      <c r="J1237" s="1"/>
      <c r="K1237" s="1"/>
      <c r="L1237" s="1"/>
      <c r="M1237" s="1"/>
      <c r="N1237" s="1"/>
      <c r="O1237" s="126"/>
      <c r="P1237" s="103"/>
      <c r="Q1237" s="14"/>
      <c r="R1237" s="14"/>
    </row>
    <row r="1238" spans="1:18" s="15" customFormat="1">
      <c r="A1238" s="237"/>
      <c r="B1238" s="1"/>
      <c r="C1238" s="1"/>
      <c r="D1238" s="8"/>
      <c r="E1238" s="2"/>
      <c r="F1238" s="2"/>
      <c r="G1238" s="185"/>
      <c r="H1238" s="1"/>
      <c r="I1238" s="1"/>
      <c r="J1238" s="1"/>
      <c r="K1238" s="1"/>
      <c r="L1238" s="1"/>
      <c r="M1238" s="1"/>
      <c r="N1238" s="1"/>
      <c r="O1238" s="126"/>
      <c r="P1238" s="103"/>
      <c r="Q1238" s="14"/>
      <c r="R1238" s="14"/>
    </row>
    <row r="1239" spans="1:18" s="15" customFormat="1">
      <c r="A1239" s="237"/>
      <c r="B1239" s="1"/>
      <c r="C1239" s="1"/>
      <c r="D1239" s="8"/>
      <c r="E1239" s="2"/>
      <c r="F1239" s="2"/>
      <c r="G1239" s="185"/>
      <c r="H1239" s="1"/>
      <c r="I1239" s="1"/>
      <c r="J1239" s="1"/>
      <c r="K1239" s="1"/>
      <c r="L1239" s="1"/>
      <c r="M1239" s="1"/>
      <c r="N1239" s="1"/>
      <c r="O1239" s="126"/>
      <c r="P1239" s="103"/>
      <c r="Q1239" s="14"/>
      <c r="R1239" s="14"/>
    </row>
    <row r="1240" spans="1:18" s="15" customFormat="1">
      <c r="A1240" s="237"/>
      <c r="B1240" s="1"/>
      <c r="C1240" s="1"/>
      <c r="D1240" s="8"/>
      <c r="E1240" s="2"/>
      <c r="F1240" s="2"/>
      <c r="G1240" s="185"/>
      <c r="H1240" s="1"/>
      <c r="I1240" s="1"/>
      <c r="J1240" s="1"/>
      <c r="K1240" s="1"/>
      <c r="L1240" s="1"/>
      <c r="M1240" s="1"/>
      <c r="N1240" s="1"/>
      <c r="O1240" s="126"/>
      <c r="P1240" s="103"/>
      <c r="Q1240" s="14"/>
      <c r="R1240" s="14"/>
    </row>
    <row r="1241" spans="1:18" s="15" customFormat="1">
      <c r="A1241" s="237"/>
      <c r="B1241" s="1"/>
      <c r="C1241" s="1"/>
      <c r="D1241" s="8"/>
      <c r="E1241" s="2"/>
      <c r="F1241" s="2"/>
      <c r="G1241" s="185"/>
      <c r="H1241" s="1"/>
      <c r="I1241" s="1"/>
      <c r="J1241" s="1"/>
      <c r="K1241" s="1"/>
      <c r="L1241" s="1"/>
      <c r="M1241" s="1"/>
      <c r="N1241" s="1"/>
      <c r="O1241" s="126"/>
      <c r="P1241" s="103"/>
      <c r="Q1241" s="14"/>
      <c r="R1241" s="14"/>
    </row>
    <row r="1242" spans="1:18" s="15" customFormat="1">
      <c r="A1242" s="237"/>
      <c r="B1242" s="1"/>
      <c r="C1242" s="1"/>
      <c r="D1242" s="8"/>
      <c r="E1242" s="2"/>
      <c r="F1242" s="2"/>
      <c r="G1242" s="185"/>
      <c r="H1242" s="1"/>
      <c r="I1242" s="1"/>
      <c r="J1242" s="1"/>
      <c r="K1242" s="1"/>
      <c r="L1242" s="1"/>
      <c r="M1242" s="1"/>
      <c r="N1242" s="1"/>
      <c r="O1242" s="126"/>
      <c r="P1242" s="103"/>
      <c r="Q1242" s="14"/>
      <c r="R1242" s="14"/>
    </row>
    <row r="1243" spans="1:18" s="15" customFormat="1">
      <c r="A1243" s="237"/>
      <c r="B1243" s="1"/>
      <c r="C1243" s="1"/>
      <c r="D1243" s="8"/>
      <c r="E1243" s="2"/>
      <c r="F1243" s="2"/>
      <c r="G1243" s="185"/>
      <c r="H1243" s="1"/>
      <c r="I1243" s="1"/>
      <c r="J1243" s="1"/>
      <c r="K1243" s="1"/>
      <c r="L1243" s="1"/>
      <c r="M1243" s="1"/>
      <c r="N1243" s="1"/>
      <c r="O1243" s="126"/>
      <c r="P1243" s="103"/>
      <c r="Q1243" s="14"/>
      <c r="R1243" s="14"/>
    </row>
    <row r="1244" spans="1:18" s="15" customFormat="1">
      <c r="A1244" s="237"/>
      <c r="B1244" s="1"/>
      <c r="C1244" s="1"/>
      <c r="D1244" s="8"/>
      <c r="E1244" s="2"/>
      <c r="F1244" s="2"/>
      <c r="G1244" s="185"/>
      <c r="H1244" s="1"/>
      <c r="I1244" s="1"/>
      <c r="J1244" s="1"/>
      <c r="K1244" s="1"/>
      <c r="L1244" s="1"/>
      <c r="M1244" s="1"/>
      <c r="N1244" s="1"/>
      <c r="O1244" s="126"/>
      <c r="P1244" s="103"/>
      <c r="Q1244" s="14"/>
      <c r="R1244" s="14"/>
    </row>
    <row r="1245" spans="1:18" s="15" customFormat="1">
      <c r="A1245" s="237"/>
      <c r="B1245" s="1"/>
      <c r="C1245" s="1"/>
      <c r="D1245" s="8"/>
      <c r="E1245" s="2"/>
      <c r="F1245" s="2"/>
      <c r="G1245" s="185"/>
      <c r="H1245" s="1"/>
      <c r="I1245" s="1"/>
      <c r="J1245" s="1"/>
      <c r="K1245" s="1"/>
      <c r="L1245" s="1"/>
      <c r="M1245" s="1"/>
      <c r="N1245" s="1"/>
      <c r="O1245" s="126"/>
      <c r="P1245" s="103"/>
      <c r="Q1245" s="14"/>
      <c r="R1245" s="14"/>
    </row>
    <row r="1246" spans="1:18" s="15" customFormat="1">
      <c r="A1246" s="237"/>
      <c r="B1246" s="1"/>
      <c r="C1246" s="1"/>
      <c r="D1246" s="8"/>
      <c r="E1246" s="2"/>
      <c r="F1246" s="2"/>
      <c r="G1246" s="185"/>
      <c r="H1246" s="1"/>
      <c r="I1246" s="1"/>
      <c r="J1246" s="1"/>
      <c r="K1246" s="1"/>
      <c r="L1246" s="1"/>
      <c r="M1246" s="1"/>
      <c r="N1246" s="1"/>
      <c r="O1246" s="126"/>
      <c r="P1246" s="103"/>
      <c r="Q1246" s="14"/>
      <c r="R1246" s="14"/>
    </row>
    <row r="1247" spans="1:18" s="15" customFormat="1">
      <c r="A1247" s="237"/>
      <c r="B1247" s="1"/>
      <c r="C1247" s="1"/>
      <c r="D1247" s="8"/>
      <c r="E1247" s="2"/>
      <c r="F1247" s="2"/>
      <c r="G1247" s="185"/>
      <c r="H1247" s="1"/>
      <c r="I1247" s="1"/>
      <c r="J1247" s="1"/>
      <c r="K1247" s="1"/>
      <c r="L1247" s="1"/>
      <c r="M1247" s="1"/>
      <c r="N1247" s="1"/>
      <c r="O1247" s="126"/>
      <c r="P1247" s="103"/>
      <c r="Q1247" s="14"/>
      <c r="R1247" s="14"/>
    </row>
    <row r="1248" spans="1:18" s="15" customFormat="1">
      <c r="A1248" s="237"/>
      <c r="B1248" s="1"/>
      <c r="C1248" s="1"/>
      <c r="D1248" s="8"/>
      <c r="E1248" s="2"/>
      <c r="F1248" s="2"/>
      <c r="G1248" s="185"/>
      <c r="H1248" s="1"/>
      <c r="I1248" s="1"/>
      <c r="J1248" s="1"/>
      <c r="K1248" s="1"/>
      <c r="L1248" s="1"/>
      <c r="M1248" s="1"/>
      <c r="N1248" s="1"/>
      <c r="O1248" s="126"/>
      <c r="P1248" s="103"/>
      <c r="Q1248" s="14"/>
      <c r="R1248" s="14"/>
    </row>
    <row r="1249" spans="1:18" s="15" customFormat="1">
      <c r="A1249" s="237"/>
      <c r="B1249" s="1"/>
      <c r="C1249" s="1"/>
      <c r="D1249" s="8"/>
      <c r="E1249" s="2"/>
      <c r="F1249" s="2"/>
      <c r="G1249" s="185"/>
      <c r="H1249" s="1"/>
      <c r="I1249" s="1"/>
      <c r="J1249" s="1"/>
      <c r="K1249" s="1"/>
      <c r="L1249" s="1"/>
      <c r="M1249" s="1"/>
      <c r="N1249" s="1"/>
      <c r="O1249" s="126"/>
      <c r="P1249" s="103"/>
      <c r="Q1249" s="14"/>
      <c r="R1249" s="14"/>
    </row>
    <row r="1250" spans="1:18" s="15" customFormat="1">
      <c r="A1250" s="237"/>
      <c r="B1250" s="1"/>
      <c r="C1250" s="1"/>
      <c r="D1250" s="8"/>
      <c r="E1250" s="2"/>
      <c r="F1250" s="2"/>
      <c r="G1250" s="185"/>
      <c r="H1250" s="1"/>
      <c r="I1250" s="1"/>
      <c r="J1250" s="1"/>
      <c r="K1250" s="1"/>
      <c r="L1250" s="1"/>
      <c r="M1250" s="1"/>
      <c r="N1250" s="1"/>
      <c r="O1250" s="126"/>
      <c r="P1250" s="103"/>
      <c r="Q1250" s="14"/>
      <c r="R1250" s="14"/>
    </row>
    <row r="1251" spans="1:18" s="15" customFormat="1">
      <c r="A1251" s="237"/>
      <c r="B1251" s="1"/>
      <c r="C1251" s="1"/>
      <c r="D1251" s="8"/>
      <c r="E1251" s="2"/>
      <c r="F1251" s="2"/>
      <c r="G1251" s="185"/>
      <c r="H1251" s="1"/>
      <c r="I1251" s="1"/>
      <c r="J1251" s="1"/>
      <c r="K1251" s="1"/>
      <c r="L1251" s="1"/>
      <c r="M1251" s="1"/>
      <c r="N1251" s="1"/>
      <c r="O1251" s="126"/>
      <c r="P1251" s="103"/>
      <c r="Q1251" s="14"/>
      <c r="R1251" s="14"/>
    </row>
    <row r="1252" spans="1:18" s="15" customFormat="1">
      <c r="A1252" s="237"/>
      <c r="B1252" s="1"/>
      <c r="C1252" s="1"/>
      <c r="D1252" s="8"/>
      <c r="E1252" s="2"/>
      <c r="F1252" s="2"/>
      <c r="G1252" s="185"/>
      <c r="H1252" s="1"/>
      <c r="I1252" s="1"/>
      <c r="J1252" s="1"/>
      <c r="K1252" s="1"/>
      <c r="L1252" s="1"/>
      <c r="M1252" s="1"/>
      <c r="N1252" s="1"/>
      <c r="O1252" s="126"/>
      <c r="P1252" s="103"/>
      <c r="Q1252" s="14"/>
      <c r="R1252" s="14"/>
    </row>
    <row r="1253" spans="1:18" s="15" customFormat="1">
      <c r="A1253" s="237"/>
      <c r="B1253" s="1"/>
      <c r="C1253" s="1"/>
      <c r="D1253" s="8"/>
      <c r="E1253" s="2"/>
      <c r="F1253" s="2"/>
      <c r="G1253" s="185"/>
      <c r="H1253" s="1"/>
      <c r="I1253" s="1"/>
      <c r="J1253" s="1"/>
      <c r="K1253" s="1"/>
      <c r="L1253" s="1"/>
      <c r="M1253" s="1"/>
      <c r="N1253" s="1"/>
      <c r="O1253" s="126"/>
      <c r="P1253" s="103"/>
      <c r="Q1253" s="14"/>
      <c r="R1253" s="14"/>
    </row>
    <row r="1254" spans="1:18" s="15" customFormat="1">
      <c r="A1254" s="237"/>
      <c r="B1254" s="1"/>
      <c r="C1254" s="1"/>
      <c r="D1254" s="8"/>
      <c r="E1254" s="2"/>
      <c r="F1254" s="2"/>
      <c r="G1254" s="185"/>
      <c r="H1254" s="1"/>
      <c r="I1254" s="1"/>
      <c r="J1254" s="1"/>
      <c r="K1254" s="1"/>
      <c r="L1254" s="1"/>
      <c r="M1254" s="1"/>
      <c r="N1254" s="1"/>
      <c r="O1254" s="126"/>
      <c r="P1254" s="103"/>
      <c r="Q1254" s="14"/>
      <c r="R1254" s="14"/>
    </row>
    <row r="1255" spans="1:18" s="15" customFormat="1">
      <c r="A1255" s="237"/>
      <c r="B1255" s="1"/>
      <c r="C1255" s="1"/>
      <c r="D1255" s="8"/>
      <c r="E1255" s="2"/>
      <c r="F1255" s="2"/>
      <c r="G1255" s="185"/>
      <c r="H1255" s="1"/>
      <c r="I1255" s="1"/>
      <c r="J1255" s="1"/>
      <c r="K1255" s="1"/>
      <c r="L1255" s="1"/>
      <c r="M1255" s="1"/>
      <c r="N1255" s="1"/>
      <c r="O1255" s="126"/>
      <c r="P1255" s="103"/>
      <c r="Q1255" s="14"/>
      <c r="R1255" s="14"/>
    </row>
    <row r="1256" spans="1:18" s="15" customFormat="1">
      <c r="A1256" s="237"/>
      <c r="B1256" s="1"/>
      <c r="C1256" s="1"/>
      <c r="D1256" s="8"/>
      <c r="E1256" s="2"/>
      <c r="F1256" s="2"/>
      <c r="G1256" s="185"/>
      <c r="H1256" s="1"/>
      <c r="I1256" s="1"/>
      <c r="J1256" s="1"/>
      <c r="K1256" s="1"/>
      <c r="L1256" s="1"/>
      <c r="M1256" s="1"/>
      <c r="N1256" s="1"/>
      <c r="O1256" s="126"/>
      <c r="P1256" s="103"/>
      <c r="Q1256" s="14"/>
      <c r="R1256" s="14"/>
    </row>
    <row r="1257" spans="1:18" s="15" customFormat="1">
      <c r="A1257" s="237"/>
      <c r="B1257" s="1"/>
      <c r="C1257" s="1"/>
      <c r="D1257" s="8"/>
      <c r="E1257" s="2"/>
      <c r="F1257" s="2"/>
      <c r="G1257" s="185"/>
      <c r="H1257" s="1"/>
      <c r="I1257" s="1"/>
      <c r="J1257" s="1"/>
      <c r="K1257" s="1"/>
      <c r="L1257" s="1"/>
      <c r="M1257" s="1"/>
      <c r="N1257" s="1"/>
      <c r="O1257" s="126"/>
      <c r="P1257" s="103"/>
      <c r="Q1257" s="14"/>
      <c r="R1257" s="14"/>
    </row>
    <row r="1258" spans="1:18" s="15" customFormat="1">
      <c r="A1258" s="237"/>
      <c r="B1258" s="1"/>
      <c r="C1258" s="1"/>
      <c r="D1258" s="8"/>
      <c r="E1258" s="2"/>
      <c r="F1258" s="2"/>
      <c r="G1258" s="185"/>
      <c r="H1258" s="1"/>
      <c r="I1258" s="1"/>
      <c r="J1258" s="1"/>
      <c r="K1258" s="1"/>
      <c r="L1258" s="1"/>
      <c r="M1258" s="1"/>
      <c r="N1258" s="1"/>
      <c r="O1258" s="126"/>
      <c r="P1258" s="103"/>
      <c r="Q1258" s="14"/>
      <c r="R1258" s="14"/>
    </row>
    <row r="1259" spans="1:18" s="15" customFormat="1">
      <c r="A1259" s="237"/>
      <c r="B1259" s="1"/>
      <c r="C1259" s="1"/>
      <c r="D1259" s="8"/>
      <c r="E1259" s="2"/>
      <c r="F1259" s="2"/>
      <c r="G1259" s="185"/>
      <c r="H1259" s="1"/>
      <c r="I1259" s="1"/>
      <c r="J1259" s="1"/>
      <c r="K1259" s="1"/>
      <c r="L1259" s="1"/>
      <c r="M1259" s="1"/>
      <c r="N1259" s="1"/>
      <c r="O1259" s="126"/>
      <c r="P1259" s="103"/>
      <c r="Q1259" s="14"/>
      <c r="R1259" s="14"/>
    </row>
    <row r="1260" spans="1:18" s="15" customFormat="1">
      <c r="A1260" s="237"/>
      <c r="B1260" s="1"/>
      <c r="C1260" s="1"/>
      <c r="D1260" s="8"/>
      <c r="E1260" s="2"/>
      <c r="F1260" s="2"/>
      <c r="G1260" s="185"/>
      <c r="H1260" s="1"/>
      <c r="I1260" s="1"/>
      <c r="J1260" s="1"/>
      <c r="K1260" s="1"/>
      <c r="L1260" s="1"/>
      <c r="M1260" s="1"/>
      <c r="N1260" s="1"/>
      <c r="O1260" s="126"/>
      <c r="P1260" s="103"/>
      <c r="Q1260" s="14"/>
      <c r="R1260" s="14"/>
    </row>
    <row r="1261" spans="1:18" s="15" customFormat="1">
      <c r="A1261" s="237"/>
      <c r="B1261" s="1"/>
      <c r="C1261" s="1"/>
      <c r="D1261" s="8"/>
      <c r="E1261" s="2"/>
      <c r="F1261" s="2"/>
      <c r="G1261" s="185"/>
      <c r="H1261" s="1"/>
      <c r="I1261" s="1"/>
      <c r="J1261" s="1"/>
      <c r="K1261" s="1"/>
      <c r="L1261" s="1"/>
      <c r="M1261" s="1"/>
      <c r="N1261" s="1"/>
      <c r="O1261" s="126"/>
      <c r="P1261" s="103"/>
      <c r="Q1261" s="14"/>
      <c r="R1261" s="14"/>
    </row>
    <row r="1262" spans="1:18" s="15" customFormat="1">
      <c r="A1262" s="237"/>
      <c r="B1262" s="1"/>
      <c r="C1262" s="1"/>
      <c r="D1262" s="8"/>
      <c r="E1262" s="2"/>
      <c r="F1262" s="2"/>
      <c r="G1262" s="185"/>
      <c r="H1262" s="1"/>
      <c r="I1262" s="1"/>
      <c r="J1262" s="1"/>
      <c r="K1262" s="1"/>
      <c r="L1262" s="1"/>
      <c r="M1262" s="1"/>
      <c r="N1262" s="1"/>
      <c r="O1262" s="126"/>
      <c r="P1262" s="103"/>
      <c r="Q1262" s="14"/>
      <c r="R1262" s="14"/>
    </row>
    <row r="1263" spans="1:18" s="15" customFormat="1">
      <c r="A1263" s="237"/>
      <c r="B1263" s="1"/>
      <c r="C1263" s="1"/>
      <c r="D1263" s="8"/>
      <c r="E1263" s="2"/>
      <c r="F1263" s="2"/>
      <c r="G1263" s="185"/>
      <c r="H1263" s="1"/>
      <c r="I1263" s="1"/>
      <c r="J1263" s="1"/>
      <c r="K1263" s="1"/>
      <c r="L1263" s="1"/>
      <c r="M1263" s="1"/>
      <c r="N1263" s="1"/>
      <c r="O1263" s="126"/>
      <c r="P1263" s="103"/>
      <c r="Q1263" s="14"/>
      <c r="R1263" s="14"/>
    </row>
    <row r="1264" spans="1:18" s="15" customFormat="1">
      <c r="A1264" s="237"/>
      <c r="B1264" s="1"/>
      <c r="C1264" s="1"/>
      <c r="D1264" s="8"/>
      <c r="E1264" s="2"/>
      <c r="F1264" s="2"/>
      <c r="G1264" s="185"/>
      <c r="H1264" s="1"/>
      <c r="I1264" s="1"/>
      <c r="J1264" s="1"/>
      <c r="K1264" s="1"/>
      <c r="L1264" s="1"/>
      <c r="M1264" s="1"/>
      <c r="N1264" s="1"/>
      <c r="O1264" s="126"/>
      <c r="P1264" s="103"/>
      <c r="Q1264" s="14"/>
      <c r="R1264" s="14"/>
    </row>
    <row r="1265" spans="1:18" s="15" customFormat="1">
      <c r="A1265" s="237"/>
      <c r="B1265" s="1"/>
      <c r="C1265" s="1"/>
      <c r="D1265" s="8"/>
      <c r="E1265" s="2"/>
      <c r="F1265" s="2"/>
      <c r="G1265" s="185"/>
      <c r="H1265" s="1"/>
      <c r="I1265" s="1"/>
      <c r="J1265" s="1"/>
      <c r="K1265" s="1"/>
      <c r="L1265" s="1"/>
      <c r="M1265" s="1"/>
      <c r="N1265" s="1"/>
      <c r="O1265" s="126"/>
      <c r="P1265" s="103"/>
      <c r="Q1265" s="14"/>
      <c r="R1265" s="14"/>
    </row>
    <row r="1266" spans="1:18" s="15" customFormat="1">
      <c r="A1266" s="237"/>
      <c r="B1266" s="1"/>
      <c r="C1266" s="1"/>
      <c r="D1266" s="8"/>
      <c r="E1266" s="2"/>
      <c r="F1266" s="2"/>
      <c r="G1266" s="185"/>
      <c r="H1266" s="1"/>
      <c r="I1266" s="1"/>
      <c r="J1266" s="1"/>
      <c r="K1266" s="1"/>
      <c r="L1266" s="1"/>
      <c r="M1266" s="1"/>
      <c r="N1266" s="1"/>
      <c r="O1266" s="126"/>
      <c r="P1266" s="103"/>
      <c r="Q1266" s="14"/>
      <c r="R1266" s="14"/>
    </row>
    <row r="1267" spans="1:18" s="15" customFormat="1">
      <c r="A1267" s="237"/>
      <c r="B1267" s="1"/>
      <c r="C1267" s="1"/>
      <c r="D1267" s="8"/>
      <c r="E1267" s="2"/>
      <c r="F1267" s="2"/>
      <c r="G1267" s="185"/>
      <c r="H1267" s="1"/>
      <c r="I1267" s="1"/>
      <c r="J1267" s="1"/>
      <c r="K1267" s="1"/>
      <c r="L1267" s="1"/>
      <c r="M1267" s="1"/>
      <c r="N1267" s="1"/>
      <c r="O1267" s="126"/>
      <c r="P1267" s="103"/>
      <c r="Q1267" s="14"/>
      <c r="R1267" s="14"/>
    </row>
    <row r="1268" spans="1:18" s="15" customFormat="1">
      <c r="A1268" s="237"/>
      <c r="B1268" s="1"/>
      <c r="C1268" s="1"/>
      <c r="D1268" s="8"/>
      <c r="E1268" s="2"/>
      <c r="F1268" s="2"/>
      <c r="G1268" s="185"/>
      <c r="H1268" s="1"/>
      <c r="I1268" s="1"/>
      <c r="J1268" s="1"/>
      <c r="K1268" s="1"/>
      <c r="L1268" s="1"/>
      <c r="M1268" s="1"/>
      <c r="N1268" s="1"/>
      <c r="O1268" s="126"/>
      <c r="P1268" s="103"/>
      <c r="Q1268" s="14"/>
      <c r="R1268" s="14"/>
    </row>
    <row r="1269" spans="1:18" s="15" customFormat="1">
      <c r="A1269" s="237"/>
      <c r="B1269" s="1"/>
      <c r="C1269" s="1"/>
      <c r="D1269" s="8"/>
      <c r="E1269" s="2"/>
      <c r="F1269" s="2"/>
      <c r="G1269" s="185"/>
      <c r="H1269" s="1"/>
      <c r="I1269" s="1"/>
      <c r="J1269" s="1"/>
      <c r="K1269" s="1"/>
      <c r="L1269" s="1"/>
      <c r="M1269" s="1"/>
      <c r="N1269" s="1"/>
      <c r="O1269" s="126"/>
      <c r="P1269" s="103"/>
      <c r="Q1269" s="14"/>
      <c r="R1269" s="14"/>
    </row>
    <row r="1270" spans="1:18" s="15" customFormat="1">
      <c r="A1270" s="237"/>
      <c r="B1270" s="1"/>
      <c r="C1270" s="1"/>
      <c r="D1270" s="8"/>
      <c r="E1270" s="2"/>
      <c r="F1270" s="2"/>
      <c r="G1270" s="185"/>
      <c r="H1270" s="1"/>
      <c r="I1270" s="1"/>
      <c r="J1270" s="1"/>
      <c r="K1270" s="1"/>
      <c r="L1270" s="1"/>
      <c r="M1270" s="1"/>
      <c r="N1270" s="1"/>
      <c r="O1270" s="126"/>
      <c r="P1270" s="103"/>
      <c r="Q1270" s="14"/>
      <c r="R1270" s="14"/>
    </row>
    <row r="1271" spans="1:18" s="15" customFormat="1">
      <c r="A1271" s="237"/>
      <c r="B1271" s="1"/>
      <c r="C1271" s="1"/>
      <c r="D1271" s="8"/>
      <c r="E1271" s="2"/>
      <c r="F1271" s="2"/>
      <c r="G1271" s="185"/>
      <c r="H1271" s="1"/>
      <c r="I1271" s="1"/>
      <c r="J1271" s="1"/>
      <c r="K1271" s="1"/>
      <c r="L1271" s="1"/>
      <c r="M1271" s="1"/>
      <c r="N1271" s="1"/>
      <c r="O1271" s="126"/>
      <c r="P1271" s="103"/>
      <c r="Q1271" s="14"/>
      <c r="R1271" s="14"/>
    </row>
    <row r="1272" spans="1:18" s="15" customFormat="1">
      <c r="A1272" s="237"/>
      <c r="B1272" s="1"/>
      <c r="C1272" s="1"/>
      <c r="D1272" s="8"/>
      <c r="E1272" s="2"/>
      <c r="F1272" s="2"/>
      <c r="G1272" s="185"/>
      <c r="H1272" s="1"/>
      <c r="I1272" s="1"/>
      <c r="J1272" s="1"/>
      <c r="K1272" s="1"/>
      <c r="L1272" s="1"/>
      <c r="M1272" s="1"/>
      <c r="N1272" s="1"/>
      <c r="O1272" s="126"/>
      <c r="P1272" s="103"/>
      <c r="Q1272" s="14"/>
      <c r="R1272" s="14"/>
    </row>
    <row r="1273" spans="1:18" s="15" customFormat="1">
      <c r="A1273" s="237"/>
      <c r="B1273" s="1"/>
      <c r="C1273" s="1"/>
      <c r="D1273" s="8"/>
      <c r="E1273" s="2"/>
      <c r="F1273" s="2"/>
      <c r="G1273" s="185"/>
      <c r="H1273" s="1"/>
      <c r="I1273" s="1"/>
      <c r="J1273" s="1"/>
      <c r="K1273" s="1"/>
      <c r="L1273" s="1"/>
      <c r="M1273" s="1"/>
      <c r="N1273" s="1"/>
      <c r="O1273" s="126"/>
      <c r="P1273" s="103"/>
      <c r="Q1273" s="14"/>
      <c r="R1273" s="14"/>
    </row>
    <row r="1274" spans="1:18" s="15" customFormat="1">
      <c r="A1274" s="237"/>
      <c r="B1274" s="1"/>
      <c r="C1274" s="1"/>
      <c r="D1274" s="8"/>
      <c r="E1274" s="2"/>
      <c r="F1274" s="2"/>
      <c r="G1274" s="185"/>
      <c r="H1274" s="1"/>
      <c r="I1274" s="1"/>
      <c r="J1274" s="1"/>
      <c r="K1274" s="1"/>
      <c r="L1274" s="1"/>
      <c r="M1274" s="1"/>
      <c r="N1274" s="1"/>
      <c r="O1274" s="126"/>
      <c r="P1274" s="103"/>
      <c r="Q1274" s="14"/>
      <c r="R1274" s="14"/>
    </row>
    <row r="1275" spans="1:18" s="15" customFormat="1">
      <c r="A1275" s="237"/>
      <c r="B1275" s="1"/>
      <c r="C1275" s="1"/>
      <c r="D1275" s="8"/>
      <c r="E1275" s="2"/>
      <c r="F1275" s="2"/>
      <c r="G1275" s="185"/>
      <c r="H1275" s="1"/>
      <c r="I1275" s="1"/>
      <c r="J1275" s="1"/>
      <c r="K1275" s="1"/>
      <c r="L1275" s="1"/>
      <c r="M1275" s="1"/>
      <c r="N1275" s="1"/>
      <c r="O1275" s="126"/>
      <c r="P1275" s="103"/>
      <c r="Q1275" s="14"/>
      <c r="R1275" s="14"/>
    </row>
    <row r="1276" spans="1:18" s="15" customFormat="1">
      <c r="A1276" s="237"/>
      <c r="B1276" s="1"/>
      <c r="C1276" s="1"/>
      <c r="D1276" s="8"/>
      <c r="E1276" s="2"/>
      <c r="F1276" s="2"/>
      <c r="G1276" s="185"/>
      <c r="H1276" s="1"/>
      <c r="I1276" s="1"/>
      <c r="J1276" s="1"/>
      <c r="K1276" s="1"/>
      <c r="L1276" s="1"/>
      <c r="M1276" s="1"/>
      <c r="N1276" s="1"/>
      <c r="O1276" s="126"/>
      <c r="P1276" s="103"/>
      <c r="Q1276" s="14"/>
      <c r="R1276" s="14"/>
    </row>
    <row r="1277" spans="1:18" s="15" customFormat="1">
      <c r="A1277" s="237"/>
      <c r="B1277" s="1"/>
      <c r="C1277" s="1"/>
      <c r="D1277" s="8"/>
      <c r="E1277" s="2"/>
      <c r="F1277" s="2"/>
      <c r="G1277" s="185"/>
      <c r="H1277" s="1"/>
      <c r="I1277" s="1"/>
      <c r="J1277" s="1"/>
      <c r="K1277" s="1"/>
      <c r="L1277" s="1"/>
      <c r="M1277" s="1"/>
      <c r="N1277" s="1"/>
      <c r="O1277" s="126"/>
      <c r="P1277" s="103"/>
      <c r="Q1277" s="14"/>
      <c r="R1277" s="14"/>
    </row>
    <row r="1278" spans="1:18" s="15" customFormat="1">
      <c r="A1278" s="237"/>
      <c r="B1278" s="1"/>
      <c r="C1278" s="1"/>
      <c r="D1278" s="8"/>
      <c r="E1278" s="2"/>
      <c r="F1278" s="2"/>
      <c r="G1278" s="185"/>
      <c r="H1278" s="1"/>
      <c r="I1278" s="1"/>
      <c r="J1278" s="1"/>
      <c r="K1278" s="1"/>
      <c r="L1278" s="1"/>
      <c r="M1278" s="1"/>
      <c r="N1278" s="1"/>
      <c r="O1278" s="126"/>
      <c r="P1278" s="103"/>
      <c r="Q1278" s="14"/>
      <c r="R1278" s="14"/>
    </row>
    <row r="1279" spans="1:18" s="15" customFormat="1">
      <c r="A1279" s="237"/>
      <c r="B1279" s="1"/>
      <c r="C1279" s="1"/>
      <c r="D1279" s="8"/>
      <c r="E1279" s="2"/>
      <c r="F1279" s="2"/>
      <c r="G1279" s="185"/>
      <c r="H1279" s="1"/>
      <c r="I1279" s="1"/>
      <c r="J1279" s="1"/>
      <c r="K1279" s="1"/>
      <c r="L1279" s="1"/>
      <c r="M1279" s="1"/>
      <c r="N1279" s="1"/>
      <c r="O1279" s="126"/>
      <c r="P1279" s="103"/>
      <c r="Q1279" s="14"/>
      <c r="R1279" s="14"/>
    </row>
    <row r="1280" spans="1:18" s="15" customFormat="1">
      <c r="A1280" s="237"/>
      <c r="B1280" s="1"/>
      <c r="C1280" s="1"/>
      <c r="D1280" s="8"/>
      <c r="E1280" s="2"/>
      <c r="F1280" s="2"/>
      <c r="G1280" s="185"/>
      <c r="H1280" s="1"/>
      <c r="I1280" s="1"/>
      <c r="J1280" s="1"/>
      <c r="K1280" s="1"/>
      <c r="L1280" s="1"/>
      <c r="M1280" s="1"/>
      <c r="N1280" s="1"/>
      <c r="O1280" s="126"/>
      <c r="P1280" s="103"/>
      <c r="Q1280" s="14"/>
      <c r="R1280" s="14"/>
    </row>
    <row r="1281" spans="1:18" s="15" customFormat="1">
      <c r="A1281" s="237"/>
      <c r="B1281" s="1"/>
      <c r="C1281" s="1"/>
      <c r="D1281" s="8"/>
      <c r="E1281" s="2"/>
      <c r="F1281" s="2"/>
      <c r="G1281" s="185"/>
      <c r="H1281" s="1"/>
      <c r="I1281" s="1"/>
      <c r="J1281" s="1"/>
      <c r="K1281" s="1"/>
      <c r="L1281" s="1"/>
      <c r="M1281" s="1"/>
      <c r="N1281" s="1"/>
      <c r="O1281" s="126"/>
      <c r="P1281" s="103"/>
      <c r="Q1281" s="14"/>
      <c r="R1281" s="14"/>
    </row>
    <row r="1282" spans="1:18" s="15" customFormat="1">
      <c r="A1282" s="237"/>
      <c r="B1282" s="1"/>
      <c r="C1282" s="1"/>
      <c r="D1282" s="8"/>
      <c r="E1282" s="2"/>
      <c r="F1282" s="2"/>
      <c r="G1282" s="185"/>
      <c r="H1282" s="1"/>
      <c r="I1282" s="1"/>
      <c r="J1282" s="1"/>
      <c r="K1282" s="1"/>
      <c r="L1282" s="1"/>
      <c r="M1282" s="1"/>
      <c r="N1282" s="1"/>
      <c r="O1282" s="126"/>
      <c r="P1282" s="103"/>
      <c r="Q1282" s="14"/>
      <c r="R1282" s="14"/>
    </row>
    <row r="1283" spans="1:18" s="15" customFormat="1">
      <c r="A1283" s="237"/>
      <c r="B1283" s="1"/>
      <c r="C1283" s="1"/>
      <c r="D1283" s="8"/>
      <c r="E1283" s="2"/>
      <c r="F1283" s="2"/>
      <c r="G1283" s="185"/>
      <c r="H1283" s="1"/>
      <c r="I1283" s="1"/>
      <c r="J1283" s="1"/>
      <c r="K1283" s="1"/>
      <c r="L1283" s="1"/>
      <c r="M1283" s="1"/>
      <c r="N1283" s="1"/>
      <c r="O1283" s="126"/>
      <c r="P1283" s="103"/>
      <c r="Q1283" s="14"/>
      <c r="R1283" s="14"/>
    </row>
    <row r="1284" spans="1:18" s="15" customFormat="1">
      <c r="A1284" s="237"/>
      <c r="B1284" s="1"/>
      <c r="C1284" s="1"/>
      <c r="D1284" s="8"/>
      <c r="E1284" s="2"/>
      <c r="F1284" s="2"/>
      <c r="G1284" s="185"/>
      <c r="H1284" s="1"/>
      <c r="I1284" s="1"/>
      <c r="J1284" s="1"/>
      <c r="K1284" s="1"/>
      <c r="L1284" s="1"/>
      <c r="M1284" s="1"/>
      <c r="N1284" s="1"/>
      <c r="O1284" s="126"/>
      <c r="P1284" s="103"/>
      <c r="Q1284" s="14"/>
      <c r="R1284" s="14"/>
    </row>
    <row r="1285" spans="1:18" s="15" customFormat="1">
      <c r="A1285" s="237"/>
      <c r="B1285" s="1"/>
      <c r="C1285" s="1"/>
      <c r="D1285" s="8"/>
      <c r="E1285" s="2"/>
      <c r="F1285" s="2"/>
      <c r="G1285" s="185"/>
      <c r="H1285" s="1"/>
      <c r="I1285" s="1"/>
      <c r="J1285" s="1"/>
      <c r="K1285" s="1"/>
      <c r="L1285" s="1"/>
      <c r="M1285" s="1"/>
      <c r="N1285" s="1"/>
      <c r="O1285" s="126"/>
      <c r="P1285" s="103"/>
      <c r="Q1285" s="14"/>
      <c r="R1285" s="14"/>
    </row>
    <row r="1286" spans="1:18" s="15" customFormat="1">
      <c r="A1286" s="237"/>
      <c r="B1286" s="1"/>
      <c r="C1286" s="1"/>
      <c r="D1286" s="8"/>
      <c r="E1286" s="2"/>
      <c r="F1286" s="2"/>
      <c r="G1286" s="185"/>
      <c r="H1286" s="1"/>
      <c r="I1286" s="1"/>
      <c r="J1286" s="1"/>
      <c r="K1286" s="1"/>
      <c r="L1286" s="1"/>
      <c r="M1286" s="1"/>
      <c r="N1286" s="1"/>
      <c r="O1286" s="126"/>
      <c r="P1286" s="103"/>
      <c r="Q1286" s="14"/>
      <c r="R1286" s="14"/>
    </row>
    <row r="1287" spans="1:18" s="15" customFormat="1">
      <c r="A1287" s="237"/>
      <c r="B1287" s="1"/>
      <c r="C1287" s="1"/>
      <c r="D1287" s="8"/>
      <c r="E1287" s="2"/>
      <c r="F1287" s="2"/>
      <c r="G1287" s="185"/>
      <c r="H1287" s="1"/>
      <c r="I1287" s="1"/>
      <c r="J1287" s="1"/>
      <c r="K1287" s="1"/>
      <c r="L1287" s="1"/>
      <c r="M1287" s="1"/>
      <c r="N1287" s="1"/>
      <c r="O1287" s="126"/>
      <c r="P1287" s="103"/>
      <c r="Q1287" s="14"/>
      <c r="R1287" s="14"/>
    </row>
    <row r="1288" spans="1:18" s="15" customFormat="1">
      <c r="A1288" s="237"/>
      <c r="B1288" s="1"/>
      <c r="C1288" s="1"/>
      <c r="D1288" s="8"/>
      <c r="E1288" s="2"/>
      <c r="F1288" s="2"/>
      <c r="G1288" s="185"/>
      <c r="H1288" s="1"/>
      <c r="I1288" s="1"/>
      <c r="J1288" s="1"/>
      <c r="K1288" s="1"/>
      <c r="L1288" s="1"/>
      <c r="M1288" s="1"/>
      <c r="N1288" s="1"/>
      <c r="O1288" s="126"/>
      <c r="P1288" s="103"/>
      <c r="Q1288" s="14"/>
      <c r="R1288" s="14"/>
    </row>
    <row r="1289" spans="1:18" s="15" customFormat="1">
      <c r="A1289" s="237"/>
      <c r="B1289" s="1"/>
      <c r="C1289" s="1"/>
      <c r="D1289" s="8"/>
      <c r="E1289" s="2"/>
      <c r="F1289" s="2"/>
      <c r="G1289" s="185"/>
      <c r="H1289" s="1"/>
      <c r="I1289" s="1"/>
      <c r="J1289" s="1"/>
      <c r="K1289" s="1"/>
      <c r="L1289" s="1"/>
      <c r="M1289" s="1"/>
      <c r="N1289" s="1"/>
      <c r="O1289" s="126"/>
      <c r="P1289" s="103"/>
      <c r="Q1289" s="14"/>
      <c r="R1289" s="14"/>
    </row>
    <row r="1290" spans="1:18" s="15" customFormat="1">
      <c r="A1290" s="237"/>
      <c r="B1290" s="1"/>
      <c r="C1290" s="1"/>
      <c r="D1290" s="8"/>
      <c r="E1290" s="2"/>
      <c r="F1290" s="2"/>
      <c r="G1290" s="185"/>
      <c r="H1290" s="1"/>
      <c r="I1290" s="1"/>
      <c r="J1290" s="1"/>
      <c r="K1290" s="1"/>
      <c r="L1290" s="1"/>
      <c r="M1290" s="1"/>
      <c r="N1290" s="1"/>
      <c r="O1290" s="126"/>
      <c r="P1290" s="103"/>
      <c r="Q1290" s="14"/>
      <c r="R1290" s="14"/>
    </row>
    <row r="1291" spans="1:18" s="15" customFormat="1">
      <c r="A1291" s="237"/>
      <c r="B1291" s="1"/>
      <c r="C1291" s="1"/>
      <c r="D1291" s="8"/>
      <c r="E1291" s="2"/>
      <c r="F1291" s="2"/>
      <c r="G1291" s="185"/>
      <c r="H1291" s="1"/>
      <c r="I1291" s="1"/>
      <c r="J1291" s="1"/>
      <c r="K1291" s="1"/>
      <c r="L1291" s="1"/>
      <c r="M1291" s="1"/>
      <c r="N1291" s="1"/>
      <c r="O1291" s="126"/>
      <c r="P1291" s="103"/>
      <c r="Q1291" s="14"/>
      <c r="R1291" s="14"/>
    </row>
    <row r="1292" spans="1:18" s="15" customFormat="1">
      <c r="A1292" s="237"/>
      <c r="B1292" s="1"/>
      <c r="C1292" s="1"/>
      <c r="D1292" s="8"/>
      <c r="E1292" s="2"/>
      <c r="F1292" s="2"/>
      <c r="G1292" s="185"/>
      <c r="H1292" s="1"/>
      <c r="I1292" s="1"/>
      <c r="J1292" s="1"/>
      <c r="K1292" s="1"/>
      <c r="L1292" s="1"/>
      <c r="M1292" s="1"/>
      <c r="N1292" s="1"/>
      <c r="O1292" s="126"/>
      <c r="P1292" s="103"/>
      <c r="Q1292" s="14"/>
      <c r="R1292" s="14"/>
    </row>
    <row r="1293" spans="1:18" s="15" customFormat="1">
      <c r="A1293" s="237"/>
      <c r="B1293" s="1"/>
      <c r="C1293" s="1"/>
      <c r="D1293" s="8"/>
      <c r="E1293" s="2"/>
      <c r="F1293" s="2"/>
      <c r="G1293" s="185"/>
      <c r="H1293" s="1"/>
      <c r="I1293" s="1"/>
      <c r="J1293" s="1"/>
      <c r="K1293" s="1"/>
      <c r="L1293" s="1"/>
      <c r="M1293" s="1"/>
      <c r="N1293" s="1"/>
      <c r="O1293" s="126"/>
      <c r="P1293" s="103"/>
      <c r="Q1293" s="14"/>
      <c r="R1293" s="14"/>
    </row>
    <row r="1294" spans="1:18" s="15" customFormat="1">
      <c r="A1294" s="237"/>
      <c r="B1294" s="1"/>
      <c r="C1294" s="1"/>
      <c r="D1294" s="8"/>
      <c r="E1294" s="2"/>
      <c r="F1294" s="2"/>
      <c r="G1294" s="185"/>
      <c r="H1294" s="1"/>
      <c r="I1294" s="1"/>
      <c r="J1294" s="1"/>
      <c r="K1294" s="1"/>
      <c r="L1294" s="1"/>
      <c r="M1294" s="1"/>
      <c r="N1294" s="1"/>
      <c r="O1294" s="126"/>
      <c r="P1294" s="103"/>
      <c r="Q1294" s="14"/>
      <c r="R1294" s="14"/>
    </row>
    <row r="1295" spans="1:18" s="15" customFormat="1">
      <c r="A1295" s="237"/>
      <c r="B1295" s="1"/>
      <c r="C1295" s="1"/>
      <c r="D1295" s="8"/>
      <c r="E1295" s="2"/>
      <c r="F1295" s="2"/>
      <c r="G1295" s="185"/>
      <c r="H1295" s="1"/>
      <c r="I1295" s="1"/>
      <c r="J1295" s="1"/>
      <c r="K1295" s="1"/>
      <c r="L1295" s="1"/>
      <c r="M1295" s="1"/>
      <c r="N1295" s="1"/>
      <c r="O1295" s="126"/>
      <c r="P1295" s="103"/>
      <c r="Q1295" s="14"/>
      <c r="R1295" s="14"/>
    </row>
    <row r="1296" spans="1:18" s="15" customFormat="1">
      <c r="A1296" s="237"/>
      <c r="B1296" s="1"/>
      <c r="C1296" s="1"/>
      <c r="D1296" s="8"/>
      <c r="E1296" s="2"/>
      <c r="F1296" s="2"/>
      <c r="G1296" s="185"/>
      <c r="H1296" s="1"/>
      <c r="I1296" s="1"/>
      <c r="J1296" s="1"/>
      <c r="K1296" s="1"/>
      <c r="L1296" s="1"/>
      <c r="M1296" s="1"/>
      <c r="N1296" s="1"/>
      <c r="O1296" s="126"/>
      <c r="P1296" s="103"/>
      <c r="Q1296" s="14"/>
      <c r="R1296" s="14"/>
    </row>
    <row r="1297" spans="1:18" s="15" customFormat="1">
      <c r="A1297" s="237"/>
      <c r="B1297" s="1"/>
      <c r="C1297" s="1"/>
      <c r="D1297" s="8"/>
      <c r="E1297" s="2"/>
      <c r="F1297" s="2"/>
      <c r="G1297" s="185"/>
      <c r="H1297" s="1"/>
      <c r="I1297" s="1"/>
      <c r="J1297" s="1"/>
      <c r="K1297" s="1"/>
      <c r="L1297" s="1"/>
      <c r="M1297" s="1"/>
      <c r="N1297" s="1"/>
      <c r="O1297" s="126"/>
      <c r="P1297" s="103"/>
      <c r="Q1297" s="14"/>
      <c r="R1297" s="14"/>
    </row>
    <row r="1298" spans="1:18" s="15" customFormat="1">
      <c r="A1298" s="237"/>
      <c r="B1298" s="1"/>
      <c r="C1298" s="1"/>
      <c r="D1298" s="8"/>
      <c r="E1298" s="2"/>
      <c r="F1298" s="2"/>
      <c r="G1298" s="185"/>
      <c r="H1298" s="1"/>
      <c r="I1298" s="1"/>
      <c r="J1298" s="1"/>
      <c r="K1298" s="1"/>
      <c r="L1298" s="1"/>
      <c r="M1298" s="1"/>
      <c r="N1298" s="1"/>
      <c r="O1298" s="126"/>
      <c r="P1298" s="103"/>
      <c r="Q1298" s="14"/>
      <c r="R1298" s="14"/>
    </row>
    <row r="1299" spans="1:18" s="15" customFormat="1">
      <c r="A1299" s="237"/>
      <c r="B1299" s="1"/>
      <c r="C1299" s="1"/>
      <c r="D1299" s="8"/>
      <c r="E1299" s="2"/>
      <c r="F1299" s="2"/>
      <c r="G1299" s="185"/>
      <c r="H1299" s="1"/>
      <c r="I1299" s="1"/>
      <c r="J1299" s="1"/>
      <c r="K1299" s="1"/>
      <c r="L1299" s="1"/>
      <c r="M1299" s="1"/>
      <c r="N1299" s="1"/>
      <c r="O1299" s="126"/>
      <c r="P1299" s="103"/>
      <c r="Q1299" s="14"/>
      <c r="R1299" s="14"/>
    </row>
    <row r="1300" spans="1:18" s="15" customFormat="1">
      <c r="A1300" s="237"/>
      <c r="B1300" s="1"/>
      <c r="C1300" s="1"/>
      <c r="D1300" s="8"/>
      <c r="E1300" s="2"/>
      <c r="F1300" s="2"/>
      <c r="G1300" s="185"/>
      <c r="H1300" s="1"/>
      <c r="I1300" s="1"/>
      <c r="J1300" s="1"/>
      <c r="K1300" s="1"/>
      <c r="L1300" s="1"/>
      <c r="M1300" s="1"/>
      <c r="N1300" s="1"/>
      <c r="O1300" s="126"/>
      <c r="P1300" s="103"/>
      <c r="Q1300" s="14"/>
      <c r="R1300" s="14"/>
    </row>
    <row r="1301" spans="1:18" s="15" customFormat="1">
      <c r="A1301" s="237"/>
      <c r="B1301" s="1"/>
      <c r="C1301" s="1"/>
      <c r="D1301" s="8"/>
      <c r="E1301" s="2"/>
      <c r="F1301" s="2"/>
      <c r="G1301" s="185"/>
      <c r="H1301" s="1"/>
      <c r="I1301" s="1"/>
      <c r="J1301" s="1"/>
      <c r="K1301" s="1"/>
      <c r="L1301" s="1"/>
      <c r="M1301" s="1"/>
      <c r="N1301" s="1"/>
      <c r="O1301" s="126"/>
      <c r="P1301" s="103"/>
      <c r="Q1301" s="14"/>
      <c r="R1301" s="14"/>
    </row>
    <row r="1302" spans="1:18" s="15" customFormat="1">
      <c r="A1302" s="237"/>
      <c r="B1302" s="1"/>
      <c r="C1302" s="1"/>
      <c r="D1302" s="8"/>
      <c r="E1302" s="2"/>
      <c r="F1302" s="2"/>
      <c r="G1302" s="185"/>
      <c r="H1302" s="1"/>
      <c r="I1302" s="1"/>
      <c r="J1302" s="1"/>
      <c r="K1302" s="1"/>
      <c r="L1302" s="1"/>
      <c r="M1302" s="1"/>
      <c r="N1302" s="1"/>
      <c r="O1302" s="126"/>
      <c r="P1302" s="103"/>
      <c r="Q1302" s="14"/>
      <c r="R1302" s="14"/>
    </row>
    <row r="1303" spans="1:18" s="15" customFormat="1">
      <c r="A1303" s="237"/>
      <c r="B1303" s="1"/>
      <c r="C1303" s="1"/>
      <c r="D1303" s="8"/>
      <c r="E1303" s="2"/>
      <c r="F1303" s="2"/>
      <c r="G1303" s="185"/>
      <c r="H1303" s="1"/>
      <c r="I1303" s="1"/>
      <c r="J1303" s="1"/>
      <c r="K1303" s="1"/>
      <c r="L1303" s="1"/>
      <c r="M1303" s="1"/>
      <c r="N1303" s="1"/>
      <c r="O1303" s="126"/>
      <c r="P1303" s="103"/>
      <c r="Q1303" s="14"/>
      <c r="R1303" s="14"/>
    </row>
    <row r="1304" spans="1:18" s="15" customFormat="1">
      <c r="A1304" s="237"/>
      <c r="B1304" s="1"/>
      <c r="C1304" s="1"/>
      <c r="D1304" s="8"/>
      <c r="E1304" s="2"/>
      <c r="F1304" s="2"/>
      <c r="G1304" s="185"/>
      <c r="H1304" s="1"/>
      <c r="I1304" s="1"/>
      <c r="J1304" s="1"/>
      <c r="K1304" s="1"/>
      <c r="L1304" s="1"/>
      <c r="M1304" s="1"/>
      <c r="N1304" s="1"/>
      <c r="O1304" s="126"/>
      <c r="P1304" s="103"/>
      <c r="Q1304" s="14"/>
      <c r="R1304" s="14"/>
    </row>
    <row r="1305" spans="1:18" s="15" customFormat="1">
      <c r="A1305" s="237"/>
      <c r="B1305" s="1"/>
      <c r="C1305" s="1"/>
      <c r="D1305" s="8"/>
      <c r="E1305" s="2"/>
      <c r="F1305" s="2"/>
      <c r="G1305" s="185"/>
      <c r="H1305" s="1"/>
      <c r="I1305" s="1"/>
      <c r="J1305" s="1"/>
      <c r="K1305" s="1"/>
      <c r="L1305" s="1"/>
      <c r="M1305" s="1"/>
      <c r="N1305" s="1"/>
      <c r="O1305" s="126"/>
      <c r="P1305" s="103"/>
      <c r="Q1305" s="14"/>
      <c r="R1305" s="14"/>
    </row>
    <row r="1306" spans="1:18" s="15" customFormat="1">
      <c r="A1306" s="237"/>
      <c r="B1306" s="1"/>
      <c r="C1306" s="1"/>
      <c r="D1306" s="8"/>
      <c r="E1306" s="2"/>
      <c r="F1306" s="2"/>
      <c r="G1306" s="185"/>
      <c r="H1306" s="1"/>
      <c r="I1306" s="1"/>
      <c r="J1306" s="1"/>
      <c r="K1306" s="1"/>
      <c r="L1306" s="1"/>
      <c r="M1306" s="1"/>
      <c r="N1306" s="1"/>
      <c r="O1306" s="126"/>
      <c r="P1306" s="103"/>
      <c r="Q1306" s="14"/>
      <c r="R1306" s="14"/>
    </row>
    <row r="1307" spans="1:18" s="15" customFormat="1">
      <c r="A1307" s="237"/>
      <c r="B1307" s="1"/>
      <c r="C1307" s="1"/>
      <c r="D1307" s="8"/>
      <c r="E1307" s="2"/>
      <c r="F1307" s="2"/>
      <c r="G1307" s="185"/>
      <c r="H1307" s="1"/>
      <c r="I1307" s="1"/>
      <c r="J1307" s="1"/>
      <c r="K1307" s="1"/>
      <c r="L1307" s="1"/>
      <c r="M1307" s="1"/>
      <c r="N1307" s="1"/>
      <c r="O1307" s="126"/>
      <c r="P1307" s="103"/>
      <c r="Q1307" s="14"/>
      <c r="R1307" s="14"/>
    </row>
    <row r="1308" spans="1:18" s="15" customFormat="1">
      <c r="A1308" s="237"/>
      <c r="B1308" s="1"/>
      <c r="C1308" s="1"/>
      <c r="D1308" s="8"/>
      <c r="E1308" s="2"/>
      <c r="F1308" s="2"/>
      <c r="G1308" s="185"/>
      <c r="H1308" s="1"/>
      <c r="I1308" s="1"/>
      <c r="J1308" s="1"/>
      <c r="K1308" s="1"/>
      <c r="L1308" s="1"/>
      <c r="M1308" s="1"/>
      <c r="N1308" s="1"/>
      <c r="O1308" s="126"/>
      <c r="P1308" s="103"/>
      <c r="Q1308" s="14"/>
      <c r="R1308" s="14"/>
    </row>
    <row r="1309" spans="1:18" s="15" customFormat="1">
      <c r="A1309" s="237"/>
      <c r="B1309" s="1"/>
      <c r="C1309" s="1"/>
      <c r="D1309" s="8"/>
      <c r="E1309" s="2"/>
      <c r="F1309" s="2"/>
      <c r="G1309" s="185"/>
      <c r="H1309" s="1"/>
      <c r="I1309" s="1"/>
      <c r="J1309" s="1"/>
      <c r="K1309" s="1"/>
      <c r="L1309" s="1"/>
      <c r="M1309" s="1"/>
      <c r="N1309" s="1"/>
      <c r="O1309" s="126"/>
      <c r="P1309" s="103"/>
      <c r="Q1309" s="14"/>
      <c r="R1309" s="14"/>
    </row>
    <row r="1310" spans="1:18" s="15" customFormat="1">
      <c r="A1310" s="237"/>
      <c r="B1310" s="1"/>
      <c r="C1310" s="1"/>
      <c r="D1310" s="8"/>
      <c r="E1310" s="2"/>
      <c r="F1310" s="2"/>
      <c r="G1310" s="185"/>
      <c r="H1310" s="1"/>
      <c r="I1310" s="1"/>
      <c r="J1310" s="1"/>
      <c r="K1310" s="1"/>
      <c r="L1310" s="1"/>
      <c r="M1310" s="1"/>
      <c r="N1310" s="1"/>
      <c r="O1310" s="126"/>
      <c r="P1310" s="103"/>
      <c r="Q1310" s="14"/>
      <c r="R1310" s="14"/>
    </row>
    <row r="1311" spans="1:18" s="15" customFormat="1">
      <c r="A1311" s="237"/>
      <c r="B1311" s="1"/>
      <c r="C1311" s="1"/>
      <c r="D1311" s="8"/>
      <c r="E1311" s="2"/>
      <c r="F1311" s="2"/>
      <c r="G1311" s="185"/>
      <c r="H1311" s="1"/>
      <c r="I1311" s="1"/>
      <c r="J1311" s="1"/>
      <c r="K1311" s="1"/>
      <c r="L1311" s="1"/>
      <c r="M1311" s="1"/>
      <c r="N1311" s="1"/>
      <c r="O1311" s="126"/>
      <c r="P1311" s="103"/>
      <c r="Q1311" s="14"/>
      <c r="R1311" s="14"/>
    </row>
    <row r="1312" spans="1:18" s="15" customFormat="1">
      <c r="A1312" s="237"/>
      <c r="B1312" s="1"/>
      <c r="C1312" s="1"/>
      <c r="D1312" s="8"/>
      <c r="E1312" s="2"/>
      <c r="F1312" s="2"/>
      <c r="G1312" s="185"/>
      <c r="H1312" s="1"/>
      <c r="I1312" s="1"/>
      <c r="J1312" s="1"/>
      <c r="K1312" s="1"/>
      <c r="L1312" s="1"/>
      <c r="M1312" s="1"/>
      <c r="N1312" s="1"/>
      <c r="O1312" s="126"/>
      <c r="P1312" s="103"/>
      <c r="Q1312" s="14"/>
      <c r="R1312" s="14"/>
    </row>
    <row r="1313" spans="1:18" s="15" customFormat="1">
      <c r="A1313" s="237"/>
      <c r="B1313" s="1"/>
      <c r="C1313" s="1"/>
      <c r="D1313" s="8"/>
      <c r="E1313" s="2"/>
      <c r="F1313" s="2"/>
      <c r="G1313" s="185"/>
      <c r="H1313" s="1"/>
      <c r="I1313" s="1"/>
      <c r="J1313" s="1"/>
      <c r="K1313" s="1"/>
      <c r="L1313" s="1"/>
      <c r="M1313" s="1"/>
      <c r="N1313" s="1"/>
      <c r="O1313" s="126"/>
      <c r="P1313" s="103"/>
      <c r="Q1313" s="14"/>
      <c r="R1313" s="14"/>
    </row>
    <row r="1314" spans="1:18" s="15" customFormat="1">
      <c r="A1314" s="237"/>
      <c r="B1314" s="1"/>
      <c r="C1314" s="1"/>
      <c r="D1314" s="8"/>
      <c r="E1314" s="2"/>
      <c r="F1314" s="2"/>
      <c r="G1314" s="185"/>
      <c r="H1314" s="1"/>
      <c r="I1314" s="1"/>
      <c r="J1314" s="1"/>
      <c r="K1314" s="1"/>
      <c r="L1314" s="1"/>
      <c r="M1314" s="1"/>
      <c r="N1314" s="1"/>
      <c r="O1314" s="126"/>
      <c r="P1314" s="103"/>
      <c r="Q1314" s="14"/>
      <c r="R1314" s="14"/>
    </row>
    <row r="1315" spans="1:18" s="15" customFormat="1">
      <c r="A1315" s="237"/>
      <c r="B1315" s="1"/>
      <c r="C1315" s="1"/>
      <c r="D1315" s="8"/>
      <c r="E1315" s="2"/>
      <c r="F1315" s="2"/>
      <c r="G1315" s="185"/>
      <c r="H1315" s="1"/>
      <c r="I1315" s="1"/>
      <c r="J1315" s="1"/>
      <c r="K1315" s="1"/>
      <c r="L1315" s="1"/>
      <c r="M1315" s="1"/>
      <c r="N1315" s="1"/>
      <c r="O1315" s="126"/>
      <c r="P1315" s="103"/>
      <c r="Q1315" s="14"/>
      <c r="R1315" s="14"/>
    </row>
    <row r="1316" spans="1:18" s="15" customFormat="1">
      <c r="A1316" s="237"/>
      <c r="B1316" s="1"/>
      <c r="C1316" s="1"/>
      <c r="D1316" s="8"/>
      <c r="E1316" s="2"/>
      <c r="F1316" s="2"/>
      <c r="G1316" s="185"/>
      <c r="H1316" s="1"/>
      <c r="I1316" s="1"/>
      <c r="J1316" s="1"/>
      <c r="K1316" s="1"/>
      <c r="L1316" s="1"/>
      <c r="M1316" s="1"/>
      <c r="N1316" s="1"/>
      <c r="O1316" s="126"/>
      <c r="P1316" s="103"/>
      <c r="Q1316" s="14"/>
      <c r="R1316" s="14"/>
    </row>
    <row r="1317" spans="1:18" s="15" customFormat="1">
      <c r="A1317" s="237"/>
      <c r="B1317" s="1"/>
      <c r="C1317" s="1"/>
      <c r="D1317" s="8"/>
      <c r="E1317" s="2"/>
      <c r="F1317" s="2"/>
      <c r="G1317" s="185"/>
      <c r="H1317" s="1"/>
      <c r="I1317" s="1"/>
      <c r="J1317" s="1"/>
      <c r="K1317" s="1"/>
      <c r="L1317" s="1"/>
      <c r="M1317" s="1"/>
      <c r="N1317" s="1"/>
      <c r="O1317" s="126"/>
      <c r="P1317" s="103"/>
      <c r="Q1317" s="14"/>
      <c r="R1317" s="14"/>
    </row>
    <row r="1318" spans="1:18" s="15" customFormat="1">
      <c r="A1318" s="237"/>
      <c r="B1318" s="1"/>
      <c r="C1318" s="1"/>
      <c r="D1318" s="8"/>
      <c r="E1318" s="2"/>
      <c r="F1318" s="2"/>
      <c r="G1318" s="185"/>
      <c r="H1318" s="1"/>
      <c r="I1318" s="1"/>
      <c r="J1318" s="1"/>
      <c r="K1318" s="1"/>
      <c r="L1318" s="1"/>
      <c r="M1318" s="1"/>
      <c r="N1318" s="1"/>
      <c r="O1318" s="126"/>
      <c r="P1318" s="103"/>
      <c r="Q1318" s="14"/>
      <c r="R1318" s="14"/>
    </row>
    <row r="1319" spans="1:18" s="15" customFormat="1">
      <c r="A1319" s="237"/>
      <c r="B1319" s="1"/>
      <c r="C1319" s="1"/>
      <c r="D1319" s="8"/>
      <c r="E1319" s="2"/>
      <c r="F1319" s="2"/>
      <c r="G1319" s="185"/>
      <c r="H1319" s="1"/>
      <c r="I1319" s="1"/>
      <c r="J1319" s="1"/>
      <c r="K1319" s="1"/>
      <c r="L1319" s="1"/>
      <c r="M1319" s="1"/>
      <c r="N1319" s="1"/>
      <c r="O1319" s="126"/>
      <c r="P1319" s="103"/>
      <c r="Q1319" s="14"/>
      <c r="R1319" s="14"/>
    </row>
    <row r="1320" spans="1:18" s="15" customFormat="1">
      <c r="A1320" s="237"/>
      <c r="B1320" s="1"/>
      <c r="C1320" s="1"/>
      <c r="D1320" s="8"/>
      <c r="E1320" s="2"/>
      <c r="F1320" s="2"/>
      <c r="G1320" s="185"/>
      <c r="H1320" s="1"/>
      <c r="I1320" s="1"/>
      <c r="J1320" s="1"/>
      <c r="K1320" s="1"/>
      <c r="L1320" s="1"/>
      <c r="M1320" s="1"/>
      <c r="N1320" s="1"/>
      <c r="O1320" s="126"/>
      <c r="P1320" s="103"/>
      <c r="Q1320" s="14"/>
      <c r="R1320" s="14"/>
    </row>
    <row r="1321" spans="1:18" s="15" customFormat="1">
      <c r="A1321" s="237"/>
      <c r="B1321" s="1"/>
      <c r="C1321" s="1"/>
      <c r="D1321" s="8"/>
      <c r="E1321" s="2"/>
      <c r="F1321" s="2"/>
      <c r="G1321" s="185"/>
      <c r="H1321" s="1"/>
      <c r="I1321" s="1"/>
      <c r="J1321" s="1"/>
      <c r="K1321" s="1"/>
      <c r="L1321" s="1"/>
      <c r="M1321" s="1"/>
      <c r="N1321" s="1"/>
      <c r="O1321" s="126"/>
      <c r="P1321" s="103"/>
      <c r="Q1321" s="14"/>
      <c r="R1321" s="14"/>
    </row>
    <row r="1322" spans="1:18" s="15" customFormat="1">
      <c r="A1322" s="237"/>
      <c r="B1322" s="1"/>
      <c r="C1322" s="1"/>
      <c r="D1322" s="8"/>
      <c r="E1322" s="2"/>
      <c r="F1322" s="2"/>
      <c r="G1322" s="185"/>
      <c r="H1322" s="1"/>
      <c r="I1322" s="1"/>
      <c r="J1322" s="1"/>
      <c r="K1322" s="1"/>
      <c r="L1322" s="1"/>
      <c r="M1322" s="1"/>
      <c r="N1322" s="1"/>
      <c r="O1322" s="126"/>
      <c r="P1322" s="103"/>
      <c r="Q1322" s="14"/>
      <c r="R1322" s="14"/>
    </row>
    <row r="1323" spans="1:18" s="15" customFormat="1">
      <c r="A1323" s="237"/>
      <c r="B1323" s="1"/>
      <c r="C1323" s="1"/>
      <c r="D1323" s="8"/>
      <c r="E1323" s="2"/>
      <c r="F1323" s="2"/>
      <c r="G1323" s="185"/>
      <c r="H1323" s="1"/>
      <c r="I1323" s="1"/>
      <c r="J1323" s="1"/>
      <c r="K1323" s="1"/>
      <c r="L1323" s="1"/>
      <c r="M1323" s="1"/>
      <c r="N1323" s="1"/>
      <c r="O1323" s="126"/>
      <c r="P1323" s="103"/>
      <c r="Q1323" s="14"/>
      <c r="R1323" s="14"/>
    </row>
    <row r="1324" spans="1:18" s="15" customFormat="1">
      <c r="A1324" s="237"/>
      <c r="B1324" s="1"/>
      <c r="C1324" s="1"/>
      <c r="D1324" s="8"/>
      <c r="E1324" s="2"/>
      <c r="F1324" s="2"/>
      <c r="G1324" s="185"/>
      <c r="H1324" s="1"/>
      <c r="I1324" s="1"/>
      <c r="J1324" s="1"/>
      <c r="K1324" s="1"/>
      <c r="L1324" s="1"/>
      <c r="M1324" s="1"/>
      <c r="N1324" s="1"/>
      <c r="O1324" s="126"/>
      <c r="P1324" s="103"/>
      <c r="Q1324" s="14"/>
      <c r="R1324" s="14"/>
    </row>
    <row r="1325" spans="1:18" s="15" customFormat="1">
      <c r="A1325" s="237"/>
      <c r="B1325" s="1"/>
      <c r="C1325" s="1"/>
      <c r="D1325" s="8"/>
      <c r="E1325" s="2"/>
      <c r="F1325" s="2"/>
      <c r="G1325" s="185"/>
      <c r="H1325" s="1"/>
      <c r="I1325" s="1"/>
      <c r="J1325" s="1"/>
      <c r="K1325" s="1"/>
      <c r="L1325" s="1"/>
      <c r="M1325" s="1"/>
      <c r="N1325" s="1"/>
      <c r="O1325" s="126"/>
      <c r="P1325" s="103"/>
      <c r="Q1325" s="14"/>
      <c r="R1325" s="14"/>
    </row>
    <row r="1326" spans="1:18" s="15" customFormat="1">
      <c r="A1326" s="237"/>
      <c r="B1326" s="1"/>
      <c r="C1326" s="1"/>
      <c r="D1326" s="8"/>
      <c r="E1326" s="2"/>
      <c r="F1326" s="2"/>
      <c r="G1326" s="185"/>
      <c r="H1326" s="1"/>
      <c r="I1326" s="1"/>
      <c r="J1326" s="1"/>
      <c r="K1326" s="1"/>
      <c r="L1326" s="1"/>
      <c r="M1326" s="1"/>
      <c r="N1326" s="1"/>
      <c r="O1326" s="126"/>
      <c r="P1326" s="103"/>
      <c r="Q1326" s="14"/>
      <c r="R1326" s="14"/>
    </row>
    <row r="1327" spans="1:18" s="15" customFormat="1">
      <c r="A1327" s="237"/>
      <c r="B1327" s="1"/>
      <c r="C1327" s="1"/>
      <c r="D1327" s="8"/>
      <c r="E1327" s="2"/>
      <c r="F1327" s="2"/>
      <c r="G1327" s="185"/>
      <c r="H1327" s="1"/>
      <c r="I1327" s="1"/>
      <c r="J1327" s="1"/>
      <c r="K1327" s="1"/>
      <c r="L1327" s="1"/>
      <c r="M1327" s="1"/>
      <c r="N1327" s="1"/>
      <c r="O1327" s="126"/>
      <c r="P1327" s="103"/>
      <c r="Q1327" s="14"/>
      <c r="R1327" s="14"/>
    </row>
    <row r="1328" spans="1:18" s="15" customFormat="1">
      <c r="A1328" s="237"/>
      <c r="B1328" s="1"/>
      <c r="C1328" s="1"/>
      <c r="D1328" s="8"/>
      <c r="E1328" s="2"/>
      <c r="F1328" s="2"/>
      <c r="G1328" s="185"/>
      <c r="H1328" s="1"/>
      <c r="I1328" s="1"/>
      <c r="J1328" s="1"/>
      <c r="K1328" s="1"/>
      <c r="L1328" s="1"/>
      <c r="M1328" s="1"/>
      <c r="N1328" s="1"/>
      <c r="O1328" s="126"/>
      <c r="P1328" s="103"/>
      <c r="Q1328" s="14"/>
      <c r="R1328" s="14"/>
    </row>
    <row r="1329" spans="1:18" s="15" customFormat="1">
      <c r="A1329" s="237"/>
      <c r="B1329" s="1"/>
      <c r="C1329" s="1"/>
      <c r="D1329" s="8"/>
      <c r="E1329" s="2"/>
      <c r="F1329" s="2"/>
      <c r="G1329" s="185"/>
      <c r="H1329" s="1"/>
      <c r="I1329" s="1"/>
      <c r="J1329" s="1"/>
      <c r="K1329" s="1"/>
      <c r="L1329" s="1"/>
      <c r="M1329" s="1"/>
      <c r="N1329" s="1"/>
      <c r="O1329" s="126"/>
      <c r="P1329" s="103"/>
      <c r="Q1329" s="14"/>
      <c r="R1329" s="14"/>
    </row>
    <row r="1330" spans="1:18" s="15" customFormat="1">
      <c r="A1330" s="237"/>
      <c r="B1330" s="1"/>
      <c r="C1330" s="1"/>
      <c r="D1330" s="8"/>
      <c r="E1330" s="2"/>
      <c r="F1330" s="2"/>
      <c r="G1330" s="185"/>
      <c r="H1330" s="1"/>
      <c r="I1330" s="1"/>
      <c r="J1330" s="1"/>
      <c r="K1330" s="1"/>
      <c r="L1330" s="1"/>
      <c r="M1330" s="1"/>
      <c r="N1330" s="1"/>
      <c r="O1330" s="126"/>
      <c r="P1330" s="103"/>
      <c r="Q1330" s="14"/>
      <c r="R1330" s="14"/>
    </row>
    <row r="1331" spans="1:18" s="15" customFormat="1">
      <c r="A1331" s="237"/>
      <c r="B1331" s="1"/>
      <c r="C1331" s="1"/>
      <c r="D1331" s="8"/>
      <c r="E1331" s="2"/>
      <c r="F1331" s="2"/>
      <c r="G1331" s="185"/>
      <c r="H1331" s="1"/>
      <c r="I1331" s="1"/>
      <c r="J1331" s="1"/>
      <c r="K1331" s="1"/>
      <c r="L1331" s="1"/>
      <c r="M1331" s="1"/>
      <c r="N1331" s="1"/>
      <c r="O1331" s="126"/>
      <c r="P1331" s="103"/>
      <c r="Q1331" s="14"/>
      <c r="R1331" s="14"/>
    </row>
    <row r="1332" spans="1:18" s="15" customFormat="1">
      <c r="A1332" s="237"/>
      <c r="B1332" s="1"/>
      <c r="C1332" s="1"/>
      <c r="D1332" s="8"/>
      <c r="E1332" s="2"/>
      <c r="F1332" s="2"/>
      <c r="G1332" s="185"/>
      <c r="H1332" s="1"/>
      <c r="I1332" s="1"/>
      <c r="J1332" s="1"/>
      <c r="K1332" s="1"/>
      <c r="L1332" s="1"/>
      <c r="M1332" s="1"/>
      <c r="N1332" s="1"/>
      <c r="O1332" s="126"/>
      <c r="P1332" s="103"/>
      <c r="Q1332" s="14"/>
      <c r="R1332" s="14"/>
    </row>
    <row r="1333" spans="1:18" s="15" customFormat="1">
      <c r="A1333" s="237"/>
      <c r="B1333" s="1"/>
      <c r="C1333" s="1"/>
      <c r="D1333" s="8"/>
      <c r="E1333" s="2"/>
      <c r="F1333" s="2"/>
      <c r="G1333" s="185"/>
      <c r="H1333" s="1"/>
      <c r="I1333" s="1"/>
      <c r="J1333" s="1"/>
      <c r="K1333" s="1"/>
      <c r="L1333" s="1"/>
      <c r="M1333" s="1"/>
      <c r="N1333" s="1"/>
      <c r="O1333" s="126"/>
      <c r="P1333" s="103"/>
      <c r="Q1333" s="14"/>
      <c r="R1333" s="14"/>
    </row>
    <row r="1334" spans="1:18" s="15" customFormat="1">
      <c r="A1334" s="237"/>
      <c r="B1334" s="1"/>
      <c r="C1334" s="1"/>
      <c r="D1334" s="8"/>
      <c r="E1334" s="2"/>
      <c r="F1334" s="2"/>
      <c r="G1334" s="185"/>
      <c r="H1334" s="1"/>
      <c r="I1334" s="1"/>
      <c r="J1334" s="1"/>
      <c r="K1334" s="1"/>
      <c r="L1334" s="1"/>
      <c r="M1334" s="1"/>
      <c r="N1334" s="1"/>
      <c r="O1334" s="126"/>
      <c r="P1334" s="103"/>
      <c r="Q1334" s="14"/>
      <c r="R1334" s="14"/>
    </row>
    <row r="1335" spans="1:18" s="15" customFormat="1">
      <c r="A1335" s="237"/>
      <c r="B1335" s="1"/>
      <c r="C1335" s="1"/>
      <c r="D1335" s="8"/>
      <c r="E1335" s="2"/>
      <c r="F1335" s="2"/>
      <c r="G1335" s="185"/>
      <c r="H1335" s="1"/>
      <c r="I1335" s="1"/>
      <c r="J1335" s="1"/>
      <c r="K1335" s="1"/>
      <c r="L1335" s="1"/>
      <c r="M1335" s="1"/>
      <c r="N1335" s="1"/>
      <c r="O1335" s="126"/>
      <c r="P1335" s="103"/>
      <c r="Q1335" s="14"/>
      <c r="R1335" s="14"/>
    </row>
    <row r="1336" spans="1:18" s="15" customFormat="1">
      <c r="A1336" s="237"/>
      <c r="B1336" s="1"/>
      <c r="C1336" s="1"/>
      <c r="D1336" s="8"/>
      <c r="E1336" s="2"/>
      <c r="F1336" s="2"/>
      <c r="G1336" s="185"/>
      <c r="H1336" s="1"/>
      <c r="I1336" s="1"/>
      <c r="J1336" s="1"/>
      <c r="K1336" s="1"/>
      <c r="L1336" s="1"/>
      <c r="M1336" s="1"/>
      <c r="N1336" s="1"/>
      <c r="O1336" s="126"/>
      <c r="P1336" s="103"/>
      <c r="Q1336" s="14"/>
      <c r="R1336" s="14"/>
    </row>
    <row r="1337" spans="1:18" s="15" customFormat="1">
      <c r="A1337" s="237"/>
      <c r="B1337" s="1"/>
      <c r="C1337" s="1"/>
      <c r="D1337" s="8"/>
      <c r="E1337" s="2"/>
      <c r="F1337" s="2"/>
      <c r="G1337" s="185"/>
      <c r="H1337" s="1"/>
      <c r="I1337" s="1"/>
      <c r="J1337" s="1"/>
      <c r="K1337" s="1"/>
      <c r="L1337" s="1"/>
      <c r="M1337" s="1"/>
      <c r="N1337" s="1"/>
      <c r="O1337" s="126"/>
      <c r="P1337" s="103"/>
      <c r="Q1337" s="14"/>
      <c r="R1337" s="14"/>
    </row>
    <row r="1338" spans="1:18" s="15" customFormat="1">
      <c r="A1338" s="237"/>
      <c r="B1338" s="1"/>
      <c r="C1338" s="1"/>
      <c r="D1338" s="8"/>
      <c r="E1338" s="2"/>
      <c r="F1338" s="2"/>
      <c r="G1338" s="185"/>
      <c r="H1338" s="1"/>
      <c r="I1338" s="1"/>
      <c r="J1338" s="1"/>
      <c r="K1338" s="1"/>
      <c r="L1338" s="1"/>
      <c r="M1338" s="1"/>
      <c r="N1338" s="1"/>
      <c r="O1338" s="126"/>
      <c r="P1338" s="103"/>
      <c r="Q1338" s="14"/>
      <c r="R1338" s="14"/>
    </row>
    <row r="1339" spans="1:18" s="15" customFormat="1">
      <c r="A1339" s="237"/>
      <c r="B1339" s="1"/>
      <c r="C1339" s="1"/>
      <c r="D1339" s="8"/>
      <c r="E1339" s="2"/>
      <c r="F1339" s="2"/>
      <c r="G1339" s="185"/>
      <c r="H1339" s="1"/>
      <c r="I1339" s="1"/>
      <c r="J1339" s="1"/>
      <c r="K1339" s="1"/>
      <c r="L1339" s="1"/>
      <c r="M1339" s="1"/>
      <c r="N1339" s="1"/>
      <c r="O1339" s="126"/>
      <c r="P1339" s="103"/>
      <c r="Q1339" s="14"/>
      <c r="R1339" s="14"/>
    </row>
    <row r="1340" spans="1:18" s="15" customFormat="1">
      <c r="A1340" s="237"/>
      <c r="B1340" s="1"/>
      <c r="C1340" s="1"/>
      <c r="D1340" s="8"/>
      <c r="E1340" s="2"/>
      <c r="F1340" s="2"/>
      <c r="G1340" s="185"/>
      <c r="H1340" s="1"/>
      <c r="I1340" s="1"/>
      <c r="J1340" s="1"/>
      <c r="K1340" s="1"/>
      <c r="L1340" s="1"/>
      <c r="M1340" s="1"/>
      <c r="N1340" s="1"/>
      <c r="O1340" s="126"/>
      <c r="P1340" s="103"/>
      <c r="Q1340" s="14"/>
      <c r="R1340" s="14"/>
    </row>
    <row r="1341" spans="1:18" s="15" customFormat="1">
      <c r="A1341" s="237"/>
      <c r="B1341" s="1"/>
      <c r="C1341" s="1"/>
      <c r="D1341" s="8"/>
      <c r="E1341" s="2"/>
      <c r="F1341" s="2"/>
      <c r="G1341" s="185"/>
      <c r="H1341" s="1"/>
      <c r="I1341" s="1"/>
      <c r="J1341" s="1"/>
      <c r="K1341" s="1"/>
      <c r="L1341" s="1"/>
      <c r="M1341" s="1"/>
      <c r="N1341" s="1"/>
      <c r="O1341" s="126"/>
      <c r="P1341" s="103"/>
      <c r="Q1341" s="14"/>
      <c r="R1341" s="14"/>
    </row>
    <row r="1342" spans="1:18" s="15" customFormat="1">
      <c r="A1342" s="237"/>
      <c r="B1342" s="1"/>
      <c r="C1342" s="1"/>
      <c r="D1342" s="8"/>
      <c r="E1342" s="2"/>
      <c r="F1342" s="2"/>
      <c r="G1342" s="185"/>
      <c r="H1342" s="1"/>
      <c r="I1342" s="1"/>
      <c r="J1342" s="1"/>
      <c r="K1342" s="1"/>
      <c r="L1342" s="1"/>
      <c r="M1342" s="1"/>
      <c r="N1342" s="1"/>
      <c r="O1342" s="126"/>
      <c r="P1342" s="103"/>
      <c r="Q1342" s="14"/>
      <c r="R1342" s="14"/>
    </row>
    <row r="1343" spans="1:18" s="15" customFormat="1">
      <c r="A1343" s="237"/>
      <c r="B1343" s="1"/>
      <c r="C1343" s="1"/>
      <c r="D1343" s="8"/>
      <c r="E1343" s="2"/>
      <c r="F1343" s="2"/>
      <c r="G1343" s="185"/>
      <c r="H1343" s="1"/>
      <c r="I1343" s="1"/>
      <c r="J1343" s="1"/>
      <c r="K1343" s="1"/>
      <c r="L1343" s="1"/>
      <c r="M1343" s="1"/>
      <c r="N1343" s="1"/>
      <c r="O1343" s="126"/>
      <c r="P1343" s="103"/>
      <c r="Q1343" s="14"/>
      <c r="R1343" s="14"/>
    </row>
    <row r="1344" spans="1:18" s="15" customFormat="1">
      <c r="A1344" s="237"/>
      <c r="B1344" s="1"/>
      <c r="C1344" s="1"/>
      <c r="D1344" s="8"/>
      <c r="E1344" s="2"/>
      <c r="F1344" s="2"/>
      <c r="G1344" s="185"/>
      <c r="H1344" s="1"/>
      <c r="I1344" s="1"/>
      <c r="J1344" s="1"/>
      <c r="K1344" s="1"/>
      <c r="L1344" s="1"/>
      <c r="M1344" s="1"/>
      <c r="N1344" s="1"/>
      <c r="O1344" s="126"/>
      <c r="P1344" s="103"/>
      <c r="Q1344" s="14"/>
      <c r="R1344" s="14"/>
    </row>
    <row r="1345" spans="1:18" s="15" customFormat="1">
      <c r="A1345" s="237"/>
      <c r="B1345" s="1"/>
      <c r="C1345" s="1"/>
      <c r="D1345" s="8"/>
      <c r="E1345" s="2"/>
      <c r="F1345" s="2"/>
      <c r="G1345" s="185"/>
      <c r="H1345" s="1"/>
      <c r="I1345" s="1"/>
      <c r="J1345" s="1"/>
      <c r="K1345" s="1"/>
      <c r="L1345" s="1"/>
      <c r="M1345" s="1"/>
      <c r="N1345" s="1"/>
      <c r="O1345" s="126"/>
      <c r="P1345" s="103"/>
      <c r="Q1345" s="14"/>
      <c r="R1345" s="14"/>
    </row>
    <row r="1346" spans="1:18" s="15" customFormat="1">
      <c r="A1346" s="237"/>
      <c r="B1346" s="1"/>
      <c r="C1346" s="1"/>
      <c r="D1346" s="8"/>
      <c r="E1346" s="2"/>
      <c r="F1346" s="2"/>
      <c r="G1346" s="185"/>
      <c r="H1346" s="1"/>
      <c r="I1346" s="1"/>
      <c r="J1346" s="1"/>
      <c r="K1346" s="1"/>
      <c r="L1346" s="1"/>
      <c r="M1346" s="1"/>
      <c r="N1346" s="1"/>
      <c r="O1346" s="126"/>
      <c r="P1346" s="103"/>
      <c r="Q1346" s="14"/>
      <c r="R1346" s="14"/>
    </row>
    <row r="1347" spans="1:18" s="15" customFormat="1">
      <c r="A1347" s="237"/>
      <c r="B1347" s="1"/>
      <c r="C1347" s="1"/>
      <c r="D1347" s="8"/>
      <c r="E1347" s="2"/>
      <c r="F1347" s="2"/>
      <c r="G1347" s="185"/>
      <c r="H1347" s="1"/>
      <c r="I1347" s="1"/>
      <c r="J1347" s="1"/>
      <c r="K1347" s="1"/>
      <c r="L1347" s="1"/>
      <c r="M1347" s="1"/>
      <c r="N1347" s="1"/>
      <c r="O1347" s="126"/>
      <c r="P1347" s="103"/>
      <c r="Q1347" s="14"/>
      <c r="R1347" s="14"/>
    </row>
    <row r="1348" spans="1:18" s="15" customFormat="1">
      <c r="A1348" s="237"/>
      <c r="B1348" s="1"/>
      <c r="C1348" s="1"/>
      <c r="D1348" s="8"/>
      <c r="E1348" s="2"/>
      <c r="F1348" s="2"/>
      <c r="G1348" s="185"/>
      <c r="H1348" s="1"/>
      <c r="I1348" s="1"/>
      <c r="J1348" s="1"/>
      <c r="K1348" s="1"/>
      <c r="L1348" s="1"/>
      <c r="M1348" s="1"/>
      <c r="N1348" s="1"/>
      <c r="O1348" s="126"/>
      <c r="P1348" s="103"/>
      <c r="Q1348" s="14"/>
      <c r="R1348" s="14"/>
    </row>
    <row r="1349" spans="1:18" s="15" customFormat="1">
      <c r="A1349" s="237"/>
      <c r="B1349" s="1"/>
      <c r="C1349" s="1"/>
      <c r="D1349" s="8"/>
      <c r="E1349" s="2"/>
      <c r="F1349" s="2"/>
      <c r="G1349" s="185"/>
      <c r="H1349" s="1"/>
      <c r="I1349" s="1"/>
      <c r="J1349" s="1"/>
      <c r="K1349" s="1"/>
      <c r="L1349" s="1"/>
      <c r="M1349" s="1"/>
      <c r="N1349" s="1"/>
      <c r="O1349" s="126"/>
      <c r="P1349" s="103"/>
      <c r="Q1349" s="14"/>
      <c r="R1349" s="14"/>
    </row>
    <row r="1350" spans="1:18" s="15" customFormat="1">
      <c r="A1350" s="237"/>
      <c r="B1350" s="1"/>
      <c r="C1350" s="1"/>
      <c r="D1350" s="8"/>
      <c r="E1350" s="2"/>
      <c r="F1350" s="2"/>
      <c r="G1350" s="185"/>
      <c r="H1350" s="1"/>
      <c r="I1350" s="1"/>
      <c r="J1350" s="1"/>
      <c r="K1350" s="1"/>
      <c r="L1350" s="1"/>
      <c r="M1350" s="1"/>
      <c r="N1350" s="1"/>
      <c r="O1350" s="126"/>
      <c r="P1350" s="103"/>
      <c r="Q1350" s="14"/>
      <c r="R1350" s="14"/>
    </row>
    <row r="1351" spans="1:18" s="15" customFormat="1">
      <c r="A1351" s="237"/>
      <c r="B1351" s="1"/>
      <c r="C1351" s="1"/>
      <c r="D1351" s="8"/>
      <c r="E1351" s="2"/>
      <c r="F1351" s="2"/>
      <c r="G1351" s="185"/>
      <c r="H1351" s="1"/>
      <c r="I1351" s="1"/>
      <c r="J1351" s="1"/>
      <c r="K1351" s="1"/>
      <c r="L1351" s="1"/>
      <c r="M1351" s="1"/>
      <c r="N1351" s="1"/>
      <c r="O1351" s="126"/>
      <c r="P1351" s="103"/>
      <c r="Q1351" s="14"/>
      <c r="R1351" s="14"/>
    </row>
    <row r="1352" spans="1:18" s="15" customFormat="1">
      <c r="A1352" s="237"/>
      <c r="B1352" s="1"/>
      <c r="C1352" s="1"/>
      <c r="D1352" s="8"/>
      <c r="E1352" s="2"/>
      <c r="F1352" s="2"/>
      <c r="G1352" s="185"/>
      <c r="H1352" s="1"/>
      <c r="I1352" s="1"/>
      <c r="J1352" s="1"/>
      <c r="K1352" s="1"/>
      <c r="L1352" s="1"/>
      <c r="M1352" s="1"/>
      <c r="N1352" s="1"/>
      <c r="O1352" s="126"/>
      <c r="P1352" s="103"/>
      <c r="Q1352" s="14"/>
      <c r="R1352" s="14"/>
    </row>
    <row r="1353" spans="1:18" s="15" customFormat="1">
      <c r="A1353" s="237"/>
      <c r="B1353" s="1"/>
      <c r="C1353" s="1"/>
      <c r="D1353" s="8"/>
      <c r="E1353" s="2"/>
      <c r="F1353" s="2"/>
      <c r="G1353" s="185"/>
      <c r="H1353" s="1"/>
      <c r="I1353" s="1"/>
      <c r="J1353" s="1"/>
      <c r="K1353" s="1"/>
      <c r="L1353" s="1"/>
      <c r="M1353" s="1"/>
      <c r="N1353" s="1"/>
      <c r="O1353" s="126"/>
      <c r="P1353" s="103"/>
      <c r="Q1353" s="14"/>
      <c r="R1353" s="14"/>
    </row>
    <row r="1354" spans="1:18" s="15" customFormat="1">
      <c r="A1354" s="237"/>
      <c r="B1354" s="1"/>
      <c r="C1354" s="1"/>
      <c r="D1354" s="8"/>
      <c r="E1354" s="2"/>
      <c r="F1354" s="2"/>
      <c r="G1354" s="185"/>
      <c r="H1354" s="1"/>
      <c r="I1354" s="1"/>
      <c r="J1354" s="1"/>
      <c r="K1354" s="1"/>
      <c r="L1354" s="1"/>
      <c r="M1354" s="1"/>
      <c r="N1354" s="1"/>
      <c r="O1354" s="126"/>
      <c r="P1354" s="103"/>
      <c r="Q1354" s="14"/>
      <c r="R1354" s="14"/>
    </row>
    <row r="1355" spans="1:18" s="15" customFormat="1">
      <c r="A1355" s="237"/>
      <c r="B1355" s="1"/>
      <c r="C1355" s="1"/>
      <c r="D1355" s="8"/>
      <c r="E1355" s="2"/>
      <c r="F1355" s="2"/>
      <c r="G1355" s="185"/>
      <c r="H1355" s="1"/>
      <c r="I1355" s="1"/>
      <c r="J1355" s="1"/>
      <c r="K1355" s="1"/>
      <c r="L1355" s="1"/>
      <c r="M1355" s="1"/>
      <c r="N1355" s="1"/>
      <c r="O1355" s="126"/>
      <c r="P1355" s="103"/>
      <c r="Q1355" s="14"/>
      <c r="R1355" s="14"/>
    </row>
    <row r="1356" spans="1:18" s="15" customFormat="1">
      <c r="A1356" s="237"/>
      <c r="B1356" s="1"/>
      <c r="C1356" s="1"/>
      <c r="D1356" s="8"/>
      <c r="E1356" s="2"/>
      <c r="F1356" s="2"/>
      <c r="G1356" s="185"/>
      <c r="H1356" s="1"/>
      <c r="I1356" s="1"/>
      <c r="J1356" s="1"/>
      <c r="K1356" s="1"/>
      <c r="L1356" s="1"/>
      <c r="M1356" s="1"/>
      <c r="N1356" s="1"/>
      <c r="O1356" s="126"/>
      <c r="P1356" s="103"/>
      <c r="Q1356" s="14"/>
      <c r="R1356" s="14"/>
    </row>
    <row r="1357" spans="1:18" s="15" customFormat="1">
      <c r="A1357" s="237"/>
      <c r="B1357" s="1"/>
      <c r="C1357" s="1"/>
      <c r="D1357" s="8"/>
      <c r="E1357" s="2"/>
      <c r="F1357" s="2"/>
      <c r="G1357" s="185"/>
      <c r="H1357" s="1"/>
      <c r="I1357" s="1"/>
      <c r="J1357" s="1"/>
      <c r="K1357" s="1"/>
      <c r="L1357" s="1"/>
      <c r="M1357" s="1"/>
      <c r="N1357" s="1"/>
      <c r="O1357" s="126"/>
      <c r="P1357" s="103"/>
      <c r="Q1357" s="14"/>
      <c r="R1357" s="14"/>
    </row>
    <row r="1358" spans="1:18" s="15" customFormat="1">
      <c r="A1358" s="237"/>
      <c r="B1358" s="1"/>
      <c r="C1358" s="1"/>
      <c r="D1358" s="8"/>
      <c r="E1358" s="2"/>
      <c r="F1358" s="2"/>
      <c r="G1358" s="185"/>
      <c r="H1358" s="1"/>
      <c r="I1358" s="1"/>
      <c r="J1358" s="1"/>
      <c r="K1358" s="1"/>
      <c r="L1358" s="1"/>
      <c r="M1358" s="1"/>
      <c r="N1358" s="1"/>
      <c r="O1358" s="126"/>
      <c r="P1358" s="103"/>
      <c r="Q1358" s="14"/>
      <c r="R1358" s="14"/>
    </row>
    <row r="1359" spans="1:18" s="15" customFormat="1">
      <c r="A1359" s="237"/>
      <c r="B1359" s="1"/>
      <c r="C1359" s="1"/>
      <c r="D1359" s="8"/>
      <c r="E1359" s="2"/>
      <c r="F1359" s="2"/>
      <c r="G1359" s="185"/>
      <c r="H1359" s="1"/>
      <c r="I1359" s="1"/>
      <c r="J1359" s="1"/>
      <c r="K1359" s="1"/>
      <c r="L1359" s="1"/>
      <c r="M1359" s="1"/>
      <c r="N1359" s="1"/>
      <c r="O1359" s="126"/>
      <c r="P1359" s="103"/>
      <c r="Q1359" s="14"/>
      <c r="R1359" s="14"/>
    </row>
    <row r="1360" spans="1:18" s="15" customFormat="1">
      <c r="A1360" s="237"/>
      <c r="B1360" s="1"/>
      <c r="C1360" s="1"/>
      <c r="D1360" s="8"/>
      <c r="E1360" s="2"/>
      <c r="F1360" s="2"/>
      <c r="G1360" s="185"/>
      <c r="H1360" s="1"/>
      <c r="I1360" s="1"/>
      <c r="J1360" s="1"/>
      <c r="K1360" s="1"/>
      <c r="L1360" s="1"/>
      <c r="M1360" s="1"/>
      <c r="N1360" s="1"/>
      <c r="O1360" s="126"/>
      <c r="P1360" s="103"/>
      <c r="Q1360" s="14"/>
      <c r="R1360" s="14"/>
    </row>
    <row r="1361" spans="1:18" s="15" customFormat="1">
      <c r="A1361" s="237"/>
      <c r="B1361" s="1"/>
      <c r="C1361" s="1"/>
      <c r="D1361" s="8"/>
      <c r="E1361" s="2"/>
      <c r="F1361" s="2"/>
      <c r="G1361" s="185"/>
      <c r="H1361" s="1"/>
      <c r="I1361" s="1"/>
      <c r="J1361" s="1"/>
      <c r="K1361" s="1"/>
      <c r="L1361" s="1"/>
      <c r="M1361" s="1"/>
      <c r="N1361" s="1"/>
      <c r="O1361" s="126"/>
      <c r="P1361" s="103"/>
      <c r="Q1361" s="14"/>
      <c r="R1361" s="14"/>
    </row>
    <row r="1362" spans="1:18" s="15" customFormat="1">
      <c r="A1362" s="237"/>
      <c r="B1362" s="1"/>
      <c r="C1362" s="1"/>
      <c r="D1362" s="8"/>
      <c r="E1362" s="2"/>
      <c r="F1362" s="2"/>
      <c r="G1362" s="185"/>
      <c r="H1362" s="1"/>
      <c r="I1362" s="1"/>
      <c r="J1362" s="1"/>
      <c r="K1362" s="1"/>
      <c r="L1362" s="1"/>
      <c r="M1362" s="1"/>
      <c r="N1362" s="1"/>
      <c r="O1362" s="126"/>
      <c r="P1362" s="103"/>
      <c r="Q1362" s="14"/>
      <c r="R1362" s="14"/>
    </row>
    <row r="1363" spans="1:18" s="15" customFormat="1">
      <c r="A1363" s="237"/>
      <c r="B1363" s="1"/>
      <c r="C1363" s="1"/>
      <c r="D1363" s="8"/>
      <c r="E1363" s="2"/>
      <c r="F1363" s="2"/>
      <c r="G1363" s="185"/>
      <c r="H1363" s="1"/>
      <c r="I1363" s="1"/>
      <c r="J1363" s="1"/>
      <c r="K1363" s="1"/>
      <c r="L1363" s="1"/>
      <c r="M1363" s="1"/>
      <c r="N1363" s="1"/>
      <c r="O1363" s="126"/>
      <c r="P1363" s="103"/>
      <c r="Q1363" s="14"/>
      <c r="R1363" s="14"/>
    </row>
    <row r="1364" spans="1:18" s="15" customFormat="1">
      <c r="A1364" s="237"/>
      <c r="B1364" s="1"/>
      <c r="C1364" s="1"/>
      <c r="D1364" s="8"/>
      <c r="E1364" s="2"/>
      <c r="F1364" s="2"/>
      <c r="G1364" s="185"/>
      <c r="H1364" s="1"/>
      <c r="I1364" s="1"/>
      <c r="J1364" s="1"/>
      <c r="K1364" s="1"/>
      <c r="L1364" s="1"/>
      <c r="M1364" s="1"/>
      <c r="N1364" s="1"/>
      <c r="O1364" s="126"/>
      <c r="P1364" s="103"/>
      <c r="Q1364" s="14"/>
      <c r="R1364" s="14"/>
    </row>
    <row r="1365" spans="1:18" s="15" customFormat="1">
      <c r="A1365" s="237"/>
      <c r="B1365" s="1"/>
      <c r="C1365" s="1"/>
      <c r="D1365" s="8"/>
      <c r="E1365" s="2"/>
      <c r="F1365" s="2"/>
      <c r="G1365" s="185"/>
      <c r="H1365" s="1"/>
      <c r="I1365" s="1"/>
      <c r="J1365" s="1"/>
      <c r="K1365" s="1"/>
      <c r="L1365" s="1"/>
      <c r="M1365" s="1"/>
      <c r="N1365" s="1"/>
      <c r="O1365" s="126"/>
      <c r="P1365" s="103"/>
      <c r="Q1365" s="14"/>
      <c r="R1365" s="14"/>
    </row>
    <row r="1366" spans="1:18" s="15" customFormat="1">
      <c r="A1366" s="237"/>
      <c r="B1366" s="1"/>
      <c r="C1366" s="1"/>
      <c r="D1366" s="8"/>
      <c r="E1366" s="2"/>
      <c r="F1366" s="2"/>
      <c r="G1366" s="185"/>
      <c r="H1366" s="1"/>
      <c r="I1366" s="1"/>
      <c r="J1366" s="1"/>
      <c r="K1366" s="1"/>
      <c r="L1366" s="1"/>
      <c r="M1366" s="1"/>
      <c r="N1366" s="1"/>
      <c r="O1366" s="126"/>
      <c r="P1366" s="103"/>
      <c r="Q1366" s="14"/>
      <c r="R1366" s="14"/>
    </row>
    <row r="1367" spans="1:18" s="15" customFormat="1">
      <c r="A1367" s="237"/>
      <c r="B1367" s="1"/>
      <c r="C1367" s="1"/>
      <c r="D1367" s="8"/>
      <c r="E1367" s="2"/>
      <c r="F1367" s="2"/>
      <c r="G1367" s="185"/>
      <c r="H1367" s="1"/>
      <c r="I1367" s="1"/>
      <c r="J1367" s="1"/>
      <c r="K1367" s="1"/>
      <c r="L1367" s="1"/>
      <c r="M1367" s="1"/>
      <c r="N1367" s="1"/>
      <c r="O1367" s="126"/>
      <c r="P1367" s="103"/>
      <c r="Q1367" s="14"/>
      <c r="R1367" s="14"/>
    </row>
    <row r="1368" spans="1:18" s="15" customFormat="1">
      <c r="A1368" s="237"/>
      <c r="B1368" s="1"/>
      <c r="C1368" s="1"/>
      <c r="D1368" s="8"/>
      <c r="E1368" s="2"/>
      <c r="F1368" s="2"/>
      <c r="G1368" s="185"/>
      <c r="H1368" s="1"/>
      <c r="I1368" s="1"/>
      <c r="J1368" s="1"/>
      <c r="K1368" s="1"/>
      <c r="L1368" s="1"/>
      <c r="M1368" s="1"/>
      <c r="N1368" s="1"/>
      <c r="O1368" s="126"/>
      <c r="P1368" s="103"/>
      <c r="Q1368" s="14"/>
      <c r="R1368" s="14"/>
    </row>
    <row r="1369" spans="1:18" s="15" customFormat="1">
      <c r="A1369" s="237"/>
      <c r="B1369" s="1"/>
      <c r="C1369" s="1"/>
      <c r="D1369" s="8"/>
      <c r="E1369" s="2"/>
      <c r="F1369" s="2"/>
      <c r="G1369" s="185"/>
      <c r="H1369" s="1"/>
      <c r="I1369" s="1"/>
      <c r="J1369" s="1"/>
      <c r="K1369" s="1"/>
      <c r="L1369" s="1"/>
      <c r="M1369" s="1"/>
      <c r="N1369" s="1"/>
      <c r="O1369" s="126"/>
      <c r="P1369" s="103"/>
      <c r="Q1369" s="14"/>
      <c r="R1369" s="14"/>
    </row>
    <row r="1370" spans="1:18" s="15" customFormat="1">
      <c r="A1370" s="237"/>
      <c r="B1370" s="1"/>
      <c r="C1370" s="1"/>
      <c r="D1370" s="8"/>
      <c r="E1370" s="2"/>
      <c r="F1370" s="2"/>
      <c r="G1370" s="185"/>
      <c r="H1370" s="1"/>
      <c r="I1370" s="1"/>
      <c r="J1370" s="1"/>
      <c r="K1370" s="1"/>
      <c r="L1370" s="1"/>
      <c r="M1370" s="1"/>
      <c r="N1370" s="1"/>
      <c r="O1370" s="126"/>
      <c r="P1370" s="103"/>
      <c r="Q1370" s="14"/>
      <c r="R1370" s="14"/>
    </row>
    <row r="1371" spans="1:18" s="15" customFormat="1">
      <c r="A1371" s="237"/>
      <c r="B1371" s="1"/>
      <c r="C1371" s="1"/>
      <c r="D1371" s="8"/>
      <c r="E1371" s="2"/>
      <c r="F1371" s="2"/>
      <c r="G1371" s="185"/>
      <c r="H1371" s="1"/>
      <c r="I1371" s="1"/>
      <c r="J1371" s="1"/>
      <c r="K1371" s="1"/>
      <c r="L1371" s="1"/>
      <c r="M1371" s="1"/>
      <c r="N1371" s="1"/>
      <c r="O1371" s="126"/>
      <c r="P1371" s="103"/>
      <c r="Q1371" s="14"/>
      <c r="R1371" s="14"/>
    </row>
    <row r="1372" spans="1:18" s="15" customFormat="1">
      <c r="A1372" s="237"/>
      <c r="B1372" s="1"/>
      <c r="C1372" s="1"/>
      <c r="D1372" s="8"/>
      <c r="E1372" s="2"/>
      <c r="F1372" s="2"/>
      <c r="G1372" s="185"/>
      <c r="H1372" s="1"/>
      <c r="I1372" s="1"/>
      <c r="J1372" s="1"/>
      <c r="K1372" s="1"/>
      <c r="L1372" s="1"/>
      <c r="M1372" s="1"/>
      <c r="N1372" s="1"/>
      <c r="O1372" s="126"/>
      <c r="P1372" s="103"/>
      <c r="Q1372" s="14"/>
      <c r="R1372" s="14"/>
    </row>
    <row r="1373" spans="1:18" s="15" customFormat="1">
      <c r="A1373" s="237"/>
      <c r="B1373" s="1"/>
      <c r="C1373" s="1"/>
      <c r="D1373" s="8"/>
      <c r="E1373" s="2"/>
      <c r="F1373" s="2"/>
      <c r="G1373" s="185"/>
      <c r="H1373" s="1"/>
      <c r="I1373" s="1"/>
      <c r="J1373" s="1"/>
      <c r="K1373" s="1"/>
      <c r="L1373" s="1"/>
      <c r="M1373" s="1"/>
      <c r="N1373" s="1"/>
      <c r="O1373" s="126"/>
      <c r="P1373" s="103"/>
      <c r="Q1373" s="14"/>
      <c r="R1373" s="14"/>
    </row>
    <row r="1374" spans="1:18" s="15" customFormat="1">
      <c r="A1374" s="237"/>
      <c r="B1374" s="1"/>
      <c r="C1374" s="1"/>
      <c r="D1374" s="8"/>
      <c r="E1374" s="2"/>
      <c r="F1374" s="2"/>
      <c r="G1374" s="185"/>
      <c r="H1374" s="1"/>
      <c r="I1374" s="1"/>
      <c r="J1374" s="1"/>
      <c r="K1374" s="1"/>
      <c r="L1374" s="1"/>
      <c r="M1374" s="1"/>
      <c r="N1374" s="1"/>
      <c r="O1374" s="126"/>
      <c r="P1374" s="103"/>
      <c r="Q1374" s="14"/>
      <c r="R1374" s="14"/>
    </row>
    <row r="1375" spans="1:18" s="15" customFormat="1">
      <c r="A1375" s="237"/>
      <c r="B1375" s="1"/>
      <c r="C1375" s="1"/>
      <c r="D1375" s="8"/>
      <c r="E1375" s="2"/>
      <c r="F1375" s="2"/>
      <c r="G1375" s="185"/>
      <c r="H1375" s="1"/>
      <c r="I1375" s="1"/>
      <c r="J1375" s="1"/>
      <c r="K1375" s="1"/>
      <c r="L1375" s="1"/>
      <c r="M1375" s="1"/>
      <c r="N1375" s="1"/>
      <c r="O1375" s="126"/>
      <c r="P1375" s="103"/>
      <c r="Q1375" s="14"/>
      <c r="R1375" s="14"/>
    </row>
    <row r="1376" spans="1:18" s="15" customFormat="1">
      <c r="A1376" s="237"/>
      <c r="B1376" s="1"/>
      <c r="C1376" s="1"/>
      <c r="D1376" s="8"/>
      <c r="E1376" s="2"/>
      <c r="F1376" s="2"/>
      <c r="G1376" s="185"/>
      <c r="H1376" s="1"/>
      <c r="I1376" s="1"/>
      <c r="J1376" s="1"/>
      <c r="K1376" s="1"/>
      <c r="L1376" s="1"/>
      <c r="M1376" s="1"/>
      <c r="N1376" s="1"/>
      <c r="O1376" s="126"/>
      <c r="P1376" s="103"/>
      <c r="Q1376" s="14"/>
      <c r="R1376" s="14"/>
    </row>
    <row r="1377" spans="1:18" s="15" customFormat="1">
      <c r="A1377" s="237"/>
      <c r="B1377" s="1"/>
      <c r="C1377" s="1"/>
      <c r="D1377" s="8"/>
      <c r="E1377" s="2"/>
      <c r="F1377" s="2"/>
      <c r="G1377" s="185"/>
      <c r="H1377" s="1"/>
      <c r="I1377" s="1"/>
      <c r="J1377" s="1"/>
      <c r="K1377" s="1"/>
      <c r="L1377" s="1"/>
      <c r="M1377" s="1"/>
      <c r="N1377" s="1"/>
      <c r="O1377" s="126"/>
      <c r="P1377" s="103"/>
      <c r="Q1377" s="14"/>
      <c r="R1377" s="14"/>
    </row>
    <row r="1378" spans="1:18" s="15" customFormat="1">
      <c r="A1378" s="237"/>
      <c r="B1378" s="1"/>
      <c r="C1378" s="1"/>
      <c r="D1378" s="8"/>
      <c r="E1378" s="2"/>
      <c r="F1378" s="2"/>
      <c r="G1378" s="185"/>
      <c r="H1378" s="1"/>
      <c r="I1378" s="1"/>
      <c r="J1378" s="1"/>
      <c r="K1378" s="1"/>
      <c r="L1378" s="1"/>
      <c r="M1378" s="1"/>
      <c r="N1378" s="1"/>
      <c r="O1378" s="126"/>
      <c r="P1378" s="103"/>
      <c r="Q1378" s="14"/>
      <c r="R1378" s="14"/>
    </row>
    <row r="1379" spans="1:18" s="15" customFormat="1">
      <c r="A1379" s="237"/>
      <c r="B1379" s="1"/>
      <c r="C1379" s="1"/>
      <c r="D1379" s="8"/>
      <c r="E1379" s="2"/>
      <c r="F1379" s="2"/>
      <c r="G1379" s="185"/>
      <c r="H1379" s="1"/>
      <c r="I1379" s="1"/>
      <c r="J1379" s="1"/>
      <c r="K1379" s="1"/>
      <c r="L1379" s="1"/>
      <c r="M1379" s="1"/>
      <c r="N1379" s="1"/>
      <c r="O1379" s="126"/>
      <c r="P1379" s="103"/>
      <c r="Q1379" s="14"/>
      <c r="R1379" s="14"/>
    </row>
    <row r="1380" spans="1:18" s="15" customFormat="1">
      <c r="A1380" s="237"/>
      <c r="B1380" s="1"/>
      <c r="C1380" s="1"/>
      <c r="D1380" s="8"/>
      <c r="E1380" s="2"/>
      <c r="F1380" s="2"/>
      <c r="G1380" s="185"/>
      <c r="H1380" s="1"/>
      <c r="I1380" s="1"/>
      <c r="J1380" s="1"/>
      <c r="K1380" s="1"/>
      <c r="L1380" s="1"/>
      <c r="M1380" s="1"/>
      <c r="N1380" s="1"/>
      <c r="O1380" s="126"/>
      <c r="P1380" s="103"/>
      <c r="Q1380" s="14"/>
      <c r="R1380" s="14"/>
    </row>
    <row r="1381" spans="1:18" s="15" customFormat="1">
      <c r="A1381" s="237"/>
      <c r="B1381" s="1"/>
      <c r="C1381" s="1"/>
      <c r="D1381" s="8"/>
      <c r="E1381" s="2"/>
      <c r="F1381" s="2"/>
      <c r="G1381" s="185"/>
      <c r="H1381" s="1"/>
      <c r="I1381" s="1"/>
      <c r="J1381" s="1"/>
      <c r="K1381" s="1"/>
      <c r="L1381" s="1"/>
      <c r="M1381" s="1"/>
      <c r="N1381" s="1"/>
      <c r="O1381" s="126"/>
      <c r="P1381" s="103"/>
      <c r="Q1381" s="14"/>
      <c r="R1381" s="14"/>
    </row>
    <row r="1382" spans="1:18" s="15" customFormat="1">
      <c r="A1382" s="237"/>
      <c r="B1382" s="1"/>
      <c r="C1382" s="1"/>
      <c r="D1382" s="8"/>
      <c r="E1382" s="2"/>
      <c r="F1382" s="2"/>
      <c r="G1382" s="185"/>
      <c r="H1382" s="1"/>
      <c r="I1382" s="1"/>
      <c r="J1382" s="1"/>
      <c r="K1382" s="1"/>
      <c r="L1382" s="1"/>
      <c r="M1382" s="1"/>
      <c r="N1382" s="1"/>
      <c r="O1382" s="126"/>
      <c r="P1382" s="103"/>
      <c r="Q1382" s="14"/>
      <c r="R1382" s="14"/>
    </row>
    <row r="1383" spans="1:18" s="15" customFormat="1">
      <c r="A1383" s="237"/>
      <c r="B1383" s="1"/>
      <c r="C1383" s="1"/>
      <c r="D1383" s="8"/>
      <c r="E1383" s="2"/>
      <c r="F1383" s="2"/>
      <c r="G1383" s="185"/>
      <c r="H1383" s="1"/>
      <c r="I1383" s="1"/>
      <c r="J1383" s="1"/>
      <c r="K1383" s="1"/>
      <c r="L1383" s="1"/>
      <c r="M1383" s="1"/>
      <c r="N1383" s="1"/>
      <c r="O1383" s="126"/>
      <c r="P1383" s="103"/>
      <c r="Q1383" s="14"/>
      <c r="R1383" s="14"/>
    </row>
    <row r="1384" spans="1:18" s="15" customFormat="1">
      <c r="A1384" s="237"/>
      <c r="B1384" s="1"/>
      <c r="C1384" s="1"/>
      <c r="D1384" s="8"/>
      <c r="E1384" s="2"/>
      <c r="F1384" s="2"/>
      <c r="G1384" s="185"/>
      <c r="H1384" s="1"/>
      <c r="I1384" s="1"/>
      <c r="J1384" s="1"/>
      <c r="K1384" s="1"/>
      <c r="L1384" s="1"/>
      <c r="M1384" s="1"/>
      <c r="N1384" s="1"/>
      <c r="O1384" s="126"/>
      <c r="P1384" s="103"/>
      <c r="Q1384" s="14"/>
      <c r="R1384" s="14"/>
    </row>
    <row r="1385" spans="1:18" s="15" customFormat="1">
      <c r="A1385" s="237"/>
      <c r="B1385" s="1"/>
      <c r="C1385" s="1"/>
      <c r="D1385" s="8"/>
      <c r="E1385" s="2"/>
      <c r="F1385" s="2"/>
      <c r="G1385" s="185"/>
      <c r="H1385" s="1"/>
      <c r="I1385" s="1"/>
      <c r="J1385" s="1"/>
      <c r="K1385" s="1"/>
      <c r="L1385" s="1"/>
      <c r="M1385" s="1"/>
      <c r="N1385" s="1"/>
      <c r="O1385" s="126"/>
      <c r="P1385" s="103"/>
      <c r="Q1385" s="14"/>
      <c r="R1385" s="14"/>
    </row>
    <row r="1386" spans="1:18" s="15" customFormat="1">
      <c r="A1386" s="237"/>
      <c r="B1386" s="1"/>
      <c r="C1386" s="1"/>
      <c r="D1386" s="8"/>
      <c r="E1386" s="2"/>
      <c r="F1386" s="2"/>
      <c r="G1386" s="185"/>
      <c r="H1386" s="1"/>
      <c r="I1386" s="1"/>
      <c r="J1386" s="1"/>
      <c r="K1386" s="1"/>
      <c r="L1386" s="1"/>
      <c r="M1386" s="1"/>
      <c r="N1386" s="1"/>
      <c r="O1386" s="126"/>
      <c r="P1386" s="103"/>
      <c r="Q1386" s="14"/>
      <c r="R1386" s="14"/>
    </row>
    <row r="1387" spans="1:18" s="15" customFormat="1">
      <c r="A1387" s="237"/>
      <c r="B1387" s="1"/>
      <c r="C1387" s="1"/>
      <c r="D1387" s="8"/>
      <c r="E1387" s="2"/>
      <c r="F1387" s="2"/>
      <c r="G1387" s="185"/>
      <c r="H1387" s="1"/>
      <c r="I1387" s="1"/>
      <c r="J1387" s="1"/>
      <c r="K1387" s="1"/>
      <c r="L1387" s="1"/>
      <c r="M1387" s="1"/>
      <c r="N1387" s="1"/>
      <c r="O1387" s="126"/>
      <c r="P1387" s="103"/>
      <c r="Q1387" s="14"/>
      <c r="R1387" s="14"/>
    </row>
    <row r="1388" spans="1:18" s="15" customFormat="1">
      <c r="A1388" s="237"/>
      <c r="B1388" s="1"/>
      <c r="C1388" s="1"/>
      <c r="D1388" s="8"/>
      <c r="E1388" s="2"/>
      <c r="F1388" s="2"/>
      <c r="G1388" s="185"/>
      <c r="H1388" s="1"/>
      <c r="I1388" s="1"/>
      <c r="J1388" s="1"/>
      <c r="K1388" s="1"/>
      <c r="L1388" s="1"/>
      <c r="M1388" s="1"/>
      <c r="N1388" s="1"/>
      <c r="O1388" s="126"/>
      <c r="P1388" s="103"/>
      <c r="Q1388" s="14"/>
      <c r="R1388" s="14"/>
    </row>
    <row r="1389" spans="1:18" s="15" customFormat="1">
      <c r="A1389" s="237"/>
      <c r="B1389" s="1"/>
      <c r="C1389" s="1"/>
      <c r="D1389" s="8"/>
      <c r="E1389" s="2"/>
      <c r="F1389" s="2"/>
      <c r="G1389" s="185"/>
      <c r="H1389" s="1"/>
      <c r="I1389" s="1"/>
      <c r="J1389" s="1"/>
      <c r="K1389" s="1"/>
      <c r="L1389" s="1"/>
      <c r="M1389" s="1"/>
      <c r="N1389" s="1"/>
      <c r="O1389" s="126"/>
      <c r="P1389" s="103"/>
      <c r="Q1389" s="14"/>
      <c r="R1389" s="14"/>
    </row>
    <row r="1390" spans="1:18" s="15" customFormat="1">
      <c r="A1390" s="237"/>
      <c r="B1390" s="1"/>
      <c r="C1390" s="1"/>
      <c r="D1390" s="8"/>
      <c r="E1390" s="2"/>
      <c r="F1390" s="2"/>
      <c r="G1390" s="185"/>
      <c r="H1390" s="1"/>
      <c r="I1390" s="1"/>
      <c r="J1390" s="1"/>
      <c r="K1390" s="1"/>
      <c r="L1390" s="1"/>
      <c r="M1390" s="1"/>
      <c r="N1390" s="1"/>
      <c r="O1390" s="126"/>
      <c r="P1390" s="103"/>
      <c r="Q1390" s="14"/>
      <c r="R1390" s="14"/>
    </row>
    <row r="1391" spans="1:18" s="15" customFormat="1">
      <c r="A1391" s="237"/>
      <c r="B1391" s="1"/>
      <c r="C1391" s="1"/>
      <c r="D1391" s="8"/>
      <c r="E1391" s="2"/>
      <c r="F1391" s="2"/>
      <c r="G1391" s="185"/>
      <c r="H1391" s="1"/>
      <c r="I1391" s="1"/>
      <c r="J1391" s="1"/>
      <c r="K1391" s="1"/>
      <c r="L1391" s="1"/>
      <c r="M1391" s="1"/>
      <c r="N1391" s="1"/>
      <c r="O1391" s="126"/>
      <c r="P1391" s="103"/>
      <c r="Q1391" s="14"/>
      <c r="R1391" s="14"/>
    </row>
    <row r="1392" spans="1:18" s="15" customFormat="1">
      <c r="A1392" s="237"/>
      <c r="B1392" s="1"/>
      <c r="C1392" s="1"/>
      <c r="D1392" s="8"/>
      <c r="E1392" s="2"/>
      <c r="F1392" s="2"/>
      <c r="G1392" s="185"/>
      <c r="H1392" s="1"/>
      <c r="I1392" s="1"/>
      <c r="J1392" s="1"/>
      <c r="K1392" s="1"/>
      <c r="L1392" s="1"/>
      <c r="M1392" s="1"/>
      <c r="N1392" s="1"/>
      <c r="O1392" s="126"/>
      <c r="P1392" s="103"/>
      <c r="Q1392" s="14"/>
      <c r="R1392" s="14"/>
    </row>
    <row r="1393" spans="1:18" s="15" customFormat="1">
      <c r="A1393" s="237"/>
      <c r="B1393" s="1"/>
      <c r="C1393" s="1"/>
      <c r="D1393" s="8"/>
      <c r="E1393" s="2"/>
      <c r="F1393" s="2"/>
      <c r="G1393" s="185"/>
      <c r="H1393" s="1"/>
      <c r="I1393" s="1"/>
      <c r="J1393" s="1"/>
      <c r="K1393" s="1"/>
      <c r="L1393" s="1"/>
      <c r="M1393" s="1"/>
      <c r="N1393" s="1"/>
      <c r="O1393" s="126"/>
      <c r="P1393" s="103"/>
      <c r="Q1393" s="14"/>
      <c r="R1393" s="14"/>
    </row>
    <row r="1394" spans="1:18" s="15" customFormat="1">
      <c r="A1394" s="237"/>
      <c r="B1394" s="1"/>
      <c r="C1394" s="1"/>
      <c r="D1394" s="8"/>
      <c r="E1394" s="2"/>
      <c r="F1394" s="2"/>
      <c r="G1394" s="185"/>
      <c r="H1394" s="1"/>
      <c r="I1394" s="1"/>
      <c r="J1394" s="1"/>
      <c r="K1394" s="1"/>
      <c r="L1394" s="1"/>
      <c r="M1394" s="1"/>
      <c r="N1394" s="1"/>
      <c r="O1394" s="126"/>
      <c r="P1394" s="103"/>
      <c r="Q1394" s="14"/>
      <c r="R1394" s="14"/>
    </row>
    <row r="1395" spans="1:18" s="15" customFormat="1">
      <c r="A1395" s="237"/>
      <c r="B1395" s="1"/>
      <c r="C1395" s="1"/>
      <c r="D1395" s="8"/>
      <c r="E1395" s="2"/>
      <c r="F1395" s="2"/>
      <c r="G1395" s="185"/>
      <c r="H1395" s="1"/>
      <c r="I1395" s="1"/>
      <c r="J1395" s="1"/>
      <c r="K1395" s="1"/>
      <c r="L1395" s="1"/>
      <c r="M1395" s="1"/>
      <c r="N1395" s="1"/>
      <c r="O1395" s="126"/>
      <c r="P1395" s="103"/>
      <c r="Q1395" s="14"/>
      <c r="R1395" s="14"/>
    </row>
    <row r="1396" spans="1:18" s="15" customFormat="1">
      <c r="A1396" s="237"/>
      <c r="B1396" s="1"/>
      <c r="C1396" s="1"/>
      <c r="D1396" s="8"/>
      <c r="E1396" s="2"/>
      <c r="F1396" s="2"/>
      <c r="G1396" s="185"/>
      <c r="H1396" s="1"/>
      <c r="I1396" s="1"/>
      <c r="J1396" s="1"/>
      <c r="K1396" s="1"/>
      <c r="L1396" s="1"/>
      <c r="M1396" s="1"/>
      <c r="N1396" s="1"/>
      <c r="O1396" s="126"/>
      <c r="P1396" s="103"/>
      <c r="Q1396" s="14"/>
      <c r="R1396" s="14"/>
    </row>
    <row r="1397" spans="1:18" s="15" customFormat="1">
      <c r="A1397" s="237"/>
      <c r="B1397" s="1"/>
      <c r="C1397" s="1"/>
      <c r="D1397" s="8"/>
      <c r="E1397" s="2"/>
      <c r="F1397" s="2"/>
      <c r="G1397" s="185"/>
      <c r="H1397" s="1"/>
      <c r="I1397" s="1"/>
      <c r="J1397" s="1"/>
      <c r="K1397" s="1"/>
      <c r="L1397" s="1"/>
      <c r="M1397" s="1"/>
      <c r="N1397" s="1"/>
      <c r="O1397" s="126"/>
      <c r="P1397" s="103"/>
      <c r="Q1397" s="14"/>
      <c r="R1397" s="14"/>
    </row>
    <row r="1398" spans="1:18" s="15" customFormat="1">
      <c r="A1398" s="237"/>
      <c r="B1398" s="1"/>
      <c r="C1398" s="1"/>
      <c r="D1398" s="8"/>
      <c r="E1398" s="2"/>
      <c r="F1398" s="2"/>
      <c r="G1398" s="185"/>
      <c r="H1398" s="1"/>
      <c r="I1398" s="1"/>
      <c r="J1398" s="1"/>
      <c r="K1398" s="1"/>
      <c r="L1398" s="1"/>
      <c r="M1398" s="1"/>
      <c r="N1398" s="1"/>
      <c r="O1398" s="126"/>
      <c r="P1398" s="103"/>
      <c r="Q1398" s="14"/>
      <c r="R1398" s="14"/>
    </row>
    <row r="1399" spans="1:18" s="15" customFormat="1">
      <c r="A1399" s="237"/>
      <c r="B1399" s="1"/>
      <c r="C1399" s="1"/>
      <c r="D1399" s="8"/>
      <c r="E1399" s="2"/>
      <c r="F1399" s="2"/>
      <c r="G1399" s="185"/>
      <c r="H1399" s="1"/>
      <c r="I1399" s="1"/>
      <c r="J1399" s="1"/>
      <c r="K1399" s="1"/>
      <c r="L1399" s="1"/>
      <c r="M1399" s="1"/>
      <c r="N1399" s="1"/>
      <c r="O1399" s="126"/>
      <c r="P1399" s="103"/>
      <c r="Q1399" s="14"/>
      <c r="R1399" s="14"/>
    </row>
    <row r="1400" spans="1:18" s="15" customFormat="1">
      <c r="A1400" s="237"/>
      <c r="B1400" s="1"/>
      <c r="C1400" s="1"/>
      <c r="D1400" s="8"/>
      <c r="E1400" s="2"/>
      <c r="F1400" s="2"/>
      <c r="G1400" s="185"/>
      <c r="H1400" s="1"/>
      <c r="I1400" s="1"/>
      <c r="J1400" s="1"/>
      <c r="K1400" s="1"/>
      <c r="L1400" s="1"/>
      <c r="M1400" s="1"/>
      <c r="N1400" s="1"/>
      <c r="O1400" s="126"/>
      <c r="P1400" s="103"/>
      <c r="Q1400" s="14"/>
      <c r="R1400" s="14"/>
    </row>
    <row r="1401" spans="1:18" s="15" customFormat="1">
      <c r="A1401" s="237"/>
      <c r="B1401" s="1"/>
      <c r="C1401" s="1"/>
      <c r="D1401" s="8"/>
      <c r="E1401" s="2"/>
      <c r="F1401" s="2"/>
      <c r="G1401" s="185"/>
      <c r="H1401" s="1"/>
      <c r="I1401" s="1"/>
      <c r="J1401" s="1"/>
      <c r="K1401" s="1"/>
      <c r="L1401" s="1"/>
      <c r="M1401" s="1"/>
      <c r="N1401" s="1"/>
      <c r="O1401" s="126"/>
      <c r="P1401" s="103"/>
      <c r="Q1401" s="14"/>
      <c r="R1401" s="14"/>
    </row>
    <row r="1402" spans="1:18" s="15" customFormat="1">
      <c r="A1402" s="237"/>
      <c r="B1402" s="1"/>
      <c r="C1402" s="1"/>
      <c r="D1402" s="8"/>
      <c r="E1402" s="2"/>
      <c r="F1402" s="2"/>
      <c r="G1402" s="185"/>
      <c r="H1402" s="1"/>
      <c r="I1402" s="1"/>
      <c r="J1402" s="1"/>
      <c r="K1402" s="1"/>
      <c r="L1402" s="1"/>
      <c r="M1402" s="1"/>
      <c r="N1402" s="1"/>
      <c r="O1402" s="126"/>
      <c r="P1402" s="103"/>
      <c r="Q1402" s="14"/>
      <c r="R1402" s="14"/>
    </row>
    <row r="1403" spans="1:18" s="15" customFormat="1">
      <c r="A1403" s="237"/>
      <c r="B1403" s="1"/>
      <c r="C1403" s="1"/>
      <c r="D1403" s="8"/>
      <c r="E1403" s="2"/>
      <c r="F1403" s="2"/>
      <c r="G1403" s="185"/>
      <c r="H1403" s="1"/>
      <c r="I1403" s="1"/>
      <c r="J1403" s="1"/>
      <c r="K1403" s="1"/>
      <c r="L1403" s="1"/>
      <c r="M1403" s="1"/>
      <c r="N1403" s="1"/>
      <c r="O1403" s="126"/>
      <c r="P1403" s="103"/>
      <c r="Q1403" s="14"/>
      <c r="R1403" s="14"/>
    </row>
    <row r="1404" spans="1:18" s="15" customFormat="1">
      <c r="A1404" s="237"/>
      <c r="B1404" s="1"/>
      <c r="C1404" s="1"/>
      <c r="D1404" s="8"/>
      <c r="E1404" s="2"/>
      <c r="F1404" s="2"/>
      <c r="G1404" s="185"/>
      <c r="H1404" s="1"/>
      <c r="I1404" s="1"/>
      <c r="J1404" s="1"/>
      <c r="K1404" s="1"/>
      <c r="L1404" s="1"/>
      <c r="M1404" s="1"/>
      <c r="N1404" s="1"/>
      <c r="O1404" s="126"/>
      <c r="P1404" s="103"/>
      <c r="Q1404" s="14"/>
      <c r="R1404" s="14"/>
    </row>
    <row r="1405" spans="1:18" s="15" customFormat="1">
      <c r="A1405" s="237"/>
      <c r="B1405" s="1"/>
      <c r="C1405" s="1"/>
      <c r="D1405" s="8"/>
      <c r="E1405" s="2"/>
      <c r="F1405" s="2"/>
      <c r="G1405" s="185"/>
      <c r="H1405" s="1"/>
      <c r="I1405" s="1"/>
      <c r="J1405" s="1"/>
      <c r="K1405" s="1"/>
      <c r="L1405" s="1"/>
      <c r="M1405" s="1"/>
      <c r="N1405" s="1"/>
      <c r="O1405" s="126"/>
      <c r="P1405" s="103"/>
      <c r="Q1405" s="14"/>
      <c r="R1405" s="14"/>
    </row>
    <row r="1406" spans="1:18" s="15" customFormat="1">
      <c r="A1406" s="237"/>
      <c r="B1406" s="1"/>
      <c r="C1406" s="1"/>
      <c r="D1406" s="8"/>
      <c r="E1406" s="2"/>
      <c r="F1406" s="2"/>
      <c r="G1406" s="185"/>
      <c r="H1406" s="1"/>
      <c r="I1406" s="1"/>
      <c r="J1406" s="1"/>
      <c r="K1406" s="1"/>
      <c r="L1406" s="1"/>
      <c r="M1406" s="1"/>
      <c r="N1406" s="1"/>
      <c r="O1406" s="126"/>
      <c r="P1406" s="103"/>
      <c r="Q1406" s="14"/>
      <c r="R1406" s="14"/>
    </row>
    <row r="1407" spans="1:18" s="15" customFormat="1">
      <c r="A1407" s="237"/>
      <c r="B1407" s="1"/>
      <c r="C1407" s="1"/>
      <c r="D1407" s="8"/>
      <c r="E1407" s="2"/>
      <c r="F1407" s="2"/>
      <c r="G1407" s="185"/>
      <c r="H1407" s="1"/>
      <c r="I1407" s="1"/>
      <c r="J1407" s="1"/>
      <c r="K1407" s="1"/>
      <c r="L1407" s="1"/>
      <c r="M1407" s="1"/>
      <c r="N1407" s="1"/>
      <c r="O1407" s="126"/>
      <c r="P1407" s="103"/>
      <c r="Q1407" s="14"/>
      <c r="R1407" s="14"/>
    </row>
    <row r="1408" spans="1:18" s="15" customFormat="1">
      <c r="A1408" s="237"/>
      <c r="B1408" s="1"/>
      <c r="C1408" s="1"/>
      <c r="D1408" s="8"/>
      <c r="E1408" s="2"/>
      <c r="F1408" s="2"/>
      <c r="G1408" s="185"/>
      <c r="H1408" s="1"/>
      <c r="I1408" s="1"/>
      <c r="J1408" s="1"/>
      <c r="K1408" s="1"/>
      <c r="L1408" s="1"/>
      <c r="M1408" s="1"/>
      <c r="N1408" s="1"/>
      <c r="O1408" s="126"/>
      <c r="P1408" s="103"/>
      <c r="Q1408" s="14"/>
      <c r="R1408" s="14"/>
    </row>
    <row r="1409" spans="1:18" s="15" customFormat="1">
      <c r="A1409" s="237"/>
      <c r="B1409" s="1"/>
      <c r="C1409" s="1"/>
      <c r="D1409" s="8"/>
      <c r="E1409" s="2"/>
      <c r="F1409" s="2"/>
      <c r="G1409" s="185"/>
      <c r="H1409" s="1"/>
      <c r="I1409" s="1"/>
      <c r="J1409" s="1"/>
      <c r="K1409" s="1"/>
      <c r="L1409" s="1"/>
      <c r="M1409" s="1"/>
      <c r="N1409" s="1"/>
      <c r="O1409" s="126"/>
      <c r="P1409" s="103"/>
      <c r="Q1409" s="14"/>
      <c r="R1409" s="14"/>
    </row>
    <row r="1410" spans="1:18" s="15" customFormat="1">
      <c r="A1410" s="237"/>
      <c r="B1410" s="1"/>
      <c r="C1410" s="1"/>
      <c r="D1410" s="8"/>
      <c r="E1410" s="2"/>
      <c r="F1410" s="2"/>
      <c r="G1410" s="185"/>
      <c r="H1410" s="1"/>
      <c r="I1410" s="1"/>
      <c r="J1410" s="1"/>
      <c r="K1410" s="1"/>
      <c r="L1410" s="1"/>
      <c r="M1410" s="1"/>
      <c r="N1410" s="1"/>
      <c r="O1410" s="126"/>
      <c r="P1410" s="103"/>
      <c r="Q1410" s="14"/>
      <c r="R1410" s="14"/>
    </row>
    <row r="1411" spans="1:18" s="15" customFormat="1">
      <c r="A1411" s="237"/>
      <c r="B1411" s="1"/>
      <c r="C1411" s="1"/>
      <c r="D1411" s="8"/>
      <c r="E1411" s="2"/>
      <c r="F1411" s="2"/>
      <c r="G1411" s="185"/>
      <c r="H1411" s="1"/>
      <c r="I1411" s="1"/>
      <c r="J1411" s="1"/>
      <c r="K1411" s="1"/>
      <c r="L1411" s="1"/>
      <c r="M1411" s="1"/>
      <c r="N1411" s="1"/>
      <c r="O1411" s="126"/>
      <c r="P1411" s="103"/>
      <c r="Q1411" s="14"/>
      <c r="R1411" s="14"/>
    </row>
    <row r="1412" spans="1:18" s="15" customFormat="1">
      <c r="A1412" s="237"/>
      <c r="B1412" s="1"/>
      <c r="C1412" s="1"/>
      <c r="D1412" s="8"/>
      <c r="E1412" s="2"/>
      <c r="F1412" s="2"/>
      <c r="G1412" s="185"/>
      <c r="H1412" s="1"/>
      <c r="I1412" s="1"/>
      <c r="J1412" s="1"/>
      <c r="K1412" s="1"/>
      <c r="L1412" s="1"/>
      <c r="M1412" s="1"/>
      <c r="N1412" s="1"/>
      <c r="O1412" s="126"/>
      <c r="P1412" s="103"/>
      <c r="Q1412" s="14"/>
      <c r="R1412" s="14"/>
    </row>
    <row r="1413" spans="1:18" s="15" customFormat="1">
      <c r="A1413" s="237"/>
      <c r="B1413" s="1"/>
      <c r="C1413" s="1"/>
      <c r="D1413" s="8"/>
      <c r="E1413" s="2"/>
      <c r="F1413" s="2"/>
      <c r="G1413" s="185"/>
      <c r="H1413" s="1"/>
      <c r="I1413" s="1"/>
      <c r="J1413" s="1"/>
      <c r="K1413" s="1"/>
      <c r="L1413" s="1"/>
      <c r="M1413" s="1"/>
      <c r="N1413" s="1"/>
      <c r="O1413" s="126"/>
      <c r="P1413" s="103"/>
      <c r="Q1413" s="14"/>
      <c r="R1413" s="14"/>
    </row>
    <row r="1414" spans="1:18" s="15" customFormat="1">
      <c r="A1414" s="237"/>
      <c r="B1414" s="1"/>
      <c r="C1414" s="1"/>
      <c r="D1414" s="8"/>
      <c r="E1414" s="2"/>
      <c r="F1414" s="2"/>
      <c r="G1414" s="185"/>
      <c r="H1414" s="1"/>
      <c r="I1414" s="1"/>
      <c r="J1414" s="1"/>
      <c r="K1414" s="1"/>
      <c r="L1414" s="1"/>
      <c r="M1414" s="1"/>
      <c r="N1414" s="1"/>
      <c r="O1414" s="126"/>
      <c r="P1414" s="103"/>
      <c r="Q1414" s="14"/>
      <c r="R1414" s="14"/>
    </row>
    <row r="1415" spans="1:18" s="15" customFormat="1">
      <c r="A1415" s="237"/>
      <c r="B1415" s="1"/>
      <c r="C1415" s="1"/>
      <c r="D1415" s="8"/>
      <c r="E1415" s="2"/>
      <c r="F1415" s="2"/>
      <c r="G1415" s="185"/>
      <c r="H1415" s="1"/>
      <c r="I1415" s="1"/>
      <c r="J1415" s="1"/>
      <c r="K1415" s="1"/>
      <c r="L1415" s="1"/>
      <c r="M1415" s="1"/>
      <c r="N1415" s="1"/>
      <c r="O1415" s="126"/>
      <c r="P1415" s="103"/>
      <c r="Q1415" s="14"/>
      <c r="R1415" s="14"/>
    </row>
    <row r="1416" spans="1:18" s="15" customFormat="1">
      <c r="A1416" s="237"/>
      <c r="B1416" s="1"/>
      <c r="C1416" s="1"/>
      <c r="D1416" s="8"/>
      <c r="E1416" s="2"/>
      <c r="F1416" s="2"/>
      <c r="G1416" s="185"/>
      <c r="H1416" s="1"/>
      <c r="I1416" s="1"/>
      <c r="J1416" s="1"/>
      <c r="K1416" s="1"/>
      <c r="L1416" s="1"/>
      <c r="M1416" s="1"/>
      <c r="N1416" s="1"/>
      <c r="O1416" s="126"/>
      <c r="P1416" s="103"/>
      <c r="Q1416" s="14"/>
      <c r="R1416" s="14"/>
    </row>
    <row r="1417" spans="1:18" s="15" customFormat="1">
      <c r="A1417" s="237"/>
      <c r="B1417" s="1"/>
      <c r="C1417" s="1"/>
      <c r="D1417" s="8"/>
      <c r="E1417" s="2"/>
      <c r="F1417" s="2"/>
      <c r="G1417" s="185"/>
      <c r="H1417" s="1"/>
      <c r="I1417" s="1"/>
      <c r="J1417" s="1"/>
      <c r="K1417" s="1"/>
      <c r="L1417" s="1"/>
      <c r="M1417" s="1"/>
      <c r="N1417" s="1"/>
      <c r="O1417" s="126"/>
      <c r="P1417" s="103"/>
      <c r="Q1417" s="14"/>
      <c r="R1417" s="14"/>
    </row>
    <row r="1418" spans="1:18" s="15" customFormat="1">
      <c r="A1418" s="237"/>
      <c r="B1418" s="1"/>
      <c r="C1418" s="1"/>
      <c r="D1418" s="8"/>
      <c r="E1418" s="2"/>
      <c r="F1418" s="2"/>
      <c r="G1418" s="185"/>
      <c r="H1418" s="1"/>
      <c r="I1418" s="1"/>
      <c r="J1418" s="1"/>
      <c r="K1418" s="1"/>
      <c r="L1418" s="1"/>
      <c r="M1418" s="1"/>
      <c r="N1418" s="1"/>
      <c r="O1418" s="126"/>
      <c r="P1418" s="103"/>
      <c r="Q1418" s="14"/>
      <c r="R1418" s="14"/>
    </row>
    <row r="1419" spans="1:18" s="15" customFormat="1">
      <c r="A1419" s="237"/>
      <c r="B1419" s="1"/>
      <c r="C1419" s="1"/>
      <c r="D1419" s="8"/>
      <c r="E1419" s="2"/>
      <c r="F1419" s="2"/>
      <c r="G1419" s="185"/>
      <c r="H1419" s="1"/>
      <c r="I1419" s="1"/>
      <c r="J1419" s="1"/>
      <c r="K1419" s="1"/>
      <c r="L1419" s="1"/>
      <c r="M1419" s="1"/>
      <c r="N1419" s="1"/>
      <c r="O1419" s="126"/>
      <c r="P1419" s="103"/>
      <c r="Q1419" s="14"/>
      <c r="R1419" s="14"/>
    </row>
    <row r="1420" spans="1:18" s="15" customFormat="1">
      <c r="A1420" s="237"/>
      <c r="B1420" s="1"/>
      <c r="C1420" s="1"/>
      <c r="D1420" s="8"/>
      <c r="E1420" s="2"/>
      <c r="F1420" s="2"/>
      <c r="G1420" s="185"/>
      <c r="H1420" s="1"/>
      <c r="I1420" s="1"/>
      <c r="J1420" s="1"/>
      <c r="K1420" s="1"/>
      <c r="L1420" s="1"/>
      <c r="M1420" s="1"/>
      <c r="N1420" s="1"/>
      <c r="O1420" s="126"/>
      <c r="P1420" s="103"/>
      <c r="Q1420" s="14"/>
      <c r="R1420" s="14"/>
    </row>
    <row r="1421" spans="1:18" s="15" customFormat="1">
      <c r="A1421" s="237"/>
      <c r="B1421" s="1"/>
      <c r="C1421" s="1"/>
      <c r="D1421" s="8"/>
      <c r="E1421" s="2"/>
      <c r="F1421" s="2"/>
      <c r="G1421" s="185"/>
      <c r="H1421" s="1"/>
      <c r="I1421" s="1"/>
      <c r="J1421" s="1"/>
      <c r="K1421" s="1"/>
      <c r="L1421" s="1"/>
      <c r="M1421" s="1"/>
      <c r="N1421" s="1"/>
      <c r="O1421" s="126"/>
      <c r="P1421" s="103"/>
      <c r="Q1421" s="14"/>
      <c r="R1421" s="14"/>
    </row>
    <row r="1422" spans="1:18" s="15" customFormat="1">
      <c r="A1422" s="237"/>
      <c r="B1422" s="1"/>
      <c r="C1422" s="1"/>
      <c r="D1422" s="8"/>
      <c r="E1422" s="2"/>
      <c r="F1422" s="2"/>
      <c r="G1422" s="185"/>
      <c r="H1422" s="1"/>
      <c r="I1422" s="1"/>
      <c r="J1422" s="1"/>
      <c r="K1422" s="1"/>
      <c r="L1422" s="1"/>
      <c r="M1422" s="1"/>
      <c r="N1422" s="1"/>
      <c r="O1422" s="126"/>
      <c r="P1422" s="103"/>
      <c r="Q1422" s="14"/>
      <c r="R1422" s="14"/>
    </row>
    <row r="1423" spans="1:18" s="15" customFormat="1">
      <c r="A1423" s="237"/>
      <c r="B1423" s="1"/>
      <c r="C1423" s="1"/>
      <c r="D1423" s="8"/>
      <c r="E1423" s="2"/>
      <c r="F1423" s="2"/>
      <c r="G1423" s="185"/>
      <c r="H1423" s="1"/>
      <c r="I1423" s="1"/>
      <c r="J1423" s="1"/>
      <c r="K1423" s="1"/>
      <c r="L1423" s="1"/>
      <c r="M1423" s="1"/>
      <c r="N1423" s="1"/>
      <c r="O1423" s="126"/>
      <c r="P1423" s="103"/>
      <c r="Q1423" s="14"/>
      <c r="R1423" s="14"/>
    </row>
    <row r="1424" spans="1:18" s="15" customFormat="1">
      <c r="A1424" s="237"/>
      <c r="B1424" s="1"/>
      <c r="C1424" s="1"/>
      <c r="D1424" s="8"/>
      <c r="E1424" s="2"/>
      <c r="F1424" s="2"/>
      <c r="G1424" s="185"/>
      <c r="H1424" s="1"/>
      <c r="I1424" s="1"/>
      <c r="J1424" s="1"/>
      <c r="K1424" s="1"/>
      <c r="L1424" s="1"/>
      <c r="M1424" s="1"/>
      <c r="N1424" s="1"/>
      <c r="O1424" s="126"/>
      <c r="P1424" s="103"/>
      <c r="Q1424" s="14"/>
      <c r="R1424" s="14"/>
    </row>
    <row r="1425" spans="1:18" s="15" customFormat="1">
      <c r="A1425" s="237"/>
      <c r="B1425" s="1"/>
      <c r="C1425" s="1"/>
      <c r="D1425" s="8"/>
      <c r="E1425" s="2"/>
      <c r="F1425" s="2"/>
      <c r="G1425" s="185"/>
      <c r="H1425" s="1"/>
      <c r="I1425" s="1"/>
      <c r="J1425" s="1"/>
      <c r="K1425" s="1"/>
      <c r="L1425" s="1"/>
      <c r="M1425" s="1"/>
      <c r="N1425" s="1"/>
      <c r="O1425" s="126"/>
      <c r="P1425" s="103"/>
      <c r="Q1425" s="14"/>
      <c r="R1425" s="14"/>
    </row>
    <row r="1426" spans="1:18" s="15" customFormat="1">
      <c r="A1426" s="237"/>
      <c r="B1426" s="1"/>
      <c r="C1426" s="1"/>
      <c r="D1426" s="8"/>
      <c r="E1426" s="2"/>
      <c r="F1426" s="2"/>
      <c r="G1426" s="185"/>
      <c r="H1426" s="1"/>
      <c r="I1426" s="1"/>
      <c r="J1426" s="1"/>
      <c r="K1426" s="1"/>
      <c r="L1426" s="1"/>
      <c r="M1426" s="1"/>
      <c r="N1426" s="1"/>
      <c r="O1426" s="126"/>
      <c r="P1426" s="103"/>
      <c r="Q1426" s="14"/>
      <c r="R1426" s="14"/>
    </row>
    <row r="1427" spans="1:18" s="15" customFormat="1">
      <c r="A1427" s="237"/>
      <c r="B1427" s="1"/>
      <c r="C1427" s="1"/>
      <c r="D1427" s="8"/>
      <c r="E1427" s="2"/>
      <c r="F1427" s="2"/>
      <c r="G1427" s="185"/>
      <c r="H1427" s="1"/>
      <c r="I1427" s="1"/>
      <c r="J1427" s="1"/>
      <c r="K1427" s="1"/>
      <c r="L1427" s="1"/>
      <c r="M1427" s="1"/>
      <c r="N1427" s="1"/>
      <c r="O1427" s="126"/>
      <c r="P1427" s="103"/>
      <c r="Q1427" s="14"/>
      <c r="R1427" s="14"/>
    </row>
    <row r="1428" spans="1:18" s="15" customFormat="1">
      <c r="A1428" s="237"/>
      <c r="B1428" s="1"/>
      <c r="C1428" s="1"/>
      <c r="D1428" s="8"/>
      <c r="E1428" s="2"/>
      <c r="F1428" s="2"/>
      <c r="G1428" s="185"/>
      <c r="H1428" s="1"/>
      <c r="I1428" s="1"/>
      <c r="J1428" s="1"/>
      <c r="K1428" s="1"/>
      <c r="L1428" s="1"/>
      <c r="M1428" s="1"/>
      <c r="N1428" s="1"/>
      <c r="O1428" s="126"/>
      <c r="P1428" s="103"/>
      <c r="Q1428" s="14"/>
      <c r="R1428" s="14"/>
    </row>
    <row r="1429" spans="1:18" s="15" customFormat="1">
      <c r="A1429" s="237"/>
      <c r="B1429" s="1"/>
      <c r="C1429" s="1"/>
      <c r="D1429" s="8"/>
      <c r="E1429" s="2"/>
      <c r="F1429" s="2"/>
      <c r="G1429" s="185"/>
      <c r="H1429" s="1"/>
      <c r="I1429" s="1"/>
      <c r="J1429" s="1"/>
      <c r="K1429" s="1"/>
      <c r="L1429" s="1"/>
      <c r="M1429" s="1"/>
      <c r="N1429" s="1"/>
      <c r="O1429" s="126"/>
      <c r="P1429" s="103"/>
      <c r="Q1429" s="14"/>
      <c r="R1429" s="14"/>
    </row>
    <row r="1430" spans="1:18" s="15" customFormat="1">
      <c r="A1430" s="237"/>
      <c r="B1430" s="1"/>
      <c r="C1430" s="1"/>
      <c r="D1430" s="8"/>
      <c r="E1430" s="2"/>
      <c r="F1430" s="2"/>
      <c r="G1430" s="185"/>
      <c r="H1430" s="1"/>
      <c r="I1430" s="1"/>
      <c r="J1430" s="1"/>
      <c r="K1430" s="1"/>
      <c r="L1430" s="1"/>
      <c r="M1430" s="1"/>
      <c r="N1430" s="1"/>
      <c r="O1430" s="126"/>
      <c r="P1430" s="103"/>
      <c r="Q1430" s="14"/>
      <c r="R1430" s="14"/>
    </row>
    <row r="1431" spans="1:18" s="15" customFormat="1">
      <c r="A1431" s="237"/>
      <c r="B1431" s="1"/>
      <c r="C1431" s="1"/>
      <c r="D1431" s="8"/>
      <c r="E1431" s="2"/>
      <c r="F1431" s="2"/>
      <c r="G1431" s="185"/>
      <c r="H1431" s="1"/>
      <c r="I1431" s="1"/>
      <c r="J1431" s="1"/>
      <c r="K1431" s="1"/>
      <c r="L1431" s="1"/>
      <c r="M1431" s="1"/>
      <c r="N1431" s="1"/>
      <c r="O1431" s="126"/>
      <c r="P1431" s="103"/>
      <c r="Q1431" s="14"/>
      <c r="R1431" s="14"/>
    </row>
    <row r="1432" spans="1:18" s="15" customFormat="1">
      <c r="A1432" s="237"/>
      <c r="B1432" s="1"/>
      <c r="C1432" s="1"/>
      <c r="D1432" s="8"/>
      <c r="E1432" s="2"/>
      <c r="F1432" s="2"/>
      <c r="G1432" s="185"/>
      <c r="H1432" s="1"/>
      <c r="I1432" s="1"/>
      <c r="J1432" s="1"/>
      <c r="K1432" s="1"/>
      <c r="L1432" s="1"/>
      <c r="M1432" s="1"/>
      <c r="N1432" s="1"/>
      <c r="O1432" s="126"/>
      <c r="P1432" s="103"/>
      <c r="Q1432" s="14"/>
      <c r="R1432" s="14"/>
    </row>
    <row r="1433" spans="1:18" s="15" customFormat="1">
      <c r="A1433" s="237"/>
      <c r="B1433" s="1"/>
      <c r="C1433" s="1"/>
      <c r="D1433" s="8"/>
      <c r="E1433" s="2"/>
      <c r="F1433" s="2"/>
      <c r="G1433" s="185"/>
      <c r="H1433" s="1"/>
      <c r="I1433" s="1"/>
      <c r="J1433" s="1"/>
      <c r="K1433" s="1"/>
      <c r="L1433" s="1"/>
      <c r="M1433" s="1"/>
      <c r="N1433" s="1"/>
      <c r="O1433" s="126"/>
      <c r="P1433" s="103"/>
      <c r="Q1433" s="14"/>
      <c r="R1433" s="14"/>
    </row>
    <row r="1434" spans="1:18" s="15" customFormat="1">
      <c r="A1434" s="237"/>
      <c r="B1434" s="1"/>
      <c r="C1434" s="1"/>
      <c r="D1434" s="8"/>
      <c r="E1434" s="2"/>
      <c r="F1434" s="2"/>
      <c r="G1434" s="185"/>
      <c r="H1434" s="1"/>
      <c r="I1434" s="1"/>
      <c r="J1434" s="1"/>
      <c r="K1434" s="1"/>
      <c r="L1434" s="1"/>
      <c r="M1434" s="1"/>
      <c r="N1434" s="1"/>
      <c r="O1434" s="126"/>
      <c r="P1434" s="103"/>
      <c r="Q1434" s="14"/>
      <c r="R1434" s="14"/>
    </row>
    <row r="1435" spans="1:18" s="15" customFormat="1">
      <c r="A1435" s="237"/>
      <c r="B1435" s="1"/>
      <c r="C1435" s="1"/>
      <c r="D1435" s="8"/>
      <c r="E1435" s="2"/>
      <c r="F1435" s="2"/>
      <c r="G1435" s="185"/>
      <c r="H1435" s="1"/>
      <c r="I1435" s="1"/>
      <c r="J1435" s="1"/>
      <c r="K1435" s="1"/>
      <c r="L1435" s="1"/>
      <c r="M1435" s="1"/>
      <c r="N1435" s="1"/>
      <c r="O1435" s="126"/>
      <c r="P1435" s="103"/>
      <c r="Q1435" s="14"/>
      <c r="R1435" s="14"/>
    </row>
    <row r="1436" spans="1:18" s="15" customFormat="1">
      <c r="A1436" s="237"/>
      <c r="B1436" s="1"/>
      <c r="C1436" s="1"/>
      <c r="D1436" s="8"/>
      <c r="E1436" s="2"/>
      <c r="F1436" s="2"/>
      <c r="G1436" s="185"/>
      <c r="H1436" s="1"/>
      <c r="I1436" s="1"/>
      <c r="J1436" s="1"/>
      <c r="K1436" s="1"/>
      <c r="L1436" s="1"/>
      <c r="M1436" s="1"/>
      <c r="N1436" s="1"/>
      <c r="O1436" s="126"/>
      <c r="P1436" s="103"/>
      <c r="Q1436" s="14"/>
      <c r="R1436" s="14"/>
    </row>
    <row r="1437" spans="1:18" s="15" customFormat="1">
      <c r="A1437" s="237"/>
      <c r="B1437" s="1"/>
      <c r="C1437" s="1"/>
      <c r="D1437" s="8"/>
      <c r="E1437" s="2"/>
      <c r="F1437" s="2"/>
      <c r="G1437" s="185"/>
      <c r="H1437" s="1"/>
      <c r="I1437" s="1"/>
      <c r="J1437" s="1"/>
      <c r="K1437" s="1"/>
      <c r="L1437" s="1"/>
      <c r="M1437" s="1"/>
      <c r="N1437" s="1"/>
      <c r="O1437" s="126"/>
      <c r="P1437" s="103"/>
      <c r="Q1437" s="14"/>
      <c r="R1437" s="14"/>
    </row>
    <row r="1438" spans="1:18" s="15" customFormat="1">
      <c r="A1438" s="237"/>
      <c r="B1438" s="1"/>
      <c r="C1438" s="1"/>
      <c r="D1438" s="8"/>
      <c r="E1438" s="2"/>
      <c r="F1438" s="2"/>
      <c r="G1438" s="185"/>
      <c r="H1438" s="1"/>
      <c r="I1438" s="1"/>
      <c r="J1438" s="1"/>
      <c r="K1438" s="1"/>
      <c r="L1438" s="1"/>
      <c r="M1438" s="1"/>
      <c r="N1438" s="1"/>
      <c r="O1438" s="126"/>
      <c r="P1438" s="103"/>
      <c r="Q1438" s="14"/>
      <c r="R1438" s="14"/>
    </row>
    <row r="1439" spans="1:18" s="15" customFormat="1">
      <c r="A1439" s="237"/>
      <c r="B1439" s="1"/>
      <c r="C1439" s="1"/>
      <c r="D1439" s="8"/>
      <c r="E1439" s="2"/>
      <c r="F1439" s="2"/>
      <c r="G1439" s="185"/>
      <c r="H1439" s="1"/>
      <c r="I1439" s="1"/>
      <c r="J1439" s="1"/>
      <c r="K1439" s="1"/>
      <c r="L1439" s="1"/>
      <c r="M1439" s="1"/>
      <c r="N1439" s="1"/>
      <c r="O1439" s="126"/>
      <c r="P1439" s="103"/>
      <c r="Q1439" s="14"/>
      <c r="R1439" s="14"/>
    </row>
    <row r="1440" spans="1:18" s="15" customFormat="1">
      <c r="A1440" s="237"/>
      <c r="B1440" s="1"/>
      <c r="C1440" s="1"/>
      <c r="D1440" s="8"/>
      <c r="E1440" s="2"/>
      <c r="F1440" s="2"/>
      <c r="G1440" s="185"/>
      <c r="H1440" s="1"/>
      <c r="I1440" s="1"/>
      <c r="J1440" s="1"/>
      <c r="K1440" s="1"/>
      <c r="L1440" s="1"/>
      <c r="M1440" s="1"/>
      <c r="N1440" s="1"/>
      <c r="O1440" s="126"/>
      <c r="P1440" s="103"/>
      <c r="Q1440" s="14"/>
      <c r="R1440" s="14"/>
    </row>
    <row r="1441" spans="1:18" s="15" customFormat="1">
      <c r="A1441" s="237"/>
      <c r="B1441" s="1"/>
      <c r="C1441" s="1"/>
      <c r="D1441" s="8"/>
      <c r="E1441" s="2"/>
      <c r="F1441" s="2"/>
      <c r="G1441" s="185"/>
      <c r="H1441" s="1"/>
      <c r="I1441" s="1"/>
      <c r="J1441" s="1"/>
      <c r="K1441" s="1"/>
      <c r="L1441" s="1"/>
      <c r="M1441" s="1"/>
      <c r="N1441" s="1"/>
      <c r="O1441" s="126"/>
      <c r="P1441" s="103"/>
      <c r="Q1441" s="14"/>
      <c r="R1441" s="14"/>
    </row>
    <row r="1442" spans="1:18" s="15" customFormat="1">
      <c r="A1442" s="237"/>
      <c r="B1442" s="1"/>
      <c r="C1442" s="1"/>
      <c r="D1442" s="8"/>
      <c r="E1442" s="2"/>
      <c r="F1442" s="2"/>
      <c r="G1442" s="185"/>
      <c r="H1442" s="1"/>
      <c r="I1442" s="1"/>
      <c r="J1442" s="1"/>
      <c r="K1442" s="1"/>
      <c r="L1442" s="1"/>
      <c r="M1442" s="1"/>
      <c r="N1442" s="1"/>
      <c r="O1442" s="126"/>
      <c r="P1442" s="103"/>
      <c r="Q1442" s="14"/>
      <c r="R1442" s="14"/>
    </row>
    <row r="1443" spans="1:18" s="15" customFormat="1">
      <c r="A1443" s="237"/>
      <c r="B1443" s="1"/>
      <c r="C1443" s="1"/>
      <c r="D1443" s="8"/>
      <c r="E1443" s="2"/>
      <c r="F1443" s="2"/>
      <c r="G1443" s="185"/>
      <c r="H1443" s="1"/>
      <c r="I1443" s="1"/>
      <c r="J1443" s="1"/>
      <c r="K1443" s="1"/>
      <c r="L1443" s="1"/>
      <c r="M1443" s="1"/>
      <c r="N1443" s="1"/>
      <c r="O1443" s="126"/>
      <c r="P1443" s="103"/>
      <c r="Q1443" s="14"/>
      <c r="R1443" s="14"/>
    </row>
    <row r="1444" spans="1:18" s="15" customFormat="1">
      <c r="A1444" s="237"/>
      <c r="B1444" s="1"/>
      <c r="C1444" s="1"/>
      <c r="D1444" s="8"/>
      <c r="E1444" s="2"/>
      <c r="F1444" s="2"/>
      <c r="G1444" s="185"/>
      <c r="H1444" s="1"/>
      <c r="I1444" s="1"/>
      <c r="J1444" s="1"/>
      <c r="K1444" s="1"/>
      <c r="L1444" s="1"/>
      <c r="M1444" s="1"/>
      <c r="N1444" s="1"/>
      <c r="O1444" s="126"/>
      <c r="P1444" s="103"/>
      <c r="Q1444" s="14"/>
      <c r="R1444" s="14"/>
    </row>
    <row r="1445" spans="1:18" s="15" customFormat="1">
      <c r="A1445" s="237"/>
      <c r="B1445" s="1"/>
      <c r="C1445" s="1"/>
      <c r="D1445" s="8"/>
      <c r="E1445" s="2"/>
      <c r="F1445" s="2"/>
      <c r="G1445" s="185"/>
      <c r="H1445" s="1"/>
      <c r="I1445" s="1"/>
      <c r="J1445" s="1"/>
      <c r="K1445" s="1"/>
      <c r="L1445" s="1"/>
      <c r="M1445" s="1"/>
      <c r="N1445" s="1"/>
      <c r="O1445" s="126"/>
      <c r="P1445" s="103"/>
      <c r="Q1445" s="14"/>
      <c r="R1445" s="14"/>
    </row>
    <row r="1446" spans="1:18" s="15" customFormat="1">
      <c r="A1446" s="237"/>
      <c r="B1446" s="1"/>
      <c r="C1446" s="1"/>
      <c r="D1446" s="8"/>
      <c r="E1446" s="2"/>
      <c r="F1446" s="2"/>
      <c r="G1446" s="185"/>
      <c r="H1446" s="1"/>
      <c r="I1446" s="1"/>
      <c r="J1446" s="1"/>
      <c r="K1446" s="1"/>
      <c r="L1446" s="1"/>
      <c r="M1446" s="1"/>
      <c r="N1446" s="1"/>
      <c r="O1446" s="126"/>
      <c r="P1446" s="103"/>
      <c r="Q1446" s="14"/>
      <c r="R1446" s="14"/>
    </row>
    <row r="1447" spans="1:18" s="15" customFormat="1">
      <c r="A1447" s="237"/>
      <c r="B1447" s="1"/>
      <c r="C1447" s="1"/>
      <c r="D1447" s="8"/>
      <c r="E1447" s="2"/>
      <c r="F1447" s="2"/>
      <c r="G1447" s="185"/>
      <c r="H1447" s="1"/>
      <c r="I1447" s="1"/>
      <c r="J1447" s="1"/>
      <c r="K1447" s="1"/>
      <c r="L1447" s="1"/>
      <c r="M1447" s="1"/>
      <c r="N1447" s="1"/>
      <c r="O1447" s="126"/>
      <c r="P1447" s="103"/>
      <c r="Q1447" s="14"/>
      <c r="R1447" s="14"/>
    </row>
    <row r="1448" spans="1:18" s="15" customFormat="1">
      <c r="A1448" s="237"/>
      <c r="B1448" s="1"/>
      <c r="C1448" s="1"/>
      <c r="D1448" s="8"/>
      <c r="E1448" s="2"/>
      <c r="F1448" s="2"/>
      <c r="G1448" s="185"/>
      <c r="H1448" s="1"/>
      <c r="I1448" s="1"/>
      <c r="J1448" s="1"/>
      <c r="K1448" s="1"/>
      <c r="L1448" s="1"/>
      <c r="M1448" s="1"/>
      <c r="N1448" s="1"/>
      <c r="O1448" s="126"/>
      <c r="P1448" s="103"/>
      <c r="Q1448" s="14"/>
      <c r="R1448" s="14"/>
    </row>
    <row r="1449" spans="1:18" s="15" customFormat="1">
      <c r="A1449" s="237"/>
      <c r="B1449" s="1"/>
      <c r="C1449" s="1"/>
      <c r="D1449" s="8"/>
      <c r="E1449" s="2"/>
      <c r="F1449" s="2"/>
      <c r="G1449" s="185"/>
      <c r="H1449" s="1"/>
      <c r="I1449" s="1"/>
      <c r="J1449" s="1"/>
      <c r="K1449" s="1"/>
      <c r="L1449" s="1"/>
      <c r="M1449" s="1"/>
      <c r="N1449" s="1"/>
      <c r="O1449" s="126"/>
      <c r="P1449" s="103"/>
      <c r="Q1449" s="14"/>
      <c r="R1449" s="14"/>
    </row>
    <row r="1450" spans="1:18" s="15" customFormat="1">
      <c r="A1450" s="237"/>
      <c r="B1450" s="1"/>
      <c r="C1450" s="1"/>
      <c r="D1450" s="8"/>
      <c r="E1450" s="2"/>
      <c r="F1450" s="2"/>
      <c r="G1450" s="185"/>
      <c r="H1450" s="1"/>
      <c r="I1450" s="1"/>
      <c r="J1450" s="1"/>
      <c r="K1450" s="1"/>
      <c r="L1450" s="1"/>
      <c r="M1450" s="1"/>
      <c r="N1450" s="1"/>
      <c r="O1450" s="126"/>
      <c r="P1450" s="103"/>
      <c r="Q1450" s="14"/>
      <c r="R1450" s="14"/>
    </row>
    <row r="1451" spans="1:18" s="15" customFormat="1">
      <c r="A1451" s="237"/>
      <c r="B1451" s="1"/>
      <c r="C1451" s="1"/>
      <c r="D1451" s="8"/>
      <c r="E1451" s="2"/>
      <c r="F1451" s="2"/>
      <c r="G1451" s="185"/>
      <c r="H1451" s="1"/>
      <c r="I1451" s="1"/>
      <c r="J1451" s="1"/>
      <c r="K1451" s="1"/>
      <c r="L1451" s="1"/>
      <c r="M1451" s="1"/>
      <c r="N1451" s="1"/>
      <c r="O1451" s="126"/>
      <c r="P1451" s="103"/>
      <c r="Q1451" s="14"/>
      <c r="R1451" s="14"/>
    </row>
    <row r="1452" spans="1:18" s="15" customFormat="1">
      <c r="A1452" s="237"/>
      <c r="B1452" s="1"/>
      <c r="C1452" s="1"/>
      <c r="D1452" s="8"/>
      <c r="E1452" s="2"/>
      <c r="F1452" s="2"/>
      <c r="G1452" s="185"/>
      <c r="H1452" s="1"/>
      <c r="I1452" s="1"/>
      <c r="J1452" s="1"/>
      <c r="K1452" s="1"/>
      <c r="L1452" s="1"/>
      <c r="M1452" s="1"/>
      <c r="N1452" s="1"/>
      <c r="O1452" s="126"/>
      <c r="P1452" s="103"/>
      <c r="Q1452" s="14"/>
      <c r="R1452" s="14"/>
    </row>
    <row r="1453" spans="1:18" s="15" customFormat="1">
      <c r="A1453" s="237"/>
      <c r="B1453" s="1"/>
      <c r="C1453" s="1"/>
      <c r="D1453" s="8"/>
      <c r="E1453" s="2"/>
      <c r="F1453" s="2"/>
      <c r="G1453" s="185"/>
      <c r="H1453" s="1"/>
      <c r="I1453" s="1"/>
      <c r="J1453" s="1"/>
      <c r="K1453" s="1"/>
      <c r="L1453" s="1"/>
      <c r="M1453" s="1"/>
      <c r="N1453" s="1"/>
      <c r="O1453" s="126"/>
      <c r="P1453" s="103"/>
      <c r="Q1453" s="14"/>
      <c r="R1453" s="14"/>
    </row>
    <row r="1454" spans="1:18" s="15" customFormat="1">
      <c r="A1454" s="237"/>
      <c r="B1454" s="1"/>
      <c r="C1454" s="1"/>
      <c r="D1454" s="8"/>
      <c r="E1454" s="2"/>
      <c r="F1454" s="2"/>
      <c r="G1454" s="185"/>
      <c r="H1454" s="1"/>
      <c r="I1454" s="1"/>
      <c r="J1454" s="1"/>
      <c r="K1454" s="1"/>
      <c r="L1454" s="1"/>
      <c r="M1454" s="1"/>
      <c r="N1454" s="1"/>
      <c r="O1454" s="126"/>
      <c r="P1454" s="103"/>
      <c r="Q1454" s="14"/>
      <c r="R1454" s="14"/>
    </row>
    <row r="1455" spans="1:18" s="15" customFormat="1">
      <c r="A1455" s="237"/>
      <c r="B1455" s="1"/>
      <c r="C1455" s="1"/>
      <c r="D1455" s="8"/>
      <c r="E1455" s="2"/>
      <c r="F1455" s="2"/>
      <c r="G1455" s="185"/>
      <c r="H1455" s="1"/>
      <c r="I1455" s="1"/>
      <c r="J1455" s="1"/>
      <c r="K1455" s="1"/>
      <c r="L1455" s="1"/>
      <c r="M1455" s="1"/>
      <c r="N1455" s="1"/>
      <c r="O1455" s="126"/>
      <c r="P1455" s="103"/>
      <c r="Q1455" s="14"/>
      <c r="R1455" s="14"/>
    </row>
    <row r="1456" spans="1:18" s="15" customFormat="1">
      <c r="A1456" s="237"/>
      <c r="B1456" s="1"/>
      <c r="C1456" s="1"/>
      <c r="D1456" s="8"/>
      <c r="E1456" s="2"/>
      <c r="F1456" s="2"/>
      <c r="G1456" s="185"/>
      <c r="H1456" s="1"/>
      <c r="I1456" s="1"/>
      <c r="J1456" s="1"/>
      <c r="K1456" s="1"/>
      <c r="L1456" s="1"/>
      <c r="M1456" s="1"/>
      <c r="N1456" s="1"/>
      <c r="O1456" s="126"/>
      <c r="P1456" s="103"/>
      <c r="Q1456" s="14"/>
      <c r="R1456" s="14"/>
    </row>
    <row r="1457" spans="1:18" s="15" customFormat="1">
      <c r="A1457" s="237"/>
      <c r="B1457" s="1"/>
      <c r="C1457" s="1"/>
      <c r="D1457" s="8"/>
      <c r="E1457" s="2"/>
      <c r="F1457" s="2"/>
      <c r="G1457" s="185"/>
      <c r="H1457" s="1"/>
      <c r="I1457" s="1"/>
      <c r="J1457" s="1"/>
      <c r="K1457" s="1"/>
      <c r="L1457" s="1"/>
      <c r="M1457" s="1"/>
      <c r="N1457" s="1"/>
      <c r="O1457" s="126"/>
      <c r="P1457" s="103"/>
      <c r="Q1457" s="14"/>
      <c r="R1457" s="14"/>
    </row>
    <row r="1458" spans="1:18" s="15" customFormat="1">
      <c r="A1458" s="237"/>
      <c r="B1458" s="1"/>
      <c r="C1458" s="1"/>
      <c r="D1458" s="8"/>
      <c r="E1458" s="2"/>
      <c r="F1458" s="2"/>
      <c r="G1458" s="185"/>
      <c r="H1458" s="1"/>
      <c r="I1458" s="1"/>
      <c r="J1458" s="1"/>
      <c r="K1458" s="1"/>
      <c r="L1458" s="1"/>
      <c r="M1458" s="1"/>
      <c r="N1458" s="1"/>
      <c r="O1458" s="126"/>
      <c r="P1458" s="103"/>
      <c r="Q1458" s="14"/>
      <c r="R1458" s="14"/>
    </row>
    <row r="1459" spans="1:18" s="15" customFormat="1" hidden="1">
      <c r="A1459" s="237"/>
      <c r="B1459" s="1"/>
      <c r="C1459" s="1"/>
      <c r="D1459" s="8"/>
      <c r="E1459" s="2"/>
      <c r="F1459" s="2"/>
      <c r="G1459" s="185"/>
      <c r="H1459" s="1"/>
      <c r="I1459" s="1"/>
      <c r="J1459" s="1"/>
      <c r="K1459" s="1"/>
      <c r="L1459" s="1"/>
      <c r="M1459" s="1"/>
      <c r="N1459" s="1"/>
      <c r="O1459" s="126"/>
      <c r="P1459" s="103"/>
      <c r="Q1459" s="14"/>
      <c r="R1459" s="14"/>
    </row>
    <row r="1460" spans="1:18" s="15" customFormat="1" hidden="1">
      <c r="A1460" s="237"/>
      <c r="B1460" s="1"/>
      <c r="C1460" s="1"/>
      <c r="D1460" s="8"/>
      <c r="E1460" s="2"/>
      <c r="F1460" s="2"/>
      <c r="G1460" s="185"/>
      <c r="H1460" s="1"/>
      <c r="I1460" s="1"/>
      <c r="J1460" s="1"/>
      <c r="K1460" s="1"/>
      <c r="L1460" s="1"/>
      <c r="M1460" s="1"/>
      <c r="N1460" s="1"/>
      <c r="O1460" s="126"/>
      <c r="P1460" s="103"/>
      <c r="Q1460" s="14"/>
      <c r="R1460" s="14"/>
    </row>
    <row r="1461" spans="1:18" s="15" customFormat="1" hidden="1">
      <c r="A1461" s="237"/>
      <c r="B1461" s="1"/>
      <c r="C1461" s="1"/>
      <c r="D1461" s="8"/>
      <c r="E1461" s="2"/>
      <c r="F1461" s="2"/>
      <c r="G1461" s="185"/>
      <c r="H1461" s="1"/>
      <c r="I1461" s="1"/>
      <c r="J1461" s="1"/>
      <c r="K1461" s="1"/>
      <c r="L1461" s="1"/>
      <c r="M1461" s="1"/>
      <c r="N1461" s="1"/>
      <c r="O1461" s="126"/>
      <c r="P1461" s="103"/>
      <c r="Q1461" s="14"/>
      <c r="R1461" s="14"/>
    </row>
    <row r="1462" spans="1:18" s="15" customFormat="1" hidden="1">
      <c r="A1462" s="237"/>
      <c r="B1462" s="1"/>
      <c r="C1462" s="1"/>
      <c r="D1462" s="8"/>
      <c r="E1462" s="2"/>
      <c r="F1462" s="2"/>
      <c r="G1462" s="185"/>
      <c r="H1462" s="1"/>
      <c r="I1462" s="1"/>
      <c r="J1462" s="1"/>
      <c r="K1462" s="1"/>
      <c r="L1462" s="1"/>
      <c r="M1462" s="1"/>
      <c r="N1462" s="1"/>
      <c r="O1462" s="126"/>
      <c r="P1462" s="103"/>
      <c r="Q1462" s="14"/>
      <c r="R1462" s="14"/>
    </row>
    <row r="1463" spans="1:18" s="15" customFormat="1" hidden="1">
      <c r="A1463" s="237"/>
      <c r="B1463" s="1"/>
      <c r="C1463" s="1"/>
      <c r="D1463" s="8"/>
      <c r="E1463" s="2"/>
      <c r="F1463" s="2"/>
      <c r="G1463" s="185"/>
      <c r="H1463" s="1"/>
      <c r="I1463" s="1"/>
      <c r="J1463" s="1"/>
      <c r="K1463" s="1"/>
      <c r="L1463" s="1"/>
      <c r="M1463" s="1"/>
      <c r="N1463" s="1"/>
      <c r="O1463" s="126"/>
      <c r="P1463" s="103"/>
      <c r="Q1463" s="14"/>
      <c r="R1463" s="14"/>
    </row>
    <row r="1464" spans="1:18" s="15" customFormat="1" hidden="1">
      <c r="A1464" s="237"/>
      <c r="B1464" s="1"/>
      <c r="C1464" s="1"/>
      <c r="D1464" s="8"/>
      <c r="E1464" s="2"/>
      <c r="F1464" s="2"/>
      <c r="G1464" s="185"/>
      <c r="H1464" s="1"/>
      <c r="I1464" s="1"/>
      <c r="J1464" s="1"/>
      <c r="K1464" s="1"/>
      <c r="L1464" s="1"/>
      <c r="M1464" s="1"/>
      <c r="N1464" s="1"/>
      <c r="O1464" s="126"/>
      <c r="P1464" s="103"/>
      <c r="Q1464" s="14"/>
      <c r="R1464" s="14"/>
    </row>
    <row r="1465" spans="1:18" s="15" customFormat="1" hidden="1">
      <c r="A1465" s="237"/>
      <c r="B1465" s="1"/>
      <c r="C1465" s="1"/>
      <c r="D1465" s="8"/>
      <c r="E1465" s="2"/>
      <c r="F1465" s="2"/>
      <c r="G1465" s="185"/>
      <c r="H1465" s="1"/>
      <c r="I1465" s="1"/>
      <c r="J1465" s="1"/>
      <c r="K1465" s="1"/>
      <c r="L1465" s="1"/>
      <c r="M1465" s="1"/>
      <c r="N1465" s="1"/>
      <c r="O1465" s="126"/>
      <c r="P1465" s="103"/>
      <c r="Q1465" s="14"/>
      <c r="R1465" s="14"/>
    </row>
    <row r="1466" spans="1:18" s="15" customFormat="1" hidden="1">
      <c r="A1466" s="237"/>
      <c r="B1466" s="1"/>
      <c r="C1466" s="1"/>
      <c r="D1466" s="8"/>
      <c r="E1466" s="2"/>
      <c r="F1466" s="2"/>
      <c r="G1466" s="185"/>
      <c r="H1466" s="1"/>
      <c r="I1466" s="1"/>
      <c r="J1466" s="1"/>
      <c r="K1466" s="1"/>
      <c r="L1466" s="1"/>
      <c r="M1466" s="1"/>
      <c r="N1466" s="1"/>
      <c r="O1466" s="126"/>
      <c r="P1466" s="103"/>
      <c r="Q1466" s="14"/>
      <c r="R1466" s="14"/>
    </row>
    <row r="1467" spans="1:18" s="15" customFormat="1" hidden="1">
      <c r="A1467" s="237"/>
      <c r="B1467" s="1"/>
      <c r="C1467" s="1"/>
      <c r="D1467" s="8"/>
      <c r="E1467" s="2"/>
      <c r="F1467" s="2"/>
      <c r="G1467" s="185"/>
      <c r="H1467" s="1"/>
      <c r="I1467" s="1"/>
      <c r="J1467" s="1"/>
      <c r="K1467" s="1"/>
      <c r="L1467" s="1"/>
      <c r="M1467" s="1"/>
      <c r="N1467" s="1"/>
      <c r="O1467" s="126"/>
      <c r="P1467" s="103"/>
      <c r="Q1467" s="14"/>
      <c r="R1467" s="14"/>
    </row>
    <row r="1468" spans="1:18" s="15" customFormat="1" hidden="1">
      <c r="A1468" s="237"/>
      <c r="B1468" s="1"/>
      <c r="C1468" s="1"/>
      <c r="D1468" s="8"/>
      <c r="E1468" s="2"/>
      <c r="F1468" s="2"/>
      <c r="G1468" s="185"/>
      <c r="H1468" s="1"/>
      <c r="I1468" s="1"/>
      <c r="J1468" s="1"/>
      <c r="K1468" s="1"/>
      <c r="L1468" s="1"/>
      <c r="M1468" s="1"/>
      <c r="N1468" s="1"/>
      <c r="O1468" s="126"/>
      <c r="P1468" s="103"/>
      <c r="Q1468" s="14"/>
      <c r="R1468" s="14"/>
    </row>
    <row r="1469" spans="1:18" s="15" customFormat="1" hidden="1">
      <c r="A1469" s="237"/>
      <c r="B1469" s="1"/>
      <c r="C1469" s="1"/>
      <c r="D1469" s="8"/>
      <c r="E1469" s="2"/>
      <c r="F1469" s="2"/>
      <c r="G1469" s="185"/>
      <c r="H1469" s="1"/>
      <c r="I1469" s="1"/>
      <c r="J1469" s="1"/>
      <c r="K1469" s="1"/>
      <c r="L1469" s="1"/>
      <c r="M1469" s="1"/>
      <c r="N1469" s="1"/>
      <c r="O1469" s="126"/>
      <c r="P1469" s="103"/>
      <c r="Q1469" s="14"/>
      <c r="R1469" s="14"/>
    </row>
    <row r="1470" spans="1:18" s="15" customFormat="1" hidden="1">
      <c r="A1470" s="237"/>
      <c r="B1470" s="1"/>
      <c r="C1470" s="1"/>
      <c r="D1470" s="8"/>
      <c r="E1470" s="2"/>
      <c r="F1470" s="2"/>
      <c r="G1470" s="185"/>
      <c r="H1470" s="1"/>
      <c r="I1470" s="1"/>
      <c r="J1470" s="1"/>
      <c r="K1470" s="1"/>
      <c r="L1470" s="1"/>
      <c r="M1470" s="1"/>
      <c r="N1470" s="1"/>
      <c r="O1470" s="126"/>
      <c r="P1470" s="103"/>
      <c r="Q1470" s="14"/>
      <c r="R1470" s="14"/>
    </row>
    <row r="1471" spans="1:18" s="15" customFormat="1" hidden="1">
      <c r="A1471" s="237"/>
      <c r="B1471" s="1"/>
      <c r="C1471" s="1"/>
      <c r="D1471" s="8"/>
      <c r="E1471" s="2"/>
      <c r="F1471" s="2"/>
      <c r="G1471" s="185"/>
      <c r="H1471" s="1"/>
      <c r="I1471" s="1"/>
      <c r="J1471" s="1"/>
      <c r="K1471" s="1"/>
      <c r="L1471" s="1"/>
      <c r="M1471" s="1"/>
      <c r="N1471" s="1"/>
      <c r="O1471" s="126"/>
      <c r="P1471" s="103"/>
      <c r="Q1471" s="14"/>
      <c r="R1471" s="14"/>
    </row>
    <row r="1472" spans="1:18" s="15" customFormat="1" hidden="1">
      <c r="A1472" s="237"/>
      <c r="B1472" s="1"/>
      <c r="C1472" s="1"/>
      <c r="D1472" s="8"/>
      <c r="E1472" s="2"/>
      <c r="F1472" s="2"/>
      <c r="G1472" s="185"/>
      <c r="H1472" s="1"/>
      <c r="I1472" s="1"/>
      <c r="J1472" s="1"/>
      <c r="K1472" s="1"/>
      <c r="L1472" s="1"/>
      <c r="M1472" s="1"/>
      <c r="N1472" s="1"/>
      <c r="O1472" s="126"/>
      <c r="P1472" s="103"/>
      <c r="Q1472" s="14"/>
      <c r="R1472" s="14"/>
    </row>
    <row r="1473" spans="1:18" s="15" customFormat="1" hidden="1">
      <c r="A1473" s="237"/>
      <c r="B1473" s="1"/>
      <c r="C1473" s="1"/>
      <c r="D1473" s="8"/>
      <c r="E1473" s="2"/>
      <c r="F1473" s="2"/>
      <c r="G1473" s="185"/>
      <c r="H1473" s="1"/>
      <c r="I1473" s="1"/>
      <c r="J1473" s="1"/>
      <c r="K1473" s="1"/>
      <c r="L1473" s="1"/>
      <c r="M1473" s="1"/>
      <c r="N1473" s="1"/>
      <c r="O1473" s="126"/>
      <c r="P1473" s="103"/>
      <c r="Q1473" s="14"/>
      <c r="R1473" s="14"/>
    </row>
    <row r="1474" spans="1:18" s="15" customFormat="1" hidden="1">
      <c r="A1474" s="237"/>
      <c r="B1474" s="1"/>
      <c r="C1474" s="1"/>
      <c r="D1474" s="8"/>
      <c r="E1474" s="2"/>
      <c r="F1474" s="2"/>
      <c r="G1474" s="185"/>
      <c r="H1474" s="1"/>
      <c r="I1474" s="1"/>
      <c r="J1474" s="1"/>
      <c r="K1474" s="1"/>
      <c r="L1474" s="1"/>
      <c r="M1474" s="1"/>
      <c r="N1474" s="1"/>
      <c r="O1474" s="126"/>
      <c r="P1474" s="103"/>
      <c r="Q1474" s="14"/>
      <c r="R1474" s="14"/>
    </row>
    <row r="1475" spans="1:18" s="15" customFormat="1" hidden="1">
      <c r="A1475" s="237"/>
      <c r="B1475" s="1"/>
      <c r="C1475" s="1"/>
      <c r="D1475" s="8"/>
      <c r="E1475" s="2"/>
      <c r="F1475" s="2"/>
      <c r="G1475" s="185"/>
      <c r="H1475" s="1"/>
      <c r="I1475" s="1"/>
      <c r="J1475" s="1"/>
      <c r="K1475" s="1"/>
      <c r="L1475" s="1"/>
      <c r="M1475" s="1"/>
      <c r="N1475" s="1"/>
      <c r="O1475" s="126"/>
      <c r="P1475" s="103"/>
      <c r="Q1475" s="14"/>
      <c r="R1475" s="14"/>
    </row>
    <row r="1476" spans="1:18" s="15" customFormat="1" hidden="1">
      <c r="A1476" s="237"/>
      <c r="B1476" s="1"/>
      <c r="C1476" s="1"/>
      <c r="D1476" s="8"/>
      <c r="E1476" s="2"/>
      <c r="F1476" s="2"/>
      <c r="G1476" s="185"/>
      <c r="H1476" s="1"/>
      <c r="I1476" s="1"/>
      <c r="J1476" s="1"/>
      <c r="K1476" s="1"/>
      <c r="L1476" s="1"/>
      <c r="M1476" s="1"/>
      <c r="N1476" s="1"/>
      <c r="O1476" s="126"/>
      <c r="P1476" s="103"/>
      <c r="Q1476" s="14"/>
      <c r="R1476" s="14"/>
    </row>
    <row r="1477" spans="1:18" s="15" customFormat="1" hidden="1">
      <c r="A1477" s="237"/>
      <c r="B1477" s="1"/>
      <c r="C1477" s="1"/>
      <c r="D1477" s="8"/>
      <c r="E1477" s="2"/>
      <c r="F1477" s="2"/>
      <c r="G1477" s="185"/>
      <c r="H1477" s="1"/>
      <c r="I1477" s="1"/>
      <c r="J1477" s="1"/>
      <c r="K1477" s="1"/>
      <c r="L1477" s="1"/>
      <c r="M1477" s="1"/>
      <c r="N1477" s="1"/>
      <c r="O1477" s="126"/>
      <c r="P1477" s="103"/>
      <c r="Q1477" s="14"/>
      <c r="R1477" s="14"/>
    </row>
    <row r="1478" spans="1:18" s="15" customFormat="1" hidden="1">
      <c r="A1478" s="237"/>
      <c r="B1478" s="1"/>
      <c r="C1478" s="1"/>
      <c r="D1478" s="8"/>
      <c r="E1478" s="2"/>
      <c r="F1478" s="2"/>
      <c r="G1478" s="185"/>
      <c r="H1478" s="1"/>
      <c r="I1478" s="1"/>
      <c r="J1478" s="1"/>
      <c r="K1478" s="1"/>
      <c r="L1478" s="1"/>
      <c r="M1478" s="1"/>
      <c r="N1478" s="1"/>
      <c r="O1478" s="126"/>
      <c r="P1478" s="103"/>
      <c r="Q1478" s="14"/>
      <c r="R1478" s="14"/>
    </row>
    <row r="1479" spans="1:18" s="15" customFormat="1" hidden="1">
      <c r="A1479" s="237"/>
      <c r="B1479" s="1"/>
      <c r="C1479" s="1"/>
      <c r="D1479" s="8"/>
      <c r="E1479" s="2"/>
      <c r="F1479" s="2"/>
      <c r="G1479" s="185"/>
      <c r="H1479" s="1"/>
      <c r="I1479" s="1"/>
      <c r="J1479" s="1"/>
      <c r="K1479" s="1"/>
      <c r="L1479" s="1"/>
      <c r="M1479" s="1"/>
      <c r="N1479" s="1"/>
      <c r="O1479" s="126"/>
      <c r="P1479" s="103"/>
      <c r="Q1479" s="14"/>
      <c r="R1479" s="14"/>
    </row>
    <row r="1480" spans="1:18" s="15" customFormat="1" hidden="1">
      <c r="A1480" s="237"/>
      <c r="B1480" s="1"/>
      <c r="C1480" s="1"/>
      <c r="D1480" s="8"/>
      <c r="E1480" s="2"/>
      <c r="F1480" s="2"/>
      <c r="G1480" s="185"/>
      <c r="H1480" s="1"/>
      <c r="I1480" s="1"/>
      <c r="J1480" s="1"/>
      <c r="K1480" s="1"/>
      <c r="L1480" s="1"/>
      <c r="M1480" s="1"/>
      <c r="N1480" s="1"/>
      <c r="O1480" s="126"/>
      <c r="P1480" s="103"/>
      <c r="Q1480" s="14"/>
      <c r="R1480" s="14"/>
    </row>
    <row r="1481" spans="1:18" s="15" customFormat="1" hidden="1">
      <c r="A1481" s="237"/>
      <c r="B1481" s="1"/>
      <c r="C1481" s="1"/>
      <c r="D1481" s="8"/>
      <c r="E1481" s="2"/>
      <c r="F1481" s="2"/>
      <c r="G1481" s="185"/>
      <c r="H1481" s="1"/>
      <c r="I1481" s="1"/>
      <c r="J1481" s="1"/>
      <c r="K1481" s="1"/>
      <c r="L1481" s="1"/>
      <c r="M1481" s="1"/>
      <c r="N1481" s="1"/>
      <c r="O1481" s="126"/>
      <c r="P1481" s="103"/>
      <c r="Q1481" s="14"/>
      <c r="R1481" s="14"/>
    </row>
    <row r="1482" spans="1:18" s="15" customFormat="1" hidden="1">
      <c r="A1482" s="237"/>
      <c r="B1482" s="1"/>
      <c r="C1482" s="1"/>
      <c r="D1482" s="8"/>
      <c r="E1482" s="2"/>
      <c r="F1482" s="2"/>
      <c r="G1482" s="185"/>
      <c r="H1482" s="1"/>
      <c r="I1482" s="1"/>
      <c r="J1482" s="1"/>
      <c r="K1482" s="1"/>
      <c r="L1482" s="1"/>
      <c r="M1482" s="1"/>
      <c r="N1482" s="1"/>
      <c r="O1482" s="126"/>
      <c r="P1482" s="103"/>
      <c r="Q1482" s="14"/>
      <c r="R1482" s="14"/>
    </row>
    <row r="1483" spans="1:18" s="15" customFormat="1" hidden="1">
      <c r="A1483" s="237"/>
      <c r="B1483" s="1"/>
      <c r="C1483" s="1"/>
      <c r="D1483" s="8"/>
      <c r="E1483" s="2"/>
      <c r="F1483" s="2"/>
      <c r="G1483" s="185"/>
      <c r="H1483" s="1"/>
      <c r="I1483" s="1"/>
      <c r="J1483" s="1"/>
      <c r="K1483" s="1"/>
      <c r="L1483" s="1"/>
      <c r="M1483" s="1"/>
      <c r="N1483" s="1"/>
      <c r="O1483" s="126"/>
      <c r="P1483" s="103"/>
      <c r="Q1483" s="14"/>
      <c r="R1483" s="14"/>
    </row>
    <row r="1484" spans="1:18" s="15" customFormat="1" hidden="1">
      <c r="A1484" s="237"/>
      <c r="B1484" s="1"/>
      <c r="C1484" s="1"/>
      <c r="D1484" s="8"/>
      <c r="E1484" s="2"/>
      <c r="F1484" s="2"/>
      <c r="G1484" s="185"/>
      <c r="H1484" s="1"/>
      <c r="I1484" s="1"/>
      <c r="J1484" s="1"/>
      <c r="K1484" s="1"/>
      <c r="L1484" s="1"/>
      <c r="M1484" s="1"/>
      <c r="N1484" s="1"/>
      <c r="O1484" s="126"/>
      <c r="P1484" s="103"/>
      <c r="Q1484" s="14"/>
      <c r="R1484" s="14"/>
    </row>
    <row r="1485" spans="1:18" s="15" customFormat="1" hidden="1">
      <c r="A1485" s="237"/>
      <c r="B1485" s="1"/>
      <c r="C1485" s="1"/>
      <c r="D1485" s="8"/>
      <c r="E1485" s="2"/>
      <c r="F1485" s="2"/>
      <c r="G1485" s="185"/>
      <c r="H1485" s="1"/>
      <c r="I1485" s="1"/>
      <c r="J1485" s="1"/>
      <c r="K1485" s="1"/>
      <c r="L1485" s="1"/>
      <c r="M1485" s="1"/>
      <c r="N1485" s="1"/>
      <c r="O1485" s="126"/>
      <c r="P1485" s="103"/>
      <c r="Q1485" s="14"/>
      <c r="R1485" s="14"/>
    </row>
    <row r="1486" spans="1:18" s="15" customFormat="1">
      <c r="A1486" s="237"/>
      <c r="B1486" s="1"/>
      <c r="C1486" s="1"/>
      <c r="D1486" s="8"/>
      <c r="E1486" s="2"/>
      <c r="F1486" s="2"/>
      <c r="G1486" s="185"/>
      <c r="H1486" s="1"/>
      <c r="I1486" s="1"/>
      <c r="J1486" s="1"/>
      <c r="K1486" s="1"/>
      <c r="L1486" s="1"/>
      <c r="M1486" s="1"/>
      <c r="N1486" s="1"/>
      <c r="O1486" s="126"/>
      <c r="P1486" s="103"/>
      <c r="Q1486" s="14"/>
      <c r="R1486" s="14"/>
    </row>
    <row r="1487" spans="1:18" s="15" customFormat="1">
      <c r="A1487" s="237"/>
      <c r="B1487" s="1"/>
      <c r="C1487" s="1"/>
      <c r="D1487" s="8"/>
      <c r="E1487" s="2"/>
      <c r="F1487" s="2"/>
      <c r="G1487" s="185"/>
      <c r="H1487" s="1"/>
      <c r="I1487" s="1"/>
      <c r="J1487" s="1"/>
      <c r="K1487" s="1"/>
      <c r="L1487" s="1"/>
      <c r="M1487" s="1"/>
      <c r="N1487" s="1"/>
      <c r="O1487" s="126"/>
      <c r="P1487" s="103"/>
      <c r="Q1487" s="14"/>
      <c r="R1487" s="14"/>
    </row>
    <row r="1488" spans="1:18" s="15" customFormat="1">
      <c r="A1488" s="237"/>
      <c r="B1488" s="1"/>
      <c r="C1488" s="1"/>
      <c r="D1488" s="8"/>
      <c r="E1488" s="2"/>
      <c r="F1488" s="2"/>
      <c r="G1488" s="185"/>
      <c r="H1488" s="1"/>
      <c r="I1488" s="1"/>
      <c r="J1488" s="1"/>
      <c r="K1488" s="1"/>
      <c r="L1488" s="1"/>
      <c r="M1488" s="1"/>
      <c r="N1488" s="1"/>
      <c r="O1488" s="126"/>
      <c r="P1488" s="103"/>
      <c r="Q1488" s="14"/>
      <c r="R1488" s="14"/>
    </row>
    <row r="1489" spans="1:18" s="15" customFormat="1">
      <c r="A1489" s="237"/>
      <c r="B1489" s="1"/>
      <c r="C1489" s="1"/>
      <c r="D1489" s="8"/>
      <c r="E1489" s="2"/>
      <c r="F1489" s="2"/>
      <c r="G1489" s="185"/>
      <c r="H1489" s="1"/>
      <c r="I1489" s="1"/>
      <c r="J1489" s="1"/>
      <c r="K1489" s="1"/>
      <c r="L1489" s="1"/>
      <c r="M1489" s="1"/>
      <c r="N1489" s="1"/>
      <c r="O1489" s="126"/>
      <c r="P1489" s="103"/>
      <c r="Q1489" s="14"/>
      <c r="R1489" s="14"/>
    </row>
    <row r="1490" spans="1:18" s="15" customFormat="1">
      <c r="A1490" s="237"/>
      <c r="B1490" s="1"/>
      <c r="C1490" s="1"/>
      <c r="D1490" s="8"/>
      <c r="E1490" s="2"/>
      <c r="F1490" s="2"/>
      <c r="G1490" s="185"/>
      <c r="H1490" s="1"/>
      <c r="I1490" s="1"/>
      <c r="J1490" s="1"/>
      <c r="K1490" s="1"/>
      <c r="L1490" s="1"/>
      <c r="M1490" s="1"/>
      <c r="N1490" s="1"/>
      <c r="O1490" s="126"/>
      <c r="P1490" s="103"/>
      <c r="Q1490" s="14"/>
      <c r="R1490" s="14"/>
    </row>
    <row r="1491" spans="1:18" s="15" customFormat="1">
      <c r="A1491" s="237"/>
      <c r="B1491" s="1"/>
      <c r="C1491" s="1"/>
      <c r="D1491" s="8"/>
      <c r="E1491" s="2"/>
      <c r="F1491" s="2"/>
      <c r="G1491" s="185"/>
      <c r="H1491" s="1"/>
      <c r="I1491" s="1"/>
      <c r="J1491" s="1"/>
      <c r="K1491" s="1"/>
      <c r="L1491" s="1"/>
      <c r="M1491" s="1"/>
      <c r="N1491" s="1"/>
      <c r="O1491" s="126"/>
      <c r="P1491" s="103"/>
      <c r="Q1491" s="14"/>
      <c r="R1491" s="14"/>
    </row>
    <row r="1492" spans="1:18" s="15" customFormat="1">
      <c r="A1492" s="237"/>
      <c r="B1492" s="1"/>
      <c r="C1492" s="1"/>
      <c r="D1492" s="8"/>
      <c r="E1492" s="2"/>
      <c r="F1492" s="2"/>
      <c r="G1492" s="185"/>
      <c r="H1492" s="1"/>
      <c r="I1492" s="1"/>
      <c r="J1492" s="1"/>
      <c r="K1492" s="1"/>
      <c r="L1492" s="1"/>
      <c r="M1492" s="1"/>
      <c r="N1492" s="1"/>
      <c r="O1492" s="126"/>
      <c r="P1492" s="103"/>
      <c r="Q1492" s="14"/>
      <c r="R1492" s="14"/>
    </row>
    <row r="1493" spans="1:18" s="15" customFormat="1">
      <c r="A1493" s="237"/>
      <c r="B1493" s="1"/>
      <c r="C1493" s="1"/>
      <c r="D1493" s="8"/>
      <c r="E1493" s="2"/>
      <c r="F1493" s="2"/>
      <c r="G1493" s="185"/>
      <c r="H1493" s="1"/>
      <c r="I1493" s="1"/>
      <c r="J1493" s="1"/>
      <c r="K1493" s="1"/>
      <c r="L1493" s="1"/>
      <c r="M1493" s="1"/>
      <c r="N1493" s="1"/>
      <c r="O1493" s="126"/>
      <c r="P1493" s="103"/>
      <c r="Q1493" s="14"/>
      <c r="R1493" s="14"/>
    </row>
    <row r="1494" spans="1:18" s="15" customFormat="1">
      <c r="A1494" s="237"/>
      <c r="B1494" s="1"/>
      <c r="C1494" s="1"/>
      <c r="D1494" s="8"/>
      <c r="E1494" s="2"/>
      <c r="F1494" s="2"/>
      <c r="G1494" s="185"/>
      <c r="H1494" s="1"/>
      <c r="I1494" s="1"/>
      <c r="J1494" s="1"/>
      <c r="K1494" s="1"/>
      <c r="L1494" s="1"/>
      <c r="M1494" s="1"/>
      <c r="N1494" s="1"/>
      <c r="O1494" s="126"/>
      <c r="P1494" s="103"/>
      <c r="Q1494" s="14"/>
      <c r="R1494" s="14"/>
    </row>
    <row r="1495" spans="1:18" s="15" customFormat="1">
      <c r="A1495" s="237"/>
      <c r="B1495" s="1"/>
      <c r="C1495" s="1"/>
      <c r="D1495" s="8"/>
      <c r="E1495" s="2"/>
      <c r="F1495" s="2"/>
      <c r="G1495" s="185"/>
      <c r="H1495" s="1"/>
      <c r="I1495" s="1"/>
      <c r="J1495" s="1"/>
      <c r="K1495" s="1"/>
      <c r="L1495" s="1"/>
      <c r="M1495" s="1"/>
      <c r="N1495" s="1"/>
      <c r="O1495" s="126"/>
      <c r="P1495" s="103"/>
      <c r="Q1495" s="14"/>
      <c r="R1495" s="14"/>
    </row>
    <row r="1496" spans="1:18" s="15" customFormat="1">
      <c r="A1496" s="237"/>
      <c r="B1496" s="1"/>
      <c r="C1496" s="1"/>
      <c r="D1496" s="8"/>
      <c r="E1496" s="2"/>
      <c r="F1496" s="2"/>
      <c r="G1496" s="185"/>
      <c r="H1496" s="1"/>
      <c r="I1496" s="1"/>
      <c r="J1496" s="1"/>
      <c r="K1496" s="1"/>
      <c r="L1496" s="1"/>
      <c r="M1496" s="1"/>
      <c r="N1496" s="1"/>
      <c r="O1496" s="126"/>
      <c r="P1496" s="103"/>
      <c r="Q1496" s="14"/>
      <c r="R1496" s="14"/>
    </row>
    <row r="1497" spans="1:18" s="15" customFormat="1">
      <c r="A1497" s="237"/>
      <c r="B1497" s="1"/>
      <c r="C1497" s="1"/>
      <c r="D1497" s="8"/>
      <c r="E1497" s="2"/>
      <c r="F1497" s="2"/>
      <c r="G1497" s="185"/>
      <c r="H1497" s="1"/>
      <c r="I1497" s="1"/>
      <c r="J1497" s="1"/>
      <c r="K1497" s="1"/>
      <c r="L1497" s="1"/>
      <c r="M1497" s="1"/>
      <c r="N1497" s="1"/>
      <c r="O1497" s="126"/>
      <c r="P1497" s="103"/>
      <c r="Q1497" s="14"/>
      <c r="R1497" s="14"/>
    </row>
    <row r="1498" spans="1:18" s="15" customFormat="1">
      <c r="A1498" s="237"/>
      <c r="B1498" s="1"/>
      <c r="C1498" s="1"/>
      <c r="D1498" s="8"/>
      <c r="E1498" s="2"/>
      <c r="F1498" s="2"/>
      <c r="G1498" s="185"/>
      <c r="H1498" s="1"/>
      <c r="I1498" s="1"/>
      <c r="J1498" s="1"/>
      <c r="K1498" s="1"/>
      <c r="L1498" s="1"/>
      <c r="M1498" s="1"/>
      <c r="N1498" s="1"/>
      <c r="O1498" s="126"/>
      <c r="P1498" s="103"/>
      <c r="Q1498" s="14"/>
      <c r="R1498" s="14"/>
    </row>
    <row r="1499" spans="1:18" s="15" customFormat="1">
      <c r="A1499" s="237"/>
      <c r="B1499" s="1"/>
      <c r="C1499" s="1"/>
      <c r="D1499" s="8"/>
      <c r="E1499" s="2"/>
      <c r="F1499" s="2"/>
      <c r="G1499" s="185"/>
      <c r="H1499" s="1"/>
      <c r="I1499" s="1"/>
      <c r="J1499" s="1"/>
      <c r="K1499" s="1"/>
      <c r="L1499" s="1"/>
      <c r="M1499" s="1"/>
      <c r="N1499" s="1"/>
      <c r="O1499" s="126"/>
      <c r="P1499" s="103"/>
      <c r="Q1499" s="14"/>
      <c r="R1499" s="14"/>
    </row>
    <row r="1500" spans="1:18" s="15" customFormat="1">
      <c r="A1500" s="237"/>
      <c r="B1500" s="1"/>
      <c r="C1500" s="1"/>
      <c r="D1500" s="8"/>
      <c r="E1500" s="2"/>
      <c r="F1500" s="2"/>
      <c r="G1500" s="185"/>
      <c r="H1500" s="1"/>
      <c r="I1500" s="1"/>
      <c r="J1500" s="1"/>
      <c r="K1500" s="1"/>
      <c r="L1500" s="1"/>
      <c r="M1500" s="1"/>
      <c r="N1500" s="1"/>
      <c r="O1500" s="126"/>
      <c r="P1500" s="103"/>
      <c r="Q1500" s="14"/>
      <c r="R1500" s="14"/>
    </row>
    <row r="1501" spans="1:18" s="15" customFormat="1">
      <c r="A1501" s="237"/>
      <c r="B1501" s="1"/>
      <c r="C1501" s="1"/>
      <c r="D1501" s="8"/>
      <c r="E1501" s="2"/>
      <c r="F1501" s="2"/>
      <c r="G1501" s="185"/>
      <c r="H1501" s="1"/>
      <c r="I1501" s="1"/>
      <c r="J1501" s="1"/>
      <c r="K1501" s="1"/>
      <c r="L1501" s="1"/>
      <c r="M1501" s="1"/>
      <c r="N1501" s="1"/>
      <c r="O1501" s="126"/>
      <c r="P1501" s="103"/>
      <c r="Q1501" s="14"/>
      <c r="R1501" s="14"/>
    </row>
    <row r="1502" spans="1:18" s="15" customFormat="1">
      <c r="A1502" s="237"/>
      <c r="B1502" s="1"/>
      <c r="C1502" s="1"/>
      <c r="D1502" s="8"/>
      <c r="E1502" s="2"/>
      <c r="F1502" s="2"/>
      <c r="G1502" s="185"/>
      <c r="H1502" s="1"/>
      <c r="I1502" s="1"/>
      <c r="J1502" s="1"/>
      <c r="K1502" s="1"/>
      <c r="L1502" s="1"/>
      <c r="M1502" s="1"/>
      <c r="N1502" s="1"/>
      <c r="O1502" s="126"/>
      <c r="P1502" s="103"/>
      <c r="Q1502" s="14"/>
      <c r="R1502" s="14"/>
    </row>
    <row r="1503" spans="1:18" s="15" customFormat="1">
      <c r="A1503" s="237"/>
      <c r="B1503" s="1"/>
      <c r="C1503" s="1"/>
      <c r="D1503" s="8"/>
      <c r="E1503" s="2"/>
      <c r="F1503" s="2"/>
      <c r="G1503" s="185"/>
      <c r="H1503" s="1"/>
      <c r="I1503" s="1"/>
      <c r="J1503" s="1"/>
      <c r="K1503" s="1"/>
      <c r="L1503" s="1"/>
      <c r="M1503" s="1"/>
      <c r="N1503" s="1"/>
      <c r="O1503" s="126"/>
      <c r="P1503" s="103"/>
      <c r="Q1503" s="14"/>
      <c r="R1503" s="14"/>
    </row>
    <row r="1504" spans="1:18" s="15" customFormat="1">
      <c r="A1504" s="237"/>
      <c r="B1504" s="1"/>
      <c r="C1504" s="1"/>
      <c r="D1504" s="8"/>
      <c r="E1504" s="2"/>
      <c r="F1504" s="2"/>
      <c r="G1504" s="185"/>
      <c r="H1504" s="1"/>
      <c r="I1504" s="1"/>
      <c r="J1504" s="1"/>
      <c r="K1504" s="1"/>
      <c r="L1504" s="1"/>
      <c r="M1504" s="1"/>
      <c r="N1504" s="1"/>
      <c r="O1504" s="126"/>
      <c r="P1504" s="103"/>
      <c r="Q1504" s="14"/>
      <c r="R1504" s="14"/>
    </row>
    <row r="1505" spans="1:18" s="15" customFormat="1">
      <c r="A1505" s="237"/>
      <c r="B1505" s="1"/>
      <c r="C1505" s="1"/>
      <c r="D1505" s="8"/>
      <c r="E1505" s="2"/>
      <c r="F1505" s="2"/>
      <c r="G1505" s="185"/>
      <c r="H1505" s="1"/>
      <c r="I1505" s="1"/>
      <c r="J1505" s="1"/>
      <c r="K1505" s="1"/>
      <c r="L1505" s="1"/>
      <c r="M1505" s="1"/>
      <c r="N1505" s="1"/>
      <c r="O1505" s="126"/>
      <c r="P1505" s="103"/>
      <c r="Q1505" s="14"/>
      <c r="R1505" s="14"/>
    </row>
    <row r="1506" spans="1:18" s="15" customFormat="1">
      <c r="A1506" s="237"/>
      <c r="B1506" s="1"/>
      <c r="C1506" s="1"/>
      <c r="D1506" s="8"/>
      <c r="E1506" s="2"/>
      <c r="F1506" s="2"/>
      <c r="G1506" s="185"/>
      <c r="H1506" s="1"/>
      <c r="I1506" s="1"/>
      <c r="J1506" s="1"/>
      <c r="K1506" s="1"/>
      <c r="L1506" s="1"/>
      <c r="M1506" s="1"/>
      <c r="N1506" s="1"/>
      <c r="O1506" s="126"/>
      <c r="P1506" s="103"/>
      <c r="Q1506" s="14"/>
      <c r="R1506" s="14"/>
    </row>
    <row r="1507" spans="1:18" s="15" customFormat="1">
      <c r="A1507" s="237"/>
      <c r="B1507" s="1"/>
      <c r="C1507" s="1"/>
      <c r="D1507" s="8"/>
      <c r="E1507" s="2"/>
      <c r="F1507" s="2"/>
      <c r="G1507" s="185"/>
      <c r="H1507" s="1"/>
      <c r="I1507" s="1"/>
      <c r="J1507" s="1"/>
      <c r="K1507" s="1"/>
      <c r="L1507" s="1"/>
      <c r="M1507" s="1"/>
      <c r="N1507" s="1"/>
      <c r="O1507" s="126"/>
      <c r="P1507" s="103"/>
      <c r="Q1507" s="14"/>
      <c r="R1507" s="14"/>
    </row>
    <row r="1508" spans="1:18"/>
    <row r="1509" spans="1:18"/>
    <row r="1510" spans="1:18"/>
    <row r="1511" spans="1:18"/>
    <row r="1512" spans="1:18"/>
    <row r="1513" spans="1:18"/>
    <row r="1514" spans="1:18"/>
    <row r="1515" spans="1:18"/>
    <row r="1516" spans="1:18"/>
    <row r="1517" spans="1:18"/>
    <row r="1518" spans="1:18"/>
    <row r="1519" spans="1:18"/>
    <row r="1520" spans="1:18"/>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sheetData>
  <mergeCells count="4722">
    <mergeCell ref="B497:G497"/>
    <mergeCell ref="A551:N551"/>
    <mergeCell ref="XBU495:XBZ495"/>
    <mergeCell ref="XCK495:XCP495"/>
    <mergeCell ref="XDA495:XDF495"/>
    <mergeCell ref="XDQ495:XDV495"/>
    <mergeCell ref="XEG495:XEL495"/>
    <mergeCell ref="B326:E326"/>
    <mergeCell ref="WWG495:WWL495"/>
    <mergeCell ref="WWW495:WXB495"/>
    <mergeCell ref="WXM495:WXR495"/>
    <mergeCell ref="WYC495:WYH495"/>
    <mergeCell ref="WYS495:WYX495"/>
    <mergeCell ref="WZI495:WZN495"/>
    <mergeCell ref="WZY495:XAD495"/>
    <mergeCell ref="XAO495:XAT495"/>
    <mergeCell ref="XBE495:XBJ495"/>
    <mergeCell ref="WQS495:WQX495"/>
    <mergeCell ref="WRI495:WRN495"/>
    <mergeCell ref="WRY495:WSD495"/>
    <mergeCell ref="WSO495:WST495"/>
    <mergeCell ref="WTE495:WTJ495"/>
    <mergeCell ref="WTU495:WTZ495"/>
    <mergeCell ref="WUK495:WUP495"/>
    <mergeCell ref="WVA495:WVF495"/>
    <mergeCell ref="WVQ495:WVV495"/>
    <mergeCell ref="WLE495:WLJ495"/>
    <mergeCell ref="WLU495:WLZ495"/>
    <mergeCell ref="WMK495:WMP495"/>
    <mergeCell ref="WNA495:WNF495"/>
    <mergeCell ref="WNQ495:WNV495"/>
    <mergeCell ref="WOG495:WOL495"/>
    <mergeCell ref="WOW495:WPB495"/>
    <mergeCell ref="WPM495:WPR495"/>
    <mergeCell ref="WQC495:WQH495"/>
    <mergeCell ref="WFQ495:WFV495"/>
    <mergeCell ref="WGG495:WGL495"/>
    <mergeCell ref="WGW495:WHB495"/>
    <mergeCell ref="WHM495:WHR495"/>
    <mergeCell ref="WIC495:WIH495"/>
    <mergeCell ref="WIS495:WIX495"/>
    <mergeCell ref="WJI495:WJN495"/>
    <mergeCell ref="WJY495:WKD495"/>
    <mergeCell ref="WKO495:WKT495"/>
    <mergeCell ref="WAC495:WAH495"/>
    <mergeCell ref="WAS495:WAX495"/>
    <mergeCell ref="WBI495:WBN495"/>
    <mergeCell ref="WBY495:WCD495"/>
    <mergeCell ref="WCO495:WCT495"/>
    <mergeCell ref="WDE495:WDJ495"/>
    <mergeCell ref="WDU495:WDZ495"/>
    <mergeCell ref="WEK495:WEP495"/>
    <mergeCell ref="WFA495:WFF495"/>
    <mergeCell ref="VUO495:VUT495"/>
    <mergeCell ref="VVE495:VVJ495"/>
    <mergeCell ref="VVU495:VVZ495"/>
    <mergeCell ref="VWK495:VWP495"/>
    <mergeCell ref="VXA495:VXF495"/>
    <mergeCell ref="VXQ495:VXV495"/>
    <mergeCell ref="VYG495:VYL495"/>
    <mergeCell ref="VYW495:VZB495"/>
    <mergeCell ref="VZM495:VZR495"/>
    <mergeCell ref="VPA495:VPF495"/>
    <mergeCell ref="VPQ495:VPV495"/>
    <mergeCell ref="VQG495:VQL495"/>
    <mergeCell ref="VQW495:VRB495"/>
    <mergeCell ref="VRM495:VRR495"/>
    <mergeCell ref="VSC495:VSH495"/>
    <mergeCell ref="VSS495:VSX495"/>
    <mergeCell ref="VTI495:VTN495"/>
    <mergeCell ref="VTY495:VUD495"/>
    <mergeCell ref="VJM495:VJR495"/>
    <mergeCell ref="VKC495:VKH495"/>
    <mergeCell ref="VKS495:VKX495"/>
    <mergeCell ref="VLI495:VLN495"/>
    <mergeCell ref="VLY495:VMD495"/>
    <mergeCell ref="VMO495:VMT495"/>
    <mergeCell ref="VNE495:VNJ495"/>
    <mergeCell ref="VNU495:VNZ495"/>
    <mergeCell ref="VOK495:VOP495"/>
    <mergeCell ref="VDY495:VED495"/>
    <mergeCell ref="VEO495:VET495"/>
    <mergeCell ref="VFE495:VFJ495"/>
    <mergeCell ref="VFU495:VFZ495"/>
    <mergeCell ref="VGK495:VGP495"/>
    <mergeCell ref="VHA495:VHF495"/>
    <mergeCell ref="VHQ495:VHV495"/>
    <mergeCell ref="VIG495:VIL495"/>
    <mergeCell ref="VIW495:VJB495"/>
    <mergeCell ref="UYK495:UYP495"/>
    <mergeCell ref="UZA495:UZF495"/>
    <mergeCell ref="UZQ495:UZV495"/>
    <mergeCell ref="VAG495:VAL495"/>
    <mergeCell ref="VAW495:VBB495"/>
    <mergeCell ref="VBM495:VBR495"/>
    <mergeCell ref="VCC495:VCH495"/>
    <mergeCell ref="VCS495:VCX495"/>
    <mergeCell ref="VDI495:VDN495"/>
    <mergeCell ref="USW495:UTB495"/>
    <mergeCell ref="UTM495:UTR495"/>
    <mergeCell ref="UUC495:UUH495"/>
    <mergeCell ref="UUS495:UUX495"/>
    <mergeCell ref="UVI495:UVN495"/>
    <mergeCell ref="UVY495:UWD495"/>
    <mergeCell ref="UWO495:UWT495"/>
    <mergeCell ref="UXE495:UXJ495"/>
    <mergeCell ref="UXU495:UXZ495"/>
    <mergeCell ref="UNI495:UNN495"/>
    <mergeCell ref="UNY495:UOD495"/>
    <mergeCell ref="UOO495:UOT495"/>
    <mergeCell ref="UPE495:UPJ495"/>
    <mergeCell ref="UPU495:UPZ495"/>
    <mergeCell ref="UQK495:UQP495"/>
    <mergeCell ref="URA495:URF495"/>
    <mergeCell ref="URQ495:URV495"/>
    <mergeCell ref="USG495:USL495"/>
    <mergeCell ref="UHU495:UHZ495"/>
    <mergeCell ref="UIK495:UIP495"/>
    <mergeCell ref="UJA495:UJF495"/>
    <mergeCell ref="UJQ495:UJV495"/>
    <mergeCell ref="UKG495:UKL495"/>
    <mergeCell ref="UKW495:ULB495"/>
    <mergeCell ref="ULM495:ULR495"/>
    <mergeCell ref="UMC495:UMH495"/>
    <mergeCell ref="UMS495:UMX495"/>
    <mergeCell ref="UCG495:UCL495"/>
    <mergeCell ref="UCW495:UDB495"/>
    <mergeCell ref="UDM495:UDR495"/>
    <mergeCell ref="UEC495:UEH495"/>
    <mergeCell ref="UES495:UEX495"/>
    <mergeCell ref="UFI495:UFN495"/>
    <mergeCell ref="UFY495:UGD495"/>
    <mergeCell ref="UGO495:UGT495"/>
    <mergeCell ref="UHE495:UHJ495"/>
    <mergeCell ref="TWS495:TWX495"/>
    <mergeCell ref="TXI495:TXN495"/>
    <mergeCell ref="TXY495:TYD495"/>
    <mergeCell ref="TYO495:TYT495"/>
    <mergeCell ref="TZE495:TZJ495"/>
    <mergeCell ref="TZU495:TZZ495"/>
    <mergeCell ref="UAK495:UAP495"/>
    <mergeCell ref="UBA495:UBF495"/>
    <mergeCell ref="UBQ495:UBV495"/>
    <mergeCell ref="TRE495:TRJ495"/>
    <mergeCell ref="TRU495:TRZ495"/>
    <mergeCell ref="TSK495:TSP495"/>
    <mergeCell ref="TTA495:TTF495"/>
    <mergeCell ref="TTQ495:TTV495"/>
    <mergeCell ref="TUG495:TUL495"/>
    <mergeCell ref="TUW495:TVB495"/>
    <mergeCell ref="TVM495:TVR495"/>
    <mergeCell ref="TWC495:TWH495"/>
    <mergeCell ref="TLQ495:TLV495"/>
    <mergeCell ref="TMG495:TML495"/>
    <mergeCell ref="TMW495:TNB495"/>
    <mergeCell ref="TNM495:TNR495"/>
    <mergeCell ref="TOC495:TOH495"/>
    <mergeCell ref="TOS495:TOX495"/>
    <mergeCell ref="TPI495:TPN495"/>
    <mergeCell ref="TPY495:TQD495"/>
    <mergeCell ref="TQO495:TQT495"/>
    <mergeCell ref="TGC495:TGH495"/>
    <mergeCell ref="TGS495:TGX495"/>
    <mergeCell ref="THI495:THN495"/>
    <mergeCell ref="THY495:TID495"/>
    <mergeCell ref="TIO495:TIT495"/>
    <mergeCell ref="TJE495:TJJ495"/>
    <mergeCell ref="TJU495:TJZ495"/>
    <mergeCell ref="TKK495:TKP495"/>
    <mergeCell ref="TLA495:TLF495"/>
    <mergeCell ref="TAO495:TAT495"/>
    <mergeCell ref="TBE495:TBJ495"/>
    <mergeCell ref="TBU495:TBZ495"/>
    <mergeCell ref="TCK495:TCP495"/>
    <mergeCell ref="TDA495:TDF495"/>
    <mergeCell ref="TDQ495:TDV495"/>
    <mergeCell ref="TEG495:TEL495"/>
    <mergeCell ref="TEW495:TFB495"/>
    <mergeCell ref="TFM495:TFR495"/>
    <mergeCell ref="SVA495:SVF495"/>
    <mergeCell ref="SVQ495:SVV495"/>
    <mergeCell ref="SWG495:SWL495"/>
    <mergeCell ref="SWW495:SXB495"/>
    <mergeCell ref="SXM495:SXR495"/>
    <mergeCell ref="SYC495:SYH495"/>
    <mergeCell ref="SYS495:SYX495"/>
    <mergeCell ref="SZI495:SZN495"/>
    <mergeCell ref="SZY495:TAD495"/>
    <mergeCell ref="SPM495:SPR495"/>
    <mergeCell ref="SQC495:SQH495"/>
    <mergeCell ref="SQS495:SQX495"/>
    <mergeCell ref="SRI495:SRN495"/>
    <mergeCell ref="SRY495:SSD495"/>
    <mergeCell ref="SSO495:SST495"/>
    <mergeCell ref="STE495:STJ495"/>
    <mergeCell ref="STU495:STZ495"/>
    <mergeCell ref="SUK495:SUP495"/>
    <mergeCell ref="SJY495:SKD495"/>
    <mergeCell ref="SKO495:SKT495"/>
    <mergeCell ref="SLE495:SLJ495"/>
    <mergeCell ref="SLU495:SLZ495"/>
    <mergeCell ref="SMK495:SMP495"/>
    <mergeCell ref="SNA495:SNF495"/>
    <mergeCell ref="SNQ495:SNV495"/>
    <mergeCell ref="SOG495:SOL495"/>
    <mergeCell ref="SOW495:SPB495"/>
    <mergeCell ref="SEK495:SEP495"/>
    <mergeCell ref="SFA495:SFF495"/>
    <mergeCell ref="SFQ495:SFV495"/>
    <mergeCell ref="SGG495:SGL495"/>
    <mergeCell ref="SGW495:SHB495"/>
    <mergeCell ref="SHM495:SHR495"/>
    <mergeCell ref="SIC495:SIH495"/>
    <mergeCell ref="SIS495:SIX495"/>
    <mergeCell ref="SJI495:SJN495"/>
    <mergeCell ref="RYW495:RZB495"/>
    <mergeCell ref="RZM495:RZR495"/>
    <mergeCell ref="SAC495:SAH495"/>
    <mergeCell ref="SAS495:SAX495"/>
    <mergeCell ref="SBI495:SBN495"/>
    <mergeCell ref="SBY495:SCD495"/>
    <mergeCell ref="SCO495:SCT495"/>
    <mergeCell ref="SDE495:SDJ495"/>
    <mergeCell ref="SDU495:SDZ495"/>
    <mergeCell ref="RTI495:RTN495"/>
    <mergeCell ref="RTY495:RUD495"/>
    <mergeCell ref="RUO495:RUT495"/>
    <mergeCell ref="RVE495:RVJ495"/>
    <mergeCell ref="RVU495:RVZ495"/>
    <mergeCell ref="RWK495:RWP495"/>
    <mergeCell ref="RXA495:RXF495"/>
    <mergeCell ref="RXQ495:RXV495"/>
    <mergeCell ref="RYG495:RYL495"/>
    <mergeCell ref="RNU495:RNZ495"/>
    <mergeCell ref="ROK495:ROP495"/>
    <mergeCell ref="RPA495:RPF495"/>
    <mergeCell ref="RPQ495:RPV495"/>
    <mergeCell ref="RQG495:RQL495"/>
    <mergeCell ref="RQW495:RRB495"/>
    <mergeCell ref="RRM495:RRR495"/>
    <mergeCell ref="RSC495:RSH495"/>
    <mergeCell ref="RSS495:RSX495"/>
    <mergeCell ref="RIG495:RIL495"/>
    <mergeCell ref="RIW495:RJB495"/>
    <mergeCell ref="RJM495:RJR495"/>
    <mergeCell ref="RKC495:RKH495"/>
    <mergeCell ref="RKS495:RKX495"/>
    <mergeCell ref="RLI495:RLN495"/>
    <mergeCell ref="RLY495:RMD495"/>
    <mergeCell ref="RMO495:RMT495"/>
    <mergeCell ref="RNE495:RNJ495"/>
    <mergeCell ref="RCS495:RCX495"/>
    <mergeCell ref="RDI495:RDN495"/>
    <mergeCell ref="RDY495:RED495"/>
    <mergeCell ref="REO495:RET495"/>
    <mergeCell ref="RFE495:RFJ495"/>
    <mergeCell ref="RFU495:RFZ495"/>
    <mergeCell ref="RGK495:RGP495"/>
    <mergeCell ref="RHA495:RHF495"/>
    <mergeCell ref="RHQ495:RHV495"/>
    <mergeCell ref="QXE495:QXJ495"/>
    <mergeCell ref="QXU495:QXZ495"/>
    <mergeCell ref="QYK495:QYP495"/>
    <mergeCell ref="QZA495:QZF495"/>
    <mergeCell ref="QZQ495:QZV495"/>
    <mergeCell ref="RAG495:RAL495"/>
    <mergeCell ref="RAW495:RBB495"/>
    <mergeCell ref="RBM495:RBR495"/>
    <mergeCell ref="RCC495:RCH495"/>
    <mergeCell ref="QRQ495:QRV495"/>
    <mergeCell ref="QSG495:QSL495"/>
    <mergeCell ref="QSW495:QTB495"/>
    <mergeCell ref="QTM495:QTR495"/>
    <mergeCell ref="QUC495:QUH495"/>
    <mergeCell ref="QUS495:QUX495"/>
    <mergeCell ref="QVI495:QVN495"/>
    <mergeCell ref="QVY495:QWD495"/>
    <mergeCell ref="QWO495:QWT495"/>
    <mergeCell ref="QMC495:QMH495"/>
    <mergeCell ref="QMS495:QMX495"/>
    <mergeCell ref="QNI495:QNN495"/>
    <mergeCell ref="QNY495:QOD495"/>
    <mergeCell ref="QOO495:QOT495"/>
    <mergeCell ref="QPE495:QPJ495"/>
    <mergeCell ref="QPU495:QPZ495"/>
    <mergeCell ref="QQK495:QQP495"/>
    <mergeCell ref="QRA495:QRF495"/>
    <mergeCell ref="QGO495:QGT495"/>
    <mergeCell ref="QHE495:QHJ495"/>
    <mergeCell ref="QHU495:QHZ495"/>
    <mergeCell ref="QIK495:QIP495"/>
    <mergeCell ref="QJA495:QJF495"/>
    <mergeCell ref="QJQ495:QJV495"/>
    <mergeCell ref="QKG495:QKL495"/>
    <mergeCell ref="QKW495:QLB495"/>
    <mergeCell ref="QLM495:QLR495"/>
    <mergeCell ref="QBA495:QBF495"/>
    <mergeCell ref="QBQ495:QBV495"/>
    <mergeCell ref="QCG495:QCL495"/>
    <mergeCell ref="QCW495:QDB495"/>
    <mergeCell ref="QDM495:QDR495"/>
    <mergeCell ref="QEC495:QEH495"/>
    <mergeCell ref="QES495:QEX495"/>
    <mergeCell ref="QFI495:QFN495"/>
    <mergeCell ref="QFY495:QGD495"/>
    <mergeCell ref="PVM495:PVR495"/>
    <mergeCell ref="PWC495:PWH495"/>
    <mergeCell ref="PWS495:PWX495"/>
    <mergeCell ref="PXI495:PXN495"/>
    <mergeCell ref="PXY495:PYD495"/>
    <mergeCell ref="PYO495:PYT495"/>
    <mergeCell ref="PZE495:PZJ495"/>
    <mergeCell ref="PZU495:PZZ495"/>
    <mergeCell ref="QAK495:QAP495"/>
    <mergeCell ref="PPY495:PQD495"/>
    <mergeCell ref="PQO495:PQT495"/>
    <mergeCell ref="PRE495:PRJ495"/>
    <mergeCell ref="PRU495:PRZ495"/>
    <mergeCell ref="PSK495:PSP495"/>
    <mergeCell ref="PTA495:PTF495"/>
    <mergeCell ref="PTQ495:PTV495"/>
    <mergeCell ref="PUG495:PUL495"/>
    <mergeCell ref="PUW495:PVB495"/>
    <mergeCell ref="PKK495:PKP495"/>
    <mergeCell ref="PLA495:PLF495"/>
    <mergeCell ref="PLQ495:PLV495"/>
    <mergeCell ref="PMG495:PML495"/>
    <mergeCell ref="PMW495:PNB495"/>
    <mergeCell ref="PNM495:PNR495"/>
    <mergeCell ref="POC495:POH495"/>
    <mergeCell ref="POS495:POX495"/>
    <mergeCell ref="PPI495:PPN495"/>
    <mergeCell ref="PEW495:PFB495"/>
    <mergeCell ref="PFM495:PFR495"/>
    <mergeCell ref="PGC495:PGH495"/>
    <mergeCell ref="PGS495:PGX495"/>
    <mergeCell ref="PHI495:PHN495"/>
    <mergeCell ref="PHY495:PID495"/>
    <mergeCell ref="PIO495:PIT495"/>
    <mergeCell ref="PJE495:PJJ495"/>
    <mergeCell ref="PJU495:PJZ495"/>
    <mergeCell ref="OZI495:OZN495"/>
    <mergeCell ref="OZY495:PAD495"/>
    <mergeCell ref="PAO495:PAT495"/>
    <mergeCell ref="PBE495:PBJ495"/>
    <mergeCell ref="PBU495:PBZ495"/>
    <mergeCell ref="PCK495:PCP495"/>
    <mergeCell ref="PDA495:PDF495"/>
    <mergeCell ref="PDQ495:PDV495"/>
    <mergeCell ref="PEG495:PEL495"/>
    <mergeCell ref="OTU495:OTZ495"/>
    <mergeCell ref="OUK495:OUP495"/>
    <mergeCell ref="OVA495:OVF495"/>
    <mergeCell ref="OVQ495:OVV495"/>
    <mergeCell ref="OWG495:OWL495"/>
    <mergeCell ref="OWW495:OXB495"/>
    <mergeCell ref="OXM495:OXR495"/>
    <mergeCell ref="OYC495:OYH495"/>
    <mergeCell ref="OYS495:OYX495"/>
    <mergeCell ref="OOG495:OOL495"/>
    <mergeCell ref="OOW495:OPB495"/>
    <mergeCell ref="OPM495:OPR495"/>
    <mergeCell ref="OQC495:OQH495"/>
    <mergeCell ref="OQS495:OQX495"/>
    <mergeCell ref="ORI495:ORN495"/>
    <mergeCell ref="ORY495:OSD495"/>
    <mergeCell ref="OSO495:OST495"/>
    <mergeCell ref="OTE495:OTJ495"/>
    <mergeCell ref="OIS495:OIX495"/>
    <mergeCell ref="OJI495:OJN495"/>
    <mergeCell ref="OJY495:OKD495"/>
    <mergeCell ref="OKO495:OKT495"/>
    <mergeCell ref="OLE495:OLJ495"/>
    <mergeCell ref="OLU495:OLZ495"/>
    <mergeCell ref="OMK495:OMP495"/>
    <mergeCell ref="ONA495:ONF495"/>
    <mergeCell ref="ONQ495:ONV495"/>
    <mergeCell ref="ODE495:ODJ495"/>
    <mergeCell ref="ODU495:ODZ495"/>
    <mergeCell ref="OEK495:OEP495"/>
    <mergeCell ref="OFA495:OFF495"/>
    <mergeCell ref="OFQ495:OFV495"/>
    <mergeCell ref="OGG495:OGL495"/>
    <mergeCell ref="OGW495:OHB495"/>
    <mergeCell ref="OHM495:OHR495"/>
    <mergeCell ref="OIC495:OIH495"/>
    <mergeCell ref="NXQ495:NXV495"/>
    <mergeCell ref="NYG495:NYL495"/>
    <mergeCell ref="NYW495:NZB495"/>
    <mergeCell ref="NZM495:NZR495"/>
    <mergeCell ref="OAC495:OAH495"/>
    <mergeCell ref="OAS495:OAX495"/>
    <mergeCell ref="OBI495:OBN495"/>
    <mergeCell ref="OBY495:OCD495"/>
    <mergeCell ref="OCO495:OCT495"/>
    <mergeCell ref="NSC495:NSH495"/>
    <mergeCell ref="NSS495:NSX495"/>
    <mergeCell ref="NTI495:NTN495"/>
    <mergeCell ref="NTY495:NUD495"/>
    <mergeCell ref="NUO495:NUT495"/>
    <mergeCell ref="NVE495:NVJ495"/>
    <mergeCell ref="NVU495:NVZ495"/>
    <mergeCell ref="NWK495:NWP495"/>
    <mergeCell ref="NXA495:NXF495"/>
    <mergeCell ref="NMO495:NMT495"/>
    <mergeCell ref="NNE495:NNJ495"/>
    <mergeCell ref="NNU495:NNZ495"/>
    <mergeCell ref="NOK495:NOP495"/>
    <mergeCell ref="NPA495:NPF495"/>
    <mergeCell ref="NPQ495:NPV495"/>
    <mergeCell ref="NQG495:NQL495"/>
    <mergeCell ref="NQW495:NRB495"/>
    <mergeCell ref="NRM495:NRR495"/>
    <mergeCell ref="NHA495:NHF495"/>
    <mergeCell ref="NHQ495:NHV495"/>
    <mergeCell ref="NIG495:NIL495"/>
    <mergeCell ref="NIW495:NJB495"/>
    <mergeCell ref="NJM495:NJR495"/>
    <mergeCell ref="NKC495:NKH495"/>
    <mergeCell ref="NKS495:NKX495"/>
    <mergeCell ref="NLI495:NLN495"/>
    <mergeCell ref="NLY495:NMD495"/>
    <mergeCell ref="NBM495:NBR495"/>
    <mergeCell ref="NCC495:NCH495"/>
    <mergeCell ref="NCS495:NCX495"/>
    <mergeCell ref="NDI495:NDN495"/>
    <mergeCell ref="NDY495:NED495"/>
    <mergeCell ref="NEO495:NET495"/>
    <mergeCell ref="NFE495:NFJ495"/>
    <mergeCell ref="NFU495:NFZ495"/>
    <mergeCell ref="NGK495:NGP495"/>
    <mergeCell ref="MVY495:MWD495"/>
    <mergeCell ref="MWO495:MWT495"/>
    <mergeCell ref="MXE495:MXJ495"/>
    <mergeCell ref="MXU495:MXZ495"/>
    <mergeCell ref="MYK495:MYP495"/>
    <mergeCell ref="MZA495:MZF495"/>
    <mergeCell ref="MZQ495:MZV495"/>
    <mergeCell ref="NAG495:NAL495"/>
    <mergeCell ref="NAW495:NBB495"/>
    <mergeCell ref="MQK495:MQP495"/>
    <mergeCell ref="MRA495:MRF495"/>
    <mergeCell ref="MRQ495:MRV495"/>
    <mergeCell ref="MSG495:MSL495"/>
    <mergeCell ref="MSW495:MTB495"/>
    <mergeCell ref="MTM495:MTR495"/>
    <mergeCell ref="MUC495:MUH495"/>
    <mergeCell ref="MUS495:MUX495"/>
    <mergeCell ref="MVI495:MVN495"/>
    <mergeCell ref="MKW495:MLB495"/>
    <mergeCell ref="MLM495:MLR495"/>
    <mergeCell ref="MMC495:MMH495"/>
    <mergeCell ref="MMS495:MMX495"/>
    <mergeCell ref="MNI495:MNN495"/>
    <mergeCell ref="MNY495:MOD495"/>
    <mergeCell ref="MOO495:MOT495"/>
    <mergeCell ref="MPE495:MPJ495"/>
    <mergeCell ref="MPU495:MPZ495"/>
    <mergeCell ref="MFI495:MFN495"/>
    <mergeCell ref="MFY495:MGD495"/>
    <mergeCell ref="MGO495:MGT495"/>
    <mergeCell ref="MHE495:MHJ495"/>
    <mergeCell ref="MHU495:MHZ495"/>
    <mergeCell ref="MIK495:MIP495"/>
    <mergeCell ref="MJA495:MJF495"/>
    <mergeCell ref="MJQ495:MJV495"/>
    <mergeCell ref="MKG495:MKL495"/>
    <mergeCell ref="LZU495:LZZ495"/>
    <mergeCell ref="MAK495:MAP495"/>
    <mergeCell ref="MBA495:MBF495"/>
    <mergeCell ref="MBQ495:MBV495"/>
    <mergeCell ref="MCG495:MCL495"/>
    <mergeCell ref="MCW495:MDB495"/>
    <mergeCell ref="MDM495:MDR495"/>
    <mergeCell ref="MEC495:MEH495"/>
    <mergeCell ref="MES495:MEX495"/>
    <mergeCell ref="LUG495:LUL495"/>
    <mergeCell ref="LUW495:LVB495"/>
    <mergeCell ref="LVM495:LVR495"/>
    <mergeCell ref="LWC495:LWH495"/>
    <mergeCell ref="LWS495:LWX495"/>
    <mergeCell ref="LXI495:LXN495"/>
    <mergeCell ref="LXY495:LYD495"/>
    <mergeCell ref="LYO495:LYT495"/>
    <mergeCell ref="LZE495:LZJ495"/>
    <mergeCell ref="LOS495:LOX495"/>
    <mergeCell ref="LPI495:LPN495"/>
    <mergeCell ref="LPY495:LQD495"/>
    <mergeCell ref="LQO495:LQT495"/>
    <mergeCell ref="LRE495:LRJ495"/>
    <mergeCell ref="LRU495:LRZ495"/>
    <mergeCell ref="LSK495:LSP495"/>
    <mergeCell ref="LTA495:LTF495"/>
    <mergeCell ref="LTQ495:LTV495"/>
    <mergeCell ref="LJE495:LJJ495"/>
    <mergeCell ref="LJU495:LJZ495"/>
    <mergeCell ref="LKK495:LKP495"/>
    <mergeCell ref="LLA495:LLF495"/>
    <mergeCell ref="LLQ495:LLV495"/>
    <mergeCell ref="LMG495:LML495"/>
    <mergeCell ref="LMW495:LNB495"/>
    <mergeCell ref="LNM495:LNR495"/>
    <mergeCell ref="LOC495:LOH495"/>
    <mergeCell ref="LDQ495:LDV495"/>
    <mergeCell ref="LEG495:LEL495"/>
    <mergeCell ref="LEW495:LFB495"/>
    <mergeCell ref="LFM495:LFR495"/>
    <mergeCell ref="LGC495:LGH495"/>
    <mergeCell ref="LGS495:LGX495"/>
    <mergeCell ref="LHI495:LHN495"/>
    <mergeCell ref="LHY495:LID495"/>
    <mergeCell ref="LIO495:LIT495"/>
    <mergeCell ref="KYC495:KYH495"/>
    <mergeCell ref="KYS495:KYX495"/>
    <mergeCell ref="KZI495:KZN495"/>
    <mergeCell ref="KZY495:LAD495"/>
    <mergeCell ref="LAO495:LAT495"/>
    <mergeCell ref="LBE495:LBJ495"/>
    <mergeCell ref="LBU495:LBZ495"/>
    <mergeCell ref="LCK495:LCP495"/>
    <mergeCell ref="LDA495:LDF495"/>
    <mergeCell ref="KSO495:KST495"/>
    <mergeCell ref="KTE495:KTJ495"/>
    <mergeCell ref="KTU495:KTZ495"/>
    <mergeCell ref="KUK495:KUP495"/>
    <mergeCell ref="KVA495:KVF495"/>
    <mergeCell ref="KVQ495:KVV495"/>
    <mergeCell ref="KWG495:KWL495"/>
    <mergeCell ref="KWW495:KXB495"/>
    <mergeCell ref="KXM495:KXR495"/>
    <mergeCell ref="KNA495:KNF495"/>
    <mergeCell ref="KNQ495:KNV495"/>
    <mergeCell ref="KOG495:KOL495"/>
    <mergeCell ref="KOW495:KPB495"/>
    <mergeCell ref="KPM495:KPR495"/>
    <mergeCell ref="KQC495:KQH495"/>
    <mergeCell ref="KQS495:KQX495"/>
    <mergeCell ref="KRI495:KRN495"/>
    <mergeCell ref="KRY495:KSD495"/>
    <mergeCell ref="KHM495:KHR495"/>
    <mergeCell ref="KIC495:KIH495"/>
    <mergeCell ref="KIS495:KIX495"/>
    <mergeCell ref="KJI495:KJN495"/>
    <mergeCell ref="KJY495:KKD495"/>
    <mergeCell ref="KKO495:KKT495"/>
    <mergeCell ref="KLE495:KLJ495"/>
    <mergeCell ref="KLU495:KLZ495"/>
    <mergeCell ref="KMK495:KMP495"/>
    <mergeCell ref="KBY495:KCD495"/>
    <mergeCell ref="KCO495:KCT495"/>
    <mergeCell ref="KDE495:KDJ495"/>
    <mergeCell ref="KDU495:KDZ495"/>
    <mergeCell ref="KEK495:KEP495"/>
    <mergeCell ref="KFA495:KFF495"/>
    <mergeCell ref="KFQ495:KFV495"/>
    <mergeCell ref="KGG495:KGL495"/>
    <mergeCell ref="KGW495:KHB495"/>
    <mergeCell ref="JWK495:JWP495"/>
    <mergeCell ref="JXA495:JXF495"/>
    <mergeCell ref="JXQ495:JXV495"/>
    <mergeCell ref="JYG495:JYL495"/>
    <mergeCell ref="JYW495:JZB495"/>
    <mergeCell ref="JZM495:JZR495"/>
    <mergeCell ref="KAC495:KAH495"/>
    <mergeCell ref="KAS495:KAX495"/>
    <mergeCell ref="KBI495:KBN495"/>
    <mergeCell ref="JQW495:JRB495"/>
    <mergeCell ref="JRM495:JRR495"/>
    <mergeCell ref="JSC495:JSH495"/>
    <mergeCell ref="JSS495:JSX495"/>
    <mergeCell ref="JTI495:JTN495"/>
    <mergeCell ref="JTY495:JUD495"/>
    <mergeCell ref="JUO495:JUT495"/>
    <mergeCell ref="JVE495:JVJ495"/>
    <mergeCell ref="JVU495:JVZ495"/>
    <mergeCell ref="JLI495:JLN495"/>
    <mergeCell ref="JLY495:JMD495"/>
    <mergeCell ref="JMO495:JMT495"/>
    <mergeCell ref="JNE495:JNJ495"/>
    <mergeCell ref="JNU495:JNZ495"/>
    <mergeCell ref="JOK495:JOP495"/>
    <mergeCell ref="JPA495:JPF495"/>
    <mergeCell ref="JPQ495:JPV495"/>
    <mergeCell ref="JQG495:JQL495"/>
    <mergeCell ref="JFU495:JFZ495"/>
    <mergeCell ref="JGK495:JGP495"/>
    <mergeCell ref="JHA495:JHF495"/>
    <mergeCell ref="JHQ495:JHV495"/>
    <mergeCell ref="JIG495:JIL495"/>
    <mergeCell ref="JIW495:JJB495"/>
    <mergeCell ref="JJM495:JJR495"/>
    <mergeCell ref="JKC495:JKH495"/>
    <mergeCell ref="JKS495:JKX495"/>
    <mergeCell ref="JAG495:JAL495"/>
    <mergeCell ref="JAW495:JBB495"/>
    <mergeCell ref="JBM495:JBR495"/>
    <mergeCell ref="JCC495:JCH495"/>
    <mergeCell ref="JCS495:JCX495"/>
    <mergeCell ref="JDI495:JDN495"/>
    <mergeCell ref="JDY495:JED495"/>
    <mergeCell ref="JEO495:JET495"/>
    <mergeCell ref="JFE495:JFJ495"/>
    <mergeCell ref="IUS495:IUX495"/>
    <mergeCell ref="IVI495:IVN495"/>
    <mergeCell ref="IVY495:IWD495"/>
    <mergeCell ref="IWO495:IWT495"/>
    <mergeCell ref="IXE495:IXJ495"/>
    <mergeCell ref="IXU495:IXZ495"/>
    <mergeCell ref="IYK495:IYP495"/>
    <mergeCell ref="IZA495:IZF495"/>
    <mergeCell ref="IZQ495:IZV495"/>
    <mergeCell ref="IPE495:IPJ495"/>
    <mergeCell ref="IPU495:IPZ495"/>
    <mergeCell ref="IQK495:IQP495"/>
    <mergeCell ref="IRA495:IRF495"/>
    <mergeCell ref="IRQ495:IRV495"/>
    <mergeCell ref="ISG495:ISL495"/>
    <mergeCell ref="ISW495:ITB495"/>
    <mergeCell ref="ITM495:ITR495"/>
    <mergeCell ref="IUC495:IUH495"/>
    <mergeCell ref="IJQ495:IJV495"/>
    <mergeCell ref="IKG495:IKL495"/>
    <mergeCell ref="IKW495:ILB495"/>
    <mergeCell ref="ILM495:ILR495"/>
    <mergeCell ref="IMC495:IMH495"/>
    <mergeCell ref="IMS495:IMX495"/>
    <mergeCell ref="INI495:INN495"/>
    <mergeCell ref="INY495:IOD495"/>
    <mergeCell ref="IOO495:IOT495"/>
    <mergeCell ref="IEC495:IEH495"/>
    <mergeCell ref="IES495:IEX495"/>
    <mergeCell ref="IFI495:IFN495"/>
    <mergeCell ref="IFY495:IGD495"/>
    <mergeCell ref="IGO495:IGT495"/>
    <mergeCell ref="IHE495:IHJ495"/>
    <mergeCell ref="IHU495:IHZ495"/>
    <mergeCell ref="IIK495:IIP495"/>
    <mergeCell ref="IJA495:IJF495"/>
    <mergeCell ref="HYO495:HYT495"/>
    <mergeCell ref="HZE495:HZJ495"/>
    <mergeCell ref="HZU495:HZZ495"/>
    <mergeCell ref="IAK495:IAP495"/>
    <mergeCell ref="IBA495:IBF495"/>
    <mergeCell ref="IBQ495:IBV495"/>
    <mergeCell ref="ICG495:ICL495"/>
    <mergeCell ref="ICW495:IDB495"/>
    <mergeCell ref="IDM495:IDR495"/>
    <mergeCell ref="HTA495:HTF495"/>
    <mergeCell ref="HTQ495:HTV495"/>
    <mergeCell ref="HUG495:HUL495"/>
    <mergeCell ref="HUW495:HVB495"/>
    <mergeCell ref="HVM495:HVR495"/>
    <mergeCell ref="HWC495:HWH495"/>
    <mergeCell ref="HWS495:HWX495"/>
    <mergeCell ref="HXI495:HXN495"/>
    <mergeCell ref="HXY495:HYD495"/>
    <mergeCell ref="HNM495:HNR495"/>
    <mergeCell ref="HOC495:HOH495"/>
    <mergeCell ref="HOS495:HOX495"/>
    <mergeCell ref="HPI495:HPN495"/>
    <mergeCell ref="HPY495:HQD495"/>
    <mergeCell ref="HQO495:HQT495"/>
    <mergeCell ref="HRE495:HRJ495"/>
    <mergeCell ref="HRU495:HRZ495"/>
    <mergeCell ref="HSK495:HSP495"/>
    <mergeCell ref="HHY495:HID495"/>
    <mergeCell ref="HIO495:HIT495"/>
    <mergeCell ref="HJE495:HJJ495"/>
    <mergeCell ref="HJU495:HJZ495"/>
    <mergeCell ref="HKK495:HKP495"/>
    <mergeCell ref="HLA495:HLF495"/>
    <mergeCell ref="HLQ495:HLV495"/>
    <mergeCell ref="HMG495:HML495"/>
    <mergeCell ref="HMW495:HNB495"/>
    <mergeCell ref="HCK495:HCP495"/>
    <mergeCell ref="HDA495:HDF495"/>
    <mergeCell ref="HDQ495:HDV495"/>
    <mergeCell ref="HEG495:HEL495"/>
    <mergeCell ref="HEW495:HFB495"/>
    <mergeCell ref="HFM495:HFR495"/>
    <mergeCell ref="HGC495:HGH495"/>
    <mergeCell ref="HGS495:HGX495"/>
    <mergeCell ref="HHI495:HHN495"/>
    <mergeCell ref="GWW495:GXB495"/>
    <mergeCell ref="GXM495:GXR495"/>
    <mergeCell ref="GYC495:GYH495"/>
    <mergeCell ref="GYS495:GYX495"/>
    <mergeCell ref="GZI495:GZN495"/>
    <mergeCell ref="GZY495:HAD495"/>
    <mergeCell ref="HAO495:HAT495"/>
    <mergeCell ref="HBE495:HBJ495"/>
    <mergeCell ref="HBU495:HBZ495"/>
    <mergeCell ref="GRI495:GRN495"/>
    <mergeCell ref="GRY495:GSD495"/>
    <mergeCell ref="GSO495:GST495"/>
    <mergeCell ref="GTE495:GTJ495"/>
    <mergeCell ref="GTU495:GTZ495"/>
    <mergeCell ref="GUK495:GUP495"/>
    <mergeCell ref="GVA495:GVF495"/>
    <mergeCell ref="GVQ495:GVV495"/>
    <mergeCell ref="GWG495:GWL495"/>
    <mergeCell ref="GLU495:GLZ495"/>
    <mergeCell ref="GMK495:GMP495"/>
    <mergeCell ref="GNA495:GNF495"/>
    <mergeCell ref="GNQ495:GNV495"/>
    <mergeCell ref="GOG495:GOL495"/>
    <mergeCell ref="GOW495:GPB495"/>
    <mergeCell ref="GPM495:GPR495"/>
    <mergeCell ref="GQC495:GQH495"/>
    <mergeCell ref="GQS495:GQX495"/>
    <mergeCell ref="GGG495:GGL495"/>
    <mergeCell ref="GGW495:GHB495"/>
    <mergeCell ref="GHM495:GHR495"/>
    <mergeCell ref="GIC495:GIH495"/>
    <mergeCell ref="GIS495:GIX495"/>
    <mergeCell ref="GJI495:GJN495"/>
    <mergeCell ref="GJY495:GKD495"/>
    <mergeCell ref="GKO495:GKT495"/>
    <mergeCell ref="GLE495:GLJ495"/>
    <mergeCell ref="GAS495:GAX495"/>
    <mergeCell ref="GBI495:GBN495"/>
    <mergeCell ref="GBY495:GCD495"/>
    <mergeCell ref="GCO495:GCT495"/>
    <mergeCell ref="GDE495:GDJ495"/>
    <mergeCell ref="GDU495:GDZ495"/>
    <mergeCell ref="GEK495:GEP495"/>
    <mergeCell ref="GFA495:GFF495"/>
    <mergeCell ref="GFQ495:GFV495"/>
    <mergeCell ref="FVE495:FVJ495"/>
    <mergeCell ref="FVU495:FVZ495"/>
    <mergeCell ref="FWK495:FWP495"/>
    <mergeCell ref="FXA495:FXF495"/>
    <mergeCell ref="FXQ495:FXV495"/>
    <mergeCell ref="FYG495:FYL495"/>
    <mergeCell ref="FYW495:FZB495"/>
    <mergeCell ref="FZM495:FZR495"/>
    <mergeCell ref="GAC495:GAH495"/>
    <mergeCell ref="FPQ495:FPV495"/>
    <mergeCell ref="FQG495:FQL495"/>
    <mergeCell ref="FQW495:FRB495"/>
    <mergeCell ref="FRM495:FRR495"/>
    <mergeCell ref="FSC495:FSH495"/>
    <mergeCell ref="FSS495:FSX495"/>
    <mergeCell ref="FTI495:FTN495"/>
    <mergeCell ref="FTY495:FUD495"/>
    <mergeCell ref="FUO495:FUT495"/>
    <mergeCell ref="FKC495:FKH495"/>
    <mergeCell ref="FKS495:FKX495"/>
    <mergeCell ref="FLI495:FLN495"/>
    <mergeCell ref="FLY495:FMD495"/>
    <mergeCell ref="FMO495:FMT495"/>
    <mergeCell ref="FNE495:FNJ495"/>
    <mergeCell ref="FNU495:FNZ495"/>
    <mergeCell ref="FOK495:FOP495"/>
    <mergeCell ref="FPA495:FPF495"/>
    <mergeCell ref="FEO495:FET495"/>
    <mergeCell ref="FFE495:FFJ495"/>
    <mergeCell ref="FFU495:FFZ495"/>
    <mergeCell ref="FGK495:FGP495"/>
    <mergeCell ref="FHA495:FHF495"/>
    <mergeCell ref="FHQ495:FHV495"/>
    <mergeCell ref="FIG495:FIL495"/>
    <mergeCell ref="FIW495:FJB495"/>
    <mergeCell ref="FJM495:FJR495"/>
    <mergeCell ref="EZA495:EZF495"/>
    <mergeCell ref="EZQ495:EZV495"/>
    <mergeCell ref="FAG495:FAL495"/>
    <mergeCell ref="FAW495:FBB495"/>
    <mergeCell ref="FBM495:FBR495"/>
    <mergeCell ref="FCC495:FCH495"/>
    <mergeCell ref="FCS495:FCX495"/>
    <mergeCell ref="FDI495:FDN495"/>
    <mergeCell ref="FDY495:FED495"/>
    <mergeCell ref="ETM495:ETR495"/>
    <mergeCell ref="EUC495:EUH495"/>
    <mergeCell ref="EUS495:EUX495"/>
    <mergeCell ref="EVI495:EVN495"/>
    <mergeCell ref="EVY495:EWD495"/>
    <mergeCell ref="EWO495:EWT495"/>
    <mergeCell ref="EXE495:EXJ495"/>
    <mergeCell ref="EXU495:EXZ495"/>
    <mergeCell ref="EYK495:EYP495"/>
    <mergeCell ref="ENY495:EOD495"/>
    <mergeCell ref="EOO495:EOT495"/>
    <mergeCell ref="EPE495:EPJ495"/>
    <mergeCell ref="EPU495:EPZ495"/>
    <mergeCell ref="EQK495:EQP495"/>
    <mergeCell ref="ERA495:ERF495"/>
    <mergeCell ref="ERQ495:ERV495"/>
    <mergeCell ref="ESG495:ESL495"/>
    <mergeCell ref="ESW495:ETB495"/>
    <mergeCell ref="EIK495:EIP495"/>
    <mergeCell ref="EJA495:EJF495"/>
    <mergeCell ref="EJQ495:EJV495"/>
    <mergeCell ref="EKG495:EKL495"/>
    <mergeCell ref="EKW495:ELB495"/>
    <mergeCell ref="ELM495:ELR495"/>
    <mergeCell ref="EMC495:EMH495"/>
    <mergeCell ref="EMS495:EMX495"/>
    <mergeCell ref="ENI495:ENN495"/>
    <mergeCell ref="ECW495:EDB495"/>
    <mergeCell ref="EDM495:EDR495"/>
    <mergeCell ref="EEC495:EEH495"/>
    <mergeCell ref="EES495:EEX495"/>
    <mergeCell ref="EFI495:EFN495"/>
    <mergeCell ref="EFY495:EGD495"/>
    <mergeCell ref="EGO495:EGT495"/>
    <mergeCell ref="EHE495:EHJ495"/>
    <mergeCell ref="EHU495:EHZ495"/>
    <mergeCell ref="DXI495:DXN495"/>
    <mergeCell ref="DXY495:DYD495"/>
    <mergeCell ref="DYO495:DYT495"/>
    <mergeCell ref="DZE495:DZJ495"/>
    <mergeCell ref="DZU495:DZZ495"/>
    <mergeCell ref="EAK495:EAP495"/>
    <mergeCell ref="EBA495:EBF495"/>
    <mergeCell ref="EBQ495:EBV495"/>
    <mergeCell ref="ECG495:ECL495"/>
    <mergeCell ref="DRU495:DRZ495"/>
    <mergeCell ref="DSK495:DSP495"/>
    <mergeCell ref="DTA495:DTF495"/>
    <mergeCell ref="DTQ495:DTV495"/>
    <mergeCell ref="DUG495:DUL495"/>
    <mergeCell ref="DUW495:DVB495"/>
    <mergeCell ref="DVM495:DVR495"/>
    <mergeCell ref="DWC495:DWH495"/>
    <mergeCell ref="DWS495:DWX495"/>
    <mergeCell ref="DMG495:DML495"/>
    <mergeCell ref="DMW495:DNB495"/>
    <mergeCell ref="DNM495:DNR495"/>
    <mergeCell ref="DOC495:DOH495"/>
    <mergeCell ref="DOS495:DOX495"/>
    <mergeCell ref="DPI495:DPN495"/>
    <mergeCell ref="DPY495:DQD495"/>
    <mergeCell ref="DQO495:DQT495"/>
    <mergeCell ref="DRE495:DRJ495"/>
    <mergeCell ref="DGS495:DGX495"/>
    <mergeCell ref="DHI495:DHN495"/>
    <mergeCell ref="DHY495:DID495"/>
    <mergeCell ref="DIO495:DIT495"/>
    <mergeCell ref="DJE495:DJJ495"/>
    <mergeCell ref="DJU495:DJZ495"/>
    <mergeCell ref="DKK495:DKP495"/>
    <mergeCell ref="DLA495:DLF495"/>
    <mergeCell ref="DLQ495:DLV495"/>
    <mergeCell ref="DBE495:DBJ495"/>
    <mergeCell ref="DBU495:DBZ495"/>
    <mergeCell ref="DCK495:DCP495"/>
    <mergeCell ref="DDA495:DDF495"/>
    <mergeCell ref="DDQ495:DDV495"/>
    <mergeCell ref="DEG495:DEL495"/>
    <mergeCell ref="DEW495:DFB495"/>
    <mergeCell ref="DFM495:DFR495"/>
    <mergeCell ref="DGC495:DGH495"/>
    <mergeCell ref="CVQ495:CVV495"/>
    <mergeCell ref="CWG495:CWL495"/>
    <mergeCell ref="CWW495:CXB495"/>
    <mergeCell ref="CXM495:CXR495"/>
    <mergeCell ref="CYC495:CYH495"/>
    <mergeCell ref="CYS495:CYX495"/>
    <mergeCell ref="CZI495:CZN495"/>
    <mergeCell ref="CZY495:DAD495"/>
    <mergeCell ref="DAO495:DAT495"/>
    <mergeCell ref="CQC495:CQH495"/>
    <mergeCell ref="CQS495:CQX495"/>
    <mergeCell ref="CRI495:CRN495"/>
    <mergeCell ref="CRY495:CSD495"/>
    <mergeCell ref="CSO495:CST495"/>
    <mergeCell ref="CTE495:CTJ495"/>
    <mergeCell ref="CTU495:CTZ495"/>
    <mergeCell ref="CUK495:CUP495"/>
    <mergeCell ref="CVA495:CVF495"/>
    <mergeCell ref="CKO495:CKT495"/>
    <mergeCell ref="CLE495:CLJ495"/>
    <mergeCell ref="CLU495:CLZ495"/>
    <mergeCell ref="CMK495:CMP495"/>
    <mergeCell ref="CNA495:CNF495"/>
    <mergeCell ref="CNQ495:CNV495"/>
    <mergeCell ref="COG495:COL495"/>
    <mergeCell ref="COW495:CPB495"/>
    <mergeCell ref="CPM495:CPR495"/>
    <mergeCell ref="CFA495:CFF495"/>
    <mergeCell ref="CFQ495:CFV495"/>
    <mergeCell ref="CGG495:CGL495"/>
    <mergeCell ref="CGW495:CHB495"/>
    <mergeCell ref="CHM495:CHR495"/>
    <mergeCell ref="CIC495:CIH495"/>
    <mergeCell ref="CIS495:CIX495"/>
    <mergeCell ref="CJI495:CJN495"/>
    <mergeCell ref="CJY495:CKD495"/>
    <mergeCell ref="BZM495:BZR495"/>
    <mergeCell ref="CAC495:CAH495"/>
    <mergeCell ref="CAS495:CAX495"/>
    <mergeCell ref="CBI495:CBN495"/>
    <mergeCell ref="CBY495:CCD495"/>
    <mergeCell ref="CCO495:CCT495"/>
    <mergeCell ref="CDE495:CDJ495"/>
    <mergeCell ref="CDU495:CDZ495"/>
    <mergeCell ref="CEK495:CEP495"/>
    <mergeCell ref="BTY495:BUD495"/>
    <mergeCell ref="BUO495:BUT495"/>
    <mergeCell ref="BVE495:BVJ495"/>
    <mergeCell ref="BVU495:BVZ495"/>
    <mergeCell ref="BWK495:BWP495"/>
    <mergeCell ref="BXA495:BXF495"/>
    <mergeCell ref="BXQ495:BXV495"/>
    <mergeCell ref="BYG495:BYL495"/>
    <mergeCell ref="BYW495:BZB495"/>
    <mergeCell ref="BOK495:BOP495"/>
    <mergeCell ref="BPA495:BPF495"/>
    <mergeCell ref="BPQ495:BPV495"/>
    <mergeCell ref="BQG495:BQL495"/>
    <mergeCell ref="BQW495:BRB495"/>
    <mergeCell ref="BRM495:BRR495"/>
    <mergeCell ref="BSC495:BSH495"/>
    <mergeCell ref="BSS495:BSX495"/>
    <mergeCell ref="BTI495:BTN495"/>
    <mergeCell ref="BIW495:BJB495"/>
    <mergeCell ref="BJM495:BJR495"/>
    <mergeCell ref="BKC495:BKH495"/>
    <mergeCell ref="BKS495:BKX495"/>
    <mergeCell ref="BLI495:BLN495"/>
    <mergeCell ref="BLY495:BMD495"/>
    <mergeCell ref="BMO495:BMT495"/>
    <mergeCell ref="BNE495:BNJ495"/>
    <mergeCell ref="BNU495:BNZ495"/>
    <mergeCell ref="BDI495:BDN495"/>
    <mergeCell ref="BDY495:BED495"/>
    <mergeCell ref="BEO495:BET495"/>
    <mergeCell ref="BFE495:BFJ495"/>
    <mergeCell ref="BFU495:BFZ495"/>
    <mergeCell ref="BGK495:BGP495"/>
    <mergeCell ref="BHA495:BHF495"/>
    <mergeCell ref="BHQ495:BHV495"/>
    <mergeCell ref="BIG495:BIL495"/>
    <mergeCell ref="AXU495:AXZ495"/>
    <mergeCell ref="AYK495:AYP495"/>
    <mergeCell ref="AZA495:AZF495"/>
    <mergeCell ref="AZQ495:AZV495"/>
    <mergeCell ref="BAG495:BAL495"/>
    <mergeCell ref="BAW495:BBB495"/>
    <mergeCell ref="BBM495:BBR495"/>
    <mergeCell ref="BCC495:BCH495"/>
    <mergeCell ref="BCS495:BCX495"/>
    <mergeCell ref="ASG495:ASL495"/>
    <mergeCell ref="ASW495:ATB495"/>
    <mergeCell ref="ATM495:ATR495"/>
    <mergeCell ref="AUC495:AUH495"/>
    <mergeCell ref="AUS495:AUX495"/>
    <mergeCell ref="AVI495:AVN495"/>
    <mergeCell ref="AVY495:AWD495"/>
    <mergeCell ref="AWO495:AWT495"/>
    <mergeCell ref="AXE495:AXJ495"/>
    <mergeCell ref="AMS495:AMX495"/>
    <mergeCell ref="ANI495:ANN495"/>
    <mergeCell ref="ANY495:AOD495"/>
    <mergeCell ref="AOO495:AOT495"/>
    <mergeCell ref="APE495:APJ495"/>
    <mergeCell ref="APU495:APZ495"/>
    <mergeCell ref="AQK495:AQP495"/>
    <mergeCell ref="ARA495:ARF495"/>
    <mergeCell ref="ARQ495:ARV495"/>
    <mergeCell ref="AHE495:AHJ495"/>
    <mergeCell ref="AHU495:AHZ495"/>
    <mergeCell ref="AIK495:AIP495"/>
    <mergeCell ref="AJA495:AJF495"/>
    <mergeCell ref="AJQ495:AJV495"/>
    <mergeCell ref="AKG495:AKL495"/>
    <mergeCell ref="AKW495:ALB495"/>
    <mergeCell ref="ALM495:ALR495"/>
    <mergeCell ref="AMC495:AMH495"/>
    <mergeCell ref="ABQ495:ABV495"/>
    <mergeCell ref="ACG495:ACL495"/>
    <mergeCell ref="ACW495:ADB495"/>
    <mergeCell ref="ADM495:ADR495"/>
    <mergeCell ref="AEC495:AEH495"/>
    <mergeCell ref="AES495:AEX495"/>
    <mergeCell ref="AFI495:AFN495"/>
    <mergeCell ref="AFY495:AGD495"/>
    <mergeCell ref="AGO495:AGT495"/>
    <mergeCell ref="WC495:WH495"/>
    <mergeCell ref="WS495:WX495"/>
    <mergeCell ref="XI495:XN495"/>
    <mergeCell ref="XY495:YD495"/>
    <mergeCell ref="YO495:YT495"/>
    <mergeCell ref="ZE495:ZJ495"/>
    <mergeCell ref="ZU495:ZZ495"/>
    <mergeCell ref="AAK495:AAP495"/>
    <mergeCell ref="ABA495:ABF495"/>
    <mergeCell ref="QO495:QT495"/>
    <mergeCell ref="RE495:RJ495"/>
    <mergeCell ref="RU495:RZ495"/>
    <mergeCell ref="SK495:SP495"/>
    <mergeCell ref="TA495:TF495"/>
    <mergeCell ref="TQ495:TV495"/>
    <mergeCell ref="UG495:UL495"/>
    <mergeCell ref="UW495:VB495"/>
    <mergeCell ref="VM495:VR495"/>
    <mergeCell ref="LA495:LF495"/>
    <mergeCell ref="LQ495:LV495"/>
    <mergeCell ref="MG495:ML495"/>
    <mergeCell ref="MW495:NB495"/>
    <mergeCell ref="NM495:NR495"/>
    <mergeCell ref="OC495:OH495"/>
    <mergeCell ref="OS495:OX495"/>
    <mergeCell ref="PI495:PN495"/>
    <mergeCell ref="PY495:QD495"/>
    <mergeCell ref="FM495:FR495"/>
    <mergeCell ref="GC495:GH495"/>
    <mergeCell ref="GS495:GX495"/>
    <mergeCell ref="HI495:HN495"/>
    <mergeCell ref="HY495:ID495"/>
    <mergeCell ref="IO495:IT495"/>
    <mergeCell ref="JE495:JJ495"/>
    <mergeCell ref="JU495:JZ495"/>
    <mergeCell ref="KK495:KP495"/>
    <mergeCell ref="Y495:AD495"/>
    <mergeCell ref="AO495:AT495"/>
    <mergeCell ref="BE495:BJ495"/>
    <mergeCell ref="BU495:BZ495"/>
    <mergeCell ref="CK495:CP495"/>
    <mergeCell ref="DA495:DF495"/>
    <mergeCell ref="DQ495:DV495"/>
    <mergeCell ref="EG495:EL495"/>
    <mergeCell ref="EW495:FB495"/>
    <mergeCell ref="B487:G487"/>
    <mergeCell ref="B488:G488"/>
    <mergeCell ref="B489:G489"/>
    <mergeCell ref="B490:G490"/>
    <mergeCell ref="B491:G491"/>
    <mergeCell ref="B492:G492"/>
    <mergeCell ref="B493:G493"/>
    <mergeCell ref="B494:G494"/>
    <mergeCell ref="B495:G495"/>
    <mergeCell ref="C478:D478"/>
    <mergeCell ref="C479:D479"/>
    <mergeCell ref="C480:D480"/>
    <mergeCell ref="B481:G481"/>
    <mergeCell ref="B482:G482"/>
    <mergeCell ref="B483:G483"/>
    <mergeCell ref="B484:G484"/>
    <mergeCell ref="B485:G485"/>
    <mergeCell ref="B486:G486"/>
    <mergeCell ref="B469:G469"/>
    <mergeCell ref="C470:D470"/>
    <mergeCell ref="C471:D471"/>
    <mergeCell ref="C472:D472"/>
    <mergeCell ref="B473:G473"/>
    <mergeCell ref="C474:D474"/>
    <mergeCell ref="C475:D475"/>
    <mergeCell ref="C476:D476"/>
    <mergeCell ref="B477:G477"/>
    <mergeCell ref="C460:D460"/>
    <mergeCell ref="C461:D461"/>
    <mergeCell ref="C462:D462"/>
    <mergeCell ref="C463:D463"/>
    <mergeCell ref="C464:D464"/>
    <mergeCell ref="C465:D465"/>
    <mergeCell ref="C466:D466"/>
    <mergeCell ref="C467:D467"/>
    <mergeCell ref="C468:D468"/>
    <mergeCell ref="C388:D388"/>
    <mergeCell ref="C418:D418"/>
    <mergeCell ref="C419:D419"/>
    <mergeCell ref="C420:D420"/>
    <mergeCell ref="C421:D421"/>
    <mergeCell ref="C422:D422"/>
    <mergeCell ref="C423:D423"/>
    <mergeCell ref="C424:D424"/>
    <mergeCell ref="C427:D427"/>
    <mergeCell ref="C455:D455"/>
    <mergeCell ref="C456:D456"/>
    <mergeCell ref="C457:D457"/>
    <mergeCell ref="C458:D458"/>
    <mergeCell ref="C459:D459"/>
    <mergeCell ref="C440:D440"/>
    <mergeCell ref="C442:D442"/>
    <mergeCell ref="C443:D443"/>
    <mergeCell ref="C444:D444"/>
    <mergeCell ref="C445:D445"/>
    <mergeCell ref="C446:D446"/>
    <mergeCell ref="C447:D447"/>
    <mergeCell ref="C448:D448"/>
    <mergeCell ref="C449:D449"/>
    <mergeCell ref="XAH345:XAM345"/>
    <mergeCell ref="XAX345:XBC345"/>
    <mergeCell ref="XBN345:XBS345"/>
    <mergeCell ref="XCD345:XCI345"/>
    <mergeCell ref="XCT345:XCY345"/>
    <mergeCell ref="XDJ345:XDO345"/>
    <mergeCell ref="XDZ345:XEE345"/>
    <mergeCell ref="XEP345:XEU345"/>
    <mergeCell ref="B346:G346"/>
    <mergeCell ref="WUT345:WUY345"/>
    <mergeCell ref="WVJ345:WVO345"/>
    <mergeCell ref="WVZ345:WWE345"/>
    <mergeCell ref="WWP345:WWU345"/>
    <mergeCell ref="WXF345:WXK345"/>
    <mergeCell ref="WXV345:WYA345"/>
    <mergeCell ref="WYL345:WYQ345"/>
    <mergeCell ref="WZB345:WZG345"/>
    <mergeCell ref="WZR345:WZW345"/>
    <mergeCell ref="WPF345:WPK345"/>
    <mergeCell ref="WPV345:WQA345"/>
    <mergeCell ref="WQL345:WQQ345"/>
    <mergeCell ref="WRB345:WRG345"/>
    <mergeCell ref="WRR345:WRW345"/>
    <mergeCell ref="WSH345:WSM345"/>
    <mergeCell ref="WSX345:WTC345"/>
    <mergeCell ref="WTN345:WTS345"/>
    <mergeCell ref="WUD345:WUI345"/>
    <mergeCell ref="WJR345:WJW345"/>
    <mergeCell ref="WKH345:WKM345"/>
    <mergeCell ref="WKX345:WLC345"/>
    <mergeCell ref="WLN345:WLS345"/>
    <mergeCell ref="WMD345:WMI345"/>
    <mergeCell ref="WMT345:WMY345"/>
    <mergeCell ref="WNJ345:WNO345"/>
    <mergeCell ref="WNZ345:WOE345"/>
    <mergeCell ref="WOP345:WOU345"/>
    <mergeCell ref="WED345:WEI345"/>
    <mergeCell ref="WET345:WEY345"/>
    <mergeCell ref="WFJ345:WFO345"/>
    <mergeCell ref="WFZ345:WGE345"/>
    <mergeCell ref="WGP345:WGU345"/>
    <mergeCell ref="WHF345:WHK345"/>
    <mergeCell ref="WHV345:WIA345"/>
    <mergeCell ref="WIL345:WIQ345"/>
    <mergeCell ref="WJB345:WJG345"/>
    <mergeCell ref="VYP345:VYU345"/>
    <mergeCell ref="VZF345:VZK345"/>
    <mergeCell ref="VZV345:WAA345"/>
    <mergeCell ref="WAL345:WAQ345"/>
    <mergeCell ref="WBB345:WBG345"/>
    <mergeCell ref="WBR345:WBW345"/>
    <mergeCell ref="WCH345:WCM345"/>
    <mergeCell ref="WCX345:WDC345"/>
    <mergeCell ref="WDN345:WDS345"/>
    <mergeCell ref="VTB345:VTG345"/>
    <mergeCell ref="VTR345:VTW345"/>
    <mergeCell ref="VUH345:VUM345"/>
    <mergeCell ref="VUX345:VVC345"/>
    <mergeCell ref="VVN345:VVS345"/>
    <mergeCell ref="VWD345:VWI345"/>
    <mergeCell ref="VWT345:VWY345"/>
    <mergeCell ref="VXJ345:VXO345"/>
    <mergeCell ref="VXZ345:VYE345"/>
    <mergeCell ref="VNN345:VNS345"/>
    <mergeCell ref="VOD345:VOI345"/>
    <mergeCell ref="VOT345:VOY345"/>
    <mergeCell ref="VPJ345:VPO345"/>
    <mergeCell ref="VPZ345:VQE345"/>
    <mergeCell ref="VQP345:VQU345"/>
    <mergeCell ref="VRF345:VRK345"/>
    <mergeCell ref="VRV345:VSA345"/>
    <mergeCell ref="VSL345:VSQ345"/>
    <mergeCell ref="VHZ345:VIE345"/>
    <mergeCell ref="VIP345:VIU345"/>
    <mergeCell ref="VJF345:VJK345"/>
    <mergeCell ref="VJV345:VKA345"/>
    <mergeCell ref="VKL345:VKQ345"/>
    <mergeCell ref="VLB345:VLG345"/>
    <mergeCell ref="VLR345:VLW345"/>
    <mergeCell ref="VMH345:VMM345"/>
    <mergeCell ref="VMX345:VNC345"/>
    <mergeCell ref="VCL345:VCQ345"/>
    <mergeCell ref="VDB345:VDG345"/>
    <mergeCell ref="VDR345:VDW345"/>
    <mergeCell ref="VEH345:VEM345"/>
    <mergeCell ref="VEX345:VFC345"/>
    <mergeCell ref="VFN345:VFS345"/>
    <mergeCell ref="VGD345:VGI345"/>
    <mergeCell ref="VGT345:VGY345"/>
    <mergeCell ref="VHJ345:VHO345"/>
    <mergeCell ref="UWX345:UXC345"/>
    <mergeCell ref="UXN345:UXS345"/>
    <mergeCell ref="UYD345:UYI345"/>
    <mergeCell ref="UYT345:UYY345"/>
    <mergeCell ref="UZJ345:UZO345"/>
    <mergeCell ref="UZZ345:VAE345"/>
    <mergeCell ref="VAP345:VAU345"/>
    <mergeCell ref="VBF345:VBK345"/>
    <mergeCell ref="VBV345:VCA345"/>
    <mergeCell ref="URJ345:URO345"/>
    <mergeCell ref="URZ345:USE345"/>
    <mergeCell ref="USP345:USU345"/>
    <mergeCell ref="UTF345:UTK345"/>
    <mergeCell ref="UTV345:UUA345"/>
    <mergeCell ref="UUL345:UUQ345"/>
    <mergeCell ref="UVB345:UVG345"/>
    <mergeCell ref="UVR345:UVW345"/>
    <mergeCell ref="UWH345:UWM345"/>
    <mergeCell ref="ULV345:UMA345"/>
    <mergeCell ref="UML345:UMQ345"/>
    <mergeCell ref="UNB345:UNG345"/>
    <mergeCell ref="UNR345:UNW345"/>
    <mergeCell ref="UOH345:UOM345"/>
    <mergeCell ref="UOX345:UPC345"/>
    <mergeCell ref="UPN345:UPS345"/>
    <mergeCell ref="UQD345:UQI345"/>
    <mergeCell ref="UQT345:UQY345"/>
    <mergeCell ref="UGH345:UGM345"/>
    <mergeCell ref="UGX345:UHC345"/>
    <mergeCell ref="UHN345:UHS345"/>
    <mergeCell ref="UID345:UII345"/>
    <mergeCell ref="UIT345:UIY345"/>
    <mergeCell ref="UJJ345:UJO345"/>
    <mergeCell ref="UJZ345:UKE345"/>
    <mergeCell ref="UKP345:UKU345"/>
    <mergeCell ref="ULF345:ULK345"/>
    <mergeCell ref="UAT345:UAY345"/>
    <mergeCell ref="UBJ345:UBO345"/>
    <mergeCell ref="UBZ345:UCE345"/>
    <mergeCell ref="UCP345:UCU345"/>
    <mergeCell ref="UDF345:UDK345"/>
    <mergeCell ref="UDV345:UEA345"/>
    <mergeCell ref="UEL345:UEQ345"/>
    <mergeCell ref="UFB345:UFG345"/>
    <mergeCell ref="UFR345:UFW345"/>
    <mergeCell ref="TVF345:TVK345"/>
    <mergeCell ref="TVV345:TWA345"/>
    <mergeCell ref="TWL345:TWQ345"/>
    <mergeCell ref="TXB345:TXG345"/>
    <mergeCell ref="TXR345:TXW345"/>
    <mergeCell ref="TYH345:TYM345"/>
    <mergeCell ref="TYX345:TZC345"/>
    <mergeCell ref="TZN345:TZS345"/>
    <mergeCell ref="UAD345:UAI345"/>
    <mergeCell ref="TPR345:TPW345"/>
    <mergeCell ref="TQH345:TQM345"/>
    <mergeCell ref="TQX345:TRC345"/>
    <mergeCell ref="TRN345:TRS345"/>
    <mergeCell ref="TSD345:TSI345"/>
    <mergeCell ref="TST345:TSY345"/>
    <mergeCell ref="TTJ345:TTO345"/>
    <mergeCell ref="TTZ345:TUE345"/>
    <mergeCell ref="TUP345:TUU345"/>
    <mergeCell ref="TKD345:TKI345"/>
    <mergeCell ref="TKT345:TKY345"/>
    <mergeCell ref="TLJ345:TLO345"/>
    <mergeCell ref="TLZ345:TME345"/>
    <mergeCell ref="TMP345:TMU345"/>
    <mergeCell ref="TNF345:TNK345"/>
    <mergeCell ref="TNV345:TOA345"/>
    <mergeCell ref="TOL345:TOQ345"/>
    <mergeCell ref="TPB345:TPG345"/>
    <mergeCell ref="TEP345:TEU345"/>
    <mergeCell ref="TFF345:TFK345"/>
    <mergeCell ref="TFV345:TGA345"/>
    <mergeCell ref="TGL345:TGQ345"/>
    <mergeCell ref="THB345:THG345"/>
    <mergeCell ref="THR345:THW345"/>
    <mergeCell ref="TIH345:TIM345"/>
    <mergeCell ref="TIX345:TJC345"/>
    <mergeCell ref="TJN345:TJS345"/>
    <mergeCell ref="SZB345:SZG345"/>
    <mergeCell ref="SZR345:SZW345"/>
    <mergeCell ref="TAH345:TAM345"/>
    <mergeCell ref="TAX345:TBC345"/>
    <mergeCell ref="TBN345:TBS345"/>
    <mergeCell ref="TCD345:TCI345"/>
    <mergeCell ref="TCT345:TCY345"/>
    <mergeCell ref="TDJ345:TDO345"/>
    <mergeCell ref="TDZ345:TEE345"/>
    <mergeCell ref="STN345:STS345"/>
    <mergeCell ref="SUD345:SUI345"/>
    <mergeCell ref="SUT345:SUY345"/>
    <mergeCell ref="SVJ345:SVO345"/>
    <mergeCell ref="SVZ345:SWE345"/>
    <mergeCell ref="SWP345:SWU345"/>
    <mergeCell ref="SXF345:SXK345"/>
    <mergeCell ref="SXV345:SYA345"/>
    <mergeCell ref="SYL345:SYQ345"/>
    <mergeCell ref="SNZ345:SOE345"/>
    <mergeCell ref="SOP345:SOU345"/>
    <mergeCell ref="SPF345:SPK345"/>
    <mergeCell ref="SPV345:SQA345"/>
    <mergeCell ref="SQL345:SQQ345"/>
    <mergeCell ref="SRB345:SRG345"/>
    <mergeCell ref="SRR345:SRW345"/>
    <mergeCell ref="SSH345:SSM345"/>
    <mergeCell ref="SSX345:STC345"/>
    <mergeCell ref="SIL345:SIQ345"/>
    <mergeCell ref="SJB345:SJG345"/>
    <mergeCell ref="SJR345:SJW345"/>
    <mergeCell ref="SKH345:SKM345"/>
    <mergeCell ref="SKX345:SLC345"/>
    <mergeCell ref="SLN345:SLS345"/>
    <mergeCell ref="SMD345:SMI345"/>
    <mergeCell ref="SMT345:SMY345"/>
    <mergeCell ref="SNJ345:SNO345"/>
    <mergeCell ref="SCX345:SDC345"/>
    <mergeCell ref="SDN345:SDS345"/>
    <mergeCell ref="SED345:SEI345"/>
    <mergeCell ref="SET345:SEY345"/>
    <mergeCell ref="SFJ345:SFO345"/>
    <mergeCell ref="SFZ345:SGE345"/>
    <mergeCell ref="SGP345:SGU345"/>
    <mergeCell ref="SHF345:SHK345"/>
    <mergeCell ref="SHV345:SIA345"/>
    <mergeCell ref="RXJ345:RXO345"/>
    <mergeCell ref="RXZ345:RYE345"/>
    <mergeCell ref="RYP345:RYU345"/>
    <mergeCell ref="RZF345:RZK345"/>
    <mergeCell ref="RZV345:SAA345"/>
    <mergeCell ref="SAL345:SAQ345"/>
    <mergeCell ref="SBB345:SBG345"/>
    <mergeCell ref="SBR345:SBW345"/>
    <mergeCell ref="SCH345:SCM345"/>
    <mergeCell ref="RRV345:RSA345"/>
    <mergeCell ref="RSL345:RSQ345"/>
    <mergeCell ref="RTB345:RTG345"/>
    <mergeCell ref="RTR345:RTW345"/>
    <mergeCell ref="RUH345:RUM345"/>
    <mergeCell ref="RUX345:RVC345"/>
    <mergeCell ref="RVN345:RVS345"/>
    <mergeCell ref="RWD345:RWI345"/>
    <mergeCell ref="RWT345:RWY345"/>
    <mergeCell ref="RMH345:RMM345"/>
    <mergeCell ref="RMX345:RNC345"/>
    <mergeCell ref="RNN345:RNS345"/>
    <mergeCell ref="ROD345:ROI345"/>
    <mergeCell ref="ROT345:ROY345"/>
    <mergeCell ref="RPJ345:RPO345"/>
    <mergeCell ref="RPZ345:RQE345"/>
    <mergeCell ref="RQP345:RQU345"/>
    <mergeCell ref="RRF345:RRK345"/>
    <mergeCell ref="RGT345:RGY345"/>
    <mergeCell ref="RHJ345:RHO345"/>
    <mergeCell ref="RHZ345:RIE345"/>
    <mergeCell ref="RIP345:RIU345"/>
    <mergeCell ref="RJF345:RJK345"/>
    <mergeCell ref="RJV345:RKA345"/>
    <mergeCell ref="RKL345:RKQ345"/>
    <mergeCell ref="RLB345:RLG345"/>
    <mergeCell ref="RLR345:RLW345"/>
    <mergeCell ref="RBF345:RBK345"/>
    <mergeCell ref="RBV345:RCA345"/>
    <mergeCell ref="RCL345:RCQ345"/>
    <mergeCell ref="RDB345:RDG345"/>
    <mergeCell ref="RDR345:RDW345"/>
    <mergeCell ref="REH345:REM345"/>
    <mergeCell ref="REX345:RFC345"/>
    <mergeCell ref="RFN345:RFS345"/>
    <mergeCell ref="RGD345:RGI345"/>
    <mergeCell ref="QVR345:QVW345"/>
    <mergeCell ref="QWH345:QWM345"/>
    <mergeCell ref="QWX345:QXC345"/>
    <mergeCell ref="QXN345:QXS345"/>
    <mergeCell ref="QYD345:QYI345"/>
    <mergeCell ref="QYT345:QYY345"/>
    <mergeCell ref="QZJ345:QZO345"/>
    <mergeCell ref="QZZ345:RAE345"/>
    <mergeCell ref="RAP345:RAU345"/>
    <mergeCell ref="QQD345:QQI345"/>
    <mergeCell ref="QQT345:QQY345"/>
    <mergeCell ref="QRJ345:QRO345"/>
    <mergeCell ref="QRZ345:QSE345"/>
    <mergeCell ref="QSP345:QSU345"/>
    <mergeCell ref="QTF345:QTK345"/>
    <mergeCell ref="QTV345:QUA345"/>
    <mergeCell ref="QUL345:QUQ345"/>
    <mergeCell ref="QVB345:QVG345"/>
    <mergeCell ref="QKP345:QKU345"/>
    <mergeCell ref="QLF345:QLK345"/>
    <mergeCell ref="QLV345:QMA345"/>
    <mergeCell ref="QML345:QMQ345"/>
    <mergeCell ref="QNB345:QNG345"/>
    <mergeCell ref="QNR345:QNW345"/>
    <mergeCell ref="QOH345:QOM345"/>
    <mergeCell ref="QOX345:QPC345"/>
    <mergeCell ref="QPN345:QPS345"/>
    <mergeCell ref="QFB345:QFG345"/>
    <mergeCell ref="QFR345:QFW345"/>
    <mergeCell ref="QGH345:QGM345"/>
    <mergeCell ref="QGX345:QHC345"/>
    <mergeCell ref="QHN345:QHS345"/>
    <mergeCell ref="QID345:QII345"/>
    <mergeCell ref="QIT345:QIY345"/>
    <mergeCell ref="QJJ345:QJO345"/>
    <mergeCell ref="QJZ345:QKE345"/>
    <mergeCell ref="PZN345:PZS345"/>
    <mergeCell ref="QAD345:QAI345"/>
    <mergeCell ref="QAT345:QAY345"/>
    <mergeCell ref="QBJ345:QBO345"/>
    <mergeCell ref="QBZ345:QCE345"/>
    <mergeCell ref="QCP345:QCU345"/>
    <mergeCell ref="QDF345:QDK345"/>
    <mergeCell ref="QDV345:QEA345"/>
    <mergeCell ref="QEL345:QEQ345"/>
    <mergeCell ref="PTZ345:PUE345"/>
    <mergeCell ref="PUP345:PUU345"/>
    <mergeCell ref="PVF345:PVK345"/>
    <mergeCell ref="PVV345:PWA345"/>
    <mergeCell ref="PWL345:PWQ345"/>
    <mergeCell ref="PXB345:PXG345"/>
    <mergeCell ref="PXR345:PXW345"/>
    <mergeCell ref="PYH345:PYM345"/>
    <mergeCell ref="PYX345:PZC345"/>
    <mergeCell ref="POL345:POQ345"/>
    <mergeCell ref="PPB345:PPG345"/>
    <mergeCell ref="PPR345:PPW345"/>
    <mergeCell ref="PQH345:PQM345"/>
    <mergeCell ref="PQX345:PRC345"/>
    <mergeCell ref="PRN345:PRS345"/>
    <mergeCell ref="PSD345:PSI345"/>
    <mergeCell ref="PST345:PSY345"/>
    <mergeCell ref="PTJ345:PTO345"/>
    <mergeCell ref="PIX345:PJC345"/>
    <mergeCell ref="PJN345:PJS345"/>
    <mergeCell ref="PKD345:PKI345"/>
    <mergeCell ref="PKT345:PKY345"/>
    <mergeCell ref="PLJ345:PLO345"/>
    <mergeCell ref="PLZ345:PME345"/>
    <mergeCell ref="PMP345:PMU345"/>
    <mergeCell ref="PNF345:PNK345"/>
    <mergeCell ref="PNV345:POA345"/>
    <mergeCell ref="PDJ345:PDO345"/>
    <mergeCell ref="PDZ345:PEE345"/>
    <mergeCell ref="PEP345:PEU345"/>
    <mergeCell ref="PFF345:PFK345"/>
    <mergeCell ref="PFV345:PGA345"/>
    <mergeCell ref="PGL345:PGQ345"/>
    <mergeCell ref="PHB345:PHG345"/>
    <mergeCell ref="PHR345:PHW345"/>
    <mergeCell ref="PIH345:PIM345"/>
    <mergeCell ref="OXV345:OYA345"/>
    <mergeCell ref="OYL345:OYQ345"/>
    <mergeCell ref="OZB345:OZG345"/>
    <mergeCell ref="OZR345:OZW345"/>
    <mergeCell ref="PAH345:PAM345"/>
    <mergeCell ref="PAX345:PBC345"/>
    <mergeCell ref="PBN345:PBS345"/>
    <mergeCell ref="PCD345:PCI345"/>
    <mergeCell ref="PCT345:PCY345"/>
    <mergeCell ref="OSH345:OSM345"/>
    <mergeCell ref="OSX345:OTC345"/>
    <mergeCell ref="OTN345:OTS345"/>
    <mergeCell ref="OUD345:OUI345"/>
    <mergeCell ref="OUT345:OUY345"/>
    <mergeCell ref="OVJ345:OVO345"/>
    <mergeCell ref="OVZ345:OWE345"/>
    <mergeCell ref="OWP345:OWU345"/>
    <mergeCell ref="OXF345:OXK345"/>
    <mergeCell ref="OMT345:OMY345"/>
    <mergeCell ref="ONJ345:ONO345"/>
    <mergeCell ref="ONZ345:OOE345"/>
    <mergeCell ref="OOP345:OOU345"/>
    <mergeCell ref="OPF345:OPK345"/>
    <mergeCell ref="OPV345:OQA345"/>
    <mergeCell ref="OQL345:OQQ345"/>
    <mergeCell ref="ORB345:ORG345"/>
    <mergeCell ref="ORR345:ORW345"/>
    <mergeCell ref="OHF345:OHK345"/>
    <mergeCell ref="OHV345:OIA345"/>
    <mergeCell ref="OIL345:OIQ345"/>
    <mergeCell ref="OJB345:OJG345"/>
    <mergeCell ref="OJR345:OJW345"/>
    <mergeCell ref="OKH345:OKM345"/>
    <mergeCell ref="OKX345:OLC345"/>
    <mergeCell ref="OLN345:OLS345"/>
    <mergeCell ref="OMD345:OMI345"/>
    <mergeCell ref="OBR345:OBW345"/>
    <mergeCell ref="OCH345:OCM345"/>
    <mergeCell ref="OCX345:ODC345"/>
    <mergeCell ref="ODN345:ODS345"/>
    <mergeCell ref="OED345:OEI345"/>
    <mergeCell ref="OET345:OEY345"/>
    <mergeCell ref="OFJ345:OFO345"/>
    <mergeCell ref="OFZ345:OGE345"/>
    <mergeCell ref="OGP345:OGU345"/>
    <mergeCell ref="NWD345:NWI345"/>
    <mergeCell ref="NWT345:NWY345"/>
    <mergeCell ref="NXJ345:NXO345"/>
    <mergeCell ref="NXZ345:NYE345"/>
    <mergeCell ref="NYP345:NYU345"/>
    <mergeCell ref="NZF345:NZK345"/>
    <mergeCell ref="NZV345:OAA345"/>
    <mergeCell ref="OAL345:OAQ345"/>
    <mergeCell ref="OBB345:OBG345"/>
    <mergeCell ref="NQP345:NQU345"/>
    <mergeCell ref="NRF345:NRK345"/>
    <mergeCell ref="NRV345:NSA345"/>
    <mergeCell ref="NSL345:NSQ345"/>
    <mergeCell ref="NTB345:NTG345"/>
    <mergeCell ref="NTR345:NTW345"/>
    <mergeCell ref="NUH345:NUM345"/>
    <mergeCell ref="NUX345:NVC345"/>
    <mergeCell ref="NVN345:NVS345"/>
    <mergeCell ref="NLB345:NLG345"/>
    <mergeCell ref="NLR345:NLW345"/>
    <mergeCell ref="NMH345:NMM345"/>
    <mergeCell ref="NMX345:NNC345"/>
    <mergeCell ref="NNN345:NNS345"/>
    <mergeCell ref="NOD345:NOI345"/>
    <mergeCell ref="NOT345:NOY345"/>
    <mergeCell ref="NPJ345:NPO345"/>
    <mergeCell ref="NPZ345:NQE345"/>
    <mergeCell ref="NFN345:NFS345"/>
    <mergeCell ref="NGD345:NGI345"/>
    <mergeCell ref="NGT345:NGY345"/>
    <mergeCell ref="NHJ345:NHO345"/>
    <mergeCell ref="NHZ345:NIE345"/>
    <mergeCell ref="NIP345:NIU345"/>
    <mergeCell ref="NJF345:NJK345"/>
    <mergeCell ref="NJV345:NKA345"/>
    <mergeCell ref="NKL345:NKQ345"/>
    <mergeCell ref="MZZ345:NAE345"/>
    <mergeCell ref="NAP345:NAU345"/>
    <mergeCell ref="NBF345:NBK345"/>
    <mergeCell ref="NBV345:NCA345"/>
    <mergeCell ref="NCL345:NCQ345"/>
    <mergeCell ref="NDB345:NDG345"/>
    <mergeCell ref="NDR345:NDW345"/>
    <mergeCell ref="NEH345:NEM345"/>
    <mergeCell ref="NEX345:NFC345"/>
    <mergeCell ref="MUL345:MUQ345"/>
    <mergeCell ref="MVB345:MVG345"/>
    <mergeCell ref="MVR345:MVW345"/>
    <mergeCell ref="MWH345:MWM345"/>
    <mergeCell ref="MWX345:MXC345"/>
    <mergeCell ref="MXN345:MXS345"/>
    <mergeCell ref="MYD345:MYI345"/>
    <mergeCell ref="MYT345:MYY345"/>
    <mergeCell ref="MZJ345:MZO345"/>
    <mergeCell ref="MOX345:MPC345"/>
    <mergeCell ref="MPN345:MPS345"/>
    <mergeCell ref="MQD345:MQI345"/>
    <mergeCell ref="MQT345:MQY345"/>
    <mergeCell ref="MRJ345:MRO345"/>
    <mergeCell ref="MRZ345:MSE345"/>
    <mergeCell ref="MSP345:MSU345"/>
    <mergeCell ref="MTF345:MTK345"/>
    <mergeCell ref="MTV345:MUA345"/>
    <mergeCell ref="MJJ345:MJO345"/>
    <mergeCell ref="MJZ345:MKE345"/>
    <mergeCell ref="MKP345:MKU345"/>
    <mergeCell ref="MLF345:MLK345"/>
    <mergeCell ref="MLV345:MMA345"/>
    <mergeCell ref="MML345:MMQ345"/>
    <mergeCell ref="MNB345:MNG345"/>
    <mergeCell ref="MNR345:MNW345"/>
    <mergeCell ref="MOH345:MOM345"/>
    <mergeCell ref="MDV345:MEA345"/>
    <mergeCell ref="MEL345:MEQ345"/>
    <mergeCell ref="MFB345:MFG345"/>
    <mergeCell ref="MFR345:MFW345"/>
    <mergeCell ref="MGH345:MGM345"/>
    <mergeCell ref="MGX345:MHC345"/>
    <mergeCell ref="MHN345:MHS345"/>
    <mergeCell ref="MID345:MII345"/>
    <mergeCell ref="MIT345:MIY345"/>
    <mergeCell ref="LYH345:LYM345"/>
    <mergeCell ref="LYX345:LZC345"/>
    <mergeCell ref="LZN345:LZS345"/>
    <mergeCell ref="MAD345:MAI345"/>
    <mergeCell ref="MAT345:MAY345"/>
    <mergeCell ref="MBJ345:MBO345"/>
    <mergeCell ref="MBZ345:MCE345"/>
    <mergeCell ref="MCP345:MCU345"/>
    <mergeCell ref="MDF345:MDK345"/>
    <mergeCell ref="LST345:LSY345"/>
    <mergeCell ref="LTJ345:LTO345"/>
    <mergeCell ref="LTZ345:LUE345"/>
    <mergeCell ref="LUP345:LUU345"/>
    <mergeCell ref="LVF345:LVK345"/>
    <mergeCell ref="LVV345:LWA345"/>
    <mergeCell ref="LWL345:LWQ345"/>
    <mergeCell ref="LXB345:LXG345"/>
    <mergeCell ref="LXR345:LXW345"/>
    <mergeCell ref="LNF345:LNK345"/>
    <mergeCell ref="LNV345:LOA345"/>
    <mergeCell ref="LOL345:LOQ345"/>
    <mergeCell ref="LPB345:LPG345"/>
    <mergeCell ref="LPR345:LPW345"/>
    <mergeCell ref="LQH345:LQM345"/>
    <mergeCell ref="LQX345:LRC345"/>
    <mergeCell ref="LRN345:LRS345"/>
    <mergeCell ref="LSD345:LSI345"/>
    <mergeCell ref="LHR345:LHW345"/>
    <mergeCell ref="LIH345:LIM345"/>
    <mergeCell ref="LIX345:LJC345"/>
    <mergeCell ref="LJN345:LJS345"/>
    <mergeCell ref="LKD345:LKI345"/>
    <mergeCell ref="LKT345:LKY345"/>
    <mergeCell ref="LLJ345:LLO345"/>
    <mergeCell ref="LLZ345:LME345"/>
    <mergeCell ref="LMP345:LMU345"/>
    <mergeCell ref="LCD345:LCI345"/>
    <mergeCell ref="LCT345:LCY345"/>
    <mergeCell ref="LDJ345:LDO345"/>
    <mergeCell ref="LDZ345:LEE345"/>
    <mergeCell ref="LEP345:LEU345"/>
    <mergeCell ref="LFF345:LFK345"/>
    <mergeCell ref="LFV345:LGA345"/>
    <mergeCell ref="LGL345:LGQ345"/>
    <mergeCell ref="LHB345:LHG345"/>
    <mergeCell ref="KWP345:KWU345"/>
    <mergeCell ref="KXF345:KXK345"/>
    <mergeCell ref="KXV345:KYA345"/>
    <mergeCell ref="KYL345:KYQ345"/>
    <mergeCell ref="KZB345:KZG345"/>
    <mergeCell ref="KZR345:KZW345"/>
    <mergeCell ref="LAH345:LAM345"/>
    <mergeCell ref="LAX345:LBC345"/>
    <mergeCell ref="LBN345:LBS345"/>
    <mergeCell ref="KRB345:KRG345"/>
    <mergeCell ref="KRR345:KRW345"/>
    <mergeCell ref="KSH345:KSM345"/>
    <mergeCell ref="KSX345:KTC345"/>
    <mergeCell ref="KTN345:KTS345"/>
    <mergeCell ref="KUD345:KUI345"/>
    <mergeCell ref="KUT345:KUY345"/>
    <mergeCell ref="KVJ345:KVO345"/>
    <mergeCell ref="KVZ345:KWE345"/>
    <mergeCell ref="KLN345:KLS345"/>
    <mergeCell ref="KMD345:KMI345"/>
    <mergeCell ref="KMT345:KMY345"/>
    <mergeCell ref="KNJ345:KNO345"/>
    <mergeCell ref="KNZ345:KOE345"/>
    <mergeCell ref="KOP345:KOU345"/>
    <mergeCell ref="KPF345:KPK345"/>
    <mergeCell ref="KPV345:KQA345"/>
    <mergeCell ref="KQL345:KQQ345"/>
    <mergeCell ref="KFZ345:KGE345"/>
    <mergeCell ref="KGP345:KGU345"/>
    <mergeCell ref="KHF345:KHK345"/>
    <mergeCell ref="KHV345:KIA345"/>
    <mergeCell ref="KIL345:KIQ345"/>
    <mergeCell ref="KJB345:KJG345"/>
    <mergeCell ref="KJR345:KJW345"/>
    <mergeCell ref="KKH345:KKM345"/>
    <mergeCell ref="KKX345:KLC345"/>
    <mergeCell ref="KAL345:KAQ345"/>
    <mergeCell ref="KBB345:KBG345"/>
    <mergeCell ref="KBR345:KBW345"/>
    <mergeCell ref="KCH345:KCM345"/>
    <mergeCell ref="KCX345:KDC345"/>
    <mergeCell ref="KDN345:KDS345"/>
    <mergeCell ref="KED345:KEI345"/>
    <mergeCell ref="KET345:KEY345"/>
    <mergeCell ref="KFJ345:KFO345"/>
    <mergeCell ref="JUX345:JVC345"/>
    <mergeCell ref="JVN345:JVS345"/>
    <mergeCell ref="JWD345:JWI345"/>
    <mergeCell ref="JWT345:JWY345"/>
    <mergeCell ref="JXJ345:JXO345"/>
    <mergeCell ref="JXZ345:JYE345"/>
    <mergeCell ref="JYP345:JYU345"/>
    <mergeCell ref="JZF345:JZK345"/>
    <mergeCell ref="JZV345:KAA345"/>
    <mergeCell ref="JPJ345:JPO345"/>
    <mergeCell ref="JPZ345:JQE345"/>
    <mergeCell ref="JQP345:JQU345"/>
    <mergeCell ref="JRF345:JRK345"/>
    <mergeCell ref="JRV345:JSA345"/>
    <mergeCell ref="JSL345:JSQ345"/>
    <mergeCell ref="JTB345:JTG345"/>
    <mergeCell ref="JTR345:JTW345"/>
    <mergeCell ref="JUH345:JUM345"/>
    <mergeCell ref="JJV345:JKA345"/>
    <mergeCell ref="JKL345:JKQ345"/>
    <mergeCell ref="JLB345:JLG345"/>
    <mergeCell ref="JLR345:JLW345"/>
    <mergeCell ref="JMH345:JMM345"/>
    <mergeCell ref="JMX345:JNC345"/>
    <mergeCell ref="JNN345:JNS345"/>
    <mergeCell ref="JOD345:JOI345"/>
    <mergeCell ref="JOT345:JOY345"/>
    <mergeCell ref="JEH345:JEM345"/>
    <mergeCell ref="JEX345:JFC345"/>
    <mergeCell ref="JFN345:JFS345"/>
    <mergeCell ref="JGD345:JGI345"/>
    <mergeCell ref="JGT345:JGY345"/>
    <mergeCell ref="JHJ345:JHO345"/>
    <mergeCell ref="JHZ345:JIE345"/>
    <mergeCell ref="JIP345:JIU345"/>
    <mergeCell ref="JJF345:JJK345"/>
    <mergeCell ref="IYT345:IYY345"/>
    <mergeCell ref="IZJ345:IZO345"/>
    <mergeCell ref="IZZ345:JAE345"/>
    <mergeCell ref="JAP345:JAU345"/>
    <mergeCell ref="JBF345:JBK345"/>
    <mergeCell ref="JBV345:JCA345"/>
    <mergeCell ref="JCL345:JCQ345"/>
    <mergeCell ref="JDB345:JDG345"/>
    <mergeCell ref="JDR345:JDW345"/>
    <mergeCell ref="ITF345:ITK345"/>
    <mergeCell ref="ITV345:IUA345"/>
    <mergeCell ref="IUL345:IUQ345"/>
    <mergeCell ref="IVB345:IVG345"/>
    <mergeCell ref="IVR345:IVW345"/>
    <mergeCell ref="IWH345:IWM345"/>
    <mergeCell ref="IWX345:IXC345"/>
    <mergeCell ref="IXN345:IXS345"/>
    <mergeCell ref="IYD345:IYI345"/>
    <mergeCell ref="INR345:INW345"/>
    <mergeCell ref="IOH345:IOM345"/>
    <mergeCell ref="IOX345:IPC345"/>
    <mergeCell ref="IPN345:IPS345"/>
    <mergeCell ref="IQD345:IQI345"/>
    <mergeCell ref="IQT345:IQY345"/>
    <mergeCell ref="IRJ345:IRO345"/>
    <mergeCell ref="IRZ345:ISE345"/>
    <mergeCell ref="ISP345:ISU345"/>
    <mergeCell ref="IID345:III345"/>
    <mergeCell ref="IIT345:IIY345"/>
    <mergeCell ref="IJJ345:IJO345"/>
    <mergeCell ref="IJZ345:IKE345"/>
    <mergeCell ref="IKP345:IKU345"/>
    <mergeCell ref="ILF345:ILK345"/>
    <mergeCell ref="ILV345:IMA345"/>
    <mergeCell ref="IML345:IMQ345"/>
    <mergeCell ref="INB345:ING345"/>
    <mergeCell ref="ICP345:ICU345"/>
    <mergeCell ref="IDF345:IDK345"/>
    <mergeCell ref="IDV345:IEA345"/>
    <mergeCell ref="IEL345:IEQ345"/>
    <mergeCell ref="IFB345:IFG345"/>
    <mergeCell ref="IFR345:IFW345"/>
    <mergeCell ref="IGH345:IGM345"/>
    <mergeCell ref="IGX345:IHC345"/>
    <mergeCell ref="IHN345:IHS345"/>
    <mergeCell ref="HXB345:HXG345"/>
    <mergeCell ref="HXR345:HXW345"/>
    <mergeCell ref="HYH345:HYM345"/>
    <mergeCell ref="HYX345:HZC345"/>
    <mergeCell ref="HZN345:HZS345"/>
    <mergeCell ref="IAD345:IAI345"/>
    <mergeCell ref="IAT345:IAY345"/>
    <mergeCell ref="IBJ345:IBO345"/>
    <mergeCell ref="IBZ345:ICE345"/>
    <mergeCell ref="HRN345:HRS345"/>
    <mergeCell ref="HSD345:HSI345"/>
    <mergeCell ref="HST345:HSY345"/>
    <mergeCell ref="HTJ345:HTO345"/>
    <mergeCell ref="HTZ345:HUE345"/>
    <mergeCell ref="HUP345:HUU345"/>
    <mergeCell ref="HVF345:HVK345"/>
    <mergeCell ref="HVV345:HWA345"/>
    <mergeCell ref="HWL345:HWQ345"/>
    <mergeCell ref="HLZ345:HME345"/>
    <mergeCell ref="HMP345:HMU345"/>
    <mergeCell ref="HNF345:HNK345"/>
    <mergeCell ref="HNV345:HOA345"/>
    <mergeCell ref="HOL345:HOQ345"/>
    <mergeCell ref="HPB345:HPG345"/>
    <mergeCell ref="HPR345:HPW345"/>
    <mergeCell ref="HQH345:HQM345"/>
    <mergeCell ref="HQX345:HRC345"/>
    <mergeCell ref="HGL345:HGQ345"/>
    <mergeCell ref="HHB345:HHG345"/>
    <mergeCell ref="HHR345:HHW345"/>
    <mergeCell ref="HIH345:HIM345"/>
    <mergeCell ref="HIX345:HJC345"/>
    <mergeCell ref="HJN345:HJS345"/>
    <mergeCell ref="HKD345:HKI345"/>
    <mergeCell ref="HKT345:HKY345"/>
    <mergeCell ref="HLJ345:HLO345"/>
    <mergeCell ref="HAX345:HBC345"/>
    <mergeCell ref="HBN345:HBS345"/>
    <mergeCell ref="HCD345:HCI345"/>
    <mergeCell ref="HCT345:HCY345"/>
    <mergeCell ref="HDJ345:HDO345"/>
    <mergeCell ref="HDZ345:HEE345"/>
    <mergeCell ref="HEP345:HEU345"/>
    <mergeCell ref="HFF345:HFK345"/>
    <mergeCell ref="HFV345:HGA345"/>
    <mergeCell ref="GVJ345:GVO345"/>
    <mergeCell ref="GVZ345:GWE345"/>
    <mergeCell ref="GWP345:GWU345"/>
    <mergeCell ref="GXF345:GXK345"/>
    <mergeCell ref="GXV345:GYA345"/>
    <mergeCell ref="GYL345:GYQ345"/>
    <mergeCell ref="GZB345:GZG345"/>
    <mergeCell ref="GZR345:GZW345"/>
    <mergeCell ref="HAH345:HAM345"/>
    <mergeCell ref="GPV345:GQA345"/>
    <mergeCell ref="GQL345:GQQ345"/>
    <mergeCell ref="GRB345:GRG345"/>
    <mergeCell ref="GRR345:GRW345"/>
    <mergeCell ref="GSH345:GSM345"/>
    <mergeCell ref="GSX345:GTC345"/>
    <mergeCell ref="GTN345:GTS345"/>
    <mergeCell ref="GUD345:GUI345"/>
    <mergeCell ref="GUT345:GUY345"/>
    <mergeCell ref="GKH345:GKM345"/>
    <mergeCell ref="GKX345:GLC345"/>
    <mergeCell ref="GLN345:GLS345"/>
    <mergeCell ref="GMD345:GMI345"/>
    <mergeCell ref="GMT345:GMY345"/>
    <mergeCell ref="GNJ345:GNO345"/>
    <mergeCell ref="GNZ345:GOE345"/>
    <mergeCell ref="GOP345:GOU345"/>
    <mergeCell ref="GPF345:GPK345"/>
    <mergeCell ref="GET345:GEY345"/>
    <mergeCell ref="GFJ345:GFO345"/>
    <mergeCell ref="GFZ345:GGE345"/>
    <mergeCell ref="GGP345:GGU345"/>
    <mergeCell ref="GHF345:GHK345"/>
    <mergeCell ref="GHV345:GIA345"/>
    <mergeCell ref="GIL345:GIQ345"/>
    <mergeCell ref="GJB345:GJG345"/>
    <mergeCell ref="GJR345:GJW345"/>
    <mergeCell ref="FZF345:FZK345"/>
    <mergeCell ref="FZV345:GAA345"/>
    <mergeCell ref="GAL345:GAQ345"/>
    <mergeCell ref="GBB345:GBG345"/>
    <mergeCell ref="GBR345:GBW345"/>
    <mergeCell ref="GCH345:GCM345"/>
    <mergeCell ref="GCX345:GDC345"/>
    <mergeCell ref="GDN345:GDS345"/>
    <mergeCell ref="GED345:GEI345"/>
    <mergeCell ref="FTR345:FTW345"/>
    <mergeCell ref="FUH345:FUM345"/>
    <mergeCell ref="FUX345:FVC345"/>
    <mergeCell ref="FVN345:FVS345"/>
    <mergeCell ref="FWD345:FWI345"/>
    <mergeCell ref="FWT345:FWY345"/>
    <mergeCell ref="FXJ345:FXO345"/>
    <mergeCell ref="FXZ345:FYE345"/>
    <mergeCell ref="FYP345:FYU345"/>
    <mergeCell ref="FOD345:FOI345"/>
    <mergeCell ref="FOT345:FOY345"/>
    <mergeCell ref="FPJ345:FPO345"/>
    <mergeCell ref="FPZ345:FQE345"/>
    <mergeCell ref="FQP345:FQU345"/>
    <mergeCell ref="FRF345:FRK345"/>
    <mergeCell ref="FRV345:FSA345"/>
    <mergeCell ref="FSL345:FSQ345"/>
    <mergeCell ref="FTB345:FTG345"/>
    <mergeCell ref="FIP345:FIU345"/>
    <mergeCell ref="FJF345:FJK345"/>
    <mergeCell ref="FJV345:FKA345"/>
    <mergeCell ref="FKL345:FKQ345"/>
    <mergeCell ref="FLB345:FLG345"/>
    <mergeCell ref="FLR345:FLW345"/>
    <mergeCell ref="FMH345:FMM345"/>
    <mergeCell ref="FMX345:FNC345"/>
    <mergeCell ref="FNN345:FNS345"/>
    <mergeCell ref="FDB345:FDG345"/>
    <mergeCell ref="FDR345:FDW345"/>
    <mergeCell ref="FEH345:FEM345"/>
    <mergeCell ref="FEX345:FFC345"/>
    <mergeCell ref="FFN345:FFS345"/>
    <mergeCell ref="FGD345:FGI345"/>
    <mergeCell ref="FGT345:FGY345"/>
    <mergeCell ref="FHJ345:FHO345"/>
    <mergeCell ref="FHZ345:FIE345"/>
    <mergeCell ref="EXN345:EXS345"/>
    <mergeCell ref="EYD345:EYI345"/>
    <mergeCell ref="EYT345:EYY345"/>
    <mergeCell ref="EZJ345:EZO345"/>
    <mergeCell ref="EZZ345:FAE345"/>
    <mergeCell ref="FAP345:FAU345"/>
    <mergeCell ref="FBF345:FBK345"/>
    <mergeCell ref="FBV345:FCA345"/>
    <mergeCell ref="FCL345:FCQ345"/>
    <mergeCell ref="ERZ345:ESE345"/>
    <mergeCell ref="ESP345:ESU345"/>
    <mergeCell ref="ETF345:ETK345"/>
    <mergeCell ref="ETV345:EUA345"/>
    <mergeCell ref="EUL345:EUQ345"/>
    <mergeCell ref="EVB345:EVG345"/>
    <mergeCell ref="EVR345:EVW345"/>
    <mergeCell ref="EWH345:EWM345"/>
    <mergeCell ref="EWX345:EXC345"/>
    <mergeCell ref="EML345:EMQ345"/>
    <mergeCell ref="ENB345:ENG345"/>
    <mergeCell ref="ENR345:ENW345"/>
    <mergeCell ref="EOH345:EOM345"/>
    <mergeCell ref="EOX345:EPC345"/>
    <mergeCell ref="EPN345:EPS345"/>
    <mergeCell ref="EQD345:EQI345"/>
    <mergeCell ref="EQT345:EQY345"/>
    <mergeCell ref="ERJ345:ERO345"/>
    <mergeCell ref="EGX345:EHC345"/>
    <mergeCell ref="EHN345:EHS345"/>
    <mergeCell ref="EID345:EII345"/>
    <mergeCell ref="EIT345:EIY345"/>
    <mergeCell ref="EJJ345:EJO345"/>
    <mergeCell ref="EJZ345:EKE345"/>
    <mergeCell ref="EKP345:EKU345"/>
    <mergeCell ref="ELF345:ELK345"/>
    <mergeCell ref="ELV345:EMA345"/>
    <mergeCell ref="EBJ345:EBO345"/>
    <mergeCell ref="EBZ345:ECE345"/>
    <mergeCell ref="ECP345:ECU345"/>
    <mergeCell ref="EDF345:EDK345"/>
    <mergeCell ref="EDV345:EEA345"/>
    <mergeCell ref="EEL345:EEQ345"/>
    <mergeCell ref="EFB345:EFG345"/>
    <mergeCell ref="EFR345:EFW345"/>
    <mergeCell ref="EGH345:EGM345"/>
    <mergeCell ref="DVV345:DWA345"/>
    <mergeCell ref="DWL345:DWQ345"/>
    <mergeCell ref="DXB345:DXG345"/>
    <mergeCell ref="DXR345:DXW345"/>
    <mergeCell ref="DYH345:DYM345"/>
    <mergeCell ref="DYX345:DZC345"/>
    <mergeCell ref="DZN345:DZS345"/>
    <mergeCell ref="EAD345:EAI345"/>
    <mergeCell ref="EAT345:EAY345"/>
    <mergeCell ref="DQH345:DQM345"/>
    <mergeCell ref="DQX345:DRC345"/>
    <mergeCell ref="DRN345:DRS345"/>
    <mergeCell ref="DSD345:DSI345"/>
    <mergeCell ref="DST345:DSY345"/>
    <mergeCell ref="DTJ345:DTO345"/>
    <mergeCell ref="DTZ345:DUE345"/>
    <mergeCell ref="DUP345:DUU345"/>
    <mergeCell ref="DVF345:DVK345"/>
    <mergeCell ref="DKT345:DKY345"/>
    <mergeCell ref="DLJ345:DLO345"/>
    <mergeCell ref="DLZ345:DME345"/>
    <mergeCell ref="DMP345:DMU345"/>
    <mergeCell ref="DNF345:DNK345"/>
    <mergeCell ref="DNV345:DOA345"/>
    <mergeCell ref="DOL345:DOQ345"/>
    <mergeCell ref="DPB345:DPG345"/>
    <mergeCell ref="DPR345:DPW345"/>
    <mergeCell ref="DFF345:DFK345"/>
    <mergeCell ref="DFV345:DGA345"/>
    <mergeCell ref="DGL345:DGQ345"/>
    <mergeCell ref="DHB345:DHG345"/>
    <mergeCell ref="DHR345:DHW345"/>
    <mergeCell ref="DIH345:DIM345"/>
    <mergeCell ref="DIX345:DJC345"/>
    <mergeCell ref="DJN345:DJS345"/>
    <mergeCell ref="DKD345:DKI345"/>
    <mergeCell ref="CZR345:CZW345"/>
    <mergeCell ref="DAH345:DAM345"/>
    <mergeCell ref="DAX345:DBC345"/>
    <mergeCell ref="DBN345:DBS345"/>
    <mergeCell ref="DCD345:DCI345"/>
    <mergeCell ref="DCT345:DCY345"/>
    <mergeCell ref="DDJ345:DDO345"/>
    <mergeCell ref="DDZ345:DEE345"/>
    <mergeCell ref="DEP345:DEU345"/>
    <mergeCell ref="CUD345:CUI345"/>
    <mergeCell ref="CUT345:CUY345"/>
    <mergeCell ref="CVJ345:CVO345"/>
    <mergeCell ref="CVZ345:CWE345"/>
    <mergeCell ref="CWP345:CWU345"/>
    <mergeCell ref="CXF345:CXK345"/>
    <mergeCell ref="CXV345:CYA345"/>
    <mergeCell ref="CYL345:CYQ345"/>
    <mergeCell ref="CZB345:CZG345"/>
    <mergeCell ref="COP345:COU345"/>
    <mergeCell ref="CPF345:CPK345"/>
    <mergeCell ref="CPV345:CQA345"/>
    <mergeCell ref="CQL345:CQQ345"/>
    <mergeCell ref="CRB345:CRG345"/>
    <mergeCell ref="CRR345:CRW345"/>
    <mergeCell ref="CSH345:CSM345"/>
    <mergeCell ref="CSX345:CTC345"/>
    <mergeCell ref="CTN345:CTS345"/>
    <mergeCell ref="CJB345:CJG345"/>
    <mergeCell ref="CJR345:CJW345"/>
    <mergeCell ref="CKH345:CKM345"/>
    <mergeCell ref="CKX345:CLC345"/>
    <mergeCell ref="CLN345:CLS345"/>
    <mergeCell ref="CMD345:CMI345"/>
    <mergeCell ref="CMT345:CMY345"/>
    <mergeCell ref="CNJ345:CNO345"/>
    <mergeCell ref="CNZ345:COE345"/>
    <mergeCell ref="CDN345:CDS345"/>
    <mergeCell ref="CED345:CEI345"/>
    <mergeCell ref="CET345:CEY345"/>
    <mergeCell ref="CFJ345:CFO345"/>
    <mergeCell ref="CFZ345:CGE345"/>
    <mergeCell ref="CGP345:CGU345"/>
    <mergeCell ref="CHF345:CHK345"/>
    <mergeCell ref="CHV345:CIA345"/>
    <mergeCell ref="CIL345:CIQ345"/>
    <mergeCell ref="BXZ345:BYE345"/>
    <mergeCell ref="BYP345:BYU345"/>
    <mergeCell ref="BZF345:BZK345"/>
    <mergeCell ref="BZV345:CAA345"/>
    <mergeCell ref="CAL345:CAQ345"/>
    <mergeCell ref="CBB345:CBG345"/>
    <mergeCell ref="CBR345:CBW345"/>
    <mergeCell ref="CCH345:CCM345"/>
    <mergeCell ref="CCX345:CDC345"/>
    <mergeCell ref="BSL345:BSQ345"/>
    <mergeCell ref="BTB345:BTG345"/>
    <mergeCell ref="BTR345:BTW345"/>
    <mergeCell ref="BUH345:BUM345"/>
    <mergeCell ref="BUX345:BVC345"/>
    <mergeCell ref="BVN345:BVS345"/>
    <mergeCell ref="BWD345:BWI345"/>
    <mergeCell ref="BWT345:BWY345"/>
    <mergeCell ref="BXJ345:BXO345"/>
    <mergeCell ref="BMX345:BNC345"/>
    <mergeCell ref="BNN345:BNS345"/>
    <mergeCell ref="BOD345:BOI345"/>
    <mergeCell ref="BOT345:BOY345"/>
    <mergeCell ref="BPJ345:BPO345"/>
    <mergeCell ref="BPZ345:BQE345"/>
    <mergeCell ref="BQP345:BQU345"/>
    <mergeCell ref="BRF345:BRK345"/>
    <mergeCell ref="BRV345:BSA345"/>
    <mergeCell ref="BHJ345:BHO345"/>
    <mergeCell ref="BHZ345:BIE345"/>
    <mergeCell ref="BIP345:BIU345"/>
    <mergeCell ref="BJF345:BJK345"/>
    <mergeCell ref="BJV345:BKA345"/>
    <mergeCell ref="BKL345:BKQ345"/>
    <mergeCell ref="BLB345:BLG345"/>
    <mergeCell ref="BLR345:BLW345"/>
    <mergeCell ref="BMH345:BMM345"/>
    <mergeCell ref="BBV345:BCA345"/>
    <mergeCell ref="BCL345:BCQ345"/>
    <mergeCell ref="BDB345:BDG345"/>
    <mergeCell ref="BDR345:BDW345"/>
    <mergeCell ref="BEH345:BEM345"/>
    <mergeCell ref="BEX345:BFC345"/>
    <mergeCell ref="BFN345:BFS345"/>
    <mergeCell ref="BGD345:BGI345"/>
    <mergeCell ref="BGT345:BGY345"/>
    <mergeCell ref="AWH345:AWM345"/>
    <mergeCell ref="AWX345:AXC345"/>
    <mergeCell ref="AXN345:AXS345"/>
    <mergeCell ref="AYD345:AYI345"/>
    <mergeCell ref="AYT345:AYY345"/>
    <mergeCell ref="AZJ345:AZO345"/>
    <mergeCell ref="AZZ345:BAE345"/>
    <mergeCell ref="BAP345:BAU345"/>
    <mergeCell ref="BBF345:BBK345"/>
    <mergeCell ref="AQT345:AQY345"/>
    <mergeCell ref="ARJ345:ARO345"/>
    <mergeCell ref="ARZ345:ASE345"/>
    <mergeCell ref="ASP345:ASU345"/>
    <mergeCell ref="ATF345:ATK345"/>
    <mergeCell ref="ATV345:AUA345"/>
    <mergeCell ref="AUL345:AUQ345"/>
    <mergeCell ref="AVB345:AVG345"/>
    <mergeCell ref="AVR345:AVW345"/>
    <mergeCell ref="ALF345:ALK345"/>
    <mergeCell ref="ALV345:AMA345"/>
    <mergeCell ref="AML345:AMQ345"/>
    <mergeCell ref="ANB345:ANG345"/>
    <mergeCell ref="ANR345:ANW345"/>
    <mergeCell ref="AOH345:AOM345"/>
    <mergeCell ref="AOX345:APC345"/>
    <mergeCell ref="APN345:APS345"/>
    <mergeCell ref="AQD345:AQI345"/>
    <mergeCell ref="AFR345:AFW345"/>
    <mergeCell ref="AGH345:AGM345"/>
    <mergeCell ref="AGX345:AHC345"/>
    <mergeCell ref="AHN345:AHS345"/>
    <mergeCell ref="AID345:AII345"/>
    <mergeCell ref="AIT345:AIY345"/>
    <mergeCell ref="AJJ345:AJO345"/>
    <mergeCell ref="AJZ345:AKE345"/>
    <mergeCell ref="AKP345:AKU345"/>
    <mergeCell ref="NF345:NK345"/>
    <mergeCell ref="NV345:OA345"/>
    <mergeCell ref="OL345:OQ345"/>
    <mergeCell ref="AAD345:AAI345"/>
    <mergeCell ref="AAT345:AAY345"/>
    <mergeCell ref="ABJ345:ABO345"/>
    <mergeCell ref="ABZ345:ACE345"/>
    <mergeCell ref="ACP345:ACU345"/>
    <mergeCell ref="ADF345:ADK345"/>
    <mergeCell ref="ADV345:AEA345"/>
    <mergeCell ref="AEL345:AEQ345"/>
    <mergeCell ref="AFB345:AFG345"/>
    <mergeCell ref="UP345:UU345"/>
    <mergeCell ref="VF345:VK345"/>
    <mergeCell ref="VV345:WA345"/>
    <mergeCell ref="WL345:WQ345"/>
    <mergeCell ref="XB345:XG345"/>
    <mergeCell ref="XR345:XW345"/>
    <mergeCell ref="YH345:YM345"/>
    <mergeCell ref="YX345:ZC345"/>
    <mergeCell ref="ZN345:ZS345"/>
    <mergeCell ref="PB345:PG345"/>
    <mergeCell ref="PR345:PW345"/>
    <mergeCell ref="QH345:QM345"/>
    <mergeCell ref="QX345:RC345"/>
    <mergeCell ref="RN345:RS345"/>
    <mergeCell ref="SD345:SI345"/>
    <mergeCell ref="ST345:SY345"/>
    <mergeCell ref="TJ345:TO345"/>
    <mergeCell ref="TZ345:UE345"/>
    <mergeCell ref="WBR344:WBW344"/>
    <mergeCell ref="WCH344:WCM344"/>
    <mergeCell ref="WCX344:WDC344"/>
    <mergeCell ref="WDN344:WDS344"/>
    <mergeCell ref="WED344:WEI344"/>
    <mergeCell ref="WET344:WEY344"/>
    <mergeCell ref="WFJ344:WFO344"/>
    <mergeCell ref="XDZ344:XEE344"/>
    <mergeCell ref="XEP344:XEU344"/>
    <mergeCell ref="WVJ344:WVO344"/>
    <mergeCell ref="WVZ344:WWE344"/>
    <mergeCell ref="WWP344:WWU344"/>
    <mergeCell ref="WXF344:WXK344"/>
    <mergeCell ref="WXV344:WYA344"/>
    <mergeCell ref="WYL344:WYQ344"/>
    <mergeCell ref="WZB344:WZG344"/>
    <mergeCell ref="WZR344:WZW344"/>
    <mergeCell ref="WNJ344:WNO344"/>
    <mergeCell ref="WNZ344:WOE344"/>
    <mergeCell ref="WOP344:WOU344"/>
    <mergeCell ref="WUT344:WUY344"/>
    <mergeCell ref="WPF344:WPK344"/>
    <mergeCell ref="WPV344:WQA344"/>
    <mergeCell ref="WQL344:WQQ344"/>
    <mergeCell ref="WRB344:WRG344"/>
    <mergeCell ref="WRR344:WRW344"/>
    <mergeCell ref="WSH344:WSM344"/>
    <mergeCell ref="WSX344:WTC344"/>
    <mergeCell ref="WTN344:WTS344"/>
    <mergeCell ref="WUD344:WUI344"/>
    <mergeCell ref="XAH344:XAM344"/>
    <mergeCell ref="XAX344:XBC344"/>
    <mergeCell ref="XBN344:XBS344"/>
    <mergeCell ref="XCD344:XCI344"/>
    <mergeCell ref="XCT344:XCY344"/>
    <mergeCell ref="XDJ344:XDO344"/>
    <mergeCell ref="WJR344:WJW344"/>
    <mergeCell ref="WKH344:WKM344"/>
    <mergeCell ref="WKX344:WLC344"/>
    <mergeCell ref="WLN344:WLS344"/>
    <mergeCell ref="WMD344:WMI344"/>
    <mergeCell ref="WMT344:WMY344"/>
    <mergeCell ref="WGP344:WGU344"/>
    <mergeCell ref="WHF344:WHK344"/>
    <mergeCell ref="WHV344:WIA344"/>
    <mergeCell ref="WIL344:WIQ344"/>
    <mergeCell ref="WJB344:WJG344"/>
    <mergeCell ref="R345:W345"/>
    <mergeCell ref="AH345:AM345"/>
    <mergeCell ref="AX345:BC345"/>
    <mergeCell ref="BN345:BS345"/>
    <mergeCell ref="CD345:CI345"/>
    <mergeCell ref="CT345:CY345"/>
    <mergeCell ref="DJ345:DO345"/>
    <mergeCell ref="DZ345:EE345"/>
    <mergeCell ref="EP345:EU345"/>
    <mergeCell ref="FF345:FK345"/>
    <mergeCell ref="FV345:GA345"/>
    <mergeCell ref="GL345:GQ345"/>
    <mergeCell ref="HB345:HG345"/>
    <mergeCell ref="HR345:HW345"/>
    <mergeCell ref="IH345:IM345"/>
    <mergeCell ref="IX345:JC345"/>
    <mergeCell ref="VTB344:VTG344"/>
    <mergeCell ref="JN345:JS345"/>
    <mergeCell ref="KD345:KI345"/>
    <mergeCell ref="KT345:KY345"/>
    <mergeCell ref="LJ345:LO345"/>
    <mergeCell ref="LZ345:ME345"/>
    <mergeCell ref="MP345:MU345"/>
    <mergeCell ref="WFZ344:WGE344"/>
    <mergeCell ref="VPJ344:VPO344"/>
    <mergeCell ref="VPZ344:VQE344"/>
    <mergeCell ref="VQP344:VQU344"/>
    <mergeCell ref="VRF344:VRK344"/>
    <mergeCell ref="VRV344:VSA344"/>
    <mergeCell ref="VSL344:VSQ344"/>
    <mergeCell ref="VHZ344:VIE344"/>
    <mergeCell ref="VIP344:VIU344"/>
    <mergeCell ref="VJF344:VJK344"/>
    <mergeCell ref="VJV344:VKA344"/>
    <mergeCell ref="VKL344:VKQ344"/>
    <mergeCell ref="VLB344:VLG344"/>
    <mergeCell ref="VLR344:VLW344"/>
    <mergeCell ref="VMH344:VMM344"/>
    <mergeCell ref="VMX344:VNC344"/>
    <mergeCell ref="VTR344:VTW344"/>
    <mergeCell ref="VUH344:VUM344"/>
    <mergeCell ref="VUX344:VVC344"/>
    <mergeCell ref="VVN344:VVS344"/>
    <mergeCell ref="VWD344:VWI344"/>
    <mergeCell ref="VWT344:VWY344"/>
    <mergeCell ref="VXJ344:VXO344"/>
    <mergeCell ref="VXZ344:VYE344"/>
    <mergeCell ref="VNN344:VNS344"/>
    <mergeCell ref="VOD344:VOI344"/>
    <mergeCell ref="VOT344:VOY344"/>
    <mergeCell ref="VYP344:VYU344"/>
    <mergeCell ref="VZF344:VZK344"/>
    <mergeCell ref="VZV344:WAA344"/>
    <mergeCell ref="WAL344:WAQ344"/>
    <mergeCell ref="WBB344:WBG344"/>
    <mergeCell ref="VCL344:VCQ344"/>
    <mergeCell ref="VDB344:VDG344"/>
    <mergeCell ref="VDR344:VDW344"/>
    <mergeCell ref="VEH344:VEM344"/>
    <mergeCell ref="VEX344:VFC344"/>
    <mergeCell ref="VFN344:VFS344"/>
    <mergeCell ref="VGD344:VGI344"/>
    <mergeCell ref="VGT344:VGY344"/>
    <mergeCell ref="VHJ344:VHO344"/>
    <mergeCell ref="UWX344:UXC344"/>
    <mergeCell ref="UXN344:UXS344"/>
    <mergeCell ref="UYD344:UYI344"/>
    <mergeCell ref="UYT344:UYY344"/>
    <mergeCell ref="UZJ344:UZO344"/>
    <mergeCell ref="UZZ344:VAE344"/>
    <mergeCell ref="VAP344:VAU344"/>
    <mergeCell ref="VBF344:VBK344"/>
    <mergeCell ref="VBV344:VCA344"/>
    <mergeCell ref="URJ344:URO344"/>
    <mergeCell ref="URZ344:USE344"/>
    <mergeCell ref="USP344:USU344"/>
    <mergeCell ref="UTF344:UTK344"/>
    <mergeCell ref="UTV344:UUA344"/>
    <mergeCell ref="UUL344:UUQ344"/>
    <mergeCell ref="UVB344:UVG344"/>
    <mergeCell ref="UVR344:UVW344"/>
    <mergeCell ref="UWH344:UWM344"/>
    <mergeCell ref="ULV344:UMA344"/>
    <mergeCell ref="UML344:UMQ344"/>
    <mergeCell ref="UNB344:UNG344"/>
    <mergeCell ref="UNR344:UNW344"/>
    <mergeCell ref="UOH344:UOM344"/>
    <mergeCell ref="UOX344:UPC344"/>
    <mergeCell ref="UPN344:UPS344"/>
    <mergeCell ref="UQD344:UQI344"/>
    <mergeCell ref="UQT344:UQY344"/>
    <mergeCell ref="UGH344:UGM344"/>
    <mergeCell ref="UGX344:UHC344"/>
    <mergeCell ref="UHN344:UHS344"/>
    <mergeCell ref="UID344:UII344"/>
    <mergeCell ref="UIT344:UIY344"/>
    <mergeCell ref="UJJ344:UJO344"/>
    <mergeCell ref="UJZ344:UKE344"/>
    <mergeCell ref="UKP344:UKU344"/>
    <mergeCell ref="ULF344:ULK344"/>
    <mergeCell ref="UAT344:UAY344"/>
    <mergeCell ref="UBJ344:UBO344"/>
    <mergeCell ref="UBZ344:UCE344"/>
    <mergeCell ref="UCP344:UCU344"/>
    <mergeCell ref="UDF344:UDK344"/>
    <mergeCell ref="UDV344:UEA344"/>
    <mergeCell ref="UEL344:UEQ344"/>
    <mergeCell ref="UFB344:UFG344"/>
    <mergeCell ref="UFR344:UFW344"/>
    <mergeCell ref="TVF344:TVK344"/>
    <mergeCell ref="TVV344:TWA344"/>
    <mergeCell ref="TWL344:TWQ344"/>
    <mergeCell ref="TXB344:TXG344"/>
    <mergeCell ref="TXR344:TXW344"/>
    <mergeCell ref="TYH344:TYM344"/>
    <mergeCell ref="TYX344:TZC344"/>
    <mergeCell ref="TZN344:TZS344"/>
    <mergeCell ref="UAD344:UAI344"/>
    <mergeCell ref="TPR344:TPW344"/>
    <mergeCell ref="TQH344:TQM344"/>
    <mergeCell ref="TQX344:TRC344"/>
    <mergeCell ref="TRN344:TRS344"/>
    <mergeCell ref="TSD344:TSI344"/>
    <mergeCell ref="TST344:TSY344"/>
    <mergeCell ref="TTJ344:TTO344"/>
    <mergeCell ref="TTZ344:TUE344"/>
    <mergeCell ref="TUP344:TUU344"/>
    <mergeCell ref="TKD344:TKI344"/>
    <mergeCell ref="TKT344:TKY344"/>
    <mergeCell ref="TLJ344:TLO344"/>
    <mergeCell ref="TLZ344:TME344"/>
    <mergeCell ref="TMP344:TMU344"/>
    <mergeCell ref="TNF344:TNK344"/>
    <mergeCell ref="TNV344:TOA344"/>
    <mergeCell ref="TOL344:TOQ344"/>
    <mergeCell ref="TPB344:TPG344"/>
    <mergeCell ref="TEP344:TEU344"/>
    <mergeCell ref="TFF344:TFK344"/>
    <mergeCell ref="TFV344:TGA344"/>
    <mergeCell ref="TGL344:TGQ344"/>
    <mergeCell ref="THB344:THG344"/>
    <mergeCell ref="THR344:THW344"/>
    <mergeCell ref="TIH344:TIM344"/>
    <mergeCell ref="TIX344:TJC344"/>
    <mergeCell ref="TJN344:TJS344"/>
    <mergeCell ref="SZB344:SZG344"/>
    <mergeCell ref="SZR344:SZW344"/>
    <mergeCell ref="TAH344:TAM344"/>
    <mergeCell ref="TAX344:TBC344"/>
    <mergeCell ref="TBN344:TBS344"/>
    <mergeCell ref="TCD344:TCI344"/>
    <mergeCell ref="TCT344:TCY344"/>
    <mergeCell ref="TDJ344:TDO344"/>
    <mergeCell ref="TDZ344:TEE344"/>
    <mergeCell ref="STN344:STS344"/>
    <mergeCell ref="SUD344:SUI344"/>
    <mergeCell ref="SUT344:SUY344"/>
    <mergeCell ref="SVJ344:SVO344"/>
    <mergeCell ref="SVZ344:SWE344"/>
    <mergeCell ref="SWP344:SWU344"/>
    <mergeCell ref="SXF344:SXK344"/>
    <mergeCell ref="SXV344:SYA344"/>
    <mergeCell ref="SYL344:SYQ344"/>
    <mergeCell ref="SNZ344:SOE344"/>
    <mergeCell ref="SOP344:SOU344"/>
    <mergeCell ref="SPF344:SPK344"/>
    <mergeCell ref="SPV344:SQA344"/>
    <mergeCell ref="SQL344:SQQ344"/>
    <mergeCell ref="SRB344:SRG344"/>
    <mergeCell ref="SRR344:SRW344"/>
    <mergeCell ref="SSH344:SSM344"/>
    <mergeCell ref="SSX344:STC344"/>
    <mergeCell ref="SIL344:SIQ344"/>
    <mergeCell ref="SJB344:SJG344"/>
    <mergeCell ref="SJR344:SJW344"/>
    <mergeCell ref="SKH344:SKM344"/>
    <mergeCell ref="SKX344:SLC344"/>
    <mergeCell ref="SLN344:SLS344"/>
    <mergeCell ref="SMD344:SMI344"/>
    <mergeCell ref="SMT344:SMY344"/>
    <mergeCell ref="SNJ344:SNO344"/>
    <mergeCell ref="SCX344:SDC344"/>
    <mergeCell ref="SDN344:SDS344"/>
    <mergeCell ref="SED344:SEI344"/>
    <mergeCell ref="SET344:SEY344"/>
    <mergeCell ref="SFJ344:SFO344"/>
    <mergeCell ref="SFZ344:SGE344"/>
    <mergeCell ref="SGP344:SGU344"/>
    <mergeCell ref="SHF344:SHK344"/>
    <mergeCell ref="SHV344:SIA344"/>
    <mergeCell ref="RXJ344:RXO344"/>
    <mergeCell ref="RXZ344:RYE344"/>
    <mergeCell ref="RYP344:RYU344"/>
    <mergeCell ref="RZF344:RZK344"/>
    <mergeCell ref="RZV344:SAA344"/>
    <mergeCell ref="SAL344:SAQ344"/>
    <mergeCell ref="SBB344:SBG344"/>
    <mergeCell ref="SBR344:SBW344"/>
    <mergeCell ref="SCH344:SCM344"/>
    <mergeCell ref="RRV344:RSA344"/>
    <mergeCell ref="RSL344:RSQ344"/>
    <mergeCell ref="RTB344:RTG344"/>
    <mergeCell ref="RTR344:RTW344"/>
    <mergeCell ref="RUH344:RUM344"/>
    <mergeCell ref="RUX344:RVC344"/>
    <mergeCell ref="RVN344:RVS344"/>
    <mergeCell ref="RWD344:RWI344"/>
    <mergeCell ref="RWT344:RWY344"/>
    <mergeCell ref="RMH344:RMM344"/>
    <mergeCell ref="RMX344:RNC344"/>
    <mergeCell ref="RNN344:RNS344"/>
    <mergeCell ref="ROD344:ROI344"/>
    <mergeCell ref="ROT344:ROY344"/>
    <mergeCell ref="RPJ344:RPO344"/>
    <mergeCell ref="RPZ344:RQE344"/>
    <mergeCell ref="RQP344:RQU344"/>
    <mergeCell ref="RRF344:RRK344"/>
    <mergeCell ref="RGT344:RGY344"/>
    <mergeCell ref="RHJ344:RHO344"/>
    <mergeCell ref="RHZ344:RIE344"/>
    <mergeCell ref="RIP344:RIU344"/>
    <mergeCell ref="RJF344:RJK344"/>
    <mergeCell ref="RJV344:RKA344"/>
    <mergeCell ref="RKL344:RKQ344"/>
    <mergeCell ref="RLB344:RLG344"/>
    <mergeCell ref="RLR344:RLW344"/>
    <mergeCell ref="RBF344:RBK344"/>
    <mergeCell ref="RBV344:RCA344"/>
    <mergeCell ref="RCL344:RCQ344"/>
    <mergeCell ref="RDB344:RDG344"/>
    <mergeCell ref="RDR344:RDW344"/>
    <mergeCell ref="REH344:REM344"/>
    <mergeCell ref="REX344:RFC344"/>
    <mergeCell ref="RFN344:RFS344"/>
    <mergeCell ref="RGD344:RGI344"/>
    <mergeCell ref="QVR344:QVW344"/>
    <mergeCell ref="QWH344:QWM344"/>
    <mergeCell ref="QWX344:QXC344"/>
    <mergeCell ref="QXN344:QXS344"/>
    <mergeCell ref="QYD344:QYI344"/>
    <mergeCell ref="QYT344:QYY344"/>
    <mergeCell ref="QZJ344:QZO344"/>
    <mergeCell ref="QZZ344:RAE344"/>
    <mergeCell ref="RAP344:RAU344"/>
    <mergeCell ref="QQD344:QQI344"/>
    <mergeCell ref="QQT344:QQY344"/>
    <mergeCell ref="QRJ344:QRO344"/>
    <mergeCell ref="QRZ344:QSE344"/>
    <mergeCell ref="QSP344:QSU344"/>
    <mergeCell ref="QTF344:QTK344"/>
    <mergeCell ref="QTV344:QUA344"/>
    <mergeCell ref="QUL344:QUQ344"/>
    <mergeCell ref="QVB344:QVG344"/>
    <mergeCell ref="QKP344:QKU344"/>
    <mergeCell ref="QLF344:QLK344"/>
    <mergeCell ref="QLV344:QMA344"/>
    <mergeCell ref="QML344:QMQ344"/>
    <mergeCell ref="QNB344:QNG344"/>
    <mergeCell ref="QNR344:QNW344"/>
    <mergeCell ref="QOH344:QOM344"/>
    <mergeCell ref="QOX344:QPC344"/>
    <mergeCell ref="QPN344:QPS344"/>
    <mergeCell ref="QFB344:QFG344"/>
    <mergeCell ref="QFR344:QFW344"/>
    <mergeCell ref="QGH344:QGM344"/>
    <mergeCell ref="QGX344:QHC344"/>
    <mergeCell ref="QHN344:QHS344"/>
    <mergeCell ref="QID344:QII344"/>
    <mergeCell ref="QIT344:QIY344"/>
    <mergeCell ref="QJJ344:QJO344"/>
    <mergeCell ref="QJZ344:QKE344"/>
    <mergeCell ref="PZN344:PZS344"/>
    <mergeCell ref="QAD344:QAI344"/>
    <mergeCell ref="QAT344:QAY344"/>
    <mergeCell ref="QBJ344:QBO344"/>
    <mergeCell ref="QBZ344:QCE344"/>
    <mergeCell ref="QCP344:QCU344"/>
    <mergeCell ref="QDF344:QDK344"/>
    <mergeCell ref="QDV344:QEA344"/>
    <mergeCell ref="QEL344:QEQ344"/>
    <mergeCell ref="PTZ344:PUE344"/>
    <mergeCell ref="PUP344:PUU344"/>
    <mergeCell ref="PVF344:PVK344"/>
    <mergeCell ref="PVV344:PWA344"/>
    <mergeCell ref="PWL344:PWQ344"/>
    <mergeCell ref="PXB344:PXG344"/>
    <mergeCell ref="PXR344:PXW344"/>
    <mergeCell ref="PYH344:PYM344"/>
    <mergeCell ref="PYX344:PZC344"/>
    <mergeCell ref="POL344:POQ344"/>
    <mergeCell ref="PPB344:PPG344"/>
    <mergeCell ref="PPR344:PPW344"/>
    <mergeCell ref="PQH344:PQM344"/>
    <mergeCell ref="PQX344:PRC344"/>
    <mergeCell ref="PRN344:PRS344"/>
    <mergeCell ref="PSD344:PSI344"/>
    <mergeCell ref="PST344:PSY344"/>
    <mergeCell ref="PTJ344:PTO344"/>
    <mergeCell ref="PIX344:PJC344"/>
    <mergeCell ref="PJN344:PJS344"/>
    <mergeCell ref="PKD344:PKI344"/>
    <mergeCell ref="PKT344:PKY344"/>
    <mergeCell ref="PLJ344:PLO344"/>
    <mergeCell ref="PLZ344:PME344"/>
    <mergeCell ref="PMP344:PMU344"/>
    <mergeCell ref="PNF344:PNK344"/>
    <mergeCell ref="PNV344:POA344"/>
    <mergeCell ref="PDJ344:PDO344"/>
    <mergeCell ref="PDZ344:PEE344"/>
    <mergeCell ref="PEP344:PEU344"/>
    <mergeCell ref="PFF344:PFK344"/>
    <mergeCell ref="PFV344:PGA344"/>
    <mergeCell ref="PGL344:PGQ344"/>
    <mergeCell ref="PHB344:PHG344"/>
    <mergeCell ref="PHR344:PHW344"/>
    <mergeCell ref="PIH344:PIM344"/>
    <mergeCell ref="OXV344:OYA344"/>
    <mergeCell ref="OYL344:OYQ344"/>
    <mergeCell ref="OZB344:OZG344"/>
    <mergeCell ref="OZR344:OZW344"/>
    <mergeCell ref="PAH344:PAM344"/>
    <mergeCell ref="PAX344:PBC344"/>
    <mergeCell ref="PBN344:PBS344"/>
    <mergeCell ref="PCD344:PCI344"/>
    <mergeCell ref="PCT344:PCY344"/>
    <mergeCell ref="OSH344:OSM344"/>
    <mergeCell ref="OSX344:OTC344"/>
    <mergeCell ref="OTN344:OTS344"/>
    <mergeCell ref="OUD344:OUI344"/>
    <mergeCell ref="OUT344:OUY344"/>
    <mergeCell ref="OVJ344:OVO344"/>
    <mergeCell ref="OVZ344:OWE344"/>
    <mergeCell ref="OWP344:OWU344"/>
    <mergeCell ref="OXF344:OXK344"/>
    <mergeCell ref="OMT344:OMY344"/>
    <mergeCell ref="ONJ344:ONO344"/>
    <mergeCell ref="ONZ344:OOE344"/>
    <mergeCell ref="OOP344:OOU344"/>
    <mergeCell ref="OPF344:OPK344"/>
    <mergeCell ref="OPV344:OQA344"/>
    <mergeCell ref="OQL344:OQQ344"/>
    <mergeCell ref="ORB344:ORG344"/>
    <mergeCell ref="ORR344:ORW344"/>
    <mergeCell ref="OHF344:OHK344"/>
    <mergeCell ref="OHV344:OIA344"/>
    <mergeCell ref="OIL344:OIQ344"/>
    <mergeCell ref="OJB344:OJG344"/>
    <mergeCell ref="OJR344:OJW344"/>
    <mergeCell ref="OKH344:OKM344"/>
    <mergeCell ref="OKX344:OLC344"/>
    <mergeCell ref="OLN344:OLS344"/>
    <mergeCell ref="OMD344:OMI344"/>
    <mergeCell ref="OBR344:OBW344"/>
    <mergeCell ref="OCH344:OCM344"/>
    <mergeCell ref="OCX344:ODC344"/>
    <mergeCell ref="ODN344:ODS344"/>
    <mergeCell ref="OED344:OEI344"/>
    <mergeCell ref="OET344:OEY344"/>
    <mergeCell ref="OFJ344:OFO344"/>
    <mergeCell ref="OFZ344:OGE344"/>
    <mergeCell ref="OGP344:OGU344"/>
    <mergeCell ref="NWD344:NWI344"/>
    <mergeCell ref="NWT344:NWY344"/>
    <mergeCell ref="NXJ344:NXO344"/>
    <mergeCell ref="NXZ344:NYE344"/>
    <mergeCell ref="NYP344:NYU344"/>
    <mergeCell ref="NZF344:NZK344"/>
    <mergeCell ref="NZV344:OAA344"/>
    <mergeCell ref="OAL344:OAQ344"/>
    <mergeCell ref="OBB344:OBG344"/>
    <mergeCell ref="NQP344:NQU344"/>
    <mergeCell ref="NRF344:NRK344"/>
    <mergeCell ref="NRV344:NSA344"/>
    <mergeCell ref="NSL344:NSQ344"/>
    <mergeCell ref="NTB344:NTG344"/>
    <mergeCell ref="NTR344:NTW344"/>
    <mergeCell ref="NUH344:NUM344"/>
    <mergeCell ref="NUX344:NVC344"/>
    <mergeCell ref="NVN344:NVS344"/>
    <mergeCell ref="NLB344:NLG344"/>
    <mergeCell ref="NLR344:NLW344"/>
    <mergeCell ref="NMH344:NMM344"/>
    <mergeCell ref="NMX344:NNC344"/>
    <mergeCell ref="NNN344:NNS344"/>
    <mergeCell ref="NOD344:NOI344"/>
    <mergeCell ref="NOT344:NOY344"/>
    <mergeCell ref="NPJ344:NPO344"/>
    <mergeCell ref="NPZ344:NQE344"/>
    <mergeCell ref="NFN344:NFS344"/>
    <mergeCell ref="NGD344:NGI344"/>
    <mergeCell ref="NGT344:NGY344"/>
    <mergeCell ref="NHJ344:NHO344"/>
    <mergeCell ref="NHZ344:NIE344"/>
    <mergeCell ref="NIP344:NIU344"/>
    <mergeCell ref="NJF344:NJK344"/>
    <mergeCell ref="NJV344:NKA344"/>
    <mergeCell ref="NKL344:NKQ344"/>
    <mergeCell ref="MZZ344:NAE344"/>
    <mergeCell ref="NAP344:NAU344"/>
    <mergeCell ref="NBF344:NBK344"/>
    <mergeCell ref="NBV344:NCA344"/>
    <mergeCell ref="NCL344:NCQ344"/>
    <mergeCell ref="NDB344:NDG344"/>
    <mergeCell ref="NDR344:NDW344"/>
    <mergeCell ref="NEH344:NEM344"/>
    <mergeCell ref="NEX344:NFC344"/>
    <mergeCell ref="MUL344:MUQ344"/>
    <mergeCell ref="MVB344:MVG344"/>
    <mergeCell ref="MVR344:MVW344"/>
    <mergeCell ref="MWH344:MWM344"/>
    <mergeCell ref="MWX344:MXC344"/>
    <mergeCell ref="MXN344:MXS344"/>
    <mergeCell ref="MYD344:MYI344"/>
    <mergeCell ref="MYT344:MYY344"/>
    <mergeCell ref="MZJ344:MZO344"/>
    <mergeCell ref="MOX344:MPC344"/>
    <mergeCell ref="MPN344:MPS344"/>
    <mergeCell ref="MQD344:MQI344"/>
    <mergeCell ref="MQT344:MQY344"/>
    <mergeCell ref="MRJ344:MRO344"/>
    <mergeCell ref="MRZ344:MSE344"/>
    <mergeCell ref="MSP344:MSU344"/>
    <mergeCell ref="MTF344:MTK344"/>
    <mergeCell ref="MTV344:MUA344"/>
    <mergeCell ref="MJJ344:MJO344"/>
    <mergeCell ref="MJZ344:MKE344"/>
    <mergeCell ref="MKP344:MKU344"/>
    <mergeCell ref="MLF344:MLK344"/>
    <mergeCell ref="MLV344:MMA344"/>
    <mergeCell ref="MML344:MMQ344"/>
    <mergeCell ref="MNB344:MNG344"/>
    <mergeCell ref="MNR344:MNW344"/>
    <mergeCell ref="MOH344:MOM344"/>
    <mergeCell ref="MDV344:MEA344"/>
    <mergeCell ref="MEL344:MEQ344"/>
    <mergeCell ref="MFB344:MFG344"/>
    <mergeCell ref="MFR344:MFW344"/>
    <mergeCell ref="MGH344:MGM344"/>
    <mergeCell ref="MGX344:MHC344"/>
    <mergeCell ref="MHN344:MHS344"/>
    <mergeCell ref="MID344:MII344"/>
    <mergeCell ref="MIT344:MIY344"/>
    <mergeCell ref="LYH344:LYM344"/>
    <mergeCell ref="LYX344:LZC344"/>
    <mergeCell ref="LZN344:LZS344"/>
    <mergeCell ref="MAD344:MAI344"/>
    <mergeCell ref="MAT344:MAY344"/>
    <mergeCell ref="MBJ344:MBO344"/>
    <mergeCell ref="MBZ344:MCE344"/>
    <mergeCell ref="MCP344:MCU344"/>
    <mergeCell ref="MDF344:MDK344"/>
    <mergeCell ref="LST344:LSY344"/>
    <mergeCell ref="LTJ344:LTO344"/>
    <mergeCell ref="LTZ344:LUE344"/>
    <mergeCell ref="LUP344:LUU344"/>
    <mergeCell ref="LVF344:LVK344"/>
    <mergeCell ref="LVV344:LWA344"/>
    <mergeCell ref="LWL344:LWQ344"/>
    <mergeCell ref="LXB344:LXG344"/>
    <mergeCell ref="LXR344:LXW344"/>
    <mergeCell ref="LNF344:LNK344"/>
    <mergeCell ref="LNV344:LOA344"/>
    <mergeCell ref="LOL344:LOQ344"/>
    <mergeCell ref="LPB344:LPG344"/>
    <mergeCell ref="LPR344:LPW344"/>
    <mergeCell ref="LQH344:LQM344"/>
    <mergeCell ref="LQX344:LRC344"/>
    <mergeCell ref="LRN344:LRS344"/>
    <mergeCell ref="LSD344:LSI344"/>
    <mergeCell ref="LHR344:LHW344"/>
    <mergeCell ref="LIH344:LIM344"/>
    <mergeCell ref="LIX344:LJC344"/>
    <mergeCell ref="LJN344:LJS344"/>
    <mergeCell ref="LKD344:LKI344"/>
    <mergeCell ref="LKT344:LKY344"/>
    <mergeCell ref="LLJ344:LLO344"/>
    <mergeCell ref="LLZ344:LME344"/>
    <mergeCell ref="LMP344:LMU344"/>
    <mergeCell ref="LCD344:LCI344"/>
    <mergeCell ref="LCT344:LCY344"/>
    <mergeCell ref="LDJ344:LDO344"/>
    <mergeCell ref="LDZ344:LEE344"/>
    <mergeCell ref="LEP344:LEU344"/>
    <mergeCell ref="LFF344:LFK344"/>
    <mergeCell ref="LFV344:LGA344"/>
    <mergeCell ref="LGL344:LGQ344"/>
    <mergeCell ref="LHB344:LHG344"/>
    <mergeCell ref="KWP344:KWU344"/>
    <mergeCell ref="KXF344:KXK344"/>
    <mergeCell ref="KXV344:KYA344"/>
    <mergeCell ref="KYL344:KYQ344"/>
    <mergeCell ref="KZB344:KZG344"/>
    <mergeCell ref="KZR344:KZW344"/>
    <mergeCell ref="LAH344:LAM344"/>
    <mergeCell ref="LAX344:LBC344"/>
    <mergeCell ref="LBN344:LBS344"/>
    <mergeCell ref="KRB344:KRG344"/>
    <mergeCell ref="KRR344:KRW344"/>
    <mergeCell ref="KSH344:KSM344"/>
    <mergeCell ref="KSX344:KTC344"/>
    <mergeCell ref="KTN344:KTS344"/>
    <mergeCell ref="KUD344:KUI344"/>
    <mergeCell ref="KUT344:KUY344"/>
    <mergeCell ref="KVJ344:KVO344"/>
    <mergeCell ref="KVZ344:KWE344"/>
    <mergeCell ref="KLN344:KLS344"/>
    <mergeCell ref="KMD344:KMI344"/>
    <mergeCell ref="KMT344:KMY344"/>
    <mergeCell ref="KNJ344:KNO344"/>
    <mergeCell ref="KNZ344:KOE344"/>
    <mergeCell ref="KOP344:KOU344"/>
    <mergeCell ref="KPF344:KPK344"/>
    <mergeCell ref="KPV344:KQA344"/>
    <mergeCell ref="KQL344:KQQ344"/>
    <mergeCell ref="KFZ344:KGE344"/>
    <mergeCell ref="KGP344:KGU344"/>
    <mergeCell ref="KHF344:KHK344"/>
    <mergeCell ref="KHV344:KIA344"/>
    <mergeCell ref="KIL344:KIQ344"/>
    <mergeCell ref="KJB344:KJG344"/>
    <mergeCell ref="KJR344:KJW344"/>
    <mergeCell ref="KKH344:KKM344"/>
    <mergeCell ref="KKX344:KLC344"/>
    <mergeCell ref="KAL344:KAQ344"/>
    <mergeCell ref="KBB344:KBG344"/>
    <mergeCell ref="KBR344:KBW344"/>
    <mergeCell ref="KCH344:KCM344"/>
    <mergeCell ref="KCX344:KDC344"/>
    <mergeCell ref="KDN344:KDS344"/>
    <mergeCell ref="KED344:KEI344"/>
    <mergeCell ref="KET344:KEY344"/>
    <mergeCell ref="KFJ344:KFO344"/>
    <mergeCell ref="JUX344:JVC344"/>
    <mergeCell ref="JVN344:JVS344"/>
    <mergeCell ref="JWD344:JWI344"/>
    <mergeCell ref="JWT344:JWY344"/>
    <mergeCell ref="JXJ344:JXO344"/>
    <mergeCell ref="JXZ344:JYE344"/>
    <mergeCell ref="JYP344:JYU344"/>
    <mergeCell ref="JZF344:JZK344"/>
    <mergeCell ref="JZV344:KAA344"/>
    <mergeCell ref="JPJ344:JPO344"/>
    <mergeCell ref="JPZ344:JQE344"/>
    <mergeCell ref="JQP344:JQU344"/>
    <mergeCell ref="JRF344:JRK344"/>
    <mergeCell ref="JRV344:JSA344"/>
    <mergeCell ref="JSL344:JSQ344"/>
    <mergeCell ref="JTB344:JTG344"/>
    <mergeCell ref="JTR344:JTW344"/>
    <mergeCell ref="JUH344:JUM344"/>
    <mergeCell ref="JJV344:JKA344"/>
    <mergeCell ref="JKL344:JKQ344"/>
    <mergeCell ref="JLB344:JLG344"/>
    <mergeCell ref="JLR344:JLW344"/>
    <mergeCell ref="JMH344:JMM344"/>
    <mergeCell ref="JMX344:JNC344"/>
    <mergeCell ref="JNN344:JNS344"/>
    <mergeCell ref="JOD344:JOI344"/>
    <mergeCell ref="JOT344:JOY344"/>
    <mergeCell ref="JEH344:JEM344"/>
    <mergeCell ref="JEX344:JFC344"/>
    <mergeCell ref="JFN344:JFS344"/>
    <mergeCell ref="JGD344:JGI344"/>
    <mergeCell ref="JGT344:JGY344"/>
    <mergeCell ref="JHJ344:JHO344"/>
    <mergeCell ref="JHZ344:JIE344"/>
    <mergeCell ref="JIP344:JIU344"/>
    <mergeCell ref="JJF344:JJK344"/>
    <mergeCell ref="IYT344:IYY344"/>
    <mergeCell ref="IZJ344:IZO344"/>
    <mergeCell ref="IZZ344:JAE344"/>
    <mergeCell ref="JAP344:JAU344"/>
    <mergeCell ref="JBF344:JBK344"/>
    <mergeCell ref="JBV344:JCA344"/>
    <mergeCell ref="JCL344:JCQ344"/>
    <mergeCell ref="JDB344:JDG344"/>
    <mergeCell ref="JDR344:JDW344"/>
    <mergeCell ref="ITF344:ITK344"/>
    <mergeCell ref="ITV344:IUA344"/>
    <mergeCell ref="IUL344:IUQ344"/>
    <mergeCell ref="IVB344:IVG344"/>
    <mergeCell ref="IVR344:IVW344"/>
    <mergeCell ref="IWH344:IWM344"/>
    <mergeCell ref="IWX344:IXC344"/>
    <mergeCell ref="IXN344:IXS344"/>
    <mergeCell ref="IYD344:IYI344"/>
    <mergeCell ref="INR344:INW344"/>
    <mergeCell ref="IOH344:IOM344"/>
    <mergeCell ref="IOX344:IPC344"/>
    <mergeCell ref="IPN344:IPS344"/>
    <mergeCell ref="IQD344:IQI344"/>
    <mergeCell ref="IQT344:IQY344"/>
    <mergeCell ref="IRJ344:IRO344"/>
    <mergeCell ref="IRZ344:ISE344"/>
    <mergeCell ref="ISP344:ISU344"/>
    <mergeCell ref="IID344:III344"/>
    <mergeCell ref="IIT344:IIY344"/>
    <mergeCell ref="IJJ344:IJO344"/>
    <mergeCell ref="IJZ344:IKE344"/>
    <mergeCell ref="IKP344:IKU344"/>
    <mergeCell ref="ILF344:ILK344"/>
    <mergeCell ref="ILV344:IMA344"/>
    <mergeCell ref="IML344:IMQ344"/>
    <mergeCell ref="INB344:ING344"/>
    <mergeCell ref="ICP344:ICU344"/>
    <mergeCell ref="IDF344:IDK344"/>
    <mergeCell ref="IDV344:IEA344"/>
    <mergeCell ref="IEL344:IEQ344"/>
    <mergeCell ref="IFB344:IFG344"/>
    <mergeCell ref="IFR344:IFW344"/>
    <mergeCell ref="IGH344:IGM344"/>
    <mergeCell ref="IGX344:IHC344"/>
    <mergeCell ref="IHN344:IHS344"/>
    <mergeCell ref="HXB344:HXG344"/>
    <mergeCell ref="HXR344:HXW344"/>
    <mergeCell ref="HYH344:HYM344"/>
    <mergeCell ref="HYX344:HZC344"/>
    <mergeCell ref="HZN344:HZS344"/>
    <mergeCell ref="IAD344:IAI344"/>
    <mergeCell ref="IAT344:IAY344"/>
    <mergeCell ref="IBJ344:IBO344"/>
    <mergeCell ref="IBZ344:ICE344"/>
    <mergeCell ref="HRN344:HRS344"/>
    <mergeCell ref="HSD344:HSI344"/>
    <mergeCell ref="HST344:HSY344"/>
    <mergeCell ref="HTJ344:HTO344"/>
    <mergeCell ref="HTZ344:HUE344"/>
    <mergeCell ref="HUP344:HUU344"/>
    <mergeCell ref="HVF344:HVK344"/>
    <mergeCell ref="HVV344:HWA344"/>
    <mergeCell ref="HWL344:HWQ344"/>
    <mergeCell ref="HLZ344:HME344"/>
    <mergeCell ref="HMP344:HMU344"/>
    <mergeCell ref="HNF344:HNK344"/>
    <mergeCell ref="HNV344:HOA344"/>
    <mergeCell ref="HOL344:HOQ344"/>
    <mergeCell ref="HPB344:HPG344"/>
    <mergeCell ref="HPR344:HPW344"/>
    <mergeCell ref="HQH344:HQM344"/>
    <mergeCell ref="HQX344:HRC344"/>
    <mergeCell ref="HGL344:HGQ344"/>
    <mergeCell ref="HHB344:HHG344"/>
    <mergeCell ref="HHR344:HHW344"/>
    <mergeCell ref="HIH344:HIM344"/>
    <mergeCell ref="HIX344:HJC344"/>
    <mergeCell ref="HJN344:HJS344"/>
    <mergeCell ref="HKD344:HKI344"/>
    <mergeCell ref="HKT344:HKY344"/>
    <mergeCell ref="HLJ344:HLO344"/>
    <mergeCell ref="HAX344:HBC344"/>
    <mergeCell ref="HBN344:HBS344"/>
    <mergeCell ref="HCD344:HCI344"/>
    <mergeCell ref="HCT344:HCY344"/>
    <mergeCell ref="HDJ344:HDO344"/>
    <mergeCell ref="HDZ344:HEE344"/>
    <mergeCell ref="HEP344:HEU344"/>
    <mergeCell ref="HFF344:HFK344"/>
    <mergeCell ref="HFV344:HGA344"/>
    <mergeCell ref="GVJ344:GVO344"/>
    <mergeCell ref="GVZ344:GWE344"/>
    <mergeCell ref="GWP344:GWU344"/>
    <mergeCell ref="GXF344:GXK344"/>
    <mergeCell ref="GXV344:GYA344"/>
    <mergeCell ref="GYL344:GYQ344"/>
    <mergeCell ref="GZB344:GZG344"/>
    <mergeCell ref="GZR344:GZW344"/>
    <mergeCell ref="HAH344:HAM344"/>
    <mergeCell ref="GPV344:GQA344"/>
    <mergeCell ref="GQL344:GQQ344"/>
    <mergeCell ref="GRB344:GRG344"/>
    <mergeCell ref="GRR344:GRW344"/>
    <mergeCell ref="GSH344:GSM344"/>
    <mergeCell ref="GSX344:GTC344"/>
    <mergeCell ref="GTN344:GTS344"/>
    <mergeCell ref="GUD344:GUI344"/>
    <mergeCell ref="GUT344:GUY344"/>
    <mergeCell ref="GKH344:GKM344"/>
    <mergeCell ref="GKX344:GLC344"/>
    <mergeCell ref="GLN344:GLS344"/>
    <mergeCell ref="GMD344:GMI344"/>
    <mergeCell ref="GMT344:GMY344"/>
    <mergeCell ref="GNJ344:GNO344"/>
    <mergeCell ref="GNZ344:GOE344"/>
    <mergeCell ref="GOP344:GOU344"/>
    <mergeCell ref="GPF344:GPK344"/>
    <mergeCell ref="GET344:GEY344"/>
    <mergeCell ref="GFJ344:GFO344"/>
    <mergeCell ref="GFZ344:GGE344"/>
    <mergeCell ref="GGP344:GGU344"/>
    <mergeCell ref="GHF344:GHK344"/>
    <mergeCell ref="GHV344:GIA344"/>
    <mergeCell ref="GIL344:GIQ344"/>
    <mergeCell ref="GJB344:GJG344"/>
    <mergeCell ref="GJR344:GJW344"/>
    <mergeCell ref="FZF344:FZK344"/>
    <mergeCell ref="FZV344:GAA344"/>
    <mergeCell ref="GAL344:GAQ344"/>
    <mergeCell ref="GBB344:GBG344"/>
    <mergeCell ref="GBR344:GBW344"/>
    <mergeCell ref="GCH344:GCM344"/>
    <mergeCell ref="GCX344:GDC344"/>
    <mergeCell ref="GDN344:GDS344"/>
    <mergeCell ref="GED344:GEI344"/>
    <mergeCell ref="FTR344:FTW344"/>
    <mergeCell ref="FUH344:FUM344"/>
    <mergeCell ref="FUX344:FVC344"/>
    <mergeCell ref="FVN344:FVS344"/>
    <mergeCell ref="FWD344:FWI344"/>
    <mergeCell ref="FWT344:FWY344"/>
    <mergeCell ref="FXJ344:FXO344"/>
    <mergeCell ref="FXZ344:FYE344"/>
    <mergeCell ref="FYP344:FYU344"/>
    <mergeCell ref="FOD344:FOI344"/>
    <mergeCell ref="FOT344:FOY344"/>
    <mergeCell ref="FPJ344:FPO344"/>
    <mergeCell ref="FPZ344:FQE344"/>
    <mergeCell ref="FQP344:FQU344"/>
    <mergeCell ref="FRF344:FRK344"/>
    <mergeCell ref="FRV344:FSA344"/>
    <mergeCell ref="FSL344:FSQ344"/>
    <mergeCell ref="FTB344:FTG344"/>
    <mergeCell ref="FIP344:FIU344"/>
    <mergeCell ref="FJF344:FJK344"/>
    <mergeCell ref="FJV344:FKA344"/>
    <mergeCell ref="FKL344:FKQ344"/>
    <mergeCell ref="FLB344:FLG344"/>
    <mergeCell ref="FLR344:FLW344"/>
    <mergeCell ref="FMH344:FMM344"/>
    <mergeCell ref="FMX344:FNC344"/>
    <mergeCell ref="FNN344:FNS344"/>
    <mergeCell ref="FDB344:FDG344"/>
    <mergeCell ref="FDR344:FDW344"/>
    <mergeCell ref="FEH344:FEM344"/>
    <mergeCell ref="FEX344:FFC344"/>
    <mergeCell ref="FFN344:FFS344"/>
    <mergeCell ref="FGD344:FGI344"/>
    <mergeCell ref="FGT344:FGY344"/>
    <mergeCell ref="FHJ344:FHO344"/>
    <mergeCell ref="FHZ344:FIE344"/>
    <mergeCell ref="EXN344:EXS344"/>
    <mergeCell ref="EYD344:EYI344"/>
    <mergeCell ref="EYT344:EYY344"/>
    <mergeCell ref="EZJ344:EZO344"/>
    <mergeCell ref="EZZ344:FAE344"/>
    <mergeCell ref="FAP344:FAU344"/>
    <mergeCell ref="FBF344:FBK344"/>
    <mergeCell ref="FBV344:FCA344"/>
    <mergeCell ref="FCL344:FCQ344"/>
    <mergeCell ref="ERZ344:ESE344"/>
    <mergeCell ref="ESP344:ESU344"/>
    <mergeCell ref="ETF344:ETK344"/>
    <mergeCell ref="ETV344:EUA344"/>
    <mergeCell ref="EUL344:EUQ344"/>
    <mergeCell ref="EVB344:EVG344"/>
    <mergeCell ref="EVR344:EVW344"/>
    <mergeCell ref="EWH344:EWM344"/>
    <mergeCell ref="EWX344:EXC344"/>
    <mergeCell ref="EML344:EMQ344"/>
    <mergeCell ref="ENB344:ENG344"/>
    <mergeCell ref="ENR344:ENW344"/>
    <mergeCell ref="EOH344:EOM344"/>
    <mergeCell ref="EOX344:EPC344"/>
    <mergeCell ref="EPN344:EPS344"/>
    <mergeCell ref="EQD344:EQI344"/>
    <mergeCell ref="EQT344:EQY344"/>
    <mergeCell ref="ERJ344:ERO344"/>
    <mergeCell ref="EGX344:EHC344"/>
    <mergeCell ref="EHN344:EHS344"/>
    <mergeCell ref="EID344:EII344"/>
    <mergeCell ref="EIT344:EIY344"/>
    <mergeCell ref="EJJ344:EJO344"/>
    <mergeCell ref="EJZ344:EKE344"/>
    <mergeCell ref="EKP344:EKU344"/>
    <mergeCell ref="ELF344:ELK344"/>
    <mergeCell ref="ELV344:EMA344"/>
    <mergeCell ref="EBJ344:EBO344"/>
    <mergeCell ref="EBZ344:ECE344"/>
    <mergeCell ref="ECP344:ECU344"/>
    <mergeCell ref="EDF344:EDK344"/>
    <mergeCell ref="EDV344:EEA344"/>
    <mergeCell ref="EEL344:EEQ344"/>
    <mergeCell ref="EFB344:EFG344"/>
    <mergeCell ref="EFR344:EFW344"/>
    <mergeCell ref="EGH344:EGM344"/>
    <mergeCell ref="DVV344:DWA344"/>
    <mergeCell ref="DWL344:DWQ344"/>
    <mergeCell ref="DXB344:DXG344"/>
    <mergeCell ref="DXR344:DXW344"/>
    <mergeCell ref="DYH344:DYM344"/>
    <mergeCell ref="DYX344:DZC344"/>
    <mergeCell ref="DZN344:DZS344"/>
    <mergeCell ref="EAD344:EAI344"/>
    <mergeCell ref="EAT344:EAY344"/>
    <mergeCell ref="DQH344:DQM344"/>
    <mergeCell ref="DQX344:DRC344"/>
    <mergeCell ref="DRN344:DRS344"/>
    <mergeCell ref="DSD344:DSI344"/>
    <mergeCell ref="DST344:DSY344"/>
    <mergeCell ref="DTJ344:DTO344"/>
    <mergeCell ref="DTZ344:DUE344"/>
    <mergeCell ref="DUP344:DUU344"/>
    <mergeCell ref="DVF344:DVK344"/>
    <mergeCell ref="DKT344:DKY344"/>
    <mergeCell ref="DLJ344:DLO344"/>
    <mergeCell ref="DLZ344:DME344"/>
    <mergeCell ref="DMP344:DMU344"/>
    <mergeCell ref="DNF344:DNK344"/>
    <mergeCell ref="DNV344:DOA344"/>
    <mergeCell ref="DOL344:DOQ344"/>
    <mergeCell ref="DPB344:DPG344"/>
    <mergeCell ref="DPR344:DPW344"/>
    <mergeCell ref="DFF344:DFK344"/>
    <mergeCell ref="DFV344:DGA344"/>
    <mergeCell ref="DGL344:DGQ344"/>
    <mergeCell ref="DHB344:DHG344"/>
    <mergeCell ref="DHR344:DHW344"/>
    <mergeCell ref="DIH344:DIM344"/>
    <mergeCell ref="DIX344:DJC344"/>
    <mergeCell ref="DJN344:DJS344"/>
    <mergeCell ref="DKD344:DKI344"/>
    <mergeCell ref="CZR344:CZW344"/>
    <mergeCell ref="DAH344:DAM344"/>
    <mergeCell ref="DAX344:DBC344"/>
    <mergeCell ref="DBN344:DBS344"/>
    <mergeCell ref="DCD344:DCI344"/>
    <mergeCell ref="DCT344:DCY344"/>
    <mergeCell ref="DDJ344:DDO344"/>
    <mergeCell ref="DDZ344:DEE344"/>
    <mergeCell ref="DEP344:DEU344"/>
    <mergeCell ref="CUD344:CUI344"/>
    <mergeCell ref="CUT344:CUY344"/>
    <mergeCell ref="CVJ344:CVO344"/>
    <mergeCell ref="CVZ344:CWE344"/>
    <mergeCell ref="CWP344:CWU344"/>
    <mergeCell ref="CXF344:CXK344"/>
    <mergeCell ref="CXV344:CYA344"/>
    <mergeCell ref="CYL344:CYQ344"/>
    <mergeCell ref="CZB344:CZG344"/>
    <mergeCell ref="COP344:COU344"/>
    <mergeCell ref="CPF344:CPK344"/>
    <mergeCell ref="CPV344:CQA344"/>
    <mergeCell ref="CQL344:CQQ344"/>
    <mergeCell ref="CRB344:CRG344"/>
    <mergeCell ref="CRR344:CRW344"/>
    <mergeCell ref="CSH344:CSM344"/>
    <mergeCell ref="CSX344:CTC344"/>
    <mergeCell ref="CTN344:CTS344"/>
    <mergeCell ref="CJB344:CJG344"/>
    <mergeCell ref="CJR344:CJW344"/>
    <mergeCell ref="CKH344:CKM344"/>
    <mergeCell ref="CKX344:CLC344"/>
    <mergeCell ref="CLN344:CLS344"/>
    <mergeCell ref="CMD344:CMI344"/>
    <mergeCell ref="CMT344:CMY344"/>
    <mergeCell ref="CNJ344:CNO344"/>
    <mergeCell ref="CNZ344:COE344"/>
    <mergeCell ref="CDN344:CDS344"/>
    <mergeCell ref="CED344:CEI344"/>
    <mergeCell ref="CET344:CEY344"/>
    <mergeCell ref="CFJ344:CFO344"/>
    <mergeCell ref="CFZ344:CGE344"/>
    <mergeCell ref="CGP344:CGU344"/>
    <mergeCell ref="CHF344:CHK344"/>
    <mergeCell ref="CHV344:CIA344"/>
    <mergeCell ref="CIL344:CIQ344"/>
    <mergeCell ref="BXZ344:BYE344"/>
    <mergeCell ref="BYP344:BYU344"/>
    <mergeCell ref="BZF344:BZK344"/>
    <mergeCell ref="BZV344:CAA344"/>
    <mergeCell ref="CAL344:CAQ344"/>
    <mergeCell ref="CBB344:CBG344"/>
    <mergeCell ref="CBR344:CBW344"/>
    <mergeCell ref="CCH344:CCM344"/>
    <mergeCell ref="CCX344:CDC344"/>
    <mergeCell ref="BSL344:BSQ344"/>
    <mergeCell ref="BTB344:BTG344"/>
    <mergeCell ref="BTR344:BTW344"/>
    <mergeCell ref="BUH344:BUM344"/>
    <mergeCell ref="BUX344:BVC344"/>
    <mergeCell ref="BVN344:BVS344"/>
    <mergeCell ref="BWD344:BWI344"/>
    <mergeCell ref="BWT344:BWY344"/>
    <mergeCell ref="BXJ344:BXO344"/>
    <mergeCell ref="BMX344:BNC344"/>
    <mergeCell ref="BNN344:BNS344"/>
    <mergeCell ref="BOD344:BOI344"/>
    <mergeCell ref="BOT344:BOY344"/>
    <mergeCell ref="BPJ344:BPO344"/>
    <mergeCell ref="BPZ344:BQE344"/>
    <mergeCell ref="BQP344:BQU344"/>
    <mergeCell ref="BRF344:BRK344"/>
    <mergeCell ref="BRV344:BSA344"/>
    <mergeCell ref="BHJ344:BHO344"/>
    <mergeCell ref="BHZ344:BIE344"/>
    <mergeCell ref="BIP344:BIU344"/>
    <mergeCell ref="BJF344:BJK344"/>
    <mergeCell ref="BJV344:BKA344"/>
    <mergeCell ref="BKL344:BKQ344"/>
    <mergeCell ref="BLB344:BLG344"/>
    <mergeCell ref="BLR344:BLW344"/>
    <mergeCell ref="BMH344:BMM344"/>
    <mergeCell ref="BBV344:BCA344"/>
    <mergeCell ref="BCL344:BCQ344"/>
    <mergeCell ref="BDB344:BDG344"/>
    <mergeCell ref="BDR344:BDW344"/>
    <mergeCell ref="BEH344:BEM344"/>
    <mergeCell ref="BEX344:BFC344"/>
    <mergeCell ref="BFN344:BFS344"/>
    <mergeCell ref="BGD344:BGI344"/>
    <mergeCell ref="BGT344:BGY344"/>
    <mergeCell ref="AWH344:AWM344"/>
    <mergeCell ref="AWX344:AXC344"/>
    <mergeCell ref="AXN344:AXS344"/>
    <mergeCell ref="AYD344:AYI344"/>
    <mergeCell ref="AYT344:AYY344"/>
    <mergeCell ref="AZJ344:AZO344"/>
    <mergeCell ref="AZZ344:BAE344"/>
    <mergeCell ref="BAP344:BAU344"/>
    <mergeCell ref="BBF344:BBK344"/>
    <mergeCell ref="AQT344:AQY344"/>
    <mergeCell ref="ARJ344:ARO344"/>
    <mergeCell ref="ARZ344:ASE344"/>
    <mergeCell ref="ASP344:ASU344"/>
    <mergeCell ref="ATF344:ATK344"/>
    <mergeCell ref="ATV344:AUA344"/>
    <mergeCell ref="AUL344:AUQ344"/>
    <mergeCell ref="AVB344:AVG344"/>
    <mergeCell ref="AVR344:AVW344"/>
    <mergeCell ref="ALF344:ALK344"/>
    <mergeCell ref="ALV344:AMA344"/>
    <mergeCell ref="AML344:AMQ344"/>
    <mergeCell ref="ANB344:ANG344"/>
    <mergeCell ref="ANR344:ANW344"/>
    <mergeCell ref="AOH344:AOM344"/>
    <mergeCell ref="AOX344:APC344"/>
    <mergeCell ref="APN344:APS344"/>
    <mergeCell ref="AQD344:AQI344"/>
    <mergeCell ref="AFR344:AFW344"/>
    <mergeCell ref="AGH344:AGM344"/>
    <mergeCell ref="AGX344:AHC344"/>
    <mergeCell ref="AHN344:AHS344"/>
    <mergeCell ref="AID344:AII344"/>
    <mergeCell ref="AIT344:AIY344"/>
    <mergeCell ref="AJJ344:AJO344"/>
    <mergeCell ref="AJZ344:AKE344"/>
    <mergeCell ref="AKP344:AKU344"/>
    <mergeCell ref="AAD344:AAI344"/>
    <mergeCell ref="AAT344:AAY344"/>
    <mergeCell ref="ABJ344:ABO344"/>
    <mergeCell ref="ABZ344:ACE344"/>
    <mergeCell ref="ACP344:ACU344"/>
    <mergeCell ref="ADF344:ADK344"/>
    <mergeCell ref="ADV344:AEA344"/>
    <mergeCell ref="AEL344:AEQ344"/>
    <mergeCell ref="AFB344:AFG344"/>
    <mergeCell ref="UP344:UU344"/>
    <mergeCell ref="VF344:VK344"/>
    <mergeCell ref="VV344:WA344"/>
    <mergeCell ref="WL344:WQ344"/>
    <mergeCell ref="XB344:XG344"/>
    <mergeCell ref="XR344:XW344"/>
    <mergeCell ref="YH344:YM344"/>
    <mergeCell ref="YX344:ZC344"/>
    <mergeCell ref="ZN344:ZS344"/>
    <mergeCell ref="PB344:PG344"/>
    <mergeCell ref="PR344:PW344"/>
    <mergeCell ref="QH344:QM344"/>
    <mergeCell ref="QX344:RC344"/>
    <mergeCell ref="RN344:RS344"/>
    <mergeCell ref="SD344:SI344"/>
    <mergeCell ref="ST344:SY344"/>
    <mergeCell ref="TJ344:TO344"/>
    <mergeCell ref="TZ344:UE344"/>
    <mergeCell ref="JN344:JS344"/>
    <mergeCell ref="KD344:KI344"/>
    <mergeCell ref="KT344:KY344"/>
    <mergeCell ref="LJ344:LO344"/>
    <mergeCell ref="LZ344:ME344"/>
    <mergeCell ref="MP344:MU344"/>
    <mergeCell ref="NF344:NK344"/>
    <mergeCell ref="NV344:OA344"/>
    <mergeCell ref="OL344:OQ344"/>
    <mergeCell ref="XCA339:XCF339"/>
    <mergeCell ref="XCQ339:XCV339"/>
    <mergeCell ref="XDG339:XDL339"/>
    <mergeCell ref="XDW339:XEB339"/>
    <mergeCell ref="XEM339:XER339"/>
    <mergeCell ref="B340:G340"/>
    <mergeCell ref="B342:G342"/>
    <mergeCell ref="B344:G344"/>
    <mergeCell ref="R344:W344"/>
    <mergeCell ref="AH344:AM344"/>
    <mergeCell ref="AX344:BC344"/>
    <mergeCell ref="BN344:BS344"/>
    <mergeCell ref="CD344:CI344"/>
    <mergeCell ref="CT344:CY344"/>
    <mergeCell ref="DJ344:DO344"/>
    <mergeCell ref="DZ344:EE344"/>
    <mergeCell ref="EP344:EU344"/>
    <mergeCell ref="FF344:FK344"/>
    <mergeCell ref="FV344:GA344"/>
    <mergeCell ref="GL344:GQ344"/>
    <mergeCell ref="HB344:HG344"/>
    <mergeCell ref="HR344:HW344"/>
    <mergeCell ref="IH344:IM344"/>
    <mergeCell ref="IX344:JC344"/>
    <mergeCell ref="WWM339:WWR339"/>
    <mergeCell ref="WXC339:WXH339"/>
    <mergeCell ref="WXS339:WXX339"/>
    <mergeCell ref="WYI339:WYN339"/>
    <mergeCell ref="WYY339:WZD339"/>
    <mergeCell ref="WZO339:WZT339"/>
    <mergeCell ref="XAE339:XAJ339"/>
    <mergeCell ref="XAU339:XAZ339"/>
    <mergeCell ref="XBK339:XBP339"/>
    <mergeCell ref="WQY339:WRD339"/>
    <mergeCell ref="WRO339:WRT339"/>
    <mergeCell ref="WSE339:WSJ339"/>
    <mergeCell ref="WSU339:WSZ339"/>
    <mergeCell ref="WTK339:WTP339"/>
    <mergeCell ref="WUA339:WUF339"/>
    <mergeCell ref="WUQ339:WUV339"/>
    <mergeCell ref="WVG339:WVL339"/>
    <mergeCell ref="WVW339:WWB339"/>
    <mergeCell ref="WLK339:WLP339"/>
    <mergeCell ref="WMA339:WMF339"/>
    <mergeCell ref="WMQ339:WMV339"/>
    <mergeCell ref="WNG339:WNL339"/>
    <mergeCell ref="WNW339:WOB339"/>
    <mergeCell ref="WOM339:WOR339"/>
    <mergeCell ref="WPC339:WPH339"/>
    <mergeCell ref="WPS339:WPX339"/>
    <mergeCell ref="WQI339:WQN339"/>
    <mergeCell ref="WFW339:WGB339"/>
    <mergeCell ref="WGM339:WGR339"/>
    <mergeCell ref="WHC339:WHH339"/>
    <mergeCell ref="WHS339:WHX339"/>
    <mergeCell ref="WII339:WIN339"/>
    <mergeCell ref="WIY339:WJD339"/>
    <mergeCell ref="WJO339:WJT339"/>
    <mergeCell ref="WKE339:WKJ339"/>
    <mergeCell ref="WKU339:WKZ339"/>
    <mergeCell ref="WAI339:WAN339"/>
    <mergeCell ref="WAY339:WBD339"/>
    <mergeCell ref="WBO339:WBT339"/>
    <mergeCell ref="WCE339:WCJ339"/>
    <mergeCell ref="WCU339:WCZ339"/>
    <mergeCell ref="WDK339:WDP339"/>
    <mergeCell ref="WEA339:WEF339"/>
    <mergeCell ref="WEQ339:WEV339"/>
    <mergeCell ref="WFG339:WFL339"/>
    <mergeCell ref="VUU339:VUZ339"/>
    <mergeCell ref="VVK339:VVP339"/>
    <mergeCell ref="VWA339:VWF339"/>
    <mergeCell ref="VWQ339:VWV339"/>
    <mergeCell ref="VXG339:VXL339"/>
    <mergeCell ref="VXW339:VYB339"/>
    <mergeCell ref="VYM339:VYR339"/>
    <mergeCell ref="VZC339:VZH339"/>
    <mergeCell ref="VZS339:VZX339"/>
    <mergeCell ref="VPG339:VPL339"/>
    <mergeCell ref="VPW339:VQB339"/>
    <mergeCell ref="VQM339:VQR339"/>
    <mergeCell ref="VRC339:VRH339"/>
    <mergeCell ref="VRS339:VRX339"/>
    <mergeCell ref="VSI339:VSN339"/>
    <mergeCell ref="VSY339:VTD339"/>
    <mergeCell ref="VTO339:VTT339"/>
    <mergeCell ref="VUE339:VUJ339"/>
    <mergeCell ref="VJS339:VJX339"/>
    <mergeCell ref="VKI339:VKN339"/>
    <mergeCell ref="VKY339:VLD339"/>
    <mergeCell ref="VLO339:VLT339"/>
    <mergeCell ref="VME339:VMJ339"/>
    <mergeCell ref="VMU339:VMZ339"/>
    <mergeCell ref="VNK339:VNP339"/>
    <mergeCell ref="VOA339:VOF339"/>
    <mergeCell ref="VOQ339:VOV339"/>
    <mergeCell ref="VEE339:VEJ339"/>
    <mergeCell ref="VEU339:VEZ339"/>
    <mergeCell ref="VFK339:VFP339"/>
    <mergeCell ref="VGA339:VGF339"/>
    <mergeCell ref="VGQ339:VGV339"/>
    <mergeCell ref="VHG339:VHL339"/>
    <mergeCell ref="VHW339:VIB339"/>
    <mergeCell ref="VIM339:VIR339"/>
    <mergeCell ref="VJC339:VJH339"/>
    <mergeCell ref="UYQ339:UYV339"/>
    <mergeCell ref="UZG339:UZL339"/>
    <mergeCell ref="UZW339:VAB339"/>
    <mergeCell ref="VAM339:VAR339"/>
    <mergeCell ref="VBC339:VBH339"/>
    <mergeCell ref="VBS339:VBX339"/>
    <mergeCell ref="VCI339:VCN339"/>
    <mergeCell ref="VCY339:VDD339"/>
    <mergeCell ref="VDO339:VDT339"/>
    <mergeCell ref="UTC339:UTH339"/>
    <mergeCell ref="UTS339:UTX339"/>
    <mergeCell ref="UUI339:UUN339"/>
    <mergeCell ref="UUY339:UVD339"/>
    <mergeCell ref="UVO339:UVT339"/>
    <mergeCell ref="UWE339:UWJ339"/>
    <mergeCell ref="UWU339:UWZ339"/>
    <mergeCell ref="UXK339:UXP339"/>
    <mergeCell ref="UYA339:UYF339"/>
    <mergeCell ref="UNO339:UNT339"/>
    <mergeCell ref="UOE339:UOJ339"/>
    <mergeCell ref="UOU339:UOZ339"/>
    <mergeCell ref="UPK339:UPP339"/>
    <mergeCell ref="UQA339:UQF339"/>
    <mergeCell ref="UQQ339:UQV339"/>
    <mergeCell ref="URG339:URL339"/>
    <mergeCell ref="URW339:USB339"/>
    <mergeCell ref="USM339:USR339"/>
    <mergeCell ref="UIA339:UIF339"/>
    <mergeCell ref="UIQ339:UIV339"/>
    <mergeCell ref="UJG339:UJL339"/>
    <mergeCell ref="UJW339:UKB339"/>
    <mergeCell ref="UKM339:UKR339"/>
    <mergeCell ref="ULC339:ULH339"/>
    <mergeCell ref="ULS339:ULX339"/>
    <mergeCell ref="UMI339:UMN339"/>
    <mergeCell ref="UMY339:UND339"/>
    <mergeCell ref="UCM339:UCR339"/>
    <mergeCell ref="UDC339:UDH339"/>
    <mergeCell ref="UDS339:UDX339"/>
    <mergeCell ref="UEI339:UEN339"/>
    <mergeCell ref="UEY339:UFD339"/>
    <mergeCell ref="UFO339:UFT339"/>
    <mergeCell ref="UGE339:UGJ339"/>
    <mergeCell ref="UGU339:UGZ339"/>
    <mergeCell ref="UHK339:UHP339"/>
    <mergeCell ref="TWY339:TXD339"/>
    <mergeCell ref="TXO339:TXT339"/>
    <mergeCell ref="TYE339:TYJ339"/>
    <mergeCell ref="TYU339:TYZ339"/>
    <mergeCell ref="TZK339:TZP339"/>
    <mergeCell ref="UAA339:UAF339"/>
    <mergeCell ref="UAQ339:UAV339"/>
    <mergeCell ref="UBG339:UBL339"/>
    <mergeCell ref="UBW339:UCB339"/>
    <mergeCell ref="TRK339:TRP339"/>
    <mergeCell ref="TSA339:TSF339"/>
    <mergeCell ref="TSQ339:TSV339"/>
    <mergeCell ref="TTG339:TTL339"/>
    <mergeCell ref="TTW339:TUB339"/>
    <mergeCell ref="TUM339:TUR339"/>
    <mergeCell ref="TVC339:TVH339"/>
    <mergeCell ref="TVS339:TVX339"/>
    <mergeCell ref="TWI339:TWN339"/>
    <mergeCell ref="TLW339:TMB339"/>
    <mergeCell ref="TMM339:TMR339"/>
    <mergeCell ref="TNC339:TNH339"/>
    <mergeCell ref="TNS339:TNX339"/>
    <mergeCell ref="TOI339:TON339"/>
    <mergeCell ref="TOY339:TPD339"/>
    <mergeCell ref="TPO339:TPT339"/>
    <mergeCell ref="TQE339:TQJ339"/>
    <mergeCell ref="TQU339:TQZ339"/>
    <mergeCell ref="TGI339:TGN339"/>
    <mergeCell ref="TGY339:THD339"/>
    <mergeCell ref="THO339:THT339"/>
    <mergeCell ref="TIE339:TIJ339"/>
    <mergeCell ref="TIU339:TIZ339"/>
    <mergeCell ref="TJK339:TJP339"/>
    <mergeCell ref="TKA339:TKF339"/>
    <mergeCell ref="TKQ339:TKV339"/>
    <mergeCell ref="TLG339:TLL339"/>
    <mergeCell ref="TAU339:TAZ339"/>
    <mergeCell ref="TBK339:TBP339"/>
    <mergeCell ref="TCA339:TCF339"/>
    <mergeCell ref="TCQ339:TCV339"/>
    <mergeCell ref="TDG339:TDL339"/>
    <mergeCell ref="TDW339:TEB339"/>
    <mergeCell ref="TEM339:TER339"/>
    <mergeCell ref="TFC339:TFH339"/>
    <mergeCell ref="TFS339:TFX339"/>
    <mergeCell ref="SVG339:SVL339"/>
    <mergeCell ref="SVW339:SWB339"/>
    <mergeCell ref="SWM339:SWR339"/>
    <mergeCell ref="SXC339:SXH339"/>
    <mergeCell ref="SXS339:SXX339"/>
    <mergeCell ref="SYI339:SYN339"/>
    <mergeCell ref="SYY339:SZD339"/>
    <mergeCell ref="SZO339:SZT339"/>
    <mergeCell ref="TAE339:TAJ339"/>
    <mergeCell ref="SPS339:SPX339"/>
    <mergeCell ref="SQI339:SQN339"/>
    <mergeCell ref="SQY339:SRD339"/>
    <mergeCell ref="SRO339:SRT339"/>
    <mergeCell ref="SSE339:SSJ339"/>
    <mergeCell ref="SSU339:SSZ339"/>
    <mergeCell ref="STK339:STP339"/>
    <mergeCell ref="SUA339:SUF339"/>
    <mergeCell ref="SUQ339:SUV339"/>
    <mergeCell ref="SKE339:SKJ339"/>
    <mergeCell ref="SKU339:SKZ339"/>
    <mergeCell ref="SLK339:SLP339"/>
    <mergeCell ref="SMA339:SMF339"/>
    <mergeCell ref="SMQ339:SMV339"/>
    <mergeCell ref="SNG339:SNL339"/>
    <mergeCell ref="SNW339:SOB339"/>
    <mergeCell ref="SOM339:SOR339"/>
    <mergeCell ref="SPC339:SPH339"/>
    <mergeCell ref="SEQ339:SEV339"/>
    <mergeCell ref="SFG339:SFL339"/>
    <mergeCell ref="SFW339:SGB339"/>
    <mergeCell ref="SGM339:SGR339"/>
    <mergeCell ref="SHC339:SHH339"/>
    <mergeCell ref="SHS339:SHX339"/>
    <mergeCell ref="SII339:SIN339"/>
    <mergeCell ref="SIY339:SJD339"/>
    <mergeCell ref="SJO339:SJT339"/>
    <mergeCell ref="RZC339:RZH339"/>
    <mergeCell ref="RZS339:RZX339"/>
    <mergeCell ref="SAI339:SAN339"/>
    <mergeCell ref="SAY339:SBD339"/>
    <mergeCell ref="SBO339:SBT339"/>
    <mergeCell ref="SCE339:SCJ339"/>
    <mergeCell ref="SCU339:SCZ339"/>
    <mergeCell ref="SDK339:SDP339"/>
    <mergeCell ref="SEA339:SEF339"/>
    <mergeCell ref="RTO339:RTT339"/>
    <mergeCell ref="RUE339:RUJ339"/>
    <mergeCell ref="RUU339:RUZ339"/>
    <mergeCell ref="RVK339:RVP339"/>
    <mergeCell ref="RWA339:RWF339"/>
    <mergeCell ref="RWQ339:RWV339"/>
    <mergeCell ref="RXG339:RXL339"/>
    <mergeCell ref="RXW339:RYB339"/>
    <mergeCell ref="RYM339:RYR339"/>
    <mergeCell ref="ROA339:ROF339"/>
    <mergeCell ref="ROQ339:ROV339"/>
    <mergeCell ref="RPG339:RPL339"/>
    <mergeCell ref="RPW339:RQB339"/>
    <mergeCell ref="RQM339:RQR339"/>
    <mergeCell ref="RRC339:RRH339"/>
    <mergeCell ref="RRS339:RRX339"/>
    <mergeCell ref="RSI339:RSN339"/>
    <mergeCell ref="RSY339:RTD339"/>
    <mergeCell ref="RIM339:RIR339"/>
    <mergeCell ref="RJC339:RJH339"/>
    <mergeCell ref="RJS339:RJX339"/>
    <mergeCell ref="RKI339:RKN339"/>
    <mergeCell ref="RKY339:RLD339"/>
    <mergeCell ref="RLO339:RLT339"/>
    <mergeCell ref="RME339:RMJ339"/>
    <mergeCell ref="RMU339:RMZ339"/>
    <mergeCell ref="RNK339:RNP339"/>
    <mergeCell ref="RCY339:RDD339"/>
    <mergeCell ref="RDO339:RDT339"/>
    <mergeCell ref="REE339:REJ339"/>
    <mergeCell ref="REU339:REZ339"/>
    <mergeCell ref="RFK339:RFP339"/>
    <mergeCell ref="RGA339:RGF339"/>
    <mergeCell ref="RGQ339:RGV339"/>
    <mergeCell ref="RHG339:RHL339"/>
    <mergeCell ref="RHW339:RIB339"/>
    <mergeCell ref="QXK339:QXP339"/>
    <mergeCell ref="QYA339:QYF339"/>
    <mergeCell ref="QYQ339:QYV339"/>
    <mergeCell ref="QZG339:QZL339"/>
    <mergeCell ref="QZW339:RAB339"/>
    <mergeCell ref="RAM339:RAR339"/>
    <mergeCell ref="RBC339:RBH339"/>
    <mergeCell ref="RBS339:RBX339"/>
    <mergeCell ref="RCI339:RCN339"/>
    <mergeCell ref="QRW339:QSB339"/>
    <mergeCell ref="QSM339:QSR339"/>
    <mergeCell ref="QTC339:QTH339"/>
    <mergeCell ref="QTS339:QTX339"/>
    <mergeCell ref="QUI339:QUN339"/>
    <mergeCell ref="QUY339:QVD339"/>
    <mergeCell ref="QVO339:QVT339"/>
    <mergeCell ref="QWE339:QWJ339"/>
    <mergeCell ref="QWU339:QWZ339"/>
    <mergeCell ref="QMI339:QMN339"/>
    <mergeCell ref="QMY339:QND339"/>
    <mergeCell ref="QNO339:QNT339"/>
    <mergeCell ref="QOE339:QOJ339"/>
    <mergeCell ref="QOU339:QOZ339"/>
    <mergeCell ref="QPK339:QPP339"/>
    <mergeCell ref="QQA339:QQF339"/>
    <mergeCell ref="QQQ339:QQV339"/>
    <mergeCell ref="QRG339:QRL339"/>
    <mergeCell ref="QGU339:QGZ339"/>
    <mergeCell ref="QHK339:QHP339"/>
    <mergeCell ref="QIA339:QIF339"/>
    <mergeCell ref="QIQ339:QIV339"/>
    <mergeCell ref="QJG339:QJL339"/>
    <mergeCell ref="QJW339:QKB339"/>
    <mergeCell ref="QKM339:QKR339"/>
    <mergeCell ref="QLC339:QLH339"/>
    <mergeCell ref="QLS339:QLX339"/>
    <mergeCell ref="QBG339:QBL339"/>
    <mergeCell ref="QBW339:QCB339"/>
    <mergeCell ref="QCM339:QCR339"/>
    <mergeCell ref="QDC339:QDH339"/>
    <mergeCell ref="QDS339:QDX339"/>
    <mergeCell ref="QEI339:QEN339"/>
    <mergeCell ref="QEY339:QFD339"/>
    <mergeCell ref="QFO339:QFT339"/>
    <mergeCell ref="QGE339:QGJ339"/>
    <mergeCell ref="PVS339:PVX339"/>
    <mergeCell ref="PWI339:PWN339"/>
    <mergeCell ref="PWY339:PXD339"/>
    <mergeCell ref="PXO339:PXT339"/>
    <mergeCell ref="PYE339:PYJ339"/>
    <mergeCell ref="PYU339:PYZ339"/>
    <mergeCell ref="PZK339:PZP339"/>
    <mergeCell ref="QAA339:QAF339"/>
    <mergeCell ref="QAQ339:QAV339"/>
    <mergeCell ref="PQE339:PQJ339"/>
    <mergeCell ref="PQU339:PQZ339"/>
    <mergeCell ref="PRK339:PRP339"/>
    <mergeCell ref="PSA339:PSF339"/>
    <mergeCell ref="PSQ339:PSV339"/>
    <mergeCell ref="PTG339:PTL339"/>
    <mergeCell ref="PTW339:PUB339"/>
    <mergeCell ref="PUM339:PUR339"/>
    <mergeCell ref="PVC339:PVH339"/>
    <mergeCell ref="PKQ339:PKV339"/>
    <mergeCell ref="PLG339:PLL339"/>
    <mergeCell ref="PLW339:PMB339"/>
    <mergeCell ref="PMM339:PMR339"/>
    <mergeCell ref="PNC339:PNH339"/>
    <mergeCell ref="PNS339:PNX339"/>
    <mergeCell ref="POI339:PON339"/>
    <mergeCell ref="POY339:PPD339"/>
    <mergeCell ref="PPO339:PPT339"/>
    <mergeCell ref="PFC339:PFH339"/>
    <mergeCell ref="PFS339:PFX339"/>
    <mergeCell ref="PGI339:PGN339"/>
    <mergeCell ref="PGY339:PHD339"/>
    <mergeCell ref="PHO339:PHT339"/>
    <mergeCell ref="PIE339:PIJ339"/>
    <mergeCell ref="PIU339:PIZ339"/>
    <mergeCell ref="PJK339:PJP339"/>
    <mergeCell ref="PKA339:PKF339"/>
    <mergeCell ref="OZO339:OZT339"/>
    <mergeCell ref="PAE339:PAJ339"/>
    <mergeCell ref="PAU339:PAZ339"/>
    <mergeCell ref="PBK339:PBP339"/>
    <mergeCell ref="PCA339:PCF339"/>
    <mergeCell ref="PCQ339:PCV339"/>
    <mergeCell ref="PDG339:PDL339"/>
    <mergeCell ref="PDW339:PEB339"/>
    <mergeCell ref="PEM339:PER339"/>
    <mergeCell ref="OUA339:OUF339"/>
    <mergeCell ref="OUQ339:OUV339"/>
    <mergeCell ref="OVG339:OVL339"/>
    <mergeCell ref="OVW339:OWB339"/>
    <mergeCell ref="OWM339:OWR339"/>
    <mergeCell ref="OXC339:OXH339"/>
    <mergeCell ref="OXS339:OXX339"/>
    <mergeCell ref="OYI339:OYN339"/>
    <mergeCell ref="OYY339:OZD339"/>
    <mergeCell ref="OOM339:OOR339"/>
    <mergeCell ref="OPC339:OPH339"/>
    <mergeCell ref="OPS339:OPX339"/>
    <mergeCell ref="OQI339:OQN339"/>
    <mergeCell ref="OQY339:ORD339"/>
    <mergeCell ref="ORO339:ORT339"/>
    <mergeCell ref="OSE339:OSJ339"/>
    <mergeCell ref="OSU339:OSZ339"/>
    <mergeCell ref="OTK339:OTP339"/>
    <mergeCell ref="OIY339:OJD339"/>
    <mergeCell ref="OJO339:OJT339"/>
    <mergeCell ref="OKE339:OKJ339"/>
    <mergeCell ref="OKU339:OKZ339"/>
    <mergeCell ref="OLK339:OLP339"/>
    <mergeCell ref="OMA339:OMF339"/>
    <mergeCell ref="OMQ339:OMV339"/>
    <mergeCell ref="ONG339:ONL339"/>
    <mergeCell ref="ONW339:OOB339"/>
    <mergeCell ref="ODK339:ODP339"/>
    <mergeCell ref="OEA339:OEF339"/>
    <mergeCell ref="OEQ339:OEV339"/>
    <mergeCell ref="OFG339:OFL339"/>
    <mergeCell ref="OFW339:OGB339"/>
    <mergeCell ref="OGM339:OGR339"/>
    <mergeCell ref="OHC339:OHH339"/>
    <mergeCell ref="OHS339:OHX339"/>
    <mergeCell ref="OII339:OIN339"/>
    <mergeCell ref="NXW339:NYB339"/>
    <mergeCell ref="NYM339:NYR339"/>
    <mergeCell ref="NZC339:NZH339"/>
    <mergeCell ref="NZS339:NZX339"/>
    <mergeCell ref="OAI339:OAN339"/>
    <mergeCell ref="OAY339:OBD339"/>
    <mergeCell ref="OBO339:OBT339"/>
    <mergeCell ref="OCE339:OCJ339"/>
    <mergeCell ref="OCU339:OCZ339"/>
    <mergeCell ref="NSI339:NSN339"/>
    <mergeCell ref="NSY339:NTD339"/>
    <mergeCell ref="NTO339:NTT339"/>
    <mergeCell ref="NUE339:NUJ339"/>
    <mergeCell ref="NUU339:NUZ339"/>
    <mergeCell ref="NVK339:NVP339"/>
    <mergeCell ref="NWA339:NWF339"/>
    <mergeCell ref="NWQ339:NWV339"/>
    <mergeCell ref="NXG339:NXL339"/>
    <mergeCell ref="NMU339:NMZ339"/>
    <mergeCell ref="NNK339:NNP339"/>
    <mergeCell ref="NOA339:NOF339"/>
    <mergeCell ref="NOQ339:NOV339"/>
    <mergeCell ref="NPG339:NPL339"/>
    <mergeCell ref="NPW339:NQB339"/>
    <mergeCell ref="NQM339:NQR339"/>
    <mergeCell ref="NRC339:NRH339"/>
    <mergeCell ref="NRS339:NRX339"/>
    <mergeCell ref="NHG339:NHL339"/>
    <mergeCell ref="NHW339:NIB339"/>
    <mergeCell ref="NIM339:NIR339"/>
    <mergeCell ref="NJC339:NJH339"/>
    <mergeCell ref="NJS339:NJX339"/>
    <mergeCell ref="NKI339:NKN339"/>
    <mergeCell ref="NKY339:NLD339"/>
    <mergeCell ref="NLO339:NLT339"/>
    <mergeCell ref="NME339:NMJ339"/>
    <mergeCell ref="NBS339:NBX339"/>
    <mergeCell ref="NCI339:NCN339"/>
    <mergeCell ref="NCY339:NDD339"/>
    <mergeCell ref="NDO339:NDT339"/>
    <mergeCell ref="NEE339:NEJ339"/>
    <mergeCell ref="NEU339:NEZ339"/>
    <mergeCell ref="NFK339:NFP339"/>
    <mergeCell ref="NGA339:NGF339"/>
    <mergeCell ref="NGQ339:NGV339"/>
    <mergeCell ref="MWE339:MWJ339"/>
    <mergeCell ref="MWU339:MWZ339"/>
    <mergeCell ref="MXK339:MXP339"/>
    <mergeCell ref="MYA339:MYF339"/>
    <mergeCell ref="MYQ339:MYV339"/>
    <mergeCell ref="MZG339:MZL339"/>
    <mergeCell ref="MZW339:NAB339"/>
    <mergeCell ref="NAM339:NAR339"/>
    <mergeCell ref="NBC339:NBH339"/>
    <mergeCell ref="MQQ339:MQV339"/>
    <mergeCell ref="MRG339:MRL339"/>
    <mergeCell ref="MRW339:MSB339"/>
    <mergeCell ref="MSM339:MSR339"/>
    <mergeCell ref="MTC339:MTH339"/>
    <mergeCell ref="MTS339:MTX339"/>
    <mergeCell ref="MUI339:MUN339"/>
    <mergeCell ref="MUY339:MVD339"/>
    <mergeCell ref="MVO339:MVT339"/>
    <mergeCell ref="MLC339:MLH339"/>
    <mergeCell ref="MLS339:MLX339"/>
    <mergeCell ref="MMI339:MMN339"/>
    <mergeCell ref="MMY339:MND339"/>
    <mergeCell ref="MNO339:MNT339"/>
    <mergeCell ref="MOE339:MOJ339"/>
    <mergeCell ref="MOU339:MOZ339"/>
    <mergeCell ref="MPK339:MPP339"/>
    <mergeCell ref="MQA339:MQF339"/>
    <mergeCell ref="MFO339:MFT339"/>
    <mergeCell ref="MGE339:MGJ339"/>
    <mergeCell ref="MGU339:MGZ339"/>
    <mergeCell ref="MHK339:MHP339"/>
    <mergeCell ref="MIA339:MIF339"/>
    <mergeCell ref="MIQ339:MIV339"/>
    <mergeCell ref="MJG339:MJL339"/>
    <mergeCell ref="MJW339:MKB339"/>
    <mergeCell ref="MKM339:MKR339"/>
    <mergeCell ref="MAA339:MAF339"/>
    <mergeCell ref="MAQ339:MAV339"/>
    <mergeCell ref="MBG339:MBL339"/>
    <mergeCell ref="MBW339:MCB339"/>
    <mergeCell ref="MCM339:MCR339"/>
    <mergeCell ref="MDC339:MDH339"/>
    <mergeCell ref="MDS339:MDX339"/>
    <mergeCell ref="MEI339:MEN339"/>
    <mergeCell ref="MEY339:MFD339"/>
    <mergeCell ref="LUM339:LUR339"/>
    <mergeCell ref="LVC339:LVH339"/>
    <mergeCell ref="LVS339:LVX339"/>
    <mergeCell ref="LWI339:LWN339"/>
    <mergeCell ref="LWY339:LXD339"/>
    <mergeCell ref="LXO339:LXT339"/>
    <mergeCell ref="LYE339:LYJ339"/>
    <mergeCell ref="LYU339:LYZ339"/>
    <mergeCell ref="LZK339:LZP339"/>
    <mergeCell ref="LOY339:LPD339"/>
    <mergeCell ref="LPO339:LPT339"/>
    <mergeCell ref="LQE339:LQJ339"/>
    <mergeCell ref="LQU339:LQZ339"/>
    <mergeCell ref="LRK339:LRP339"/>
    <mergeCell ref="LSA339:LSF339"/>
    <mergeCell ref="LSQ339:LSV339"/>
    <mergeCell ref="LTG339:LTL339"/>
    <mergeCell ref="LTW339:LUB339"/>
    <mergeCell ref="LJK339:LJP339"/>
    <mergeCell ref="LKA339:LKF339"/>
    <mergeCell ref="LKQ339:LKV339"/>
    <mergeCell ref="LLG339:LLL339"/>
    <mergeCell ref="LLW339:LMB339"/>
    <mergeCell ref="LMM339:LMR339"/>
    <mergeCell ref="LNC339:LNH339"/>
    <mergeCell ref="LNS339:LNX339"/>
    <mergeCell ref="LOI339:LON339"/>
    <mergeCell ref="LDW339:LEB339"/>
    <mergeCell ref="LEM339:LER339"/>
    <mergeCell ref="LFC339:LFH339"/>
    <mergeCell ref="LFS339:LFX339"/>
    <mergeCell ref="LGI339:LGN339"/>
    <mergeCell ref="LGY339:LHD339"/>
    <mergeCell ref="LHO339:LHT339"/>
    <mergeCell ref="LIE339:LIJ339"/>
    <mergeCell ref="LIU339:LIZ339"/>
    <mergeCell ref="KYI339:KYN339"/>
    <mergeCell ref="KYY339:KZD339"/>
    <mergeCell ref="KZO339:KZT339"/>
    <mergeCell ref="LAE339:LAJ339"/>
    <mergeCell ref="LAU339:LAZ339"/>
    <mergeCell ref="LBK339:LBP339"/>
    <mergeCell ref="LCA339:LCF339"/>
    <mergeCell ref="LCQ339:LCV339"/>
    <mergeCell ref="LDG339:LDL339"/>
    <mergeCell ref="KSU339:KSZ339"/>
    <mergeCell ref="KTK339:KTP339"/>
    <mergeCell ref="KUA339:KUF339"/>
    <mergeCell ref="KUQ339:KUV339"/>
    <mergeCell ref="KVG339:KVL339"/>
    <mergeCell ref="KVW339:KWB339"/>
    <mergeCell ref="KWM339:KWR339"/>
    <mergeCell ref="KXC339:KXH339"/>
    <mergeCell ref="KXS339:KXX339"/>
    <mergeCell ref="KNG339:KNL339"/>
    <mergeCell ref="KNW339:KOB339"/>
    <mergeCell ref="KOM339:KOR339"/>
    <mergeCell ref="KPC339:KPH339"/>
    <mergeCell ref="KPS339:KPX339"/>
    <mergeCell ref="KQI339:KQN339"/>
    <mergeCell ref="KQY339:KRD339"/>
    <mergeCell ref="KRO339:KRT339"/>
    <mergeCell ref="KSE339:KSJ339"/>
    <mergeCell ref="KHS339:KHX339"/>
    <mergeCell ref="KII339:KIN339"/>
    <mergeCell ref="KIY339:KJD339"/>
    <mergeCell ref="KJO339:KJT339"/>
    <mergeCell ref="KKE339:KKJ339"/>
    <mergeCell ref="KKU339:KKZ339"/>
    <mergeCell ref="KLK339:KLP339"/>
    <mergeCell ref="KMA339:KMF339"/>
    <mergeCell ref="KMQ339:KMV339"/>
    <mergeCell ref="KCE339:KCJ339"/>
    <mergeCell ref="KCU339:KCZ339"/>
    <mergeCell ref="KDK339:KDP339"/>
    <mergeCell ref="KEA339:KEF339"/>
    <mergeCell ref="KEQ339:KEV339"/>
    <mergeCell ref="KFG339:KFL339"/>
    <mergeCell ref="KFW339:KGB339"/>
    <mergeCell ref="KGM339:KGR339"/>
    <mergeCell ref="KHC339:KHH339"/>
    <mergeCell ref="JWQ339:JWV339"/>
    <mergeCell ref="JXG339:JXL339"/>
    <mergeCell ref="JXW339:JYB339"/>
    <mergeCell ref="JYM339:JYR339"/>
    <mergeCell ref="JZC339:JZH339"/>
    <mergeCell ref="JZS339:JZX339"/>
    <mergeCell ref="KAI339:KAN339"/>
    <mergeCell ref="KAY339:KBD339"/>
    <mergeCell ref="KBO339:KBT339"/>
    <mergeCell ref="JRC339:JRH339"/>
    <mergeCell ref="JRS339:JRX339"/>
    <mergeCell ref="JSI339:JSN339"/>
    <mergeCell ref="JSY339:JTD339"/>
    <mergeCell ref="JTO339:JTT339"/>
    <mergeCell ref="JUE339:JUJ339"/>
    <mergeCell ref="JUU339:JUZ339"/>
    <mergeCell ref="JVK339:JVP339"/>
    <mergeCell ref="JWA339:JWF339"/>
    <mergeCell ref="JLO339:JLT339"/>
    <mergeCell ref="JME339:JMJ339"/>
    <mergeCell ref="JMU339:JMZ339"/>
    <mergeCell ref="JNK339:JNP339"/>
    <mergeCell ref="JOA339:JOF339"/>
    <mergeCell ref="JOQ339:JOV339"/>
    <mergeCell ref="JPG339:JPL339"/>
    <mergeCell ref="JPW339:JQB339"/>
    <mergeCell ref="JQM339:JQR339"/>
    <mergeCell ref="JGA339:JGF339"/>
    <mergeCell ref="JGQ339:JGV339"/>
    <mergeCell ref="JHG339:JHL339"/>
    <mergeCell ref="JHW339:JIB339"/>
    <mergeCell ref="JIM339:JIR339"/>
    <mergeCell ref="JJC339:JJH339"/>
    <mergeCell ref="JJS339:JJX339"/>
    <mergeCell ref="JKI339:JKN339"/>
    <mergeCell ref="JKY339:JLD339"/>
    <mergeCell ref="JAM339:JAR339"/>
    <mergeCell ref="JBC339:JBH339"/>
    <mergeCell ref="JBS339:JBX339"/>
    <mergeCell ref="JCI339:JCN339"/>
    <mergeCell ref="JCY339:JDD339"/>
    <mergeCell ref="JDO339:JDT339"/>
    <mergeCell ref="JEE339:JEJ339"/>
    <mergeCell ref="JEU339:JEZ339"/>
    <mergeCell ref="JFK339:JFP339"/>
    <mergeCell ref="IUY339:IVD339"/>
    <mergeCell ref="IVO339:IVT339"/>
    <mergeCell ref="IWE339:IWJ339"/>
    <mergeCell ref="IWU339:IWZ339"/>
    <mergeCell ref="IXK339:IXP339"/>
    <mergeCell ref="IYA339:IYF339"/>
    <mergeCell ref="IYQ339:IYV339"/>
    <mergeCell ref="IZG339:IZL339"/>
    <mergeCell ref="IZW339:JAB339"/>
    <mergeCell ref="IPK339:IPP339"/>
    <mergeCell ref="IQA339:IQF339"/>
    <mergeCell ref="IQQ339:IQV339"/>
    <mergeCell ref="IRG339:IRL339"/>
    <mergeCell ref="IRW339:ISB339"/>
    <mergeCell ref="ISM339:ISR339"/>
    <mergeCell ref="ITC339:ITH339"/>
    <mergeCell ref="ITS339:ITX339"/>
    <mergeCell ref="IUI339:IUN339"/>
    <mergeCell ref="IJW339:IKB339"/>
    <mergeCell ref="IKM339:IKR339"/>
    <mergeCell ref="ILC339:ILH339"/>
    <mergeCell ref="ILS339:ILX339"/>
    <mergeCell ref="IMI339:IMN339"/>
    <mergeCell ref="IMY339:IND339"/>
    <mergeCell ref="INO339:INT339"/>
    <mergeCell ref="IOE339:IOJ339"/>
    <mergeCell ref="IOU339:IOZ339"/>
    <mergeCell ref="IEI339:IEN339"/>
    <mergeCell ref="IEY339:IFD339"/>
    <mergeCell ref="IFO339:IFT339"/>
    <mergeCell ref="IGE339:IGJ339"/>
    <mergeCell ref="IGU339:IGZ339"/>
    <mergeCell ref="IHK339:IHP339"/>
    <mergeCell ref="IIA339:IIF339"/>
    <mergeCell ref="IIQ339:IIV339"/>
    <mergeCell ref="IJG339:IJL339"/>
    <mergeCell ref="HYU339:HYZ339"/>
    <mergeCell ref="HZK339:HZP339"/>
    <mergeCell ref="IAA339:IAF339"/>
    <mergeCell ref="IAQ339:IAV339"/>
    <mergeCell ref="IBG339:IBL339"/>
    <mergeCell ref="IBW339:ICB339"/>
    <mergeCell ref="ICM339:ICR339"/>
    <mergeCell ref="IDC339:IDH339"/>
    <mergeCell ref="IDS339:IDX339"/>
    <mergeCell ref="HTG339:HTL339"/>
    <mergeCell ref="HTW339:HUB339"/>
    <mergeCell ref="HUM339:HUR339"/>
    <mergeCell ref="HVC339:HVH339"/>
    <mergeCell ref="HVS339:HVX339"/>
    <mergeCell ref="HWI339:HWN339"/>
    <mergeCell ref="HWY339:HXD339"/>
    <mergeCell ref="HXO339:HXT339"/>
    <mergeCell ref="HYE339:HYJ339"/>
    <mergeCell ref="HNS339:HNX339"/>
    <mergeCell ref="HOI339:HON339"/>
    <mergeCell ref="HOY339:HPD339"/>
    <mergeCell ref="HPO339:HPT339"/>
    <mergeCell ref="HQE339:HQJ339"/>
    <mergeCell ref="HQU339:HQZ339"/>
    <mergeCell ref="HRK339:HRP339"/>
    <mergeCell ref="HSA339:HSF339"/>
    <mergeCell ref="HSQ339:HSV339"/>
    <mergeCell ref="HIE339:HIJ339"/>
    <mergeCell ref="HIU339:HIZ339"/>
    <mergeCell ref="HJK339:HJP339"/>
    <mergeCell ref="HKA339:HKF339"/>
    <mergeCell ref="HKQ339:HKV339"/>
    <mergeCell ref="HLG339:HLL339"/>
    <mergeCell ref="HLW339:HMB339"/>
    <mergeCell ref="HMM339:HMR339"/>
    <mergeCell ref="HNC339:HNH339"/>
    <mergeCell ref="HCQ339:HCV339"/>
    <mergeCell ref="HDG339:HDL339"/>
    <mergeCell ref="HDW339:HEB339"/>
    <mergeCell ref="HEM339:HER339"/>
    <mergeCell ref="HFC339:HFH339"/>
    <mergeCell ref="HFS339:HFX339"/>
    <mergeCell ref="HGI339:HGN339"/>
    <mergeCell ref="HGY339:HHD339"/>
    <mergeCell ref="HHO339:HHT339"/>
    <mergeCell ref="GXC339:GXH339"/>
    <mergeCell ref="GXS339:GXX339"/>
    <mergeCell ref="GYI339:GYN339"/>
    <mergeCell ref="GYY339:GZD339"/>
    <mergeCell ref="GZO339:GZT339"/>
    <mergeCell ref="HAE339:HAJ339"/>
    <mergeCell ref="HAU339:HAZ339"/>
    <mergeCell ref="HBK339:HBP339"/>
    <mergeCell ref="HCA339:HCF339"/>
    <mergeCell ref="GRO339:GRT339"/>
    <mergeCell ref="GSE339:GSJ339"/>
    <mergeCell ref="GSU339:GSZ339"/>
    <mergeCell ref="GTK339:GTP339"/>
    <mergeCell ref="GUA339:GUF339"/>
    <mergeCell ref="GUQ339:GUV339"/>
    <mergeCell ref="GVG339:GVL339"/>
    <mergeCell ref="GVW339:GWB339"/>
    <mergeCell ref="GWM339:GWR339"/>
    <mergeCell ref="GMA339:GMF339"/>
    <mergeCell ref="GMQ339:GMV339"/>
    <mergeCell ref="GNG339:GNL339"/>
    <mergeCell ref="GNW339:GOB339"/>
    <mergeCell ref="GOM339:GOR339"/>
    <mergeCell ref="GPC339:GPH339"/>
    <mergeCell ref="GPS339:GPX339"/>
    <mergeCell ref="GQI339:GQN339"/>
    <mergeCell ref="GQY339:GRD339"/>
    <mergeCell ref="GGM339:GGR339"/>
    <mergeCell ref="GHC339:GHH339"/>
    <mergeCell ref="GHS339:GHX339"/>
    <mergeCell ref="GII339:GIN339"/>
    <mergeCell ref="GIY339:GJD339"/>
    <mergeCell ref="GJO339:GJT339"/>
    <mergeCell ref="GKE339:GKJ339"/>
    <mergeCell ref="GKU339:GKZ339"/>
    <mergeCell ref="GLK339:GLP339"/>
    <mergeCell ref="GAY339:GBD339"/>
    <mergeCell ref="GBO339:GBT339"/>
    <mergeCell ref="GCE339:GCJ339"/>
    <mergeCell ref="GCU339:GCZ339"/>
    <mergeCell ref="GDK339:GDP339"/>
    <mergeCell ref="GEA339:GEF339"/>
    <mergeCell ref="GEQ339:GEV339"/>
    <mergeCell ref="GFG339:GFL339"/>
    <mergeCell ref="GFW339:GGB339"/>
    <mergeCell ref="FVK339:FVP339"/>
    <mergeCell ref="FWA339:FWF339"/>
    <mergeCell ref="FWQ339:FWV339"/>
    <mergeCell ref="FXG339:FXL339"/>
    <mergeCell ref="FXW339:FYB339"/>
    <mergeCell ref="FYM339:FYR339"/>
    <mergeCell ref="FZC339:FZH339"/>
    <mergeCell ref="FZS339:FZX339"/>
    <mergeCell ref="GAI339:GAN339"/>
    <mergeCell ref="FPW339:FQB339"/>
    <mergeCell ref="FQM339:FQR339"/>
    <mergeCell ref="FRC339:FRH339"/>
    <mergeCell ref="FRS339:FRX339"/>
    <mergeCell ref="FSI339:FSN339"/>
    <mergeCell ref="FSY339:FTD339"/>
    <mergeCell ref="FTO339:FTT339"/>
    <mergeCell ref="FUE339:FUJ339"/>
    <mergeCell ref="FUU339:FUZ339"/>
    <mergeCell ref="FKI339:FKN339"/>
    <mergeCell ref="FKY339:FLD339"/>
    <mergeCell ref="FLO339:FLT339"/>
    <mergeCell ref="FME339:FMJ339"/>
    <mergeCell ref="FMU339:FMZ339"/>
    <mergeCell ref="FNK339:FNP339"/>
    <mergeCell ref="FOA339:FOF339"/>
    <mergeCell ref="FOQ339:FOV339"/>
    <mergeCell ref="FPG339:FPL339"/>
    <mergeCell ref="FEU339:FEZ339"/>
    <mergeCell ref="FFK339:FFP339"/>
    <mergeCell ref="FGA339:FGF339"/>
    <mergeCell ref="FGQ339:FGV339"/>
    <mergeCell ref="FHG339:FHL339"/>
    <mergeCell ref="FHW339:FIB339"/>
    <mergeCell ref="FIM339:FIR339"/>
    <mergeCell ref="FJC339:FJH339"/>
    <mergeCell ref="FJS339:FJX339"/>
    <mergeCell ref="EZG339:EZL339"/>
    <mergeCell ref="EZW339:FAB339"/>
    <mergeCell ref="FAM339:FAR339"/>
    <mergeCell ref="FBC339:FBH339"/>
    <mergeCell ref="FBS339:FBX339"/>
    <mergeCell ref="FCI339:FCN339"/>
    <mergeCell ref="FCY339:FDD339"/>
    <mergeCell ref="FDO339:FDT339"/>
    <mergeCell ref="FEE339:FEJ339"/>
    <mergeCell ref="ETS339:ETX339"/>
    <mergeCell ref="EUI339:EUN339"/>
    <mergeCell ref="EUY339:EVD339"/>
    <mergeCell ref="EVO339:EVT339"/>
    <mergeCell ref="EWE339:EWJ339"/>
    <mergeCell ref="EWU339:EWZ339"/>
    <mergeCell ref="EXK339:EXP339"/>
    <mergeCell ref="EYA339:EYF339"/>
    <mergeCell ref="EYQ339:EYV339"/>
    <mergeCell ref="EOE339:EOJ339"/>
    <mergeCell ref="EOU339:EOZ339"/>
    <mergeCell ref="EPK339:EPP339"/>
    <mergeCell ref="EQA339:EQF339"/>
    <mergeCell ref="EQQ339:EQV339"/>
    <mergeCell ref="ERG339:ERL339"/>
    <mergeCell ref="ERW339:ESB339"/>
    <mergeCell ref="ESM339:ESR339"/>
    <mergeCell ref="ETC339:ETH339"/>
    <mergeCell ref="EIQ339:EIV339"/>
    <mergeCell ref="EJG339:EJL339"/>
    <mergeCell ref="EJW339:EKB339"/>
    <mergeCell ref="EKM339:EKR339"/>
    <mergeCell ref="ELC339:ELH339"/>
    <mergeCell ref="ELS339:ELX339"/>
    <mergeCell ref="EMI339:EMN339"/>
    <mergeCell ref="EMY339:END339"/>
    <mergeCell ref="ENO339:ENT339"/>
    <mergeCell ref="EDC339:EDH339"/>
    <mergeCell ref="EDS339:EDX339"/>
    <mergeCell ref="EEI339:EEN339"/>
    <mergeCell ref="EEY339:EFD339"/>
    <mergeCell ref="EFO339:EFT339"/>
    <mergeCell ref="EGE339:EGJ339"/>
    <mergeCell ref="EGU339:EGZ339"/>
    <mergeCell ref="EHK339:EHP339"/>
    <mergeCell ref="EIA339:EIF339"/>
    <mergeCell ref="DXO339:DXT339"/>
    <mergeCell ref="DYE339:DYJ339"/>
    <mergeCell ref="DYU339:DYZ339"/>
    <mergeCell ref="DZK339:DZP339"/>
    <mergeCell ref="EAA339:EAF339"/>
    <mergeCell ref="EAQ339:EAV339"/>
    <mergeCell ref="EBG339:EBL339"/>
    <mergeCell ref="EBW339:ECB339"/>
    <mergeCell ref="ECM339:ECR339"/>
    <mergeCell ref="DSA339:DSF339"/>
    <mergeCell ref="DSQ339:DSV339"/>
    <mergeCell ref="DTG339:DTL339"/>
    <mergeCell ref="DTW339:DUB339"/>
    <mergeCell ref="DUM339:DUR339"/>
    <mergeCell ref="DVC339:DVH339"/>
    <mergeCell ref="DVS339:DVX339"/>
    <mergeCell ref="DWI339:DWN339"/>
    <mergeCell ref="DWY339:DXD339"/>
    <mergeCell ref="DMM339:DMR339"/>
    <mergeCell ref="DNC339:DNH339"/>
    <mergeCell ref="DNS339:DNX339"/>
    <mergeCell ref="DOI339:DON339"/>
    <mergeCell ref="DOY339:DPD339"/>
    <mergeCell ref="DPO339:DPT339"/>
    <mergeCell ref="DQE339:DQJ339"/>
    <mergeCell ref="DQU339:DQZ339"/>
    <mergeCell ref="DRK339:DRP339"/>
    <mergeCell ref="DGY339:DHD339"/>
    <mergeCell ref="DHO339:DHT339"/>
    <mergeCell ref="DIE339:DIJ339"/>
    <mergeCell ref="DIU339:DIZ339"/>
    <mergeCell ref="DJK339:DJP339"/>
    <mergeCell ref="DKA339:DKF339"/>
    <mergeCell ref="DKQ339:DKV339"/>
    <mergeCell ref="DLG339:DLL339"/>
    <mergeCell ref="DLW339:DMB339"/>
    <mergeCell ref="DBK339:DBP339"/>
    <mergeCell ref="DCA339:DCF339"/>
    <mergeCell ref="DCQ339:DCV339"/>
    <mergeCell ref="DDG339:DDL339"/>
    <mergeCell ref="DDW339:DEB339"/>
    <mergeCell ref="DEM339:DER339"/>
    <mergeCell ref="DFC339:DFH339"/>
    <mergeCell ref="DFS339:DFX339"/>
    <mergeCell ref="DGI339:DGN339"/>
    <mergeCell ref="CVW339:CWB339"/>
    <mergeCell ref="CWM339:CWR339"/>
    <mergeCell ref="CXC339:CXH339"/>
    <mergeCell ref="CXS339:CXX339"/>
    <mergeCell ref="CYI339:CYN339"/>
    <mergeCell ref="CYY339:CZD339"/>
    <mergeCell ref="CZO339:CZT339"/>
    <mergeCell ref="DAE339:DAJ339"/>
    <mergeCell ref="DAU339:DAZ339"/>
    <mergeCell ref="CQI339:CQN339"/>
    <mergeCell ref="CQY339:CRD339"/>
    <mergeCell ref="CRO339:CRT339"/>
    <mergeCell ref="CSE339:CSJ339"/>
    <mergeCell ref="CSU339:CSZ339"/>
    <mergeCell ref="CTK339:CTP339"/>
    <mergeCell ref="CUA339:CUF339"/>
    <mergeCell ref="CUQ339:CUV339"/>
    <mergeCell ref="CVG339:CVL339"/>
    <mergeCell ref="CKU339:CKZ339"/>
    <mergeCell ref="CLK339:CLP339"/>
    <mergeCell ref="CMA339:CMF339"/>
    <mergeCell ref="CMQ339:CMV339"/>
    <mergeCell ref="CNG339:CNL339"/>
    <mergeCell ref="CNW339:COB339"/>
    <mergeCell ref="COM339:COR339"/>
    <mergeCell ref="CPC339:CPH339"/>
    <mergeCell ref="CPS339:CPX339"/>
    <mergeCell ref="CFG339:CFL339"/>
    <mergeCell ref="CFW339:CGB339"/>
    <mergeCell ref="CGM339:CGR339"/>
    <mergeCell ref="CHC339:CHH339"/>
    <mergeCell ref="CHS339:CHX339"/>
    <mergeCell ref="CII339:CIN339"/>
    <mergeCell ref="CIY339:CJD339"/>
    <mergeCell ref="CJO339:CJT339"/>
    <mergeCell ref="CKE339:CKJ339"/>
    <mergeCell ref="BZS339:BZX339"/>
    <mergeCell ref="CAI339:CAN339"/>
    <mergeCell ref="CAY339:CBD339"/>
    <mergeCell ref="CBO339:CBT339"/>
    <mergeCell ref="CCE339:CCJ339"/>
    <mergeCell ref="CCU339:CCZ339"/>
    <mergeCell ref="CDK339:CDP339"/>
    <mergeCell ref="CEA339:CEF339"/>
    <mergeCell ref="CEQ339:CEV339"/>
    <mergeCell ref="BUE339:BUJ339"/>
    <mergeCell ref="BUU339:BUZ339"/>
    <mergeCell ref="BVK339:BVP339"/>
    <mergeCell ref="BWA339:BWF339"/>
    <mergeCell ref="BWQ339:BWV339"/>
    <mergeCell ref="BXG339:BXL339"/>
    <mergeCell ref="BXW339:BYB339"/>
    <mergeCell ref="BYM339:BYR339"/>
    <mergeCell ref="BZC339:BZH339"/>
    <mergeCell ref="BOQ339:BOV339"/>
    <mergeCell ref="BPG339:BPL339"/>
    <mergeCell ref="BPW339:BQB339"/>
    <mergeCell ref="BQM339:BQR339"/>
    <mergeCell ref="BRC339:BRH339"/>
    <mergeCell ref="BRS339:BRX339"/>
    <mergeCell ref="BSI339:BSN339"/>
    <mergeCell ref="BSY339:BTD339"/>
    <mergeCell ref="BTO339:BTT339"/>
    <mergeCell ref="BJC339:BJH339"/>
    <mergeCell ref="BJS339:BJX339"/>
    <mergeCell ref="BKI339:BKN339"/>
    <mergeCell ref="BKY339:BLD339"/>
    <mergeCell ref="BLO339:BLT339"/>
    <mergeCell ref="BME339:BMJ339"/>
    <mergeCell ref="BMU339:BMZ339"/>
    <mergeCell ref="BNK339:BNP339"/>
    <mergeCell ref="BOA339:BOF339"/>
    <mergeCell ref="BDO339:BDT339"/>
    <mergeCell ref="BEE339:BEJ339"/>
    <mergeCell ref="BEU339:BEZ339"/>
    <mergeCell ref="BFK339:BFP339"/>
    <mergeCell ref="BGA339:BGF339"/>
    <mergeCell ref="BGQ339:BGV339"/>
    <mergeCell ref="BHG339:BHL339"/>
    <mergeCell ref="BHW339:BIB339"/>
    <mergeCell ref="BIM339:BIR339"/>
    <mergeCell ref="AYA339:AYF339"/>
    <mergeCell ref="AYQ339:AYV339"/>
    <mergeCell ref="AZG339:AZL339"/>
    <mergeCell ref="AZW339:BAB339"/>
    <mergeCell ref="BAM339:BAR339"/>
    <mergeCell ref="BBC339:BBH339"/>
    <mergeCell ref="BBS339:BBX339"/>
    <mergeCell ref="BCI339:BCN339"/>
    <mergeCell ref="BCY339:BDD339"/>
    <mergeCell ref="ASM339:ASR339"/>
    <mergeCell ref="ATC339:ATH339"/>
    <mergeCell ref="ATS339:ATX339"/>
    <mergeCell ref="AUI339:AUN339"/>
    <mergeCell ref="AUY339:AVD339"/>
    <mergeCell ref="AVO339:AVT339"/>
    <mergeCell ref="AWE339:AWJ339"/>
    <mergeCell ref="AWU339:AWZ339"/>
    <mergeCell ref="AXK339:AXP339"/>
    <mergeCell ref="AMY339:AND339"/>
    <mergeCell ref="ANO339:ANT339"/>
    <mergeCell ref="AOE339:AOJ339"/>
    <mergeCell ref="AOU339:AOZ339"/>
    <mergeCell ref="APK339:APP339"/>
    <mergeCell ref="AQA339:AQF339"/>
    <mergeCell ref="AQQ339:AQV339"/>
    <mergeCell ref="ARG339:ARL339"/>
    <mergeCell ref="ARW339:ASB339"/>
    <mergeCell ref="AHK339:AHP339"/>
    <mergeCell ref="AIA339:AIF339"/>
    <mergeCell ref="AIQ339:AIV339"/>
    <mergeCell ref="AJG339:AJL339"/>
    <mergeCell ref="AJW339:AKB339"/>
    <mergeCell ref="AKM339:AKR339"/>
    <mergeCell ref="ALC339:ALH339"/>
    <mergeCell ref="ALS339:ALX339"/>
    <mergeCell ref="AMI339:AMN339"/>
    <mergeCell ref="ABW339:ACB339"/>
    <mergeCell ref="ACM339:ACR339"/>
    <mergeCell ref="ADC339:ADH339"/>
    <mergeCell ref="ADS339:ADX339"/>
    <mergeCell ref="AEI339:AEN339"/>
    <mergeCell ref="AEY339:AFD339"/>
    <mergeCell ref="AFO339:AFT339"/>
    <mergeCell ref="AGE339:AGJ339"/>
    <mergeCell ref="AGU339:AGZ339"/>
    <mergeCell ref="WI339:WN339"/>
    <mergeCell ref="WY339:XD339"/>
    <mergeCell ref="XO339:XT339"/>
    <mergeCell ref="YE339:YJ339"/>
    <mergeCell ref="YU339:YZ339"/>
    <mergeCell ref="ZK339:ZP339"/>
    <mergeCell ref="AAA339:AAF339"/>
    <mergeCell ref="AAQ339:AAV339"/>
    <mergeCell ref="ABG339:ABL339"/>
    <mergeCell ref="QU339:QZ339"/>
    <mergeCell ref="RK339:RP339"/>
    <mergeCell ref="SA339:SF339"/>
    <mergeCell ref="SQ339:SV339"/>
    <mergeCell ref="TG339:TL339"/>
    <mergeCell ref="TW339:UB339"/>
    <mergeCell ref="UM339:UR339"/>
    <mergeCell ref="VC339:VH339"/>
    <mergeCell ref="VS339:VX339"/>
    <mergeCell ref="LG339:LL339"/>
    <mergeCell ref="LW339:MB339"/>
    <mergeCell ref="MM339:MR339"/>
    <mergeCell ref="NC339:NH339"/>
    <mergeCell ref="NS339:NX339"/>
    <mergeCell ref="OI339:ON339"/>
    <mergeCell ref="OY339:PD339"/>
    <mergeCell ref="PO339:PT339"/>
    <mergeCell ref="QE339:QJ339"/>
    <mergeCell ref="FS339:FX339"/>
    <mergeCell ref="GI339:GN339"/>
    <mergeCell ref="GY339:HD339"/>
    <mergeCell ref="HO339:HT339"/>
    <mergeCell ref="IE339:IJ339"/>
    <mergeCell ref="IU339:IZ339"/>
    <mergeCell ref="JK339:JP339"/>
    <mergeCell ref="KA339:KF339"/>
    <mergeCell ref="KQ339:KV339"/>
    <mergeCell ref="AE339:AJ339"/>
    <mergeCell ref="AU339:AZ339"/>
    <mergeCell ref="BK339:BP339"/>
    <mergeCell ref="CA339:CF339"/>
    <mergeCell ref="CQ339:CV339"/>
    <mergeCell ref="DG339:DL339"/>
    <mergeCell ref="DW339:EB339"/>
    <mergeCell ref="EM339:ER339"/>
    <mergeCell ref="FC339:FH339"/>
    <mergeCell ref="B601:F601"/>
    <mergeCell ref="B602:K602"/>
    <mergeCell ref="B603:M603"/>
    <mergeCell ref="B604:F606"/>
    <mergeCell ref="G604:G606"/>
    <mergeCell ref="H604:H606"/>
    <mergeCell ref="I604:I606"/>
    <mergeCell ref="J604:J606"/>
    <mergeCell ref="K604:K606"/>
    <mergeCell ref="L605:M605"/>
    <mergeCell ref="B591:F591"/>
    <mergeCell ref="B592:F592"/>
    <mergeCell ref="B593:F593"/>
    <mergeCell ref="B594:K594"/>
    <mergeCell ref="B595:M595"/>
    <mergeCell ref="B596:F598"/>
    <mergeCell ref="G596:G598"/>
    <mergeCell ref="H596:H598"/>
    <mergeCell ref="I596:I598"/>
    <mergeCell ref="J596:J598"/>
    <mergeCell ref="K596:K598"/>
    <mergeCell ref="L597:M597"/>
    <mergeCell ref="B586:K586"/>
    <mergeCell ref="B607:F607"/>
    <mergeCell ref="B608:F608"/>
    <mergeCell ref="B609:F609"/>
    <mergeCell ref="C389:D389"/>
    <mergeCell ref="C395:D395"/>
    <mergeCell ref="C396:D396"/>
    <mergeCell ref="C397:D397"/>
    <mergeCell ref="C398:D398"/>
    <mergeCell ref="C400:D400"/>
    <mergeCell ref="C401:D401"/>
    <mergeCell ref="C402:D402"/>
    <mergeCell ref="C408:D408"/>
    <mergeCell ref="C411:D411"/>
    <mergeCell ref="C413:D413"/>
    <mergeCell ref="C414:D414"/>
    <mergeCell ref="B599:F599"/>
    <mergeCell ref="B600:F600"/>
    <mergeCell ref="C415:D415"/>
    <mergeCell ref="B416:G416"/>
    <mergeCell ref="B584:F584"/>
    <mergeCell ref="C431:D431"/>
    <mergeCell ref="C432:D432"/>
    <mergeCell ref="C433:D433"/>
    <mergeCell ref="C417:D417"/>
    <mergeCell ref="B390:G390"/>
    <mergeCell ref="B391:G391"/>
    <mergeCell ref="B392:G392"/>
    <mergeCell ref="C428:D428"/>
    <mergeCell ref="C450:D450"/>
    <mergeCell ref="C451:D451"/>
    <mergeCell ref="C453:D453"/>
    <mergeCell ref="C454:D454"/>
    <mergeCell ref="B587:M587"/>
    <mergeCell ref="B588:F590"/>
    <mergeCell ref="G588:G590"/>
    <mergeCell ref="H588:H590"/>
    <mergeCell ref="I588:I590"/>
    <mergeCell ref="J588:J590"/>
    <mergeCell ref="K588:K590"/>
    <mergeCell ref="L589:M589"/>
    <mergeCell ref="C403:D403"/>
    <mergeCell ref="C405:D405"/>
    <mergeCell ref="C406:D406"/>
    <mergeCell ref="C407:D407"/>
    <mergeCell ref="C373:D373"/>
    <mergeCell ref="B374:G374"/>
    <mergeCell ref="C375:D375"/>
    <mergeCell ref="C376:D376"/>
    <mergeCell ref="C358:D358"/>
    <mergeCell ref="C359:D359"/>
    <mergeCell ref="C360:D360"/>
    <mergeCell ref="C362:D362"/>
    <mergeCell ref="C363:D363"/>
    <mergeCell ref="C364:D364"/>
    <mergeCell ref="B365:G365"/>
    <mergeCell ref="C366:D366"/>
    <mergeCell ref="C367:D367"/>
    <mergeCell ref="B361:G361"/>
    <mergeCell ref="B409:G409"/>
    <mergeCell ref="B410:G410"/>
    <mergeCell ref="B412:G412"/>
    <mergeCell ref="B425:G425"/>
    <mergeCell ref="B426:G426"/>
    <mergeCell ref="B399:G399"/>
    <mergeCell ref="B585:F585"/>
    <mergeCell ref="C259:E259"/>
    <mergeCell ref="C261:E261"/>
    <mergeCell ref="C250:E250"/>
    <mergeCell ref="C252:E252"/>
    <mergeCell ref="C265:E265"/>
    <mergeCell ref="C272:E272"/>
    <mergeCell ref="C275:E275"/>
    <mergeCell ref="B276:G276"/>
    <mergeCell ref="C277:E277"/>
    <mergeCell ref="B578:K578"/>
    <mergeCell ref="B579:M579"/>
    <mergeCell ref="B580:F582"/>
    <mergeCell ref="H580:H582"/>
    <mergeCell ref="I580:I582"/>
    <mergeCell ref="J580:J582"/>
    <mergeCell ref="K580:K582"/>
    <mergeCell ref="L581:M581"/>
    <mergeCell ref="B583:F583"/>
    <mergeCell ref="B567:F567"/>
    <mergeCell ref="B430:G430"/>
    <mergeCell ref="B568:K568"/>
    <mergeCell ref="B569:M569"/>
    <mergeCell ref="B570:F572"/>
    <mergeCell ref="G570:G572"/>
    <mergeCell ref="B557:D557"/>
    <mergeCell ref="C295:E295"/>
    <mergeCell ref="B296:G296"/>
    <mergeCell ref="C298:E298"/>
    <mergeCell ref="B347:G347"/>
    <mergeCell ref="B349:G349"/>
    <mergeCell ref="B336:G336"/>
    <mergeCell ref="H119:K120"/>
    <mergeCell ref="C230:E230"/>
    <mergeCell ref="C245:E245"/>
    <mergeCell ref="G580:G582"/>
    <mergeCell ref="B577:F577"/>
    <mergeCell ref="B576:F576"/>
    <mergeCell ref="B575:F575"/>
    <mergeCell ref="B574:F574"/>
    <mergeCell ref="B573:F573"/>
    <mergeCell ref="A213:N213"/>
    <mergeCell ref="A496:N496"/>
    <mergeCell ref="B337:G337"/>
    <mergeCell ref="B338:G338"/>
    <mergeCell ref="H570:H572"/>
    <mergeCell ref="I570:I572"/>
    <mergeCell ref="J570:J572"/>
    <mergeCell ref="K570:K572"/>
    <mergeCell ref="L571:M571"/>
    <mergeCell ref="C220:E220"/>
    <mergeCell ref="C221:E221"/>
    <mergeCell ref="C216:E216"/>
    <mergeCell ref="C217:E217"/>
    <mergeCell ref="C212:E212"/>
    <mergeCell ref="C210:E210"/>
    <mergeCell ref="C211:E211"/>
    <mergeCell ref="C206:E206"/>
    <mergeCell ref="C200:E200"/>
    <mergeCell ref="C191:E191"/>
    <mergeCell ref="C372:D372"/>
    <mergeCell ref="B404:G404"/>
    <mergeCell ref="C434:D434"/>
    <mergeCell ref="C435:D435"/>
    <mergeCell ref="C192:E192"/>
    <mergeCell ref="C193:E193"/>
    <mergeCell ref="C194:E194"/>
    <mergeCell ref="C196:E196"/>
    <mergeCell ref="C197:E197"/>
    <mergeCell ref="C198:E198"/>
    <mergeCell ref="C199:E199"/>
    <mergeCell ref="B189:G189"/>
    <mergeCell ref="C190:E190"/>
    <mergeCell ref="B195:G195"/>
    <mergeCell ref="B201:G201"/>
    <mergeCell ref="C202:E202"/>
    <mergeCell ref="B203:G203"/>
    <mergeCell ref="C204:E204"/>
    <mergeCell ref="B205:G205"/>
    <mergeCell ref="B181:G181"/>
    <mergeCell ref="C182:E182"/>
    <mergeCell ref="A183:N183"/>
    <mergeCell ref="B185:G185"/>
    <mergeCell ref="C186:E186"/>
    <mergeCell ref="B187:G187"/>
    <mergeCell ref="C188:E188"/>
    <mergeCell ref="B563:F563"/>
    <mergeCell ref="B564:F564"/>
    <mergeCell ref="B565:F565"/>
    <mergeCell ref="B566:F566"/>
    <mergeCell ref="C254:E254"/>
    <mergeCell ref="C256:E256"/>
    <mergeCell ref="C267:E267"/>
    <mergeCell ref="A278:N278"/>
    <mergeCell ref="C241:E241"/>
    <mergeCell ref="B325:G325"/>
    <mergeCell ref="C233:E233"/>
    <mergeCell ref="C222:E222"/>
    <mergeCell ref="C229:E229"/>
    <mergeCell ref="C231:E231"/>
    <mergeCell ref="C235:E235"/>
    <mergeCell ref="C237:E237"/>
    <mergeCell ref="C239:E239"/>
    <mergeCell ref="B255:G255"/>
    <mergeCell ref="B257:G257"/>
    <mergeCell ref="C436:D436"/>
    <mergeCell ref="C437:D437"/>
    <mergeCell ref="C438:D438"/>
    <mergeCell ref="C439:D439"/>
    <mergeCell ref="C377:D377"/>
    <mergeCell ref="B378:G378"/>
    <mergeCell ref="C379:D379"/>
    <mergeCell ref="C380:D380"/>
    <mergeCell ref="C382:D382"/>
    <mergeCell ref="C383:D383"/>
    <mergeCell ref="B384:G384"/>
    <mergeCell ref="C385:D385"/>
    <mergeCell ref="C386:D386"/>
    <mergeCell ref="B559:M559"/>
    <mergeCell ref="B560:F562"/>
    <mergeCell ref="G560:G562"/>
    <mergeCell ref="H560:H562"/>
    <mergeCell ref="I560:I562"/>
    <mergeCell ref="J560:J562"/>
    <mergeCell ref="K560:K562"/>
    <mergeCell ref="L561:M561"/>
    <mergeCell ref="C133:E133"/>
    <mergeCell ref="C134:E134"/>
    <mergeCell ref="C135:E135"/>
    <mergeCell ref="C138:E138"/>
    <mergeCell ref="C139:E139"/>
    <mergeCell ref="C140:E140"/>
    <mergeCell ref="C141:E141"/>
    <mergeCell ref="B158:G158"/>
    <mergeCell ref="B269:G269"/>
    <mergeCell ref="B271:G271"/>
    <mergeCell ref="B219:G219"/>
    <mergeCell ref="B228:G228"/>
    <mergeCell ref="B223:G223"/>
    <mergeCell ref="B234:G234"/>
    <mergeCell ref="B240:G240"/>
    <mergeCell ref="B393:G393"/>
    <mergeCell ref="B394:G394"/>
    <mergeCell ref="B452:G452"/>
    <mergeCell ref="B268:G268"/>
    <mergeCell ref="C144:E144"/>
    <mergeCell ref="C145:E145"/>
    <mergeCell ref="B248:G248"/>
    <mergeCell ref="B339:G339"/>
    <mergeCell ref="C146:E146"/>
    <mergeCell ref="C70:E70"/>
    <mergeCell ref="B83:G83"/>
    <mergeCell ref="B92:G92"/>
    <mergeCell ref="C82:E82"/>
    <mergeCell ref="C119:E119"/>
    <mergeCell ref="C120:E120"/>
    <mergeCell ref="B102:G102"/>
    <mergeCell ref="C103:E103"/>
    <mergeCell ref="C104:E104"/>
    <mergeCell ref="C105:E105"/>
    <mergeCell ref="B108:G108"/>
    <mergeCell ref="B109:G109"/>
    <mergeCell ref="B117:G117"/>
    <mergeCell ref="C118:E118"/>
    <mergeCell ref="C121:E121"/>
    <mergeCell ref="B558:K558"/>
    <mergeCell ref="C147:E147"/>
    <mergeCell ref="C148:E148"/>
    <mergeCell ref="C149:E149"/>
    <mergeCell ref="C150:E150"/>
    <mergeCell ref="C151:E151"/>
    <mergeCell ref="C161:E161"/>
    <mergeCell ref="C162:E162"/>
    <mergeCell ref="C163:E163"/>
    <mergeCell ref="B152:G152"/>
    <mergeCell ref="C153:E153"/>
    <mergeCell ref="C154:E154"/>
    <mergeCell ref="C155:E155"/>
    <mergeCell ref="C156:E156"/>
    <mergeCell ref="C157:E157"/>
    <mergeCell ref="B175:G175"/>
    <mergeCell ref="C178:E178"/>
    <mergeCell ref="C331:E331"/>
    <mergeCell ref="C332:E332"/>
    <mergeCell ref="C333:E333"/>
    <mergeCell ref="C263:E263"/>
    <mergeCell ref="C270:E270"/>
    <mergeCell ref="C283:E283"/>
    <mergeCell ref="C123:E123"/>
    <mergeCell ref="B84:G84"/>
    <mergeCell ref="C85:E85"/>
    <mergeCell ref="C86:E86"/>
    <mergeCell ref="C87:E87"/>
    <mergeCell ref="B88:G88"/>
    <mergeCell ref="C89:E89"/>
    <mergeCell ref="C90:E90"/>
    <mergeCell ref="C91:E91"/>
    <mergeCell ref="B93:G93"/>
    <mergeCell ref="C94:E94"/>
    <mergeCell ref="C95:E95"/>
    <mergeCell ref="C96:E96"/>
    <mergeCell ref="C176:E176"/>
    <mergeCell ref="B166:G166"/>
    <mergeCell ref="B167:G167"/>
    <mergeCell ref="C177:E177"/>
    <mergeCell ref="B171:G171"/>
    <mergeCell ref="C172:E172"/>
    <mergeCell ref="C173:E173"/>
    <mergeCell ref="C174:E174"/>
    <mergeCell ref="C168:E168"/>
    <mergeCell ref="C169:E169"/>
    <mergeCell ref="C170:E170"/>
    <mergeCell ref="B179:G179"/>
    <mergeCell ref="C180:E180"/>
    <mergeCell ref="B238:G238"/>
    <mergeCell ref="B232:G232"/>
    <mergeCell ref="B215:G215"/>
    <mergeCell ref="A246:N246"/>
    <mergeCell ref="B279:G279"/>
    <mergeCell ref="B280:G280"/>
    <mergeCell ref="B281:G281"/>
    <mergeCell ref="C282:E282"/>
    <mergeCell ref="B290:G290"/>
    <mergeCell ref="C293:E293"/>
    <mergeCell ref="C226:E226"/>
    <mergeCell ref="C227:E227"/>
    <mergeCell ref="B260:G260"/>
    <mergeCell ref="B258:G258"/>
    <mergeCell ref="B249:G249"/>
    <mergeCell ref="B317:G317"/>
    <mergeCell ref="B328:G328"/>
    <mergeCell ref="C218:E218"/>
    <mergeCell ref="B242:G242"/>
    <mergeCell ref="C243:E243"/>
    <mergeCell ref="C355:D355"/>
    <mergeCell ref="C356:D356"/>
    <mergeCell ref="B357:G357"/>
    <mergeCell ref="C368:D368"/>
    <mergeCell ref="C369:D369"/>
    <mergeCell ref="C370:D370"/>
    <mergeCell ref="C371:D371"/>
    <mergeCell ref="E616:J616"/>
    <mergeCell ref="B614:D616"/>
    <mergeCell ref="B142:G142"/>
    <mergeCell ref="E614:L614"/>
    <mergeCell ref="E615:J615"/>
    <mergeCell ref="A552:O552"/>
    <mergeCell ref="B553:O553"/>
    <mergeCell ref="B554:O554"/>
    <mergeCell ref="A555:O555"/>
    <mergeCell ref="C429:D429"/>
    <mergeCell ref="B441:G441"/>
    <mergeCell ref="B247:G247"/>
    <mergeCell ref="B266:G266"/>
    <mergeCell ref="B264:G264"/>
    <mergeCell ref="B253:G253"/>
    <mergeCell ref="B348:G348"/>
    <mergeCell ref="B343:G343"/>
    <mergeCell ref="C208:E208"/>
    <mergeCell ref="C209:E209"/>
    <mergeCell ref="C224:E224"/>
    <mergeCell ref="C225:E225"/>
    <mergeCell ref="B273:G273"/>
    <mergeCell ref="B274:G274"/>
    <mergeCell ref="B244:G244"/>
    <mergeCell ref="B251:G251"/>
    <mergeCell ref="K7:P7"/>
    <mergeCell ref="B13:G13"/>
    <mergeCell ref="K8:P8"/>
    <mergeCell ref="B15:G15"/>
    <mergeCell ref="B184:G184"/>
    <mergeCell ref="B51:G51"/>
    <mergeCell ref="C53:E53"/>
    <mergeCell ref="C54:E54"/>
    <mergeCell ref="B55:G55"/>
    <mergeCell ref="C56:E56"/>
    <mergeCell ref="C57:E57"/>
    <mergeCell ref="C58:E58"/>
    <mergeCell ref="C62:E62"/>
    <mergeCell ref="C75:E75"/>
    <mergeCell ref="C72:E72"/>
    <mergeCell ref="C73:E73"/>
    <mergeCell ref="D74:E74"/>
    <mergeCell ref="C76:E76"/>
    <mergeCell ref="D77:E77"/>
    <mergeCell ref="C52:E52"/>
    <mergeCell ref="C80:E80"/>
    <mergeCell ref="C60:E60"/>
    <mergeCell ref="C159:E159"/>
    <mergeCell ref="C160:E160"/>
    <mergeCell ref="B61:G61"/>
    <mergeCell ref="B71:G71"/>
    <mergeCell ref="B81:G81"/>
    <mergeCell ref="C78:E78"/>
    <mergeCell ref="D66:E66"/>
    <mergeCell ref="C67:E67"/>
    <mergeCell ref="C68:E68"/>
    <mergeCell ref="B127:G127"/>
    <mergeCell ref="C47:E47"/>
    <mergeCell ref="C48:E48"/>
    <mergeCell ref="C49:E49"/>
    <mergeCell ref="B17:G17"/>
    <mergeCell ref="D18:E18"/>
    <mergeCell ref="C27:E27"/>
    <mergeCell ref="C28:E28"/>
    <mergeCell ref="C29:E29"/>
    <mergeCell ref="C31:E31"/>
    <mergeCell ref="C34:E34"/>
    <mergeCell ref="C35:E35"/>
    <mergeCell ref="C36:E36"/>
    <mergeCell ref="B207:G207"/>
    <mergeCell ref="B21:O21"/>
    <mergeCell ref="B22:G22"/>
    <mergeCell ref="B23:G23"/>
    <mergeCell ref="B26:G26"/>
    <mergeCell ref="B25:G25"/>
    <mergeCell ref="B30:G30"/>
    <mergeCell ref="C112:E112"/>
    <mergeCell ref="C107:E107"/>
    <mergeCell ref="B113:G113"/>
    <mergeCell ref="C114:E114"/>
    <mergeCell ref="C115:E115"/>
    <mergeCell ref="C116:E116"/>
    <mergeCell ref="B63:G63"/>
    <mergeCell ref="C64:E64"/>
    <mergeCell ref="C65:E65"/>
    <mergeCell ref="B100:G100"/>
    <mergeCell ref="C101:E101"/>
    <mergeCell ref="B122:G122"/>
    <mergeCell ref="D69:E69"/>
    <mergeCell ref="B351:G351"/>
    <mergeCell ref="C352:D352"/>
    <mergeCell ref="B353:G353"/>
    <mergeCell ref="C354:D354"/>
    <mergeCell ref="C316:E316"/>
    <mergeCell ref="C284:E284"/>
    <mergeCell ref="C285:E285"/>
    <mergeCell ref="C303:E303"/>
    <mergeCell ref="C309:E309"/>
    <mergeCell ref="B286:G286"/>
    <mergeCell ref="C287:E287"/>
    <mergeCell ref="C288:E288"/>
    <mergeCell ref="C289:E289"/>
    <mergeCell ref="B291:G291"/>
    <mergeCell ref="C292:E292"/>
    <mergeCell ref="C294:E294"/>
    <mergeCell ref="C297:E297"/>
    <mergeCell ref="C299:E299"/>
    <mergeCell ref="B300:G300"/>
    <mergeCell ref="C301:E301"/>
    <mergeCell ref="B304:G304"/>
    <mergeCell ref="C305:E305"/>
    <mergeCell ref="C307:E307"/>
    <mergeCell ref="C302:E302"/>
    <mergeCell ref="C306:E306"/>
    <mergeCell ref="B308:G308"/>
    <mergeCell ref="C311:E311"/>
    <mergeCell ref="B312:G312"/>
    <mergeCell ref="C314:E314"/>
    <mergeCell ref="B341:G341"/>
    <mergeCell ref="C329:E329"/>
    <mergeCell ref="B330:G330"/>
    <mergeCell ref="A1:N1"/>
    <mergeCell ref="K2:O2"/>
    <mergeCell ref="A7:B7"/>
    <mergeCell ref="A9:P9"/>
    <mergeCell ref="C6:D6"/>
    <mergeCell ref="C7:D7"/>
    <mergeCell ref="A2:C2"/>
    <mergeCell ref="E3:G4"/>
    <mergeCell ref="B12:G12"/>
    <mergeCell ref="B262:G262"/>
    <mergeCell ref="B236:G236"/>
    <mergeCell ref="A6:B6"/>
    <mergeCell ref="E2:G2"/>
    <mergeCell ref="A3:D5"/>
    <mergeCell ref="K3:O4"/>
    <mergeCell ref="B10:O10"/>
    <mergeCell ref="K6:P6"/>
    <mergeCell ref="B214:G214"/>
    <mergeCell ref="B79:G79"/>
    <mergeCell ref="A97:N97"/>
    <mergeCell ref="B165:G165"/>
    <mergeCell ref="A164:N164"/>
    <mergeCell ref="B132:G132"/>
    <mergeCell ref="C128:E128"/>
    <mergeCell ref="C129:E129"/>
    <mergeCell ref="C131:E131"/>
    <mergeCell ref="B106:G106"/>
    <mergeCell ref="C124:E124"/>
    <mergeCell ref="B99:G99"/>
    <mergeCell ref="C126:E126"/>
    <mergeCell ref="C110:E110"/>
    <mergeCell ref="C111:E111"/>
    <mergeCell ref="A19:N19"/>
    <mergeCell ref="A24:O24"/>
    <mergeCell ref="C32:E32"/>
    <mergeCell ref="C33:E33"/>
    <mergeCell ref="B345:G345"/>
    <mergeCell ref="B50:G50"/>
    <mergeCell ref="B38:G38"/>
    <mergeCell ref="C39:E39"/>
    <mergeCell ref="C40:E40"/>
    <mergeCell ref="C41:E41"/>
    <mergeCell ref="C42:E42"/>
    <mergeCell ref="C43:E43"/>
    <mergeCell ref="C44:E44"/>
    <mergeCell ref="C45:E45"/>
    <mergeCell ref="B46:G46"/>
    <mergeCell ref="B98:G98"/>
    <mergeCell ref="B59:G59"/>
    <mergeCell ref="C136:E136"/>
    <mergeCell ref="C137:E137"/>
    <mergeCell ref="C143:E143"/>
    <mergeCell ref="C310:E310"/>
    <mergeCell ref="C313:E313"/>
    <mergeCell ref="C315:E315"/>
    <mergeCell ref="C318:E318"/>
    <mergeCell ref="C319:E319"/>
    <mergeCell ref="C320:E320"/>
    <mergeCell ref="C321:E321"/>
    <mergeCell ref="B327:G327"/>
    <mergeCell ref="B322:G322"/>
    <mergeCell ref="C323:E323"/>
    <mergeCell ref="A334:N334"/>
    <mergeCell ref="C37:E37"/>
    <mergeCell ref="B511:G511"/>
    <mergeCell ref="B512:G512"/>
    <mergeCell ref="B514:G514"/>
    <mergeCell ref="B515:G515"/>
    <mergeCell ref="B498:G498"/>
    <mergeCell ref="B499:G499"/>
    <mergeCell ref="B500:G500"/>
    <mergeCell ref="B501:G501"/>
    <mergeCell ref="B502:G502"/>
    <mergeCell ref="B504:G504"/>
    <mergeCell ref="B505:G505"/>
    <mergeCell ref="B506:G506"/>
    <mergeCell ref="B507:G507"/>
    <mergeCell ref="B508:G508"/>
    <mergeCell ref="B509:G509"/>
    <mergeCell ref="B510:G510"/>
    <mergeCell ref="B503:G503"/>
    <mergeCell ref="B513:G513"/>
    <mergeCell ref="B516:G516"/>
    <mergeCell ref="B517:G517"/>
    <mergeCell ref="B518:G518"/>
    <mergeCell ref="B519:G519"/>
    <mergeCell ref="B520:G520"/>
    <mergeCell ref="B521:G521"/>
    <mergeCell ref="B522:G522"/>
    <mergeCell ref="B523:G523"/>
    <mergeCell ref="B524:G524"/>
    <mergeCell ref="B539:G539"/>
    <mergeCell ref="B543:G543"/>
    <mergeCell ref="B544:G544"/>
    <mergeCell ref="B545:G545"/>
    <mergeCell ref="B546:G546"/>
    <mergeCell ref="B547:G547"/>
    <mergeCell ref="B548:G548"/>
    <mergeCell ref="B549:G549"/>
    <mergeCell ref="B550:G550"/>
    <mergeCell ref="B525:G525"/>
    <mergeCell ref="B526:G526"/>
    <mergeCell ref="B527:G527"/>
    <mergeCell ref="B528:G528"/>
    <mergeCell ref="B529:G529"/>
    <mergeCell ref="B530:G530"/>
    <mergeCell ref="B531:G531"/>
    <mergeCell ref="B532:G532"/>
    <mergeCell ref="B533:G533"/>
    <mergeCell ref="B534:G534"/>
    <mergeCell ref="B535:G535"/>
    <mergeCell ref="B536:G536"/>
    <mergeCell ref="B537:G537"/>
    <mergeCell ref="B538:G538"/>
    <mergeCell ref="B541:G541"/>
    <mergeCell ref="B542:G542"/>
    <mergeCell ref="B540:G540"/>
  </mergeCells>
  <phoneticPr fontId="68" type="noConversion"/>
  <printOptions horizontalCentered="1"/>
  <pageMargins left="0.39370078740157483" right="0.39370078740157483" top="0.39370078740157483" bottom="0.59055118110236215" header="0.31496062992125984" footer="0.31496062992125984"/>
  <pageSetup paperSize="9" scale="48" fitToHeight="0" orientation="landscape" r:id="rId1"/>
  <headerFooter scaleWithDoc="0" alignWithMargins="0">
    <oddFooter>&amp;C&amp;P</oddFooter>
  </headerFooter>
  <rowBreaks count="11" manualBreakCount="11">
    <brk id="103" max="15" man="1"/>
    <brk id="155" max="15" man="1"/>
    <brk id="204" max="15" man="1"/>
    <brk id="252" max="15" man="1"/>
    <brk id="298" max="15" man="1"/>
    <brk id="345" max="15" man="1"/>
    <brk id="388" max="15" man="1"/>
    <brk id="433" max="15" man="1"/>
    <brk id="481" max="15" man="1"/>
    <brk id="517" max="15" man="1"/>
    <brk id="552"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L34"/>
  <sheetViews>
    <sheetView showGridLines="0" view="pageBreakPreview" zoomScale="70" zoomScaleNormal="70" zoomScaleSheetLayoutView="70" workbookViewId="0">
      <selection activeCell="L40" sqref="L40"/>
    </sheetView>
  </sheetViews>
  <sheetFormatPr defaultRowHeight="15"/>
  <cols>
    <col min="1" max="1" width="9.140625" style="22"/>
    <col min="4" max="4" width="20.140625" customWidth="1"/>
    <col min="7" max="7" width="13.42578125" bestFit="1" customWidth="1"/>
    <col min="8" max="8" width="21.85546875" customWidth="1"/>
    <col min="9" max="9" width="22.42578125" customWidth="1"/>
    <col min="10" max="11" width="20.7109375" style="90" customWidth="1"/>
    <col min="12" max="12" width="31.42578125" bestFit="1" customWidth="1"/>
  </cols>
  <sheetData>
    <row r="1" spans="2:12">
      <c r="B1" s="25"/>
      <c r="C1" s="25"/>
      <c r="D1" s="25"/>
      <c r="E1" s="25"/>
      <c r="F1" s="25"/>
      <c r="G1" s="25"/>
      <c r="H1" s="25"/>
      <c r="I1" s="25"/>
      <c r="J1" s="25"/>
      <c r="K1" s="25"/>
      <c r="L1" s="26" t="s">
        <v>16978</v>
      </c>
    </row>
    <row r="2" spans="2:12" ht="23.25" thickBot="1">
      <c r="B2" s="486" t="s">
        <v>22922</v>
      </c>
      <c r="C2" s="486"/>
      <c r="D2" s="486"/>
      <c r="E2" s="486"/>
      <c r="F2" s="486"/>
      <c r="G2" s="486"/>
      <c r="H2" s="486"/>
      <c r="I2" s="486"/>
      <c r="J2" s="486"/>
      <c r="K2" s="486"/>
      <c r="L2" s="486"/>
    </row>
    <row r="3" spans="2:12" ht="15.75" thickTop="1">
      <c r="B3" s="487" t="s">
        <v>7</v>
      </c>
      <c r="C3" s="487"/>
      <c r="D3" s="487"/>
      <c r="E3" s="25"/>
      <c r="F3" s="487" t="s">
        <v>6</v>
      </c>
      <c r="G3" s="487"/>
      <c r="H3" s="487"/>
      <c r="I3" s="27"/>
      <c r="J3" s="173"/>
      <c r="K3" s="25"/>
      <c r="L3" s="316"/>
    </row>
    <row r="4" spans="2:12" ht="26.25" customHeight="1">
      <c r="B4" s="488" t="s">
        <v>22921</v>
      </c>
      <c r="C4" s="488"/>
      <c r="D4" s="488"/>
      <c r="E4" s="25"/>
      <c r="F4" s="489"/>
      <c r="G4" s="489"/>
      <c r="H4" s="489"/>
      <c r="I4" s="28"/>
      <c r="J4" s="174"/>
      <c r="K4" s="25"/>
      <c r="L4" s="489"/>
    </row>
    <row r="5" spans="2:12" ht="26.25" customHeight="1">
      <c r="B5" s="488"/>
      <c r="C5" s="488"/>
      <c r="D5" s="488"/>
      <c r="E5" s="25"/>
      <c r="F5" s="489"/>
      <c r="G5" s="489"/>
      <c r="H5" s="489"/>
      <c r="I5" s="28"/>
      <c r="J5" s="174"/>
      <c r="K5" s="25"/>
      <c r="L5" s="489"/>
    </row>
    <row r="6" spans="2:12">
      <c r="B6" s="481" t="s">
        <v>11</v>
      </c>
      <c r="C6" s="481"/>
      <c r="D6" s="47">
        <v>43767</v>
      </c>
      <c r="E6" s="29"/>
      <c r="F6" s="28"/>
      <c r="G6" s="25"/>
      <c r="H6" s="25"/>
      <c r="I6" s="25"/>
      <c r="J6" s="25"/>
      <c r="K6" s="25"/>
      <c r="L6" s="482"/>
    </row>
    <row r="7" spans="2:12">
      <c r="B7" s="30"/>
      <c r="C7" s="30"/>
      <c r="D7" s="28"/>
      <c r="E7" s="25"/>
      <c r="F7" s="28"/>
      <c r="G7" s="28"/>
      <c r="H7" s="28"/>
      <c r="I7" s="28"/>
      <c r="J7" s="174"/>
      <c r="K7" s="25"/>
      <c r="L7" s="483"/>
    </row>
    <row r="8" spans="2:12" ht="19.5">
      <c r="B8" s="484" t="s">
        <v>6243</v>
      </c>
      <c r="C8" s="484"/>
      <c r="D8" s="484"/>
      <c r="E8" s="484"/>
      <c r="F8" s="484"/>
      <c r="G8" s="484"/>
      <c r="H8" s="484"/>
      <c r="I8" s="484"/>
      <c r="J8" s="484"/>
      <c r="K8" s="484"/>
      <c r="L8" s="484"/>
    </row>
    <row r="9" spans="2:12" ht="45">
      <c r="B9" s="31" t="s">
        <v>4</v>
      </c>
      <c r="C9" s="485" t="s">
        <v>6239</v>
      </c>
      <c r="D9" s="485"/>
      <c r="E9" s="485"/>
      <c r="F9" s="485"/>
      <c r="G9" s="31" t="s">
        <v>43</v>
      </c>
      <c r="H9" s="31" t="s">
        <v>22998</v>
      </c>
      <c r="I9" s="31" t="s">
        <v>16213</v>
      </c>
      <c r="J9" s="175" t="s">
        <v>6240</v>
      </c>
      <c r="K9" s="175" t="s">
        <v>16835</v>
      </c>
      <c r="L9" s="31" t="s">
        <v>1</v>
      </c>
    </row>
    <row r="10" spans="2:12" s="141" customFormat="1" ht="20.100000000000001" customHeight="1">
      <c r="B10" s="480">
        <v>1</v>
      </c>
      <c r="C10" s="478" t="str">
        <f>VLOOKUP(B10,QUA!$A$13:$P$555,2,FALSE)</f>
        <v>ADMINISTRAÇÃO E INSTALAÇÃO DA OBRA</v>
      </c>
      <c r="D10" s="478"/>
      <c r="E10" s="478"/>
      <c r="F10" s="478"/>
      <c r="G10" s="142" t="s">
        <v>6241</v>
      </c>
      <c r="H10" s="143">
        <v>100</v>
      </c>
      <c r="L10" s="144">
        <f>SUM(H11:K11)/$L$31*100</f>
        <v>0.16589852324174328</v>
      </c>
    </row>
    <row r="11" spans="2:12" s="168" customFormat="1" ht="20.100000000000001" customHeight="1">
      <c r="B11" s="477"/>
      <c r="C11" s="479"/>
      <c r="D11" s="479"/>
      <c r="E11" s="479"/>
      <c r="F11" s="479"/>
      <c r="G11" s="166" t="s">
        <v>6242</v>
      </c>
      <c r="H11" s="167">
        <f>QUA!P19</f>
        <v>1578.12</v>
      </c>
      <c r="I11" s="166"/>
      <c r="J11" s="166"/>
      <c r="K11" s="166"/>
      <c r="L11" s="167">
        <f>VLOOKUP("SUBTOTAL "&amp;$C10,QUA!$A$13:$P$555,16,)</f>
        <v>1578.12</v>
      </c>
    </row>
    <row r="12" spans="2:12" s="141" customFormat="1" ht="20.100000000000001" customHeight="1">
      <c r="B12" s="476">
        <v>2</v>
      </c>
      <c r="C12" s="478" t="str">
        <f>VLOOKUP(B12,QUA!$A$13:$P$555,2,FALSE)</f>
        <v>TELHADO</v>
      </c>
      <c r="D12" s="478"/>
      <c r="E12" s="478"/>
      <c r="F12" s="478"/>
      <c r="G12" s="145" t="s">
        <v>6241</v>
      </c>
      <c r="I12" s="146">
        <v>100</v>
      </c>
      <c r="L12" s="144">
        <f>SUM(H13:K13)/$L$31*100</f>
        <v>11.370797761864296</v>
      </c>
    </row>
    <row r="13" spans="2:12" s="168" customFormat="1" ht="20.100000000000001" customHeight="1">
      <c r="B13" s="477"/>
      <c r="C13" s="479"/>
      <c r="D13" s="479"/>
      <c r="E13" s="479"/>
      <c r="F13" s="479"/>
      <c r="G13" s="166" t="s">
        <v>6242</v>
      </c>
      <c r="H13" s="166"/>
      <c r="I13" s="167">
        <f>QUA!P97</f>
        <v>108165.41951856327</v>
      </c>
      <c r="J13" s="166"/>
      <c r="K13" s="166"/>
      <c r="L13" s="167">
        <f>VLOOKUP("SUBTOTAL "&amp;$C12,QUA!$A$13:$P$555,16,)</f>
        <v>108165.41951856327</v>
      </c>
    </row>
    <row r="14" spans="2:12" s="141" customFormat="1" ht="20.100000000000001" customHeight="1">
      <c r="B14" s="480">
        <v>3</v>
      </c>
      <c r="C14" s="478" t="str">
        <f>VLOOKUP(B14,QUA!$A$13:$P$555,2,FALSE)</f>
        <v>PINTURA E TRATAMENTO DAS PAREDES</v>
      </c>
      <c r="D14" s="478"/>
      <c r="E14" s="478"/>
      <c r="F14" s="478"/>
      <c r="G14" s="145" t="s">
        <v>6241</v>
      </c>
      <c r="J14" s="146">
        <v>50</v>
      </c>
      <c r="K14" s="146">
        <v>50</v>
      </c>
      <c r="L14" s="144">
        <f>SUM(H15:K15)/$L$31*100</f>
        <v>13.094043981679885</v>
      </c>
    </row>
    <row r="15" spans="2:12" s="168" customFormat="1" ht="20.100000000000001" customHeight="1">
      <c r="B15" s="477"/>
      <c r="C15" s="479"/>
      <c r="D15" s="479"/>
      <c r="E15" s="479"/>
      <c r="F15" s="479"/>
      <c r="G15" s="166" t="s">
        <v>6242</v>
      </c>
      <c r="H15" s="166"/>
      <c r="J15" s="167">
        <f>QUA!P164/2</f>
        <v>62278.953075000005</v>
      </c>
      <c r="K15" s="167">
        <f>QUA!P164/2</f>
        <v>62278.953075000005</v>
      </c>
      <c r="L15" s="167">
        <f>VLOOKUP("SUBTOTAL "&amp;$C14,QUA!$A$13:$P$555,16,)</f>
        <v>124557.90615000001</v>
      </c>
    </row>
    <row r="16" spans="2:12" s="141" customFormat="1" ht="20.100000000000001" customHeight="1">
      <c r="B16" s="476">
        <v>4</v>
      </c>
      <c r="C16" s="478" t="str">
        <f>VLOOKUP(B16,QUA!$A$13:$P$555,2,FALSE)</f>
        <v>PINTURA E TRATAMENTO DO TETO</v>
      </c>
      <c r="D16" s="478"/>
      <c r="E16" s="478"/>
      <c r="F16" s="478"/>
      <c r="G16" s="145" t="s">
        <v>6241</v>
      </c>
      <c r="H16" s="147"/>
      <c r="I16" s="146">
        <v>100</v>
      </c>
      <c r="L16" s="144">
        <f>SUM(H17:K17)/$L$31*100</f>
        <v>4.819589484519387</v>
      </c>
    </row>
    <row r="17" spans="2:12" s="168" customFormat="1" ht="20.100000000000001" customHeight="1">
      <c r="B17" s="477"/>
      <c r="C17" s="479"/>
      <c r="D17" s="479"/>
      <c r="E17" s="479"/>
      <c r="F17" s="479"/>
      <c r="G17" s="166" t="s">
        <v>6242</v>
      </c>
      <c r="H17" s="169"/>
      <c r="I17" s="167">
        <f>QUA!P183</f>
        <v>45846.644133333335</v>
      </c>
      <c r="J17" s="166"/>
      <c r="K17" s="166"/>
      <c r="L17" s="167">
        <f>VLOOKUP("SUBTOTAL "&amp;$C16,QUA!$A$13:$P$555,16,)</f>
        <v>45846.644133333335</v>
      </c>
    </row>
    <row r="18" spans="2:12" s="141" customFormat="1" ht="20.100000000000001" customHeight="1">
      <c r="B18" s="480">
        <v>5</v>
      </c>
      <c r="C18" s="478" t="str">
        <f>VLOOKUP(B18,QUA!$A$13:$P$555,2,FALSE)</f>
        <v>PISOS</v>
      </c>
      <c r="D18" s="478"/>
      <c r="E18" s="478"/>
      <c r="F18" s="478"/>
      <c r="G18" s="145" t="s">
        <v>6241</v>
      </c>
      <c r="H18" s="145"/>
      <c r="J18" s="146">
        <v>100</v>
      </c>
      <c r="K18" s="147"/>
      <c r="L18" s="144">
        <f>SUM(H19:K19)/$L$31*100</f>
        <v>28.665344786652103</v>
      </c>
    </row>
    <row r="19" spans="2:12" s="168" customFormat="1" ht="20.100000000000001" customHeight="1">
      <c r="B19" s="477"/>
      <c r="C19" s="479"/>
      <c r="D19" s="479"/>
      <c r="E19" s="479"/>
      <c r="F19" s="479"/>
      <c r="G19" s="166" t="s">
        <v>6242</v>
      </c>
      <c r="H19" s="166"/>
      <c r="J19" s="167">
        <f>QUA!P213</f>
        <v>272680.87159999995</v>
      </c>
      <c r="K19" s="166"/>
      <c r="L19" s="167">
        <f>VLOOKUP("SUBTOTAL "&amp;$C18,QUA!$A$13:$P$555,16,)</f>
        <v>272680.87159999995</v>
      </c>
    </row>
    <row r="20" spans="2:12" s="141" customFormat="1" ht="20.100000000000001" customHeight="1">
      <c r="B20" s="476">
        <v>6</v>
      </c>
      <c r="C20" s="478" t="str">
        <f>VLOOKUP(B20,QUA!$A$13:$P$555,2,FALSE)</f>
        <v>ESQUADRIAS</v>
      </c>
      <c r="D20" s="478"/>
      <c r="E20" s="478"/>
      <c r="F20" s="478"/>
      <c r="G20" s="145" t="s">
        <v>6241</v>
      </c>
      <c r="H20" s="145"/>
      <c r="I20" s="146">
        <v>100</v>
      </c>
      <c r="K20" s="147"/>
      <c r="L20" s="144">
        <f>SUM(H21:K21)/$L$31*100</f>
        <v>3.1430066025869992</v>
      </c>
    </row>
    <row r="21" spans="2:12" s="168" customFormat="1" ht="20.100000000000001" customHeight="1">
      <c r="B21" s="477"/>
      <c r="C21" s="479"/>
      <c r="D21" s="479"/>
      <c r="E21" s="479"/>
      <c r="F21" s="479"/>
      <c r="G21" s="166" t="s">
        <v>6242</v>
      </c>
      <c r="H21" s="166"/>
      <c r="I21" s="167">
        <f>QUA!P246</f>
        <v>29898.045399999995</v>
      </c>
      <c r="K21" s="169"/>
      <c r="L21" s="167">
        <f>VLOOKUP("SUBTOTAL "&amp;$C20,QUA!$A$13:$P$555,16,)</f>
        <v>29898.045399999995</v>
      </c>
    </row>
    <row r="22" spans="2:12" s="141" customFormat="1" ht="20.100000000000001" customHeight="1">
      <c r="B22" s="480">
        <v>7</v>
      </c>
      <c r="C22" s="478" t="str">
        <f>VLOOKUP(B22,QUA!$A$13:$P$555,2,FALSE)</f>
        <v>QUADRA</v>
      </c>
      <c r="D22" s="478"/>
      <c r="E22" s="478"/>
      <c r="F22" s="478"/>
      <c r="G22" s="145" t="s">
        <v>6241</v>
      </c>
      <c r="J22" s="146">
        <v>100</v>
      </c>
      <c r="K22" s="145"/>
      <c r="L22" s="144">
        <f>SUM(H23:K23)/$L$31*100</f>
        <v>2.7481202647586738</v>
      </c>
    </row>
    <row r="23" spans="2:12" s="168" customFormat="1" ht="20.100000000000001" customHeight="1">
      <c r="B23" s="477"/>
      <c r="C23" s="479"/>
      <c r="D23" s="479"/>
      <c r="E23" s="479"/>
      <c r="F23" s="479"/>
      <c r="G23" s="166" t="s">
        <v>6242</v>
      </c>
      <c r="H23" s="166"/>
      <c r="I23" s="166"/>
      <c r="J23" s="167">
        <f>QUA!P278</f>
        <v>26141.6646</v>
      </c>
      <c r="K23" s="166"/>
      <c r="L23" s="167">
        <f>VLOOKUP("SUBTOTAL "&amp;$C22,QUA!$A$13:$P$555,16,)</f>
        <v>26141.6646</v>
      </c>
    </row>
    <row r="24" spans="2:12" s="141" customFormat="1" ht="20.100000000000001" customHeight="1">
      <c r="B24" s="476">
        <v>8</v>
      </c>
      <c r="C24" s="478" t="str">
        <f>VLOOKUP(B24,QUA!$A$13:$P$555,2,FALSE)</f>
        <v>SERVIÇOS DIVERSOS</v>
      </c>
      <c r="D24" s="478"/>
      <c r="E24" s="478"/>
      <c r="F24" s="478"/>
      <c r="G24" s="145" t="s">
        <v>6241</v>
      </c>
      <c r="H24" s="146">
        <v>100</v>
      </c>
      <c r="L24" s="144">
        <f>SUM(H25:K25)/$L$31*100</f>
        <v>0.56756945175248619</v>
      </c>
    </row>
    <row r="25" spans="2:12" s="168" customFormat="1" ht="20.100000000000001" customHeight="1">
      <c r="B25" s="477"/>
      <c r="C25" s="479"/>
      <c r="D25" s="479"/>
      <c r="E25" s="479"/>
      <c r="F25" s="479"/>
      <c r="G25" s="166" t="s">
        <v>6242</v>
      </c>
      <c r="H25" s="167">
        <f>QUA!P334</f>
        <v>5399.0396400000009</v>
      </c>
      <c r="I25" s="166"/>
      <c r="J25" s="166"/>
      <c r="K25" s="166"/>
      <c r="L25" s="167">
        <f>VLOOKUP("SUBTOTAL "&amp;$C24,QUA!$A$13:$P$555,16,)</f>
        <v>5399.0396400000009</v>
      </c>
    </row>
    <row r="26" spans="2:12" s="141" customFormat="1" ht="20.100000000000001" customHeight="1">
      <c r="B26" s="480">
        <v>9</v>
      </c>
      <c r="C26" s="478" t="str">
        <f>VLOOKUP(B26,QUA!$A$13:$P$555,2,FALSE)</f>
        <v>PROJETO DE PREVENÇÃO E COMBATE A INCÊNDIO E PÂNICO</v>
      </c>
      <c r="D26" s="478"/>
      <c r="E26" s="478"/>
      <c r="F26" s="478"/>
      <c r="G26" s="145" t="s">
        <v>6241</v>
      </c>
      <c r="K26" s="146">
        <v>100</v>
      </c>
      <c r="L26" s="144">
        <f>SUM(H27:K27)/$L$31*100</f>
        <v>11.283193565618257</v>
      </c>
    </row>
    <row r="27" spans="2:12" s="168" customFormat="1" ht="20.100000000000001" customHeight="1">
      <c r="B27" s="477"/>
      <c r="C27" s="479"/>
      <c r="D27" s="479"/>
      <c r="E27" s="479"/>
      <c r="F27" s="479"/>
      <c r="G27" s="166" t="s">
        <v>6242</v>
      </c>
      <c r="H27" s="166"/>
      <c r="I27" s="166"/>
      <c r="J27" s="166"/>
      <c r="K27" s="167">
        <f>QUA!P496</f>
        <v>107332.079164</v>
      </c>
      <c r="L27" s="167">
        <f>VLOOKUP("SUBTOTAL "&amp;$C26,QUA!$A$13:$P$555,16,)</f>
        <v>107332.079164</v>
      </c>
    </row>
    <row r="28" spans="2:12" s="141" customFormat="1" ht="20.100000000000001" customHeight="1">
      <c r="B28" s="476">
        <v>10</v>
      </c>
      <c r="C28" s="478" t="str">
        <f>VLOOKUP(B28,QUA!$A$13:$P$555,2,FALSE)</f>
        <v>ELETRICA</v>
      </c>
      <c r="D28" s="478"/>
      <c r="E28" s="478"/>
      <c r="F28" s="478"/>
      <c r="G28" s="145" t="s">
        <v>6241</v>
      </c>
      <c r="H28" s="146">
        <v>100</v>
      </c>
      <c r="J28" s="145"/>
      <c r="L28" s="144">
        <f>SUM(H29:K29)/$L$31*100</f>
        <v>24.142435577326179</v>
      </c>
    </row>
    <row r="29" spans="2:12" s="168" customFormat="1" ht="20.100000000000001" customHeight="1">
      <c r="B29" s="477"/>
      <c r="C29" s="479"/>
      <c r="D29" s="479"/>
      <c r="E29" s="479"/>
      <c r="F29" s="479"/>
      <c r="G29" s="166" t="s">
        <v>6242</v>
      </c>
      <c r="H29" s="167">
        <f>$L29*H28/100</f>
        <v>229656.41699999999</v>
      </c>
      <c r="I29" s="166"/>
      <c r="J29" s="166"/>
      <c r="K29" s="166"/>
      <c r="L29" s="167">
        <f>VLOOKUP("SUBTOTAL "&amp;$C28,QUA!$A$13:$P$555,16,)</f>
        <v>229656.41699999999</v>
      </c>
    </row>
    <row r="30" spans="2:12" ht="19.5">
      <c r="B30" s="32"/>
      <c r="C30" s="32"/>
      <c r="D30" s="32"/>
      <c r="E30" s="32"/>
      <c r="F30" s="32"/>
      <c r="G30" s="32"/>
      <c r="H30" s="32"/>
      <c r="I30" s="32"/>
      <c r="J30" s="32"/>
      <c r="K30" s="32"/>
      <c r="L30" s="33">
        <v>100</v>
      </c>
    </row>
    <row r="31" spans="2:12" ht="19.5">
      <c r="B31" s="32"/>
      <c r="C31" s="32"/>
      <c r="D31" s="32"/>
      <c r="E31" s="32"/>
      <c r="F31" s="32"/>
      <c r="G31" s="32"/>
      <c r="H31" s="32"/>
      <c r="I31" s="32"/>
      <c r="J31" s="32"/>
      <c r="K31" s="32"/>
      <c r="L31" s="127">
        <f>L11+L13+L15+L19+L21+L23+L25+L27+L29+L17</f>
        <v>951256.2072058965</v>
      </c>
    </row>
    <row r="32" spans="2:12" ht="18" customHeight="1">
      <c r="B32" s="32"/>
      <c r="C32" s="32"/>
      <c r="D32" s="32"/>
      <c r="E32" s="32"/>
      <c r="F32" s="32"/>
      <c r="G32" s="32"/>
      <c r="H32" s="32"/>
      <c r="I32" s="32"/>
      <c r="J32" s="32"/>
      <c r="K32" s="32"/>
      <c r="L32" s="32"/>
    </row>
    <row r="33" spans="2:12" ht="15" customHeight="1">
      <c r="B33" s="490" t="s">
        <v>21</v>
      </c>
      <c r="C33" s="490"/>
      <c r="D33" s="490"/>
      <c r="E33" s="490"/>
      <c r="F33" s="373" t="s">
        <v>16080</v>
      </c>
      <c r="G33" s="373"/>
      <c r="H33" s="373"/>
      <c r="I33" s="373"/>
      <c r="J33" s="373"/>
      <c r="K33" s="373"/>
      <c r="L33" s="34"/>
    </row>
    <row r="34" spans="2:12" ht="15.75">
      <c r="F34" s="374" t="s">
        <v>16079</v>
      </c>
      <c r="G34" s="374"/>
      <c r="H34" s="374"/>
      <c r="I34" s="374"/>
      <c r="J34" s="374"/>
      <c r="K34" s="374"/>
    </row>
  </sheetData>
  <mergeCells count="33">
    <mergeCell ref="B22:B23"/>
    <mergeCell ref="C22:F23"/>
    <mergeCell ref="B24:B25"/>
    <mergeCell ref="C24:F25"/>
    <mergeCell ref="B26:B27"/>
    <mergeCell ref="C26:F27"/>
    <mergeCell ref="B28:B29"/>
    <mergeCell ref="C28:F29"/>
    <mergeCell ref="F34:K34"/>
    <mergeCell ref="B33:E33"/>
    <mergeCell ref="F33:K33"/>
    <mergeCell ref="B2:L2"/>
    <mergeCell ref="B3:D3"/>
    <mergeCell ref="F3:H3"/>
    <mergeCell ref="B4:D5"/>
    <mergeCell ref="F4:H5"/>
    <mergeCell ref="L4:L5"/>
    <mergeCell ref="B6:C6"/>
    <mergeCell ref="L6:L7"/>
    <mergeCell ref="B8:L8"/>
    <mergeCell ref="C9:F9"/>
    <mergeCell ref="B10:B11"/>
    <mergeCell ref="C10:F11"/>
    <mergeCell ref="B12:B13"/>
    <mergeCell ref="C12:F13"/>
    <mergeCell ref="B20:B21"/>
    <mergeCell ref="C20:F21"/>
    <mergeCell ref="B14:B15"/>
    <mergeCell ref="C16:F17"/>
    <mergeCell ref="B18:B19"/>
    <mergeCell ref="C18:F19"/>
    <mergeCell ref="B16:B17"/>
    <mergeCell ref="C14:F15"/>
  </mergeCells>
  <pageMargins left="0.511811024" right="0.511811024" top="0.78740157499999996" bottom="0.78740157499999996" header="0.31496062000000002" footer="0.31496062000000002"/>
  <pageSetup paperSize="9" scale="66"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2"/>
  <sheetViews>
    <sheetView topLeftCell="A2987" zoomScale="64" zoomScaleNormal="64" workbookViewId="0">
      <selection activeCell="C2987" sqref="C2987"/>
    </sheetView>
  </sheetViews>
  <sheetFormatPr defaultRowHeight="50.1" customHeight="1"/>
  <cols>
    <col min="2" max="2" width="25" bestFit="1" customWidth="1"/>
    <col min="3" max="3" width="229.85546875" style="5" customWidth="1"/>
    <col min="4" max="4" width="9.42578125" bestFit="1" customWidth="1"/>
    <col min="5" max="5" width="19.85546875" style="87" bestFit="1" customWidth="1"/>
  </cols>
  <sheetData>
    <row r="1" spans="2:5" ht="50.1" customHeight="1" thickBot="1"/>
    <row r="2" spans="2:5" ht="50.1" customHeight="1" thickTop="1">
      <c r="B2" s="6" t="s">
        <v>42</v>
      </c>
      <c r="C2" s="7" t="s">
        <v>6244</v>
      </c>
      <c r="D2" s="6" t="s">
        <v>43</v>
      </c>
      <c r="E2" s="94" t="s">
        <v>44</v>
      </c>
    </row>
    <row r="3" spans="2:5" ht="50.1" customHeight="1">
      <c r="B3" s="90" t="s">
        <v>16203</v>
      </c>
      <c r="C3" s="90" t="s">
        <v>16204</v>
      </c>
      <c r="D3" s="90" t="s">
        <v>43</v>
      </c>
      <c r="E3" s="90" t="s">
        <v>16205</v>
      </c>
    </row>
    <row r="4" spans="2:5" ht="50.1" customHeight="1">
      <c r="B4" s="171">
        <v>97141</v>
      </c>
      <c r="C4" s="92" t="s">
        <v>45</v>
      </c>
      <c r="D4" s="92" t="s">
        <v>6462</v>
      </c>
      <c r="E4" s="170">
        <v>5.67</v>
      </c>
    </row>
    <row r="5" spans="2:5" ht="50.1" customHeight="1">
      <c r="B5" s="171">
        <v>97142</v>
      </c>
      <c r="C5" s="92" t="s">
        <v>46</v>
      </c>
      <c r="D5" s="92" t="s">
        <v>6462</v>
      </c>
      <c r="E5" s="170">
        <v>6.31</v>
      </c>
    </row>
    <row r="6" spans="2:5" ht="50.1" customHeight="1">
      <c r="B6" s="171">
        <v>97143</v>
      </c>
      <c r="C6" s="92" t="s">
        <v>47</v>
      </c>
      <c r="D6" s="92" t="s">
        <v>6462</v>
      </c>
      <c r="E6" s="170">
        <v>7.91</v>
      </c>
    </row>
    <row r="7" spans="2:5" ht="50.1" customHeight="1">
      <c r="B7" s="171">
        <v>97144</v>
      </c>
      <c r="C7" s="92" t="s">
        <v>48</v>
      </c>
      <c r="D7" s="92" t="s">
        <v>6462</v>
      </c>
      <c r="E7" s="170">
        <v>9.51</v>
      </c>
    </row>
    <row r="8" spans="2:5" ht="50.1" customHeight="1">
      <c r="B8" s="171">
        <v>97145</v>
      </c>
      <c r="C8" s="92" t="s">
        <v>49</v>
      </c>
      <c r="D8" s="92" t="s">
        <v>6462</v>
      </c>
      <c r="E8" s="170">
        <v>11.15</v>
      </c>
    </row>
    <row r="9" spans="2:5" ht="50.1" customHeight="1">
      <c r="B9" s="171">
        <v>97146</v>
      </c>
      <c r="C9" s="92" t="s">
        <v>50</v>
      </c>
      <c r="D9" s="92" t="s">
        <v>6462</v>
      </c>
      <c r="E9" s="170">
        <v>12.77</v>
      </c>
    </row>
    <row r="10" spans="2:5" ht="50.1" customHeight="1">
      <c r="B10" s="171">
        <v>97147</v>
      </c>
      <c r="C10" s="92" t="s">
        <v>51</v>
      </c>
      <c r="D10" s="92" t="s">
        <v>6462</v>
      </c>
      <c r="E10" s="170">
        <v>14.4</v>
      </c>
    </row>
    <row r="11" spans="2:5" ht="50.1" customHeight="1">
      <c r="B11" s="171">
        <v>97148</v>
      </c>
      <c r="C11" s="92" t="s">
        <v>52</v>
      </c>
      <c r="D11" s="92" t="s">
        <v>6462</v>
      </c>
      <c r="E11" s="170">
        <v>16.010000000000002</v>
      </c>
    </row>
    <row r="12" spans="2:5" ht="50.1" customHeight="1">
      <c r="B12" s="171">
        <v>97149</v>
      </c>
      <c r="C12" s="92" t="s">
        <v>53</v>
      </c>
      <c r="D12" s="92" t="s">
        <v>6462</v>
      </c>
      <c r="E12" s="170">
        <v>17.64</v>
      </c>
    </row>
    <row r="13" spans="2:5" ht="50.1" customHeight="1">
      <c r="B13" s="171">
        <v>97150</v>
      </c>
      <c r="C13" s="92" t="s">
        <v>54</v>
      </c>
      <c r="D13" s="92" t="s">
        <v>6462</v>
      </c>
      <c r="E13" s="170">
        <v>21.28</v>
      </c>
    </row>
    <row r="14" spans="2:5" ht="50.1" customHeight="1">
      <c r="B14" s="171">
        <v>97151</v>
      </c>
      <c r="C14" s="92" t="s">
        <v>55</v>
      </c>
      <c r="D14" s="92" t="s">
        <v>6462</v>
      </c>
      <c r="E14" s="170">
        <v>24.84</v>
      </c>
    </row>
    <row r="15" spans="2:5" ht="50.1" customHeight="1">
      <c r="B15" s="171">
        <v>97152</v>
      </c>
      <c r="C15" s="92" t="s">
        <v>56</v>
      </c>
      <c r="D15" s="92" t="s">
        <v>6462</v>
      </c>
      <c r="E15" s="170">
        <v>28.25</v>
      </c>
    </row>
    <row r="16" spans="2:5" ht="50.1" customHeight="1">
      <c r="B16" s="171">
        <v>97153</v>
      </c>
      <c r="C16" s="92" t="s">
        <v>57</v>
      </c>
      <c r="D16" s="92" t="s">
        <v>6462</v>
      </c>
      <c r="E16" s="170">
        <v>31.74</v>
      </c>
    </row>
    <row r="17" spans="2:5" ht="50.1" customHeight="1">
      <c r="B17" s="171">
        <v>97154</v>
      </c>
      <c r="C17" s="92" t="s">
        <v>58</v>
      </c>
      <c r="D17" s="92" t="s">
        <v>6462</v>
      </c>
      <c r="E17" s="170">
        <v>35.26</v>
      </c>
    </row>
    <row r="18" spans="2:5" ht="50.1" customHeight="1">
      <c r="B18" s="171">
        <v>97155</v>
      </c>
      <c r="C18" s="92" t="s">
        <v>59</v>
      </c>
      <c r="D18" s="92" t="s">
        <v>6462</v>
      </c>
      <c r="E18" s="170">
        <v>38.78</v>
      </c>
    </row>
    <row r="19" spans="2:5" ht="50.1" customHeight="1">
      <c r="B19" s="171">
        <v>97156</v>
      </c>
      <c r="C19" s="92" t="s">
        <v>60</v>
      </c>
      <c r="D19" s="92" t="s">
        <v>6462</v>
      </c>
      <c r="E19" s="170">
        <v>46.06</v>
      </c>
    </row>
    <row r="20" spans="2:5" ht="50.1" customHeight="1">
      <c r="B20" s="171">
        <v>97157</v>
      </c>
      <c r="C20" s="92" t="s">
        <v>61</v>
      </c>
      <c r="D20" s="92" t="s">
        <v>6462</v>
      </c>
      <c r="E20" s="170">
        <v>3.46</v>
      </c>
    </row>
    <row r="21" spans="2:5" ht="50.1" customHeight="1">
      <c r="B21" s="171">
        <v>97158</v>
      </c>
      <c r="C21" s="92" t="s">
        <v>62</v>
      </c>
      <c r="D21" s="92" t="s">
        <v>6462</v>
      </c>
      <c r="E21" s="170">
        <v>3.86</v>
      </c>
    </row>
    <row r="22" spans="2:5" ht="50.1" customHeight="1">
      <c r="B22" s="171">
        <v>97159</v>
      </c>
      <c r="C22" s="92" t="s">
        <v>63</v>
      </c>
      <c r="D22" s="92" t="s">
        <v>6462</v>
      </c>
      <c r="E22" s="170">
        <v>4.8499999999999996</v>
      </c>
    </row>
    <row r="23" spans="2:5" ht="50.1" customHeight="1">
      <c r="B23" s="171">
        <v>97160</v>
      </c>
      <c r="C23" s="92" t="s">
        <v>64</v>
      </c>
      <c r="D23" s="92" t="s">
        <v>6462</v>
      </c>
      <c r="E23" s="170">
        <v>5.83</v>
      </c>
    </row>
    <row r="24" spans="2:5" ht="50.1" customHeight="1">
      <c r="B24" s="171">
        <v>97161</v>
      </c>
      <c r="C24" s="92" t="s">
        <v>65</v>
      </c>
      <c r="D24" s="92" t="s">
        <v>6462</v>
      </c>
      <c r="E24" s="170">
        <v>6.83</v>
      </c>
    </row>
    <row r="25" spans="2:5" ht="50.1" customHeight="1">
      <c r="B25" s="171">
        <v>97162</v>
      </c>
      <c r="C25" s="92" t="s">
        <v>66</v>
      </c>
      <c r="D25" s="92" t="s">
        <v>6462</v>
      </c>
      <c r="E25" s="170">
        <v>7.83</v>
      </c>
    </row>
    <row r="26" spans="2:5" ht="50.1" customHeight="1">
      <c r="B26" s="171">
        <v>97163</v>
      </c>
      <c r="C26" s="92" t="s">
        <v>67</v>
      </c>
      <c r="D26" s="92" t="s">
        <v>6462</v>
      </c>
      <c r="E26" s="170">
        <v>8.83</v>
      </c>
    </row>
    <row r="27" spans="2:5" ht="50.1" customHeight="1">
      <c r="B27" s="171">
        <v>97164</v>
      </c>
      <c r="C27" s="92" t="s">
        <v>68</v>
      </c>
      <c r="D27" s="92" t="s">
        <v>6462</v>
      </c>
      <c r="E27" s="170">
        <v>9.83</v>
      </c>
    </row>
    <row r="28" spans="2:5" ht="50.1" customHeight="1">
      <c r="B28" s="171">
        <v>97165</v>
      </c>
      <c r="C28" s="92" t="s">
        <v>69</v>
      </c>
      <c r="D28" s="92" t="s">
        <v>6462</v>
      </c>
      <c r="E28" s="170">
        <v>10.84</v>
      </c>
    </row>
    <row r="29" spans="2:5" ht="50.1" customHeight="1">
      <c r="B29" s="171">
        <v>97166</v>
      </c>
      <c r="C29" s="92" t="s">
        <v>70</v>
      </c>
      <c r="D29" s="92" t="s">
        <v>6462</v>
      </c>
      <c r="E29" s="170">
        <v>13.09</v>
      </c>
    </row>
    <row r="30" spans="2:5" ht="50.1" customHeight="1">
      <c r="B30" s="171">
        <v>97167</v>
      </c>
      <c r="C30" s="92" t="s">
        <v>71</v>
      </c>
      <c r="D30" s="92" t="s">
        <v>6462</v>
      </c>
      <c r="E30" s="170">
        <v>15.29</v>
      </c>
    </row>
    <row r="31" spans="2:5" ht="50.1" customHeight="1">
      <c r="B31" s="171">
        <v>97168</v>
      </c>
      <c r="C31" s="92" t="s">
        <v>72</v>
      </c>
      <c r="D31" s="92" t="s">
        <v>6462</v>
      </c>
      <c r="E31" s="170">
        <v>17.350000000000001</v>
      </c>
    </row>
    <row r="32" spans="2:5" ht="50.1" customHeight="1">
      <c r="B32" s="171">
        <v>97169</v>
      </c>
      <c r="C32" s="92" t="s">
        <v>73</v>
      </c>
      <c r="D32" s="92" t="s">
        <v>6462</v>
      </c>
      <c r="E32" s="170">
        <v>19.5</v>
      </c>
    </row>
    <row r="33" spans="2:5" ht="50.1" customHeight="1">
      <c r="B33" s="171">
        <v>97170</v>
      </c>
      <c r="C33" s="92" t="s">
        <v>74</v>
      </c>
      <c r="D33" s="92" t="s">
        <v>6462</v>
      </c>
      <c r="E33" s="170">
        <v>21.67</v>
      </c>
    </row>
    <row r="34" spans="2:5" ht="50.1" customHeight="1">
      <c r="B34" s="171">
        <v>97171</v>
      </c>
      <c r="C34" s="92" t="s">
        <v>75</v>
      </c>
      <c r="D34" s="92" t="s">
        <v>6462</v>
      </c>
      <c r="E34" s="170">
        <v>23.84</v>
      </c>
    </row>
    <row r="35" spans="2:5" ht="50.1" customHeight="1">
      <c r="B35" s="171">
        <v>97172</v>
      </c>
      <c r="C35" s="92" t="s">
        <v>76</v>
      </c>
      <c r="D35" s="92" t="s">
        <v>6462</v>
      </c>
      <c r="E35" s="170">
        <v>28.41</v>
      </c>
    </row>
    <row r="36" spans="2:5" ht="50.1" customHeight="1">
      <c r="B36" s="171">
        <v>97173</v>
      </c>
      <c r="C36" s="92" t="s">
        <v>77</v>
      </c>
      <c r="D36" s="92" t="s">
        <v>6462</v>
      </c>
      <c r="E36" s="170">
        <v>25.12</v>
      </c>
    </row>
    <row r="37" spans="2:5" ht="50.1" customHeight="1">
      <c r="B37" s="171">
        <v>97174</v>
      </c>
      <c r="C37" s="92" t="s">
        <v>78</v>
      </c>
      <c r="D37" s="92" t="s">
        <v>6462</v>
      </c>
      <c r="E37" s="170">
        <v>29.08</v>
      </c>
    </row>
    <row r="38" spans="2:5" ht="50.1" customHeight="1">
      <c r="B38" s="171">
        <v>97175</v>
      </c>
      <c r="C38" s="92" t="s">
        <v>79</v>
      </c>
      <c r="D38" s="92" t="s">
        <v>6462</v>
      </c>
      <c r="E38" s="170">
        <v>33.03</v>
      </c>
    </row>
    <row r="39" spans="2:5" ht="50.1" customHeight="1">
      <c r="B39" s="171">
        <v>97176</v>
      </c>
      <c r="C39" s="92" t="s">
        <v>80</v>
      </c>
      <c r="D39" s="92" t="s">
        <v>6462</v>
      </c>
      <c r="E39" s="170">
        <v>36.99</v>
      </c>
    </row>
    <row r="40" spans="2:5" ht="50.1" customHeight="1">
      <c r="B40" s="171">
        <v>97177</v>
      </c>
      <c r="C40" s="92" t="s">
        <v>81</v>
      </c>
      <c r="D40" s="92" t="s">
        <v>6462</v>
      </c>
      <c r="E40" s="170">
        <v>44.9</v>
      </c>
    </row>
    <row r="41" spans="2:5" ht="50.1" customHeight="1">
      <c r="B41" s="171">
        <v>97178</v>
      </c>
      <c r="C41" s="92" t="s">
        <v>82</v>
      </c>
      <c r="D41" s="92" t="s">
        <v>6462</v>
      </c>
      <c r="E41" s="170">
        <v>52.82</v>
      </c>
    </row>
    <row r="42" spans="2:5" ht="50.1" customHeight="1">
      <c r="B42" s="171">
        <v>97179</v>
      </c>
      <c r="C42" s="92" t="s">
        <v>83</v>
      </c>
      <c r="D42" s="92" t="s">
        <v>6462</v>
      </c>
      <c r="E42" s="170">
        <v>60.72</v>
      </c>
    </row>
    <row r="43" spans="2:5" ht="50.1" customHeight="1">
      <c r="B43" s="171">
        <v>97180</v>
      </c>
      <c r="C43" s="92" t="s">
        <v>84</v>
      </c>
      <c r="D43" s="92" t="s">
        <v>6462</v>
      </c>
      <c r="E43" s="170">
        <v>68.63</v>
      </c>
    </row>
    <row r="44" spans="2:5" ht="50.1" customHeight="1">
      <c r="B44" s="171">
        <v>97181</v>
      </c>
      <c r="C44" s="92" t="s">
        <v>85</v>
      </c>
      <c r="D44" s="92" t="s">
        <v>6462</v>
      </c>
      <c r="E44" s="170">
        <v>79.39</v>
      </c>
    </row>
    <row r="45" spans="2:5" ht="50.1" customHeight="1">
      <c r="B45" s="171">
        <v>97182</v>
      </c>
      <c r="C45" s="92" t="s">
        <v>86</v>
      </c>
      <c r="D45" s="92" t="s">
        <v>6462</v>
      </c>
      <c r="E45" s="170">
        <v>87.6</v>
      </c>
    </row>
    <row r="46" spans="2:5" ht="50.1" customHeight="1">
      <c r="B46" s="171">
        <v>97183</v>
      </c>
      <c r="C46" s="92" t="s">
        <v>87</v>
      </c>
      <c r="D46" s="92" t="s">
        <v>6462</v>
      </c>
      <c r="E46" s="170">
        <v>20.83</v>
      </c>
    </row>
    <row r="47" spans="2:5" ht="50.1" customHeight="1">
      <c r="B47" s="171">
        <v>97184</v>
      </c>
      <c r="C47" s="92" t="s">
        <v>88</v>
      </c>
      <c r="D47" s="92" t="s">
        <v>6462</v>
      </c>
      <c r="E47" s="170">
        <v>24.15</v>
      </c>
    </row>
    <row r="48" spans="2:5" ht="50.1" customHeight="1">
      <c r="B48" s="171">
        <v>97185</v>
      </c>
      <c r="C48" s="92" t="s">
        <v>89</v>
      </c>
      <c r="D48" s="92" t="s">
        <v>6462</v>
      </c>
      <c r="E48" s="170">
        <v>27.48</v>
      </c>
    </row>
    <row r="49" spans="2:5" ht="50.1" customHeight="1">
      <c r="B49" s="171">
        <v>97186</v>
      </c>
      <c r="C49" s="92" t="s">
        <v>90</v>
      </c>
      <c r="D49" s="92" t="s">
        <v>6462</v>
      </c>
      <c r="E49" s="170">
        <v>30.83</v>
      </c>
    </row>
    <row r="50" spans="2:5" ht="50.1" customHeight="1">
      <c r="B50" s="171">
        <v>97187</v>
      </c>
      <c r="C50" s="92" t="s">
        <v>91</v>
      </c>
      <c r="D50" s="92" t="s">
        <v>6462</v>
      </c>
      <c r="E50" s="170">
        <v>37.479999999999997</v>
      </c>
    </row>
    <row r="51" spans="2:5" ht="50.1" customHeight="1">
      <c r="B51" s="171">
        <v>97188</v>
      </c>
      <c r="C51" s="92" t="s">
        <v>92</v>
      </c>
      <c r="D51" s="92" t="s">
        <v>6462</v>
      </c>
      <c r="E51" s="170">
        <v>44.16</v>
      </c>
    </row>
    <row r="52" spans="2:5" ht="50.1" customHeight="1">
      <c r="B52" s="171">
        <v>97189</v>
      </c>
      <c r="C52" s="92" t="s">
        <v>93</v>
      </c>
      <c r="D52" s="92" t="s">
        <v>6462</v>
      </c>
      <c r="E52" s="170">
        <v>50.81</v>
      </c>
    </row>
    <row r="53" spans="2:5" ht="50.1" customHeight="1">
      <c r="B53" s="171">
        <v>97190</v>
      </c>
      <c r="C53" s="92" t="s">
        <v>94</v>
      </c>
      <c r="D53" s="92" t="s">
        <v>6462</v>
      </c>
      <c r="E53" s="170">
        <v>57.47</v>
      </c>
    </row>
    <row r="54" spans="2:5" ht="50.1" customHeight="1">
      <c r="B54" s="171">
        <v>97191</v>
      </c>
      <c r="C54" s="92" t="s">
        <v>95</v>
      </c>
      <c r="D54" s="92" t="s">
        <v>6462</v>
      </c>
      <c r="E54" s="170">
        <v>66.400000000000006</v>
      </c>
    </row>
    <row r="55" spans="2:5" ht="50.1" customHeight="1">
      <c r="B55" s="171">
        <v>97192</v>
      </c>
      <c r="C55" s="92" t="s">
        <v>96</v>
      </c>
      <c r="D55" s="92" t="s">
        <v>6462</v>
      </c>
      <c r="E55" s="170">
        <v>73.290000000000006</v>
      </c>
    </row>
    <row r="56" spans="2:5" ht="50.1" customHeight="1">
      <c r="B56" s="171">
        <v>90694</v>
      </c>
      <c r="C56" s="92" t="s">
        <v>97</v>
      </c>
      <c r="D56" s="92" t="s">
        <v>6462</v>
      </c>
      <c r="E56" s="170">
        <v>16.63</v>
      </c>
    </row>
    <row r="57" spans="2:5" ht="50.1" customHeight="1">
      <c r="B57" s="171">
        <v>90695</v>
      </c>
      <c r="C57" s="92" t="s">
        <v>98</v>
      </c>
      <c r="D57" s="92" t="s">
        <v>6462</v>
      </c>
      <c r="E57" s="170">
        <v>34.020000000000003</v>
      </c>
    </row>
    <row r="58" spans="2:5" ht="50.1" customHeight="1">
      <c r="B58" s="171">
        <v>90696</v>
      </c>
      <c r="C58" s="92" t="s">
        <v>99</v>
      </c>
      <c r="D58" s="92" t="s">
        <v>6462</v>
      </c>
      <c r="E58" s="170">
        <v>50.29</v>
      </c>
    </row>
    <row r="59" spans="2:5" ht="50.1" customHeight="1">
      <c r="B59" s="171">
        <v>90697</v>
      </c>
      <c r="C59" s="92" t="s">
        <v>100</v>
      </c>
      <c r="D59" s="92" t="s">
        <v>6462</v>
      </c>
      <c r="E59" s="170">
        <v>84.18</v>
      </c>
    </row>
    <row r="60" spans="2:5" ht="50.1" customHeight="1">
      <c r="B60" s="171">
        <v>90698</v>
      </c>
      <c r="C60" s="92" t="s">
        <v>101</v>
      </c>
      <c r="D60" s="92" t="s">
        <v>6462</v>
      </c>
      <c r="E60" s="170">
        <v>134.36000000000001</v>
      </c>
    </row>
    <row r="61" spans="2:5" ht="50.1" customHeight="1">
      <c r="B61" s="171">
        <v>90699</v>
      </c>
      <c r="C61" s="92" t="s">
        <v>102</v>
      </c>
      <c r="D61" s="92" t="s">
        <v>6462</v>
      </c>
      <c r="E61" s="170">
        <v>165.97</v>
      </c>
    </row>
    <row r="62" spans="2:5" ht="50.1" customHeight="1">
      <c r="B62" s="171">
        <v>90700</v>
      </c>
      <c r="C62" s="92" t="s">
        <v>103</v>
      </c>
      <c r="D62" s="92" t="s">
        <v>6462</v>
      </c>
      <c r="E62" s="170">
        <v>219.77</v>
      </c>
    </row>
    <row r="63" spans="2:5" ht="50.1" customHeight="1">
      <c r="B63" s="171">
        <v>90701</v>
      </c>
      <c r="C63" s="92" t="s">
        <v>104</v>
      </c>
      <c r="D63" s="92" t="s">
        <v>6462</v>
      </c>
      <c r="E63" s="170">
        <v>29.93</v>
      </c>
    </row>
    <row r="64" spans="2:5" ht="50.1" customHeight="1">
      <c r="B64" s="171">
        <v>90702</v>
      </c>
      <c r="C64" s="92" t="s">
        <v>105</v>
      </c>
      <c r="D64" s="92" t="s">
        <v>6462</v>
      </c>
      <c r="E64" s="170">
        <v>46.18</v>
      </c>
    </row>
    <row r="65" spans="2:5" ht="50.1" customHeight="1">
      <c r="B65" s="171">
        <v>90703</v>
      </c>
      <c r="C65" s="92" t="s">
        <v>106</v>
      </c>
      <c r="D65" s="92" t="s">
        <v>6462</v>
      </c>
      <c r="E65" s="170">
        <v>74.150000000000006</v>
      </c>
    </row>
    <row r="66" spans="2:5" ht="50.1" customHeight="1">
      <c r="B66" s="171">
        <v>90704</v>
      </c>
      <c r="C66" s="92" t="s">
        <v>107</v>
      </c>
      <c r="D66" s="92" t="s">
        <v>6462</v>
      </c>
      <c r="E66" s="170">
        <v>101.56</v>
      </c>
    </row>
    <row r="67" spans="2:5" ht="50.1" customHeight="1">
      <c r="B67" s="171">
        <v>90705</v>
      </c>
      <c r="C67" s="92" t="s">
        <v>108</v>
      </c>
      <c r="D67" s="92" t="s">
        <v>6462</v>
      </c>
      <c r="E67" s="170">
        <v>141.88999999999999</v>
      </c>
    </row>
    <row r="68" spans="2:5" ht="50.1" customHeight="1">
      <c r="B68" s="171">
        <v>90706</v>
      </c>
      <c r="C68" s="92" t="s">
        <v>109</v>
      </c>
      <c r="D68" s="92" t="s">
        <v>6462</v>
      </c>
      <c r="E68" s="170">
        <v>172.59</v>
      </c>
    </row>
    <row r="69" spans="2:5" ht="50.1" customHeight="1">
      <c r="B69" s="171">
        <v>90708</v>
      </c>
      <c r="C69" s="92" t="s">
        <v>110</v>
      </c>
      <c r="D69" s="92" t="s">
        <v>6462</v>
      </c>
      <c r="E69" s="170">
        <v>456.76</v>
      </c>
    </row>
    <row r="70" spans="2:5" ht="50.1" customHeight="1">
      <c r="B70" s="171">
        <v>90709</v>
      </c>
      <c r="C70" s="92" t="s">
        <v>111</v>
      </c>
      <c r="D70" s="92" t="s">
        <v>6462</v>
      </c>
      <c r="E70" s="170">
        <v>18.100000000000001</v>
      </c>
    </row>
    <row r="71" spans="2:5" ht="50.1" customHeight="1">
      <c r="B71" s="171">
        <v>90710</v>
      </c>
      <c r="C71" s="92" t="s">
        <v>112</v>
      </c>
      <c r="D71" s="92" t="s">
        <v>6462</v>
      </c>
      <c r="E71" s="170">
        <v>35.5</v>
      </c>
    </row>
    <row r="72" spans="2:5" ht="50.1" customHeight="1">
      <c r="B72" s="171">
        <v>90711</v>
      </c>
      <c r="C72" s="92" t="s">
        <v>113</v>
      </c>
      <c r="D72" s="92" t="s">
        <v>6462</v>
      </c>
      <c r="E72" s="170">
        <v>51.76</v>
      </c>
    </row>
    <row r="73" spans="2:5" ht="50.1" customHeight="1">
      <c r="B73" s="171">
        <v>90712</v>
      </c>
      <c r="C73" s="92" t="s">
        <v>114</v>
      </c>
      <c r="D73" s="92" t="s">
        <v>6462</v>
      </c>
      <c r="E73" s="170">
        <v>85.65</v>
      </c>
    </row>
    <row r="74" spans="2:5" ht="50.1" customHeight="1">
      <c r="B74" s="171">
        <v>90713</v>
      </c>
      <c r="C74" s="92" t="s">
        <v>115</v>
      </c>
      <c r="D74" s="92" t="s">
        <v>6462</v>
      </c>
      <c r="E74" s="170">
        <v>135.84</v>
      </c>
    </row>
    <row r="75" spans="2:5" ht="50.1" customHeight="1">
      <c r="B75" s="171">
        <v>90714</v>
      </c>
      <c r="C75" s="92" t="s">
        <v>116</v>
      </c>
      <c r="D75" s="92" t="s">
        <v>6462</v>
      </c>
      <c r="E75" s="170">
        <v>167.43</v>
      </c>
    </row>
    <row r="76" spans="2:5" ht="50.1" customHeight="1">
      <c r="B76" s="171">
        <v>90715</v>
      </c>
      <c r="C76" s="92" t="s">
        <v>117</v>
      </c>
      <c r="D76" s="92" t="s">
        <v>6462</v>
      </c>
      <c r="E76" s="170">
        <v>223.15</v>
      </c>
    </row>
    <row r="77" spans="2:5" ht="50.1" customHeight="1">
      <c r="B77" s="171">
        <v>90716</v>
      </c>
      <c r="C77" s="92" t="s">
        <v>118</v>
      </c>
      <c r="D77" s="92" t="s">
        <v>6462</v>
      </c>
      <c r="E77" s="170">
        <v>31.4</v>
      </c>
    </row>
    <row r="78" spans="2:5" ht="50.1" customHeight="1">
      <c r="B78" s="171">
        <v>90717</v>
      </c>
      <c r="C78" s="92" t="s">
        <v>119</v>
      </c>
      <c r="D78" s="92" t="s">
        <v>6462</v>
      </c>
      <c r="E78" s="170">
        <v>47.65</v>
      </c>
    </row>
    <row r="79" spans="2:5" ht="50.1" customHeight="1">
      <c r="B79" s="171">
        <v>90718</v>
      </c>
      <c r="C79" s="92" t="s">
        <v>120</v>
      </c>
      <c r="D79" s="92" t="s">
        <v>6462</v>
      </c>
      <c r="E79" s="170">
        <v>75.61</v>
      </c>
    </row>
    <row r="80" spans="2:5" ht="50.1" customHeight="1">
      <c r="B80" s="171">
        <v>90719</v>
      </c>
      <c r="C80" s="92" t="s">
        <v>121</v>
      </c>
      <c r="D80" s="92" t="s">
        <v>6462</v>
      </c>
      <c r="E80" s="170">
        <v>103.03</v>
      </c>
    </row>
    <row r="81" spans="2:5" ht="50.1" customHeight="1">
      <c r="B81" s="171">
        <v>90720</v>
      </c>
      <c r="C81" s="92" t="s">
        <v>122</v>
      </c>
      <c r="D81" s="92" t="s">
        <v>6462</v>
      </c>
      <c r="E81" s="170">
        <v>143.35</v>
      </c>
    </row>
    <row r="82" spans="2:5" ht="50.1" customHeight="1">
      <c r="B82" s="171">
        <v>90721</v>
      </c>
      <c r="C82" s="92" t="s">
        <v>123</v>
      </c>
      <c r="D82" s="92" t="s">
        <v>6462</v>
      </c>
      <c r="E82" s="170">
        <v>175.99</v>
      </c>
    </row>
    <row r="83" spans="2:5" ht="50.1" customHeight="1">
      <c r="B83" s="171">
        <v>90723</v>
      </c>
      <c r="C83" s="92" t="s">
        <v>124</v>
      </c>
      <c r="D83" s="92" t="s">
        <v>6462</v>
      </c>
      <c r="E83" s="170">
        <v>458.81</v>
      </c>
    </row>
    <row r="84" spans="2:5" ht="50.1" customHeight="1">
      <c r="B84" s="171">
        <v>90724</v>
      </c>
      <c r="C84" s="92" t="s">
        <v>125</v>
      </c>
      <c r="D84" s="92" t="s">
        <v>6219</v>
      </c>
      <c r="E84" s="170">
        <v>17.100000000000001</v>
      </c>
    </row>
    <row r="85" spans="2:5" ht="50.1" customHeight="1">
      <c r="B85" s="171">
        <v>90725</v>
      </c>
      <c r="C85" s="92" t="s">
        <v>126</v>
      </c>
      <c r="D85" s="92" t="s">
        <v>6219</v>
      </c>
      <c r="E85" s="170">
        <v>21.11</v>
      </c>
    </row>
    <row r="86" spans="2:5" ht="50.1" customHeight="1">
      <c r="B86" s="171">
        <v>90726</v>
      </c>
      <c r="C86" s="92" t="s">
        <v>127</v>
      </c>
      <c r="D86" s="92" t="s">
        <v>6219</v>
      </c>
      <c r="E86" s="170">
        <v>25.14</v>
      </c>
    </row>
    <row r="87" spans="2:5" ht="50.1" customHeight="1">
      <c r="B87" s="171">
        <v>90727</v>
      </c>
      <c r="C87" s="92" t="s">
        <v>128</v>
      </c>
      <c r="D87" s="92" t="s">
        <v>6219</v>
      </c>
      <c r="E87" s="170">
        <v>29.15</v>
      </c>
    </row>
    <row r="88" spans="2:5" ht="50.1" customHeight="1">
      <c r="B88" s="171">
        <v>90728</v>
      </c>
      <c r="C88" s="92" t="s">
        <v>129</v>
      </c>
      <c r="D88" s="92" t="s">
        <v>6219</v>
      </c>
      <c r="E88" s="170">
        <v>33.17</v>
      </c>
    </row>
    <row r="89" spans="2:5" ht="50.1" customHeight="1">
      <c r="B89" s="171">
        <v>90729</v>
      </c>
      <c r="C89" s="92" t="s">
        <v>130</v>
      </c>
      <c r="D89" s="92" t="s">
        <v>6219</v>
      </c>
      <c r="E89" s="170">
        <v>37.19</v>
      </c>
    </row>
    <row r="90" spans="2:5" ht="50.1" customHeight="1">
      <c r="B90" s="171">
        <v>90730</v>
      </c>
      <c r="C90" s="92" t="s">
        <v>131</v>
      </c>
      <c r="D90" s="92" t="s">
        <v>6219</v>
      </c>
      <c r="E90" s="170">
        <v>41.23</v>
      </c>
    </row>
    <row r="91" spans="2:5" ht="50.1" customHeight="1">
      <c r="B91" s="171">
        <v>90731</v>
      </c>
      <c r="C91" s="92" t="s">
        <v>132</v>
      </c>
      <c r="D91" s="92" t="s">
        <v>6219</v>
      </c>
      <c r="E91" s="170">
        <v>45.25</v>
      </c>
    </row>
    <row r="92" spans="2:5" ht="50.1" customHeight="1">
      <c r="B92" s="171">
        <v>90732</v>
      </c>
      <c r="C92" s="92" t="s">
        <v>133</v>
      </c>
      <c r="D92" s="92" t="s">
        <v>6219</v>
      </c>
      <c r="E92" s="170">
        <v>57.3</v>
      </c>
    </row>
    <row r="93" spans="2:5" ht="50.1" customHeight="1">
      <c r="B93" s="171">
        <v>90733</v>
      </c>
      <c r="C93" s="92" t="s">
        <v>134</v>
      </c>
      <c r="D93" s="92" t="s">
        <v>6462</v>
      </c>
      <c r="E93" s="170">
        <v>1.85</v>
      </c>
    </row>
    <row r="94" spans="2:5" ht="50.1" customHeight="1">
      <c r="B94" s="171">
        <v>90734</v>
      </c>
      <c r="C94" s="92" t="s">
        <v>135</v>
      </c>
      <c r="D94" s="92" t="s">
        <v>6462</v>
      </c>
      <c r="E94" s="170">
        <v>2.25</v>
      </c>
    </row>
    <row r="95" spans="2:5" ht="50.1" customHeight="1">
      <c r="B95" s="171">
        <v>90735</v>
      </c>
      <c r="C95" s="92" t="s">
        <v>136</v>
      </c>
      <c r="D95" s="92" t="s">
        <v>6462</v>
      </c>
      <c r="E95" s="170">
        <v>2.68</v>
      </c>
    </row>
    <row r="96" spans="2:5" ht="50.1" customHeight="1">
      <c r="B96" s="171">
        <v>90736</v>
      </c>
      <c r="C96" s="92" t="s">
        <v>137</v>
      </c>
      <c r="D96" s="92" t="s">
        <v>6462</v>
      </c>
      <c r="E96" s="170">
        <v>3.09</v>
      </c>
    </row>
    <row r="97" spans="2:5" ht="50.1" customHeight="1">
      <c r="B97" s="171">
        <v>90737</v>
      </c>
      <c r="C97" s="92" t="s">
        <v>138</v>
      </c>
      <c r="D97" s="92" t="s">
        <v>6462</v>
      </c>
      <c r="E97" s="170">
        <v>3.5</v>
      </c>
    </row>
    <row r="98" spans="2:5" ht="50.1" customHeight="1">
      <c r="B98" s="171">
        <v>90738</v>
      </c>
      <c r="C98" s="92" t="s">
        <v>139</v>
      </c>
      <c r="D98" s="92" t="s">
        <v>6462</v>
      </c>
      <c r="E98" s="170">
        <v>3.92</v>
      </c>
    </row>
    <row r="99" spans="2:5" ht="50.1" customHeight="1">
      <c r="B99" s="171">
        <v>90739</v>
      </c>
      <c r="C99" s="92" t="s">
        <v>140</v>
      </c>
      <c r="D99" s="92" t="s">
        <v>6462</v>
      </c>
      <c r="E99" s="170">
        <v>9.9499999999999993</v>
      </c>
    </row>
    <row r="100" spans="2:5" ht="50.1" customHeight="1">
      <c r="B100" s="171">
        <v>90740</v>
      </c>
      <c r="C100" s="92" t="s">
        <v>141</v>
      </c>
      <c r="D100" s="92" t="s">
        <v>6462</v>
      </c>
      <c r="E100" s="170">
        <v>4.13</v>
      </c>
    </row>
    <row r="101" spans="2:5" ht="50.1" customHeight="1">
      <c r="B101" s="171">
        <v>90741</v>
      </c>
      <c r="C101" s="92" t="s">
        <v>142</v>
      </c>
      <c r="D101" s="92" t="s">
        <v>6462</v>
      </c>
      <c r="E101" s="170">
        <v>4.54</v>
      </c>
    </row>
    <row r="102" spans="2:5" ht="50.1" customHeight="1">
      <c r="B102" s="171">
        <v>90742</v>
      </c>
      <c r="C102" s="92" t="s">
        <v>143</v>
      </c>
      <c r="D102" s="92" t="s">
        <v>6462</v>
      </c>
      <c r="E102" s="170">
        <v>4.96</v>
      </c>
    </row>
    <row r="103" spans="2:5" ht="50.1" customHeight="1">
      <c r="B103" s="171">
        <v>90743</v>
      </c>
      <c r="C103" s="92" t="s">
        <v>144</v>
      </c>
      <c r="D103" s="92" t="s">
        <v>6462</v>
      </c>
      <c r="E103" s="170">
        <v>5.37</v>
      </c>
    </row>
    <row r="104" spans="2:5" ht="50.1" customHeight="1">
      <c r="B104" s="171">
        <v>90744</v>
      </c>
      <c r="C104" s="92" t="s">
        <v>145</v>
      </c>
      <c r="D104" s="92" t="s">
        <v>6462</v>
      </c>
      <c r="E104" s="170">
        <v>5.79</v>
      </c>
    </row>
    <row r="105" spans="2:5" ht="50.1" customHeight="1">
      <c r="B105" s="171">
        <v>90745</v>
      </c>
      <c r="C105" s="92" t="s">
        <v>146</v>
      </c>
      <c r="D105" s="92" t="s">
        <v>6462</v>
      </c>
      <c r="E105" s="170">
        <v>14.22</v>
      </c>
    </row>
    <row r="106" spans="2:5" ht="50.1" customHeight="1">
      <c r="B106" s="171">
        <v>90746</v>
      </c>
      <c r="C106" s="92" t="s">
        <v>147</v>
      </c>
      <c r="D106" s="92" t="s">
        <v>6462</v>
      </c>
      <c r="E106" s="170">
        <v>2.5099999999999998</v>
      </c>
    </row>
    <row r="107" spans="2:5" ht="50.1" customHeight="1">
      <c r="B107" s="171">
        <v>90747</v>
      </c>
      <c r="C107" s="92" t="s">
        <v>148</v>
      </c>
      <c r="D107" s="92" t="s">
        <v>6462</v>
      </c>
      <c r="E107" s="170">
        <v>10.83</v>
      </c>
    </row>
    <row r="108" spans="2:5" ht="50.1" customHeight="1">
      <c r="B108" s="171">
        <v>90748</v>
      </c>
      <c r="C108" s="92" t="s">
        <v>149</v>
      </c>
      <c r="D108" s="92" t="s">
        <v>6462</v>
      </c>
      <c r="E108" s="170">
        <v>3.32</v>
      </c>
    </row>
    <row r="109" spans="2:5" ht="50.1" customHeight="1">
      <c r="B109" s="171">
        <v>90749</v>
      </c>
      <c r="C109" s="92" t="s">
        <v>150</v>
      </c>
      <c r="D109" s="92" t="s">
        <v>6462</v>
      </c>
      <c r="E109" s="170">
        <v>3.73</v>
      </c>
    </row>
    <row r="110" spans="2:5" ht="50.1" customHeight="1">
      <c r="B110" s="171">
        <v>90750</v>
      </c>
      <c r="C110" s="92" t="s">
        <v>151</v>
      </c>
      <c r="D110" s="92" t="s">
        <v>6462</v>
      </c>
      <c r="E110" s="170">
        <v>4.1500000000000004</v>
      </c>
    </row>
    <row r="111" spans="2:5" ht="50.1" customHeight="1">
      <c r="B111" s="171">
        <v>90751</v>
      </c>
      <c r="C111" s="92" t="s">
        <v>152</v>
      </c>
      <c r="D111" s="92" t="s">
        <v>6462</v>
      </c>
      <c r="E111" s="170">
        <v>4.5599999999999996</v>
      </c>
    </row>
    <row r="112" spans="2:5" ht="50.1" customHeight="1">
      <c r="B112" s="171">
        <v>90752</v>
      </c>
      <c r="C112" s="92" t="s">
        <v>153</v>
      </c>
      <c r="D112" s="92" t="s">
        <v>6462</v>
      </c>
      <c r="E112" s="170">
        <v>4.9800000000000004</v>
      </c>
    </row>
    <row r="113" spans="2:5" ht="50.1" customHeight="1">
      <c r="B113" s="171">
        <v>90753</v>
      </c>
      <c r="C113" s="92" t="s">
        <v>154</v>
      </c>
      <c r="D113" s="92" t="s">
        <v>6462</v>
      </c>
      <c r="E113" s="170">
        <v>5.38</v>
      </c>
    </row>
    <row r="114" spans="2:5" ht="50.1" customHeight="1">
      <c r="B114" s="171">
        <v>90754</v>
      </c>
      <c r="C114" s="92" t="s">
        <v>155</v>
      </c>
      <c r="D114" s="92" t="s">
        <v>6462</v>
      </c>
      <c r="E114" s="170">
        <v>13.33</v>
      </c>
    </row>
    <row r="115" spans="2:5" ht="50.1" customHeight="1">
      <c r="B115" s="171">
        <v>90755</v>
      </c>
      <c r="C115" s="92" t="s">
        <v>156</v>
      </c>
      <c r="D115" s="92" t="s">
        <v>6462</v>
      </c>
      <c r="E115" s="170">
        <v>5.6</v>
      </c>
    </row>
    <row r="116" spans="2:5" ht="50.1" customHeight="1">
      <c r="B116" s="171">
        <v>90756</v>
      </c>
      <c r="C116" s="92" t="s">
        <v>157</v>
      </c>
      <c r="D116" s="92" t="s">
        <v>6462</v>
      </c>
      <c r="E116" s="170">
        <v>6.01</v>
      </c>
    </row>
    <row r="117" spans="2:5" ht="50.1" customHeight="1">
      <c r="B117" s="171">
        <v>90757</v>
      </c>
      <c r="C117" s="92" t="s">
        <v>158</v>
      </c>
      <c r="D117" s="92" t="s">
        <v>6462</v>
      </c>
      <c r="E117" s="170">
        <v>6.42</v>
      </c>
    </row>
    <row r="118" spans="2:5" ht="50.1" customHeight="1">
      <c r="B118" s="171">
        <v>90758</v>
      </c>
      <c r="C118" s="92" t="s">
        <v>159</v>
      </c>
      <c r="D118" s="92" t="s">
        <v>6462</v>
      </c>
      <c r="E118" s="170">
        <v>6.84</v>
      </c>
    </row>
    <row r="119" spans="2:5" ht="50.1" customHeight="1">
      <c r="B119" s="171">
        <v>90759</v>
      </c>
      <c r="C119" s="92" t="s">
        <v>160</v>
      </c>
      <c r="D119" s="92" t="s">
        <v>6462</v>
      </c>
      <c r="E119" s="170">
        <v>7.25</v>
      </c>
    </row>
    <row r="120" spans="2:5" ht="50.1" customHeight="1">
      <c r="B120" s="171">
        <v>90760</v>
      </c>
      <c r="C120" s="92" t="s">
        <v>161</v>
      </c>
      <c r="D120" s="92" t="s">
        <v>6462</v>
      </c>
      <c r="E120" s="170">
        <v>17.62</v>
      </c>
    </row>
    <row r="121" spans="2:5" ht="50.1" customHeight="1">
      <c r="B121" s="171">
        <v>90761</v>
      </c>
      <c r="C121" s="92" t="s">
        <v>162</v>
      </c>
      <c r="D121" s="92" t="s">
        <v>6462</v>
      </c>
      <c r="E121" s="170">
        <v>3.08</v>
      </c>
    </row>
    <row r="122" spans="2:5" ht="50.1" customHeight="1">
      <c r="B122" s="171">
        <v>90762</v>
      </c>
      <c r="C122" s="92" t="s">
        <v>163</v>
      </c>
      <c r="D122" s="92" t="s">
        <v>6462</v>
      </c>
      <c r="E122" s="170">
        <v>12.88</v>
      </c>
    </row>
    <row r="123" spans="2:5" ht="50.1" customHeight="1">
      <c r="B123" s="171">
        <v>94869</v>
      </c>
      <c r="C123" s="92" t="s">
        <v>164</v>
      </c>
      <c r="D123" s="92" t="s">
        <v>6462</v>
      </c>
      <c r="E123" s="170">
        <v>92.41</v>
      </c>
    </row>
    <row r="124" spans="2:5" ht="50.1" customHeight="1">
      <c r="B124" s="171">
        <v>94870</v>
      </c>
      <c r="C124" s="92" t="s">
        <v>165</v>
      </c>
      <c r="D124" s="92" t="s">
        <v>6462</v>
      </c>
      <c r="E124" s="170">
        <v>0.61</v>
      </c>
    </row>
    <row r="125" spans="2:5" ht="50.1" customHeight="1">
      <c r="B125" s="171">
        <v>94871</v>
      </c>
      <c r="C125" s="92" t="s">
        <v>166</v>
      </c>
      <c r="D125" s="92" t="s">
        <v>6462</v>
      </c>
      <c r="E125" s="170">
        <v>109.6</v>
      </c>
    </row>
    <row r="126" spans="2:5" ht="50.1" customHeight="1">
      <c r="B126" s="171">
        <v>94872</v>
      </c>
      <c r="C126" s="92" t="s">
        <v>167</v>
      </c>
      <c r="D126" s="92" t="s">
        <v>6462</v>
      </c>
      <c r="E126" s="170">
        <v>1.07</v>
      </c>
    </row>
    <row r="127" spans="2:5" ht="50.1" customHeight="1">
      <c r="B127" s="171">
        <v>94875</v>
      </c>
      <c r="C127" s="92" t="s">
        <v>168</v>
      </c>
      <c r="D127" s="92" t="s">
        <v>6462</v>
      </c>
      <c r="E127" s="170">
        <v>645.78</v>
      </c>
    </row>
    <row r="128" spans="2:5" ht="50.1" customHeight="1">
      <c r="B128" s="171">
        <v>94876</v>
      </c>
      <c r="C128" s="92" t="s">
        <v>169</v>
      </c>
      <c r="D128" s="92" t="s">
        <v>6462</v>
      </c>
      <c r="E128" s="170">
        <v>16.39</v>
      </c>
    </row>
    <row r="129" spans="2:5" ht="50.1" customHeight="1">
      <c r="B129" s="171">
        <v>94878</v>
      </c>
      <c r="C129" s="92" t="s">
        <v>170</v>
      </c>
      <c r="D129" s="92" t="s">
        <v>6462</v>
      </c>
      <c r="E129" s="170">
        <v>19.23</v>
      </c>
    </row>
    <row r="130" spans="2:5" ht="50.1" customHeight="1">
      <c r="B130" s="171">
        <v>94879</v>
      </c>
      <c r="C130" s="92" t="s">
        <v>171</v>
      </c>
      <c r="D130" s="92" t="s">
        <v>6462</v>
      </c>
      <c r="E130" s="170">
        <v>861.13</v>
      </c>
    </row>
    <row r="131" spans="2:5" ht="50.1" customHeight="1">
      <c r="B131" s="171">
        <v>94880</v>
      </c>
      <c r="C131" s="92" t="s">
        <v>172</v>
      </c>
      <c r="D131" s="92" t="s">
        <v>6462</v>
      </c>
      <c r="E131" s="170">
        <v>23.54</v>
      </c>
    </row>
    <row r="132" spans="2:5" ht="50.1" customHeight="1">
      <c r="B132" s="171">
        <v>94881</v>
      </c>
      <c r="C132" s="92" t="s">
        <v>173</v>
      </c>
      <c r="D132" s="92" t="s">
        <v>6462</v>
      </c>
      <c r="E132" s="128">
        <v>1340.77</v>
      </c>
    </row>
    <row r="133" spans="2:5" ht="50.1" customHeight="1">
      <c r="B133" s="171">
        <v>94882</v>
      </c>
      <c r="C133" s="92" t="s">
        <v>174</v>
      </c>
      <c r="D133" s="92" t="s">
        <v>6462</v>
      </c>
      <c r="E133" s="170">
        <v>27.93</v>
      </c>
    </row>
    <row r="134" spans="2:5" ht="50.1" customHeight="1">
      <c r="B134" s="171">
        <v>94884</v>
      </c>
      <c r="C134" s="92" t="s">
        <v>175</v>
      </c>
      <c r="D134" s="92" t="s">
        <v>6462</v>
      </c>
      <c r="E134" s="170">
        <v>36.82</v>
      </c>
    </row>
    <row r="135" spans="2:5" ht="50.1" customHeight="1">
      <c r="B135" s="171">
        <v>94885</v>
      </c>
      <c r="C135" s="92" t="s">
        <v>176</v>
      </c>
      <c r="D135" s="92" t="s">
        <v>6462</v>
      </c>
      <c r="E135" s="170">
        <v>92.59</v>
      </c>
    </row>
    <row r="136" spans="2:5" ht="50.1" customHeight="1">
      <c r="B136" s="171">
        <v>94886</v>
      </c>
      <c r="C136" s="92" t="s">
        <v>177</v>
      </c>
      <c r="D136" s="92" t="s">
        <v>6462</v>
      </c>
      <c r="E136" s="170">
        <v>0.79</v>
      </c>
    </row>
    <row r="137" spans="2:5" ht="50.1" customHeight="1">
      <c r="B137" s="171">
        <v>94887</v>
      </c>
      <c r="C137" s="92" t="s">
        <v>178</v>
      </c>
      <c r="D137" s="92" t="s">
        <v>6462</v>
      </c>
      <c r="E137" s="170">
        <v>109.9</v>
      </c>
    </row>
    <row r="138" spans="2:5" ht="50.1" customHeight="1">
      <c r="B138" s="171">
        <v>94888</v>
      </c>
      <c r="C138" s="92" t="s">
        <v>179</v>
      </c>
      <c r="D138" s="92" t="s">
        <v>6462</v>
      </c>
      <c r="E138" s="170">
        <v>1.37</v>
      </c>
    </row>
    <row r="139" spans="2:5" ht="50.1" customHeight="1">
      <c r="B139" s="171">
        <v>94891</v>
      </c>
      <c r="C139" s="92" t="s">
        <v>180</v>
      </c>
      <c r="D139" s="92" t="s">
        <v>6462</v>
      </c>
      <c r="E139" s="170">
        <v>648.41</v>
      </c>
    </row>
    <row r="140" spans="2:5" ht="50.1" customHeight="1">
      <c r="B140" s="171">
        <v>94892</v>
      </c>
      <c r="C140" s="92" t="s">
        <v>181</v>
      </c>
      <c r="D140" s="92" t="s">
        <v>6462</v>
      </c>
      <c r="E140" s="170">
        <v>19.02</v>
      </c>
    </row>
    <row r="141" spans="2:5" ht="50.1" customHeight="1">
      <c r="B141" s="171">
        <v>94894</v>
      </c>
      <c r="C141" s="92" t="s">
        <v>182</v>
      </c>
      <c r="D141" s="92" t="s">
        <v>6462</v>
      </c>
      <c r="E141" s="170">
        <v>22.1</v>
      </c>
    </row>
    <row r="142" spans="2:5" ht="50.1" customHeight="1">
      <c r="B142" s="171">
        <v>94895</v>
      </c>
      <c r="C142" s="92" t="s">
        <v>183</v>
      </c>
      <c r="D142" s="92" t="s">
        <v>6462</v>
      </c>
      <c r="E142" s="170">
        <v>864.29</v>
      </c>
    </row>
    <row r="143" spans="2:5" ht="50.1" customHeight="1">
      <c r="B143" s="171">
        <v>94896</v>
      </c>
      <c r="C143" s="92" t="s">
        <v>184</v>
      </c>
      <c r="D143" s="92" t="s">
        <v>6462</v>
      </c>
      <c r="E143" s="170">
        <v>26.7</v>
      </c>
    </row>
    <row r="144" spans="2:5" ht="50.1" customHeight="1">
      <c r="B144" s="171">
        <v>94897</v>
      </c>
      <c r="C144" s="92" t="s">
        <v>185</v>
      </c>
      <c r="D144" s="92" t="s">
        <v>6462</v>
      </c>
      <c r="E144" s="128">
        <v>1344.15</v>
      </c>
    </row>
    <row r="145" spans="2:5" ht="50.1" customHeight="1">
      <c r="B145" s="171">
        <v>94898</v>
      </c>
      <c r="C145" s="92" t="s">
        <v>186</v>
      </c>
      <c r="D145" s="92" t="s">
        <v>6462</v>
      </c>
      <c r="E145" s="170">
        <v>31.31</v>
      </c>
    </row>
    <row r="146" spans="2:5" ht="50.1" customHeight="1">
      <c r="B146" s="171">
        <v>94900</v>
      </c>
      <c r="C146" s="92" t="s">
        <v>187</v>
      </c>
      <c r="D146" s="92" t="s">
        <v>6462</v>
      </c>
      <c r="E146" s="170">
        <v>40.53</v>
      </c>
    </row>
    <row r="147" spans="2:5" ht="50.1" customHeight="1">
      <c r="B147" s="171">
        <v>97121</v>
      </c>
      <c r="C147" s="92" t="s">
        <v>188</v>
      </c>
      <c r="D147" s="92" t="s">
        <v>6462</v>
      </c>
      <c r="E147" s="170">
        <v>1.37</v>
      </c>
    </row>
    <row r="148" spans="2:5" ht="50.1" customHeight="1">
      <c r="B148" s="171">
        <v>97122</v>
      </c>
      <c r="C148" s="92" t="s">
        <v>189</v>
      </c>
      <c r="D148" s="92" t="s">
        <v>6462</v>
      </c>
      <c r="E148" s="170">
        <v>1.9</v>
      </c>
    </row>
    <row r="149" spans="2:5" ht="50.1" customHeight="1">
      <c r="B149" s="171">
        <v>97123</v>
      </c>
      <c r="C149" s="92" t="s">
        <v>190</v>
      </c>
      <c r="D149" s="92" t="s">
        <v>6462</v>
      </c>
      <c r="E149" s="170">
        <v>2.41</v>
      </c>
    </row>
    <row r="150" spans="2:5" ht="50.1" customHeight="1">
      <c r="B150" s="171">
        <v>97124</v>
      </c>
      <c r="C150" s="92" t="s">
        <v>191</v>
      </c>
      <c r="D150" s="92" t="s">
        <v>6462</v>
      </c>
      <c r="E150" s="170">
        <v>0.6</v>
      </c>
    </row>
    <row r="151" spans="2:5" ht="50.1" customHeight="1">
      <c r="B151" s="171">
        <v>97125</v>
      </c>
      <c r="C151" s="92" t="s">
        <v>192</v>
      </c>
      <c r="D151" s="92" t="s">
        <v>6462</v>
      </c>
      <c r="E151" s="170">
        <v>0.85</v>
      </c>
    </row>
    <row r="152" spans="2:5" ht="50.1" customHeight="1">
      <c r="B152" s="171">
        <v>97126</v>
      </c>
      <c r="C152" s="92" t="s">
        <v>193</v>
      </c>
      <c r="D152" s="92" t="s">
        <v>6462</v>
      </c>
      <c r="E152" s="170">
        <v>1.07</v>
      </c>
    </row>
    <row r="153" spans="2:5" ht="50.1" customHeight="1">
      <c r="B153" s="171">
        <v>92833</v>
      </c>
      <c r="C153" s="92" t="s">
        <v>194</v>
      </c>
      <c r="D153" s="92" t="s">
        <v>6462</v>
      </c>
      <c r="E153" s="170">
        <v>100.08</v>
      </c>
    </row>
    <row r="154" spans="2:5" ht="50.1" customHeight="1">
      <c r="B154" s="171">
        <v>92834</v>
      </c>
      <c r="C154" s="92" t="s">
        <v>195</v>
      </c>
      <c r="D154" s="92" t="s">
        <v>6462</v>
      </c>
      <c r="E154" s="170">
        <v>5.77</v>
      </c>
    </row>
    <row r="155" spans="2:5" ht="50.1" customHeight="1">
      <c r="B155" s="171">
        <v>92835</v>
      </c>
      <c r="C155" s="92" t="s">
        <v>196</v>
      </c>
      <c r="D155" s="92" t="s">
        <v>6462</v>
      </c>
      <c r="E155" s="170">
        <v>131.49</v>
      </c>
    </row>
    <row r="156" spans="2:5" ht="50.1" customHeight="1">
      <c r="B156" s="171">
        <v>92836</v>
      </c>
      <c r="C156" s="92" t="s">
        <v>197</v>
      </c>
      <c r="D156" s="92" t="s">
        <v>6462</v>
      </c>
      <c r="E156" s="170">
        <v>7.38</v>
      </c>
    </row>
    <row r="157" spans="2:5" ht="50.1" customHeight="1">
      <c r="B157" s="171">
        <v>92837</v>
      </c>
      <c r="C157" s="92" t="s">
        <v>198</v>
      </c>
      <c r="D157" s="92" t="s">
        <v>6462</v>
      </c>
      <c r="E157" s="170">
        <v>165.65</v>
      </c>
    </row>
    <row r="158" spans="2:5" ht="50.1" customHeight="1">
      <c r="B158" s="171">
        <v>92838</v>
      </c>
      <c r="C158" s="92" t="s">
        <v>199</v>
      </c>
      <c r="D158" s="92" t="s">
        <v>6462</v>
      </c>
      <c r="E158" s="170">
        <v>8.85</v>
      </c>
    </row>
    <row r="159" spans="2:5" ht="50.1" customHeight="1">
      <c r="B159" s="171">
        <v>92839</v>
      </c>
      <c r="C159" s="92" t="s">
        <v>200</v>
      </c>
      <c r="D159" s="92" t="s">
        <v>6462</v>
      </c>
      <c r="E159" s="170">
        <v>217.04</v>
      </c>
    </row>
    <row r="160" spans="2:5" ht="50.1" customHeight="1">
      <c r="B160" s="171">
        <v>92840</v>
      </c>
      <c r="C160" s="92" t="s">
        <v>201</v>
      </c>
      <c r="D160" s="92" t="s">
        <v>6462</v>
      </c>
      <c r="E160" s="170">
        <v>10.5</v>
      </c>
    </row>
    <row r="161" spans="2:5" ht="50.1" customHeight="1">
      <c r="B161" s="171">
        <v>92841</v>
      </c>
      <c r="C161" s="92" t="s">
        <v>202</v>
      </c>
      <c r="D161" s="92" t="s">
        <v>6462</v>
      </c>
      <c r="E161" s="170">
        <v>245.62</v>
      </c>
    </row>
    <row r="162" spans="2:5" ht="50.1" customHeight="1">
      <c r="B162" s="171">
        <v>92842</v>
      </c>
      <c r="C162" s="92" t="s">
        <v>203</v>
      </c>
      <c r="D162" s="92" t="s">
        <v>6462</v>
      </c>
      <c r="E162" s="170">
        <v>11.98</v>
      </c>
    </row>
    <row r="163" spans="2:5" ht="50.1" customHeight="1">
      <c r="B163" s="171">
        <v>92844</v>
      </c>
      <c r="C163" s="92" t="s">
        <v>204</v>
      </c>
      <c r="D163" s="92" t="s">
        <v>6462</v>
      </c>
      <c r="E163" s="170">
        <v>13.61</v>
      </c>
    </row>
    <row r="164" spans="2:5" ht="50.1" customHeight="1">
      <c r="B164" s="171">
        <v>92846</v>
      </c>
      <c r="C164" s="92" t="s">
        <v>205</v>
      </c>
      <c r="D164" s="92" t="s">
        <v>6462</v>
      </c>
      <c r="E164" s="170">
        <v>15.1</v>
      </c>
    </row>
    <row r="165" spans="2:5" ht="50.1" customHeight="1">
      <c r="B165" s="171">
        <v>92847</v>
      </c>
      <c r="C165" s="92" t="s">
        <v>206</v>
      </c>
      <c r="D165" s="92" t="s">
        <v>6462</v>
      </c>
      <c r="E165" s="170">
        <v>427</v>
      </c>
    </row>
    <row r="166" spans="2:5" ht="50.1" customHeight="1">
      <c r="B166" s="171">
        <v>92848</v>
      </c>
      <c r="C166" s="92" t="s">
        <v>207</v>
      </c>
      <c r="D166" s="92" t="s">
        <v>6462</v>
      </c>
      <c r="E166" s="170">
        <v>16.75</v>
      </c>
    </row>
    <row r="167" spans="2:5" ht="50.1" customHeight="1">
      <c r="B167" s="171">
        <v>92849</v>
      </c>
      <c r="C167" s="92" t="s">
        <v>208</v>
      </c>
      <c r="D167" s="92" t="s">
        <v>6462</v>
      </c>
      <c r="E167" s="170">
        <v>105.35</v>
      </c>
    </row>
    <row r="168" spans="2:5" ht="50.1" customHeight="1">
      <c r="B168" s="171">
        <v>92850</v>
      </c>
      <c r="C168" s="92" t="s">
        <v>209</v>
      </c>
      <c r="D168" s="92" t="s">
        <v>6462</v>
      </c>
      <c r="E168" s="170">
        <v>10.94</v>
      </c>
    </row>
    <row r="169" spans="2:5" ht="50.1" customHeight="1">
      <c r="B169" s="171">
        <v>92851</v>
      </c>
      <c r="C169" s="92" t="s">
        <v>210</v>
      </c>
      <c r="D169" s="92" t="s">
        <v>6462</v>
      </c>
      <c r="E169" s="170">
        <v>138.03</v>
      </c>
    </row>
    <row r="170" spans="2:5" ht="50.1" customHeight="1">
      <c r="B170" s="171">
        <v>92852</v>
      </c>
      <c r="C170" s="92" t="s">
        <v>211</v>
      </c>
      <c r="D170" s="92" t="s">
        <v>6462</v>
      </c>
      <c r="E170" s="170">
        <v>13.8</v>
      </c>
    </row>
    <row r="171" spans="2:5" ht="50.1" customHeight="1">
      <c r="B171" s="171">
        <v>92853</v>
      </c>
      <c r="C171" s="92" t="s">
        <v>212</v>
      </c>
      <c r="D171" s="92" t="s">
        <v>6462</v>
      </c>
      <c r="E171" s="170">
        <v>173.77</v>
      </c>
    </row>
    <row r="172" spans="2:5" ht="50.1" customHeight="1">
      <c r="B172" s="171">
        <v>92854</v>
      </c>
      <c r="C172" s="92" t="s">
        <v>213</v>
      </c>
      <c r="D172" s="92" t="s">
        <v>6462</v>
      </c>
      <c r="E172" s="170">
        <v>16.82</v>
      </c>
    </row>
    <row r="173" spans="2:5" ht="50.1" customHeight="1">
      <c r="B173" s="171">
        <v>92855</v>
      </c>
      <c r="C173" s="92" t="s">
        <v>214</v>
      </c>
      <c r="D173" s="92" t="s">
        <v>6462</v>
      </c>
      <c r="E173" s="170">
        <v>226.53</v>
      </c>
    </row>
    <row r="174" spans="2:5" ht="50.1" customHeight="1">
      <c r="B174" s="171">
        <v>92856</v>
      </c>
      <c r="C174" s="92" t="s">
        <v>215</v>
      </c>
      <c r="D174" s="92" t="s">
        <v>6462</v>
      </c>
      <c r="E174" s="170">
        <v>19.82</v>
      </c>
    </row>
    <row r="175" spans="2:5" ht="50.1" customHeight="1">
      <c r="B175" s="171">
        <v>92857</v>
      </c>
      <c r="C175" s="92" t="s">
        <v>216</v>
      </c>
      <c r="D175" s="92" t="s">
        <v>6462</v>
      </c>
      <c r="E175" s="170">
        <v>256.51</v>
      </c>
    </row>
    <row r="176" spans="2:5" ht="50.1" customHeight="1">
      <c r="B176" s="171">
        <v>92858</v>
      </c>
      <c r="C176" s="92" t="s">
        <v>217</v>
      </c>
      <c r="D176" s="92" t="s">
        <v>6462</v>
      </c>
      <c r="E176" s="170">
        <v>22.68</v>
      </c>
    </row>
    <row r="177" spans="2:5" ht="50.1" customHeight="1">
      <c r="B177" s="171">
        <v>92860</v>
      </c>
      <c r="C177" s="92" t="s">
        <v>218</v>
      </c>
      <c r="D177" s="92" t="s">
        <v>6462</v>
      </c>
      <c r="E177" s="170">
        <v>25.75</v>
      </c>
    </row>
    <row r="178" spans="2:5" ht="50.1" customHeight="1">
      <c r="B178" s="171">
        <v>92862</v>
      </c>
      <c r="C178" s="92" t="s">
        <v>219</v>
      </c>
      <c r="D178" s="92" t="s">
        <v>6462</v>
      </c>
      <c r="E178" s="170">
        <v>28.74</v>
      </c>
    </row>
    <row r="179" spans="2:5" ht="50.1" customHeight="1">
      <c r="B179" s="171">
        <v>92863</v>
      </c>
      <c r="C179" s="92" t="s">
        <v>220</v>
      </c>
      <c r="D179" s="92" t="s">
        <v>6462</v>
      </c>
      <c r="E179" s="170">
        <v>442.26</v>
      </c>
    </row>
    <row r="180" spans="2:5" ht="50.1" customHeight="1">
      <c r="B180" s="171">
        <v>92864</v>
      </c>
      <c r="C180" s="92" t="s">
        <v>221</v>
      </c>
      <c r="D180" s="92" t="s">
        <v>6462</v>
      </c>
      <c r="E180" s="170">
        <v>31.74</v>
      </c>
    </row>
    <row r="181" spans="2:5" ht="50.1" customHeight="1">
      <c r="B181" s="171">
        <v>92210</v>
      </c>
      <c r="C181" s="92" t="s">
        <v>222</v>
      </c>
      <c r="D181" s="92" t="s">
        <v>6462</v>
      </c>
      <c r="E181" s="170">
        <v>85.2</v>
      </c>
    </row>
    <row r="182" spans="2:5" ht="50.1" customHeight="1">
      <c r="B182" s="171">
        <v>92211</v>
      </c>
      <c r="C182" s="92" t="s">
        <v>223</v>
      </c>
      <c r="D182" s="92" t="s">
        <v>6462</v>
      </c>
      <c r="E182" s="170">
        <v>109.06</v>
      </c>
    </row>
    <row r="183" spans="2:5" ht="50.1" customHeight="1">
      <c r="B183" s="171">
        <v>92212</v>
      </c>
      <c r="C183" s="92" t="s">
        <v>26</v>
      </c>
      <c r="D183" s="92" t="s">
        <v>6462</v>
      </c>
      <c r="E183" s="170">
        <v>138.88</v>
      </c>
    </row>
    <row r="184" spans="2:5" ht="50.1" customHeight="1">
      <c r="B184" s="171">
        <v>92213</v>
      </c>
      <c r="C184" s="92" t="s">
        <v>224</v>
      </c>
      <c r="D184" s="92" t="s">
        <v>6462</v>
      </c>
      <c r="E184" s="170">
        <v>183.03</v>
      </c>
    </row>
    <row r="185" spans="2:5" ht="50.1" customHeight="1">
      <c r="B185" s="171">
        <v>92214</v>
      </c>
      <c r="C185" s="92" t="s">
        <v>28</v>
      </c>
      <c r="D185" s="92" t="s">
        <v>6462</v>
      </c>
      <c r="E185" s="170">
        <v>208.87</v>
      </c>
    </row>
    <row r="186" spans="2:5" ht="50.1" customHeight="1">
      <c r="B186" s="171">
        <v>92215</v>
      </c>
      <c r="C186" s="92" t="s">
        <v>225</v>
      </c>
      <c r="D186" s="92" t="s">
        <v>6462</v>
      </c>
      <c r="E186" s="170">
        <v>251.88</v>
      </c>
    </row>
    <row r="187" spans="2:5" ht="50.1" customHeight="1">
      <c r="B187" s="171">
        <v>92216</v>
      </c>
      <c r="C187" s="92" t="s">
        <v>27</v>
      </c>
      <c r="D187" s="92" t="s">
        <v>6462</v>
      </c>
      <c r="E187" s="170">
        <v>282.22000000000003</v>
      </c>
    </row>
    <row r="188" spans="2:5" ht="50.1" customHeight="1">
      <c r="B188" s="171">
        <v>92219</v>
      </c>
      <c r="C188" s="92" t="s">
        <v>226</v>
      </c>
      <c r="D188" s="92" t="s">
        <v>6462</v>
      </c>
      <c r="E188" s="170">
        <v>91.63</v>
      </c>
    </row>
    <row r="189" spans="2:5" ht="50.1" customHeight="1">
      <c r="B189" s="171">
        <v>92220</v>
      </c>
      <c r="C189" s="92" t="s">
        <v>227</v>
      </c>
      <c r="D189" s="92" t="s">
        <v>6462</v>
      </c>
      <c r="E189" s="170">
        <v>117.01</v>
      </c>
    </row>
    <row r="190" spans="2:5" ht="50.1" customHeight="1">
      <c r="B190" s="171">
        <v>92221</v>
      </c>
      <c r="C190" s="92" t="s">
        <v>228</v>
      </c>
      <c r="D190" s="92" t="s">
        <v>6462</v>
      </c>
      <c r="E190" s="170">
        <v>148.19999999999999</v>
      </c>
    </row>
    <row r="191" spans="2:5" ht="50.1" customHeight="1">
      <c r="B191" s="171">
        <v>92222</v>
      </c>
      <c r="C191" s="92" t="s">
        <v>229</v>
      </c>
      <c r="D191" s="92" t="s">
        <v>6462</v>
      </c>
      <c r="E191" s="170">
        <v>193.87</v>
      </c>
    </row>
    <row r="192" spans="2:5" ht="50.1" customHeight="1">
      <c r="B192" s="171">
        <v>92223</v>
      </c>
      <c r="C192" s="92" t="s">
        <v>230</v>
      </c>
      <c r="D192" s="92" t="s">
        <v>6462</v>
      </c>
      <c r="E192" s="170">
        <v>220.99</v>
      </c>
    </row>
    <row r="193" spans="2:5" ht="50.1" customHeight="1">
      <c r="B193" s="171">
        <v>92224</v>
      </c>
      <c r="C193" s="92" t="s">
        <v>231</v>
      </c>
      <c r="D193" s="92" t="s">
        <v>6462</v>
      </c>
      <c r="E193" s="170">
        <v>265.33999999999997</v>
      </c>
    </row>
    <row r="194" spans="2:5" ht="50.1" customHeight="1">
      <c r="B194" s="171">
        <v>92226</v>
      </c>
      <c r="C194" s="92" t="s">
        <v>232</v>
      </c>
      <c r="D194" s="92" t="s">
        <v>6462</v>
      </c>
      <c r="E194" s="170">
        <v>297.27</v>
      </c>
    </row>
    <row r="195" spans="2:5" ht="50.1" customHeight="1">
      <c r="B195" s="171">
        <v>92808</v>
      </c>
      <c r="C195" s="92" t="s">
        <v>233</v>
      </c>
      <c r="D195" s="92" t="s">
        <v>6462</v>
      </c>
      <c r="E195" s="170">
        <v>26.01</v>
      </c>
    </row>
    <row r="196" spans="2:5" ht="50.1" customHeight="1">
      <c r="B196" s="171">
        <v>92809</v>
      </c>
      <c r="C196" s="92" t="s">
        <v>234</v>
      </c>
      <c r="D196" s="92" t="s">
        <v>6462</v>
      </c>
      <c r="E196" s="170">
        <v>33.32</v>
      </c>
    </row>
    <row r="197" spans="2:5" ht="50.1" customHeight="1">
      <c r="B197" s="171">
        <v>92810</v>
      </c>
      <c r="C197" s="92" t="s">
        <v>235</v>
      </c>
      <c r="D197" s="92" t="s">
        <v>6462</v>
      </c>
      <c r="E197" s="170">
        <v>40.549999999999997</v>
      </c>
    </row>
    <row r="198" spans="2:5" ht="50.1" customHeight="1">
      <c r="B198" s="171">
        <v>92811</v>
      </c>
      <c r="C198" s="92" t="s">
        <v>29</v>
      </c>
      <c r="D198" s="92" t="s">
        <v>6462</v>
      </c>
      <c r="E198" s="170">
        <v>48.24</v>
      </c>
    </row>
    <row r="199" spans="2:5" ht="50.1" customHeight="1">
      <c r="B199" s="171">
        <v>92812</v>
      </c>
      <c r="C199" s="92" t="s">
        <v>236</v>
      </c>
      <c r="D199" s="92" t="s">
        <v>6462</v>
      </c>
      <c r="E199" s="170">
        <v>55.81</v>
      </c>
    </row>
    <row r="200" spans="2:5" ht="50.1" customHeight="1">
      <c r="B200" s="171">
        <v>92813</v>
      </c>
      <c r="C200" s="92" t="s">
        <v>237</v>
      </c>
      <c r="D200" s="92" t="s">
        <v>6462</v>
      </c>
      <c r="E200" s="170">
        <v>64.599999999999994</v>
      </c>
    </row>
    <row r="201" spans="2:5" ht="50.1" customHeight="1">
      <c r="B201" s="171">
        <v>92814</v>
      </c>
      <c r="C201" s="92" t="s">
        <v>238</v>
      </c>
      <c r="D201" s="92" t="s">
        <v>6462</v>
      </c>
      <c r="E201" s="170">
        <v>73.77</v>
      </c>
    </row>
    <row r="202" spans="2:5" ht="50.1" customHeight="1">
      <c r="B202" s="171">
        <v>92815</v>
      </c>
      <c r="C202" s="92" t="s">
        <v>239</v>
      </c>
      <c r="D202" s="92" t="s">
        <v>6462</v>
      </c>
      <c r="E202" s="170">
        <v>84.2</v>
      </c>
    </row>
    <row r="203" spans="2:5" ht="50.1" customHeight="1">
      <c r="B203" s="171">
        <v>92816</v>
      </c>
      <c r="C203" s="92" t="s">
        <v>240</v>
      </c>
      <c r="D203" s="92" t="s">
        <v>6462</v>
      </c>
      <c r="E203" s="170">
        <v>386</v>
      </c>
    </row>
    <row r="204" spans="2:5" ht="50.1" customHeight="1">
      <c r="B204" s="171">
        <v>92817</v>
      </c>
      <c r="C204" s="92" t="s">
        <v>241</v>
      </c>
      <c r="D204" s="92" t="s">
        <v>6462</v>
      </c>
      <c r="E204" s="170">
        <v>105.36</v>
      </c>
    </row>
    <row r="205" spans="2:5" ht="50.1" customHeight="1">
      <c r="B205" s="171">
        <v>92818</v>
      </c>
      <c r="C205" s="92" t="s">
        <v>242</v>
      </c>
      <c r="D205" s="92" t="s">
        <v>6462</v>
      </c>
      <c r="E205" s="170">
        <v>559.25</v>
      </c>
    </row>
    <row r="206" spans="2:5" ht="50.1" customHeight="1">
      <c r="B206" s="171">
        <v>92819</v>
      </c>
      <c r="C206" s="92" t="s">
        <v>243</v>
      </c>
      <c r="D206" s="92" t="s">
        <v>6462</v>
      </c>
      <c r="E206" s="170">
        <v>141.82</v>
      </c>
    </row>
    <row r="207" spans="2:5" ht="50.1" customHeight="1">
      <c r="B207" s="171">
        <v>92820</v>
      </c>
      <c r="C207" s="92" t="s">
        <v>244</v>
      </c>
      <c r="D207" s="92" t="s">
        <v>6462</v>
      </c>
      <c r="E207" s="170">
        <v>31.03</v>
      </c>
    </row>
    <row r="208" spans="2:5" ht="50.1" customHeight="1">
      <c r="B208" s="171">
        <v>92821</v>
      </c>
      <c r="C208" s="92" t="s">
        <v>245</v>
      </c>
      <c r="D208" s="92" t="s">
        <v>6462</v>
      </c>
      <c r="E208" s="170">
        <v>39.75</v>
      </c>
    </row>
    <row r="209" spans="2:5" ht="50.1" customHeight="1">
      <c r="B209" s="171">
        <v>92822</v>
      </c>
      <c r="C209" s="92" t="s">
        <v>246</v>
      </c>
      <c r="D209" s="92" t="s">
        <v>6462</v>
      </c>
      <c r="E209" s="170">
        <v>48.5</v>
      </c>
    </row>
    <row r="210" spans="2:5" ht="50.1" customHeight="1">
      <c r="B210" s="171">
        <v>92824</v>
      </c>
      <c r="C210" s="92" t="s">
        <v>247</v>
      </c>
      <c r="D210" s="92" t="s">
        <v>6462</v>
      </c>
      <c r="E210" s="170">
        <v>57.56</v>
      </c>
    </row>
    <row r="211" spans="2:5" ht="50.1" customHeight="1">
      <c r="B211" s="171">
        <v>92825</v>
      </c>
      <c r="C211" s="92" t="s">
        <v>248</v>
      </c>
      <c r="D211" s="92" t="s">
        <v>6462</v>
      </c>
      <c r="E211" s="170">
        <v>66.650000000000006</v>
      </c>
    </row>
    <row r="212" spans="2:5" ht="50.1" customHeight="1">
      <c r="B212" s="171">
        <v>92826</v>
      </c>
      <c r="C212" s="92" t="s">
        <v>249</v>
      </c>
      <c r="D212" s="92" t="s">
        <v>6462</v>
      </c>
      <c r="E212" s="170">
        <v>76.72</v>
      </c>
    </row>
    <row r="213" spans="2:5" ht="50.1" customHeight="1">
      <c r="B213" s="171">
        <v>92827</v>
      </c>
      <c r="C213" s="92" t="s">
        <v>250</v>
      </c>
      <c r="D213" s="92" t="s">
        <v>6462</v>
      </c>
      <c r="E213" s="170">
        <v>87.23</v>
      </c>
    </row>
    <row r="214" spans="2:5" ht="50.1" customHeight="1">
      <c r="B214" s="171">
        <v>92828</v>
      </c>
      <c r="C214" s="92" t="s">
        <v>251</v>
      </c>
      <c r="D214" s="92" t="s">
        <v>6462</v>
      </c>
      <c r="E214" s="170">
        <v>99.25</v>
      </c>
    </row>
    <row r="215" spans="2:5" ht="50.1" customHeight="1">
      <c r="B215" s="171">
        <v>92829</v>
      </c>
      <c r="C215" s="92" t="s">
        <v>252</v>
      </c>
      <c r="D215" s="92" t="s">
        <v>6462</v>
      </c>
      <c r="E215" s="170">
        <v>403.77</v>
      </c>
    </row>
    <row r="216" spans="2:5" ht="50.1" customHeight="1">
      <c r="B216" s="171">
        <v>92830</v>
      </c>
      <c r="C216" s="92" t="s">
        <v>253</v>
      </c>
      <c r="D216" s="92" t="s">
        <v>6462</v>
      </c>
      <c r="E216" s="170">
        <v>123.13</v>
      </c>
    </row>
    <row r="217" spans="2:5" ht="50.1" customHeight="1">
      <c r="B217" s="171">
        <v>92831</v>
      </c>
      <c r="C217" s="92" t="s">
        <v>254</v>
      </c>
      <c r="D217" s="92" t="s">
        <v>6462</v>
      </c>
      <c r="E217" s="170">
        <v>581.11</v>
      </c>
    </row>
    <row r="218" spans="2:5" ht="50.1" customHeight="1">
      <c r="B218" s="171">
        <v>92832</v>
      </c>
      <c r="C218" s="92" t="s">
        <v>255</v>
      </c>
      <c r="D218" s="92" t="s">
        <v>6462</v>
      </c>
      <c r="E218" s="170">
        <v>163.68</v>
      </c>
    </row>
    <row r="219" spans="2:5" ht="50.1" customHeight="1">
      <c r="B219" s="171">
        <v>95565</v>
      </c>
      <c r="C219" s="92" t="s">
        <v>256</v>
      </c>
      <c r="D219" s="92" t="s">
        <v>6462</v>
      </c>
      <c r="E219" s="170">
        <v>75.569999999999993</v>
      </c>
    </row>
    <row r="220" spans="2:5" ht="50.1" customHeight="1">
      <c r="B220" s="171">
        <v>95566</v>
      </c>
      <c r="C220" s="92" t="s">
        <v>257</v>
      </c>
      <c r="D220" s="92" t="s">
        <v>6462</v>
      </c>
      <c r="E220" s="170">
        <v>80.69</v>
      </c>
    </row>
    <row r="221" spans="2:5" ht="50.1" customHeight="1">
      <c r="B221" s="171">
        <v>95567</v>
      </c>
      <c r="C221" s="92" t="s">
        <v>258</v>
      </c>
      <c r="D221" s="92" t="s">
        <v>6462</v>
      </c>
      <c r="E221" s="170">
        <v>72.819999999999993</v>
      </c>
    </row>
    <row r="222" spans="2:5" ht="50.1" customHeight="1">
      <c r="B222" s="171">
        <v>95568</v>
      </c>
      <c r="C222" s="92" t="s">
        <v>259</v>
      </c>
      <c r="D222" s="92" t="s">
        <v>6462</v>
      </c>
      <c r="E222" s="170">
        <v>95.18</v>
      </c>
    </row>
    <row r="223" spans="2:5" ht="50.1" customHeight="1">
      <c r="B223" s="171">
        <v>95569</v>
      </c>
      <c r="C223" s="92" t="s">
        <v>260</v>
      </c>
      <c r="D223" s="92" t="s">
        <v>6462</v>
      </c>
      <c r="E223" s="170">
        <v>130.02000000000001</v>
      </c>
    </row>
    <row r="224" spans="2:5" ht="50.1" customHeight="1">
      <c r="B224" s="171">
        <v>95570</v>
      </c>
      <c r="C224" s="92" t="s">
        <v>261</v>
      </c>
      <c r="D224" s="92" t="s">
        <v>6462</v>
      </c>
      <c r="E224" s="170">
        <v>77.94</v>
      </c>
    </row>
    <row r="225" spans="2:5" ht="50.1" customHeight="1">
      <c r="B225" s="171">
        <v>95571</v>
      </c>
      <c r="C225" s="92" t="s">
        <v>262</v>
      </c>
      <c r="D225" s="92" t="s">
        <v>6462</v>
      </c>
      <c r="E225" s="170">
        <v>101.73</v>
      </c>
    </row>
    <row r="226" spans="2:5" ht="50.1" customHeight="1">
      <c r="B226" s="171">
        <v>95572</v>
      </c>
      <c r="C226" s="92" t="s">
        <v>263</v>
      </c>
      <c r="D226" s="92" t="s">
        <v>6462</v>
      </c>
      <c r="E226" s="170">
        <v>138.12</v>
      </c>
    </row>
    <row r="227" spans="2:5" ht="50.1" customHeight="1">
      <c r="B227" s="171">
        <v>73606</v>
      </c>
      <c r="C227" s="92" t="s">
        <v>264</v>
      </c>
      <c r="D227" s="92" t="s">
        <v>6219</v>
      </c>
      <c r="E227" s="170">
        <v>107.62</v>
      </c>
    </row>
    <row r="228" spans="2:5" ht="50.1" customHeight="1">
      <c r="B228" s="171">
        <v>73607</v>
      </c>
      <c r="C228" s="92" t="s">
        <v>265</v>
      </c>
      <c r="D228" s="92" t="s">
        <v>6219</v>
      </c>
      <c r="E228" s="170">
        <v>71.739999999999995</v>
      </c>
    </row>
    <row r="229" spans="2:5" ht="50.1" customHeight="1">
      <c r="B229" s="171">
        <v>83623</v>
      </c>
      <c r="C229" s="92" t="s">
        <v>266</v>
      </c>
      <c r="D229" s="92" t="s">
        <v>6462</v>
      </c>
      <c r="E229" s="170">
        <v>185.91</v>
      </c>
    </row>
    <row r="230" spans="2:5" ht="50.1" customHeight="1">
      <c r="B230" s="171">
        <v>83624</v>
      </c>
      <c r="C230" s="92" t="s">
        <v>267</v>
      </c>
      <c r="D230" s="92" t="s">
        <v>6462</v>
      </c>
      <c r="E230" s="170">
        <v>130.99</v>
      </c>
    </row>
    <row r="231" spans="2:5" ht="50.1" customHeight="1">
      <c r="B231" s="171">
        <v>83626</v>
      </c>
      <c r="C231" s="92" t="s">
        <v>268</v>
      </c>
      <c r="D231" s="92" t="s">
        <v>6462</v>
      </c>
      <c r="E231" s="170">
        <v>103.53</v>
      </c>
    </row>
    <row r="232" spans="2:5" ht="50.1" customHeight="1">
      <c r="B232" s="171">
        <v>83627</v>
      </c>
      <c r="C232" s="92" t="s">
        <v>269</v>
      </c>
      <c r="D232" s="92" t="s">
        <v>6219</v>
      </c>
      <c r="E232" s="170">
        <v>365.21</v>
      </c>
    </row>
    <row r="233" spans="2:5" ht="50.1" customHeight="1">
      <c r="B233" s="171">
        <v>83724</v>
      </c>
      <c r="C233" s="92" t="s">
        <v>270</v>
      </c>
      <c r="D233" s="92" t="s">
        <v>6730</v>
      </c>
      <c r="E233" s="170">
        <v>1.37</v>
      </c>
    </row>
    <row r="234" spans="2:5" ht="50.1" customHeight="1">
      <c r="B234" s="171">
        <v>83725</v>
      </c>
      <c r="C234" s="92" t="s">
        <v>271</v>
      </c>
      <c r="D234" s="92" t="s">
        <v>6730</v>
      </c>
      <c r="E234" s="170">
        <v>0.91</v>
      </c>
    </row>
    <row r="235" spans="2:5" ht="50.1" customHeight="1">
      <c r="B235" s="171">
        <v>83726</v>
      </c>
      <c r="C235" s="92" t="s">
        <v>272</v>
      </c>
      <c r="D235" s="92" t="s">
        <v>6730</v>
      </c>
      <c r="E235" s="170">
        <v>0.66</v>
      </c>
    </row>
    <row r="236" spans="2:5" ht="50.1" customHeight="1">
      <c r="B236" s="171">
        <v>97127</v>
      </c>
      <c r="C236" s="92" t="s">
        <v>273</v>
      </c>
      <c r="D236" s="92" t="s">
        <v>6462</v>
      </c>
      <c r="E236" s="170">
        <v>3.46</v>
      </c>
    </row>
    <row r="237" spans="2:5" ht="50.1" customHeight="1">
      <c r="B237" s="171">
        <v>97128</v>
      </c>
      <c r="C237" s="92" t="s">
        <v>274</v>
      </c>
      <c r="D237" s="92" t="s">
        <v>6462</v>
      </c>
      <c r="E237" s="170">
        <v>6.93</v>
      </c>
    </row>
    <row r="238" spans="2:5" ht="50.1" customHeight="1">
      <c r="B238" s="171">
        <v>97129</v>
      </c>
      <c r="C238" s="92" t="s">
        <v>275</v>
      </c>
      <c r="D238" s="92" t="s">
        <v>6462</v>
      </c>
      <c r="E238" s="170">
        <v>8.52</v>
      </c>
    </row>
    <row r="239" spans="2:5" ht="50.1" customHeight="1">
      <c r="B239" s="171">
        <v>97130</v>
      </c>
      <c r="C239" s="92" t="s">
        <v>276</v>
      </c>
      <c r="D239" s="92" t="s">
        <v>6462</v>
      </c>
      <c r="E239" s="170">
        <v>10.119999999999999</v>
      </c>
    </row>
    <row r="240" spans="2:5" ht="50.1" customHeight="1">
      <c r="B240" s="171">
        <v>97131</v>
      </c>
      <c r="C240" s="92" t="s">
        <v>277</v>
      </c>
      <c r="D240" s="92" t="s">
        <v>6462</v>
      </c>
      <c r="E240" s="170">
        <v>11.69</v>
      </c>
    </row>
    <row r="241" spans="2:5" ht="50.1" customHeight="1">
      <c r="B241" s="171">
        <v>97132</v>
      </c>
      <c r="C241" s="92" t="s">
        <v>278</v>
      </c>
      <c r="D241" s="92" t="s">
        <v>6462</v>
      </c>
      <c r="E241" s="170">
        <v>13.28</v>
      </c>
    </row>
    <row r="242" spans="2:5" ht="50.1" customHeight="1">
      <c r="B242" s="171">
        <v>97133</v>
      </c>
      <c r="C242" s="92" t="s">
        <v>279</v>
      </c>
      <c r="D242" s="92" t="s">
        <v>6462</v>
      </c>
      <c r="E242" s="170">
        <v>16.47</v>
      </c>
    </row>
    <row r="243" spans="2:5" ht="50.1" customHeight="1">
      <c r="B243" s="171">
        <v>97134</v>
      </c>
      <c r="C243" s="92" t="s">
        <v>280</v>
      </c>
      <c r="D243" s="92" t="s">
        <v>6462</v>
      </c>
      <c r="E243" s="170">
        <v>1.55</v>
      </c>
    </row>
    <row r="244" spans="2:5" ht="50.1" customHeight="1">
      <c r="B244" s="171">
        <v>97135</v>
      </c>
      <c r="C244" s="92" t="s">
        <v>281</v>
      </c>
      <c r="D244" s="92" t="s">
        <v>6462</v>
      </c>
      <c r="E244" s="170">
        <v>3.52</v>
      </c>
    </row>
    <row r="245" spans="2:5" ht="50.1" customHeight="1">
      <c r="B245" s="171">
        <v>97136</v>
      </c>
      <c r="C245" s="92" t="s">
        <v>282</v>
      </c>
      <c r="D245" s="92" t="s">
        <v>6462</v>
      </c>
      <c r="E245" s="170">
        <v>4.3099999999999996</v>
      </c>
    </row>
    <row r="246" spans="2:5" ht="50.1" customHeight="1">
      <c r="B246" s="171">
        <v>97137</v>
      </c>
      <c r="C246" s="92" t="s">
        <v>283</v>
      </c>
      <c r="D246" s="92" t="s">
        <v>6462</v>
      </c>
      <c r="E246" s="170">
        <v>5.13</v>
      </c>
    </row>
    <row r="247" spans="2:5" ht="50.1" customHeight="1">
      <c r="B247" s="171">
        <v>97138</v>
      </c>
      <c r="C247" s="92" t="s">
        <v>284</v>
      </c>
      <c r="D247" s="92" t="s">
        <v>6462</v>
      </c>
      <c r="E247" s="170">
        <v>5.92</v>
      </c>
    </row>
    <row r="248" spans="2:5" ht="50.1" customHeight="1">
      <c r="B248" s="171">
        <v>97139</v>
      </c>
      <c r="C248" s="92" t="s">
        <v>285</v>
      </c>
      <c r="D248" s="92" t="s">
        <v>6462</v>
      </c>
      <c r="E248" s="170">
        <v>6.72</v>
      </c>
    </row>
    <row r="249" spans="2:5" ht="50.1" customHeight="1">
      <c r="B249" s="171">
        <v>97140</v>
      </c>
      <c r="C249" s="92" t="s">
        <v>286</v>
      </c>
      <c r="D249" s="92" t="s">
        <v>6462</v>
      </c>
      <c r="E249" s="170">
        <v>8.34</v>
      </c>
    </row>
    <row r="250" spans="2:5" ht="50.1" customHeight="1">
      <c r="B250" s="171">
        <v>83520</v>
      </c>
      <c r="C250" s="92" t="s">
        <v>287</v>
      </c>
      <c r="D250" s="92" t="s">
        <v>6219</v>
      </c>
      <c r="E250" s="170">
        <v>65.709999999999994</v>
      </c>
    </row>
    <row r="251" spans="2:5" ht="50.1" customHeight="1">
      <c r="B251" s="171">
        <v>83531</v>
      </c>
      <c r="C251" s="92" t="s">
        <v>288</v>
      </c>
      <c r="D251" s="92" t="s">
        <v>6219</v>
      </c>
      <c r="E251" s="170">
        <v>269.47000000000003</v>
      </c>
    </row>
    <row r="252" spans="2:5" ht="50.1" customHeight="1">
      <c r="B252" s="171">
        <v>83535</v>
      </c>
      <c r="C252" s="92" t="s">
        <v>289</v>
      </c>
      <c r="D252" s="92" t="s">
        <v>6219</v>
      </c>
      <c r="E252" s="170">
        <v>223.4</v>
      </c>
    </row>
    <row r="253" spans="2:5" ht="50.1" customHeight="1">
      <c r="B253" s="171">
        <v>92235</v>
      </c>
      <c r="C253" s="92" t="s">
        <v>290</v>
      </c>
      <c r="D253" s="92" t="s">
        <v>6284</v>
      </c>
      <c r="E253" s="170">
        <v>48.28</v>
      </c>
    </row>
    <row r="254" spans="2:5" ht="50.1" customHeight="1">
      <c r="B254" s="171">
        <v>93206</v>
      </c>
      <c r="C254" s="92" t="s">
        <v>291</v>
      </c>
      <c r="D254" s="92" t="s">
        <v>6284</v>
      </c>
      <c r="E254" s="170">
        <v>732.85</v>
      </c>
    </row>
    <row r="255" spans="2:5" ht="50.1" customHeight="1">
      <c r="B255" s="171">
        <v>93207</v>
      </c>
      <c r="C255" s="92" t="s">
        <v>35</v>
      </c>
      <c r="D255" s="92" t="s">
        <v>6284</v>
      </c>
      <c r="E255" s="170">
        <v>720.5</v>
      </c>
    </row>
    <row r="256" spans="2:5" ht="50.1" customHeight="1">
      <c r="B256" s="171">
        <v>93208</v>
      </c>
      <c r="C256" s="92" t="s">
        <v>292</v>
      </c>
      <c r="D256" s="92" t="s">
        <v>6284</v>
      </c>
      <c r="E256" s="170">
        <v>569.67999999999995</v>
      </c>
    </row>
    <row r="257" spans="2:5" ht="50.1" customHeight="1">
      <c r="B257" s="171">
        <v>93209</v>
      </c>
      <c r="C257" s="92" t="s">
        <v>293</v>
      </c>
      <c r="D257" s="92" t="s">
        <v>6284</v>
      </c>
      <c r="E257" s="170">
        <v>593.32000000000005</v>
      </c>
    </row>
    <row r="258" spans="2:5" ht="50.1" customHeight="1">
      <c r="B258" s="171">
        <v>93210</v>
      </c>
      <c r="C258" s="92" t="s">
        <v>294</v>
      </c>
      <c r="D258" s="92" t="s">
        <v>6284</v>
      </c>
      <c r="E258" s="170">
        <v>361.39</v>
      </c>
    </row>
    <row r="259" spans="2:5" ht="50.1" customHeight="1">
      <c r="B259" s="171">
        <v>93211</v>
      </c>
      <c r="C259" s="92" t="s">
        <v>295</v>
      </c>
      <c r="D259" s="92" t="s">
        <v>6284</v>
      </c>
      <c r="E259" s="170">
        <v>359.96</v>
      </c>
    </row>
    <row r="260" spans="2:5" ht="50.1" customHeight="1">
      <c r="B260" s="171">
        <v>93212</v>
      </c>
      <c r="C260" s="92" t="s">
        <v>34</v>
      </c>
      <c r="D260" s="92" t="s">
        <v>6284</v>
      </c>
      <c r="E260" s="170">
        <v>645.6</v>
      </c>
    </row>
    <row r="261" spans="2:5" ht="50.1" customHeight="1">
      <c r="B261" s="171">
        <v>93213</v>
      </c>
      <c r="C261" s="92" t="s">
        <v>296</v>
      </c>
      <c r="D261" s="92" t="s">
        <v>6284</v>
      </c>
      <c r="E261" s="170">
        <v>655.02</v>
      </c>
    </row>
    <row r="262" spans="2:5" ht="50.1" customHeight="1">
      <c r="B262" s="171">
        <v>93214</v>
      </c>
      <c r="C262" s="92" t="s">
        <v>297</v>
      </c>
      <c r="D262" s="92" t="s">
        <v>6219</v>
      </c>
      <c r="E262" s="128">
        <v>4675.9799999999996</v>
      </c>
    </row>
    <row r="263" spans="2:5" ht="50.1" customHeight="1">
      <c r="B263" s="171">
        <v>93243</v>
      </c>
      <c r="C263" s="92" t="s">
        <v>298</v>
      </c>
      <c r="D263" s="92" t="s">
        <v>6219</v>
      </c>
      <c r="E263" s="128">
        <v>7011.36</v>
      </c>
    </row>
    <row r="264" spans="2:5" ht="50.1" customHeight="1">
      <c r="B264" s="171">
        <v>93582</v>
      </c>
      <c r="C264" s="92" t="s">
        <v>299</v>
      </c>
      <c r="D264" s="92" t="s">
        <v>6284</v>
      </c>
      <c r="E264" s="170">
        <v>177.84</v>
      </c>
    </row>
    <row r="265" spans="2:5" ht="50.1" customHeight="1">
      <c r="B265" s="171">
        <v>93583</v>
      </c>
      <c r="C265" s="92" t="s">
        <v>300</v>
      </c>
      <c r="D265" s="92" t="s">
        <v>6284</v>
      </c>
      <c r="E265" s="170">
        <v>288.31</v>
      </c>
    </row>
    <row r="266" spans="2:5" ht="50.1" customHeight="1">
      <c r="B266" s="171">
        <v>93584</v>
      </c>
      <c r="C266" s="92" t="s">
        <v>33</v>
      </c>
      <c r="D266" s="92" t="s">
        <v>6284</v>
      </c>
      <c r="E266" s="170">
        <v>578</v>
      </c>
    </row>
    <row r="267" spans="2:5" ht="50.1" customHeight="1">
      <c r="B267" s="171">
        <v>93585</v>
      </c>
      <c r="C267" s="92" t="s">
        <v>301</v>
      </c>
      <c r="D267" s="92" t="s">
        <v>6284</v>
      </c>
      <c r="E267" s="170">
        <v>803.67</v>
      </c>
    </row>
    <row r="268" spans="2:5" ht="50.1" customHeight="1">
      <c r="B268" s="171">
        <v>98441</v>
      </c>
      <c r="C268" s="92" t="s">
        <v>302</v>
      </c>
      <c r="D268" s="92" t="s">
        <v>6284</v>
      </c>
      <c r="E268" s="170">
        <v>96.92</v>
      </c>
    </row>
    <row r="269" spans="2:5" ht="50.1" customHeight="1">
      <c r="B269" s="171">
        <v>98442</v>
      </c>
      <c r="C269" s="92" t="s">
        <v>303</v>
      </c>
      <c r="D269" s="92" t="s">
        <v>6284</v>
      </c>
      <c r="E269" s="170">
        <v>99.21</v>
      </c>
    </row>
    <row r="270" spans="2:5" ht="50.1" customHeight="1">
      <c r="B270" s="171">
        <v>98443</v>
      </c>
      <c r="C270" s="92" t="s">
        <v>304</v>
      </c>
      <c r="D270" s="92" t="s">
        <v>6284</v>
      </c>
      <c r="E270" s="170">
        <v>85.07</v>
      </c>
    </row>
    <row r="271" spans="2:5" ht="50.1" customHeight="1">
      <c r="B271" s="171">
        <v>98444</v>
      </c>
      <c r="C271" s="92" t="s">
        <v>305</v>
      </c>
      <c r="D271" s="92" t="s">
        <v>6284</v>
      </c>
      <c r="E271" s="170">
        <v>86.7</v>
      </c>
    </row>
    <row r="272" spans="2:5" ht="50.1" customHeight="1">
      <c r="B272" s="171">
        <v>98445</v>
      </c>
      <c r="C272" s="92" t="s">
        <v>306</v>
      </c>
      <c r="D272" s="92" t="s">
        <v>6284</v>
      </c>
      <c r="E272" s="170">
        <v>115.91</v>
      </c>
    </row>
    <row r="273" spans="2:5" ht="50.1" customHeight="1">
      <c r="B273" s="171">
        <v>98446</v>
      </c>
      <c r="C273" s="92" t="s">
        <v>307</v>
      </c>
      <c r="D273" s="92" t="s">
        <v>6284</v>
      </c>
      <c r="E273" s="170">
        <v>148.22</v>
      </c>
    </row>
    <row r="274" spans="2:5" ht="50.1" customHeight="1">
      <c r="B274" s="171">
        <v>98447</v>
      </c>
      <c r="C274" s="92" t="s">
        <v>308</v>
      </c>
      <c r="D274" s="92" t="s">
        <v>6284</v>
      </c>
      <c r="E274" s="170">
        <v>99.48</v>
      </c>
    </row>
    <row r="275" spans="2:5" ht="50.1" customHeight="1">
      <c r="B275" s="171">
        <v>98448</v>
      </c>
      <c r="C275" s="92" t="s">
        <v>309</v>
      </c>
      <c r="D275" s="92" t="s">
        <v>6284</v>
      </c>
      <c r="E275" s="170">
        <v>124.59</v>
      </c>
    </row>
    <row r="276" spans="2:5" ht="50.1" customHeight="1">
      <c r="B276" s="171">
        <v>98449</v>
      </c>
      <c r="C276" s="92" t="s">
        <v>310</v>
      </c>
      <c r="D276" s="92" t="s">
        <v>6284</v>
      </c>
      <c r="E276" s="170">
        <v>115.49</v>
      </c>
    </row>
    <row r="277" spans="2:5" ht="50.1" customHeight="1">
      <c r="B277" s="171">
        <v>98450</v>
      </c>
      <c r="C277" s="92" t="s">
        <v>311</v>
      </c>
      <c r="D277" s="92" t="s">
        <v>6284</v>
      </c>
      <c r="E277" s="170">
        <v>118.82</v>
      </c>
    </row>
    <row r="278" spans="2:5" ht="50.1" customHeight="1">
      <c r="B278" s="171">
        <v>98451</v>
      </c>
      <c r="C278" s="92" t="s">
        <v>312</v>
      </c>
      <c r="D278" s="92" t="s">
        <v>6284</v>
      </c>
      <c r="E278" s="170">
        <v>101.67</v>
      </c>
    </row>
    <row r="279" spans="2:5" ht="50.1" customHeight="1">
      <c r="B279" s="171">
        <v>98452</v>
      </c>
      <c r="C279" s="92" t="s">
        <v>313</v>
      </c>
      <c r="D279" s="92" t="s">
        <v>6284</v>
      </c>
      <c r="E279" s="170">
        <v>103.68</v>
      </c>
    </row>
    <row r="280" spans="2:5" ht="50.1" customHeight="1">
      <c r="B280" s="171">
        <v>98453</v>
      </c>
      <c r="C280" s="92" t="s">
        <v>314</v>
      </c>
      <c r="D280" s="92" t="s">
        <v>6284</v>
      </c>
      <c r="E280" s="170">
        <v>138.36000000000001</v>
      </c>
    </row>
    <row r="281" spans="2:5" ht="50.1" customHeight="1">
      <c r="B281" s="171">
        <v>98454</v>
      </c>
      <c r="C281" s="92" t="s">
        <v>315</v>
      </c>
      <c r="D281" s="92" t="s">
        <v>6284</v>
      </c>
      <c r="E281" s="170">
        <v>180.18</v>
      </c>
    </row>
    <row r="282" spans="2:5" ht="50.1" customHeight="1">
      <c r="B282" s="171">
        <v>98455</v>
      </c>
      <c r="C282" s="92" t="s">
        <v>316</v>
      </c>
      <c r="D282" s="92" t="s">
        <v>6284</v>
      </c>
      <c r="E282" s="170">
        <v>119.97</v>
      </c>
    </row>
    <row r="283" spans="2:5" ht="50.1" customHeight="1">
      <c r="B283" s="171">
        <v>98456</v>
      </c>
      <c r="C283" s="92" t="s">
        <v>317</v>
      </c>
      <c r="D283" s="92" t="s">
        <v>6284</v>
      </c>
      <c r="E283" s="170">
        <v>153.93</v>
      </c>
    </row>
    <row r="284" spans="2:5" ht="50.1" customHeight="1">
      <c r="B284" s="171">
        <v>98458</v>
      </c>
      <c r="C284" s="92" t="s">
        <v>318</v>
      </c>
      <c r="D284" s="92" t="s">
        <v>6284</v>
      </c>
      <c r="E284" s="170">
        <v>93.09</v>
      </c>
    </row>
    <row r="285" spans="2:5" ht="50.1" customHeight="1">
      <c r="B285" s="171">
        <v>98459</v>
      </c>
      <c r="C285" s="92" t="s">
        <v>319</v>
      </c>
      <c r="D285" s="92" t="s">
        <v>6284</v>
      </c>
      <c r="E285" s="170">
        <v>72.209999999999994</v>
      </c>
    </row>
    <row r="286" spans="2:5" ht="50.1" customHeight="1">
      <c r="B286" s="171">
        <v>98460</v>
      </c>
      <c r="C286" s="92" t="s">
        <v>320</v>
      </c>
      <c r="D286" s="92" t="s">
        <v>6284</v>
      </c>
      <c r="E286" s="170">
        <v>74.94</v>
      </c>
    </row>
    <row r="287" spans="2:5" ht="50.1" customHeight="1">
      <c r="B287" s="171">
        <v>98461</v>
      </c>
      <c r="C287" s="92" t="s">
        <v>321</v>
      </c>
      <c r="D287" s="92" t="s">
        <v>6219</v>
      </c>
      <c r="E287" s="128">
        <v>4116.3500000000004</v>
      </c>
    </row>
    <row r="288" spans="2:5" ht="50.1" customHeight="1">
      <c r="B288" s="171">
        <v>98462</v>
      </c>
      <c r="C288" s="92" t="s">
        <v>322</v>
      </c>
      <c r="D288" s="92" t="s">
        <v>6219</v>
      </c>
      <c r="E288" s="128">
        <v>6015.55</v>
      </c>
    </row>
    <row r="289" spans="2:5" ht="50.1" customHeight="1">
      <c r="B289" s="92" t="s">
        <v>323</v>
      </c>
      <c r="C289" s="92" t="s">
        <v>13</v>
      </c>
      <c r="D289" s="92" t="s">
        <v>6284</v>
      </c>
      <c r="E289" s="170">
        <v>301.52</v>
      </c>
    </row>
    <row r="290" spans="2:5" ht="50.1" customHeight="1">
      <c r="B290" s="171">
        <v>5631</v>
      </c>
      <c r="C290" s="92" t="s">
        <v>324</v>
      </c>
      <c r="D290" s="92" t="s">
        <v>16084</v>
      </c>
      <c r="E290" s="170">
        <v>130.96</v>
      </c>
    </row>
    <row r="291" spans="2:5" ht="50.1" customHeight="1">
      <c r="B291" s="171">
        <v>5678</v>
      </c>
      <c r="C291" s="92" t="s">
        <v>325</v>
      </c>
      <c r="D291" s="92" t="s">
        <v>16084</v>
      </c>
      <c r="E291" s="170">
        <v>100.28</v>
      </c>
    </row>
    <row r="292" spans="2:5" ht="50.1" customHeight="1">
      <c r="B292" s="171">
        <v>5680</v>
      </c>
      <c r="C292" s="92" t="s">
        <v>326</v>
      </c>
      <c r="D292" s="92" t="s">
        <v>16084</v>
      </c>
      <c r="E292" s="170">
        <v>93.07</v>
      </c>
    </row>
    <row r="293" spans="2:5" ht="50.1" customHeight="1">
      <c r="B293" s="171">
        <v>5684</v>
      </c>
      <c r="C293" s="92" t="s">
        <v>327</v>
      </c>
      <c r="D293" s="92" t="s">
        <v>16084</v>
      </c>
      <c r="E293" s="170">
        <v>95.36</v>
      </c>
    </row>
    <row r="294" spans="2:5" ht="50.1" customHeight="1">
      <c r="B294" s="171">
        <v>5689</v>
      </c>
      <c r="C294" s="92" t="s">
        <v>328</v>
      </c>
      <c r="D294" s="92" t="s">
        <v>16084</v>
      </c>
      <c r="E294" s="170">
        <v>3.36</v>
      </c>
    </row>
    <row r="295" spans="2:5" ht="50.1" customHeight="1">
      <c r="B295" s="171">
        <v>5795</v>
      </c>
      <c r="C295" s="92" t="s">
        <v>329</v>
      </c>
      <c r="D295" s="92" t="s">
        <v>16084</v>
      </c>
      <c r="E295" s="170">
        <v>17.7</v>
      </c>
    </row>
    <row r="296" spans="2:5" ht="50.1" customHeight="1">
      <c r="B296" s="171">
        <v>5811</v>
      </c>
      <c r="C296" s="92" t="s">
        <v>330</v>
      </c>
      <c r="D296" s="92" t="s">
        <v>16084</v>
      </c>
      <c r="E296" s="170">
        <v>167.92</v>
      </c>
    </row>
    <row r="297" spans="2:5" ht="50.1" customHeight="1">
      <c r="B297" s="171">
        <v>5823</v>
      </c>
      <c r="C297" s="92" t="s">
        <v>331</v>
      </c>
      <c r="D297" s="92" t="s">
        <v>16084</v>
      </c>
      <c r="E297" s="170">
        <v>162.44999999999999</v>
      </c>
    </row>
    <row r="298" spans="2:5" ht="50.1" customHeight="1">
      <c r="B298" s="171">
        <v>5824</v>
      </c>
      <c r="C298" s="92" t="s">
        <v>332</v>
      </c>
      <c r="D298" s="92" t="s">
        <v>16084</v>
      </c>
      <c r="E298" s="170">
        <v>134.43</v>
      </c>
    </row>
    <row r="299" spans="2:5" ht="50.1" customHeight="1">
      <c r="B299" s="171">
        <v>5835</v>
      </c>
      <c r="C299" s="92" t="s">
        <v>333</v>
      </c>
      <c r="D299" s="92" t="s">
        <v>16084</v>
      </c>
      <c r="E299" s="170">
        <v>255.33</v>
      </c>
    </row>
    <row r="300" spans="2:5" ht="50.1" customHeight="1">
      <c r="B300" s="171">
        <v>5839</v>
      </c>
      <c r="C300" s="92" t="s">
        <v>334</v>
      </c>
      <c r="D300" s="92" t="s">
        <v>16084</v>
      </c>
      <c r="E300" s="170">
        <v>4.97</v>
      </c>
    </row>
    <row r="301" spans="2:5" ht="50.1" customHeight="1">
      <c r="B301" s="171">
        <v>5843</v>
      </c>
      <c r="C301" s="92" t="s">
        <v>335</v>
      </c>
      <c r="D301" s="92" t="s">
        <v>16084</v>
      </c>
      <c r="E301" s="170">
        <v>102.43</v>
      </c>
    </row>
    <row r="302" spans="2:5" ht="50.1" customHeight="1">
      <c r="B302" s="171">
        <v>5847</v>
      </c>
      <c r="C302" s="92" t="s">
        <v>336</v>
      </c>
      <c r="D302" s="92" t="s">
        <v>16084</v>
      </c>
      <c r="E302" s="170">
        <v>172.58</v>
      </c>
    </row>
    <row r="303" spans="2:5" ht="50.1" customHeight="1">
      <c r="B303" s="171">
        <v>5851</v>
      </c>
      <c r="C303" s="92" t="s">
        <v>337</v>
      </c>
      <c r="D303" s="92" t="s">
        <v>16084</v>
      </c>
      <c r="E303" s="170">
        <v>163.19999999999999</v>
      </c>
    </row>
    <row r="304" spans="2:5" ht="50.1" customHeight="1">
      <c r="B304" s="171">
        <v>5855</v>
      </c>
      <c r="C304" s="92" t="s">
        <v>338</v>
      </c>
      <c r="D304" s="92" t="s">
        <v>16084</v>
      </c>
      <c r="E304" s="170">
        <v>420.21</v>
      </c>
    </row>
    <row r="305" spans="2:5" ht="50.1" customHeight="1">
      <c r="B305" s="171">
        <v>5863</v>
      </c>
      <c r="C305" s="92" t="s">
        <v>339</v>
      </c>
      <c r="D305" s="92" t="s">
        <v>16084</v>
      </c>
      <c r="E305" s="170">
        <v>12.02</v>
      </c>
    </row>
    <row r="306" spans="2:5" ht="50.1" customHeight="1">
      <c r="B306" s="171">
        <v>5867</v>
      </c>
      <c r="C306" s="92" t="s">
        <v>340</v>
      </c>
      <c r="D306" s="92" t="s">
        <v>16084</v>
      </c>
      <c r="E306" s="170">
        <v>93.68</v>
      </c>
    </row>
    <row r="307" spans="2:5" ht="50.1" customHeight="1">
      <c r="B307" s="171">
        <v>5875</v>
      </c>
      <c r="C307" s="92" t="s">
        <v>341</v>
      </c>
      <c r="D307" s="92" t="s">
        <v>16084</v>
      </c>
      <c r="E307" s="170">
        <v>92.21</v>
      </c>
    </row>
    <row r="308" spans="2:5" ht="50.1" customHeight="1">
      <c r="B308" s="171">
        <v>5879</v>
      </c>
      <c r="C308" s="92" t="s">
        <v>342</v>
      </c>
      <c r="D308" s="92" t="s">
        <v>16084</v>
      </c>
      <c r="E308" s="170">
        <v>78.98</v>
      </c>
    </row>
    <row r="309" spans="2:5" ht="50.1" customHeight="1">
      <c r="B309" s="171">
        <v>5882</v>
      </c>
      <c r="C309" s="92" t="s">
        <v>343</v>
      </c>
      <c r="D309" s="92" t="s">
        <v>16084</v>
      </c>
      <c r="E309" s="170">
        <v>76.98</v>
      </c>
    </row>
    <row r="310" spans="2:5" ht="50.1" customHeight="1">
      <c r="B310" s="171">
        <v>5890</v>
      </c>
      <c r="C310" s="92" t="s">
        <v>344</v>
      </c>
      <c r="D310" s="92" t="s">
        <v>16084</v>
      </c>
      <c r="E310" s="170">
        <v>135.15</v>
      </c>
    </row>
    <row r="311" spans="2:5" ht="50.1" customHeight="1">
      <c r="B311" s="171">
        <v>5894</v>
      </c>
      <c r="C311" s="92" t="s">
        <v>345</v>
      </c>
      <c r="D311" s="92" t="s">
        <v>16084</v>
      </c>
      <c r="E311" s="170">
        <v>132.69</v>
      </c>
    </row>
    <row r="312" spans="2:5" ht="50.1" customHeight="1">
      <c r="B312" s="171">
        <v>5901</v>
      </c>
      <c r="C312" s="92" t="s">
        <v>346</v>
      </c>
      <c r="D312" s="92" t="s">
        <v>16084</v>
      </c>
      <c r="E312" s="170">
        <v>169.19</v>
      </c>
    </row>
    <row r="313" spans="2:5" ht="50.1" customHeight="1">
      <c r="B313" s="171">
        <v>5909</v>
      </c>
      <c r="C313" s="92" t="s">
        <v>347</v>
      </c>
      <c r="D313" s="92" t="s">
        <v>16084</v>
      </c>
      <c r="E313" s="170">
        <v>20.92</v>
      </c>
    </row>
    <row r="314" spans="2:5" ht="50.1" customHeight="1">
      <c r="B314" s="171">
        <v>5921</v>
      </c>
      <c r="C314" s="92" t="s">
        <v>348</v>
      </c>
      <c r="D314" s="92" t="s">
        <v>16084</v>
      </c>
      <c r="E314" s="170">
        <v>2.62</v>
      </c>
    </row>
    <row r="315" spans="2:5" ht="50.1" customHeight="1">
      <c r="B315" s="171">
        <v>5928</v>
      </c>
      <c r="C315" s="92" t="s">
        <v>349</v>
      </c>
      <c r="D315" s="92" t="s">
        <v>16084</v>
      </c>
      <c r="E315" s="170">
        <v>141.51</v>
      </c>
    </row>
    <row r="316" spans="2:5" ht="50.1" customHeight="1">
      <c r="B316" s="171">
        <v>5932</v>
      </c>
      <c r="C316" s="92" t="s">
        <v>350</v>
      </c>
      <c r="D316" s="92" t="s">
        <v>16084</v>
      </c>
      <c r="E316" s="170">
        <v>147.35</v>
      </c>
    </row>
    <row r="317" spans="2:5" ht="50.1" customHeight="1">
      <c r="B317" s="171">
        <v>5940</v>
      </c>
      <c r="C317" s="92" t="s">
        <v>351</v>
      </c>
      <c r="D317" s="92" t="s">
        <v>16084</v>
      </c>
      <c r="E317" s="170">
        <v>136.35</v>
      </c>
    </row>
    <row r="318" spans="2:5" ht="50.1" customHeight="1">
      <c r="B318" s="171">
        <v>5944</v>
      </c>
      <c r="C318" s="92" t="s">
        <v>352</v>
      </c>
      <c r="D318" s="92" t="s">
        <v>16084</v>
      </c>
      <c r="E318" s="170">
        <v>190.48</v>
      </c>
    </row>
    <row r="319" spans="2:5" ht="50.1" customHeight="1">
      <c r="B319" s="171">
        <v>5953</v>
      </c>
      <c r="C319" s="92" t="s">
        <v>353</v>
      </c>
      <c r="D319" s="92" t="s">
        <v>16084</v>
      </c>
      <c r="E319" s="170">
        <v>36.33</v>
      </c>
    </row>
    <row r="320" spans="2:5" ht="50.1" customHeight="1">
      <c r="B320" s="171">
        <v>6259</v>
      </c>
      <c r="C320" s="92" t="s">
        <v>354</v>
      </c>
      <c r="D320" s="92" t="s">
        <v>16084</v>
      </c>
      <c r="E320" s="170">
        <v>140.5</v>
      </c>
    </row>
    <row r="321" spans="2:5" ht="50.1" customHeight="1">
      <c r="B321" s="171">
        <v>6879</v>
      </c>
      <c r="C321" s="92" t="s">
        <v>355</v>
      </c>
      <c r="D321" s="92" t="s">
        <v>16084</v>
      </c>
      <c r="E321" s="170">
        <v>133.03</v>
      </c>
    </row>
    <row r="322" spans="2:5" ht="50.1" customHeight="1">
      <c r="B322" s="171">
        <v>7030</v>
      </c>
      <c r="C322" s="92" t="s">
        <v>356</v>
      </c>
      <c r="D322" s="92" t="s">
        <v>16084</v>
      </c>
      <c r="E322" s="170">
        <v>165.63</v>
      </c>
    </row>
    <row r="323" spans="2:5" ht="50.1" customHeight="1">
      <c r="B323" s="171">
        <v>7042</v>
      </c>
      <c r="C323" s="92" t="s">
        <v>357</v>
      </c>
      <c r="D323" s="92" t="s">
        <v>16084</v>
      </c>
      <c r="E323" s="170">
        <v>4.8899999999999997</v>
      </c>
    </row>
    <row r="324" spans="2:5" ht="50.1" customHeight="1">
      <c r="B324" s="171">
        <v>7049</v>
      </c>
      <c r="C324" s="92" t="s">
        <v>358</v>
      </c>
      <c r="D324" s="92" t="s">
        <v>16084</v>
      </c>
      <c r="E324" s="170">
        <v>132.85</v>
      </c>
    </row>
    <row r="325" spans="2:5" ht="50.1" customHeight="1">
      <c r="B325" s="171">
        <v>67826</v>
      </c>
      <c r="C325" s="92" t="s">
        <v>359</v>
      </c>
      <c r="D325" s="92" t="s">
        <v>16084</v>
      </c>
      <c r="E325" s="170">
        <v>144.36000000000001</v>
      </c>
    </row>
    <row r="326" spans="2:5" ht="50.1" customHeight="1">
      <c r="B326" s="171">
        <v>73417</v>
      </c>
      <c r="C326" s="92" t="s">
        <v>360</v>
      </c>
      <c r="D326" s="92" t="s">
        <v>16084</v>
      </c>
      <c r="E326" s="170">
        <v>107.87</v>
      </c>
    </row>
    <row r="327" spans="2:5" ht="50.1" customHeight="1">
      <c r="B327" s="171">
        <v>73436</v>
      </c>
      <c r="C327" s="92" t="s">
        <v>361</v>
      </c>
      <c r="D327" s="92" t="s">
        <v>16084</v>
      </c>
      <c r="E327" s="170">
        <v>129.57</v>
      </c>
    </row>
    <row r="328" spans="2:5" ht="50.1" customHeight="1">
      <c r="B328" s="171">
        <v>73467</v>
      </c>
      <c r="C328" s="92" t="s">
        <v>362</v>
      </c>
      <c r="D328" s="92" t="s">
        <v>16084</v>
      </c>
      <c r="E328" s="170">
        <v>137.29</v>
      </c>
    </row>
    <row r="329" spans="2:5" ht="50.1" customHeight="1">
      <c r="B329" s="171">
        <v>73536</v>
      </c>
      <c r="C329" s="92" t="s">
        <v>363</v>
      </c>
      <c r="D329" s="92" t="s">
        <v>16084</v>
      </c>
      <c r="E329" s="170">
        <v>4.0999999999999996</v>
      </c>
    </row>
    <row r="330" spans="2:5" ht="50.1" customHeight="1">
      <c r="B330" s="171">
        <v>83362</v>
      </c>
      <c r="C330" s="92" t="s">
        <v>364</v>
      </c>
      <c r="D330" s="92" t="s">
        <v>16084</v>
      </c>
      <c r="E330" s="170">
        <v>172.86</v>
      </c>
    </row>
    <row r="331" spans="2:5" ht="50.1" customHeight="1">
      <c r="B331" s="171">
        <v>83765</v>
      </c>
      <c r="C331" s="92" t="s">
        <v>365</v>
      </c>
      <c r="D331" s="92" t="s">
        <v>16084</v>
      </c>
      <c r="E331" s="170">
        <v>62.03</v>
      </c>
    </row>
    <row r="332" spans="2:5" ht="50.1" customHeight="1">
      <c r="B332" s="171">
        <v>87445</v>
      </c>
      <c r="C332" s="92" t="s">
        <v>366</v>
      </c>
      <c r="D332" s="92" t="s">
        <v>16084</v>
      </c>
      <c r="E332" s="170">
        <v>3.06</v>
      </c>
    </row>
    <row r="333" spans="2:5" ht="50.1" customHeight="1">
      <c r="B333" s="171">
        <v>88386</v>
      </c>
      <c r="C333" s="92" t="s">
        <v>367</v>
      </c>
      <c r="D333" s="92" t="s">
        <v>16084</v>
      </c>
      <c r="E333" s="170">
        <v>3.29</v>
      </c>
    </row>
    <row r="334" spans="2:5" ht="50.1" customHeight="1">
      <c r="B334" s="171">
        <v>88393</v>
      </c>
      <c r="C334" s="92" t="s">
        <v>368</v>
      </c>
      <c r="D334" s="92" t="s">
        <v>16084</v>
      </c>
      <c r="E334" s="170">
        <v>4.5199999999999996</v>
      </c>
    </row>
    <row r="335" spans="2:5" ht="50.1" customHeight="1">
      <c r="B335" s="171">
        <v>88399</v>
      </c>
      <c r="C335" s="92" t="s">
        <v>369</v>
      </c>
      <c r="D335" s="92" t="s">
        <v>16084</v>
      </c>
      <c r="E335" s="170">
        <v>2.46</v>
      </c>
    </row>
    <row r="336" spans="2:5" ht="50.1" customHeight="1">
      <c r="B336" s="171">
        <v>88418</v>
      </c>
      <c r="C336" s="92" t="s">
        <v>370</v>
      </c>
      <c r="D336" s="92" t="s">
        <v>16084</v>
      </c>
      <c r="E336" s="170">
        <v>10.99</v>
      </c>
    </row>
    <row r="337" spans="2:5" ht="50.1" customHeight="1">
      <c r="B337" s="171">
        <v>88433</v>
      </c>
      <c r="C337" s="92" t="s">
        <v>371</v>
      </c>
      <c r="D337" s="92" t="s">
        <v>16084</v>
      </c>
      <c r="E337" s="170">
        <v>13.63</v>
      </c>
    </row>
    <row r="338" spans="2:5" ht="50.1" customHeight="1">
      <c r="B338" s="171">
        <v>88830</v>
      </c>
      <c r="C338" s="92" t="s">
        <v>372</v>
      </c>
      <c r="D338" s="92" t="s">
        <v>16084</v>
      </c>
      <c r="E338" s="170">
        <v>1.21</v>
      </c>
    </row>
    <row r="339" spans="2:5" ht="50.1" customHeight="1">
      <c r="B339" s="171">
        <v>88843</v>
      </c>
      <c r="C339" s="92" t="s">
        <v>373</v>
      </c>
      <c r="D339" s="92" t="s">
        <v>16084</v>
      </c>
      <c r="E339" s="170">
        <v>137.4</v>
      </c>
    </row>
    <row r="340" spans="2:5" ht="50.1" customHeight="1">
      <c r="B340" s="171">
        <v>88907</v>
      </c>
      <c r="C340" s="92" t="s">
        <v>374</v>
      </c>
      <c r="D340" s="92" t="s">
        <v>16084</v>
      </c>
      <c r="E340" s="170">
        <v>158.72</v>
      </c>
    </row>
    <row r="341" spans="2:5" ht="50.1" customHeight="1">
      <c r="B341" s="171">
        <v>89021</v>
      </c>
      <c r="C341" s="92" t="s">
        <v>375</v>
      </c>
      <c r="D341" s="92" t="s">
        <v>16084</v>
      </c>
      <c r="E341" s="170">
        <v>1.74</v>
      </c>
    </row>
    <row r="342" spans="2:5" ht="50.1" customHeight="1">
      <c r="B342" s="171">
        <v>89028</v>
      </c>
      <c r="C342" s="92" t="s">
        <v>376</v>
      </c>
      <c r="D342" s="92" t="s">
        <v>16084</v>
      </c>
      <c r="E342" s="170">
        <v>153.26</v>
      </c>
    </row>
    <row r="343" spans="2:5" ht="50.1" customHeight="1">
      <c r="B343" s="171">
        <v>89032</v>
      </c>
      <c r="C343" s="92" t="s">
        <v>377</v>
      </c>
      <c r="D343" s="92" t="s">
        <v>16084</v>
      </c>
      <c r="E343" s="170">
        <v>122.59</v>
      </c>
    </row>
    <row r="344" spans="2:5" ht="50.1" customHeight="1">
      <c r="B344" s="171">
        <v>89035</v>
      </c>
      <c r="C344" s="92" t="s">
        <v>378</v>
      </c>
      <c r="D344" s="92" t="s">
        <v>16084</v>
      </c>
      <c r="E344" s="170">
        <v>78.06</v>
      </c>
    </row>
    <row r="345" spans="2:5" ht="50.1" customHeight="1">
      <c r="B345" s="171">
        <v>89225</v>
      </c>
      <c r="C345" s="92" t="s">
        <v>379</v>
      </c>
      <c r="D345" s="92" t="s">
        <v>16084</v>
      </c>
      <c r="E345" s="170">
        <v>3.39</v>
      </c>
    </row>
    <row r="346" spans="2:5" ht="50.1" customHeight="1">
      <c r="B346" s="171">
        <v>89234</v>
      </c>
      <c r="C346" s="92" t="s">
        <v>380</v>
      </c>
      <c r="D346" s="92" t="s">
        <v>16084</v>
      </c>
      <c r="E346" s="170">
        <v>389.91</v>
      </c>
    </row>
    <row r="347" spans="2:5" ht="50.1" customHeight="1">
      <c r="B347" s="171">
        <v>89242</v>
      </c>
      <c r="C347" s="92" t="s">
        <v>381</v>
      </c>
      <c r="D347" s="92" t="s">
        <v>16084</v>
      </c>
      <c r="E347" s="170">
        <v>915.18</v>
      </c>
    </row>
    <row r="348" spans="2:5" ht="50.1" customHeight="1">
      <c r="B348" s="171">
        <v>89250</v>
      </c>
      <c r="C348" s="92" t="s">
        <v>382</v>
      </c>
      <c r="D348" s="92" t="s">
        <v>16084</v>
      </c>
      <c r="E348" s="170">
        <v>770.48</v>
      </c>
    </row>
    <row r="349" spans="2:5" ht="50.1" customHeight="1">
      <c r="B349" s="171">
        <v>89257</v>
      </c>
      <c r="C349" s="92" t="s">
        <v>383</v>
      </c>
      <c r="D349" s="92" t="s">
        <v>16084</v>
      </c>
      <c r="E349" s="170">
        <v>219.74</v>
      </c>
    </row>
    <row r="350" spans="2:5" ht="50.1" customHeight="1">
      <c r="B350" s="171">
        <v>89272</v>
      </c>
      <c r="C350" s="92" t="s">
        <v>384</v>
      </c>
      <c r="D350" s="92" t="s">
        <v>16084</v>
      </c>
      <c r="E350" s="170">
        <v>158.35</v>
      </c>
    </row>
    <row r="351" spans="2:5" ht="50.1" customHeight="1">
      <c r="B351" s="171">
        <v>89278</v>
      </c>
      <c r="C351" s="92" t="s">
        <v>385</v>
      </c>
      <c r="D351" s="92" t="s">
        <v>16084</v>
      </c>
      <c r="E351" s="170">
        <v>7.16</v>
      </c>
    </row>
    <row r="352" spans="2:5" ht="50.1" customHeight="1">
      <c r="B352" s="171">
        <v>89843</v>
      </c>
      <c r="C352" s="92" t="s">
        <v>386</v>
      </c>
      <c r="D352" s="92" t="s">
        <v>16084</v>
      </c>
      <c r="E352" s="170">
        <v>154.44</v>
      </c>
    </row>
    <row r="353" spans="2:5" ht="50.1" customHeight="1">
      <c r="B353" s="171">
        <v>89876</v>
      </c>
      <c r="C353" s="92" t="s">
        <v>387</v>
      </c>
      <c r="D353" s="92" t="s">
        <v>16084</v>
      </c>
      <c r="E353" s="170">
        <v>218.82</v>
      </c>
    </row>
    <row r="354" spans="2:5" ht="50.1" customHeight="1">
      <c r="B354" s="171">
        <v>89883</v>
      </c>
      <c r="C354" s="92" t="s">
        <v>388</v>
      </c>
      <c r="D354" s="92" t="s">
        <v>16084</v>
      </c>
      <c r="E354" s="170">
        <v>243.3</v>
      </c>
    </row>
    <row r="355" spans="2:5" ht="50.1" customHeight="1">
      <c r="B355" s="171">
        <v>90586</v>
      </c>
      <c r="C355" s="92" t="s">
        <v>389</v>
      </c>
      <c r="D355" s="92" t="s">
        <v>16084</v>
      </c>
      <c r="E355" s="170">
        <v>1.24</v>
      </c>
    </row>
    <row r="356" spans="2:5" ht="50.1" customHeight="1">
      <c r="B356" s="171">
        <v>90625</v>
      </c>
      <c r="C356" s="92" t="s">
        <v>390</v>
      </c>
      <c r="D356" s="92" t="s">
        <v>16084</v>
      </c>
      <c r="E356" s="170">
        <v>4.47</v>
      </c>
    </row>
    <row r="357" spans="2:5" ht="50.1" customHeight="1">
      <c r="B357" s="171">
        <v>90631</v>
      </c>
      <c r="C357" s="92" t="s">
        <v>391</v>
      </c>
      <c r="D357" s="92" t="s">
        <v>16084</v>
      </c>
      <c r="E357" s="170">
        <v>82.76</v>
      </c>
    </row>
    <row r="358" spans="2:5" ht="50.1" customHeight="1">
      <c r="B358" s="171">
        <v>90637</v>
      </c>
      <c r="C358" s="92" t="s">
        <v>392</v>
      </c>
      <c r="D358" s="92" t="s">
        <v>16084</v>
      </c>
      <c r="E358" s="170">
        <v>10.029999999999999</v>
      </c>
    </row>
    <row r="359" spans="2:5" ht="50.1" customHeight="1">
      <c r="B359" s="171">
        <v>90643</v>
      </c>
      <c r="C359" s="92" t="s">
        <v>393</v>
      </c>
      <c r="D359" s="92" t="s">
        <v>16084</v>
      </c>
      <c r="E359" s="170">
        <v>14.61</v>
      </c>
    </row>
    <row r="360" spans="2:5" ht="50.1" customHeight="1">
      <c r="B360" s="171">
        <v>90650</v>
      </c>
      <c r="C360" s="92" t="s">
        <v>394</v>
      </c>
      <c r="D360" s="92" t="s">
        <v>16084</v>
      </c>
      <c r="E360" s="170">
        <v>7.33</v>
      </c>
    </row>
    <row r="361" spans="2:5" ht="50.1" customHeight="1">
      <c r="B361" s="171">
        <v>90656</v>
      </c>
      <c r="C361" s="92" t="s">
        <v>395</v>
      </c>
      <c r="D361" s="92" t="s">
        <v>16084</v>
      </c>
      <c r="E361" s="170">
        <v>9.92</v>
      </c>
    </row>
    <row r="362" spans="2:5" ht="50.1" customHeight="1">
      <c r="B362" s="171">
        <v>90662</v>
      </c>
      <c r="C362" s="92" t="s">
        <v>396</v>
      </c>
      <c r="D362" s="92" t="s">
        <v>16084</v>
      </c>
      <c r="E362" s="170">
        <v>10.35</v>
      </c>
    </row>
    <row r="363" spans="2:5" ht="50.1" customHeight="1">
      <c r="B363" s="171">
        <v>90668</v>
      </c>
      <c r="C363" s="92" t="s">
        <v>397</v>
      </c>
      <c r="D363" s="92" t="s">
        <v>16084</v>
      </c>
      <c r="E363" s="170">
        <v>18.39</v>
      </c>
    </row>
    <row r="364" spans="2:5" ht="50.1" customHeight="1">
      <c r="B364" s="171">
        <v>90674</v>
      </c>
      <c r="C364" s="92" t="s">
        <v>398</v>
      </c>
      <c r="D364" s="92" t="s">
        <v>16084</v>
      </c>
      <c r="E364" s="170">
        <v>409.56</v>
      </c>
    </row>
    <row r="365" spans="2:5" ht="50.1" customHeight="1">
      <c r="B365" s="171">
        <v>90680</v>
      </c>
      <c r="C365" s="92" t="s">
        <v>399</v>
      </c>
      <c r="D365" s="92" t="s">
        <v>16084</v>
      </c>
      <c r="E365" s="170">
        <v>227.23</v>
      </c>
    </row>
    <row r="366" spans="2:5" ht="50.1" customHeight="1">
      <c r="B366" s="171">
        <v>90686</v>
      </c>
      <c r="C366" s="92" t="s">
        <v>400</v>
      </c>
      <c r="D366" s="92" t="s">
        <v>16084</v>
      </c>
      <c r="E366" s="170">
        <v>115.21</v>
      </c>
    </row>
    <row r="367" spans="2:5" ht="50.1" customHeight="1">
      <c r="B367" s="171">
        <v>90692</v>
      </c>
      <c r="C367" s="92" t="s">
        <v>401</v>
      </c>
      <c r="D367" s="92" t="s">
        <v>16084</v>
      </c>
      <c r="E367" s="170">
        <v>77.2</v>
      </c>
    </row>
    <row r="368" spans="2:5" ht="50.1" customHeight="1">
      <c r="B368" s="171">
        <v>90964</v>
      </c>
      <c r="C368" s="92" t="s">
        <v>402</v>
      </c>
      <c r="D368" s="92" t="s">
        <v>16084</v>
      </c>
      <c r="E368" s="170">
        <v>17.48</v>
      </c>
    </row>
    <row r="369" spans="2:5" ht="50.1" customHeight="1">
      <c r="B369" s="171">
        <v>90972</v>
      </c>
      <c r="C369" s="92" t="s">
        <v>403</v>
      </c>
      <c r="D369" s="92" t="s">
        <v>16084</v>
      </c>
      <c r="E369" s="170">
        <v>47.01</v>
      </c>
    </row>
    <row r="370" spans="2:5" ht="50.1" customHeight="1">
      <c r="B370" s="171">
        <v>90979</v>
      </c>
      <c r="C370" s="92" t="s">
        <v>404</v>
      </c>
      <c r="D370" s="92" t="s">
        <v>16084</v>
      </c>
      <c r="E370" s="170">
        <v>121.47</v>
      </c>
    </row>
    <row r="371" spans="2:5" ht="50.1" customHeight="1">
      <c r="B371" s="171">
        <v>90991</v>
      </c>
      <c r="C371" s="92" t="s">
        <v>405</v>
      </c>
      <c r="D371" s="92" t="s">
        <v>16084</v>
      </c>
      <c r="E371" s="170">
        <v>127.9</v>
      </c>
    </row>
    <row r="372" spans="2:5" ht="50.1" customHeight="1">
      <c r="B372" s="171">
        <v>90999</v>
      </c>
      <c r="C372" s="92" t="s">
        <v>406</v>
      </c>
      <c r="D372" s="92" t="s">
        <v>16084</v>
      </c>
      <c r="E372" s="170">
        <v>62.48</v>
      </c>
    </row>
    <row r="373" spans="2:5" ht="50.1" customHeight="1">
      <c r="B373" s="171">
        <v>91031</v>
      </c>
      <c r="C373" s="92" t="s">
        <v>407</v>
      </c>
      <c r="D373" s="92" t="s">
        <v>16084</v>
      </c>
      <c r="E373" s="170">
        <v>165.28</v>
      </c>
    </row>
    <row r="374" spans="2:5" ht="50.1" customHeight="1">
      <c r="B374" s="171">
        <v>91277</v>
      </c>
      <c r="C374" s="92" t="s">
        <v>408</v>
      </c>
      <c r="D374" s="92" t="s">
        <v>16084</v>
      </c>
      <c r="E374" s="170">
        <v>4.8499999999999996</v>
      </c>
    </row>
    <row r="375" spans="2:5" ht="50.1" customHeight="1">
      <c r="B375" s="171">
        <v>91283</v>
      </c>
      <c r="C375" s="92" t="s">
        <v>409</v>
      </c>
      <c r="D375" s="92" t="s">
        <v>16084</v>
      </c>
      <c r="E375" s="170">
        <v>10.17</v>
      </c>
    </row>
    <row r="376" spans="2:5" ht="50.1" customHeight="1">
      <c r="B376" s="171">
        <v>91386</v>
      </c>
      <c r="C376" s="92" t="s">
        <v>410</v>
      </c>
      <c r="D376" s="92" t="s">
        <v>16084</v>
      </c>
      <c r="E376" s="170">
        <v>172.99</v>
      </c>
    </row>
    <row r="377" spans="2:5" ht="50.1" customHeight="1">
      <c r="B377" s="171">
        <v>91533</v>
      </c>
      <c r="C377" s="92" t="s">
        <v>411</v>
      </c>
      <c r="D377" s="92" t="s">
        <v>16084</v>
      </c>
      <c r="E377" s="170">
        <v>22.84</v>
      </c>
    </row>
    <row r="378" spans="2:5" ht="50.1" customHeight="1">
      <c r="B378" s="171">
        <v>91634</v>
      </c>
      <c r="C378" s="92" t="s">
        <v>412</v>
      </c>
      <c r="D378" s="92" t="s">
        <v>16084</v>
      </c>
      <c r="E378" s="170">
        <v>125.11</v>
      </c>
    </row>
    <row r="379" spans="2:5" ht="50.1" customHeight="1">
      <c r="B379" s="171">
        <v>91645</v>
      </c>
      <c r="C379" s="92" t="s">
        <v>413</v>
      </c>
      <c r="D379" s="92" t="s">
        <v>16084</v>
      </c>
      <c r="E379" s="170">
        <v>266.2</v>
      </c>
    </row>
    <row r="380" spans="2:5" ht="50.1" customHeight="1">
      <c r="B380" s="171">
        <v>91692</v>
      </c>
      <c r="C380" s="92" t="s">
        <v>414</v>
      </c>
      <c r="D380" s="92" t="s">
        <v>16084</v>
      </c>
      <c r="E380" s="170">
        <v>20.48</v>
      </c>
    </row>
    <row r="381" spans="2:5" ht="50.1" customHeight="1">
      <c r="B381" s="171">
        <v>92043</v>
      </c>
      <c r="C381" s="92" t="s">
        <v>415</v>
      </c>
      <c r="D381" s="92" t="s">
        <v>16084</v>
      </c>
      <c r="E381" s="170">
        <v>8.39</v>
      </c>
    </row>
    <row r="382" spans="2:5" ht="50.1" customHeight="1">
      <c r="B382" s="171">
        <v>92106</v>
      </c>
      <c r="C382" s="92" t="s">
        <v>416</v>
      </c>
      <c r="D382" s="92" t="s">
        <v>16084</v>
      </c>
      <c r="E382" s="170">
        <v>175</v>
      </c>
    </row>
    <row r="383" spans="2:5" ht="50.1" customHeight="1">
      <c r="B383" s="171">
        <v>92112</v>
      </c>
      <c r="C383" s="92" t="s">
        <v>417</v>
      </c>
      <c r="D383" s="92" t="s">
        <v>16084</v>
      </c>
      <c r="E383" s="170">
        <v>2.0099999999999998</v>
      </c>
    </row>
    <row r="384" spans="2:5" ht="50.1" customHeight="1">
      <c r="B384" s="171">
        <v>92118</v>
      </c>
      <c r="C384" s="92" t="s">
        <v>418</v>
      </c>
      <c r="D384" s="92" t="s">
        <v>16084</v>
      </c>
      <c r="E384" s="170">
        <v>0.16</v>
      </c>
    </row>
    <row r="385" spans="2:5" ht="50.1" customHeight="1">
      <c r="B385" s="171">
        <v>92138</v>
      </c>
      <c r="C385" s="92" t="s">
        <v>419</v>
      </c>
      <c r="D385" s="92" t="s">
        <v>16084</v>
      </c>
      <c r="E385" s="170">
        <v>123.3</v>
      </c>
    </row>
    <row r="386" spans="2:5" ht="50.1" customHeight="1">
      <c r="B386" s="171">
        <v>92145</v>
      </c>
      <c r="C386" s="92" t="s">
        <v>420</v>
      </c>
      <c r="D386" s="92" t="s">
        <v>16084</v>
      </c>
      <c r="E386" s="170">
        <v>90.54</v>
      </c>
    </row>
    <row r="387" spans="2:5" ht="50.1" customHeight="1">
      <c r="B387" s="171">
        <v>92242</v>
      </c>
      <c r="C387" s="92" t="s">
        <v>421</v>
      </c>
      <c r="D387" s="92" t="s">
        <v>16084</v>
      </c>
      <c r="E387" s="170">
        <v>233</v>
      </c>
    </row>
    <row r="388" spans="2:5" ht="50.1" customHeight="1">
      <c r="B388" s="171">
        <v>92716</v>
      </c>
      <c r="C388" s="92" t="s">
        <v>422</v>
      </c>
      <c r="D388" s="92" t="s">
        <v>16084</v>
      </c>
      <c r="E388" s="170">
        <v>21.77</v>
      </c>
    </row>
    <row r="389" spans="2:5" ht="50.1" customHeight="1">
      <c r="B389" s="171">
        <v>92960</v>
      </c>
      <c r="C389" s="92" t="s">
        <v>423</v>
      </c>
      <c r="D389" s="92" t="s">
        <v>16084</v>
      </c>
      <c r="E389" s="170">
        <v>18.36</v>
      </c>
    </row>
    <row r="390" spans="2:5" ht="50.1" customHeight="1">
      <c r="B390" s="171">
        <v>92966</v>
      </c>
      <c r="C390" s="92" t="s">
        <v>424</v>
      </c>
      <c r="D390" s="92" t="s">
        <v>16084</v>
      </c>
      <c r="E390" s="170">
        <v>17.760000000000002</v>
      </c>
    </row>
    <row r="391" spans="2:5" ht="50.1" customHeight="1">
      <c r="B391" s="171">
        <v>93224</v>
      </c>
      <c r="C391" s="92" t="s">
        <v>425</v>
      </c>
      <c r="D391" s="92" t="s">
        <v>16084</v>
      </c>
      <c r="E391" s="170">
        <v>593.91999999999996</v>
      </c>
    </row>
    <row r="392" spans="2:5" ht="50.1" customHeight="1">
      <c r="B392" s="171">
        <v>93233</v>
      </c>
      <c r="C392" s="92" t="s">
        <v>426</v>
      </c>
      <c r="D392" s="92" t="s">
        <v>16084</v>
      </c>
      <c r="E392" s="170">
        <v>4.32</v>
      </c>
    </row>
    <row r="393" spans="2:5" ht="50.1" customHeight="1">
      <c r="B393" s="171">
        <v>93272</v>
      </c>
      <c r="C393" s="92" t="s">
        <v>427</v>
      </c>
      <c r="D393" s="92" t="s">
        <v>16084</v>
      </c>
      <c r="E393" s="170">
        <v>77.14</v>
      </c>
    </row>
    <row r="394" spans="2:5" ht="50.1" customHeight="1">
      <c r="B394" s="171">
        <v>93281</v>
      </c>
      <c r="C394" s="92" t="s">
        <v>428</v>
      </c>
      <c r="D394" s="92" t="s">
        <v>16084</v>
      </c>
      <c r="E394" s="170">
        <v>18.82</v>
      </c>
    </row>
    <row r="395" spans="2:5" ht="50.1" customHeight="1">
      <c r="B395" s="171">
        <v>93287</v>
      </c>
      <c r="C395" s="92" t="s">
        <v>429</v>
      </c>
      <c r="D395" s="92" t="s">
        <v>16084</v>
      </c>
      <c r="E395" s="170">
        <v>301.42</v>
      </c>
    </row>
    <row r="396" spans="2:5" ht="50.1" customHeight="1">
      <c r="B396" s="171">
        <v>93402</v>
      </c>
      <c r="C396" s="92" t="s">
        <v>430</v>
      </c>
      <c r="D396" s="92" t="s">
        <v>16084</v>
      </c>
      <c r="E396" s="170">
        <v>139.12</v>
      </c>
    </row>
    <row r="397" spans="2:5" ht="50.1" customHeight="1">
      <c r="B397" s="171">
        <v>93408</v>
      </c>
      <c r="C397" s="92" t="s">
        <v>431</v>
      </c>
      <c r="D397" s="92" t="s">
        <v>16084</v>
      </c>
      <c r="E397" s="170">
        <v>64.97</v>
      </c>
    </row>
    <row r="398" spans="2:5" ht="50.1" customHeight="1">
      <c r="B398" s="171">
        <v>93415</v>
      </c>
      <c r="C398" s="92" t="s">
        <v>432</v>
      </c>
      <c r="D398" s="92" t="s">
        <v>16084</v>
      </c>
      <c r="E398" s="170">
        <v>9.01</v>
      </c>
    </row>
    <row r="399" spans="2:5" ht="50.1" customHeight="1">
      <c r="B399" s="171">
        <v>93421</v>
      </c>
      <c r="C399" s="92" t="s">
        <v>433</v>
      </c>
      <c r="D399" s="92" t="s">
        <v>16084</v>
      </c>
      <c r="E399" s="170">
        <v>42.42</v>
      </c>
    </row>
    <row r="400" spans="2:5" ht="50.1" customHeight="1">
      <c r="B400" s="171">
        <v>93427</v>
      </c>
      <c r="C400" s="92" t="s">
        <v>434</v>
      </c>
      <c r="D400" s="92" t="s">
        <v>16084</v>
      </c>
      <c r="E400" s="170">
        <v>97.81</v>
      </c>
    </row>
    <row r="401" spans="2:5" ht="50.1" customHeight="1">
      <c r="B401" s="171">
        <v>93433</v>
      </c>
      <c r="C401" s="92" t="s">
        <v>435</v>
      </c>
      <c r="D401" s="92" t="s">
        <v>16084</v>
      </c>
      <c r="E401" s="128">
        <v>2005.07</v>
      </c>
    </row>
    <row r="402" spans="2:5" ht="50.1" customHeight="1">
      <c r="B402" s="171">
        <v>93439</v>
      </c>
      <c r="C402" s="92" t="s">
        <v>436</v>
      </c>
      <c r="D402" s="92" t="s">
        <v>16084</v>
      </c>
      <c r="E402" s="170">
        <v>99.46</v>
      </c>
    </row>
    <row r="403" spans="2:5" ht="50.1" customHeight="1">
      <c r="B403" s="171">
        <v>95121</v>
      </c>
      <c r="C403" s="92" t="s">
        <v>437</v>
      </c>
      <c r="D403" s="92" t="s">
        <v>16084</v>
      </c>
      <c r="E403" s="170">
        <v>192.61</v>
      </c>
    </row>
    <row r="404" spans="2:5" ht="50.1" customHeight="1">
      <c r="B404" s="171">
        <v>95127</v>
      </c>
      <c r="C404" s="92" t="s">
        <v>438</v>
      </c>
      <c r="D404" s="92" t="s">
        <v>16084</v>
      </c>
      <c r="E404" s="170">
        <v>130.83000000000001</v>
      </c>
    </row>
    <row r="405" spans="2:5" ht="50.1" customHeight="1">
      <c r="B405" s="171">
        <v>95133</v>
      </c>
      <c r="C405" s="92" t="s">
        <v>439</v>
      </c>
      <c r="D405" s="92" t="s">
        <v>16084</v>
      </c>
      <c r="E405" s="170">
        <v>103.33</v>
      </c>
    </row>
    <row r="406" spans="2:5" ht="50.1" customHeight="1">
      <c r="B406" s="171">
        <v>95139</v>
      </c>
      <c r="C406" s="92" t="s">
        <v>440</v>
      </c>
      <c r="D406" s="92" t="s">
        <v>16084</v>
      </c>
      <c r="E406" s="170">
        <v>0.06</v>
      </c>
    </row>
    <row r="407" spans="2:5" ht="50.1" customHeight="1">
      <c r="B407" s="171">
        <v>95212</v>
      </c>
      <c r="C407" s="92" t="s">
        <v>441</v>
      </c>
      <c r="D407" s="92" t="s">
        <v>16084</v>
      </c>
      <c r="E407" s="170">
        <v>84.43</v>
      </c>
    </row>
    <row r="408" spans="2:5" ht="50.1" customHeight="1">
      <c r="B408" s="171">
        <v>95218</v>
      </c>
      <c r="C408" s="92" t="s">
        <v>442</v>
      </c>
      <c r="D408" s="92" t="s">
        <v>16084</v>
      </c>
      <c r="E408" s="170">
        <v>20.46</v>
      </c>
    </row>
    <row r="409" spans="2:5" ht="50.1" customHeight="1">
      <c r="B409" s="171">
        <v>95258</v>
      </c>
      <c r="C409" s="92" t="s">
        <v>443</v>
      </c>
      <c r="D409" s="92" t="s">
        <v>16084</v>
      </c>
      <c r="E409" s="170">
        <v>17.48</v>
      </c>
    </row>
    <row r="410" spans="2:5" ht="50.1" customHeight="1">
      <c r="B410" s="171">
        <v>95264</v>
      </c>
      <c r="C410" s="92" t="s">
        <v>444</v>
      </c>
      <c r="D410" s="92" t="s">
        <v>16084</v>
      </c>
      <c r="E410" s="170">
        <v>3.42</v>
      </c>
    </row>
    <row r="411" spans="2:5" ht="50.1" customHeight="1">
      <c r="B411" s="171">
        <v>95270</v>
      </c>
      <c r="C411" s="92" t="s">
        <v>445</v>
      </c>
      <c r="D411" s="92" t="s">
        <v>16084</v>
      </c>
      <c r="E411" s="170">
        <v>4.53</v>
      </c>
    </row>
    <row r="412" spans="2:5" ht="50.1" customHeight="1">
      <c r="B412" s="171">
        <v>95276</v>
      </c>
      <c r="C412" s="92" t="s">
        <v>446</v>
      </c>
      <c r="D412" s="92" t="s">
        <v>16084</v>
      </c>
      <c r="E412" s="170">
        <v>2.25</v>
      </c>
    </row>
    <row r="413" spans="2:5" ht="50.1" customHeight="1">
      <c r="B413" s="171">
        <v>95282</v>
      </c>
      <c r="C413" s="92" t="s">
        <v>447</v>
      </c>
      <c r="D413" s="92" t="s">
        <v>16084</v>
      </c>
      <c r="E413" s="170">
        <v>4.5199999999999996</v>
      </c>
    </row>
    <row r="414" spans="2:5" ht="50.1" customHeight="1">
      <c r="B414" s="171">
        <v>95620</v>
      </c>
      <c r="C414" s="92" t="s">
        <v>448</v>
      </c>
      <c r="D414" s="92" t="s">
        <v>16084</v>
      </c>
      <c r="E414" s="170">
        <v>17.170000000000002</v>
      </c>
    </row>
    <row r="415" spans="2:5" ht="50.1" customHeight="1">
      <c r="B415" s="171">
        <v>95631</v>
      </c>
      <c r="C415" s="92" t="s">
        <v>449</v>
      </c>
      <c r="D415" s="92" t="s">
        <v>16084</v>
      </c>
      <c r="E415" s="170">
        <v>137.22</v>
      </c>
    </row>
    <row r="416" spans="2:5" ht="50.1" customHeight="1">
      <c r="B416" s="171">
        <v>95702</v>
      </c>
      <c r="C416" s="92" t="s">
        <v>450</v>
      </c>
      <c r="D416" s="92" t="s">
        <v>16084</v>
      </c>
      <c r="E416" s="170">
        <v>26.03</v>
      </c>
    </row>
    <row r="417" spans="2:5" ht="50.1" customHeight="1">
      <c r="B417" s="171">
        <v>95708</v>
      </c>
      <c r="C417" s="92" t="s">
        <v>451</v>
      </c>
      <c r="D417" s="92" t="s">
        <v>16084</v>
      </c>
      <c r="E417" s="170">
        <v>93.94</v>
      </c>
    </row>
    <row r="418" spans="2:5" ht="50.1" customHeight="1">
      <c r="B418" s="171">
        <v>95714</v>
      </c>
      <c r="C418" s="92" t="s">
        <v>452</v>
      </c>
      <c r="D418" s="92" t="s">
        <v>16084</v>
      </c>
      <c r="E418" s="170">
        <v>162.05000000000001</v>
      </c>
    </row>
    <row r="419" spans="2:5" ht="50.1" customHeight="1">
      <c r="B419" s="171">
        <v>95720</v>
      </c>
      <c r="C419" s="92" t="s">
        <v>453</v>
      </c>
      <c r="D419" s="92" t="s">
        <v>16084</v>
      </c>
      <c r="E419" s="170">
        <v>159.63</v>
      </c>
    </row>
    <row r="420" spans="2:5" ht="50.1" customHeight="1">
      <c r="B420" s="171">
        <v>95872</v>
      </c>
      <c r="C420" s="92" t="s">
        <v>454</v>
      </c>
      <c r="D420" s="92" t="s">
        <v>16084</v>
      </c>
      <c r="E420" s="170">
        <v>166.13</v>
      </c>
    </row>
    <row r="421" spans="2:5" ht="50.1" customHeight="1">
      <c r="B421" s="171">
        <v>96013</v>
      </c>
      <c r="C421" s="92" t="s">
        <v>455</v>
      </c>
      <c r="D421" s="92" t="s">
        <v>16084</v>
      </c>
      <c r="E421" s="170">
        <v>106.87</v>
      </c>
    </row>
    <row r="422" spans="2:5" ht="50.1" customHeight="1">
      <c r="B422" s="171">
        <v>96020</v>
      </c>
      <c r="C422" s="92" t="s">
        <v>456</v>
      </c>
      <c r="D422" s="92" t="s">
        <v>16084</v>
      </c>
      <c r="E422" s="170">
        <v>106.62</v>
      </c>
    </row>
    <row r="423" spans="2:5" ht="50.1" customHeight="1">
      <c r="B423" s="171">
        <v>96028</v>
      </c>
      <c r="C423" s="92" t="s">
        <v>457</v>
      </c>
      <c r="D423" s="92" t="s">
        <v>16084</v>
      </c>
      <c r="E423" s="170">
        <v>82.25</v>
      </c>
    </row>
    <row r="424" spans="2:5" ht="50.1" customHeight="1">
      <c r="B424" s="171">
        <v>96035</v>
      </c>
      <c r="C424" s="92" t="s">
        <v>458</v>
      </c>
      <c r="D424" s="92" t="s">
        <v>16084</v>
      </c>
      <c r="E424" s="170">
        <v>180.54</v>
      </c>
    </row>
    <row r="425" spans="2:5" ht="50.1" customHeight="1">
      <c r="B425" s="171">
        <v>96157</v>
      </c>
      <c r="C425" s="92" t="s">
        <v>459</v>
      </c>
      <c r="D425" s="92" t="s">
        <v>16084</v>
      </c>
      <c r="E425" s="170">
        <v>82.5</v>
      </c>
    </row>
    <row r="426" spans="2:5" ht="50.1" customHeight="1">
      <c r="B426" s="171">
        <v>96158</v>
      </c>
      <c r="C426" s="92" t="s">
        <v>460</v>
      </c>
      <c r="D426" s="92" t="s">
        <v>16084</v>
      </c>
      <c r="E426" s="170">
        <v>84.11</v>
      </c>
    </row>
    <row r="427" spans="2:5" ht="50.1" customHeight="1">
      <c r="B427" s="171">
        <v>96245</v>
      </c>
      <c r="C427" s="92" t="s">
        <v>461</v>
      </c>
      <c r="D427" s="92" t="s">
        <v>16084</v>
      </c>
      <c r="E427" s="170">
        <v>72.010000000000005</v>
      </c>
    </row>
    <row r="428" spans="2:5" ht="50.1" customHeight="1">
      <c r="B428" s="171">
        <v>96303</v>
      </c>
      <c r="C428" s="92" t="s">
        <v>462</v>
      </c>
      <c r="D428" s="92" t="s">
        <v>16084</v>
      </c>
      <c r="E428" s="170">
        <v>157.04</v>
      </c>
    </row>
    <row r="429" spans="2:5" ht="50.1" customHeight="1">
      <c r="B429" s="171">
        <v>96309</v>
      </c>
      <c r="C429" s="92" t="s">
        <v>463</v>
      </c>
      <c r="D429" s="92" t="s">
        <v>16084</v>
      </c>
      <c r="E429" s="170">
        <v>1.05</v>
      </c>
    </row>
    <row r="430" spans="2:5" ht="50.1" customHeight="1">
      <c r="B430" s="171">
        <v>96463</v>
      </c>
      <c r="C430" s="92" t="s">
        <v>464</v>
      </c>
      <c r="D430" s="92" t="s">
        <v>16084</v>
      </c>
      <c r="E430" s="170">
        <v>136.35</v>
      </c>
    </row>
    <row r="431" spans="2:5" ht="50.1" customHeight="1">
      <c r="B431" s="171">
        <v>98764</v>
      </c>
      <c r="C431" s="92" t="s">
        <v>465</v>
      </c>
      <c r="D431" s="92" t="s">
        <v>16084</v>
      </c>
      <c r="E431" s="170">
        <v>2.96</v>
      </c>
    </row>
    <row r="432" spans="2:5" ht="50.1" customHeight="1">
      <c r="B432" s="171">
        <v>99833</v>
      </c>
      <c r="C432" s="92" t="s">
        <v>16131</v>
      </c>
      <c r="D432" s="92" t="s">
        <v>16084</v>
      </c>
      <c r="E432" s="170">
        <v>1.01</v>
      </c>
    </row>
    <row r="433" spans="2:5" ht="50.1" customHeight="1">
      <c r="B433" s="171">
        <v>5632</v>
      </c>
      <c r="C433" s="92" t="s">
        <v>466</v>
      </c>
      <c r="D433" s="92" t="s">
        <v>16085</v>
      </c>
      <c r="E433" s="170">
        <v>48.89</v>
      </c>
    </row>
    <row r="434" spans="2:5" ht="50.1" customHeight="1">
      <c r="B434" s="171">
        <v>5679</v>
      </c>
      <c r="C434" s="92" t="s">
        <v>467</v>
      </c>
      <c r="D434" s="92" t="s">
        <v>16085</v>
      </c>
      <c r="E434" s="170">
        <v>38.200000000000003</v>
      </c>
    </row>
    <row r="435" spans="2:5" ht="50.1" customHeight="1">
      <c r="B435" s="171">
        <v>5681</v>
      </c>
      <c r="C435" s="92" t="s">
        <v>468</v>
      </c>
      <c r="D435" s="92" t="s">
        <v>16085</v>
      </c>
      <c r="E435" s="170">
        <v>36.299999999999997</v>
      </c>
    </row>
    <row r="436" spans="2:5" ht="50.1" customHeight="1">
      <c r="B436" s="171">
        <v>5685</v>
      </c>
      <c r="C436" s="92" t="s">
        <v>469</v>
      </c>
      <c r="D436" s="92" t="s">
        <v>16085</v>
      </c>
      <c r="E436" s="170">
        <v>36.32</v>
      </c>
    </row>
    <row r="437" spans="2:5" ht="50.1" customHeight="1">
      <c r="B437" s="171">
        <v>5690</v>
      </c>
      <c r="C437" s="92" t="s">
        <v>470</v>
      </c>
      <c r="D437" s="92" t="s">
        <v>16085</v>
      </c>
      <c r="E437" s="170">
        <v>2.17</v>
      </c>
    </row>
    <row r="438" spans="2:5" ht="50.1" customHeight="1">
      <c r="B438" s="171">
        <v>5806</v>
      </c>
      <c r="C438" s="92" t="s">
        <v>471</v>
      </c>
      <c r="D438" s="92" t="s">
        <v>16085</v>
      </c>
      <c r="E438" s="170">
        <v>0.21</v>
      </c>
    </row>
    <row r="439" spans="2:5" ht="50.1" customHeight="1">
      <c r="B439" s="171">
        <v>5826</v>
      </c>
      <c r="C439" s="92" t="s">
        <v>472</v>
      </c>
      <c r="D439" s="92" t="s">
        <v>16085</v>
      </c>
      <c r="E439" s="170">
        <v>28.93</v>
      </c>
    </row>
    <row r="440" spans="2:5" ht="50.1" customHeight="1">
      <c r="B440" s="171">
        <v>5829</v>
      </c>
      <c r="C440" s="92" t="s">
        <v>473</v>
      </c>
      <c r="D440" s="92" t="s">
        <v>16085</v>
      </c>
      <c r="E440" s="170">
        <v>112.94</v>
      </c>
    </row>
    <row r="441" spans="2:5" ht="50.1" customHeight="1">
      <c r="B441" s="171">
        <v>5837</v>
      </c>
      <c r="C441" s="92" t="s">
        <v>474</v>
      </c>
      <c r="D441" s="92" t="s">
        <v>16085</v>
      </c>
      <c r="E441" s="170">
        <v>103.83</v>
      </c>
    </row>
    <row r="442" spans="2:5" ht="50.1" customHeight="1">
      <c r="B442" s="171">
        <v>5841</v>
      </c>
      <c r="C442" s="92" t="s">
        <v>475</v>
      </c>
      <c r="D442" s="92" t="s">
        <v>16085</v>
      </c>
      <c r="E442" s="170">
        <v>2.4900000000000002</v>
      </c>
    </row>
    <row r="443" spans="2:5" ht="50.1" customHeight="1">
      <c r="B443" s="171">
        <v>5845</v>
      </c>
      <c r="C443" s="92" t="s">
        <v>476</v>
      </c>
      <c r="D443" s="92" t="s">
        <v>16085</v>
      </c>
      <c r="E443" s="170">
        <v>32.200000000000003</v>
      </c>
    </row>
    <row r="444" spans="2:5" ht="50.1" customHeight="1">
      <c r="B444" s="171">
        <v>5849</v>
      </c>
      <c r="C444" s="92" t="s">
        <v>477</v>
      </c>
      <c r="D444" s="92" t="s">
        <v>16085</v>
      </c>
      <c r="E444" s="170">
        <v>50.31</v>
      </c>
    </row>
    <row r="445" spans="2:5" ht="50.1" customHeight="1">
      <c r="B445" s="171">
        <v>5853</v>
      </c>
      <c r="C445" s="92" t="s">
        <v>478</v>
      </c>
      <c r="D445" s="92" t="s">
        <v>16085</v>
      </c>
      <c r="E445" s="170">
        <v>50.5</v>
      </c>
    </row>
    <row r="446" spans="2:5" ht="50.1" customHeight="1">
      <c r="B446" s="171">
        <v>5857</v>
      </c>
      <c r="C446" s="92" t="s">
        <v>479</v>
      </c>
      <c r="D446" s="92" t="s">
        <v>16085</v>
      </c>
      <c r="E446" s="170">
        <v>121.73</v>
      </c>
    </row>
    <row r="447" spans="2:5" ht="50.1" customHeight="1">
      <c r="B447" s="171">
        <v>5865</v>
      </c>
      <c r="C447" s="92" t="s">
        <v>480</v>
      </c>
      <c r="D447" s="92" t="s">
        <v>16085</v>
      </c>
      <c r="E447" s="170">
        <v>6.03</v>
      </c>
    </row>
    <row r="448" spans="2:5" ht="50.1" customHeight="1">
      <c r="B448" s="171">
        <v>5869</v>
      </c>
      <c r="C448" s="92" t="s">
        <v>481</v>
      </c>
      <c r="D448" s="92" t="s">
        <v>16085</v>
      </c>
      <c r="E448" s="170">
        <v>40.89</v>
      </c>
    </row>
    <row r="449" spans="2:5" ht="50.1" customHeight="1">
      <c r="B449" s="171">
        <v>5877</v>
      </c>
      <c r="C449" s="92" t="s">
        <v>482</v>
      </c>
      <c r="D449" s="92" t="s">
        <v>16085</v>
      </c>
      <c r="E449" s="170">
        <v>37.590000000000003</v>
      </c>
    </row>
    <row r="450" spans="2:5" ht="50.1" customHeight="1">
      <c r="B450" s="171">
        <v>5881</v>
      </c>
      <c r="C450" s="92" t="s">
        <v>483</v>
      </c>
      <c r="D450" s="92" t="s">
        <v>16085</v>
      </c>
      <c r="E450" s="170">
        <v>43.66</v>
      </c>
    </row>
    <row r="451" spans="2:5" ht="50.1" customHeight="1">
      <c r="B451" s="171">
        <v>5884</v>
      </c>
      <c r="C451" s="92" t="s">
        <v>484</v>
      </c>
      <c r="D451" s="92" t="s">
        <v>16085</v>
      </c>
      <c r="E451" s="170">
        <v>33.74</v>
      </c>
    </row>
    <row r="452" spans="2:5" ht="50.1" customHeight="1">
      <c r="B452" s="171">
        <v>5892</v>
      </c>
      <c r="C452" s="92" t="s">
        <v>485</v>
      </c>
      <c r="D452" s="92" t="s">
        <v>16085</v>
      </c>
      <c r="E452" s="170">
        <v>30.11</v>
      </c>
    </row>
    <row r="453" spans="2:5" ht="50.1" customHeight="1">
      <c r="B453" s="171">
        <v>5896</v>
      </c>
      <c r="C453" s="92" t="s">
        <v>486</v>
      </c>
      <c r="D453" s="92" t="s">
        <v>16085</v>
      </c>
      <c r="E453" s="170">
        <v>28.17</v>
      </c>
    </row>
    <row r="454" spans="2:5" ht="50.1" customHeight="1">
      <c r="B454" s="171">
        <v>5903</v>
      </c>
      <c r="C454" s="92" t="s">
        <v>487</v>
      </c>
      <c r="D454" s="92" t="s">
        <v>16085</v>
      </c>
      <c r="E454" s="170">
        <v>35.520000000000003</v>
      </c>
    </row>
    <row r="455" spans="2:5" ht="50.1" customHeight="1">
      <c r="B455" s="171">
        <v>5911</v>
      </c>
      <c r="C455" s="92" t="s">
        <v>488</v>
      </c>
      <c r="D455" s="92" t="s">
        <v>16085</v>
      </c>
      <c r="E455" s="170">
        <v>16.670000000000002</v>
      </c>
    </row>
    <row r="456" spans="2:5" ht="50.1" customHeight="1">
      <c r="B456" s="171">
        <v>5923</v>
      </c>
      <c r="C456" s="92" t="s">
        <v>489</v>
      </c>
      <c r="D456" s="92" t="s">
        <v>16085</v>
      </c>
      <c r="E456" s="170">
        <v>1.69</v>
      </c>
    </row>
    <row r="457" spans="2:5" ht="50.1" customHeight="1">
      <c r="B457" s="171">
        <v>5930</v>
      </c>
      <c r="C457" s="92" t="s">
        <v>490</v>
      </c>
      <c r="D457" s="92" t="s">
        <v>16085</v>
      </c>
      <c r="E457" s="170">
        <v>32.39</v>
      </c>
    </row>
    <row r="458" spans="2:5" ht="50.1" customHeight="1">
      <c r="B458" s="171">
        <v>5934</v>
      </c>
      <c r="C458" s="92" t="s">
        <v>491</v>
      </c>
      <c r="D458" s="92" t="s">
        <v>16085</v>
      </c>
      <c r="E458" s="170">
        <v>52</v>
      </c>
    </row>
    <row r="459" spans="2:5" ht="50.1" customHeight="1">
      <c r="B459" s="171">
        <v>5942</v>
      </c>
      <c r="C459" s="92" t="s">
        <v>492</v>
      </c>
      <c r="D459" s="92" t="s">
        <v>16085</v>
      </c>
      <c r="E459" s="170">
        <v>47.36</v>
      </c>
    </row>
    <row r="460" spans="2:5" ht="50.1" customHeight="1">
      <c r="B460" s="171">
        <v>5946</v>
      </c>
      <c r="C460" s="92" t="s">
        <v>493</v>
      </c>
      <c r="D460" s="92" t="s">
        <v>16085</v>
      </c>
      <c r="E460" s="170">
        <v>57.55</v>
      </c>
    </row>
    <row r="461" spans="2:5" ht="50.1" customHeight="1">
      <c r="B461" s="171">
        <v>5952</v>
      </c>
      <c r="C461" s="92" t="s">
        <v>494</v>
      </c>
      <c r="D461" s="92" t="s">
        <v>16085</v>
      </c>
      <c r="E461" s="170">
        <v>16.73</v>
      </c>
    </row>
    <row r="462" spans="2:5" ht="50.1" customHeight="1">
      <c r="B462" s="171">
        <v>5954</v>
      </c>
      <c r="C462" s="92" t="s">
        <v>495</v>
      </c>
      <c r="D462" s="92" t="s">
        <v>16085</v>
      </c>
      <c r="E462" s="170">
        <v>2.94</v>
      </c>
    </row>
    <row r="463" spans="2:5" ht="50.1" customHeight="1">
      <c r="B463" s="171">
        <v>5961</v>
      </c>
      <c r="C463" s="92" t="s">
        <v>496</v>
      </c>
      <c r="D463" s="92" t="s">
        <v>16085</v>
      </c>
      <c r="E463" s="170">
        <v>34.090000000000003</v>
      </c>
    </row>
    <row r="464" spans="2:5" ht="50.1" customHeight="1">
      <c r="B464" s="171">
        <v>6260</v>
      </c>
      <c r="C464" s="92" t="s">
        <v>497</v>
      </c>
      <c r="D464" s="92" t="s">
        <v>16085</v>
      </c>
      <c r="E464" s="170">
        <v>31.62</v>
      </c>
    </row>
    <row r="465" spans="2:5" ht="50.1" customHeight="1">
      <c r="B465" s="171">
        <v>6880</v>
      </c>
      <c r="C465" s="92" t="s">
        <v>498</v>
      </c>
      <c r="D465" s="92" t="s">
        <v>16085</v>
      </c>
      <c r="E465" s="170">
        <v>47.6</v>
      </c>
    </row>
    <row r="466" spans="2:5" ht="50.1" customHeight="1">
      <c r="B466" s="171">
        <v>7031</v>
      </c>
      <c r="C466" s="92" t="s">
        <v>499</v>
      </c>
      <c r="D466" s="92" t="s">
        <v>16085</v>
      </c>
      <c r="E466" s="170">
        <v>3.93</v>
      </c>
    </row>
    <row r="467" spans="2:5" ht="50.1" customHeight="1">
      <c r="B467" s="171">
        <v>7043</v>
      </c>
      <c r="C467" s="92" t="s">
        <v>500</v>
      </c>
      <c r="D467" s="92" t="s">
        <v>16085</v>
      </c>
      <c r="E467" s="170">
        <v>0.26</v>
      </c>
    </row>
    <row r="468" spans="2:5" ht="50.1" customHeight="1">
      <c r="B468" s="171">
        <v>7050</v>
      </c>
      <c r="C468" s="92" t="s">
        <v>501</v>
      </c>
      <c r="D468" s="92" t="s">
        <v>16085</v>
      </c>
      <c r="E468" s="170">
        <v>44.06</v>
      </c>
    </row>
    <row r="469" spans="2:5" ht="50.1" customHeight="1">
      <c r="B469" s="171">
        <v>67827</v>
      </c>
      <c r="C469" s="92" t="s">
        <v>502</v>
      </c>
      <c r="D469" s="92" t="s">
        <v>16085</v>
      </c>
      <c r="E469" s="170">
        <v>33.31</v>
      </c>
    </row>
    <row r="470" spans="2:5" ht="50.1" customHeight="1">
      <c r="B470" s="171">
        <v>73395</v>
      </c>
      <c r="C470" s="92" t="s">
        <v>503</v>
      </c>
      <c r="D470" s="92" t="s">
        <v>16085</v>
      </c>
      <c r="E470" s="170">
        <v>3.5</v>
      </c>
    </row>
    <row r="471" spans="2:5" ht="50.1" customHeight="1">
      <c r="B471" s="171">
        <v>83766</v>
      </c>
      <c r="C471" s="92" t="s">
        <v>504</v>
      </c>
      <c r="D471" s="92" t="s">
        <v>16085</v>
      </c>
      <c r="E471" s="170">
        <v>26.05</v>
      </c>
    </row>
    <row r="472" spans="2:5" ht="50.1" customHeight="1">
      <c r="B472" s="171">
        <v>84013</v>
      </c>
      <c r="C472" s="92" t="s">
        <v>505</v>
      </c>
      <c r="D472" s="92" t="s">
        <v>16085</v>
      </c>
      <c r="E472" s="170">
        <v>47.61</v>
      </c>
    </row>
    <row r="473" spans="2:5" ht="50.1" customHeight="1">
      <c r="B473" s="171">
        <v>87446</v>
      </c>
      <c r="C473" s="92" t="s">
        <v>506</v>
      </c>
      <c r="D473" s="92" t="s">
        <v>16085</v>
      </c>
      <c r="E473" s="170">
        <v>0.35</v>
      </c>
    </row>
    <row r="474" spans="2:5" ht="50.1" customHeight="1">
      <c r="B474" s="171">
        <v>88392</v>
      </c>
      <c r="C474" s="92" t="s">
        <v>507</v>
      </c>
      <c r="D474" s="92" t="s">
        <v>16085</v>
      </c>
      <c r="E474" s="170">
        <v>0.68</v>
      </c>
    </row>
    <row r="475" spans="2:5" ht="50.1" customHeight="1">
      <c r="B475" s="171">
        <v>88398</v>
      </c>
      <c r="C475" s="92" t="s">
        <v>508</v>
      </c>
      <c r="D475" s="92" t="s">
        <v>16085</v>
      </c>
      <c r="E475" s="170">
        <v>0.82</v>
      </c>
    </row>
    <row r="476" spans="2:5" ht="50.1" customHeight="1">
      <c r="B476" s="171">
        <v>88404</v>
      </c>
      <c r="C476" s="92" t="s">
        <v>509</v>
      </c>
      <c r="D476" s="92" t="s">
        <v>16085</v>
      </c>
      <c r="E476" s="170">
        <v>0.65</v>
      </c>
    </row>
    <row r="477" spans="2:5" ht="50.1" customHeight="1">
      <c r="B477" s="171">
        <v>88430</v>
      </c>
      <c r="C477" s="92" t="s">
        <v>510</v>
      </c>
      <c r="D477" s="92" t="s">
        <v>16085</v>
      </c>
      <c r="E477" s="170">
        <v>4.2699999999999996</v>
      </c>
    </row>
    <row r="478" spans="2:5" ht="50.1" customHeight="1">
      <c r="B478" s="171">
        <v>88438</v>
      </c>
      <c r="C478" s="92" t="s">
        <v>511</v>
      </c>
      <c r="D478" s="92" t="s">
        <v>16085</v>
      </c>
      <c r="E478" s="170">
        <v>5.67</v>
      </c>
    </row>
    <row r="479" spans="2:5" ht="50.1" customHeight="1">
      <c r="B479" s="171">
        <v>88831</v>
      </c>
      <c r="C479" s="92" t="s">
        <v>512</v>
      </c>
      <c r="D479" s="92" t="s">
        <v>16085</v>
      </c>
      <c r="E479" s="170">
        <v>0.25</v>
      </c>
    </row>
    <row r="480" spans="2:5" ht="50.1" customHeight="1">
      <c r="B480" s="171">
        <v>88844</v>
      </c>
      <c r="C480" s="92" t="s">
        <v>513</v>
      </c>
      <c r="D480" s="92" t="s">
        <v>16085</v>
      </c>
      <c r="E480" s="170">
        <v>44.48</v>
      </c>
    </row>
    <row r="481" spans="2:5" ht="50.1" customHeight="1">
      <c r="B481" s="171">
        <v>88908</v>
      </c>
      <c r="C481" s="92" t="s">
        <v>514</v>
      </c>
      <c r="D481" s="92" t="s">
        <v>16085</v>
      </c>
      <c r="E481" s="170">
        <v>52.01</v>
      </c>
    </row>
    <row r="482" spans="2:5" ht="50.1" customHeight="1">
      <c r="B482" s="171">
        <v>89022</v>
      </c>
      <c r="C482" s="92" t="s">
        <v>515</v>
      </c>
      <c r="D482" s="92" t="s">
        <v>16085</v>
      </c>
      <c r="E482" s="170">
        <v>0.3</v>
      </c>
    </row>
    <row r="483" spans="2:5" ht="50.1" customHeight="1">
      <c r="B483" s="171">
        <v>89027</v>
      </c>
      <c r="C483" s="92" t="s">
        <v>516</v>
      </c>
      <c r="D483" s="92" t="s">
        <v>16085</v>
      </c>
      <c r="E483" s="170">
        <v>3.19</v>
      </c>
    </row>
    <row r="484" spans="2:5" ht="50.1" customHeight="1">
      <c r="B484" s="171">
        <v>89031</v>
      </c>
      <c r="C484" s="92" t="s">
        <v>517</v>
      </c>
      <c r="D484" s="92" t="s">
        <v>16085</v>
      </c>
      <c r="E484" s="170">
        <v>43.35</v>
      </c>
    </row>
    <row r="485" spans="2:5" ht="50.1" customHeight="1">
      <c r="B485" s="171">
        <v>89036</v>
      </c>
      <c r="C485" s="92" t="s">
        <v>518</v>
      </c>
      <c r="D485" s="92" t="s">
        <v>16085</v>
      </c>
      <c r="E485" s="170">
        <v>28.73</v>
      </c>
    </row>
    <row r="486" spans="2:5" ht="50.1" customHeight="1">
      <c r="B486" s="171">
        <v>89218</v>
      </c>
      <c r="C486" s="92" t="s">
        <v>519</v>
      </c>
      <c r="D486" s="92" t="s">
        <v>16085</v>
      </c>
      <c r="E486" s="170">
        <v>62.09</v>
      </c>
    </row>
    <row r="487" spans="2:5" ht="50.1" customHeight="1">
      <c r="B487" s="171">
        <v>89226</v>
      </c>
      <c r="C487" s="92" t="s">
        <v>520</v>
      </c>
      <c r="D487" s="92" t="s">
        <v>16085</v>
      </c>
      <c r="E487" s="170">
        <v>1.06</v>
      </c>
    </row>
    <row r="488" spans="2:5" ht="50.1" customHeight="1">
      <c r="B488" s="171">
        <v>89235</v>
      </c>
      <c r="C488" s="92" t="s">
        <v>521</v>
      </c>
      <c r="D488" s="92" t="s">
        <v>16085</v>
      </c>
      <c r="E488" s="170">
        <v>133.12</v>
      </c>
    </row>
    <row r="489" spans="2:5" ht="50.1" customHeight="1">
      <c r="B489" s="171">
        <v>89243</v>
      </c>
      <c r="C489" s="92" t="s">
        <v>522</v>
      </c>
      <c r="D489" s="92" t="s">
        <v>16085</v>
      </c>
      <c r="E489" s="170">
        <v>283.87</v>
      </c>
    </row>
    <row r="490" spans="2:5" ht="50.1" customHeight="1">
      <c r="B490" s="171">
        <v>89251</v>
      </c>
      <c r="C490" s="92" t="s">
        <v>523</v>
      </c>
      <c r="D490" s="92" t="s">
        <v>16085</v>
      </c>
      <c r="E490" s="170">
        <v>249.32</v>
      </c>
    </row>
    <row r="491" spans="2:5" ht="50.1" customHeight="1">
      <c r="B491" s="171">
        <v>89258</v>
      </c>
      <c r="C491" s="92" t="s">
        <v>524</v>
      </c>
      <c r="D491" s="92" t="s">
        <v>16085</v>
      </c>
      <c r="E491" s="170">
        <v>88.75</v>
      </c>
    </row>
    <row r="492" spans="2:5" ht="50.1" customHeight="1">
      <c r="B492" s="171">
        <v>89273</v>
      </c>
      <c r="C492" s="92" t="s">
        <v>525</v>
      </c>
      <c r="D492" s="92" t="s">
        <v>16085</v>
      </c>
      <c r="E492" s="170">
        <v>53.13</v>
      </c>
    </row>
    <row r="493" spans="2:5" ht="50.1" customHeight="1">
      <c r="B493" s="171">
        <v>89279</v>
      </c>
      <c r="C493" s="92" t="s">
        <v>526</v>
      </c>
      <c r="D493" s="92" t="s">
        <v>16085</v>
      </c>
      <c r="E493" s="170">
        <v>1.28</v>
      </c>
    </row>
    <row r="494" spans="2:5" ht="50.1" customHeight="1">
      <c r="B494" s="171">
        <v>89877</v>
      </c>
      <c r="C494" s="92" t="s">
        <v>527</v>
      </c>
      <c r="D494" s="92" t="s">
        <v>16085</v>
      </c>
      <c r="E494" s="170">
        <v>44.37</v>
      </c>
    </row>
    <row r="495" spans="2:5" ht="50.1" customHeight="1">
      <c r="B495" s="171">
        <v>89884</v>
      </c>
      <c r="C495" s="92" t="s">
        <v>528</v>
      </c>
      <c r="D495" s="92" t="s">
        <v>16085</v>
      </c>
      <c r="E495" s="170">
        <v>45.75</v>
      </c>
    </row>
    <row r="496" spans="2:5" ht="50.1" customHeight="1">
      <c r="B496" s="171">
        <v>90587</v>
      </c>
      <c r="C496" s="92" t="s">
        <v>529</v>
      </c>
      <c r="D496" s="92" t="s">
        <v>16085</v>
      </c>
      <c r="E496" s="170">
        <v>0.28999999999999998</v>
      </c>
    </row>
    <row r="497" spans="2:5" ht="50.1" customHeight="1">
      <c r="B497" s="171">
        <v>90626</v>
      </c>
      <c r="C497" s="92" t="s">
        <v>530</v>
      </c>
      <c r="D497" s="92" t="s">
        <v>16085</v>
      </c>
      <c r="E497" s="170">
        <v>1.27</v>
      </c>
    </row>
    <row r="498" spans="2:5" ht="50.1" customHeight="1">
      <c r="B498" s="171">
        <v>90632</v>
      </c>
      <c r="C498" s="92" t="s">
        <v>531</v>
      </c>
      <c r="D498" s="92" t="s">
        <v>16085</v>
      </c>
      <c r="E498" s="170">
        <v>46.86</v>
      </c>
    </row>
    <row r="499" spans="2:5" ht="50.1" customHeight="1">
      <c r="B499" s="171">
        <v>90638</v>
      </c>
      <c r="C499" s="92" t="s">
        <v>532</v>
      </c>
      <c r="D499" s="92" t="s">
        <v>16085</v>
      </c>
      <c r="E499" s="170">
        <v>3.28</v>
      </c>
    </row>
    <row r="500" spans="2:5" ht="50.1" customHeight="1">
      <c r="B500" s="171">
        <v>90644</v>
      </c>
      <c r="C500" s="92" t="s">
        <v>533</v>
      </c>
      <c r="D500" s="92" t="s">
        <v>16085</v>
      </c>
      <c r="E500" s="170">
        <v>4.91</v>
      </c>
    </row>
    <row r="501" spans="2:5" ht="50.1" customHeight="1">
      <c r="B501" s="171">
        <v>90651</v>
      </c>
      <c r="C501" s="92" t="s">
        <v>534</v>
      </c>
      <c r="D501" s="92" t="s">
        <v>16085</v>
      </c>
      <c r="E501" s="170">
        <v>0.76</v>
      </c>
    </row>
    <row r="502" spans="2:5" ht="50.1" customHeight="1">
      <c r="B502" s="171">
        <v>90657</v>
      </c>
      <c r="C502" s="92" t="s">
        <v>535</v>
      </c>
      <c r="D502" s="92" t="s">
        <v>16085</v>
      </c>
      <c r="E502" s="170">
        <v>3.19</v>
      </c>
    </row>
    <row r="503" spans="2:5" ht="50.1" customHeight="1">
      <c r="B503" s="171">
        <v>90663</v>
      </c>
      <c r="C503" s="92" t="s">
        <v>536</v>
      </c>
      <c r="D503" s="92" t="s">
        <v>16085</v>
      </c>
      <c r="E503" s="170">
        <v>3.41</v>
      </c>
    </row>
    <row r="504" spans="2:5" ht="50.1" customHeight="1">
      <c r="B504" s="171">
        <v>90669</v>
      </c>
      <c r="C504" s="92" t="s">
        <v>537</v>
      </c>
      <c r="D504" s="92" t="s">
        <v>16085</v>
      </c>
      <c r="E504" s="170">
        <v>4.5999999999999996</v>
      </c>
    </row>
    <row r="505" spans="2:5" ht="50.1" customHeight="1">
      <c r="B505" s="171">
        <v>90675</v>
      </c>
      <c r="C505" s="92" t="s">
        <v>538</v>
      </c>
      <c r="D505" s="92" t="s">
        <v>16085</v>
      </c>
      <c r="E505" s="170">
        <v>148.9</v>
      </c>
    </row>
    <row r="506" spans="2:5" ht="50.1" customHeight="1">
      <c r="B506" s="171">
        <v>90681</v>
      </c>
      <c r="C506" s="92" t="s">
        <v>539</v>
      </c>
      <c r="D506" s="92" t="s">
        <v>16085</v>
      </c>
      <c r="E506" s="170">
        <v>91.06</v>
      </c>
    </row>
    <row r="507" spans="2:5" ht="50.1" customHeight="1">
      <c r="B507" s="171">
        <v>90687</v>
      </c>
      <c r="C507" s="92" t="s">
        <v>540</v>
      </c>
      <c r="D507" s="92" t="s">
        <v>16085</v>
      </c>
      <c r="E507" s="170">
        <v>48.75</v>
      </c>
    </row>
    <row r="508" spans="2:5" ht="50.1" customHeight="1">
      <c r="B508" s="171">
        <v>90693</v>
      </c>
      <c r="C508" s="92" t="s">
        <v>541</v>
      </c>
      <c r="D508" s="92" t="s">
        <v>16085</v>
      </c>
      <c r="E508" s="170">
        <v>37.17</v>
      </c>
    </row>
    <row r="509" spans="2:5" ht="50.1" customHeight="1">
      <c r="B509" s="171">
        <v>90965</v>
      </c>
      <c r="C509" s="92" t="s">
        <v>542</v>
      </c>
      <c r="D509" s="92" t="s">
        <v>16085</v>
      </c>
      <c r="E509" s="170">
        <v>3.92</v>
      </c>
    </row>
    <row r="510" spans="2:5" ht="50.1" customHeight="1">
      <c r="B510" s="171">
        <v>90973</v>
      </c>
      <c r="C510" s="92" t="s">
        <v>543</v>
      </c>
      <c r="D510" s="92" t="s">
        <v>16085</v>
      </c>
      <c r="E510" s="170">
        <v>3.94</v>
      </c>
    </row>
    <row r="511" spans="2:5" ht="50.1" customHeight="1">
      <c r="B511" s="171">
        <v>90982</v>
      </c>
      <c r="C511" s="92" t="s">
        <v>544</v>
      </c>
      <c r="D511" s="92" t="s">
        <v>16085</v>
      </c>
      <c r="E511" s="170">
        <v>10.01</v>
      </c>
    </row>
    <row r="512" spans="2:5" ht="50.1" customHeight="1">
      <c r="B512" s="171">
        <v>91001</v>
      </c>
      <c r="C512" s="92" t="s">
        <v>545</v>
      </c>
      <c r="D512" s="92" t="s">
        <v>16085</v>
      </c>
      <c r="E512" s="170">
        <v>4.67</v>
      </c>
    </row>
    <row r="513" spans="2:5" ht="50.1" customHeight="1">
      <c r="B513" s="171">
        <v>91032</v>
      </c>
      <c r="C513" s="92" t="s">
        <v>546</v>
      </c>
      <c r="D513" s="92" t="s">
        <v>16085</v>
      </c>
      <c r="E513" s="170">
        <v>33.6</v>
      </c>
    </row>
    <row r="514" spans="2:5" ht="50.1" customHeight="1">
      <c r="B514" s="171">
        <v>91278</v>
      </c>
      <c r="C514" s="92" t="s">
        <v>547</v>
      </c>
      <c r="D514" s="92" t="s">
        <v>16085</v>
      </c>
      <c r="E514" s="170">
        <v>0.57999999999999996</v>
      </c>
    </row>
    <row r="515" spans="2:5" ht="50.1" customHeight="1">
      <c r="B515" s="171">
        <v>91285</v>
      </c>
      <c r="C515" s="92" t="s">
        <v>548</v>
      </c>
      <c r="D515" s="92" t="s">
        <v>16085</v>
      </c>
      <c r="E515" s="170">
        <v>0.63</v>
      </c>
    </row>
    <row r="516" spans="2:5" ht="50.1" customHeight="1">
      <c r="B516" s="171">
        <v>91387</v>
      </c>
      <c r="C516" s="92" t="s">
        <v>549</v>
      </c>
      <c r="D516" s="92" t="s">
        <v>16085</v>
      </c>
      <c r="E516" s="170">
        <v>36.28</v>
      </c>
    </row>
    <row r="517" spans="2:5" ht="50.1" customHeight="1">
      <c r="B517" s="171">
        <v>91395</v>
      </c>
      <c r="C517" s="92" t="s">
        <v>550</v>
      </c>
      <c r="D517" s="92" t="s">
        <v>16085</v>
      </c>
      <c r="E517" s="170">
        <v>31.06</v>
      </c>
    </row>
    <row r="518" spans="2:5" ht="50.1" customHeight="1">
      <c r="B518" s="171">
        <v>91486</v>
      </c>
      <c r="C518" s="92" t="s">
        <v>551</v>
      </c>
      <c r="D518" s="92" t="s">
        <v>16085</v>
      </c>
      <c r="E518" s="170">
        <v>36.520000000000003</v>
      </c>
    </row>
    <row r="519" spans="2:5" ht="50.1" customHeight="1">
      <c r="B519" s="171">
        <v>91534</v>
      </c>
      <c r="C519" s="92" t="s">
        <v>552</v>
      </c>
      <c r="D519" s="92" t="s">
        <v>16085</v>
      </c>
      <c r="E519" s="170">
        <v>19.29</v>
      </c>
    </row>
    <row r="520" spans="2:5" ht="50.1" customHeight="1">
      <c r="B520" s="171">
        <v>91635</v>
      </c>
      <c r="C520" s="92" t="s">
        <v>553</v>
      </c>
      <c r="D520" s="92" t="s">
        <v>16085</v>
      </c>
      <c r="E520" s="170">
        <v>31.33</v>
      </c>
    </row>
    <row r="521" spans="2:5" ht="50.1" customHeight="1">
      <c r="B521" s="171">
        <v>91646</v>
      </c>
      <c r="C521" s="92" t="s">
        <v>554</v>
      </c>
      <c r="D521" s="92" t="s">
        <v>16085</v>
      </c>
      <c r="E521" s="170">
        <v>53.36</v>
      </c>
    </row>
    <row r="522" spans="2:5" ht="50.1" customHeight="1">
      <c r="B522" s="171">
        <v>91693</v>
      </c>
      <c r="C522" s="92" t="s">
        <v>555</v>
      </c>
      <c r="D522" s="92" t="s">
        <v>16085</v>
      </c>
      <c r="E522" s="170">
        <v>18.510000000000002</v>
      </c>
    </row>
    <row r="523" spans="2:5" ht="50.1" customHeight="1">
      <c r="B523" s="171">
        <v>92044</v>
      </c>
      <c r="C523" s="92" t="s">
        <v>556</v>
      </c>
      <c r="D523" s="92" t="s">
        <v>16085</v>
      </c>
      <c r="E523" s="170">
        <v>4.95</v>
      </c>
    </row>
    <row r="524" spans="2:5" ht="50.1" customHeight="1">
      <c r="B524" s="171">
        <v>92107</v>
      </c>
      <c r="C524" s="92" t="s">
        <v>557</v>
      </c>
      <c r="D524" s="92" t="s">
        <v>16085</v>
      </c>
      <c r="E524" s="170">
        <v>38.08</v>
      </c>
    </row>
    <row r="525" spans="2:5" ht="50.1" customHeight="1">
      <c r="B525" s="171">
        <v>92113</v>
      </c>
      <c r="C525" s="92" t="s">
        <v>558</v>
      </c>
      <c r="D525" s="92" t="s">
        <v>16085</v>
      </c>
      <c r="E525" s="170">
        <v>0.76</v>
      </c>
    </row>
    <row r="526" spans="2:5" ht="50.1" customHeight="1">
      <c r="B526" s="171">
        <v>92119</v>
      </c>
      <c r="C526" s="92" t="s">
        <v>559</v>
      </c>
      <c r="D526" s="92" t="s">
        <v>16085</v>
      </c>
      <c r="E526" s="170">
        <v>0.08</v>
      </c>
    </row>
    <row r="527" spans="2:5" ht="50.1" customHeight="1">
      <c r="B527" s="171">
        <v>92139</v>
      </c>
      <c r="C527" s="92" t="s">
        <v>560</v>
      </c>
      <c r="D527" s="92" t="s">
        <v>16085</v>
      </c>
      <c r="E527" s="170">
        <v>26.74</v>
      </c>
    </row>
    <row r="528" spans="2:5" ht="50.1" customHeight="1">
      <c r="B528" s="171">
        <v>92146</v>
      </c>
      <c r="C528" s="92" t="s">
        <v>561</v>
      </c>
      <c r="D528" s="92" t="s">
        <v>16085</v>
      </c>
      <c r="E528" s="170">
        <v>19.54</v>
      </c>
    </row>
    <row r="529" spans="2:5" ht="50.1" customHeight="1">
      <c r="B529" s="171">
        <v>92243</v>
      </c>
      <c r="C529" s="92" t="s">
        <v>562</v>
      </c>
      <c r="D529" s="92" t="s">
        <v>16085</v>
      </c>
      <c r="E529" s="170">
        <v>45.11</v>
      </c>
    </row>
    <row r="530" spans="2:5" ht="50.1" customHeight="1">
      <c r="B530" s="171">
        <v>92717</v>
      </c>
      <c r="C530" s="92" t="s">
        <v>563</v>
      </c>
      <c r="D530" s="92" t="s">
        <v>16085</v>
      </c>
      <c r="E530" s="170">
        <v>0.23</v>
      </c>
    </row>
    <row r="531" spans="2:5" ht="50.1" customHeight="1">
      <c r="B531" s="171">
        <v>92961</v>
      </c>
      <c r="C531" s="92" t="s">
        <v>564</v>
      </c>
      <c r="D531" s="92" t="s">
        <v>16085</v>
      </c>
      <c r="E531" s="170">
        <v>6.13</v>
      </c>
    </row>
    <row r="532" spans="2:5" ht="50.1" customHeight="1">
      <c r="B532" s="171">
        <v>92967</v>
      </c>
      <c r="C532" s="92" t="s">
        <v>565</v>
      </c>
      <c r="D532" s="92" t="s">
        <v>16085</v>
      </c>
      <c r="E532" s="170">
        <v>16.760000000000002</v>
      </c>
    </row>
    <row r="533" spans="2:5" ht="50.1" customHeight="1">
      <c r="B533" s="171">
        <v>93225</v>
      </c>
      <c r="C533" s="92" t="s">
        <v>566</v>
      </c>
      <c r="D533" s="92" t="s">
        <v>16085</v>
      </c>
      <c r="E533" s="170">
        <v>221.31</v>
      </c>
    </row>
    <row r="534" spans="2:5" ht="50.1" customHeight="1">
      <c r="B534" s="171">
        <v>93234</v>
      </c>
      <c r="C534" s="92" t="s">
        <v>567</v>
      </c>
      <c r="D534" s="92" t="s">
        <v>16085</v>
      </c>
      <c r="E534" s="170">
        <v>0.32</v>
      </c>
    </row>
    <row r="535" spans="2:5" ht="50.1" customHeight="1">
      <c r="B535" s="171">
        <v>93244</v>
      </c>
      <c r="C535" s="92" t="s">
        <v>568</v>
      </c>
      <c r="D535" s="92" t="s">
        <v>16085</v>
      </c>
      <c r="E535" s="170">
        <v>37.119999999999997</v>
      </c>
    </row>
    <row r="536" spans="2:5" ht="50.1" customHeight="1">
      <c r="B536" s="171">
        <v>93274</v>
      </c>
      <c r="C536" s="92" t="s">
        <v>569</v>
      </c>
      <c r="D536" s="92" t="s">
        <v>16085</v>
      </c>
      <c r="E536" s="170">
        <v>45.61</v>
      </c>
    </row>
    <row r="537" spans="2:5" ht="50.1" customHeight="1">
      <c r="B537" s="171">
        <v>93282</v>
      </c>
      <c r="C537" s="92" t="s">
        <v>570</v>
      </c>
      <c r="D537" s="92" t="s">
        <v>16085</v>
      </c>
      <c r="E537" s="170">
        <v>18.05</v>
      </c>
    </row>
    <row r="538" spans="2:5" ht="50.1" customHeight="1">
      <c r="B538" s="171">
        <v>93288</v>
      </c>
      <c r="C538" s="92" t="s">
        <v>571</v>
      </c>
      <c r="D538" s="92" t="s">
        <v>16085</v>
      </c>
      <c r="E538" s="170">
        <v>86.8</v>
      </c>
    </row>
    <row r="539" spans="2:5" ht="50.1" customHeight="1">
      <c r="B539" s="171">
        <v>93403</v>
      </c>
      <c r="C539" s="92" t="s">
        <v>572</v>
      </c>
      <c r="D539" s="92" t="s">
        <v>16085</v>
      </c>
      <c r="E539" s="170">
        <v>31.33</v>
      </c>
    </row>
    <row r="540" spans="2:5" ht="50.1" customHeight="1">
      <c r="B540" s="171">
        <v>93409</v>
      </c>
      <c r="C540" s="92" t="s">
        <v>573</v>
      </c>
      <c r="D540" s="92" t="s">
        <v>16085</v>
      </c>
      <c r="E540" s="170">
        <v>29.01</v>
      </c>
    </row>
    <row r="541" spans="2:5" ht="50.1" customHeight="1">
      <c r="B541" s="171">
        <v>93416</v>
      </c>
      <c r="C541" s="92" t="s">
        <v>574</v>
      </c>
      <c r="D541" s="92" t="s">
        <v>16085</v>
      </c>
      <c r="E541" s="170">
        <v>0.16</v>
      </c>
    </row>
    <row r="542" spans="2:5" ht="50.1" customHeight="1">
      <c r="B542" s="171">
        <v>93422</v>
      </c>
      <c r="C542" s="92" t="s">
        <v>575</v>
      </c>
      <c r="D542" s="92" t="s">
        <v>16085</v>
      </c>
      <c r="E542" s="170">
        <v>2.2000000000000002</v>
      </c>
    </row>
    <row r="543" spans="2:5" ht="50.1" customHeight="1">
      <c r="B543" s="171">
        <v>93428</v>
      </c>
      <c r="C543" s="92" t="s">
        <v>576</v>
      </c>
      <c r="D543" s="92" t="s">
        <v>16085</v>
      </c>
      <c r="E543" s="170">
        <v>3.11</v>
      </c>
    </row>
    <row r="544" spans="2:5" ht="50.1" customHeight="1">
      <c r="B544" s="171">
        <v>93434</v>
      </c>
      <c r="C544" s="92" t="s">
        <v>577</v>
      </c>
      <c r="D544" s="92" t="s">
        <v>16085</v>
      </c>
      <c r="E544" s="170">
        <v>154.05000000000001</v>
      </c>
    </row>
    <row r="545" spans="2:5" ht="50.1" customHeight="1">
      <c r="B545" s="171">
        <v>93440</v>
      </c>
      <c r="C545" s="92" t="s">
        <v>578</v>
      </c>
      <c r="D545" s="92" t="s">
        <v>16085</v>
      </c>
      <c r="E545" s="170">
        <v>76.02</v>
      </c>
    </row>
    <row r="546" spans="2:5" ht="50.1" customHeight="1">
      <c r="B546" s="171">
        <v>95122</v>
      </c>
      <c r="C546" s="92" t="s">
        <v>579</v>
      </c>
      <c r="D546" s="92" t="s">
        <v>16085</v>
      </c>
      <c r="E546" s="170">
        <v>114.01</v>
      </c>
    </row>
    <row r="547" spans="2:5" ht="50.1" customHeight="1">
      <c r="B547" s="171">
        <v>95128</v>
      </c>
      <c r="C547" s="92" t="s">
        <v>580</v>
      </c>
      <c r="D547" s="92" t="s">
        <v>16085</v>
      </c>
      <c r="E547" s="170">
        <v>33.25</v>
      </c>
    </row>
    <row r="548" spans="2:5" ht="50.1" customHeight="1">
      <c r="B548" s="171">
        <v>95140</v>
      </c>
      <c r="C548" s="92" t="s">
        <v>581</v>
      </c>
      <c r="D548" s="92" t="s">
        <v>16085</v>
      </c>
      <c r="E548" s="170">
        <v>0.04</v>
      </c>
    </row>
    <row r="549" spans="2:5" ht="50.1" customHeight="1">
      <c r="B549" s="171">
        <v>95213</v>
      </c>
      <c r="C549" s="92" t="s">
        <v>582</v>
      </c>
      <c r="D549" s="92" t="s">
        <v>16085</v>
      </c>
      <c r="E549" s="170">
        <v>49.46</v>
      </c>
    </row>
    <row r="550" spans="2:5" ht="50.1" customHeight="1">
      <c r="B550" s="171">
        <v>95219</v>
      </c>
      <c r="C550" s="92" t="s">
        <v>583</v>
      </c>
      <c r="D550" s="92" t="s">
        <v>16085</v>
      </c>
      <c r="E550" s="170">
        <v>19.940000000000001</v>
      </c>
    </row>
    <row r="551" spans="2:5" ht="50.1" customHeight="1">
      <c r="B551" s="171">
        <v>95259</v>
      </c>
      <c r="C551" s="92" t="s">
        <v>584</v>
      </c>
      <c r="D551" s="92" t="s">
        <v>16085</v>
      </c>
      <c r="E551" s="170">
        <v>16.62</v>
      </c>
    </row>
    <row r="552" spans="2:5" ht="50.1" customHeight="1">
      <c r="B552" s="171">
        <v>95265</v>
      </c>
      <c r="C552" s="92" t="s">
        <v>585</v>
      </c>
      <c r="D552" s="92" t="s">
        <v>16085</v>
      </c>
      <c r="E552" s="170">
        <v>0.69</v>
      </c>
    </row>
    <row r="553" spans="2:5" ht="50.1" customHeight="1">
      <c r="B553" s="171">
        <v>95271</v>
      </c>
      <c r="C553" s="92" t="s">
        <v>586</v>
      </c>
      <c r="D553" s="92" t="s">
        <v>16085</v>
      </c>
      <c r="E553" s="170">
        <v>0.43</v>
      </c>
    </row>
    <row r="554" spans="2:5" ht="50.1" customHeight="1">
      <c r="B554" s="171">
        <v>95277</v>
      </c>
      <c r="C554" s="92" t="s">
        <v>587</v>
      </c>
      <c r="D554" s="92" t="s">
        <v>16085</v>
      </c>
      <c r="E554" s="170">
        <v>0.43</v>
      </c>
    </row>
    <row r="555" spans="2:5" ht="50.1" customHeight="1">
      <c r="B555" s="171">
        <v>95283</v>
      </c>
      <c r="C555" s="92" t="s">
        <v>588</v>
      </c>
      <c r="D555" s="92" t="s">
        <v>16085</v>
      </c>
      <c r="E555" s="170">
        <v>0.47</v>
      </c>
    </row>
    <row r="556" spans="2:5" ht="50.1" customHeight="1">
      <c r="B556" s="171">
        <v>95621</v>
      </c>
      <c r="C556" s="92" t="s">
        <v>589</v>
      </c>
      <c r="D556" s="92" t="s">
        <v>16085</v>
      </c>
      <c r="E556" s="170">
        <v>16.46</v>
      </c>
    </row>
    <row r="557" spans="2:5" ht="50.1" customHeight="1">
      <c r="B557" s="171">
        <v>95632</v>
      </c>
      <c r="C557" s="92" t="s">
        <v>590</v>
      </c>
      <c r="D557" s="92" t="s">
        <v>16085</v>
      </c>
      <c r="E557" s="170">
        <v>46.26</v>
      </c>
    </row>
    <row r="558" spans="2:5" ht="50.1" customHeight="1">
      <c r="B558" s="171">
        <v>95703</v>
      </c>
      <c r="C558" s="92" t="s">
        <v>591</v>
      </c>
      <c r="D558" s="92" t="s">
        <v>16085</v>
      </c>
      <c r="E558" s="170">
        <v>21.25</v>
      </c>
    </row>
    <row r="559" spans="2:5" ht="50.1" customHeight="1">
      <c r="B559" s="171">
        <v>95709</v>
      </c>
      <c r="C559" s="92" t="s">
        <v>592</v>
      </c>
      <c r="D559" s="92" t="s">
        <v>16085</v>
      </c>
      <c r="E559" s="170">
        <v>45.67</v>
      </c>
    </row>
    <row r="560" spans="2:5" ht="50.1" customHeight="1">
      <c r="B560" s="171">
        <v>95715</v>
      </c>
      <c r="C560" s="92" t="s">
        <v>593</v>
      </c>
      <c r="D560" s="92" t="s">
        <v>16085</v>
      </c>
      <c r="E560" s="170">
        <v>53.68</v>
      </c>
    </row>
    <row r="561" spans="2:5" ht="50.1" customHeight="1">
      <c r="B561" s="171">
        <v>95721</v>
      </c>
      <c r="C561" s="92" t="s">
        <v>594</v>
      </c>
      <c r="D561" s="92" t="s">
        <v>16085</v>
      </c>
      <c r="E561" s="170">
        <v>52.47</v>
      </c>
    </row>
    <row r="562" spans="2:5" ht="50.1" customHeight="1">
      <c r="B562" s="171">
        <v>95873</v>
      </c>
      <c r="C562" s="92" t="s">
        <v>595</v>
      </c>
      <c r="D562" s="92" t="s">
        <v>16085</v>
      </c>
      <c r="E562" s="170">
        <v>4.99</v>
      </c>
    </row>
    <row r="563" spans="2:5" ht="50.1" customHeight="1">
      <c r="B563" s="171">
        <v>96014</v>
      </c>
      <c r="C563" s="92" t="s">
        <v>596</v>
      </c>
      <c r="D563" s="92" t="s">
        <v>16085</v>
      </c>
      <c r="E563" s="170">
        <v>34.58</v>
      </c>
    </row>
    <row r="564" spans="2:5" ht="50.1" customHeight="1">
      <c r="B564" s="171">
        <v>96021</v>
      </c>
      <c r="C564" s="92" t="s">
        <v>597</v>
      </c>
      <c r="D564" s="92" t="s">
        <v>16085</v>
      </c>
      <c r="E564" s="170">
        <v>34.44</v>
      </c>
    </row>
    <row r="565" spans="2:5" ht="50.1" customHeight="1">
      <c r="B565" s="171">
        <v>96029</v>
      </c>
      <c r="C565" s="92" t="s">
        <v>598</v>
      </c>
      <c r="D565" s="92" t="s">
        <v>16085</v>
      </c>
      <c r="E565" s="170">
        <v>30.97</v>
      </c>
    </row>
    <row r="566" spans="2:5" ht="50.1" customHeight="1">
      <c r="B566" s="171">
        <v>96036</v>
      </c>
      <c r="C566" s="92" t="s">
        <v>599</v>
      </c>
      <c r="D566" s="92" t="s">
        <v>16085</v>
      </c>
      <c r="E566" s="170">
        <v>39.53</v>
      </c>
    </row>
    <row r="567" spans="2:5" ht="50.1" customHeight="1">
      <c r="B567" s="171">
        <v>96155</v>
      </c>
      <c r="C567" s="92" t="s">
        <v>600</v>
      </c>
      <c r="D567" s="92" t="s">
        <v>16085</v>
      </c>
      <c r="E567" s="170">
        <v>31.11</v>
      </c>
    </row>
    <row r="568" spans="2:5" ht="50.1" customHeight="1">
      <c r="B568" s="171">
        <v>96156</v>
      </c>
      <c r="C568" s="92" t="s">
        <v>601</v>
      </c>
      <c r="D568" s="92" t="s">
        <v>16085</v>
      </c>
      <c r="E568" s="170">
        <v>40.54</v>
      </c>
    </row>
    <row r="569" spans="2:5" ht="50.1" customHeight="1">
      <c r="B569" s="171">
        <v>96159</v>
      </c>
      <c r="C569" s="92" t="s">
        <v>602</v>
      </c>
      <c r="D569" s="92" t="s">
        <v>16085</v>
      </c>
      <c r="E569" s="170">
        <v>46.78</v>
      </c>
    </row>
    <row r="570" spans="2:5" ht="50.1" customHeight="1">
      <c r="B570" s="171">
        <v>96246</v>
      </c>
      <c r="C570" s="92" t="s">
        <v>603</v>
      </c>
      <c r="D570" s="92" t="s">
        <v>16085</v>
      </c>
      <c r="E570" s="170">
        <v>39.25</v>
      </c>
    </row>
    <row r="571" spans="2:5" ht="50.1" customHeight="1">
      <c r="B571" s="171">
        <v>96302</v>
      </c>
      <c r="C571" s="92" t="s">
        <v>604</v>
      </c>
      <c r="D571" s="92" t="s">
        <v>16085</v>
      </c>
      <c r="E571" s="170">
        <v>60.97</v>
      </c>
    </row>
    <row r="572" spans="2:5" ht="50.1" customHeight="1">
      <c r="B572" s="171">
        <v>96308</v>
      </c>
      <c r="C572" s="92" t="s">
        <v>605</v>
      </c>
      <c r="D572" s="92" t="s">
        <v>16085</v>
      </c>
      <c r="E572" s="170">
        <v>0.14000000000000001</v>
      </c>
    </row>
    <row r="573" spans="2:5" ht="50.1" customHeight="1">
      <c r="B573" s="171">
        <v>96464</v>
      </c>
      <c r="C573" s="92" t="s">
        <v>606</v>
      </c>
      <c r="D573" s="92" t="s">
        <v>16085</v>
      </c>
      <c r="E573" s="170">
        <v>49.52</v>
      </c>
    </row>
    <row r="574" spans="2:5" ht="50.1" customHeight="1">
      <c r="B574" s="171">
        <v>98765</v>
      </c>
      <c r="C574" s="92" t="s">
        <v>607</v>
      </c>
      <c r="D574" s="92" t="s">
        <v>16085</v>
      </c>
      <c r="E574" s="170">
        <v>0.08</v>
      </c>
    </row>
    <row r="575" spans="2:5" ht="50.1" customHeight="1">
      <c r="B575" s="171">
        <v>99834</v>
      </c>
      <c r="C575" s="92" t="s">
        <v>16132</v>
      </c>
      <c r="D575" s="92" t="s">
        <v>16085</v>
      </c>
      <c r="E575" s="170">
        <v>0.13</v>
      </c>
    </row>
    <row r="576" spans="2:5" ht="50.1" customHeight="1">
      <c r="B576" s="171">
        <v>5089</v>
      </c>
      <c r="C576" s="92" t="s">
        <v>608</v>
      </c>
      <c r="D576" s="92" t="s">
        <v>23</v>
      </c>
      <c r="E576" s="170">
        <v>20.63</v>
      </c>
    </row>
    <row r="577" spans="2:5" ht="50.1" customHeight="1">
      <c r="B577" s="171">
        <v>5627</v>
      </c>
      <c r="C577" s="92" t="s">
        <v>609</v>
      </c>
      <c r="D577" s="92" t="s">
        <v>23</v>
      </c>
      <c r="E577" s="170">
        <v>22.12</v>
      </c>
    </row>
    <row r="578" spans="2:5" ht="50.1" customHeight="1">
      <c r="B578" s="171">
        <v>5628</v>
      </c>
      <c r="C578" s="92" t="s">
        <v>610</v>
      </c>
      <c r="D578" s="92" t="s">
        <v>23</v>
      </c>
      <c r="E578" s="170">
        <v>5.68</v>
      </c>
    </row>
    <row r="579" spans="2:5" ht="50.1" customHeight="1">
      <c r="B579" s="171">
        <v>5629</v>
      </c>
      <c r="C579" s="92" t="s">
        <v>611</v>
      </c>
      <c r="D579" s="92" t="s">
        <v>23</v>
      </c>
      <c r="E579" s="170">
        <v>27.65</v>
      </c>
    </row>
    <row r="580" spans="2:5" ht="50.1" customHeight="1">
      <c r="B580" s="171">
        <v>5630</v>
      </c>
      <c r="C580" s="92" t="s">
        <v>612</v>
      </c>
      <c r="D580" s="92" t="s">
        <v>23</v>
      </c>
      <c r="E580" s="170">
        <v>54.42</v>
      </c>
    </row>
    <row r="581" spans="2:5" ht="50.1" customHeight="1">
      <c r="B581" s="171">
        <v>5658</v>
      </c>
      <c r="C581" s="92" t="s">
        <v>613</v>
      </c>
      <c r="D581" s="92" t="s">
        <v>23</v>
      </c>
      <c r="E581" s="170">
        <v>1.19</v>
      </c>
    </row>
    <row r="582" spans="2:5" ht="50.1" customHeight="1">
      <c r="B582" s="171">
        <v>5664</v>
      </c>
      <c r="C582" s="92" t="s">
        <v>614</v>
      </c>
      <c r="D582" s="92" t="s">
        <v>23</v>
      </c>
      <c r="E582" s="170">
        <v>17.010000000000002</v>
      </c>
    </row>
    <row r="583" spans="2:5" ht="50.1" customHeight="1">
      <c r="B583" s="171">
        <v>5667</v>
      </c>
      <c r="C583" s="92" t="s">
        <v>615</v>
      </c>
      <c r="D583" s="92" t="s">
        <v>23</v>
      </c>
      <c r="E583" s="170">
        <v>15.13</v>
      </c>
    </row>
    <row r="584" spans="2:5" ht="50.1" customHeight="1">
      <c r="B584" s="171">
        <v>5668</v>
      </c>
      <c r="C584" s="92" t="s">
        <v>616</v>
      </c>
      <c r="D584" s="92" t="s">
        <v>23</v>
      </c>
      <c r="E584" s="170">
        <v>41.64</v>
      </c>
    </row>
    <row r="585" spans="2:5" ht="50.1" customHeight="1">
      <c r="B585" s="171">
        <v>5674</v>
      </c>
      <c r="C585" s="92" t="s">
        <v>617</v>
      </c>
      <c r="D585" s="92" t="s">
        <v>23</v>
      </c>
      <c r="E585" s="170">
        <v>19.84</v>
      </c>
    </row>
    <row r="586" spans="2:5" ht="50.1" customHeight="1">
      <c r="B586" s="171">
        <v>5692</v>
      </c>
      <c r="C586" s="92" t="s">
        <v>618</v>
      </c>
      <c r="D586" s="92" t="s">
        <v>23</v>
      </c>
      <c r="E586" s="170">
        <v>0.19</v>
      </c>
    </row>
    <row r="587" spans="2:5" ht="50.1" customHeight="1">
      <c r="B587" s="171">
        <v>5693</v>
      </c>
      <c r="C587" s="92" t="s">
        <v>619</v>
      </c>
      <c r="D587" s="92" t="s">
        <v>23</v>
      </c>
      <c r="E587" s="170">
        <v>3.7</v>
      </c>
    </row>
    <row r="588" spans="2:5" ht="50.1" customHeight="1">
      <c r="B588" s="171">
        <v>5695</v>
      </c>
      <c r="C588" s="92" t="s">
        <v>620</v>
      </c>
      <c r="D588" s="92" t="s">
        <v>23</v>
      </c>
      <c r="E588" s="170">
        <v>22.62</v>
      </c>
    </row>
    <row r="589" spans="2:5" ht="50.1" customHeight="1">
      <c r="B589" s="171">
        <v>5703</v>
      </c>
      <c r="C589" s="92" t="s">
        <v>621</v>
      </c>
      <c r="D589" s="92" t="s">
        <v>23</v>
      </c>
      <c r="E589" s="170">
        <v>14.51</v>
      </c>
    </row>
    <row r="590" spans="2:5" ht="50.1" customHeight="1">
      <c r="B590" s="171">
        <v>5705</v>
      </c>
      <c r="C590" s="92" t="s">
        <v>622</v>
      </c>
      <c r="D590" s="92" t="s">
        <v>23</v>
      </c>
      <c r="E590" s="170">
        <v>14.11</v>
      </c>
    </row>
    <row r="591" spans="2:5" ht="50.1" customHeight="1">
      <c r="B591" s="171">
        <v>5707</v>
      </c>
      <c r="C591" s="92" t="s">
        <v>623</v>
      </c>
      <c r="D591" s="92" t="s">
        <v>23</v>
      </c>
      <c r="E591" s="170">
        <v>39.72</v>
      </c>
    </row>
    <row r="592" spans="2:5" ht="50.1" customHeight="1">
      <c r="B592" s="171">
        <v>5710</v>
      </c>
      <c r="C592" s="92" t="s">
        <v>624</v>
      </c>
      <c r="D592" s="92" t="s">
        <v>23</v>
      </c>
      <c r="E592" s="170">
        <v>100.04</v>
      </c>
    </row>
    <row r="593" spans="2:5" ht="50.1" customHeight="1">
      <c r="B593" s="171">
        <v>5711</v>
      </c>
      <c r="C593" s="92" t="s">
        <v>625</v>
      </c>
      <c r="D593" s="92" t="s">
        <v>23</v>
      </c>
      <c r="E593" s="170">
        <v>51.46</v>
      </c>
    </row>
    <row r="594" spans="2:5" ht="50.1" customHeight="1">
      <c r="B594" s="171">
        <v>5714</v>
      </c>
      <c r="C594" s="92" t="s">
        <v>626</v>
      </c>
      <c r="D594" s="92" t="s">
        <v>23</v>
      </c>
      <c r="E594" s="170">
        <v>8.24</v>
      </c>
    </row>
    <row r="595" spans="2:5" ht="50.1" customHeight="1">
      <c r="B595" s="171">
        <v>5715</v>
      </c>
      <c r="C595" s="92" t="s">
        <v>627</v>
      </c>
      <c r="D595" s="92" t="s">
        <v>23</v>
      </c>
      <c r="E595" s="170">
        <v>41.09</v>
      </c>
    </row>
    <row r="596" spans="2:5" ht="50.1" customHeight="1">
      <c r="B596" s="171">
        <v>5718</v>
      </c>
      <c r="C596" s="92" t="s">
        <v>628</v>
      </c>
      <c r="D596" s="92" t="s">
        <v>23</v>
      </c>
      <c r="E596" s="170">
        <v>83.32</v>
      </c>
    </row>
    <row r="597" spans="2:5" ht="50.1" customHeight="1">
      <c r="B597" s="171">
        <v>5721</v>
      </c>
      <c r="C597" s="92" t="s">
        <v>629</v>
      </c>
      <c r="D597" s="92" t="s">
        <v>23</v>
      </c>
      <c r="E597" s="170">
        <v>73.510000000000005</v>
      </c>
    </row>
    <row r="598" spans="2:5" ht="50.1" customHeight="1">
      <c r="B598" s="171">
        <v>5722</v>
      </c>
      <c r="C598" s="92" t="s">
        <v>630</v>
      </c>
      <c r="D598" s="92" t="s">
        <v>23</v>
      </c>
      <c r="E598" s="170">
        <v>170.09</v>
      </c>
    </row>
    <row r="599" spans="2:5" ht="50.1" customHeight="1">
      <c r="B599" s="171">
        <v>5724</v>
      </c>
      <c r="C599" s="92" t="s">
        <v>631</v>
      </c>
      <c r="D599" s="92" t="s">
        <v>23</v>
      </c>
      <c r="E599" s="170">
        <v>30.23</v>
      </c>
    </row>
    <row r="600" spans="2:5" ht="50.1" customHeight="1">
      <c r="B600" s="171">
        <v>5727</v>
      </c>
      <c r="C600" s="92" t="s">
        <v>632</v>
      </c>
      <c r="D600" s="92" t="s">
        <v>23</v>
      </c>
      <c r="E600" s="170">
        <v>5.99</v>
      </c>
    </row>
    <row r="601" spans="2:5" ht="50.1" customHeight="1">
      <c r="B601" s="171">
        <v>5729</v>
      </c>
      <c r="C601" s="92" t="s">
        <v>633</v>
      </c>
      <c r="D601" s="92" t="s">
        <v>23</v>
      </c>
      <c r="E601" s="170">
        <v>24.36</v>
      </c>
    </row>
    <row r="602" spans="2:5" ht="50.1" customHeight="1">
      <c r="B602" s="171">
        <v>5730</v>
      </c>
      <c r="C602" s="92" t="s">
        <v>634</v>
      </c>
      <c r="D602" s="92" t="s">
        <v>23</v>
      </c>
      <c r="E602" s="170">
        <v>28.43</v>
      </c>
    </row>
    <row r="603" spans="2:5" ht="50.1" customHeight="1">
      <c r="B603" s="171">
        <v>5735</v>
      </c>
      <c r="C603" s="92" t="s">
        <v>635</v>
      </c>
      <c r="D603" s="92" t="s">
        <v>23</v>
      </c>
      <c r="E603" s="170">
        <v>16.41</v>
      </c>
    </row>
    <row r="604" spans="2:5" ht="50.1" customHeight="1">
      <c r="B604" s="171">
        <v>5736</v>
      </c>
      <c r="C604" s="92" t="s">
        <v>636</v>
      </c>
      <c r="D604" s="92" t="s">
        <v>23</v>
      </c>
      <c r="E604" s="170">
        <v>38.21</v>
      </c>
    </row>
    <row r="605" spans="2:5" ht="50.1" customHeight="1">
      <c r="B605" s="171">
        <v>5738</v>
      </c>
      <c r="C605" s="92" t="s">
        <v>637</v>
      </c>
      <c r="D605" s="92" t="s">
        <v>23</v>
      </c>
      <c r="E605" s="170">
        <v>21.66</v>
      </c>
    </row>
    <row r="606" spans="2:5" ht="50.1" customHeight="1">
      <c r="B606" s="171">
        <v>5739</v>
      </c>
      <c r="C606" s="92" t="s">
        <v>638</v>
      </c>
      <c r="D606" s="92" t="s">
        <v>23</v>
      </c>
      <c r="E606" s="170">
        <v>27.11</v>
      </c>
    </row>
    <row r="607" spans="2:5" ht="50.1" customHeight="1">
      <c r="B607" s="171">
        <v>5741</v>
      </c>
      <c r="C607" s="92" t="s">
        <v>639</v>
      </c>
      <c r="D607" s="92" t="s">
        <v>23</v>
      </c>
      <c r="E607" s="170">
        <v>27.29</v>
      </c>
    </row>
    <row r="608" spans="2:5" ht="50.1" customHeight="1">
      <c r="B608" s="171">
        <v>5742</v>
      </c>
      <c r="C608" s="92" t="s">
        <v>640</v>
      </c>
      <c r="D608" s="92" t="s">
        <v>23</v>
      </c>
      <c r="E608" s="170">
        <v>15.95</v>
      </c>
    </row>
    <row r="609" spans="2:5" ht="50.1" customHeight="1">
      <c r="B609" s="171">
        <v>5747</v>
      </c>
      <c r="C609" s="92" t="s">
        <v>641</v>
      </c>
      <c r="D609" s="92" t="s">
        <v>23</v>
      </c>
      <c r="E609" s="170">
        <v>91.39</v>
      </c>
    </row>
    <row r="610" spans="2:5" ht="50.1" customHeight="1">
      <c r="B610" s="171">
        <v>5751</v>
      </c>
      <c r="C610" s="92" t="s">
        <v>642</v>
      </c>
      <c r="D610" s="92" t="s">
        <v>23</v>
      </c>
      <c r="E610" s="170">
        <v>15.58</v>
      </c>
    </row>
    <row r="611" spans="2:5" ht="50.1" customHeight="1">
      <c r="B611" s="171">
        <v>5754</v>
      </c>
      <c r="C611" s="92" t="s">
        <v>643</v>
      </c>
      <c r="D611" s="92" t="s">
        <v>23</v>
      </c>
      <c r="E611" s="170">
        <v>13.13</v>
      </c>
    </row>
    <row r="612" spans="2:5" ht="50.1" customHeight="1">
      <c r="B612" s="171">
        <v>5763</v>
      </c>
      <c r="C612" s="92" t="s">
        <v>644</v>
      </c>
      <c r="D612" s="92" t="s">
        <v>23</v>
      </c>
      <c r="E612" s="170">
        <v>22.46</v>
      </c>
    </row>
    <row r="613" spans="2:5" ht="50.1" customHeight="1">
      <c r="B613" s="171">
        <v>5765</v>
      </c>
      <c r="C613" s="92" t="s">
        <v>645</v>
      </c>
      <c r="D613" s="92" t="s">
        <v>23</v>
      </c>
      <c r="E613" s="170">
        <v>1.92</v>
      </c>
    </row>
    <row r="614" spans="2:5" ht="50.1" customHeight="1">
      <c r="B614" s="171">
        <v>5766</v>
      </c>
      <c r="C614" s="92" t="s">
        <v>646</v>
      </c>
      <c r="D614" s="92" t="s">
        <v>23</v>
      </c>
      <c r="E614" s="170">
        <v>2.33</v>
      </c>
    </row>
    <row r="615" spans="2:5" ht="50.1" customHeight="1">
      <c r="B615" s="171">
        <v>5779</v>
      </c>
      <c r="C615" s="92" t="s">
        <v>647</v>
      </c>
      <c r="D615" s="92" t="s">
        <v>23</v>
      </c>
      <c r="E615" s="170">
        <v>34.07</v>
      </c>
    </row>
    <row r="616" spans="2:5" ht="50.1" customHeight="1">
      <c r="B616" s="171">
        <v>5787</v>
      </c>
      <c r="C616" s="92" t="s">
        <v>648</v>
      </c>
      <c r="D616" s="92" t="s">
        <v>23</v>
      </c>
      <c r="E616" s="170">
        <v>96.54</v>
      </c>
    </row>
    <row r="617" spans="2:5" ht="50.1" customHeight="1">
      <c r="B617" s="171">
        <v>5797</v>
      </c>
      <c r="C617" s="92" t="s">
        <v>649</v>
      </c>
      <c r="D617" s="92" t="s">
        <v>23</v>
      </c>
      <c r="E617" s="170">
        <v>2.92</v>
      </c>
    </row>
    <row r="618" spans="2:5" ht="50.1" customHeight="1">
      <c r="B618" s="171">
        <v>5800</v>
      </c>
      <c r="C618" s="92" t="s">
        <v>650</v>
      </c>
      <c r="D618" s="92" t="s">
        <v>23</v>
      </c>
      <c r="E618" s="170">
        <v>0.28000000000000003</v>
      </c>
    </row>
    <row r="619" spans="2:5" ht="50.1" customHeight="1">
      <c r="B619" s="171">
        <v>7032</v>
      </c>
      <c r="C619" s="92" t="s">
        <v>651</v>
      </c>
      <c r="D619" s="92" t="s">
        <v>23</v>
      </c>
      <c r="E619" s="170">
        <v>2.81</v>
      </c>
    </row>
    <row r="620" spans="2:5" ht="50.1" customHeight="1">
      <c r="B620" s="171">
        <v>7033</v>
      </c>
      <c r="C620" s="92" t="s">
        <v>652</v>
      </c>
      <c r="D620" s="92" t="s">
        <v>23</v>
      </c>
      <c r="E620" s="170">
        <v>1.1200000000000001</v>
      </c>
    </row>
    <row r="621" spans="2:5" ht="50.1" customHeight="1">
      <c r="B621" s="171">
        <v>7034</v>
      </c>
      <c r="C621" s="92" t="s">
        <v>653</v>
      </c>
      <c r="D621" s="92" t="s">
        <v>23</v>
      </c>
      <c r="E621" s="170">
        <v>5.27</v>
      </c>
    </row>
    <row r="622" spans="2:5" ht="50.1" customHeight="1">
      <c r="B622" s="171">
        <v>7035</v>
      </c>
      <c r="C622" s="92" t="s">
        <v>654</v>
      </c>
      <c r="D622" s="92" t="s">
        <v>23</v>
      </c>
      <c r="E622" s="170">
        <v>156.43</v>
      </c>
    </row>
    <row r="623" spans="2:5" ht="50.1" customHeight="1">
      <c r="B623" s="171">
        <v>7038</v>
      </c>
      <c r="C623" s="92" t="s">
        <v>655</v>
      </c>
      <c r="D623" s="92" t="s">
        <v>23</v>
      </c>
      <c r="E623" s="170">
        <v>24.78</v>
      </c>
    </row>
    <row r="624" spans="2:5" ht="50.1" customHeight="1">
      <c r="B624" s="171">
        <v>7039</v>
      </c>
      <c r="C624" s="92" t="s">
        <v>656</v>
      </c>
      <c r="D624" s="92" t="s">
        <v>23</v>
      </c>
      <c r="E624" s="170">
        <v>6.51</v>
      </c>
    </row>
    <row r="625" spans="2:5" ht="50.1" customHeight="1">
      <c r="B625" s="171">
        <v>7040</v>
      </c>
      <c r="C625" s="92" t="s">
        <v>657</v>
      </c>
      <c r="D625" s="92" t="s">
        <v>23</v>
      </c>
      <c r="E625" s="170">
        <v>31.01</v>
      </c>
    </row>
    <row r="626" spans="2:5" ht="50.1" customHeight="1">
      <c r="B626" s="171">
        <v>7044</v>
      </c>
      <c r="C626" s="92" t="s">
        <v>658</v>
      </c>
      <c r="D626" s="92" t="s">
        <v>23</v>
      </c>
      <c r="E626" s="170">
        <v>0.22</v>
      </c>
    </row>
    <row r="627" spans="2:5" ht="50.1" customHeight="1">
      <c r="B627" s="171">
        <v>7045</v>
      </c>
      <c r="C627" s="92" t="s">
        <v>659</v>
      </c>
      <c r="D627" s="92" t="s">
        <v>23</v>
      </c>
      <c r="E627" s="170">
        <v>0.04</v>
      </c>
    </row>
    <row r="628" spans="2:5" ht="50.1" customHeight="1">
      <c r="B628" s="171">
        <v>7046</v>
      </c>
      <c r="C628" s="92" t="s">
        <v>660</v>
      </c>
      <c r="D628" s="92" t="s">
        <v>23</v>
      </c>
      <c r="E628" s="170">
        <v>0.24</v>
      </c>
    </row>
    <row r="629" spans="2:5" ht="50.1" customHeight="1">
      <c r="B629" s="171">
        <v>7047</v>
      </c>
      <c r="C629" s="92" t="s">
        <v>661</v>
      </c>
      <c r="D629" s="92" t="s">
        <v>23</v>
      </c>
      <c r="E629" s="170">
        <v>4.3899999999999997</v>
      </c>
    </row>
    <row r="630" spans="2:5" ht="50.1" customHeight="1">
      <c r="B630" s="171">
        <v>7051</v>
      </c>
      <c r="C630" s="92" t="s">
        <v>662</v>
      </c>
      <c r="D630" s="92" t="s">
        <v>23</v>
      </c>
      <c r="E630" s="170">
        <v>21.98</v>
      </c>
    </row>
    <row r="631" spans="2:5" ht="50.1" customHeight="1">
      <c r="B631" s="171">
        <v>7052</v>
      </c>
      <c r="C631" s="92" t="s">
        <v>663</v>
      </c>
      <c r="D631" s="92" t="s">
        <v>23</v>
      </c>
      <c r="E631" s="170">
        <v>5.77</v>
      </c>
    </row>
    <row r="632" spans="2:5" ht="50.1" customHeight="1">
      <c r="B632" s="171">
        <v>7053</v>
      </c>
      <c r="C632" s="92" t="s">
        <v>664</v>
      </c>
      <c r="D632" s="92" t="s">
        <v>23</v>
      </c>
      <c r="E632" s="170">
        <v>27.51</v>
      </c>
    </row>
    <row r="633" spans="2:5" ht="50.1" customHeight="1">
      <c r="B633" s="171">
        <v>7054</v>
      </c>
      <c r="C633" s="92" t="s">
        <v>665</v>
      </c>
      <c r="D633" s="92" t="s">
        <v>23</v>
      </c>
      <c r="E633" s="170">
        <v>61.28</v>
      </c>
    </row>
    <row r="634" spans="2:5" ht="50.1" customHeight="1">
      <c r="B634" s="171">
        <v>7058</v>
      </c>
      <c r="C634" s="92" t="s">
        <v>666</v>
      </c>
      <c r="D634" s="92" t="s">
        <v>23</v>
      </c>
      <c r="E634" s="170">
        <v>11.51</v>
      </c>
    </row>
    <row r="635" spans="2:5" ht="50.1" customHeight="1">
      <c r="B635" s="171">
        <v>7059</v>
      </c>
      <c r="C635" s="92" t="s">
        <v>667</v>
      </c>
      <c r="D635" s="92" t="s">
        <v>23</v>
      </c>
      <c r="E635" s="170">
        <v>4.0199999999999996</v>
      </c>
    </row>
    <row r="636" spans="2:5" ht="50.1" customHeight="1">
      <c r="B636" s="171">
        <v>7060</v>
      </c>
      <c r="C636" s="92" t="s">
        <v>668</v>
      </c>
      <c r="D636" s="92" t="s">
        <v>23</v>
      </c>
      <c r="E636" s="170">
        <v>21.59</v>
      </c>
    </row>
    <row r="637" spans="2:5" ht="50.1" customHeight="1">
      <c r="B637" s="171">
        <v>7061</v>
      </c>
      <c r="C637" s="92" t="s">
        <v>669</v>
      </c>
      <c r="D637" s="92" t="s">
        <v>23</v>
      </c>
      <c r="E637" s="170">
        <v>89.46</v>
      </c>
    </row>
    <row r="638" spans="2:5" ht="50.1" customHeight="1">
      <c r="B638" s="171">
        <v>7063</v>
      </c>
      <c r="C638" s="92" t="s">
        <v>670</v>
      </c>
      <c r="D638" s="92" t="s">
        <v>23</v>
      </c>
      <c r="E638" s="170">
        <v>10.29</v>
      </c>
    </row>
    <row r="639" spans="2:5" ht="50.1" customHeight="1">
      <c r="B639" s="171">
        <v>7064</v>
      </c>
      <c r="C639" s="92" t="s">
        <v>671</v>
      </c>
      <c r="D639" s="92" t="s">
        <v>23</v>
      </c>
      <c r="E639" s="170">
        <v>2.7</v>
      </c>
    </row>
    <row r="640" spans="2:5" ht="50.1" customHeight="1">
      <c r="B640" s="171">
        <v>7065</v>
      </c>
      <c r="C640" s="92" t="s">
        <v>672</v>
      </c>
      <c r="D640" s="92" t="s">
        <v>23</v>
      </c>
      <c r="E640" s="170">
        <v>11.25</v>
      </c>
    </row>
    <row r="641" spans="2:5" ht="50.1" customHeight="1">
      <c r="B641" s="171">
        <v>7066</v>
      </c>
      <c r="C641" s="92" t="s">
        <v>673</v>
      </c>
      <c r="D641" s="92" t="s">
        <v>23</v>
      </c>
      <c r="E641" s="170">
        <v>58.98</v>
      </c>
    </row>
    <row r="642" spans="2:5" ht="50.1" customHeight="1">
      <c r="B642" s="171">
        <v>53786</v>
      </c>
      <c r="C642" s="92" t="s">
        <v>674</v>
      </c>
      <c r="D642" s="92" t="s">
        <v>23</v>
      </c>
      <c r="E642" s="170">
        <v>45.07</v>
      </c>
    </row>
    <row r="643" spans="2:5" ht="50.1" customHeight="1">
      <c r="B643" s="171">
        <v>53788</v>
      </c>
      <c r="C643" s="92" t="s">
        <v>675</v>
      </c>
      <c r="D643" s="92" t="s">
        <v>23</v>
      </c>
      <c r="E643" s="170">
        <v>39.200000000000003</v>
      </c>
    </row>
    <row r="644" spans="2:5" ht="50.1" customHeight="1">
      <c r="B644" s="171">
        <v>53792</v>
      </c>
      <c r="C644" s="92" t="s">
        <v>676</v>
      </c>
      <c r="D644" s="92" t="s">
        <v>23</v>
      </c>
      <c r="E644" s="170">
        <v>111.21</v>
      </c>
    </row>
    <row r="645" spans="2:5" ht="50.1" customHeight="1">
      <c r="B645" s="171">
        <v>53794</v>
      </c>
      <c r="C645" s="92" t="s">
        <v>677</v>
      </c>
      <c r="D645" s="92" t="s">
        <v>23</v>
      </c>
      <c r="E645" s="170">
        <v>35</v>
      </c>
    </row>
    <row r="646" spans="2:5" ht="50.1" customHeight="1">
      <c r="B646" s="171">
        <v>53797</v>
      </c>
      <c r="C646" s="92" t="s">
        <v>678</v>
      </c>
      <c r="D646" s="92" t="s">
        <v>23</v>
      </c>
      <c r="E646" s="170">
        <v>91.39</v>
      </c>
    </row>
    <row r="647" spans="2:5" ht="50.1" customHeight="1">
      <c r="B647" s="171">
        <v>53804</v>
      </c>
      <c r="C647" s="92" t="s">
        <v>679</v>
      </c>
      <c r="D647" s="92" t="s">
        <v>23</v>
      </c>
      <c r="E647" s="170">
        <v>2.48</v>
      </c>
    </row>
    <row r="648" spans="2:5" ht="50.1" customHeight="1">
      <c r="B648" s="171">
        <v>53806</v>
      </c>
      <c r="C648" s="92" t="s">
        <v>680</v>
      </c>
      <c r="D648" s="92" t="s">
        <v>23</v>
      </c>
      <c r="E648" s="170">
        <v>38.950000000000003</v>
      </c>
    </row>
    <row r="649" spans="2:5" ht="50.1" customHeight="1">
      <c r="B649" s="171">
        <v>53810</v>
      </c>
      <c r="C649" s="92" t="s">
        <v>681</v>
      </c>
      <c r="D649" s="92" t="s">
        <v>23</v>
      </c>
      <c r="E649" s="170">
        <v>39.19</v>
      </c>
    </row>
    <row r="650" spans="2:5" ht="50.1" customHeight="1">
      <c r="B650" s="171">
        <v>53814</v>
      </c>
      <c r="C650" s="92" t="s">
        <v>682</v>
      </c>
      <c r="D650" s="92" t="s">
        <v>23</v>
      </c>
      <c r="E650" s="170">
        <v>128.38999999999999</v>
      </c>
    </row>
    <row r="651" spans="2:5" ht="50.1" customHeight="1">
      <c r="B651" s="171">
        <v>53817</v>
      </c>
      <c r="C651" s="92" t="s">
        <v>683</v>
      </c>
      <c r="D651" s="92" t="s">
        <v>23</v>
      </c>
      <c r="E651" s="170">
        <v>49.01</v>
      </c>
    </row>
    <row r="652" spans="2:5" ht="50.1" customHeight="1">
      <c r="B652" s="171">
        <v>53818</v>
      </c>
      <c r="C652" s="92" t="s">
        <v>684</v>
      </c>
      <c r="D652" s="92" t="s">
        <v>23</v>
      </c>
      <c r="E652" s="170">
        <v>4.78</v>
      </c>
    </row>
    <row r="653" spans="2:5" ht="50.1" customHeight="1">
      <c r="B653" s="171">
        <v>53827</v>
      </c>
      <c r="C653" s="92" t="s">
        <v>685</v>
      </c>
      <c r="D653" s="92" t="s">
        <v>23</v>
      </c>
      <c r="E653" s="170">
        <v>89.46</v>
      </c>
    </row>
    <row r="654" spans="2:5" ht="50.1" customHeight="1">
      <c r="B654" s="171">
        <v>53829</v>
      </c>
      <c r="C654" s="92" t="s">
        <v>686</v>
      </c>
      <c r="D654" s="92" t="s">
        <v>23</v>
      </c>
      <c r="E654" s="170">
        <v>91.39</v>
      </c>
    </row>
    <row r="655" spans="2:5" ht="50.1" customHeight="1">
      <c r="B655" s="171">
        <v>53831</v>
      </c>
      <c r="C655" s="92" t="s">
        <v>687</v>
      </c>
      <c r="D655" s="92" t="s">
        <v>23</v>
      </c>
      <c r="E655" s="170">
        <v>111.21</v>
      </c>
    </row>
    <row r="656" spans="2:5" ht="50.1" customHeight="1">
      <c r="B656" s="171">
        <v>53840</v>
      </c>
      <c r="C656" s="92" t="s">
        <v>688</v>
      </c>
      <c r="D656" s="92" t="s">
        <v>23</v>
      </c>
      <c r="E656" s="170">
        <v>1.34</v>
      </c>
    </row>
    <row r="657" spans="2:5" ht="50.1" customHeight="1">
      <c r="B657" s="171">
        <v>53841</v>
      </c>
      <c r="C657" s="92" t="s">
        <v>689</v>
      </c>
      <c r="D657" s="92" t="s">
        <v>23</v>
      </c>
      <c r="E657" s="170">
        <v>0.93</v>
      </c>
    </row>
    <row r="658" spans="2:5" ht="50.1" customHeight="1">
      <c r="B658" s="171">
        <v>53849</v>
      </c>
      <c r="C658" s="92" t="s">
        <v>690</v>
      </c>
      <c r="D658" s="92" t="s">
        <v>23</v>
      </c>
      <c r="E658" s="170">
        <v>61.28</v>
      </c>
    </row>
    <row r="659" spans="2:5" ht="50.1" customHeight="1">
      <c r="B659" s="171">
        <v>53857</v>
      </c>
      <c r="C659" s="92" t="s">
        <v>691</v>
      </c>
      <c r="D659" s="92" t="s">
        <v>23</v>
      </c>
      <c r="E659" s="170">
        <v>26.25</v>
      </c>
    </row>
    <row r="660" spans="2:5" ht="50.1" customHeight="1">
      <c r="B660" s="171">
        <v>53858</v>
      </c>
      <c r="C660" s="92" t="s">
        <v>692</v>
      </c>
      <c r="D660" s="92" t="s">
        <v>23</v>
      </c>
      <c r="E660" s="170">
        <v>62.74</v>
      </c>
    </row>
    <row r="661" spans="2:5" ht="50.1" customHeight="1">
      <c r="B661" s="171">
        <v>53861</v>
      </c>
      <c r="C661" s="92" t="s">
        <v>693</v>
      </c>
      <c r="D661" s="92" t="s">
        <v>23</v>
      </c>
      <c r="E661" s="170">
        <v>36.39</v>
      </c>
    </row>
    <row r="662" spans="2:5" ht="50.1" customHeight="1">
      <c r="B662" s="171">
        <v>53863</v>
      </c>
      <c r="C662" s="92" t="s">
        <v>694</v>
      </c>
      <c r="D662" s="92" t="s">
        <v>23</v>
      </c>
      <c r="E662" s="170">
        <v>0.97</v>
      </c>
    </row>
    <row r="663" spans="2:5" ht="50.1" customHeight="1">
      <c r="B663" s="171">
        <v>53865</v>
      </c>
      <c r="C663" s="92" t="s">
        <v>695</v>
      </c>
      <c r="D663" s="92" t="s">
        <v>23</v>
      </c>
      <c r="E663" s="170">
        <v>30.47</v>
      </c>
    </row>
    <row r="664" spans="2:5" ht="50.1" customHeight="1">
      <c r="B664" s="171">
        <v>53866</v>
      </c>
      <c r="C664" s="92" t="s">
        <v>696</v>
      </c>
      <c r="D664" s="92" t="s">
        <v>23</v>
      </c>
      <c r="E664" s="170">
        <v>1.1599999999999999</v>
      </c>
    </row>
    <row r="665" spans="2:5" ht="50.1" customHeight="1">
      <c r="B665" s="171">
        <v>53882</v>
      </c>
      <c r="C665" s="92" t="s">
        <v>697</v>
      </c>
      <c r="D665" s="92" t="s">
        <v>23</v>
      </c>
      <c r="E665" s="170">
        <v>17.489999999999998</v>
      </c>
    </row>
    <row r="666" spans="2:5" ht="50.1" customHeight="1">
      <c r="B666" s="171">
        <v>55263</v>
      </c>
      <c r="C666" s="92" t="s">
        <v>698</v>
      </c>
      <c r="D666" s="92" t="s">
        <v>23</v>
      </c>
      <c r="E666" s="170">
        <v>54.42</v>
      </c>
    </row>
    <row r="667" spans="2:5" ht="50.1" customHeight="1">
      <c r="B667" s="171">
        <v>73303</v>
      </c>
      <c r="C667" s="92" t="s">
        <v>699</v>
      </c>
      <c r="D667" s="92" t="s">
        <v>23</v>
      </c>
      <c r="E667" s="170">
        <v>2.61</v>
      </c>
    </row>
    <row r="668" spans="2:5" ht="50.1" customHeight="1">
      <c r="B668" s="171">
        <v>73307</v>
      </c>
      <c r="C668" s="92" t="s">
        <v>700</v>
      </c>
      <c r="D668" s="92" t="s">
        <v>23</v>
      </c>
      <c r="E668" s="170">
        <v>2.33</v>
      </c>
    </row>
    <row r="669" spans="2:5" ht="50.1" customHeight="1">
      <c r="B669" s="171">
        <v>73309</v>
      </c>
      <c r="C669" s="92" t="s">
        <v>701</v>
      </c>
      <c r="D669" s="92" t="s">
        <v>23</v>
      </c>
      <c r="E669" s="170">
        <v>16.48</v>
      </c>
    </row>
    <row r="670" spans="2:5" ht="50.1" customHeight="1">
      <c r="B670" s="171">
        <v>73311</v>
      </c>
      <c r="C670" s="92" t="s">
        <v>702</v>
      </c>
      <c r="D670" s="92" t="s">
        <v>23</v>
      </c>
      <c r="E670" s="170">
        <v>102.93</v>
      </c>
    </row>
    <row r="671" spans="2:5" ht="50.1" customHeight="1">
      <c r="B671" s="171">
        <v>73313</v>
      </c>
      <c r="C671" s="92" t="s">
        <v>703</v>
      </c>
      <c r="D671" s="92" t="s">
        <v>23</v>
      </c>
      <c r="E671" s="170">
        <v>4.33</v>
      </c>
    </row>
    <row r="672" spans="2:5" ht="50.1" customHeight="1">
      <c r="B672" s="171">
        <v>73315</v>
      </c>
      <c r="C672" s="92" t="s">
        <v>704</v>
      </c>
      <c r="D672" s="92" t="s">
        <v>23</v>
      </c>
      <c r="E672" s="170">
        <v>39.200000000000003</v>
      </c>
    </row>
    <row r="673" spans="2:5" ht="50.1" customHeight="1">
      <c r="B673" s="171">
        <v>73335</v>
      </c>
      <c r="C673" s="92" t="s">
        <v>705</v>
      </c>
      <c r="D673" s="92" t="s">
        <v>23</v>
      </c>
      <c r="E673" s="170">
        <v>16.77</v>
      </c>
    </row>
    <row r="674" spans="2:5" ht="50.1" customHeight="1">
      <c r="B674" s="171">
        <v>73340</v>
      </c>
      <c r="C674" s="92" t="s">
        <v>706</v>
      </c>
      <c r="D674" s="92" t="s">
        <v>23</v>
      </c>
      <c r="E674" s="170">
        <v>89.46</v>
      </c>
    </row>
    <row r="675" spans="2:5" ht="50.1" customHeight="1">
      <c r="B675" s="171">
        <v>83361</v>
      </c>
      <c r="C675" s="92" t="s">
        <v>707</v>
      </c>
      <c r="D675" s="92" t="s">
        <v>23</v>
      </c>
      <c r="E675" s="170">
        <v>10.38</v>
      </c>
    </row>
    <row r="676" spans="2:5" ht="50.1" customHeight="1">
      <c r="B676" s="171">
        <v>83761</v>
      </c>
      <c r="C676" s="92" t="s">
        <v>708</v>
      </c>
      <c r="D676" s="92" t="s">
        <v>23</v>
      </c>
      <c r="E676" s="170">
        <v>5.57</v>
      </c>
    </row>
    <row r="677" spans="2:5" ht="50.1" customHeight="1">
      <c r="B677" s="171">
        <v>83762</v>
      </c>
      <c r="C677" s="92" t="s">
        <v>709</v>
      </c>
      <c r="D677" s="92" t="s">
        <v>23</v>
      </c>
      <c r="E677" s="170">
        <v>6.97</v>
      </c>
    </row>
    <row r="678" spans="2:5" ht="50.1" customHeight="1">
      <c r="B678" s="171">
        <v>83763</v>
      </c>
      <c r="C678" s="92" t="s">
        <v>710</v>
      </c>
      <c r="D678" s="92" t="s">
        <v>23</v>
      </c>
      <c r="E678" s="170">
        <v>29.01</v>
      </c>
    </row>
    <row r="679" spans="2:5" ht="50.1" customHeight="1">
      <c r="B679" s="171">
        <v>83764</v>
      </c>
      <c r="C679" s="92" t="s">
        <v>711</v>
      </c>
      <c r="D679" s="92" t="s">
        <v>23</v>
      </c>
      <c r="E679" s="170">
        <v>1.25</v>
      </c>
    </row>
    <row r="680" spans="2:5" ht="50.1" customHeight="1">
      <c r="B680" s="171">
        <v>87026</v>
      </c>
      <c r="C680" s="92" t="s">
        <v>712</v>
      </c>
      <c r="D680" s="92" t="s">
        <v>23</v>
      </c>
      <c r="E680" s="170">
        <v>0.35</v>
      </c>
    </row>
    <row r="681" spans="2:5" ht="50.1" customHeight="1">
      <c r="B681" s="171">
        <v>87441</v>
      </c>
      <c r="C681" s="92" t="s">
        <v>713</v>
      </c>
      <c r="D681" s="92" t="s">
        <v>23</v>
      </c>
      <c r="E681" s="170">
        <v>0.28999999999999998</v>
      </c>
    </row>
    <row r="682" spans="2:5" ht="50.1" customHeight="1">
      <c r="B682" s="171">
        <v>87442</v>
      </c>
      <c r="C682" s="92" t="s">
        <v>714</v>
      </c>
      <c r="D682" s="92" t="s">
        <v>23</v>
      </c>
      <c r="E682" s="170">
        <v>0.06</v>
      </c>
    </row>
    <row r="683" spans="2:5" ht="50.1" customHeight="1">
      <c r="B683" s="171">
        <v>87443</v>
      </c>
      <c r="C683" s="92" t="s">
        <v>715</v>
      </c>
      <c r="D683" s="92" t="s">
        <v>23</v>
      </c>
      <c r="E683" s="170">
        <v>0.27</v>
      </c>
    </row>
    <row r="684" spans="2:5" ht="50.1" customHeight="1">
      <c r="B684" s="171">
        <v>87444</v>
      </c>
      <c r="C684" s="92" t="s">
        <v>716</v>
      </c>
      <c r="D684" s="92" t="s">
        <v>23</v>
      </c>
      <c r="E684" s="170">
        <v>2.44</v>
      </c>
    </row>
    <row r="685" spans="2:5" ht="50.1" customHeight="1">
      <c r="B685" s="171">
        <v>88387</v>
      </c>
      <c r="C685" s="92" t="s">
        <v>717</v>
      </c>
      <c r="D685" s="92" t="s">
        <v>23</v>
      </c>
      <c r="E685" s="170">
        <v>0.56000000000000005</v>
      </c>
    </row>
    <row r="686" spans="2:5" ht="50.1" customHeight="1">
      <c r="B686" s="171">
        <v>88389</v>
      </c>
      <c r="C686" s="92" t="s">
        <v>718</v>
      </c>
      <c r="D686" s="92" t="s">
        <v>23</v>
      </c>
      <c r="E686" s="170">
        <v>0.12</v>
      </c>
    </row>
    <row r="687" spans="2:5" ht="50.1" customHeight="1">
      <c r="B687" s="171">
        <v>88390</v>
      </c>
      <c r="C687" s="92" t="s">
        <v>719</v>
      </c>
      <c r="D687" s="92" t="s">
        <v>23</v>
      </c>
      <c r="E687" s="170">
        <v>0.71</v>
      </c>
    </row>
    <row r="688" spans="2:5" ht="50.1" customHeight="1">
      <c r="B688" s="171">
        <v>88391</v>
      </c>
      <c r="C688" s="92" t="s">
        <v>720</v>
      </c>
      <c r="D688" s="92" t="s">
        <v>23</v>
      </c>
      <c r="E688" s="170">
        <v>1.9</v>
      </c>
    </row>
    <row r="689" spans="2:5" ht="50.1" customHeight="1">
      <c r="B689" s="171">
        <v>88394</v>
      </c>
      <c r="C689" s="92" t="s">
        <v>721</v>
      </c>
      <c r="D689" s="92" t="s">
        <v>23</v>
      </c>
      <c r="E689" s="170">
        <v>0.67</v>
      </c>
    </row>
    <row r="690" spans="2:5" ht="50.1" customHeight="1">
      <c r="B690" s="171">
        <v>88395</v>
      </c>
      <c r="C690" s="92" t="s">
        <v>722</v>
      </c>
      <c r="D690" s="92" t="s">
        <v>23</v>
      </c>
      <c r="E690" s="170">
        <v>0.15</v>
      </c>
    </row>
    <row r="691" spans="2:5" ht="50.1" customHeight="1">
      <c r="B691" s="171">
        <v>88396</v>
      </c>
      <c r="C691" s="92" t="s">
        <v>723</v>
      </c>
      <c r="D691" s="92" t="s">
        <v>23</v>
      </c>
      <c r="E691" s="170">
        <v>0.84</v>
      </c>
    </row>
    <row r="692" spans="2:5" ht="50.1" customHeight="1">
      <c r="B692" s="171">
        <v>88397</v>
      </c>
      <c r="C692" s="92" t="s">
        <v>724</v>
      </c>
      <c r="D692" s="92" t="s">
        <v>23</v>
      </c>
      <c r="E692" s="170">
        <v>2.86</v>
      </c>
    </row>
    <row r="693" spans="2:5" ht="50.1" customHeight="1">
      <c r="B693" s="171">
        <v>88400</v>
      </c>
      <c r="C693" s="92" t="s">
        <v>725</v>
      </c>
      <c r="D693" s="92" t="s">
        <v>23</v>
      </c>
      <c r="E693" s="170">
        <v>0.53</v>
      </c>
    </row>
    <row r="694" spans="2:5" ht="50.1" customHeight="1">
      <c r="B694" s="171">
        <v>88401</v>
      </c>
      <c r="C694" s="92" t="s">
        <v>726</v>
      </c>
      <c r="D694" s="92" t="s">
        <v>23</v>
      </c>
      <c r="E694" s="170">
        <v>0.12</v>
      </c>
    </row>
    <row r="695" spans="2:5" ht="50.1" customHeight="1">
      <c r="B695" s="171">
        <v>88402</v>
      </c>
      <c r="C695" s="92" t="s">
        <v>727</v>
      </c>
      <c r="D695" s="92" t="s">
        <v>23</v>
      </c>
      <c r="E695" s="170">
        <v>0.67</v>
      </c>
    </row>
    <row r="696" spans="2:5" ht="50.1" customHeight="1">
      <c r="B696" s="171">
        <v>88403</v>
      </c>
      <c r="C696" s="92" t="s">
        <v>728</v>
      </c>
      <c r="D696" s="92" t="s">
        <v>23</v>
      </c>
      <c r="E696" s="170">
        <v>1.1399999999999999</v>
      </c>
    </row>
    <row r="697" spans="2:5" ht="50.1" customHeight="1">
      <c r="B697" s="171">
        <v>88419</v>
      </c>
      <c r="C697" s="92" t="s">
        <v>729</v>
      </c>
      <c r="D697" s="92" t="s">
        <v>23</v>
      </c>
      <c r="E697" s="170">
        <v>3.49</v>
      </c>
    </row>
    <row r="698" spans="2:5" ht="50.1" customHeight="1">
      <c r="B698" s="171">
        <v>88422</v>
      </c>
      <c r="C698" s="92" t="s">
        <v>730</v>
      </c>
      <c r="D698" s="92" t="s">
        <v>23</v>
      </c>
      <c r="E698" s="170">
        <v>0.78</v>
      </c>
    </row>
    <row r="699" spans="2:5" ht="50.1" customHeight="1">
      <c r="B699" s="171">
        <v>88425</v>
      </c>
      <c r="C699" s="92" t="s">
        <v>731</v>
      </c>
      <c r="D699" s="92" t="s">
        <v>23</v>
      </c>
      <c r="E699" s="170">
        <v>3.82</v>
      </c>
    </row>
    <row r="700" spans="2:5" ht="50.1" customHeight="1">
      <c r="B700" s="171">
        <v>88427</v>
      </c>
      <c r="C700" s="92" t="s">
        <v>732</v>
      </c>
      <c r="D700" s="92" t="s">
        <v>23</v>
      </c>
      <c r="E700" s="170">
        <v>2.9</v>
      </c>
    </row>
    <row r="701" spans="2:5" ht="50.1" customHeight="1">
      <c r="B701" s="171">
        <v>88434</v>
      </c>
      <c r="C701" s="92" t="s">
        <v>733</v>
      </c>
      <c r="D701" s="92" t="s">
        <v>23</v>
      </c>
      <c r="E701" s="170">
        <v>4.63</v>
      </c>
    </row>
    <row r="702" spans="2:5" ht="50.1" customHeight="1">
      <c r="B702" s="171">
        <v>88435</v>
      </c>
      <c r="C702" s="92" t="s">
        <v>734</v>
      </c>
      <c r="D702" s="92" t="s">
        <v>23</v>
      </c>
      <c r="E702" s="170">
        <v>1.04</v>
      </c>
    </row>
    <row r="703" spans="2:5" ht="50.1" customHeight="1">
      <c r="B703" s="171">
        <v>88436</v>
      </c>
      <c r="C703" s="92" t="s">
        <v>735</v>
      </c>
      <c r="D703" s="92" t="s">
        <v>23</v>
      </c>
      <c r="E703" s="170">
        <v>5.0599999999999996</v>
      </c>
    </row>
    <row r="704" spans="2:5" ht="50.1" customHeight="1">
      <c r="B704" s="171">
        <v>88437</v>
      </c>
      <c r="C704" s="92" t="s">
        <v>736</v>
      </c>
      <c r="D704" s="92" t="s">
        <v>23</v>
      </c>
      <c r="E704" s="170">
        <v>2.9</v>
      </c>
    </row>
    <row r="705" spans="2:5" ht="50.1" customHeight="1">
      <c r="B705" s="171">
        <v>88569</v>
      </c>
      <c r="C705" s="92" t="s">
        <v>737</v>
      </c>
      <c r="D705" s="92" t="s">
        <v>23</v>
      </c>
      <c r="E705" s="170">
        <v>2.46</v>
      </c>
    </row>
    <row r="706" spans="2:5" ht="50.1" customHeight="1">
      <c r="B706" s="171">
        <v>88570</v>
      </c>
      <c r="C706" s="92" t="s">
        <v>738</v>
      </c>
      <c r="D706" s="92" t="s">
        <v>23</v>
      </c>
      <c r="E706" s="170">
        <v>0.83</v>
      </c>
    </row>
    <row r="707" spans="2:5" ht="50.1" customHeight="1">
      <c r="B707" s="171">
        <v>88826</v>
      </c>
      <c r="C707" s="92" t="s">
        <v>739</v>
      </c>
      <c r="D707" s="92" t="s">
        <v>23</v>
      </c>
      <c r="E707" s="170">
        <v>0.21</v>
      </c>
    </row>
    <row r="708" spans="2:5" ht="50.1" customHeight="1">
      <c r="B708" s="171">
        <v>88827</v>
      </c>
      <c r="C708" s="92" t="s">
        <v>740</v>
      </c>
      <c r="D708" s="92" t="s">
        <v>23</v>
      </c>
      <c r="E708" s="170">
        <v>0.04</v>
      </c>
    </row>
    <row r="709" spans="2:5" ht="50.1" customHeight="1">
      <c r="B709" s="171">
        <v>88828</v>
      </c>
      <c r="C709" s="92" t="s">
        <v>741</v>
      </c>
      <c r="D709" s="92" t="s">
        <v>23</v>
      </c>
      <c r="E709" s="170">
        <v>0.2</v>
      </c>
    </row>
    <row r="710" spans="2:5" ht="50.1" customHeight="1">
      <c r="B710" s="171">
        <v>88829</v>
      </c>
      <c r="C710" s="92" t="s">
        <v>742</v>
      </c>
      <c r="D710" s="92" t="s">
        <v>23</v>
      </c>
      <c r="E710" s="170">
        <v>0.76</v>
      </c>
    </row>
    <row r="711" spans="2:5" ht="50.1" customHeight="1">
      <c r="B711" s="171">
        <v>88832</v>
      </c>
      <c r="C711" s="92" t="s">
        <v>743</v>
      </c>
      <c r="D711" s="92" t="s">
        <v>23</v>
      </c>
      <c r="E711" s="170">
        <v>21.1</v>
      </c>
    </row>
    <row r="712" spans="2:5" ht="50.1" customHeight="1">
      <c r="B712" s="171">
        <v>88834</v>
      </c>
      <c r="C712" s="92" t="s">
        <v>744</v>
      </c>
      <c r="D712" s="92" t="s">
        <v>23</v>
      </c>
      <c r="E712" s="170">
        <v>5.42</v>
      </c>
    </row>
    <row r="713" spans="2:5" ht="50.1" customHeight="1">
      <c r="B713" s="171">
        <v>88835</v>
      </c>
      <c r="C713" s="92" t="s">
        <v>745</v>
      </c>
      <c r="D713" s="92" t="s">
        <v>23</v>
      </c>
      <c r="E713" s="170">
        <v>26.38</v>
      </c>
    </row>
    <row r="714" spans="2:5" ht="50.1" customHeight="1">
      <c r="B714" s="171">
        <v>88836</v>
      </c>
      <c r="C714" s="92" t="s">
        <v>746</v>
      </c>
      <c r="D714" s="92" t="s">
        <v>23</v>
      </c>
      <c r="E714" s="170">
        <v>53.91</v>
      </c>
    </row>
    <row r="715" spans="2:5" ht="50.1" customHeight="1">
      <c r="B715" s="171">
        <v>88839</v>
      </c>
      <c r="C715" s="92" t="s">
        <v>747</v>
      </c>
      <c r="D715" s="92" t="s">
        <v>23</v>
      </c>
      <c r="E715" s="170">
        <v>17.7</v>
      </c>
    </row>
    <row r="716" spans="2:5" ht="50.1" customHeight="1">
      <c r="B716" s="171">
        <v>88840</v>
      </c>
      <c r="C716" s="92" t="s">
        <v>748</v>
      </c>
      <c r="D716" s="92" t="s">
        <v>23</v>
      </c>
      <c r="E716" s="170">
        <v>7.57</v>
      </c>
    </row>
    <row r="717" spans="2:5" ht="50.1" customHeight="1">
      <c r="B717" s="171">
        <v>88841</v>
      </c>
      <c r="C717" s="92" t="s">
        <v>749</v>
      </c>
      <c r="D717" s="92" t="s">
        <v>23</v>
      </c>
      <c r="E717" s="170">
        <v>31.64</v>
      </c>
    </row>
    <row r="718" spans="2:5" ht="50.1" customHeight="1">
      <c r="B718" s="171">
        <v>88842</v>
      </c>
      <c r="C718" s="92" t="s">
        <v>750</v>
      </c>
      <c r="D718" s="92" t="s">
        <v>23</v>
      </c>
      <c r="E718" s="170">
        <v>61.28</v>
      </c>
    </row>
    <row r="719" spans="2:5" ht="50.1" customHeight="1">
      <c r="B719" s="171">
        <v>88847</v>
      </c>
      <c r="C719" s="92" t="s">
        <v>751</v>
      </c>
      <c r="D719" s="92" t="s">
        <v>23</v>
      </c>
      <c r="E719" s="170">
        <v>14.55</v>
      </c>
    </row>
    <row r="720" spans="2:5" ht="50.1" customHeight="1">
      <c r="B720" s="171">
        <v>88848</v>
      </c>
      <c r="C720" s="92" t="s">
        <v>752</v>
      </c>
      <c r="D720" s="92" t="s">
        <v>23</v>
      </c>
      <c r="E720" s="170">
        <v>5.81</v>
      </c>
    </row>
    <row r="721" spans="2:5" ht="50.1" customHeight="1">
      <c r="B721" s="171">
        <v>88853</v>
      </c>
      <c r="C721" s="92" t="s">
        <v>753</v>
      </c>
      <c r="D721" s="92" t="s">
        <v>23</v>
      </c>
      <c r="E721" s="170">
        <v>0.17</v>
      </c>
    </row>
    <row r="722" spans="2:5" ht="50.1" customHeight="1">
      <c r="B722" s="171">
        <v>88854</v>
      </c>
      <c r="C722" s="92" t="s">
        <v>754</v>
      </c>
      <c r="D722" s="92" t="s">
        <v>23</v>
      </c>
      <c r="E722" s="170">
        <v>0.04</v>
      </c>
    </row>
    <row r="723" spans="2:5" ht="50.1" customHeight="1">
      <c r="B723" s="171">
        <v>88855</v>
      </c>
      <c r="C723" s="92" t="s">
        <v>755</v>
      </c>
      <c r="D723" s="92" t="s">
        <v>23</v>
      </c>
      <c r="E723" s="170">
        <v>1.72</v>
      </c>
    </row>
    <row r="724" spans="2:5" ht="50.1" customHeight="1">
      <c r="B724" s="171">
        <v>88856</v>
      </c>
      <c r="C724" s="92" t="s">
        <v>756</v>
      </c>
      <c r="D724" s="92" t="s">
        <v>23</v>
      </c>
      <c r="E724" s="170">
        <v>0.45</v>
      </c>
    </row>
    <row r="725" spans="2:5" ht="50.1" customHeight="1">
      <c r="B725" s="171">
        <v>88857</v>
      </c>
      <c r="C725" s="92" t="s">
        <v>757</v>
      </c>
      <c r="D725" s="92" t="s">
        <v>23</v>
      </c>
      <c r="E725" s="170">
        <v>13.61</v>
      </c>
    </row>
    <row r="726" spans="2:5" ht="50.1" customHeight="1">
      <c r="B726" s="171">
        <v>88858</v>
      </c>
      <c r="C726" s="92" t="s">
        <v>758</v>
      </c>
      <c r="D726" s="92" t="s">
        <v>23</v>
      </c>
      <c r="E726" s="170">
        <v>3.5</v>
      </c>
    </row>
    <row r="727" spans="2:5" ht="50.1" customHeight="1">
      <c r="B727" s="171">
        <v>88859</v>
      </c>
      <c r="C727" s="92" t="s">
        <v>759</v>
      </c>
      <c r="D727" s="92" t="s">
        <v>23</v>
      </c>
      <c r="E727" s="170">
        <v>12.1</v>
      </c>
    </row>
    <row r="728" spans="2:5" ht="50.1" customHeight="1">
      <c r="B728" s="171">
        <v>88860</v>
      </c>
      <c r="C728" s="92" t="s">
        <v>760</v>
      </c>
      <c r="D728" s="92" t="s">
        <v>23</v>
      </c>
      <c r="E728" s="170">
        <v>3.11</v>
      </c>
    </row>
    <row r="729" spans="2:5" ht="50.1" customHeight="1">
      <c r="B729" s="171">
        <v>88900</v>
      </c>
      <c r="C729" s="92" t="s">
        <v>761</v>
      </c>
      <c r="D729" s="92" t="s">
        <v>23</v>
      </c>
      <c r="E729" s="170">
        <v>24.6</v>
      </c>
    </row>
    <row r="730" spans="2:5" ht="50.1" customHeight="1">
      <c r="B730" s="171">
        <v>88902</v>
      </c>
      <c r="C730" s="92" t="s">
        <v>762</v>
      </c>
      <c r="D730" s="92" t="s">
        <v>23</v>
      </c>
      <c r="E730" s="170">
        <v>6.32</v>
      </c>
    </row>
    <row r="731" spans="2:5" ht="50.1" customHeight="1">
      <c r="B731" s="171">
        <v>88903</v>
      </c>
      <c r="C731" s="92" t="s">
        <v>763</v>
      </c>
      <c r="D731" s="92" t="s">
        <v>23</v>
      </c>
      <c r="E731" s="170">
        <v>30.76</v>
      </c>
    </row>
    <row r="732" spans="2:5" ht="50.1" customHeight="1">
      <c r="B732" s="171">
        <v>88904</v>
      </c>
      <c r="C732" s="92" t="s">
        <v>764</v>
      </c>
      <c r="D732" s="92" t="s">
        <v>23</v>
      </c>
      <c r="E732" s="170">
        <v>75.95</v>
      </c>
    </row>
    <row r="733" spans="2:5" ht="50.1" customHeight="1">
      <c r="B733" s="171">
        <v>89009</v>
      </c>
      <c r="C733" s="92" t="s">
        <v>765</v>
      </c>
      <c r="D733" s="92" t="s">
        <v>23</v>
      </c>
      <c r="E733" s="170">
        <v>21.92</v>
      </c>
    </row>
    <row r="734" spans="2:5" ht="50.1" customHeight="1">
      <c r="B734" s="171">
        <v>89010</v>
      </c>
      <c r="C734" s="92" t="s">
        <v>766</v>
      </c>
      <c r="D734" s="92" t="s">
        <v>23</v>
      </c>
      <c r="E734" s="170">
        <v>9.3699999999999992</v>
      </c>
    </row>
    <row r="735" spans="2:5" ht="50.1" customHeight="1">
      <c r="B735" s="171">
        <v>89011</v>
      </c>
      <c r="C735" s="92" t="s">
        <v>767</v>
      </c>
      <c r="D735" s="92" t="s">
        <v>23</v>
      </c>
      <c r="E735" s="170">
        <v>13.13</v>
      </c>
    </row>
    <row r="736" spans="2:5" ht="50.1" customHeight="1">
      <c r="B736" s="171">
        <v>89012</v>
      </c>
      <c r="C736" s="92" t="s">
        <v>768</v>
      </c>
      <c r="D736" s="92" t="s">
        <v>23</v>
      </c>
      <c r="E736" s="170">
        <v>3.37</v>
      </c>
    </row>
    <row r="737" spans="2:5" ht="50.1" customHeight="1">
      <c r="B737" s="171">
        <v>89013</v>
      </c>
      <c r="C737" s="92" t="s">
        <v>769</v>
      </c>
      <c r="D737" s="92" t="s">
        <v>23</v>
      </c>
      <c r="E737" s="170">
        <v>71.81</v>
      </c>
    </row>
    <row r="738" spans="2:5" ht="50.1" customHeight="1">
      <c r="B738" s="171">
        <v>89014</v>
      </c>
      <c r="C738" s="92" t="s">
        <v>770</v>
      </c>
      <c r="D738" s="92" t="s">
        <v>23</v>
      </c>
      <c r="E738" s="170">
        <v>30.71</v>
      </c>
    </row>
    <row r="739" spans="2:5" ht="50.1" customHeight="1">
      <c r="B739" s="171">
        <v>89015</v>
      </c>
      <c r="C739" s="92" t="s">
        <v>771</v>
      </c>
      <c r="D739" s="92" t="s">
        <v>23</v>
      </c>
      <c r="E739" s="170">
        <v>1.98</v>
      </c>
    </row>
    <row r="740" spans="2:5" ht="50.1" customHeight="1">
      <c r="B740" s="171">
        <v>89016</v>
      </c>
      <c r="C740" s="92" t="s">
        <v>772</v>
      </c>
      <c r="D740" s="92" t="s">
        <v>23</v>
      </c>
      <c r="E740" s="170">
        <v>0.51</v>
      </c>
    </row>
    <row r="741" spans="2:5" ht="50.1" customHeight="1">
      <c r="B741" s="171">
        <v>89017</v>
      </c>
      <c r="C741" s="92" t="s">
        <v>773</v>
      </c>
      <c r="D741" s="92" t="s">
        <v>23</v>
      </c>
      <c r="E741" s="170">
        <v>21.79</v>
      </c>
    </row>
    <row r="742" spans="2:5" ht="50.1" customHeight="1">
      <c r="B742" s="171">
        <v>89018</v>
      </c>
      <c r="C742" s="92" t="s">
        <v>774</v>
      </c>
      <c r="D742" s="92" t="s">
        <v>23</v>
      </c>
      <c r="E742" s="170">
        <v>9.31</v>
      </c>
    </row>
    <row r="743" spans="2:5" ht="50.1" customHeight="1">
      <c r="B743" s="171">
        <v>89019</v>
      </c>
      <c r="C743" s="92" t="s">
        <v>775</v>
      </c>
      <c r="D743" s="92" t="s">
        <v>23</v>
      </c>
      <c r="E743" s="170">
        <v>0.25</v>
      </c>
    </row>
    <row r="744" spans="2:5" ht="50.1" customHeight="1">
      <c r="B744" s="171">
        <v>89020</v>
      </c>
      <c r="C744" s="92" t="s">
        <v>776</v>
      </c>
      <c r="D744" s="92" t="s">
        <v>23</v>
      </c>
      <c r="E744" s="170">
        <v>0.05</v>
      </c>
    </row>
    <row r="745" spans="2:5" ht="50.1" customHeight="1">
      <c r="B745" s="171">
        <v>89023</v>
      </c>
      <c r="C745" s="92" t="s">
        <v>777</v>
      </c>
      <c r="D745" s="92" t="s">
        <v>23</v>
      </c>
      <c r="E745" s="170">
        <v>2.2799999999999998</v>
      </c>
    </row>
    <row r="746" spans="2:5" ht="50.1" customHeight="1">
      <c r="B746" s="171">
        <v>89024</v>
      </c>
      <c r="C746" s="92" t="s">
        <v>778</v>
      </c>
      <c r="D746" s="92" t="s">
        <v>23</v>
      </c>
      <c r="E746" s="170">
        <v>0.91</v>
      </c>
    </row>
    <row r="747" spans="2:5" ht="50.1" customHeight="1">
      <c r="B747" s="171">
        <v>89025</v>
      </c>
      <c r="C747" s="92" t="s">
        <v>779</v>
      </c>
      <c r="D747" s="92" t="s">
        <v>23</v>
      </c>
      <c r="E747" s="170">
        <v>4.29</v>
      </c>
    </row>
    <row r="748" spans="2:5" ht="50.1" customHeight="1">
      <c r="B748" s="171">
        <v>89026</v>
      </c>
      <c r="C748" s="92" t="s">
        <v>780</v>
      </c>
      <c r="D748" s="92" t="s">
        <v>23</v>
      </c>
      <c r="E748" s="170">
        <v>145.78</v>
      </c>
    </row>
    <row r="749" spans="2:5" ht="50.1" customHeight="1">
      <c r="B749" s="171">
        <v>89029</v>
      </c>
      <c r="C749" s="92" t="s">
        <v>781</v>
      </c>
      <c r="D749" s="92" t="s">
        <v>23</v>
      </c>
      <c r="E749" s="170">
        <v>16.91</v>
      </c>
    </row>
    <row r="750" spans="2:5" ht="50.1" customHeight="1">
      <c r="B750" s="171">
        <v>89030</v>
      </c>
      <c r="C750" s="92" t="s">
        <v>782</v>
      </c>
      <c r="D750" s="92" t="s">
        <v>23</v>
      </c>
      <c r="E750" s="170">
        <v>7.23</v>
      </c>
    </row>
    <row r="751" spans="2:5" ht="50.1" customHeight="1">
      <c r="B751" s="171">
        <v>89033</v>
      </c>
      <c r="C751" s="92" t="s">
        <v>783</v>
      </c>
      <c r="D751" s="92" t="s">
        <v>23</v>
      </c>
      <c r="E751" s="170">
        <v>7.54</v>
      </c>
    </row>
    <row r="752" spans="2:5" ht="50.1" customHeight="1">
      <c r="B752" s="171">
        <v>89034</v>
      </c>
      <c r="C752" s="92" t="s">
        <v>784</v>
      </c>
      <c r="D752" s="92" t="s">
        <v>23</v>
      </c>
      <c r="E752" s="170">
        <v>1.98</v>
      </c>
    </row>
    <row r="753" spans="2:5" ht="50.1" customHeight="1">
      <c r="B753" s="171">
        <v>89128</v>
      </c>
      <c r="C753" s="92" t="s">
        <v>785</v>
      </c>
      <c r="D753" s="92" t="s">
        <v>23</v>
      </c>
      <c r="E753" s="170">
        <v>21</v>
      </c>
    </row>
    <row r="754" spans="2:5" ht="50.1" customHeight="1">
      <c r="B754" s="171">
        <v>89129</v>
      </c>
      <c r="C754" s="92" t="s">
        <v>786</v>
      </c>
      <c r="D754" s="92" t="s">
        <v>23</v>
      </c>
      <c r="E754" s="170">
        <v>5.4</v>
      </c>
    </row>
    <row r="755" spans="2:5" ht="50.1" customHeight="1">
      <c r="B755" s="171">
        <v>89130</v>
      </c>
      <c r="C755" s="92" t="s">
        <v>787</v>
      </c>
      <c r="D755" s="92" t="s">
        <v>23</v>
      </c>
      <c r="E755" s="170">
        <v>29.11</v>
      </c>
    </row>
    <row r="756" spans="2:5" ht="50.1" customHeight="1">
      <c r="B756" s="171">
        <v>89131</v>
      </c>
      <c r="C756" s="92" t="s">
        <v>788</v>
      </c>
      <c r="D756" s="92" t="s">
        <v>23</v>
      </c>
      <c r="E756" s="170">
        <v>7.48</v>
      </c>
    </row>
    <row r="757" spans="2:5" ht="50.1" customHeight="1">
      <c r="B757" s="171">
        <v>89210</v>
      </c>
      <c r="C757" s="92" t="s">
        <v>789</v>
      </c>
      <c r="D757" s="92" t="s">
        <v>23</v>
      </c>
      <c r="E757" s="170">
        <v>15.85</v>
      </c>
    </row>
    <row r="758" spans="2:5" ht="50.1" customHeight="1">
      <c r="B758" s="171">
        <v>89211</v>
      </c>
      <c r="C758" s="92" t="s">
        <v>790</v>
      </c>
      <c r="D758" s="92" t="s">
        <v>23</v>
      </c>
      <c r="E758" s="170">
        <v>4.16</v>
      </c>
    </row>
    <row r="759" spans="2:5" ht="50.1" customHeight="1">
      <c r="B759" s="171">
        <v>89212</v>
      </c>
      <c r="C759" s="92" t="s">
        <v>791</v>
      </c>
      <c r="D759" s="92" t="s">
        <v>23</v>
      </c>
      <c r="E759" s="170">
        <v>14.83</v>
      </c>
    </row>
    <row r="760" spans="2:5" ht="50.1" customHeight="1">
      <c r="B760" s="171">
        <v>89213</v>
      </c>
      <c r="C760" s="92" t="s">
        <v>792</v>
      </c>
      <c r="D760" s="92" t="s">
        <v>23</v>
      </c>
      <c r="E760" s="170">
        <v>4.4400000000000004</v>
      </c>
    </row>
    <row r="761" spans="2:5" ht="50.1" customHeight="1">
      <c r="B761" s="171">
        <v>89214</v>
      </c>
      <c r="C761" s="92" t="s">
        <v>793</v>
      </c>
      <c r="D761" s="92" t="s">
        <v>23</v>
      </c>
      <c r="E761" s="170">
        <v>13.92</v>
      </c>
    </row>
    <row r="762" spans="2:5" ht="50.1" customHeight="1">
      <c r="B762" s="171">
        <v>89215</v>
      </c>
      <c r="C762" s="92" t="s">
        <v>794</v>
      </c>
      <c r="D762" s="92" t="s">
        <v>23</v>
      </c>
      <c r="E762" s="170">
        <v>78.430000000000007</v>
      </c>
    </row>
    <row r="763" spans="2:5" ht="50.1" customHeight="1">
      <c r="B763" s="171">
        <v>89221</v>
      </c>
      <c r="C763" s="92" t="s">
        <v>795</v>
      </c>
      <c r="D763" s="92" t="s">
        <v>23</v>
      </c>
      <c r="E763" s="170">
        <v>0.87</v>
      </c>
    </row>
    <row r="764" spans="2:5" ht="50.1" customHeight="1">
      <c r="B764" s="171">
        <v>89222</v>
      </c>
      <c r="C764" s="92" t="s">
        <v>796</v>
      </c>
      <c r="D764" s="92" t="s">
        <v>23</v>
      </c>
      <c r="E764" s="170">
        <v>0.19</v>
      </c>
    </row>
    <row r="765" spans="2:5" ht="50.1" customHeight="1">
      <c r="B765" s="171">
        <v>89223</v>
      </c>
      <c r="C765" s="92" t="s">
        <v>797</v>
      </c>
      <c r="D765" s="92" t="s">
        <v>23</v>
      </c>
      <c r="E765" s="170">
        <v>0.81</v>
      </c>
    </row>
    <row r="766" spans="2:5" ht="50.1" customHeight="1">
      <c r="B766" s="171">
        <v>89224</v>
      </c>
      <c r="C766" s="92" t="s">
        <v>798</v>
      </c>
      <c r="D766" s="92" t="s">
        <v>23</v>
      </c>
      <c r="E766" s="170">
        <v>1.52</v>
      </c>
    </row>
    <row r="767" spans="2:5" ht="50.1" customHeight="1">
      <c r="B767" s="171">
        <v>89228</v>
      </c>
      <c r="C767" s="92" t="s">
        <v>799</v>
      </c>
      <c r="D767" s="92" t="s">
        <v>23</v>
      </c>
      <c r="E767" s="170">
        <v>21.2</v>
      </c>
    </row>
    <row r="768" spans="2:5" ht="50.1" customHeight="1">
      <c r="B768" s="171">
        <v>89229</v>
      </c>
      <c r="C768" s="92" t="s">
        <v>800</v>
      </c>
      <c r="D768" s="92" t="s">
        <v>23</v>
      </c>
      <c r="E768" s="170">
        <v>7.26</v>
      </c>
    </row>
    <row r="769" spans="2:5" ht="50.1" customHeight="1">
      <c r="B769" s="171">
        <v>89230</v>
      </c>
      <c r="C769" s="92" t="s">
        <v>801</v>
      </c>
      <c r="D769" s="92" t="s">
        <v>23</v>
      </c>
      <c r="E769" s="170">
        <v>86.81</v>
      </c>
    </row>
    <row r="770" spans="2:5" ht="50.1" customHeight="1">
      <c r="B770" s="171">
        <v>89231</v>
      </c>
      <c r="C770" s="92" t="s">
        <v>802</v>
      </c>
      <c r="D770" s="92" t="s">
        <v>23</v>
      </c>
      <c r="E770" s="170">
        <v>26.02</v>
      </c>
    </row>
    <row r="771" spans="2:5" ht="50.1" customHeight="1">
      <c r="B771" s="171">
        <v>89232</v>
      </c>
      <c r="C771" s="92" t="s">
        <v>803</v>
      </c>
      <c r="D771" s="92" t="s">
        <v>23</v>
      </c>
      <c r="E771" s="170">
        <v>154.85</v>
      </c>
    </row>
    <row r="772" spans="2:5" ht="50.1" customHeight="1">
      <c r="B772" s="171">
        <v>89233</v>
      </c>
      <c r="C772" s="92" t="s">
        <v>804</v>
      </c>
      <c r="D772" s="92" t="s">
        <v>23</v>
      </c>
      <c r="E772" s="170">
        <v>101.94</v>
      </c>
    </row>
    <row r="773" spans="2:5" ht="50.1" customHeight="1">
      <c r="B773" s="171">
        <v>89236</v>
      </c>
      <c r="C773" s="92" t="s">
        <v>805</v>
      </c>
      <c r="D773" s="92" t="s">
        <v>23</v>
      </c>
      <c r="E773" s="170">
        <v>202.79</v>
      </c>
    </row>
    <row r="774" spans="2:5" ht="50.1" customHeight="1">
      <c r="B774" s="171">
        <v>89237</v>
      </c>
      <c r="C774" s="92" t="s">
        <v>806</v>
      </c>
      <c r="D774" s="92" t="s">
        <v>23</v>
      </c>
      <c r="E774" s="170">
        <v>60.79</v>
      </c>
    </row>
    <row r="775" spans="2:5" ht="50.1" customHeight="1">
      <c r="B775" s="171">
        <v>89238</v>
      </c>
      <c r="C775" s="92" t="s">
        <v>807</v>
      </c>
      <c r="D775" s="92" t="s">
        <v>23</v>
      </c>
      <c r="E775" s="170">
        <v>361.73</v>
      </c>
    </row>
    <row r="776" spans="2:5" ht="50.1" customHeight="1">
      <c r="B776" s="171">
        <v>89239</v>
      </c>
      <c r="C776" s="92" t="s">
        <v>808</v>
      </c>
      <c r="D776" s="92" t="s">
        <v>23</v>
      </c>
      <c r="E776" s="170">
        <v>269.58</v>
      </c>
    </row>
    <row r="777" spans="2:5" ht="50.1" customHeight="1">
      <c r="B777" s="171">
        <v>89240</v>
      </c>
      <c r="C777" s="92" t="s">
        <v>809</v>
      </c>
      <c r="D777" s="92" t="s">
        <v>23</v>
      </c>
      <c r="E777" s="170">
        <v>62.23</v>
      </c>
    </row>
    <row r="778" spans="2:5" ht="50.1" customHeight="1">
      <c r="B778" s="171">
        <v>89241</v>
      </c>
      <c r="C778" s="92" t="s">
        <v>810</v>
      </c>
      <c r="D778" s="92" t="s">
        <v>23</v>
      </c>
      <c r="E778" s="170">
        <v>21.31</v>
      </c>
    </row>
    <row r="779" spans="2:5" ht="50.1" customHeight="1">
      <c r="B779" s="171">
        <v>89246</v>
      </c>
      <c r="C779" s="92" t="s">
        <v>811</v>
      </c>
      <c r="D779" s="92" t="s">
        <v>23</v>
      </c>
      <c r="E779" s="170">
        <v>176.21</v>
      </c>
    </row>
    <row r="780" spans="2:5" ht="50.1" customHeight="1">
      <c r="B780" s="171">
        <v>89247</v>
      </c>
      <c r="C780" s="92" t="s">
        <v>812</v>
      </c>
      <c r="D780" s="92" t="s">
        <v>23</v>
      </c>
      <c r="E780" s="170">
        <v>52.82</v>
      </c>
    </row>
    <row r="781" spans="2:5" ht="50.1" customHeight="1">
      <c r="B781" s="171">
        <v>89248</v>
      </c>
      <c r="C781" s="92" t="s">
        <v>813</v>
      </c>
      <c r="D781" s="92" t="s">
        <v>23</v>
      </c>
      <c r="E781" s="170">
        <v>314.32</v>
      </c>
    </row>
    <row r="782" spans="2:5" ht="50.1" customHeight="1">
      <c r="B782" s="171">
        <v>89249</v>
      </c>
      <c r="C782" s="92" t="s">
        <v>814</v>
      </c>
      <c r="D782" s="92" t="s">
        <v>23</v>
      </c>
      <c r="E782" s="170">
        <v>206.84</v>
      </c>
    </row>
    <row r="783" spans="2:5" ht="50.1" customHeight="1">
      <c r="B783" s="171">
        <v>89253</v>
      </c>
      <c r="C783" s="92" t="s">
        <v>815</v>
      </c>
      <c r="D783" s="92" t="s">
        <v>23</v>
      </c>
      <c r="E783" s="170">
        <v>51</v>
      </c>
    </row>
    <row r="784" spans="2:5" ht="50.1" customHeight="1">
      <c r="B784" s="171">
        <v>89254</v>
      </c>
      <c r="C784" s="92" t="s">
        <v>816</v>
      </c>
      <c r="D784" s="92" t="s">
        <v>23</v>
      </c>
      <c r="E784" s="170">
        <v>17.46</v>
      </c>
    </row>
    <row r="785" spans="2:5" ht="50.1" customHeight="1">
      <c r="B785" s="171">
        <v>89255</v>
      </c>
      <c r="C785" s="92" t="s">
        <v>817</v>
      </c>
      <c r="D785" s="92" t="s">
        <v>23</v>
      </c>
      <c r="E785" s="170">
        <v>81.98</v>
      </c>
    </row>
    <row r="786" spans="2:5" ht="50.1" customHeight="1">
      <c r="B786" s="171">
        <v>89256</v>
      </c>
      <c r="C786" s="92" t="s">
        <v>818</v>
      </c>
      <c r="D786" s="92" t="s">
        <v>23</v>
      </c>
      <c r="E786" s="170">
        <v>49.01</v>
      </c>
    </row>
    <row r="787" spans="2:5" ht="50.1" customHeight="1">
      <c r="B787" s="171">
        <v>89259</v>
      </c>
      <c r="C787" s="92" t="s">
        <v>819</v>
      </c>
      <c r="D787" s="92" t="s">
        <v>23</v>
      </c>
      <c r="E787" s="170">
        <v>9.4499999999999993</v>
      </c>
    </row>
    <row r="788" spans="2:5" ht="50.1" customHeight="1">
      <c r="B788" s="171">
        <v>89260</v>
      </c>
      <c r="C788" s="92" t="s">
        <v>820</v>
      </c>
      <c r="D788" s="92" t="s">
        <v>23</v>
      </c>
      <c r="E788" s="170">
        <v>3.77</v>
      </c>
    </row>
    <row r="789" spans="2:5" ht="50.1" customHeight="1">
      <c r="B789" s="171">
        <v>89262</v>
      </c>
      <c r="C789" s="92" t="s">
        <v>821</v>
      </c>
      <c r="D789" s="92" t="s">
        <v>23</v>
      </c>
      <c r="E789" s="170">
        <v>17.73</v>
      </c>
    </row>
    <row r="790" spans="2:5" ht="50.1" customHeight="1">
      <c r="B790" s="171">
        <v>89264</v>
      </c>
      <c r="C790" s="92" t="s">
        <v>822</v>
      </c>
      <c r="D790" s="92" t="s">
        <v>23</v>
      </c>
      <c r="E790" s="170">
        <v>7.52</v>
      </c>
    </row>
    <row r="791" spans="2:5" ht="50.1" customHeight="1">
      <c r="B791" s="171">
        <v>89265</v>
      </c>
      <c r="C791" s="92" t="s">
        <v>823</v>
      </c>
      <c r="D791" s="92" t="s">
        <v>23</v>
      </c>
      <c r="E791" s="170">
        <v>2.99</v>
      </c>
    </row>
    <row r="792" spans="2:5" ht="50.1" customHeight="1">
      <c r="B792" s="171">
        <v>89266</v>
      </c>
      <c r="C792" s="92" t="s">
        <v>824</v>
      </c>
      <c r="D792" s="92" t="s">
        <v>23</v>
      </c>
      <c r="E792" s="170">
        <v>0.61</v>
      </c>
    </row>
    <row r="793" spans="2:5" ht="50.1" customHeight="1">
      <c r="B793" s="171">
        <v>89267</v>
      </c>
      <c r="C793" s="92" t="s">
        <v>825</v>
      </c>
      <c r="D793" s="92" t="s">
        <v>23</v>
      </c>
      <c r="E793" s="170">
        <v>25.81</v>
      </c>
    </row>
    <row r="794" spans="2:5" ht="50.1" customHeight="1">
      <c r="B794" s="171">
        <v>89268</v>
      </c>
      <c r="C794" s="92" t="s">
        <v>826</v>
      </c>
      <c r="D794" s="92" t="s">
        <v>23</v>
      </c>
      <c r="E794" s="170">
        <v>8.84</v>
      </c>
    </row>
    <row r="795" spans="2:5" ht="50.1" customHeight="1">
      <c r="B795" s="171">
        <v>89269</v>
      </c>
      <c r="C795" s="92" t="s">
        <v>827</v>
      </c>
      <c r="D795" s="92" t="s">
        <v>23</v>
      </c>
      <c r="E795" s="170">
        <v>1.8</v>
      </c>
    </row>
    <row r="796" spans="2:5" ht="50.1" customHeight="1">
      <c r="B796" s="171">
        <v>89270</v>
      </c>
      <c r="C796" s="92" t="s">
        <v>828</v>
      </c>
      <c r="D796" s="92" t="s">
        <v>23</v>
      </c>
      <c r="E796" s="170">
        <v>41.5</v>
      </c>
    </row>
    <row r="797" spans="2:5" ht="50.1" customHeight="1">
      <c r="B797" s="171">
        <v>89271</v>
      </c>
      <c r="C797" s="92" t="s">
        <v>829</v>
      </c>
      <c r="D797" s="92" t="s">
        <v>23</v>
      </c>
      <c r="E797" s="170">
        <v>63.72</v>
      </c>
    </row>
    <row r="798" spans="2:5" ht="50.1" customHeight="1">
      <c r="B798" s="171">
        <v>89274</v>
      </c>
      <c r="C798" s="92" t="s">
        <v>830</v>
      </c>
      <c r="D798" s="92" t="s">
        <v>23</v>
      </c>
      <c r="E798" s="170">
        <v>1.05</v>
      </c>
    </row>
    <row r="799" spans="2:5" ht="50.1" customHeight="1">
      <c r="B799" s="171">
        <v>89275</v>
      </c>
      <c r="C799" s="92" t="s">
        <v>831</v>
      </c>
      <c r="D799" s="92" t="s">
        <v>23</v>
      </c>
      <c r="E799" s="170">
        <v>0.23</v>
      </c>
    </row>
    <row r="800" spans="2:5" ht="50.1" customHeight="1">
      <c r="B800" s="171">
        <v>89276</v>
      </c>
      <c r="C800" s="92" t="s">
        <v>832</v>
      </c>
      <c r="D800" s="92" t="s">
        <v>23</v>
      </c>
      <c r="E800" s="170">
        <v>0.99</v>
      </c>
    </row>
    <row r="801" spans="2:5" ht="50.1" customHeight="1">
      <c r="B801" s="171">
        <v>89277</v>
      </c>
      <c r="C801" s="92" t="s">
        <v>833</v>
      </c>
      <c r="D801" s="92" t="s">
        <v>23</v>
      </c>
      <c r="E801" s="170">
        <v>4.8899999999999997</v>
      </c>
    </row>
    <row r="802" spans="2:5" ht="50.1" customHeight="1">
      <c r="B802" s="171">
        <v>89280</v>
      </c>
      <c r="C802" s="92" t="s">
        <v>834</v>
      </c>
      <c r="D802" s="92" t="s">
        <v>23</v>
      </c>
      <c r="E802" s="170">
        <v>19.47</v>
      </c>
    </row>
    <row r="803" spans="2:5" ht="50.1" customHeight="1">
      <c r="B803" s="171">
        <v>89281</v>
      </c>
      <c r="C803" s="92" t="s">
        <v>835</v>
      </c>
      <c r="D803" s="92" t="s">
        <v>23</v>
      </c>
      <c r="E803" s="170">
        <v>5.1100000000000003</v>
      </c>
    </row>
    <row r="804" spans="2:5" ht="50.1" customHeight="1">
      <c r="B804" s="171">
        <v>89870</v>
      </c>
      <c r="C804" s="92" t="s">
        <v>836</v>
      </c>
      <c r="D804" s="92" t="s">
        <v>23</v>
      </c>
      <c r="E804" s="170">
        <v>19.28</v>
      </c>
    </row>
    <row r="805" spans="2:5" ht="50.1" customHeight="1">
      <c r="B805" s="171">
        <v>89871</v>
      </c>
      <c r="C805" s="92" t="s">
        <v>837</v>
      </c>
      <c r="D805" s="92" t="s">
        <v>23</v>
      </c>
      <c r="E805" s="170">
        <v>6.75</v>
      </c>
    </row>
    <row r="806" spans="2:5" ht="50.1" customHeight="1">
      <c r="B806" s="171">
        <v>89872</v>
      </c>
      <c r="C806" s="92" t="s">
        <v>838</v>
      </c>
      <c r="D806" s="92" t="s">
        <v>23</v>
      </c>
      <c r="E806" s="170">
        <v>1.39</v>
      </c>
    </row>
    <row r="807" spans="2:5" ht="50.1" customHeight="1">
      <c r="B807" s="171">
        <v>89873</v>
      </c>
      <c r="C807" s="92" t="s">
        <v>839</v>
      </c>
      <c r="D807" s="92" t="s">
        <v>23</v>
      </c>
      <c r="E807" s="170">
        <v>36.159999999999997</v>
      </c>
    </row>
    <row r="808" spans="2:5" ht="50.1" customHeight="1">
      <c r="B808" s="171">
        <v>89874</v>
      </c>
      <c r="C808" s="92" t="s">
        <v>840</v>
      </c>
      <c r="D808" s="92" t="s">
        <v>23</v>
      </c>
      <c r="E808" s="170">
        <v>138.29</v>
      </c>
    </row>
    <row r="809" spans="2:5" ht="50.1" customHeight="1">
      <c r="B809" s="171">
        <v>89878</v>
      </c>
      <c r="C809" s="92" t="s">
        <v>841</v>
      </c>
      <c r="D809" s="92" t="s">
        <v>23</v>
      </c>
      <c r="E809" s="170">
        <v>20.260000000000002</v>
      </c>
    </row>
    <row r="810" spans="2:5" ht="50.1" customHeight="1">
      <c r="B810" s="171">
        <v>89879</v>
      </c>
      <c r="C810" s="92" t="s">
        <v>842</v>
      </c>
      <c r="D810" s="92" t="s">
        <v>23</v>
      </c>
      <c r="E810" s="170">
        <v>7.08</v>
      </c>
    </row>
    <row r="811" spans="2:5" ht="50.1" customHeight="1">
      <c r="B811" s="171">
        <v>89880</v>
      </c>
      <c r="C811" s="92" t="s">
        <v>843</v>
      </c>
      <c r="D811" s="92" t="s">
        <v>23</v>
      </c>
      <c r="E811" s="170">
        <v>1.46</v>
      </c>
    </row>
    <row r="812" spans="2:5" ht="50.1" customHeight="1">
      <c r="B812" s="171">
        <v>89881</v>
      </c>
      <c r="C812" s="92" t="s">
        <v>844</v>
      </c>
      <c r="D812" s="92" t="s">
        <v>23</v>
      </c>
      <c r="E812" s="170">
        <v>37.979999999999997</v>
      </c>
    </row>
    <row r="813" spans="2:5" ht="50.1" customHeight="1">
      <c r="B813" s="171">
        <v>89882</v>
      </c>
      <c r="C813" s="92" t="s">
        <v>845</v>
      </c>
      <c r="D813" s="92" t="s">
        <v>23</v>
      </c>
      <c r="E813" s="170">
        <v>159.57</v>
      </c>
    </row>
    <row r="814" spans="2:5" ht="50.1" customHeight="1">
      <c r="B814" s="171">
        <v>90582</v>
      </c>
      <c r="C814" s="92" t="s">
        <v>846</v>
      </c>
      <c r="D814" s="92" t="s">
        <v>23</v>
      </c>
      <c r="E814" s="170">
        <v>0.24</v>
      </c>
    </row>
    <row r="815" spans="2:5" ht="50.1" customHeight="1">
      <c r="B815" s="171">
        <v>90583</v>
      </c>
      <c r="C815" s="92" t="s">
        <v>847</v>
      </c>
      <c r="D815" s="92" t="s">
        <v>23</v>
      </c>
      <c r="E815" s="170">
        <v>0.05</v>
      </c>
    </row>
    <row r="816" spans="2:5" ht="50.1" customHeight="1">
      <c r="B816" s="171">
        <v>90584</v>
      </c>
      <c r="C816" s="92" t="s">
        <v>848</v>
      </c>
      <c r="D816" s="92" t="s">
        <v>23</v>
      </c>
      <c r="E816" s="170">
        <v>0.19</v>
      </c>
    </row>
    <row r="817" spans="2:5" ht="50.1" customHeight="1">
      <c r="B817" s="171">
        <v>90585</v>
      </c>
      <c r="C817" s="92" t="s">
        <v>849</v>
      </c>
      <c r="D817" s="92" t="s">
        <v>23</v>
      </c>
      <c r="E817" s="170">
        <v>0.76</v>
      </c>
    </row>
    <row r="818" spans="2:5" ht="50.1" customHeight="1">
      <c r="B818" s="171">
        <v>90621</v>
      </c>
      <c r="C818" s="92" t="s">
        <v>850</v>
      </c>
      <c r="D818" s="92" t="s">
        <v>23</v>
      </c>
      <c r="E818" s="170">
        <v>1.04</v>
      </c>
    </row>
    <row r="819" spans="2:5" ht="50.1" customHeight="1">
      <c r="B819" s="171">
        <v>90622</v>
      </c>
      <c r="C819" s="92" t="s">
        <v>851</v>
      </c>
      <c r="D819" s="92" t="s">
        <v>23</v>
      </c>
      <c r="E819" s="170">
        <v>0.23</v>
      </c>
    </row>
    <row r="820" spans="2:5" ht="50.1" customHeight="1">
      <c r="B820" s="171">
        <v>90623</v>
      </c>
      <c r="C820" s="92" t="s">
        <v>852</v>
      </c>
      <c r="D820" s="92" t="s">
        <v>23</v>
      </c>
      <c r="E820" s="170">
        <v>1.3</v>
      </c>
    </row>
    <row r="821" spans="2:5" ht="50.1" customHeight="1">
      <c r="B821" s="171">
        <v>90624</v>
      </c>
      <c r="C821" s="92" t="s">
        <v>853</v>
      </c>
      <c r="D821" s="92" t="s">
        <v>23</v>
      </c>
      <c r="E821" s="170">
        <v>1.9</v>
      </c>
    </row>
    <row r="822" spans="2:5" ht="50.1" customHeight="1">
      <c r="B822" s="171">
        <v>90627</v>
      </c>
      <c r="C822" s="92" t="s">
        <v>854</v>
      </c>
      <c r="D822" s="92" t="s">
        <v>23</v>
      </c>
      <c r="E822" s="170">
        <v>22.51</v>
      </c>
    </row>
    <row r="823" spans="2:5" ht="50.1" customHeight="1">
      <c r="B823" s="171">
        <v>90628</v>
      </c>
      <c r="C823" s="92" t="s">
        <v>855</v>
      </c>
      <c r="D823" s="92" t="s">
        <v>23</v>
      </c>
      <c r="E823" s="170">
        <v>5.91</v>
      </c>
    </row>
    <row r="824" spans="2:5" ht="50.1" customHeight="1">
      <c r="B824" s="171">
        <v>90629</v>
      </c>
      <c r="C824" s="92" t="s">
        <v>856</v>
      </c>
      <c r="D824" s="92" t="s">
        <v>23</v>
      </c>
      <c r="E824" s="170">
        <v>28.17</v>
      </c>
    </row>
    <row r="825" spans="2:5" ht="50.1" customHeight="1">
      <c r="B825" s="171">
        <v>90630</v>
      </c>
      <c r="C825" s="92" t="s">
        <v>857</v>
      </c>
      <c r="D825" s="92" t="s">
        <v>23</v>
      </c>
      <c r="E825" s="170">
        <v>7.73</v>
      </c>
    </row>
    <row r="826" spans="2:5" ht="50.1" customHeight="1">
      <c r="B826" s="171">
        <v>90633</v>
      </c>
      <c r="C826" s="92" t="s">
        <v>858</v>
      </c>
      <c r="D826" s="92" t="s">
        <v>23</v>
      </c>
      <c r="E826" s="170">
        <v>2.68</v>
      </c>
    </row>
    <row r="827" spans="2:5" ht="50.1" customHeight="1">
      <c r="B827" s="171">
        <v>90634</v>
      </c>
      <c r="C827" s="92" t="s">
        <v>859</v>
      </c>
      <c r="D827" s="92" t="s">
        <v>23</v>
      </c>
      <c r="E827" s="170">
        <v>0.6</v>
      </c>
    </row>
    <row r="828" spans="2:5" ht="50.1" customHeight="1">
      <c r="B828" s="171">
        <v>90635</v>
      </c>
      <c r="C828" s="92" t="s">
        <v>860</v>
      </c>
      <c r="D828" s="92" t="s">
        <v>23</v>
      </c>
      <c r="E828" s="170">
        <v>2.94</v>
      </c>
    </row>
    <row r="829" spans="2:5" ht="50.1" customHeight="1">
      <c r="B829" s="171">
        <v>90636</v>
      </c>
      <c r="C829" s="92" t="s">
        <v>861</v>
      </c>
      <c r="D829" s="92" t="s">
        <v>23</v>
      </c>
      <c r="E829" s="170">
        <v>3.81</v>
      </c>
    </row>
    <row r="830" spans="2:5" ht="50.1" customHeight="1">
      <c r="B830" s="171">
        <v>90639</v>
      </c>
      <c r="C830" s="92" t="s">
        <v>862</v>
      </c>
      <c r="D830" s="92" t="s">
        <v>23</v>
      </c>
      <c r="E830" s="170">
        <v>4.01</v>
      </c>
    </row>
    <row r="831" spans="2:5" ht="50.1" customHeight="1">
      <c r="B831" s="171">
        <v>90640</v>
      </c>
      <c r="C831" s="92" t="s">
        <v>863</v>
      </c>
      <c r="D831" s="92" t="s">
        <v>23</v>
      </c>
      <c r="E831" s="170">
        <v>0.9</v>
      </c>
    </row>
    <row r="832" spans="2:5" ht="50.1" customHeight="1">
      <c r="B832" s="171">
        <v>90641</v>
      </c>
      <c r="C832" s="92" t="s">
        <v>864</v>
      </c>
      <c r="D832" s="92" t="s">
        <v>23</v>
      </c>
      <c r="E832" s="170">
        <v>4.38</v>
      </c>
    </row>
    <row r="833" spans="2:5" ht="50.1" customHeight="1">
      <c r="B833" s="171">
        <v>90642</v>
      </c>
      <c r="C833" s="92" t="s">
        <v>865</v>
      </c>
      <c r="D833" s="92" t="s">
        <v>23</v>
      </c>
      <c r="E833" s="170">
        <v>5.32</v>
      </c>
    </row>
    <row r="834" spans="2:5" ht="50.1" customHeight="1">
      <c r="B834" s="171">
        <v>90646</v>
      </c>
      <c r="C834" s="92" t="s">
        <v>866</v>
      </c>
      <c r="D834" s="92" t="s">
        <v>23</v>
      </c>
      <c r="E834" s="170">
        <v>0.62</v>
      </c>
    </row>
    <row r="835" spans="2:5" ht="50.1" customHeight="1">
      <c r="B835" s="171">
        <v>90647</v>
      </c>
      <c r="C835" s="92" t="s">
        <v>867</v>
      </c>
      <c r="D835" s="92" t="s">
        <v>23</v>
      </c>
      <c r="E835" s="170">
        <v>0.14000000000000001</v>
      </c>
    </row>
    <row r="836" spans="2:5" ht="50.1" customHeight="1">
      <c r="B836" s="171">
        <v>90648</v>
      </c>
      <c r="C836" s="92" t="s">
        <v>868</v>
      </c>
      <c r="D836" s="92" t="s">
        <v>23</v>
      </c>
      <c r="E836" s="170">
        <v>0.68</v>
      </c>
    </row>
    <row r="837" spans="2:5" ht="50.1" customHeight="1">
      <c r="B837" s="171">
        <v>90649</v>
      </c>
      <c r="C837" s="92" t="s">
        <v>869</v>
      </c>
      <c r="D837" s="92" t="s">
        <v>23</v>
      </c>
      <c r="E837" s="170">
        <v>5.89</v>
      </c>
    </row>
    <row r="838" spans="2:5" ht="50.1" customHeight="1">
      <c r="B838" s="171">
        <v>90652</v>
      </c>
      <c r="C838" s="92" t="s">
        <v>870</v>
      </c>
      <c r="D838" s="92" t="s">
        <v>23</v>
      </c>
      <c r="E838" s="170">
        <v>2.61</v>
      </c>
    </row>
    <row r="839" spans="2:5" ht="50.1" customHeight="1">
      <c r="B839" s="171">
        <v>90653</v>
      </c>
      <c r="C839" s="92" t="s">
        <v>871</v>
      </c>
      <c r="D839" s="92" t="s">
        <v>23</v>
      </c>
      <c r="E839" s="170">
        <v>0.57999999999999996</v>
      </c>
    </row>
    <row r="840" spans="2:5" ht="50.1" customHeight="1">
      <c r="B840" s="171">
        <v>90654</v>
      </c>
      <c r="C840" s="92" t="s">
        <v>872</v>
      </c>
      <c r="D840" s="92" t="s">
        <v>23</v>
      </c>
      <c r="E840" s="170">
        <v>2.85</v>
      </c>
    </row>
    <row r="841" spans="2:5" ht="50.1" customHeight="1">
      <c r="B841" s="171">
        <v>90655</v>
      </c>
      <c r="C841" s="92" t="s">
        <v>873</v>
      </c>
      <c r="D841" s="92" t="s">
        <v>23</v>
      </c>
      <c r="E841" s="170">
        <v>3.88</v>
      </c>
    </row>
    <row r="842" spans="2:5" ht="50.1" customHeight="1">
      <c r="B842" s="171">
        <v>90658</v>
      </c>
      <c r="C842" s="92" t="s">
        <v>874</v>
      </c>
      <c r="D842" s="92" t="s">
        <v>23</v>
      </c>
      <c r="E842" s="170">
        <v>2.79</v>
      </c>
    </row>
    <row r="843" spans="2:5" ht="50.1" customHeight="1">
      <c r="B843" s="171">
        <v>90659</v>
      </c>
      <c r="C843" s="92" t="s">
        <v>875</v>
      </c>
      <c r="D843" s="92" t="s">
        <v>23</v>
      </c>
      <c r="E843" s="170">
        <v>0.62</v>
      </c>
    </row>
    <row r="844" spans="2:5" ht="50.1" customHeight="1">
      <c r="B844" s="171">
        <v>90660</v>
      </c>
      <c r="C844" s="92" t="s">
        <v>876</v>
      </c>
      <c r="D844" s="92" t="s">
        <v>23</v>
      </c>
      <c r="E844" s="170">
        <v>3.06</v>
      </c>
    </row>
    <row r="845" spans="2:5" ht="50.1" customHeight="1">
      <c r="B845" s="171">
        <v>90661</v>
      </c>
      <c r="C845" s="92" t="s">
        <v>877</v>
      </c>
      <c r="D845" s="92" t="s">
        <v>23</v>
      </c>
      <c r="E845" s="170">
        <v>3.88</v>
      </c>
    </row>
    <row r="846" spans="2:5" ht="50.1" customHeight="1">
      <c r="B846" s="171">
        <v>90664</v>
      </c>
      <c r="C846" s="92" t="s">
        <v>878</v>
      </c>
      <c r="D846" s="92" t="s">
        <v>23</v>
      </c>
      <c r="E846" s="170">
        <v>3.76</v>
      </c>
    </row>
    <row r="847" spans="2:5" ht="50.1" customHeight="1">
      <c r="B847" s="171">
        <v>90665</v>
      </c>
      <c r="C847" s="92" t="s">
        <v>879</v>
      </c>
      <c r="D847" s="92" t="s">
        <v>23</v>
      </c>
      <c r="E847" s="170">
        <v>0.84</v>
      </c>
    </row>
    <row r="848" spans="2:5" ht="50.1" customHeight="1">
      <c r="B848" s="171">
        <v>90666</v>
      </c>
      <c r="C848" s="92" t="s">
        <v>880</v>
      </c>
      <c r="D848" s="92" t="s">
        <v>23</v>
      </c>
      <c r="E848" s="170">
        <v>4.12</v>
      </c>
    </row>
    <row r="849" spans="2:5" ht="50.1" customHeight="1">
      <c r="B849" s="171">
        <v>90667</v>
      </c>
      <c r="C849" s="92" t="s">
        <v>881</v>
      </c>
      <c r="D849" s="92" t="s">
        <v>23</v>
      </c>
      <c r="E849" s="170">
        <v>9.67</v>
      </c>
    </row>
    <row r="850" spans="2:5" ht="50.1" customHeight="1">
      <c r="B850" s="171">
        <v>90670</v>
      </c>
      <c r="C850" s="92" t="s">
        <v>882</v>
      </c>
      <c r="D850" s="92" t="s">
        <v>23</v>
      </c>
      <c r="E850" s="170">
        <v>103.32</v>
      </c>
    </row>
    <row r="851" spans="2:5" ht="50.1" customHeight="1">
      <c r="B851" s="171">
        <v>90671</v>
      </c>
      <c r="C851" s="92" t="s">
        <v>883</v>
      </c>
      <c r="D851" s="92" t="s">
        <v>23</v>
      </c>
      <c r="E851" s="170">
        <v>27.14</v>
      </c>
    </row>
    <row r="852" spans="2:5" ht="50.1" customHeight="1">
      <c r="B852" s="171">
        <v>90672</v>
      </c>
      <c r="C852" s="92" t="s">
        <v>884</v>
      </c>
      <c r="D852" s="92" t="s">
        <v>23</v>
      </c>
      <c r="E852" s="170">
        <v>129.30000000000001</v>
      </c>
    </row>
    <row r="853" spans="2:5" ht="50.1" customHeight="1">
      <c r="B853" s="171">
        <v>90673</v>
      </c>
      <c r="C853" s="92" t="s">
        <v>885</v>
      </c>
      <c r="D853" s="92" t="s">
        <v>23</v>
      </c>
      <c r="E853" s="170">
        <v>131.36000000000001</v>
      </c>
    </row>
    <row r="854" spans="2:5" ht="50.1" customHeight="1">
      <c r="B854" s="171">
        <v>90676</v>
      </c>
      <c r="C854" s="92" t="s">
        <v>886</v>
      </c>
      <c r="D854" s="92" t="s">
        <v>23</v>
      </c>
      <c r="E854" s="170">
        <v>55.14</v>
      </c>
    </row>
    <row r="855" spans="2:5" ht="50.1" customHeight="1">
      <c r="B855" s="171">
        <v>90677</v>
      </c>
      <c r="C855" s="92" t="s">
        <v>887</v>
      </c>
      <c r="D855" s="92" t="s">
        <v>23</v>
      </c>
      <c r="E855" s="170">
        <v>14.48</v>
      </c>
    </row>
    <row r="856" spans="2:5" ht="50.1" customHeight="1">
      <c r="B856" s="171">
        <v>90678</v>
      </c>
      <c r="C856" s="92" t="s">
        <v>888</v>
      </c>
      <c r="D856" s="92" t="s">
        <v>23</v>
      </c>
      <c r="E856" s="170">
        <v>69.010000000000005</v>
      </c>
    </row>
    <row r="857" spans="2:5" ht="50.1" customHeight="1">
      <c r="B857" s="171">
        <v>90679</v>
      </c>
      <c r="C857" s="92" t="s">
        <v>889</v>
      </c>
      <c r="D857" s="92" t="s">
        <v>23</v>
      </c>
      <c r="E857" s="170">
        <v>67.16</v>
      </c>
    </row>
    <row r="858" spans="2:5" ht="50.1" customHeight="1">
      <c r="B858" s="171">
        <v>90682</v>
      </c>
      <c r="C858" s="92" t="s">
        <v>890</v>
      </c>
      <c r="D858" s="92" t="s">
        <v>23</v>
      </c>
      <c r="E858" s="170">
        <v>22.69</v>
      </c>
    </row>
    <row r="859" spans="2:5" ht="50.1" customHeight="1">
      <c r="B859" s="171">
        <v>90683</v>
      </c>
      <c r="C859" s="92" t="s">
        <v>891</v>
      </c>
      <c r="D859" s="92" t="s">
        <v>23</v>
      </c>
      <c r="E859" s="170">
        <v>5.0999999999999996</v>
      </c>
    </row>
    <row r="860" spans="2:5" ht="50.1" customHeight="1">
      <c r="B860" s="171">
        <v>90684</v>
      </c>
      <c r="C860" s="92" t="s">
        <v>892</v>
      </c>
      <c r="D860" s="92" t="s">
        <v>23</v>
      </c>
      <c r="E860" s="170">
        <v>24.82</v>
      </c>
    </row>
    <row r="861" spans="2:5" ht="50.1" customHeight="1">
      <c r="B861" s="171">
        <v>90685</v>
      </c>
      <c r="C861" s="92" t="s">
        <v>893</v>
      </c>
      <c r="D861" s="92" t="s">
        <v>23</v>
      </c>
      <c r="E861" s="170">
        <v>41.64</v>
      </c>
    </row>
    <row r="862" spans="2:5" ht="50.1" customHeight="1">
      <c r="B862" s="171">
        <v>90688</v>
      </c>
      <c r="C862" s="92" t="s">
        <v>894</v>
      </c>
      <c r="D862" s="92" t="s">
        <v>23</v>
      </c>
      <c r="E862" s="170">
        <v>13.6</v>
      </c>
    </row>
    <row r="863" spans="2:5" ht="50.1" customHeight="1">
      <c r="B863" s="171">
        <v>90689</v>
      </c>
      <c r="C863" s="92" t="s">
        <v>895</v>
      </c>
      <c r="D863" s="92" t="s">
        <v>23</v>
      </c>
      <c r="E863" s="170">
        <v>2.61</v>
      </c>
    </row>
    <row r="864" spans="2:5" ht="50.1" customHeight="1">
      <c r="B864" s="171">
        <v>90690</v>
      </c>
      <c r="C864" s="92" t="s">
        <v>896</v>
      </c>
      <c r="D864" s="92" t="s">
        <v>23</v>
      </c>
      <c r="E864" s="170">
        <v>17</v>
      </c>
    </row>
    <row r="865" spans="2:5" ht="50.1" customHeight="1">
      <c r="B865" s="171">
        <v>90691</v>
      </c>
      <c r="C865" s="92" t="s">
        <v>897</v>
      </c>
      <c r="D865" s="92" t="s">
        <v>23</v>
      </c>
      <c r="E865" s="170">
        <v>23.03</v>
      </c>
    </row>
    <row r="866" spans="2:5" ht="50.1" customHeight="1">
      <c r="B866" s="171">
        <v>90957</v>
      </c>
      <c r="C866" s="92" t="s">
        <v>898</v>
      </c>
      <c r="D866" s="92" t="s">
        <v>23</v>
      </c>
      <c r="E866" s="170">
        <v>2.33</v>
      </c>
    </row>
    <row r="867" spans="2:5" ht="50.1" customHeight="1">
      <c r="B867" s="171">
        <v>90958</v>
      </c>
      <c r="C867" s="92" t="s">
        <v>899</v>
      </c>
      <c r="D867" s="92" t="s">
        <v>23</v>
      </c>
      <c r="E867" s="170">
        <v>0.61</v>
      </c>
    </row>
    <row r="868" spans="2:5" ht="50.1" customHeight="1">
      <c r="B868" s="171">
        <v>90960</v>
      </c>
      <c r="C868" s="92" t="s">
        <v>900</v>
      </c>
      <c r="D868" s="92" t="s">
        <v>23</v>
      </c>
      <c r="E868" s="170">
        <v>3.11</v>
      </c>
    </row>
    <row r="869" spans="2:5" ht="50.1" customHeight="1">
      <c r="B869" s="171">
        <v>90961</v>
      </c>
      <c r="C869" s="92" t="s">
        <v>901</v>
      </c>
      <c r="D869" s="92" t="s">
        <v>23</v>
      </c>
      <c r="E869" s="170">
        <v>0.81</v>
      </c>
    </row>
    <row r="870" spans="2:5" ht="50.1" customHeight="1">
      <c r="B870" s="171">
        <v>90962</v>
      </c>
      <c r="C870" s="92" t="s">
        <v>902</v>
      </c>
      <c r="D870" s="92" t="s">
        <v>23</v>
      </c>
      <c r="E870" s="170">
        <v>3.89</v>
      </c>
    </row>
    <row r="871" spans="2:5" ht="50.1" customHeight="1">
      <c r="B871" s="171">
        <v>90963</v>
      </c>
      <c r="C871" s="92" t="s">
        <v>903</v>
      </c>
      <c r="D871" s="92" t="s">
        <v>23</v>
      </c>
      <c r="E871" s="170">
        <v>9.67</v>
      </c>
    </row>
    <row r="872" spans="2:5" ht="50.1" customHeight="1">
      <c r="B872" s="171">
        <v>90968</v>
      </c>
      <c r="C872" s="92" t="s">
        <v>904</v>
      </c>
      <c r="D872" s="92" t="s">
        <v>23</v>
      </c>
      <c r="E872" s="170">
        <v>3.12</v>
      </c>
    </row>
    <row r="873" spans="2:5" ht="50.1" customHeight="1">
      <c r="B873" s="171">
        <v>90969</v>
      </c>
      <c r="C873" s="92" t="s">
        <v>905</v>
      </c>
      <c r="D873" s="92" t="s">
        <v>23</v>
      </c>
      <c r="E873" s="170">
        <v>0.82</v>
      </c>
    </row>
    <row r="874" spans="2:5" ht="50.1" customHeight="1">
      <c r="B874" s="171">
        <v>90970</v>
      </c>
      <c r="C874" s="92" t="s">
        <v>906</v>
      </c>
      <c r="D874" s="92" t="s">
        <v>23</v>
      </c>
      <c r="E874" s="170">
        <v>3.91</v>
      </c>
    </row>
    <row r="875" spans="2:5" ht="50.1" customHeight="1">
      <c r="B875" s="171">
        <v>90971</v>
      </c>
      <c r="C875" s="92" t="s">
        <v>907</v>
      </c>
      <c r="D875" s="92" t="s">
        <v>23</v>
      </c>
      <c r="E875" s="170">
        <v>39.159999999999997</v>
      </c>
    </row>
    <row r="876" spans="2:5" ht="50.1" customHeight="1">
      <c r="B876" s="171">
        <v>90975</v>
      </c>
      <c r="C876" s="92" t="s">
        <v>908</v>
      </c>
      <c r="D876" s="92" t="s">
        <v>23</v>
      </c>
      <c r="E876" s="170">
        <v>7.93</v>
      </c>
    </row>
    <row r="877" spans="2:5" ht="50.1" customHeight="1">
      <c r="B877" s="171">
        <v>90976</v>
      </c>
      <c r="C877" s="92" t="s">
        <v>909</v>
      </c>
      <c r="D877" s="92" t="s">
        <v>23</v>
      </c>
      <c r="E877" s="170">
        <v>2.08</v>
      </c>
    </row>
    <row r="878" spans="2:5" ht="50.1" customHeight="1">
      <c r="B878" s="171">
        <v>90977</v>
      </c>
      <c r="C878" s="92" t="s">
        <v>910</v>
      </c>
      <c r="D878" s="92" t="s">
        <v>23</v>
      </c>
      <c r="E878" s="170">
        <v>9.92</v>
      </c>
    </row>
    <row r="879" spans="2:5" ht="50.1" customHeight="1">
      <c r="B879" s="171">
        <v>90978</v>
      </c>
      <c r="C879" s="92" t="s">
        <v>911</v>
      </c>
      <c r="D879" s="92" t="s">
        <v>23</v>
      </c>
      <c r="E879" s="170">
        <v>101.54</v>
      </c>
    </row>
    <row r="880" spans="2:5" ht="50.1" customHeight="1">
      <c r="B880" s="171">
        <v>90992</v>
      </c>
      <c r="C880" s="92" t="s">
        <v>912</v>
      </c>
      <c r="D880" s="92" t="s">
        <v>23</v>
      </c>
      <c r="E880" s="170">
        <v>3.7</v>
      </c>
    </row>
    <row r="881" spans="2:5" ht="50.1" customHeight="1">
      <c r="B881" s="171">
        <v>90993</v>
      </c>
      <c r="C881" s="92" t="s">
        <v>913</v>
      </c>
      <c r="D881" s="92" t="s">
        <v>23</v>
      </c>
      <c r="E881" s="170">
        <v>0.97</v>
      </c>
    </row>
    <row r="882" spans="2:5" ht="50.1" customHeight="1">
      <c r="B882" s="171">
        <v>90994</v>
      </c>
      <c r="C882" s="92" t="s">
        <v>914</v>
      </c>
      <c r="D882" s="92" t="s">
        <v>23</v>
      </c>
      <c r="E882" s="170">
        <v>4.63</v>
      </c>
    </row>
    <row r="883" spans="2:5" ht="50.1" customHeight="1">
      <c r="B883" s="171">
        <v>90995</v>
      </c>
      <c r="C883" s="92" t="s">
        <v>915</v>
      </c>
      <c r="D883" s="92" t="s">
        <v>23</v>
      </c>
      <c r="E883" s="170">
        <v>53.18</v>
      </c>
    </row>
    <row r="884" spans="2:5" ht="50.1" customHeight="1">
      <c r="B884" s="171">
        <v>91021</v>
      </c>
      <c r="C884" s="92" t="s">
        <v>916</v>
      </c>
      <c r="D884" s="92" t="s">
        <v>23</v>
      </c>
      <c r="E884" s="170">
        <v>3</v>
      </c>
    </row>
    <row r="885" spans="2:5" ht="50.1" customHeight="1">
      <c r="B885" s="171">
        <v>91026</v>
      </c>
      <c r="C885" s="92" t="s">
        <v>917</v>
      </c>
      <c r="D885" s="92" t="s">
        <v>23</v>
      </c>
      <c r="E885" s="170">
        <v>10.67</v>
      </c>
    </row>
    <row r="886" spans="2:5" ht="50.1" customHeight="1">
      <c r="B886" s="171">
        <v>91027</v>
      </c>
      <c r="C886" s="92" t="s">
        <v>918</v>
      </c>
      <c r="D886" s="92" t="s">
        <v>23</v>
      </c>
      <c r="E886" s="170">
        <v>4.25</v>
      </c>
    </row>
    <row r="887" spans="2:5" ht="50.1" customHeight="1">
      <c r="B887" s="171">
        <v>91028</v>
      </c>
      <c r="C887" s="92" t="s">
        <v>919</v>
      </c>
      <c r="D887" s="92" t="s">
        <v>23</v>
      </c>
      <c r="E887" s="170">
        <v>0.87</v>
      </c>
    </row>
    <row r="888" spans="2:5" ht="50.1" customHeight="1">
      <c r="B888" s="171">
        <v>91029</v>
      </c>
      <c r="C888" s="92" t="s">
        <v>920</v>
      </c>
      <c r="D888" s="92" t="s">
        <v>23</v>
      </c>
      <c r="E888" s="170">
        <v>19.989999999999998</v>
      </c>
    </row>
    <row r="889" spans="2:5" ht="50.1" customHeight="1">
      <c r="B889" s="171">
        <v>91030</v>
      </c>
      <c r="C889" s="92" t="s">
        <v>921</v>
      </c>
      <c r="D889" s="92" t="s">
        <v>23</v>
      </c>
      <c r="E889" s="170">
        <v>111.69</v>
      </c>
    </row>
    <row r="890" spans="2:5" ht="50.1" customHeight="1">
      <c r="B890" s="171">
        <v>91273</v>
      </c>
      <c r="C890" s="92" t="s">
        <v>922</v>
      </c>
      <c r="D890" s="92" t="s">
        <v>23</v>
      </c>
      <c r="E890" s="170">
        <v>0.46</v>
      </c>
    </row>
    <row r="891" spans="2:5" ht="50.1" customHeight="1">
      <c r="B891" s="171">
        <v>91274</v>
      </c>
      <c r="C891" s="92" t="s">
        <v>923</v>
      </c>
      <c r="D891" s="92" t="s">
        <v>23</v>
      </c>
      <c r="E891" s="170">
        <v>0.12</v>
      </c>
    </row>
    <row r="892" spans="2:5" ht="50.1" customHeight="1">
      <c r="B892" s="171">
        <v>91275</v>
      </c>
      <c r="C892" s="92" t="s">
        <v>924</v>
      </c>
      <c r="D892" s="92" t="s">
        <v>23</v>
      </c>
      <c r="E892" s="170">
        <v>0.56999999999999995</v>
      </c>
    </row>
    <row r="893" spans="2:5" ht="50.1" customHeight="1">
      <c r="B893" s="171">
        <v>91276</v>
      </c>
      <c r="C893" s="92" t="s">
        <v>925</v>
      </c>
      <c r="D893" s="92" t="s">
        <v>23</v>
      </c>
      <c r="E893" s="170">
        <v>3.7</v>
      </c>
    </row>
    <row r="894" spans="2:5" ht="50.1" customHeight="1">
      <c r="B894" s="171">
        <v>91279</v>
      </c>
      <c r="C894" s="92" t="s">
        <v>926</v>
      </c>
      <c r="D894" s="92" t="s">
        <v>23</v>
      </c>
      <c r="E894" s="170">
        <v>0.52</v>
      </c>
    </row>
    <row r="895" spans="2:5" ht="50.1" customHeight="1">
      <c r="B895" s="171">
        <v>91280</v>
      </c>
      <c r="C895" s="92" t="s">
        <v>927</v>
      </c>
      <c r="D895" s="92" t="s">
        <v>23</v>
      </c>
      <c r="E895" s="170">
        <v>0.11</v>
      </c>
    </row>
    <row r="896" spans="2:5" ht="50.1" customHeight="1">
      <c r="B896" s="171">
        <v>91281</v>
      </c>
      <c r="C896" s="92" t="s">
        <v>928</v>
      </c>
      <c r="D896" s="92" t="s">
        <v>23</v>
      </c>
      <c r="E896" s="170">
        <v>0.66</v>
      </c>
    </row>
    <row r="897" spans="2:5" ht="50.1" customHeight="1">
      <c r="B897" s="171">
        <v>91282</v>
      </c>
      <c r="C897" s="92" t="s">
        <v>929</v>
      </c>
      <c r="D897" s="92" t="s">
        <v>23</v>
      </c>
      <c r="E897" s="170">
        <v>8.8800000000000008</v>
      </c>
    </row>
    <row r="898" spans="2:5" ht="50.1" customHeight="1">
      <c r="B898" s="171">
        <v>91354</v>
      </c>
      <c r="C898" s="92" t="s">
        <v>930</v>
      </c>
      <c r="D898" s="92" t="s">
        <v>23</v>
      </c>
      <c r="E898" s="170">
        <v>8.31</v>
      </c>
    </row>
    <row r="899" spans="2:5" ht="50.1" customHeight="1">
      <c r="B899" s="171">
        <v>91355</v>
      </c>
      <c r="C899" s="92" t="s">
        <v>931</v>
      </c>
      <c r="D899" s="92" t="s">
        <v>23</v>
      </c>
      <c r="E899" s="170">
        <v>3.32</v>
      </c>
    </row>
    <row r="900" spans="2:5" ht="50.1" customHeight="1">
      <c r="B900" s="171">
        <v>91356</v>
      </c>
      <c r="C900" s="92" t="s">
        <v>932</v>
      </c>
      <c r="D900" s="92" t="s">
        <v>23</v>
      </c>
      <c r="E900" s="170">
        <v>0.67</v>
      </c>
    </row>
    <row r="901" spans="2:5" ht="50.1" customHeight="1">
      <c r="B901" s="171">
        <v>91359</v>
      </c>
      <c r="C901" s="92" t="s">
        <v>933</v>
      </c>
      <c r="D901" s="92" t="s">
        <v>23</v>
      </c>
      <c r="E901" s="170">
        <v>9.33</v>
      </c>
    </row>
    <row r="902" spans="2:5" ht="50.1" customHeight="1">
      <c r="B902" s="171">
        <v>91360</v>
      </c>
      <c r="C902" s="92" t="s">
        <v>934</v>
      </c>
      <c r="D902" s="92" t="s">
        <v>23</v>
      </c>
      <c r="E902" s="170">
        <v>3.72</v>
      </c>
    </row>
    <row r="903" spans="2:5" ht="50.1" customHeight="1">
      <c r="B903" s="171">
        <v>91361</v>
      </c>
      <c r="C903" s="92" t="s">
        <v>935</v>
      </c>
      <c r="D903" s="92" t="s">
        <v>23</v>
      </c>
      <c r="E903" s="170">
        <v>0.76</v>
      </c>
    </row>
    <row r="904" spans="2:5" ht="50.1" customHeight="1">
      <c r="B904" s="171">
        <v>91367</v>
      </c>
      <c r="C904" s="92" t="s">
        <v>936</v>
      </c>
      <c r="D904" s="92" t="s">
        <v>23</v>
      </c>
      <c r="E904" s="170">
        <v>12.06</v>
      </c>
    </row>
    <row r="905" spans="2:5" ht="50.1" customHeight="1">
      <c r="B905" s="171">
        <v>91368</v>
      </c>
      <c r="C905" s="92" t="s">
        <v>937</v>
      </c>
      <c r="D905" s="92" t="s">
        <v>23</v>
      </c>
      <c r="E905" s="170">
        <v>4.21</v>
      </c>
    </row>
    <row r="906" spans="2:5" ht="50.1" customHeight="1">
      <c r="B906" s="171">
        <v>91369</v>
      </c>
      <c r="C906" s="92" t="s">
        <v>938</v>
      </c>
      <c r="D906" s="92" t="s">
        <v>23</v>
      </c>
      <c r="E906" s="170">
        <v>0.87</v>
      </c>
    </row>
    <row r="907" spans="2:5" ht="50.1" customHeight="1">
      <c r="B907" s="171">
        <v>91375</v>
      </c>
      <c r="C907" s="92" t="s">
        <v>939</v>
      </c>
      <c r="D907" s="92" t="s">
        <v>23</v>
      </c>
      <c r="E907" s="170">
        <v>7</v>
      </c>
    </row>
    <row r="908" spans="2:5" ht="50.1" customHeight="1">
      <c r="B908" s="171">
        <v>91376</v>
      </c>
      <c r="C908" s="92" t="s">
        <v>940</v>
      </c>
      <c r="D908" s="92" t="s">
        <v>23</v>
      </c>
      <c r="E908" s="170">
        <v>2.79</v>
      </c>
    </row>
    <row r="909" spans="2:5" ht="50.1" customHeight="1">
      <c r="B909" s="171">
        <v>91377</v>
      </c>
      <c r="C909" s="92" t="s">
        <v>941</v>
      </c>
      <c r="D909" s="92" t="s">
        <v>23</v>
      </c>
      <c r="E909" s="170">
        <v>0.56999999999999995</v>
      </c>
    </row>
    <row r="910" spans="2:5" ht="50.1" customHeight="1">
      <c r="B910" s="171">
        <v>91380</v>
      </c>
      <c r="C910" s="92" t="s">
        <v>942</v>
      </c>
      <c r="D910" s="92" t="s">
        <v>23</v>
      </c>
      <c r="E910" s="170">
        <v>13.6</v>
      </c>
    </row>
    <row r="911" spans="2:5" ht="50.1" customHeight="1">
      <c r="B911" s="171">
        <v>91381</v>
      </c>
      <c r="C911" s="92" t="s">
        <v>943</v>
      </c>
      <c r="D911" s="92" t="s">
        <v>23</v>
      </c>
      <c r="E911" s="170">
        <v>4.75</v>
      </c>
    </row>
    <row r="912" spans="2:5" ht="50.1" customHeight="1">
      <c r="B912" s="171">
        <v>91382</v>
      </c>
      <c r="C912" s="92" t="s">
        <v>944</v>
      </c>
      <c r="D912" s="92" t="s">
        <v>23</v>
      </c>
      <c r="E912" s="170">
        <v>0.98</v>
      </c>
    </row>
    <row r="913" spans="2:5" ht="50.1" customHeight="1">
      <c r="B913" s="171">
        <v>91383</v>
      </c>
      <c r="C913" s="92" t="s">
        <v>945</v>
      </c>
      <c r="D913" s="92" t="s">
        <v>23</v>
      </c>
      <c r="E913" s="170">
        <v>25.5</v>
      </c>
    </row>
    <row r="914" spans="2:5" ht="50.1" customHeight="1">
      <c r="B914" s="171">
        <v>91384</v>
      </c>
      <c r="C914" s="92" t="s">
        <v>946</v>
      </c>
      <c r="D914" s="92" t="s">
        <v>23</v>
      </c>
      <c r="E914" s="170">
        <v>111.21</v>
      </c>
    </row>
    <row r="915" spans="2:5" ht="50.1" customHeight="1">
      <c r="B915" s="171">
        <v>91390</v>
      </c>
      <c r="C915" s="92" t="s">
        <v>947</v>
      </c>
      <c r="D915" s="92" t="s">
        <v>23</v>
      </c>
      <c r="E915" s="170">
        <v>8.9499999999999993</v>
      </c>
    </row>
    <row r="916" spans="2:5" ht="50.1" customHeight="1">
      <c r="B916" s="171">
        <v>91391</v>
      </c>
      <c r="C916" s="92" t="s">
        <v>948</v>
      </c>
      <c r="D916" s="92" t="s">
        <v>23</v>
      </c>
      <c r="E916" s="170">
        <v>3.57</v>
      </c>
    </row>
    <row r="917" spans="2:5" ht="50.1" customHeight="1">
      <c r="B917" s="171">
        <v>91392</v>
      </c>
      <c r="C917" s="92" t="s">
        <v>949</v>
      </c>
      <c r="D917" s="92" t="s">
        <v>23</v>
      </c>
      <c r="E917" s="170">
        <v>0.73</v>
      </c>
    </row>
    <row r="918" spans="2:5" ht="50.1" customHeight="1">
      <c r="B918" s="171">
        <v>91396</v>
      </c>
      <c r="C918" s="92" t="s">
        <v>950</v>
      </c>
      <c r="D918" s="92" t="s">
        <v>23</v>
      </c>
      <c r="E918" s="170">
        <v>11.97</v>
      </c>
    </row>
    <row r="919" spans="2:5" ht="50.1" customHeight="1">
      <c r="B919" s="171">
        <v>91397</v>
      </c>
      <c r="C919" s="92" t="s">
        <v>951</v>
      </c>
      <c r="D919" s="92" t="s">
        <v>23</v>
      </c>
      <c r="E919" s="170">
        <v>4.7699999999999996</v>
      </c>
    </row>
    <row r="920" spans="2:5" ht="50.1" customHeight="1">
      <c r="B920" s="171">
        <v>91398</v>
      </c>
      <c r="C920" s="92" t="s">
        <v>952</v>
      </c>
      <c r="D920" s="92" t="s">
        <v>23</v>
      </c>
      <c r="E920" s="170">
        <v>0.97</v>
      </c>
    </row>
    <row r="921" spans="2:5" ht="50.1" customHeight="1">
      <c r="B921" s="171">
        <v>91402</v>
      </c>
      <c r="C921" s="92" t="s">
        <v>953</v>
      </c>
      <c r="D921" s="92" t="s">
        <v>23</v>
      </c>
      <c r="E921" s="170">
        <v>0.83</v>
      </c>
    </row>
    <row r="922" spans="2:5" ht="50.1" customHeight="1">
      <c r="B922" s="171">
        <v>91466</v>
      </c>
      <c r="C922" s="92" t="s">
        <v>954</v>
      </c>
      <c r="D922" s="92" t="s">
        <v>23</v>
      </c>
      <c r="E922" s="170">
        <v>0.77</v>
      </c>
    </row>
    <row r="923" spans="2:5" ht="50.1" customHeight="1">
      <c r="B923" s="171">
        <v>91467</v>
      </c>
      <c r="C923" s="92" t="s">
        <v>955</v>
      </c>
      <c r="D923" s="92" t="s">
        <v>23</v>
      </c>
      <c r="E923" s="170">
        <v>91.39</v>
      </c>
    </row>
    <row r="924" spans="2:5" ht="50.1" customHeight="1">
      <c r="B924" s="171">
        <v>91468</v>
      </c>
      <c r="C924" s="92" t="s">
        <v>956</v>
      </c>
      <c r="D924" s="92" t="s">
        <v>23</v>
      </c>
      <c r="E924" s="170">
        <v>13.3</v>
      </c>
    </row>
    <row r="925" spans="2:5" ht="50.1" customHeight="1">
      <c r="B925" s="171">
        <v>91469</v>
      </c>
      <c r="C925" s="92" t="s">
        <v>957</v>
      </c>
      <c r="D925" s="92" t="s">
        <v>23</v>
      </c>
      <c r="E925" s="170">
        <v>4.5</v>
      </c>
    </row>
    <row r="926" spans="2:5" ht="50.1" customHeight="1">
      <c r="B926" s="171">
        <v>91484</v>
      </c>
      <c r="C926" s="92" t="s">
        <v>958</v>
      </c>
      <c r="D926" s="92" t="s">
        <v>23</v>
      </c>
      <c r="E926" s="170">
        <v>0.91</v>
      </c>
    </row>
    <row r="927" spans="2:5" ht="50.1" customHeight="1">
      <c r="B927" s="171">
        <v>91485</v>
      </c>
      <c r="C927" s="92" t="s">
        <v>959</v>
      </c>
      <c r="D927" s="92" t="s">
        <v>23</v>
      </c>
      <c r="E927" s="170">
        <v>125.96</v>
      </c>
    </row>
    <row r="928" spans="2:5" ht="50.1" customHeight="1">
      <c r="B928" s="171">
        <v>91529</v>
      </c>
      <c r="C928" s="92" t="s">
        <v>960</v>
      </c>
      <c r="D928" s="92" t="s">
        <v>23</v>
      </c>
      <c r="E928" s="170">
        <v>0.68</v>
      </c>
    </row>
    <row r="929" spans="2:5" ht="50.1" customHeight="1">
      <c r="B929" s="171">
        <v>91530</v>
      </c>
      <c r="C929" s="92" t="s">
        <v>961</v>
      </c>
      <c r="D929" s="92" t="s">
        <v>23</v>
      </c>
      <c r="E929" s="170">
        <v>0.17</v>
      </c>
    </row>
    <row r="930" spans="2:5" ht="50.1" customHeight="1">
      <c r="B930" s="171">
        <v>91531</v>
      </c>
      <c r="C930" s="92" t="s">
        <v>962</v>
      </c>
      <c r="D930" s="92" t="s">
        <v>23</v>
      </c>
      <c r="E930" s="170">
        <v>0.85</v>
      </c>
    </row>
    <row r="931" spans="2:5" ht="50.1" customHeight="1">
      <c r="B931" s="171">
        <v>91532</v>
      </c>
      <c r="C931" s="92" t="s">
        <v>963</v>
      </c>
      <c r="D931" s="92" t="s">
        <v>23</v>
      </c>
      <c r="E931" s="170">
        <v>2.7</v>
      </c>
    </row>
    <row r="932" spans="2:5" ht="50.1" customHeight="1">
      <c r="B932" s="171">
        <v>91629</v>
      </c>
      <c r="C932" s="92" t="s">
        <v>964</v>
      </c>
      <c r="D932" s="92" t="s">
        <v>23</v>
      </c>
      <c r="E932" s="170">
        <v>8.74</v>
      </c>
    </row>
    <row r="933" spans="2:5" ht="50.1" customHeight="1">
      <c r="B933" s="171">
        <v>91630</v>
      </c>
      <c r="C933" s="92" t="s">
        <v>965</v>
      </c>
      <c r="D933" s="92" t="s">
        <v>23</v>
      </c>
      <c r="E933" s="170">
        <v>3.48</v>
      </c>
    </row>
    <row r="934" spans="2:5" ht="50.1" customHeight="1">
      <c r="B934" s="171">
        <v>91631</v>
      </c>
      <c r="C934" s="92" t="s">
        <v>966</v>
      </c>
      <c r="D934" s="92" t="s">
        <v>23</v>
      </c>
      <c r="E934" s="170">
        <v>0.71</v>
      </c>
    </row>
    <row r="935" spans="2:5" ht="50.1" customHeight="1">
      <c r="B935" s="171">
        <v>91632</v>
      </c>
      <c r="C935" s="92" t="s">
        <v>967</v>
      </c>
      <c r="D935" s="92" t="s">
        <v>23</v>
      </c>
      <c r="E935" s="170">
        <v>16.399999999999999</v>
      </c>
    </row>
    <row r="936" spans="2:5" ht="50.1" customHeight="1">
      <c r="B936" s="171">
        <v>91633</v>
      </c>
      <c r="C936" s="92" t="s">
        <v>968</v>
      </c>
      <c r="D936" s="92" t="s">
        <v>23</v>
      </c>
      <c r="E936" s="170">
        <v>77.38</v>
      </c>
    </row>
    <row r="937" spans="2:5" ht="50.1" customHeight="1">
      <c r="B937" s="171">
        <v>91640</v>
      </c>
      <c r="C937" s="92" t="s">
        <v>969</v>
      </c>
      <c r="D937" s="92" t="s">
        <v>23</v>
      </c>
      <c r="E937" s="170">
        <v>20.68</v>
      </c>
    </row>
    <row r="938" spans="2:5" ht="50.1" customHeight="1">
      <c r="B938" s="171">
        <v>91641</v>
      </c>
      <c r="C938" s="92" t="s">
        <v>970</v>
      </c>
      <c r="D938" s="92" t="s">
        <v>23</v>
      </c>
      <c r="E938" s="170">
        <v>8.25</v>
      </c>
    </row>
    <row r="939" spans="2:5" ht="50.1" customHeight="1">
      <c r="B939" s="171">
        <v>91642</v>
      </c>
      <c r="C939" s="92" t="s">
        <v>971</v>
      </c>
      <c r="D939" s="92" t="s">
        <v>23</v>
      </c>
      <c r="E939" s="170">
        <v>1.67</v>
      </c>
    </row>
    <row r="940" spans="2:5" ht="50.1" customHeight="1">
      <c r="B940" s="171">
        <v>91643</v>
      </c>
      <c r="C940" s="92" t="s">
        <v>972</v>
      </c>
      <c r="D940" s="92" t="s">
        <v>23</v>
      </c>
      <c r="E940" s="170">
        <v>38.78</v>
      </c>
    </row>
    <row r="941" spans="2:5" ht="50.1" customHeight="1">
      <c r="B941" s="171">
        <v>91644</v>
      </c>
      <c r="C941" s="92" t="s">
        <v>973</v>
      </c>
      <c r="D941" s="92" t="s">
        <v>23</v>
      </c>
      <c r="E941" s="170">
        <v>174.06</v>
      </c>
    </row>
    <row r="942" spans="2:5" ht="50.1" customHeight="1">
      <c r="B942" s="171">
        <v>91688</v>
      </c>
      <c r="C942" s="92" t="s">
        <v>974</v>
      </c>
      <c r="D942" s="92" t="s">
        <v>23</v>
      </c>
      <c r="E942" s="170">
        <v>0.06</v>
      </c>
    </row>
    <row r="943" spans="2:5" ht="50.1" customHeight="1">
      <c r="B943" s="171">
        <v>91689</v>
      </c>
      <c r="C943" s="92" t="s">
        <v>975</v>
      </c>
      <c r="D943" s="92" t="s">
        <v>23</v>
      </c>
      <c r="E943" s="170">
        <v>0.01</v>
      </c>
    </row>
    <row r="944" spans="2:5" ht="50.1" customHeight="1">
      <c r="B944" s="171">
        <v>91690</v>
      </c>
      <c r="C944" s="92" t="s">
        <v>976</v>
      </c>
      <c r="D944" s="92" t="s">
        <v>23</v>
      </c>
      <c r="E944" s="170">
        <v>0.04</v>
      </c>
    </row>
    <row r="945" spans="2:5" ht="50.1" customHeight="1">
      <c r="B945" s="171">
        <v>91691</v>
      </c>
      <c r="C945" s="92" t="s">
        <v>977</v>
      </c>
      <c r="D945" s="92" t="s">
        <v>23</v>
      </c>
      <c r="E945" s="170">
        <v>1.93</v>
      </c>
    </row>
    <row r="946" spans="2:5" ht="50.1" customHeight="1">
      <c r="B946" s="171">
        <v>92040</v>
      </c>
      <c r="C946" s="92" t="s">
        <v>978</v>
      </c>
      <c r="D946" s="92" t="s">
        <v>23</v>
      </c>
      <c r="E946" s="170">
        <v>4.13</v>
      </c>
    </row>
    <row r="947" spans="2:5" ht="50.1" customHeight="1">
      <c r="B947" s="171">
        <v>92041</v>
      </c>
      <c r="C947" s="92" t="s">
        <v>979</v>
      </c>
      <c r="D947" s="92" t="s">
        <v>23</v>
      </c>
      <c r="E947" s="170">
        <v>0.82</v>
      </c>
    </row>
    <row r="948" spans="2:5" ht="50.1" customHeight="1">
      <c r="B948" s="171">
        <v>92042</v>
      </c>
      <c r="C948" s="92" t="s">
        <v>980</v>
      </c>
      <c r="D948" s="92" t="s">
        <v>23</v>
      </c>
      <c r="E948" s="170">
        <v>3.44</v>
      </c>
    </row>
    <row r="949" spans="2:5" ht="50.1" customHeight="1">
      <c r="B949" s="171">
        <v>92101</v>
      </c>
      <c r="C949" s="92" t="s">
        <v>981</v>
      </c>
      <c r="D949" s="92" t="s">
        <v>23</v>
      </c>
      <c r="E949" s="170">
        <v>13.7</v>
      </c>
    </row>
    <row r="950" spans="2:5" ht="50.1" customHeight="1">
      <c r="B950" s="171">
        <v>92102</v>
      </c>
      <c r="C950" s="92" t="s">
        <v>982</v>
      </c>
      <c r="D950" s="92" t="s">
        <v>23</v>
      </c>
      <c r="E950" s="170">
        <v>5.46</v>
      </c>
    </row>
    <row r="951" spans="2:5" ht="50.1" customHeight="1">
      <c r="B951" s="171">
        <v>92103</v>
      </c>
      <c r="C951" s="92" t="s">
        <v>983</v>
      </c>
      <c r="D951" s="92" t="s">
        <v>23</v>
      </c>
      <c r="E951" s="170">
        <v>1.1100000000000001</v>
      </c>
    </row>
    <row r="952" spans="2:5" ht="50.1" customHeight="1">
      <c r="B952" s="171">
        <v>92104</v>
      </c>
      <c r="C952" s="92" t="s">
        <v>984</v>
      </c>
      <c r="D952" s="92" t="s">
        <v>23</v>
      </c>
      <c r="E952" s="170">
        <v>25.71</v>
      </c>
    </row>
    <row r="953" spans="2:5" ht="50.1" customHeight="1">
      <c r="B953" s="171">
        <v>92105</v>
      </c>
      <c r="C953" s="92" t="s">
        <v>985</v>
      </c>
      <c r="D953" s="92" t="s">
        <v>23</v>
      </c>
      <c r="E953" s="170">
        <v>111.21</v>
      </c>
    </row>
    <row r="954" spans="2:5" ht="50.1" customHeight="1">
      <c r="B954" s="171">
        <v>92108</v>
      </c>
      <c r="C954" s="92" t="s">
        <v>986</v>
      </c>
      <c r="D954" s="92" t="s">
        <v>23</v>
      </c>
      <c r="E954" s="170">
        <v>0.62</v>
      </c>
    </row>
    <row r="955" spans="2:5" ht="50.1" customHeight="1">
      <c r="B955" s="171">
        <v>92109</v>
      </c>
      <c r="C955" s="92" t="s">
        <v>987</v>
      </c>
      <c r="D955" s="92" t="s">
        <v>23</v>
      </c>
      <c r="E955" s="170">
        <v>0.14000000000000001</v>
      </c>
    </row>
    <row r="956" spans="2:5" ht="50.1" customHeight="1">
      <c r="B956" s="171">
        <v>92110</v>
      </c>
      <c r="C956" s="92" t="s">
        <v>988</v>
      </c>
      <c r="D956" s="92" t="s">
        <v>23</v>
      </c>
      <c r="E956" s="170">
        <v>0.49</v>
      </c>
    </row>
    <row r="957" spans="2:5" ht="50.1" customHeight="1">
      <c r="B957" s="171">
        <v>92111</v>
      </c>
      <c r="C957" s="92" t="s">
        <v>989</v>
      </c>
      <c r="D957" s="92" t="s">
        <v>23</v>
      </c>
      <c r="E957" s="170">
        <v>0.76</v>
      </c>
    </row>
    <row r="958" spans="2:5" ht="50.1" customHeight="1">
      <c r="B958" s="171">
        <v>92114</v>
      </c>
      <c r="C958" s="92" t="s">
        <v>990</v>
      </c>
      <c r="D958" s="92" t="s">
        <v>23</v>
      </c>
      <c r="E958" s="170">
        <v>7.0000000000000007E-2</v>
      </c>
    </row>
    <row r="959" spans="2:5" ht="50.1" customHeight="1">
      <c r="B959" s="171">
        <v>92115</v>
      </c>
      <c r="C959" s="92" t="s">
        <v>991</v>
      </c>
      <c r="D959" s="92" t="s">
        <v>23</v>
      </c>
      <c r="E959" s="170">
        <v>0.01</v>
      </c>
    </row>
    <row r="960" spans="2:5" ht="50.1" customHeight="1">
      <c r="B960" s="171">
        <v>92116</v>
      </c>
      <c r="C960" s="92" t="s">
        <v>992</v>
      </c>
      <c r="D960" s="92" t="s">
        <v>23</v>
      </c>
      <c r="E960" s="170">
        <v>0.08</v>
      </c>
    </row>
    <row r="961" spans="2:5" ht="50.1" customHeight="1">
      <c r="B961" s="171">
        <v>92133</v>
      </c>
      <c r="C961" s="92" t="s">
        <v>993</v>
      </c>
      <c r="D961" s="92" t="s">
        <v>23</v>
      </c>
      <c r="E961" s="170">
        <v>7.6</v>
      </c>
    </row>
    <row r="962" spans="2:5" ht="50.1" customHeight="1">
      <c r="B962" s="171">
        <v>92134</v>
      </c>
      <c r="C962" s="92" t="s">
        <v>994</v>
      </c>
      <c r="D962" s="92" t="s">
        <v>23</v>
      </c>
      <c r="E962" s="170">
        <v>2.2799999999999998</v>
      </c>
    </row>
    <row r="963" spans="2:5" ht="50.1" customHeight="1">
      <c r="B963" s="171">
        <v>92135</v>
      </c>
      <c r="C963" s="92" t="s">
        <v>995</v>
      </c>
      <c r="D963" s="92" t="s">
        <v>23</v>
      </c>
      <c r="E963" s="170">
        <v>0.47</v>
      </c>
    </row>
    <row r="964" spans="2:5" ht="50.1" customHeight="1">
      <c r="B964" s="171">
        <v>92136</v>
      </c>
      <c r="C964" s="92" t="s">
        <v>996</v>
      </c>
      <c r="D964" s="92" t="s">
        <v>23</v>
      </c>
      <c r="E964" s="170">
        <v>9.51</v>
      </c>
    </row>
    <row r="965" spans="2:5" ht="50.1" customHeight="1">
      <c r="B965" s="171">
        <v>92137</v>
      </c>
      <c r="C965" s="92" t="s">
        <v>997</v>
      </c>
      <c r="D965" s="92" t="s">
        <v>23</v>
      </c>
      <c r="E965" s="170">
        <v>87.05</v>
      </c>
    </row>
    <row r="966" spans="2:5" ht="50.1" customHeight="1">
      <c r="B966" s="171">
        <v>92140</v>
      </c>
      <c r="C966" s="92" t="s">
        <v>998</v>
      </c>
      <c r="D966" s="92" t="s">
        <v>23</v>
      </c>
      <c r="E966" s="170">
        <v>2.3199999999999998</v>
      </c>
    </row>
    <row r="967" spans="2:5" ht="50.1" customHeight="1">
      <c r="B967" s="171">
        <v>92141</v>
      </c>
      <c r="C967" s="92" t="s">
        <v>999</v>
      </c>
      <c r="D967" s="92" t="s">
        <v>23</v>
      </c>
      <c r="E967" s="170">
        <v>0.69</v>
      </c>
    </row>
    <row r="968" spans="2:5" ht="50.1" customHeight="1">
      <c r="B968" s="171">
        <v>92142</v>
      </c>
      <c r="C968" s="92" t="s">
        <v>1000</v>
      </c>
      <c r="D968" s="92" t="s">
        <v>23</v>
      </c>
      <c r="E968" s="170">
        <v>0.14000000000000001</v>
      </c>
    </row>
    <row r="969" spans="2:5" ht="50.1" customHeight="1">
      <c r="B969" s="171">
        <v>92143</v>
      </c>
      <c r="C969" s="92" t="s">
        <v>1001</v>
      </c>
      <c r="D969" s="92" t="s">
        <v>23</v>
      </c>
      <c r="E969" s="170">
        <v>2.9</v>
      </c>
    </row>
    <row r="970" spans="2:5" ht="50.1" customHeight="1">
      <c r="B970" s="171">
        <v>92144</v>
      </c>
      <c r="C970" s="92" t="s">
        <v>1002</v>
      </c>
      <c r="D970" s="92" t="s">
        <v>23</v>
      </c>
      <c r="E970" s="170">
        <v>68.099999999999994</v>
      </c>
    </row>
    <row r="971" spans="2:5" ht="50.1" customHeight="1">
      <c r="B971" s="171">
        <v>92237</v>
      </c>
      <c r="C971" s="92" t="s">
        <v>1003</v>
      </c>
      <c r="D971" s="92" t="s">
        <v>23</v>
      </c>
      <c r="E971" s="170">
        <v>15.1</v>
      </c>
    </row>
    <row r="972" spans="2:5" ht="50.1" customHeight="1">
      <c r="B972" s="171">
        <v>92238</v>
      </c>
      <c r="C972" s="92" t="s">
        <v>1004</v>
      </c>
      <c r="D972" s="92" t="s">
        <v>23</v>
      </c>
      <c r="E972" s="170">
        <v>6.03</v>
      </c>
    </row>
    <row r="973" spans="2:5" ht="50.1" customHeight="1">
      <c r="B973" s="171">
        <v>92239</v>
      </c>
      <c r="C973" s="92" t="s">
        <v>1005</v>
      </c>
      <c r="D973" s="92" t="s">
        <v>23</v>
      </c>
      <c r="E973" s="170">
        <v>1.22</v>
      </c>
    </row>
    <row r="974" spans="2:5" ht="50.1" customHeight="1">
      <c r="B974" s="171">
        <v>92240</v>
      </c>
      <c r="C974" s="92" t="s">
        <v>1006</v>
      </c>
      <c r="D974" s="92" t="s">
        <v>23</v>
      </c>
      <c r="E974" s="170">
        <v>28.32</v>
      </c>
    </row>
    <row r="975" spans="2:5" ht="50.1" customHeight="1">
      <c r="B975" s="171">
        <v>92241</v>
      </c>
      <c r="C975" s="92" t="s">
        <v>1007</v>
      </c>
      <c r="D975" s="92" t="s">
        <v>23</v>
      </c>
      <c r="E975" s="170">
        <v>159.57</v>
      </c>
    </row>
    <row r="976" spans="2:5" ht="50.1" customHeight="1">
      <c r="B976" s="171">
        <v>92712</v>
      </c>
      <c r="C976" s="92" t="s">
        <v>1008</v>
      </c>
      <c r="D976" s="92" t="s">
        <v>23</v>
      </c>
      <c r="E976" s="170">
        <v>0.19</v>
      </c>
    </row>
    <row r="977" spans="2:5" ht="50.1" customHeight="1">
      <c r="B977" s="171">
        <v>92713</v>
      </c>
      <c r="C977" s="92" t="s">
        <v>1009</v>
      </c>
      <c r="D977" s="92" t="s">
        <v>23</v>
      </c>
      <c r="E977" s="170">
        <v>0.04</v>
      </c>
    </row>
    <row r="978" spans="2:5" ht="50.1" customHeight="1">
      <c r="B978" s="171">
        <v>92714</v>
      </c>
      <c r="C978" s="92" t="s">
        <v>1010</v>
      </c>
      <c r="D978" s="92" t="s">
        <v>23</v>
      </c>
      <c r="E978" s="170">
        <v>0.24</v>
      </c>
    </row>
    <row r="979" spans="2:5" ht="50.1" customHeight="1">
      <c r="B979" s="171">
        <v>92715</v>
      </c>
      <c r="C979" s="92" t="s">
        <v>1011</v>
      </c>
      <c r="D979" s="92" t="s">
        <v>23</v>
      </c>
      <c r="E979" s="170">
        <v>21.3</v>
      </c>
    </row>
    <row r="980" spans="2:5" ht="50.1" customHeight="1">
      <c r="B980" s="171">
        <v>92956</v>
      </c>
      <c r="C980" s="92" t="s">
        <v>1012</v>
      </c>
      <c r="D980" s="92" t="s">
        <v>23</v>
      </c>
      <c r="E980" s="170">
        <v>5.01</v>
      </c>
    </row>
    <row r="981" spans="2:5" ht="50.1" customHeight="1">
      <c r="B981" s="171">
        <v>92957</v>
      </c>
      <c r="C981" s="92" t="s">
        <v>1013</v>
      </c>
      <c r="D981" s="92" t="s">
        <v>23</v>
      </c>
      <c r="E981" s="170">
        <v>1.1200000000000001</v>
      </c>
    </row>
    <row r="982" spans="2:5" ht="50.1" customHeight="1">
      <c r="B982" s="171">
        <v>92958</v>
      </c>
      <c r="C982" s="92" t="s">
        <v>1014</v>
      </c>
      <c r="D982" s="92" t="s">
        <v>23</v>
      </c>
      <c r="E982" s="170">
        <v>5.48</v>
      </c>
    </row>
    <row r="983" spans="2:5" ht="50.1" customHeight="1">
      <c r="B983" s="171">
        <v>92959</v>
      </c>
      <c r="C983" s="92" t="s">
        <v>1015</v>
      </c>
      <c r="D983" s="92" t="s">
        <v>23</v>
      </c>
      <c r="E983" s="170">
        <v>6.75</v>
      </c>
    </row>
    <row r="984" spans="2:5" ht="50.1" customHeight="1">
      <c r="B984" s="171">
        <v>92963</v>
      </c>
      <c r="C984" s="92" t="s">
        <v>1016</v>
      </c>
      <c r="D984" s="92" t="s">
        <v>23</v>
      </c>
      <c r="E984" s="170">
        <v>0.8</v>
      </c>
    </row>
    <row r="985" spans="2:5" ht="50.1" customHeight="1">
      <c r="B985" s="171">
        <v>92964</v>
      </c>
      <c r="C985" s="92" t="s">
        <v>1017</v>
      </c>
      <c r="D985" s="92" t="s">
        <v>23</v>
      </c>
      <c r="E985" s="170">
        <v>0.18</v>
      </c>
    </row>
    <row r="986" spans="2:5" ht="50.1" customHeight="1">
      <c r="B986" s="171">
        <v>92965</v>
      </c>
      <c r="C986" s="92" t="s">
        <v>1018</v>
      </c>
      <c r="D986" s="92" t="s">
        <v>23</v>
      </c>
      <c r="E986" s="170">
        <v>1</v>
      </c>
    </row>
    <row r="987" spans="2:5" ht="50.1" customHeight="1">
      <c r="B987" s="171">
        <v>93220</v>
      </c>
      <c r="C987" s="92" t="s">
        <v>1019</v>
      </c>
      <c r="D987" s="92" t="s">
        <v>23</v>
      </c>
      <c r="E987" s="170">
        <v>160.66999999999999</v>
      </c>
    </row>
    <row r="988" spans="2:5" ht="50.1" customHeight="1">
      <c r="B988" s="171">
        <v>93221</v>
      </c>
      <c r="C988" s="92" t="s">
        <v>1020</v>
      </c>
      <c r="D988" s="92" t="s">
        <v>23</v>
      </c>
      <c r="E988" s="170">
        <v>42.2</v>
      </c>
    </row>
    <row r="989" spans="2:5" ht="50.1" customHeight="1">
      <c r="B989" s="171">
        <v>93222</v>
      </c>
      <c r="C989" s="92" t="s">
        <v>1021</v>
      </c>
      <c r="D989" s="92" t="s">
        <v>23</v>
      </c>
      <c r="E989" s="170">
        <v>201.06</v>
      </c>
    </row>
    <row r="990" spans="2:5" ht="50.1" customHeight="1">
      <c r="B990" s="171">
        <v>93223</v>
      </c>
      <c r="C990" s="92" t="s">
        <v>1022</v>
      </c>
      <c r="D990" s="92" t="s">
        <v>23</v>
      </c>
      <c r="E990" s="170">
        <v>171.55</v>
      </c>
    </row>
    <row r="991" spans="2:5" ht="50.1" customHeight="1">
      <c r="B991" s="171">
        <v>93229</v>
      </c>
      <c r="C991" s="92" t="s">
        <v>1023</v>
      </c>
      <c r="D991" s="92" t="s">
        <v>23</v>
      </c>
      <c r="E991" s="170">
        <v>0.26</v>
      </c>
    </row>
    <row r="992" spans="2:5" ht="50.1" customHeight="1">
      <c r="B992" s="171">
        <v>93230</v>
      </c>
      <c r="C992" s="92" t="s">
        <v>1024</v>
      </c>
      <c r="D992" s="92" t="s">
        <v>23</v>
      </c>
      <c r="E992" s="170">
        <v>0.06</v>
      </c>
    </row>
    <row r="993" spans="2:5" ht="50.1" customHeight="1">
      <c r="B993" s="171">
        <v>93231</v>
      </c>
      <c r="C993" s="92" t="s">
        <v>1025</v>
      </c>
      <c r="D993" s="92" t="s">
        <v>23</v>
      </c>
      <c r="E993" s="170">
        <v>0.25</v>
      </c>
    </row>
    <row r="994" spans="2:5" ht="50.1" customHeight="1">
      <c r="B994" s="171">
        <v>93232</v>
      </c>
      <c r="C994" s="92" t="s">
        <v>1026</v>
      </c>
      <c r="D994" s="92" t="s">
        <v>23</v>
      </c>
      <c r="E994" s="170">
        <v>3.75</v>
      </c>
    </row>
    <row r="995" spans="2:5" ht="50.1" customHeight="1">
      <c r="B995" s="171">
        <v>93235</v>
      </c>
      <c r="C995" s="92" t="s">
        <v>1027</v>
      </c>
      <c r="D995" s="92" t="s">
        <v>23</v>
      </c>
      <c r="E995" s="170">
        <v>0.89</v>
      </c>
    </row>
    <row r="996" spans="2:5" ht="50.1" customHeight="1">
      <c r="B996" s="171">
        <v>93238</v>
      </c>
      <c r="C996" s="92" t="s">
        <v>1028</v>
      </c>
      <c r="D996" s="92" t="s">
        <v>23</v>
      </c>
      <c r="E996" s="170">
        <v>1.25</v>
      </c>
    </row>
    <row r="997" spans="2:5" ht="50.1" customHeight="1">
      <c r="B997" s="171">
        <v>93239</v>
      </c>
      <c r="C997" s="92" t="s">
        <v>1029</v>
      </c>
      <c r="D997" s="92" t="s">
        <v>23</v>
      </c>
      <c r="E997" s="170">
        <v>5.69</v>
      </c>
    </row>
    <row r="998" spans="2:5" ht="50.1" customHeight="1">
      <c r="B998" s="171">
        <v>93240</v>
      </c>
      <c r="C998" s="92" t="s">
        <v>1030</v>
      </c>
      <c r="D998" s="92" t="s">
        <v>23</v>
      </c>
      <c r="E998" s="170">
        <v>8.2100000000000009</v>
      </c>
    </row>
    <row r="999" spans="2:5" ht="50.1" customHeight="1">
      <c r="B999" s="171">
        <v>93267</v>
      </c>
      <c r="C999" s="92" t="s">
        <v>1031</v>
      </c>
      <c r="D999" s="92" t="s">
        <v>23</v>
      </c>
      <c r="E999" s="170">
        <v>23.62</v>
      </c>
    </row>
    <row r="1000" spans="2:5" ht="50.1" customHeight="1">
      <c r="B1000" s="171">
        <v>93269</v>
      </c>
      <c r="C1000" s="92" t="s">
        <v>1032</v>
      </c>
      <c r="D1000" s="92" t="s">
        <v>23</v>
      </c>
      <c r="E1000" s="170">
        <v>5.31</v>
      </c>
    </row>
    <row r="1001" spans="2:5" ht="50.1" customHeight="1">
      <c r="B1001" s="171">
        <v>93270</v>
      </c>
      <c r="C1001" s="92" t="s">
        <v>1033</v>
      </c>
      <c r="D1001" s="92" t="s">
        <v>23</v>
      </c>
      <c r="E1001" s="170">
        <v>25.83</v>
      </c>
    </row>
    <row r="1002" spans="2:5" ht="50.1" customHeight="1">
      <c r="B1002" s="171">
        <v>93271</v>
      </c>
      <c r="C1002" s="92" t="s">
        <v>1034</v>
      </c>
      <c r="D1002" s="92" t="s">
        <v>23</v>
      </c>
      <c r="E1002" s="170">
        <v>5.7</v>
      </c>
    </row>
    <row r="1003" spans="2:5" ht="50.1" customHeight="1">
      <c r="B1003" s="171">
        <v>93277</v>
      </c>
      <c r="C1003" s="92" t="s">
        <v>1035</v>
      </c>
      <c r="D1003" s="92" t="s">
        <v>23</v>
      </c>
      <c r="E1003" s="170">
        <v>0.32</v>
      </c>
    </row>
    <row r="1004" spans="2:5" ht="50.1" customHeight="1">
      <c r="B1004" s="171">
        <v>93278</v>
      </c>
      <c r="C1004" s="92" t="s">
        <v>1036</v>
      </c>
      <c r="D1004" s="92" t="s">
        <v>23</v>
      </c>
      <c r="E1004" s="170">
        <v>7.0000000000000007E-2</v>
      </c>
    </row>
    <row r="1005" spans="2:5" ht="50.1" customHeight="1">
      <c r="B1005" s="171">
        <v>93279</v>
      </c>
      <c r="C1005" s="92" t="s">
        <v>1037</v>
      </c>
      <c r="D1005" s="92" t="s">
        <v>23</v>
      </c>
      <c r="E1005" s="170">
        <v>0.3</v>
      </c>
    </row>
    <row r="1006" spans="2:5" ht="50.1" customHeight="1">
      <c r="B1006" s="171">
        <v>93280</v>
      </c>
      <c r="C1006" s="92" t="s">
        <v>1038</v>
      </c>
      <c r="D1006" s="92" t="s">
        <v>23</v>
      </c>
      <c r="E1006" s="170">
        <v>0.47</v>
      </c>
    </row>
    <row r="1007" spans="2:5" ht="50.1" customHeight="1">
      <c r="B1007" s="171">
        <v>93283</v>
      </c>
      <c r="C1007" s="92" t="s">
        <v>1039</v>
      </c>
      <c r="D1007" s="92" t="s">
        <v>23</v>
      </c>
      <c r="E1007" s="170">
        <v>49.65</v>
      </c>
    </row>
    <row r="1008" spans="2:5" ht="50.1" customHeight="1">
      <c r="B1008" s="171">
        <v>93284</v>
      </c>
      <c r="C1008" s="92" t="s">
        <v>1040</v>
      </c>
      <c r="D1008" s="92" t="s">
        <v>23</v>
      </c>
      <c r="E1008" s="170">
        <v>17</v>
      </c>
    </row>
    <row r="1009" spans="2:5" ht="50.1" customHeight="1">
      <c r="B1009" s="171">
        <v>93285</v>
      </c>
      <c r="C1009" s="92" t="s">
        <v>1041</v>
      </c>
      <c r="D1009" s="92" t="s">
        <v>23</v>
      </c>
      <c r="E1009" s="170">
        <v>79.81</v>
      </c>
    </row>
    <row r="1010" spans="2:5" ht="50.1" customHeight="1">
      <c r="B1010" s="171">
        <v>93286</v>
      </c>
      <c r="C1010" s="92" t="s">
        <v>1042</v>
      </c>
      <c r="D1010" s="92" t="s">
        <v>23</v>
      </c>
      <c r="E1010" s="170">
        <v>134.81</v>
      </c>
    </row>
    <row r="1011" spans="2:5" ht="50.1" customHeight="1">
      <c r="B1011" s="171">
        <v>93296</v>
      </c>
      <c r="C1011" s="92" t="s">
        <v>1043</v>
      </c>
      <c r="D1011" s="92" t="s">
        <v>23</v>
      </c>
      <c r="E1011" s="170">
        <v>3.47</v>
      </c>
    </row>
    <row r="1012" spans="2:5" ht="50.1" customHeight="1">
      <c r="B1012" s="171">
        <v>93397</v>
      </c>
      <c r="C1012" s="92" t="s">
        <v>1044</v>
      </c>
      <c r="D1012" s="92" t="s">
        <v>23</v>
      </c>
      <c r="E1012" s="170">
        <v>8.74</v>
      </c>
    </row>
    <row r="1013" spans="2:5" ht="50.1" customHeight="1">
      <c r="B1013" s="171">
        <v>93398</v>
      </c>
      <c r="C1013" s="92" t="s">
        <v>1045</v>
      </c>
      <c r="D1013" s="92" t="s">
        <v>23</v>
      </c>
      <c r="E1013" s="170">
        <v>3.48</v>
      </c>
    </row>
    <row r="1014" spans="2:5" ht="50.1" customHeight="1">
      <c r="B1014" s="171">
        <v>93399</v>
      </c>
      <c r="C1014" s="92" t="s">
        <v>1046</v>
      </c>
      <c r="D1014" s="92" t="s">
        <v>23</v>
      </c>
      <c r="E1014" s="170">
        <v>0.71</v>
      </c>
    </row>
    <row r="1015" spans="2:5" ht="50.1" customHeight="1">
      <c r="B1015" s="171">
        <v>93400</v>
      </c>
      <c r="C1015" s="92" t="s">
        <v>1047</v>
      </c>
      <c r="D1015" s="92" t="s">
        <v>23</v>
      </c>
      <c r="E1015" s="170">
        <v>16.399999999999999</v>
      </c>
    </row>
    <row r="1016" spans="2:5" ht="50.1" customHeight="1">
      <c r="B1016" s="171">
        <v>93401</v>
      </c>
      <c r="C1016" s="92" t="s">
        <v>1048</v>
      </c>
      <c r="D1016" s="92" t="s">
        <v>23</v>
      </c>
      <c r="E1016" s="170">
        <v>91.39</v>
      </c>
    </row>
    <row r="1017" spans="2:5" ht="50.1" customHeight="1">
      <c r="B1017" s="171">
        <v>93404</v>
      </c>
      <c r="C1017" s="92" t="s">
        <v>1049</v>
      </c>
      <c r="D1017" s="92" t="s">
        <v>23</v>
      </c>
      <c r="E1017" s="170">
        <v>4.3899999999999997</v>
      </c>
    </row>
    <row r="1018" spans="2:5" ht="50.1" customHeight="1">
      <c r="B1018" s="171">
        <v>93405</v>
      </c>
      <c r="C1018" s="92" t="s">
        <v>1050</v>
      </c>
      <c r="D1018" s="92" t="s">
        <v>23</v>
      </c>
      <c r="E1018" s="170">
        <v>0.87</v>
      </c>
    </row>
    <row r="1019" spans="2:5" ht="50.1" customHeight="1">
      <c r="B1019" s="171">
        <v>93406</v>
      </c>
      <c r="C1019" s="92" t="s">
        <v>1051</v>
      </c>
      <c r="D1019" s="92" t="s">
        <v>23</v>
      </c>
      <c r="E1019" s="170">
        <v>5.49</v>
      </c>
    </row>
    <row r="1020" spans="2:5" ht="50.1" customHeight="1">
      <c r="B1020" s="171">
        <v>93407</v>
      </c>
      <c r="C1020" s="92" t="s">
        <v>1052</v>
      </c>
      <c r="D1020" s="92" t="s">
        <v>23</v>
      </c>
      <c r="E1020" s="170">
        <v>30.47</v>
      </c>
    </row>
    <row r="1021" spans="2:5" ht="50.1" customHeight="1">
      <c r="B1021" s="171">
        <v>93411</v>
      </c>
      <c r="C1021" s="92" t="s">
        <v>1053</v>
      </c>
      <c r="D1021" s="92" t="s">
        <v>23</v>
      </c>
      <c r="E1021" s="170">
        <v>0.12</v>
      </c>
    </row>
    <row r="1022" spans="2:5" ht="50.1" customHeight="1">
      <c r="B1022" s="171">
        <v>93412</v>
      </c>
      <c r="C1022" s="92" t="s">
        <v>1054</v>
      </c>
      <c r="D1022" s="92" t="s">
        <v>23</v>
      </c>
      <c r="E1022" s="170">
        <v>0.04</v>
      </c>
    </row>
    <row r="1023" spans="2:5" ht="50.1" customHeight="1">
      <c r="B1023" s="171">
        <v>93413</v>
      </c>
      <c r="C1023" s="92" t="s">
        <v>1055</v>
      </c>
      <c r="D1023" s="92" t="s">
        <v>23</v>
      </c>
      <c r="E1023" s="170">
        <v>0.11</v>
      </c>
    </row>
    <row r="1024" spans="2:5" ht="50.1" customHeight="1">
      <c r="B1024" s="171">
        <v>93414</v>
      </c>
      <c r="C1024" s="92" t="s">
        <v>1056</v>
      </c>
      <c r="D1024" s="92" t="s">
        <v>23</v>
      </c>
      <c r="E1024" s="170">
        <v>8.74</v>
      </c>
    </row>
    <row r="1025" spans="2:5" ht="50.1" customHeight="1">
      <c r="B1025" s="171">
        <v>93417</v>
      </c>
      <c r="C1025" s="92" t="s">
        <v>1057</v>
      </c>
      <c r="D1025" s="92" t="s">
        <v>23</v>
      </c>
      <c r="E1025" s="170">
        <v>1.64</v>
      </c>
    </row>
    <row r="1026" spans="2:5" ht="50.1" customHeight="1">
      <c r="B1026" s="171">
        <v>93418</v>
      </c>
      <c r="C1026" s="92" t="s">
        <v>1058</v>
      </c>
      <c r="D1026" s="92" t="s">
        <v>23</v>
      </c>
      <c r="E1026" s="170">
        <v>0.56000000000000005</v>
      </c>
    </row>
    <row r="1027" spans="2:5" ht="50.1" customHeight="1">
      <c r="B1027" s="171">
        <v>93419</v>
      </c>
      <c r="C1027" s="92" t="s">
        <v>1059</v>
      </c>
      <c r="D1027" s="92" t="s">
        <v>23</v>
      </c>
      <c r="E1027" s="170">
        <v>1.46</v>
      </c>
    </row>
    <row r="1028" spans="2:5" ht="50.1" customHeight="1">
      <c r="B1028" s="171">
        <v>93420</v>
      </c>
      <c r="C1028" s="92" t="s">
        <v>1060</v>
      </c>
      <c r="D1028" s="92" t="s">
        <v>23</v>
      </c>
      <c r="E1028" s="170">
        <v>38.76</v>
      </c>
    </row>
    <row r="1029" spans="2:5" ht="50.1" customHeight="1">
      <c r="B1029" s="171">
        <v>93423</v>
      </c>
      <c r="C1029" s="92" t="s">
        <v>1061</v>
      </c>
      <c r="D1029" s="92" t="s">
        <v>23</v>
      </c>
      <c r="E1029" s="170">
        <v>2.3199999999999998</v>
      </c>
    </row>
    <row r="1030" spans="2:5" ht="50.1" customHeight="1">
      <c r="B1030" s="171">
        <v>93424</v>
      </c>
      <c r="C1030" s="92" t="s">
        <v>1062</v>
      </c>
      <c r="D1030" s="92" t="s">
        <v>23</v>
      </c>
      <c r="E1030" s="170">
        <v>0.79</v>
      </c>
    </row>
    <row r="1031" spans="2:5" ht="50.1" customHeight="1">
      <c r="B1031" s="171">
        <v>93425</v>
      </c>
      <c r="C1031" s="92" t="s">
        <v>1063</v>
      </c>
      <c r="D1031" s="92" t="s">
        <v>23</v>
      </c>
      <c r="E1031" s="170">
        <v>2.0699999999999998</v>
      </c>
    </row>
    <row r="1032" spans="2:5" ht="50.1" customHeight="1">
      <c r="B1032" s="171">
        <v>93426</v>
      </c>
      <c r="C1032" s="92" t="s">
        <v>1064</v>
      </c>
      <c r="D1032" s="92" t="s">
        <v>23</v>
      </c>
      <c r="E1032" s="170">
        <v>92.63</v>
      </c>
    </row>
    <row r="1033" spans="2:5" ht="50.1" customHeight="1">
      <c r="B1033" s="171">
        <v>93429</v>
      </c>
      <c r="C1033" s="92" t="s">
        <v>1065</v>
      </c>
      <c r="D1033" s="92" t="s">
        <v>23</v>
      </c>
      <c r="E1033" s="170">
        <v>61.6</v>
      </c>
    </row>
    <row r="1034" spans="2:5" ht="50.1" customHeight="1">
      <c r="B1034" s="171">
        <v>93430</v>
      </c>
      <c r="C1034" s="92" t="s">
        <v>1066</v>
      </c>
      <c r="D1034" s="92" t="s">
        <v>23</v>
      </c>
      <c r="E1034" s="170">
        <v>21.09</v>
      </c>
    </row>
    <row r="1035" spans="2:5" ht="50.1" customHeight="1">
      <c r="B1035" s="171">
        <v>93431</v>
      </c>
      <c r="C1035" s="92" t="s">
        <v>1067</v>
      </c>
      <c r="D1035" s="92" t="s">
        <v>23</v>
      </c>
      <c r="E1035" s="170">
        <v>99.02</v>
      </c>
    </row>
    <row r="1036" spans="2:5" ht="50.1" customHeight="1">
      <c r="B1036" s="171">
        <v>93432</v>
      </c>
      <c r="C1036" s="92" t="s">
        <v>1068</v>
      </c>
      <c r="D1036" s="92" t="s">
        <v>23</v>
      </c>
      <c r="E1036" s="128">
        <v>1752</v>
      </c>
    </row>
    <row r="1037" spans="2:5" ht="50.1" customHeight="1">
      <c r="B1037" s="171">
        <v>93435</v>
      </c>
      <c r="C1037" s="92" t="s">
        <v>1069</v>
      </c>
      <c r="D1037" s="92" t="s">
        <v>23</v>
      </c>
      <c r="E1037" s="170">
        <v>3.33</v>
      </c>
    </row>
    <row r="1038" spans="2:5" ht="50.1" customHeight="1">
      <c r="B1038" s="171">
        <v>93436</v>
      </c>
      <c r="C1038" s="92" t="s">
        <v>1070</v>
      </c>
      <c r="D1038" s="92" t="s">
        <v>23</v>
      </c>
      <c r="E1038" s="170">
        <v>1.33</v>
      </c>
    </row>
    <row r="1039" spans="2:5" ht="50.1" customHeight="1">
      <c r="B1039" s="171">
        <v>93437</v>
      </c>
      <c r="C1039" s="92" t="s">
        <v>1071</v>
      </c>
      <c r="D1039" s="92" t="s">
        <v>23</v>
      </c>
      <c r="E1039" s="170">
        <v>6.25</v>
      </c>
    </row>
    <row r="1040" spans="2:5" ht="50.1" customHeight="1">
      <c r="B1040" s="171">
        <v>93438</v>
      </c>
      <c r="C1040" s="92" t="s">
        <v>1072</v>
      </c>
      <c r="D1040" s="92" t="s">
        <v>23</v>
      </c>
      <c r="E1040" s="170">
        <v>17.190000000000001</v>
      </c>
    </row>
    <row r="1041" spans="2:5" ht="50.1" customHeight="1">
      <c r="B1041" s="171">
        <v>95114</v>
      </c>
      <c r="C1041" s="92" t="s">
        <v>1073</v>
      </c>
      <c r="D1041" s="92" t="s">
        <v>23</v>
      </c>
      <c r="E1041" s="170">
        <v>0.78</v>
      </c>
    </row>
    <row r="1042" spans="2:5" ht="50.1" customHeight="1">
      <c r="B1042" s="171">
        <v>95115</v>
      </c>
      <c r="C1042" s="92" t="s">
        <v>1074</v>
      </c>
      <c r="D1042" s="92" t="s">
        <v>23</v>
      </c>
      <c r="E1042" s="170">
        <v>0.17</v>
      </c>
    </row>
    <row r="1043" spans="2:5" ht="50.1" customHeight="1">
      <c r="B1043" s="171">
        <v>95116</v>
      </c>
      <c r="C1043" s="92" t="s">
        <v>1075</v>
      </c>
      <c r="D1043" s="92" t="s">
        <v>23</v>
      </c>
      <c r="E1043" s="170">
        <v>31.99</v>
      </c>
    </row>
    <row r="1044" spans="2:5" ht="50.1" customHeight="1">
      <c r="B1044" s="171">
        <v>95117</v>
      </c>
      <c r="C1044" s="92" t="s">
        <v>1076</v>
      </c>
      <c r="D1044" s="92" t="s">
        <v>23</v>
      </c>
      <c r="E1044" s="170">
        <v>9.59</v>
      </c>
    </row>
    <row r="1045" spans="2:5" ht="50.1" customHeight="1">
      <c r="B1045" s="171">
        <v>95118</v>
      </c>
      <c r="C1045" s="92" t="s">
        <v>1077</v>
      </c>
      <c r="D1045" s="92" t="s">
        <v>23</v>
      </c>
      <c r="E1045" s="170">
        <v>31.77</v>
      </c>
    </row>
    <row r="1046" spans="2:5" ht="50.1" customHeight="1">
      <c r="B1046" s="171">
        <v>95119</v>
      </c>
      <c r="C1046" s="92" t="s">
        <v>1078</v>
      </c>
      <c r="D1046" s="92" t="s">
        <v>23</v>
      </c>
      <c r="E1046" s="170">
        <v>10.88</v>
      </c>
    </row>
    <row r="1047" spans="2:5" ht="50.1" customHeight="1">
      <c r="B1047" s="171">
        <v>95120</v>
      </c>
      <c r="C1047" s="92" t="s">
        <v>1079</v>
      </c>
      <c r="D1047" s="92" t="s">
        <v>23</v>
      </c>
      <c r="E1047" s="170">
        <v>38.880000000000003</v>
      </c>
    </row>
    <row r="1048" spans="2:5" ht="50.1" customHeight="1">
      <c r="B1048" s="171">
        <v>95123</v>
      </c>
      <c r="C1048" s="92" t="s">
        <v>1080</v>
      </c>
      <c r="D1048" s="92" t="s">
        <v>23</v>
      </c>
      <c r="E1048" s="170">
        <v>11.4</v>
      </c>
    </row>
    <row r="1049" spans="2:5" ht="50.1" customHeight="1">
      <c r="B1049" s="171">
        <v>95124</v>
      </c>
      <c r="C1049" s="92" t="s">
        <v>1081</v>
      </c>
      <c r="D1049" s="92" t="s">
        <v>23</v>
      </c>
      <c r="E1049" s="170">
        <v>3.41</v>
      </c>
    </row>
    <row r="1050" spans="2:5" ht="50.1" customHeight="1">
      <c r="B1050" s="171">
        <v>95125</v>
      </c>
      <c r="C1050" s="92" t="s">
        <v>1082</v>
      </c>
      <c r="D1050" s="92" t="s">
        <v>23</v>
      </c>
      <c r="E1050" s="170">
        <v>12.47</v>
      </c>
    </row>
    <row r="1051" spans="2:5" ht="50.1" customHeight="1">
      <c r="B1051" s="171">
        <v>95126</v>
      </c>
      <c r="C1051" s="92" t="s">
        <v>1083</v>
      </c>
      <c r="D1051" s="92" t="s">
        <v>23</v>
      </c>
      <c r="E1051" s="170">
        <v>85.11</v>
      </c>
    </row>
    <row r="1052" spans="2:5" ht="50.1" customHeight="1">
      <c r="B1052" s="171">
        <v>95129</v>
      </c>
      <c r="C1052" s="92" t="s">
        <v>1084</v>
      </c>
      <c r="D1052" s="92" t="s">
        <v>23</v>
      </c>
      <c r="E1052" s="170">
        <v>20.23</v>
      </c>
    </row>
    <row r="1053" spans="2:5" ht="50.1" customHeight="1">
      <c r="B1053" s="171">
        <v>95130</v>
      </c>
      <c r="C1053" s="92" t="s">
        <v>1085</v>
      </c>
      <c r="D1053" s="92" t="s">
        <v>23</v>
      </c>
      <c r="E1053" s="170">
        <v>7.08</v>
      </c>
    </row>
    <row r="1054" spans="2:5" ht="50.1" customHeight="1">
      <c r="B1054" s="171">
        <v>95131</v>
      </c>
      <c r="C1054" s="92" t="s">
        <v>1086</v>
      </c>
      <c r="D1054" s="92" t="s">
        <v>23</v>
      </c>
      <c r="E1054" s="170">
        <v>37.94</v>
      </c>
    </row>
    <row r="1055" spans="2:5" ht="50.1" customHeight="1">
      <c r="B1055" s="171">
        <v>95132</v>
      </c>
      <c r="C1055" s="92" t="s">
        <v>1087</v>
      </c>
      <c r="D1055" s="92" t="s">
        <v>23</v>
      </c>
      <c r="E1055" s="170">
        <v>18.61</v>
      </c>
    </row>
    <row r="1056" spans="2:5" ht="50.1" customHeight="1">
      <c r="B1056" s="171">
        <v>95136</v>
      </c>
      <c r="C1056" s="92" t="s">
        <v>1088</v>
      </c>
      <c r="D1056" s="92" t="s">
        <v>23</v>
      </c>
      <c r="E1056" s="170">
        <v>0.03</v>
      </c>
    </row>
    <row r="1057" spans="2:5" ht="50.1" customHeight="1">
      <c r="B1057" s="171">
        <v>95137</v>
      </c>
      <c r="C1057" s="92" t="s">
        <v>1089</v>
      </c>
      <c r="D1057" s="92" t="s">
        <v>23</v>
      </c>
      <c r="E1057" s="170">
        <v>0.01</v>
      </c>
    </row>
    <row r="1058" spans="2:5" ht="50.1" customHeight="1">
      <c r="B1058" s="171">
        <v>95138</v>
      </c>
      <c r="C1058" s="92" t="s">
        <v>1090</v>
      </c>
      <c r="D1058" s="92" t="s">
        <v>23</v>
      </c>
      <c r="E1058" s="170">
        <v>0.02</v>
      </c>
    </row>
    <row r="1059" spans="2:5" ht="50.1" customHeight="1">
      <c r="B1059" s="171">
        <v>95208</v>
      </c>
      <c r="C1059" s="92" t="s">
        <v>1091</v>
      </c>
      <c r="D1059" s="92" t="s">
        <v>23</v>
      </c>
      <c r="E1059" s="170">
        <v>26.76</v>
      </c>
    </row>
    <row r="1060" spans="2:5" ht="50.1" customHeight="1">
      <c r="B1060" s="171">
        <v>95209</v>
      </c>
      <c r="C1060" s="92" t="s">
        <v>1092</v>
      </c>
      <c r="D1060" s="92" t="s">
        <v>23</v>
      </c>
      <c r="E1060" s="170">
        <v>6.02</v>
      </c>
    </row>
    <row r="1061" spans="2:5" ht="50.1" customHeight="1">
      <c r="B1061" s="171">
        <v>95210</v>
      </c>
      <c r="C1061" s="92" t="s">
        <v>1093</v>
      </c>
      <c r="D1061" s="92" t="s">
        <v>23</v>
      </c>
      <c r="E1061" s="170">
        <v>29.27</v>
      </c>
    </row>
    <row r="1062" spans="2:5" ht="50.1" customHeight="1">
      <c r="B1062" s="171">
        <v>95211</v>
      </c>
      <c r="C1062" s="92" t="s">
        <v>1094</v>
      </c>
      <c r="D1062" s="92" t="s">
        <v>23</v>
      </c>
      <c r="E1062" s="170">
        <v>5.7</v>
      </c>
    </row>
    <row r="1063" spans="2:5" ht="50.1" customHeight="1">
      <c r="B1063" s="171">
        <v>95214</v>
      </c>
      <c r="C1063" s="92" t="s">
        <v>1095</v>
      </c>
      <c r="D1063" s="92" t="s">
        <v>23</v>
      </c>
      <c r="E1063" s="170">
        <v>0.21</v>
      </c>
    </row>
    <row r="1064" spans="2:5" ht="50.1" customHeight="1">
      <c r="B1064" s="171">
        <v>95215</v>
      </c>
      <c r="C1064" s="92" t="s">
        <v>1096</v>
      </c>
      <c r="D1064" s="92" t="s">
        <v>23</v>
      </c>
      <c r="E1064" s="170">
        <v>0.04</v>
      </c>
    </row>
    <row r="1065" spans="2:5" ht="50.1" customHeight="1">
      <c r="B1065" s="171">
        <v>95216</v>
      </c>
      <c r="C1065" s="92" t="s">
        <v>1097</v>
      </c>
      <c r="D1065" s="92" t="s">
        <v>23</v>
      </c>
      <c r="E1065" s="170">
        <v>0.14000000000000001</v>
      </c>
    </row>
    <row r="1066" spans="2:5" ht="50.1" customHeight="1">
      <c r="B1066" s="171">
        <v>95217</v>
      </c>
      <c r="C1066" s="92" t="s">
        <v>1098</v>
      </c>
      <c r="D1066" s="92" t="s">
        <v>23</v>
      </c>
      <c r="E1066" s="170">
        <v>0.38</v>
      </c>
    </row>
    <row r="1067" spans="2:5" ht="50.1" customHeight="1">
      <c r="B1067" s="171">
        <v>95255</v>
      </c>
      <c r="C1067" s="92" t="s">
        <v>1099</v>
      </c>
      <c r="D1067" s="92" t="s">
        <v>23</v>
      </c>
      <c r="E1067" s="170">
        <v>0.69</v>
      </c>
    </row>
    <row r="1068" spans="2:5" ht="50.1" customHeight="1">
      <c r="B1068" s="171">
        <v>95256</v>
      </c>
      <c r="C1068" s="92" t="s">
        <v>1100</v>
      </c>
      <c r="D1068" s="92" t="s">
        <v>23</v>
      </c>
      <c r="E1068" s="170">
        <v>0.15</v>
      </c>
    </row>
    <row r="1069" spans="2:5" ht="50.1" customHeight="1">
      <c r="B1069" s="171">
        <v>95257</v>
      </c>
      <c r="C1069" s="92" t="s">
        <v>1101</v>
      </c>
      <c r="D1069" s="92" t="s">
        <v>23</v>
      </c>
      <c r="E1069" s="170">
        <v>0.86</v>
      </c>
    </row>
    <row r="1070" spans="2:5" ht="50.1" customHeight="1">
      <c r="B1070" s="171">
        <v>95260</v>
      </c>
      <c r="C1070" s="92" t="s">
        <v>1102</v>
      </c>
      <c r="D1070" s="92" t="s">
        <v>23</v>
      </c>
      <c r="E1070" s="170">
        <v>0.54</v>
      </c>
    </row>
    <row r="1071" spans="2:5" ht="50.1" customHeight="1">
      <c r="B1071" s="171">
        <v>95261</v>
      </c>
      <c r="C1071" s="92" t="s">
        <v>1103</v>
      </c>
      <c r="D1071" s="92" t="s">
        <v>23</v>
      </c>
      <c r="E1071" s="170">
        <v>0.15</v>
      </c>
    </row>
    <row r="1072" spans="2:5" ht="50.1" customHeight="1">
      <c r="B1072" s="171">
        <v>95262</v>
      </c>
      <c r="C1072" s="92" t="s">
        <v>1104</v>
      </c>
      <c r="D1072" s="92" t="s">
        <v>23</v>
      </c>
      <c r="E1072" s="170">
        <v>0.72</v>
      </c>
    </row>
    <row r="1073" spans="2:5" ht="50.1" customHeight="1">
      <c r="B1073" s="171">
        <v>95263</v>
      </c>
      <c r="C1073" s="92" t="s">
        <v>1105</v>
      </c>
      <c r="D1073" s="92" t="s">
        <v>23</v>
      </c>
      <c r="E1073" s="170">
        <v>2.0099999999999998</v>
      </c>
    </row>
    <row r="1074" spans="2:5" ht="50.1" customHeight="1">
      <c r="B1074" s="171">
        <v>95266</v>
      </c>
      <c r="C1074" s="92" t="s">
        <v>1106</v>
      </c>
      <c r="D1074" s="92" t="s">
        <v>23</v>
      </c>
      <c r="E1074" s="170">
        <v>0.36</v>
      </c>
    </row>
    <row r="1075" spans="2:5" ht="50.1" customHeight="1">
      <c r="B1075" s="171">
        <v>95267</v>
      </c>
      <c r="C1075" s="92" t="s">
        <v>1107</v>
      </c>
      <c r="D1075" s="92" t="s">
        <v>23</v>
      </c>
      <c r="E1075" s="170">
        <v>7.0000000000000007E-2</v>
      </c>
    </row>
    <row r="1076" spans="2:5" ht="50.1" customHeight="1">
      <c r="B1076" s="171">
        <v>95268</v>
      </c>
      <c r="C1076" s="92" t="s">
        <v>1108</v>
      </c>
      <c r="D1076" s="92" t="s">
        <v>23</v>
      </c>
      <c r="E1076" s="170">
        <v>0.35</v>
      </c>
    </row>
    <row r="1077" spans="2:5" ht="50.1" customHeight="1">
      <c r="B1077" s="171">
        <v>95269</v>
      </c>
      <c r="C1077" s="92" t="s">
        <v>1109</v>
      </c>
      <c r="D1077" s="92" t="s">
        <v>23</v>
      </c>
      <c r="E1077" s="170">
        <v>3.75</v>
      </c>
    </row>
    <row r="1078" spans="2:5" ht="50.1" customHeight="1">
      <c r="B1078" s="171">
        <v>95272</v>
      </c>
      <c r="C1078" s="92" t="s">
        <v>1110</v>
      </c>
      <c r="D1078" s="92" t="s">
        <v>23</v>
      </c>
      <c r="E1078" s="170">
        <v>0.35</v>
      </c>
    </row>
    <row r="1079" spans="2:5" ht="50.1" customHeight="1">
      <c r="B1079" s="171">
        <v>95273</v>
      </c>
      <c r="C1079" s="92" t="s">
        <v>1111</v>
      </c>
      <c r="D1079" s="92" t="s">
        <v>23</v>
      </c>
      <c r="E1079" s="170">
        <v>0.08</v>
      </c>
    </row>
    <row r="1080" spans="2:5" ht="50.1" customHeight="1">
      <c r="B1080" s="171">
        <v>95274</v>
      </c>
      <c r="C1080" s="92" t="s">
        <v>1112</v>
      </c>
      <c r="D1080" s="92" t="s">
        <v>23</v>
      </c>
      <c r="E1080" s="170">
        <v>0.28000000000000003</v>
      </c>
    </row>
    <row r="1081" spans="2:5" ht="50.1" customHeight="1">
      <c r="B1081" s="171">
        <v>95275</v>
      </c>
      <c r="C1081" s="92" t="s">
        <v>1113</v>
      </c>
      <c r="D1081" s="92" t="s">
        <v>23</v>
      </c>
      <c r="E1081" s="170">
        <v>1.54</v>
      </c>
    </row>
    <row r="1082" spans="2:5" ht="50.1" customHeight="1">
      <c r="B1082" s="171">
        <v>95278</v>
      </c>
      <c r="C1082" s="92" t="s">
        <v>1114</v>
      </c>
      <c r="D1082" s="92" t="s">
        <v>23</v>
      </c>
      <c r="E1082" s="170">
        <v>0.39</v>
      </c>
    </row>
    <row r="1083" spans="2:5" ht="50.1" customHeight="1">
      <c r="B1083" s="171">
        <v>95279</v>
      </c>
      <c r="C1083" s="92" t="s">
        <v>1115</v>
      </c>
      <c r="D1083" s="92" t="s">
        <v>23</v>
      </c>
      <c r="E1083" s="170">
        <v>0.08</v>
      </c>
    </row>
    <row r="1084" spans="2:5" ht="50.1" customHeight="1">
      <c r="B1084" s="171">
        <v>95280</v>
      </c>
      <c r="C1084" s="92" t="s">
        <v>1116</v>
      </c>
      <c r="D1084" s="92" t="s">
        <v>23</v>
      </c>
      <c r="E1084" s="170">
        <v>0.3</v>
      </c>
    </row>
    <row r="1085" spans="2:5" ht="50.1" customHeight="1">
      <c r="B1085" s="171">
        <v>95281</v>
      </c>
      <c r="C1085" s="92" t="s">
        <v>1117</v>
      </c>
      <c r="D1085" s="92" t="s">
        <v>23</v>
      </c>
      <c r="E1085" s="170">
        <v>3.75</v>
      </c>
    </row>
    <row r="1086" spans="2:5" ht="50.1" customHeight="1">
      <c r="B1086" s="171">
        <v>95617</v>
      </c>
      <c r="C1086" s="92" t="s">
        <v>1118</v>
      </c>
      <c r="D1086" s="92" t="s">
        <v>23</v>
      </c>
      <c r="E1086" s="170">
        <v>0.56000000000000005</v>
      </c>
    </row>
    <row r="1087" spans="2:5" ht="50.1" customHeight="1">
      <c r="B1087" s="171">
        <v>95618</v>
      </c>
      <c r="C1087" s="92" t="s">
        <v>1119</v>
      </c>
      <c r="D1087" s="92" t="s">
        <v>23</v>
      </c>
      <c r="E1087" s="170">
        <v>0.12</v>
      </c>
    </row>
    <row r="1088" spans="2:5" ht="50.1" customHeight="1">
      <c r="B1088" s="171">
        <v>95619</v>
      </c>
      <c r="C1088" s="92" t="s">
        <v>1120</v>
      </c>
      <c r="D1088" s="92" t="s">
        <v>23</v>
      </c>
      <c r="E1088" s="170">
        <v>0.71</v>
      </c>
    </row>
    <row r="1089" spans="2:5" ht="50.1" customHeight="1">
      <c r="B1089" s="171">
        <v>95627</v>
      </c>
      <c r="C1089" s="92" t="s">
        <v>1121</v>
      </c>
      <c r="D1089" s="92" t="s">
        <v>23</v>
      </c>
      <c r="E1089" s="170">
        <v>23.72</v>
      </c>
    </row>
    <row r="1090" spans="2:5" ht="50.1" customHeight="1">
      <c r="B1090" s="171">
        <v>95628</v>
      </c>
      <c r="C1090" s="92" t="s">
        <v>1122</v>
      </c>
      <c r="D1090" s="92" t="s">
        <v>23</v>
      </c>
      <c r="E1090" s="170">
        <v>6.23</v>
      </c>
    </row>
    <row r="1091" spans="2:5" ht="50.1" customHeight="1">
      <c r="B1091" s="171">
        <v>95629</v>
      </c>
      <c r="C1091" s="92" t="s">
        <v>1123</v>
      </c>
      <c r="D1091" s="92" t="s">
        <v>23</v>
      </c>
      <c r="E1091" s="170">
        <v>29.68</v>
      </c>
    </row>
    <row r="1092" spans="2:5" ht="50.1" customHeight="1">
      <c r="B1092" s="171">
        <v>95630</v>
      </c>
      <c r="C1092" s="92" t="s">
        <v>1124</v>
      </c>
      <c r="D1092" s="92" t="s">
        <v>23</v>
      </c>
      <c r="E1092" s="170">
        <v>61.28</v>
      </c>
    </row>
    <row r="1093" spans="2:5" ht="50.1" customHeight="1">
      <c r="B1093" s="171">
        <v>95698</v>
      </c>
      <c r="C1093" s="92" t="s">
        <v>1125</v>
      </c>
      <c r="D1093" s="92" t="s">
        <v>23</v>
      </c>
      <c r="E1093" s="170">
        <v>2.2999999999999998</v>
      </c>
    </row>
    <row r="1094" spans="2:5" ht="50.1" customHeight="1">
      <c r="B1094" s="171">
        <v>95699</v>
      </c>
      <c r="C1094" s="92" t="s">
        <v>1126</v>
      </c>
      <c r="D1094" s="92" t="s">
        <v>23</v>
      </c>
      <c r="E1094" s="170">
        <v>0.51</v>
      </c>
    </row>
    <row r="1095" spans="2:5" ht="50.1" customHeight="1">
      <c r="B1095" s="171">
        <v>95700</v>
      </c>
      <c r="C1095" s="92" t="s">
        <v>1127</v>
      </c>
      <c r="D1095" s="92" t="s">
        <v>23</v>
      </c>
      <c r="E1095" s="170">
        <v>2.88</v>
      </c>
    </row>
    <row r="1096" spans="2:5" ht="50.1" customHeight="1">
      <c r="B1096" s="171">
        <v>95701</v>
      </c>
      <c r="C1096" s="92" t="s">
        <v>1128</v>
      </c>
      <c r="D1096" s="92" t="s">
        <v>23</v>
      </c>
      <c r="E1096" s="170">
        <v>1.9</v>
      </c>
    </row>
    <row r="1097" spans="2:5" ht="50.1" customHeight="1">
      <c r="B1097" s="171">
        <v>95704</v>
      </c>
      <c r="C1097" s="92" t="s">
        <v>1129</v>
      </c>
      <c r="D1097" s="92" t="s">
        <v>23</v>
      </c>
      <c r="E1097" s="170">
        <v>21.57</v>
      </c>
    </row>
    <row r="1098" spans="2:5" ht="50.1" customHeight="1">
      <c r="B1098" s="171">
        <v>95705</v>
      </c>
      <c r="C1098" s="92" t="s">
        <v>1130</v>
      </c>
      <c r="D1098" s="92" t="s">
        <v>23</v>
      </c>
      <c r="E1098" s="170">
        <v>5.66</v>
      </c>
    </row>
    <row r="1099" spans="2:5" ht="50.1" customHeight="1">
      <c r="B1099" s="171">
        <v>95706</v>
      </c>
      <c r="C1099" s="92" t="s">
        <v>1131</v>
      </c>
      <c r="D1099" s="92" t="s">
        <v>23</v>
      </c>
      <c r="E1099" s="170">
        <v>27</v>
      </c>
    </row>
    <row r="1100" spans="2:5" ht="50.1" customHeight="1">
      <c r="B1100" s="171">
        <v>95707</v>
      </c>
      <c r="C1100" s="92" t="s">
        <v>1132</v>
      </c>
      <c r="D1100" s="92" t="s">
        <v>23</v>
      </c>
      <c r="E1100" s="170">
        <v>21.27</v>
      </c>
    </row>
    <row r="1101" spans="2:5" ht="50.1" customHeight="1">
      <c r="B1101" s="171">
        <v>95710</v>
      </c>
      <c r="C1101" s="92" t="s">
        <v>1133</v>
      </c>
      <c r="D1101" s="92" t="s">
        <v>23</v>
      </c>
      <c r="E1101" s="170">
        <v>25.93</v>
      </c>
    </row>
    <row r="1102" spans="2:5" ht="50.1" customHeight="1">
      <c r="B1102" s="171">
        <v>95711</v>
      </c>
      <c r="C1102" s="92" t="s">
        <v>1134</v>
      </c>
      <c r="D1102" s="92" t="s">
        <v>23</v>
      </c>
      <c r="E1102" s="170">
        <v>6.66</v>
      </c>
    </row>
    <row r="1103" spans="2:5" ht="50.1" customHeight="1">
      <c r="B1103" s="171">
        <v>95712</v>
      </c>
      <c r="C1103" s="92" t="s">
        <v>1135</v>
      </c>
      <c r="D1103" s="92" t="s">
        <v>23</v>
      </c>
      <c r="E1103" s="170">
        <v>32.42</v>
      </c>
    </row>
    <row r="1104" spans="2:5" ht="50.1" customHeight="1">
      <c r="B1104" s="171">
        <v>95713</v>
      </c>
      <c r="C1104" s="92" t="s">
        <v>1136</v>
      </c>
      <c r="D1104" s="92" t="s">
        <v>23</v>
      </c>
      <c r="E1104" s="170">
        <v>75.95</v>
      </c>
    </row>
    <row r="1105" spans="2:5" ht="50.1" customHeight="1">
      <c r="B1105" s="171">
        <v>95716</v>
      </c>
      <c r="C1105" s="92" t="s">
        <v>1137</v>
      </c>
      <c r="D1105" s="92" t="s">
        <v>23</v>
      </c>
      <c r="E1105" s="170">
        <v>24.96</v>
      </c>
    </row>
    <row r="1106" spans="2:5" ht="50.1" customHeight="1">
      <c r="B1106" s="171">
        <v>95717</v>
      </c>
      <c r="C1106" s="92" t="s">
        <v>1138</v>
      </c>
      <c r="D1106" s="92" t="s">
        <v>23</v>
      </c>
      <c r="E1106" s="170">
        <v>6.42</v>
      </c>
    </row>
    <row r="1107" spans="2:5" ht="50.1" customHeight="1">
      <c r="B1107" s="171">
        <v>95718</v>
      </c>
      <c r="C1107" s="92" t="s">
        <v>1139</v>
      </c>
      <c r="D1107" s="92" t="s">
        <v>23</v>
      </c>
      <c r="E1107" s="170">
        <v>31.21</v>
      </c>
    </row>
    <row r="1108" spans="2:5" ht="50.1" customHeight="1">
      <c r="B1108" s="171">
        <v>95719</v>
      </c>
      <c r="C1108" s="92" t="s">
        <v>1140</v>
      </c>
      <c r="D1108" s="92" t="s">
        <v>23</v>
      </c>
      <c r="E1108" s="170">
        <v>75.95</v>
      </c>
    </row>
    <row r="1109" spans="2:5" ht="50.1" customHeight="1">
      <c r="B1109" s="171">
        <v>95869</v>
      </c>
      <c r="C1109" s="92" t="s">
        <v>1141</v>
      </c>
      <c r="D1109" s="92" t="s">
        <v>23</v>
      </c>
      <c r="E1109" s="170">
        <v>1.27</v>
      </c>
    </row>
    <row r="1110" spans="2:5" ht="50.1" customHeight="1">
      <c r="B1110" s="171">
        <v>95870</v>
      </c>
      <c r="C1110" s="92" t="s">
        <v>1142</v>
      </c>
      <c r="D1110" s="92" t="s">
        <v>23</v>
      </c>
      <c r="E1110" s="170">
        <v>3.32</v>
      </c>
    </row>
    <row r="1111" spans="2:5" ht="50.1" customHeight="1">
      <c r="B1111" s="171">
        <v>95871</v>
      </c>
      <c r="C1111" s="92" t="s">
        <v>1143</v>
      </c>
      <c r="D1111" s="92" t="s">
        <v>23</v>
      </c>
      <c r="E1111" s="170">
        <v>157.82</v>
      </c>
    </row>
    <row r="1112" spans="2:5" ht="50.1" customHeight="1">
      <c r="B1112" s="171">
        <v>95874</v>
      </c>
      <c r="C1112" s="92" t="s">
        <v>1144</v>
      </c>
      <c r="D1112" s="92" t="s">
        <v>23</v>
      </c>
      <c r="E1112" s="170">
        <v>3.72</v>
      </c>
    </row>
    <row r="1113" spans="2:5" ht="50.1" customHeight="1">
      <c r="B1113" s="171">
        <v>96008</v>
      </c>
      <c r="C1113" s="92" t="s">
        <v>1145</v>
      </c>
      <c r="D1113" s="92" t="s">
        <v>23</v>
      </c>
      <c r="E1113" s="170">
        <v>12.18</v>
      </c>
    </row>
    <row r="1114" spans="2:5" ht="50.1" customHeight="1">
      <c r="B1114" s="171">
        <v>96009</v>
      </c>
      <c r="C1114" s="92" t="s">
        <v>1146</v>
      </c>
      <c r="D1114" s="92" t="s">
        <v>23</v>
      </c>
      <c r="E1114" s="170">
        <v>3.19</v>
      </c>
    </row>
    <row r="1115" spans="2:5" ht="50.1" customHeight="1">
      <c r="B1115" s="171">
        <v>96011</v>
      </c>
      <c r="C1115" s="92" t="s">
        <v>1147</v>
      </c>
      <c r="D1115" s="92" t="s">
        <v>23</v>
      </c>
      <c r="E1115" s="170">
        <v>13.31</v>
      </c>
    </row>
    <row r="1116" spans="2:5" ht="50.1" customHeight="1">
      <c r="B1116" s="171">
        <v>96012</v>
      </c>
      <c r="C1116" s="92" t="s">
        <v>1148</v>
      </c>
      <c r="D1116" s="92" t="s">
        <v>23</v>
      </c>
      <c r="E1116" s="170">
        <v>58.98</v>
      </c>
    </row>
    <row r="1117" spans="2:5" ht="50.1" customHeight="1">
      <c r="B1117" s="171">
        <v>96015</v>
      </c>
      <c r="C1117" s="92" t="s">
        <v>1149</v>
      </c>
      <c r="D1117" s="92" t="s">
        <v>23</v>
      </c>
      <c r="E1117" s="170">
        <v>12.07</v>
      </c>
    </row>
    <row r="1118" spans="2:5" ht="50.1" customHeight="1">
      <c r="B1118" s="171">
        <v>96016</v>
      </c>
      <c r="C1118" s="92" t="s">
        <v>1150</v>
      </c>
      <c r="D1118" s="92" t="s">
        <v>23</v>
      </c>
      <c r="E1118" s="170">
        <v>3.16</v>
      </c>
    </row>
    <row r="1119" spans="2:5" ht="50.1" customHeight="1">
      <c r="B1119" s="171">
        <v>96018</v>
      </c>
      <c r="C1119" s="92" t="s">
        <v>1151</v>
      </c>
      <c r="D1119" s="92" t="s">
        <v>23</v>
      </c>
      <c r="E1119" s="170">
        <v>13.2</v>
      </c>
    </row>
    <row r="1120" spans="2:5" ht="50.1" customHeight="1">
      <c r="B1120" s="171">
        <v>96019</v>
      </c>
      <c r="C1120" s="92" t="s">
        <v>1152</v>
      </c>
      <c r="D1120" s="92" t="s">
        <v>23</v>
      </c>
      <c r="E1120" s="170">
        <v>58.98</v>
      </c>
    </row>
    <row r="1121" spans="2:5" ht="50.1" customHeight="1">
      <c r="B1121" s="171">
        <v>96023</v>
      </c>
      <c r="C1121" s="92" t="s">
        <v>1153</v>
      </c>
      <c r="D1121" s="92" t="s">
        <v>23</v>
      </c>
      <c r="E1121" s="170">
        <v>9.32</v>
      </c>
    </row>
    <row r="1122" spans="2:5" ht="50.1" customHeight="1">
      <c r="B1122" s="171">
        <v>96024</v>
      </c>
      <c r="C1122" s="92" t="s">
        <v>1154</v>
      </c>
      <c r="D1122" s="92" t="s">
        <v>23</v>
      </c>
      <c r="E1122" s="170">
        <v>2.44</v>
      </c>
    </row>
    <row r="1123" spans="2:5" ht="50.1" customHeight="1">
      <c r="B1123" s="171">
        <v>96026</v>
      </c>
      <c r="C1123" s="92" t="s">
        <v>1155</v>
      </c>
      <c r="D1123" s="92" t="s">
        <v>23</v>
      </c>
      <c r="E1123" s="170">
        <v>10.19</v>
      </c>
    </row>
    <row r="1124" spans="2:5" ht="50.1" customHeight="1">
      <c r="B1124" s="171">
        <v>96027</v>
      </c>
      <c r="C1124" s="92" t="s">
        <v>1156</v>
      </c>
      <c r="D1124" s="92" t="s">
        <v>23</v>
      </c>
      <c r="E1124" s="170">
        <v>41.09</v>
      </c>
    </row>
    <row r="1125" spans="2:5" ht="50.1" customHeight="1">
      <c r="B1125" s="171">
        <v>96030</v>
      </c>
      <c r="C1125" s="92" t="s">
        <v>1157</v>
      </c>
      <c r="D1125" s="92" t="s">
        <v>23</v>
      </c>
      <c r="E1125" s="170">
        <v>15.89</v>
      </c>
    </row>
    <row r="1126" spans="2:5" ht="50.1" customHeight="1">
      <c r="B1126" s="171">
        <v>96031</v>
      </c>
      <c r="C1126" s="92" t="s">
        <v>1158</v>
      </c>
      <c r="D1126" s="92" t="s">
        <v>23</v>
      </c>
      <c r="E1126" s="170">
        <v>5.55</v>
      </c>
    </row>
    <row r="1127" spans="2:5" ht="50.1" customHeight="1">
      <c r="B1127" s="171">
        <v>96032</v>
      </c>
      <c r="C1127" s="92" t="s">
        <v>1159</v>
      </c>
      <c r="D1127" s="92" t="s">
        <v>23</v>
      </c>
      <c r="E1127" s="170">
        <v>1.1399999999999999</v>
      </c>
    </row>
    <row r="1128" spans="2:5" ht="50.1" customHeight="1">
      <c r="B1128" s="171">
        <v>96033</v>
      </c>
      <c r="C1128" s="92" t="s">
        <v>1160</v>
      </c>
      <c r="D1128" s="92" t="s">
        <v>23</v>
      </c>
      <c r="E1128" s="170">
        <v>29.8</v>
      </c>
    </row>
    <row r="1129" spans="2:5" ht="50.1" customHeight="1">
      <c r="B1129" s="171">
        <v>96034</v>
      </c>
      <c r="C1129" s="92" t="s">
        <v>1161</v>
      </c>
      <c r="D1129" s="92" t="s">
        <v>23</v>
      </c>
      <c r="E1129" s="170">
        <v>111.21</v>
      </c>
    </row>
    <row r="1130" spans="2:5" ht="50.1" customHeight="1">
      <c r="B1130" s="171">
        <v>96053</v>
      </c>
      <c r="C1130" s="92" t="s">
        <v>1162</v>
      </c>
      <c r="D1130" s="92" t="s">
        <v>23</v>
      </c>
      <c r="E1130" s="170">
        <v>9.43</v>
      </c>
    </row>
    <row r="1131" spans="2:5" ht="50.1" customHeight="1">
      <c r="B1131" s="171">
        <v>96054</v>
      </c>
      <c r="C1131" s="92" t="s">
        <v>1163</v>
      </c>
      <c r="D1131" s="92" t="s">
        <v>23</v>
      </c>
      <c r="E1131" s="170">
        <v>16.43</v>
      </c>
    </row>
    <row r="1132" spans="2:5" ht="50.1" customHeight="1">
      <c r="B1132" s="171">
        <v>96055</v>
      </c>
      <c r="C1132" s="92" t="s">
        <v>1164</v>
      </c>
      <c r="D1132" s="92" t="s">
        <v>23</v>
      </c>
      <c r="E1132" s="170">
        <v>2.4700000000000002</v>
      </c>
    </row>
    <row r="1133" spans="2:5" ht="50.1" customHeight="1">
      <c r="B1133" s="171">
        <v>96056</v>
      </c>
      <c r="C1133" s="92" t="s">
        <v>1165</v>
      </c>
      <c r="D1133" s="92" t="s">
        <v>23</v>
      </c>
      <c r="E1133" s="170">
        <v>10.3</v>
      </c>
    </row>
    <row r="1134" spans="2:5" ht="50.1" customHeight="1">
      <c r="B1134" s="171">
        <v>96057</v>
      </c>
      <c r="C1134" s="92" t="s">
        <v>1166</v>
      </c>
      <c r="D1134" s="92" t="s">
        <v>23</v>
      </c>
      <c r="E1134" s="170">
        <v>41.09</v>
      </c>
    </row>
    <row r="1135" spans="2:5" ht="50.1" customHeight="1">
      <c r="B1135" s="171">
        <v>96060</v>
      </c>
      <c r="C1135" s="92" t="s">
        <v>1167</v>
      </c>
      <c r="D1135" s="92" t="s">
        <v>23</v>
      </c>
      <c r="E1135" s="170">
        <v>3.15</v>
      </c>
    </row>
    <row r="1136" spans="2:5" ht="50.1" customHeight="1">
      <c r="B1136" s="171">
        <v>96061</v>
      </c>
      <c r="C1136" s="92" t="s">
        <v>1168</v>
      </c>
      <c r="D1136" s="92" t="s">
        <v>23</v>
      </c>
      <c r="E1136" s="170">
        <v>20.54</v>
      </c>
    </row>
    <row r="1137" spans="2:5" ht="50.1" customHeight="1">
      <c r="B1137" s="171">
        <v>96062</v>
      </c>
      <c r="C1137" s="92" t="s">
        <v>1169</v>
      </c>
      <c r="D1137" s="92" t="s">
        <v>23</v>
      </c>
      <c r="E1137" s="170">
        <v>23.03</v>
      </c>
    </row>
    <row r="1138" spans="2:5" ht="50.1" customHeight="1">
      <c r="B1138" s="171">
        <v>96241</v>
      </c>
      <c r="C1138" s="92" t="s">
        <v>1170</v>
      </c>
      <c r="D1138" s="92" t="s">
        <v>23</v>
      </c>
      <c r="E1138" s="170">
        <v>14.45</v>
      </c>
    </row>
    <row r="1139" spans="2:5" ht="50.1" customHeight="1">
      <c r="B1139" s="171">
        <v>96242</v>
      </c>
      <c r="C1139" s="92" t="s">
        <v>1171</v>
      </c>
      <c r="D1139" s="92" t="s">
        <v>23</v>
      </c>
      <c r="E1139" s="170">
        <v>3.71</v>
      </c>
    </row>
    <row r="1140" spans="2:5" ht="50.1" customHeight="1">
      <c r="B1140" s="171">
        <v>96243</v>
      </c>
      <c r="C1140" s="92" t="s">
        <v>1172</v>
      </c>
      <c r="D1140" s="92" t="s">
        <v>23</v>
      </c>
      <c r="E1140" s="170">
        <v>18.059999999999999</v>
      </c>
    </row>
    <row r="1141" spans="2:5" ht="50.1" customHeight="1">
      <c r="B1141" s="171">
        <v>96244</v>
      </c>
      <c r="C1141" s="92" t="s">
        <v>1173</v>
      </c>
      <c r="D1141" s="92" t="s">
        <v>23</v>
      </c>
      <c r="E1141" s="170">
        <v>14.7</v>
      </c>
    </row>
    <row r="1142" spans="2:5" ht="50.1" customHeight="1">
      <c r="B1142" s="171">
        <v>96298</v>
      </c>
      <c r="C1142" s="92" t="s">
        <v>1174</v>
      </c>
      <c r="D1142" s="92" t="s">
        <v>23</v>
      </c>
      <c r="E1142" s="170">
        <v>33.69</v>
      </c>
    </row>
    <row r="1143" spans="2:5" ht="50.1" customHeight="1">
      <c r="B1143" s="171">
        <v>96299</v>
      </c>
      <c r="C1143" s="92" t="s">
        <v>1175</v>
      </c>
      <c r="D1143" s="92" t="s">
        <v>23</v>
      </c>
      <c r="E1143" s="170">
        <v>8.84</v>
      </c>
    </row>
    <row r="1144" spans="2:5" ht="50.1" customHeight="1">
      <c r="B1144" s="171">
        <v>96300</v>
      </c>
      <c r="C1144" s="92" t="s">
        <v>1176</v>
      </c>
      <c r="D1144" s="92" t="s">
        <v>23</v>
      </c>
      <c r="E1144" s="170">
        <v>42.16</v>
      </c>
    </row>
    <row r="1145" spans="2:5" ht="50.1" customHeight="1">
      <c r="B1145" s="171">
        <v>96301</v>
      </c>
      <c r="C1145" s="92" t="s">
        <v>1177</v>
      </c>
      <c r="D1145" s="92" t="s">
        <v>23</v>
      </c>
      <c r="E1145" s="170">
        <v>53.91</v>
      </c>
    </row>
    <row r="1146" spans="2:5" ht="50.1" customHeight="1">
      <c r="B1146" s="171">
        <v>96304</v>
      </c>
      <c r="C1146" s="92" t="s">
        <v>1178</v>
      </c>
      <c r="D1146" s="92" t="s">
        <v>23</v>
      </c>
      <c r="E1146" s="170">
        <v>0.11</v>
      </c>
    </row>
    <row r="1147" spans="2:5" ht="50.1" customHeight="1">
      <c r="B1147" s="171">
        <v>96305</v>
      </c>
      <c r="C1147" s="92" t="s">
        <v>1179</v>
      </c>
      <c r="D1147" s="92" t="s">
        <v>23</v>
      </c>
      <c r="E1147" s="170">
        <v>0.03</v>
      </c>
    </row>
    <row r="1148" spans="2:5" ht="50.1" customHeight="1">
      <c r="B1148" s="171">
        <v>96306</v>
      </c>
      <c r="C1148" s="92" t="s">
        <v>1180</v>
      </c>
      <c r="D1148" s="92" t="s">
        <v>23</v>
      </c>
      <c r="E1148" s="170">
        <v>0.14000000000000001</v>
      </c>
    </row>
    <row r="1149" spans="2:5" ht="50.1" customHeight="1">
      <c r="B1149" s="171">
        <v>96307</v>
      </c>
      <c r="C1149" s="92" t="s">
        <v>1181</v>
      </c>
      <c r="D1149" s="92" t="s">
        <v>23</v>
      </c>
      <c r="E1149" s="170">
        <v>0.77</v>
      </c>
    </row>
    <row r="1150" spans="2:5" ht="50.1" customHeight="1">
      <c r="B1150" s="171">
        <v>96457</v>
      </c>
      <c r="C1150" s="92" t="s">
        <v>1182</v>
      </c>
      <c r="D1150" s="92" t="s">
        <v>23</v>
      </c>
      <c r="E1150" s="170">
        <v>53.91</v>
      </c>
    </row>
    <row r="1151" spans="2:5" ht="50.1" customHeight="1">
      <c r="B1151" s="171">
        <v>96458</v>
      </c>
      <c r="C1151" s="92" t="s">
        <v>1183</v>
      </c>
      <c r="D1151" s="92" t="s">
        <v>23</v>
      </c>
      <c r="E1151" s="170">
        <v>32.92</v>
      </c>
    </row>
    <row r="1152" spans="2:5" ht="50.1" customHeight="1">
      <c r="B1152" s="171">
        <v>96459</v>
      </c>
      <c r="C1152" s="92" t="s">
        <v>1184</v>
      </c>
      <c r="D1152" s="92" t="s">
        <v>23</v>
      </c>
      <c r="E1152" s="170">
        <v>6.91</v>
      </c>
    </row>
    <row r="1153" spans="2:5" ht="50.1" customHeight="1">
      <c r="B1153" s="171">
        <v>96460</v>
      </c>
      <c r="C1153" s="92" t="s">
        <v>1185</v>
      </c>
      <c r="D1153" s="92" t="s">
        <v>23</v>
      </c>
      <c r="E1153" s="170">
        <v>26.3</v>
      </c>
    </row>
    <row r="1154" spans="2:5" ht="50.1" customHeight="1">
      <c r="B1154" s="171">
        <v>98760</v>
      </c>
      <c r="C1154" s="92" t="s">
        <v>1186</v>
      </c>
      <c r="D1154" s="92" t="s">
        <v>23</v>
      </c>
      <c r="E1154" s="170">
        <v>7.0000000000000007E-2</v>
      </c>
    </row>
    <row r="1155" spans="2:5" ht="50.1" customHeight="1">
      <c r="B1155" s="171">
        <v>98761</v>
      </c>
      <c r="C1155" s="92" t="s">
        <v>1187</v>
      </c>
      <c r="D1155" s="92" t="s">
        <v>23</v>
      </c>
      <c r="E1155" s="170">
        <v>0.01</v>
      </c>
    </row>
    <row r="1156" spans="2:5" ht="50.1" customHeight="1">
      <c r="B1156" s="171">
        <v>98762</v>
      </c>
      <c r="C1156" s="92" t="s">
        <v>1188</v>
      </c>
      <c r="D1156" s="92" t="s">
        <v>23</v>
      </c>
      <c r="E1156" s="170">
        <v>0.09</v>
      </c>
    </row>
    <row r="1157" spans="2:5" ht="50.1" customHeight="1">
      <c r="B1157" s="171">
        <v>98763</v>
      </c>
      <c r="C1157" s="92" t="s">
        <v>1189</v>
      </c>
      <c r="D1157" s="92" t="s">
        <v>23</v>
      </c>
      <c r="E1157" s="170">
        <v>2.79</v>
      </c>
    </row>
    <row r="1158" spans="2:5" ht="50.1" customHeight="1">
      <c r="B1158" s="171">
        <v>99829</v>
      </c>
      <c r="C1158" s="92" t="s">
        <v>16133</v>
      </c>
      <c r="D1158" s="92" t="s">
        <v>23</v>
      </c>
      <c r="E1158" s="170">
        <v>0.11</v>
      </c>
    </row>
    <row r="1159" spans="2:5" ht="50.1" customHeight="1">
      <c r="B1159" s="171">
        <v>99830</v>
      </c>
      <c r="C1159" s="92" t="s">
        <v>16134</v>
      </c>
      <c r="D1159" s="92" t="s">
        <v>23</v>
      </c>
      <c r="E1159" s="170">
        <v>0.02</v>
      </c>
    </row>
    <row r="1160" spans="2:5" ht="50.1" customHeight="1">
      <c r="B1160" s="171">
        <v>99831</v>
      </c>
      <c r="C1160" s="92" t="s">
        <v>16135</v>
      </c>
      <c r="D1160" s="92" t="s">
        <v>23</v>
      </c>
      <c r="E1160" s="170">
        <v>0.16</v>
      </c>
    </row>
    <row r="1161" spans="2:5" ht="50.1" customHeight="1">
      <c r="B1161" s="171">
        <v>99832</v>
      </c>
      <c r="C1161" s="92" t="s">
        <v>16136</v>
      </c>
      <c r="D1161" s="92" t="s">
        <v>23</v>
      </c>
      <c r="E1161" s="170">
        <v>0.72</v>
      </c>
    </row>
    <row r="1162" spans="2:5" ht="50.1" customHeight="1">
      <c r="B1162" s="171">
        <v>55960</v>
      </c>
      <c r="C1162" s="92" t="s">
        <v>1190</v>
      </c>
      <c r="D1162" s="92" t="s">
        <v>6284</v>
      </c>
      <c r="E1162" s="170">
        <v>4.72</v>
      </c>
    </row>
    <row r="1163" spans="2:5" ht="50.1" customHeight="1">
      <c r="B1163" s="171">
        <v>92259</v>
      </c>
      <c r="C1163" s="92" t="s">
        <v>16530</v>
      </c>
      <c r="D1163" s="92" t="s">
        <v>6219</v>
      </c>
      <c r="E1163" s="170">
        <v>327.33999999999997</v>
      </c>
    </row>
    <row r="1164" spans="2:5" ht="50.1" customHeight="1">
      <c r="B1164" s="171">
        <v>92260</v>
      </c>
      <c r="C1164" s="92" t="s">
        <v>16531</v>
      </c>
      <c r="D1164" s="92" t="s">
        <v>6219</v>
      </c>
      <c r="E1164" s="170">
        <v>371.23</v>
      </c>
    </row>
    <row r="1165" spans="2:5" ht="50.1" customHeight="1">
      <c r="B1165" s="171">
        <v>92261</v>
      </c>
      <c r="C1165" s="92" t="s">
        <v>16532</v>
      </c>
      <c r="D1165" s="92" t="s">
        <v>6219</v>
      </c>
      <c r="E1165" s="170">
        <v>413.79</v>
      </c>
    </row>
    <row r="1166" spans="2:5" ht="50.1" customHeight="1">
      <c r="B1166" s="171">
        <v>92262</v>
      </c>
      <c r="C1166" s="92" t="s">
        <v>16533</v>
      </c>
      <c r="D1166" s="92" t="s">
        <v>6219</v>
      </c>
      <c r="E1166" s="170">
        <v>482.3</v>
      </c>
    </row>
    <row r="1167" spans="2:5" ht="50.1" customHeight="1">
      <c r="B1167" s="171">
        <v>92539</v>
      </c>
      <c r="C1167" s="92" t="s">
        <v>16534</v>
      </c>
      <c r="D1167" s="92" t="s">
        <v>6284</v>
      </c>
      <c r="E1167" s="170">
        <v>57.58</v>
      </c>
    </row>
    <row r="1168" spans="2:5" ht="50.1" customHeight="1">
      <c r="B1168" s="171">
        <v>92540</v>
      </c>
      <c r="C1168" s="92" t="s">
        <v>16535</v>
      </c>
      <c r="D1168" s="92" t="s">
        <v>6284</v>
      </c>
      <c r="E1168" s="170">
        <v>64.17</v>
      </c>
    </row>
    <row r="1169" spans="2:5" ht="50.1" customHeight="1">
      <c r="B1169" s="171">
        <v>92541</v>
      </c>
      <c r="C1169" s="92" t="s">
        <v>16536</v>
      </c>
      <c r="D1169" s="92" t="s">
        <v>6284</v>
      </c>
      <c r="E1169" s="170">
        <v>61.88</v>
      </c>
    </row>
    <row r="1170" spans="2:5" ht="50.1" customHeight="1">
      <c r="B1170" s="171">
        <v>92542</v>
      </c>
      <c r="C1170" s="92" t="s">
        <v>16537</v>
      </c>
      <c r="D1170" s="92" t="s">
        <v>6284</v>
      </c>
      <c r="E1170" s="170">
        <v>74.44</v>
      </c>
    </row>
    <row r="1171" spans="2:5" ht="50.1" customHeight="1">
      <c r="B1171" s="171">
        <v>92543</v>
      </c>
      <c r="C1171" s="92" t="s">
        <v>16538</v>
      </c>
      <c r="D1171" s="92" t="s">
        <v>6284</v>
      </c>
      <c r="E1171" s="170">
        <v>16.41</v>
      </c>
    </row>
    <row r="1172" spans="2:5" ht="50.1" customHeight="1">
      <c r="B1172" s="171">
        <v>92544</v>
      </c>
      <c r="C1172" s="92" t="s">
        <v>16539</v>
      </c>
      <c r="D1172" s="92" t="s">
        <v>6284</v>
      </c>
      <c r="E1172" s="170">
        <v>14</v>
      </c>
    </row>
    <row r="1173" spans="2:5" ht="50.1" customHeight="1">
      <c r="B1173" s="171">
        <v>92545</v>
      </c>
      <c r="C1173" s="92" t="s">
        <v>16540</v>
      </c>
      <c r="D1173" s="92" t="s">
        <v>6219</v>
      </c>
      <c r="E1173" s="170">
        <v>701.39</v>
      </c>
    </row>
    <row r="1174" spans="2:5" ht="50.1" customHeight="1">
      <c r="B1174" s="171">
        <v>92546</v>
      </c>
      <c r="C1174" s="92" t="s">
        <v>16541</v>
      </c>
      <c r="D1174" s="92" t="s">
        <v>6219</v>
      </c>
      <c r="E1174" s="170">
        <v>859.55</v>
      </c>
    </row>
    <row r="1175" spans="2:5" ht="50.1" customHeight="1">
      <c r="B1175" s="171">
        <v>92547</v>
      </c>
      <c r="C1175" s="92" t="s">
        <v>16542</v>
      </c>
      <c r="D1175" s="92" t="s">
        <v>6219</v>
      </c>
      <c r="E1175" s="170">
        <v>909.17</v>
      </c>
    </row>
    <row r="1176" spans="2:5" ht="50.1" customHeight="1">
      <c r="B1176" s="171">
        <v>92548</v>
      </c>
      <c r="C1176" s="92" t="s">
        <v>16543</v>
      </c>
      <c r="D1176" s="92" t="s">
        <v>6219</v>
      </c>
      <c r="E1176" s="128">
        <v>1012.73</v>
      </c>
    </row>
    <row r="1177" spans="2:5" ht="50.1" customHeight="1">
      <c r="B1177" s="171">
        <v>92549</v>
      </c>
      <c r="C1177" s="92" t="s">
        <v>16544</v>
      </c>
      <c r="D1177" s="92" t="s">
        <v>6219</v>
      </c>
      <c r="E1177" s="128">
        <v>1269.23</v>
      </c>
    </row>
    <row r="1178" spans="2:5" ht="50.1" customHeight="1">
      <c r="B1178" s="171">
        <v>92550</v>
      </c>
      <c r="C1178" s="92" t="s">
        <v>16545</v>
      </c>
      <c r="D1178" s="92" t="s">
        <v>6219</v>
      </c>
      <c r="E1178" s="128">
        <v>1524.5</v>
      </c>
    </row>
    <row r="1179" spans="2:5" ht="50.1" customHeight="1">
      <c r="B1179" s="171">
        <v>92551</v>
      </c>
      <c r="C1179" s="92" t="s">
        <v>16546</v>
      </c>
      <c r="D1179" s="92" t="s">
        <v>6219</v>
      </c>
      <c r="E1179" s="128">
        <v>1590.5</v>
      </c>
    </row>
    <row r="1180" spans="2:5" ht="50.1" customHeight="1">
      <c r="B1180" s="171">
        <v>92552</v>
      </c>
      <c r="C1180" s="92" t="s">
        <v>16547</v>
      </c>
      <c r="D1180" s="92" t="s">
        <v>6219</v>
      </c>
      <c r="E1180" s="128">
        <v>1735.09</v>
      </c>
    </row>
    <row r="1181" spans="2:5" ht="50.1" customHeight="1">
      <c r="B1181" s="171">
        <v>92553</v>
      </c>
      <c r="C1181" s="92" t="s">
        <v>16548</v>
      </c>
      <c r="D1181" s="92" t="s">
        <v>6219</v>
      </c>
      <c r="E1181" s="128">
        <v>2002.22</v>
      </c>
    </row>
    <row r="1182" spans="2:5" ht="50.1" customHeight="1">
      <c r="B1182" s="171">
        <v>92554</v>
      </c>
      <c r="C1182" s="92" t="s">
        <v>16549</v>
      </c>
      <c r="D1182" s="92" t="s">
        <v>6219</v>
      </c>
      <c r="E1182" s="128">
        <v>2077.33</v>
      </c>
    </row>
    <row r="1183" spans="2:5" ht="50.1" customHeight="1">
      <c r="B1183" s="171">
        <v>92555</v>
      </c>
      <c r="C1183" s="92" t="s">
        <v>16550</v>
      </c>
      <c r="D1183" s="92" t="s">
        <v>6219</v>
      </c>
      <c r="E1183" s="170">
        <v>691.32</v>
      </c>
    </row>
    <row r="1184" spans="2:5" ht="50.1" customHeight="1">
      <c r="B1184" s="171">
        <v>92556</v>
      </c>
      <c r="C1184" s="92" t="s">
        <v>16551</v>
      </c>
      <c r="D1184" s="92" t="s">
        <v>6219</v>
      </c>
      <c r="E1184" s="170">
        <v>842.92</v>
      </c>
    </row>
    <row r="1185" spans="2:5" ht="50.1" customHeight="1">
      <c r="B1185" s="171">
        <v>92557</v>
      </c>
      <c r="C1185" s="92" t="s">
        <v>16552</v>
      </c>
      <c r="D1185" s="92" t="s">
        <v>6219</v>
      </c>
      <c r="E1185" s="170">
        <v>892.53</v>
      </c>
    </row>
    <row r="1186" spans="2:5" ht="50.1" customHeight="1">
      <c r="B1186" s="171">
        <v>92558</v>
      </c>
      <c r="C1186" s="92" t="s">
        <v>16553</v>
      </c>
      <c r="D1186" s="92" t="s">
        <v>6219</v>
      </c>
      <c r="E1186" s="128">
        <v>1002.66</v>
      </c>
    </row>
    <row r="1187" spans="2:5" ht="50.1" customHeight="1">
      <c r="B1187" s="171">
        <v>92559</v>
      </c>
      <c r="C1187" s="92" t="s">
        <v>16554</v>
      </c>
      <c r="D1187" s="92" t="s">
        <v>6219</v>
      </c>
      <c r="E1187" s="128">
        <v>1251.51</v>
      </c>
    </row>
    <row r="1188" spans="2:5" ht="50.1" customHeight="1">
      <c r="B1188" s="171">
        <v>92560</v>
      </c>
      <c r="C1188" s="92" t="s">
        <v>16555</v>
      </c>
      <c r="D1188" s="92" t="s">
        <v>6219</v>
      </c>
      <c r="E1188" s="128">
        <v>1497.47</v>
      </c>
    </row>
    <row r="1189" spans="2:5" ht="50.1" customHeight="1">
      <c r="B1189" s="171">
        <v>92561</v>
      </c>
      <c r="C1189" s="92" t="s">
        <v>16556</v>
      </c>
      <c r="D1189" s="92" t="s">
        <v>6219</v>
      </c>
      <c r="E1189" s="128">
        <v>1564.68</v>
      </c>
    </row>
    <row r="1190" spans="2:5" ht="50.1" customHeight="1">
      <c r="B1190" s="171">
        <v>92562</v>
      </c>
      <c r="C1190" s="92" t="s">
        <v>16557</v>
      </c>
      <c r="D1190" s="92" t="s">
        <v>6219</v>
      </c>
      <c r="E1190" s="128">
        <v>1692.64</v>
      </c>
    </row>
    <row r="1191" spans="2:5" ht="50.1" customHeight="1">
      <c r="B1191" s="171">
        <v>92563</v>
      </c>
      <c r="C1191" s="92" t="s">
        <v>16558</v>
      </c>
      <c r="D1191" s="92" t="s">
        <v>6219</v>
      </c>
      <c r="E1191" s="128">
        <v>1950.59</v>
      </c>
    </row>
    <row r="1192" spans="2:5" ht="50.1" customHeight="1">
      <c r="B1192" s="171">
        <v>92564</v>
      </c>
      <c r="C1192" s="92" t="s">
        <v>16559</v>
      </c>
      <c r="D1192" s="92" t="s">
        <v>6219</v>
      </c>
      <c r="E1192" s="128">
        <v>2014.55</v>
      </c>
    </row>
    <row r="1193" spans="2:5" ht="50.1" customHeight="1">
      <c r="B1193" s="171">
        <v>92565</v>
      </c>
      <c r="C1193" s="92" t="s">
        <v>1191</v>
      </c>
      <c r="D1193" s="92" t="s">
        <v>6284</v>
      </c>
      <c r="E1193" s="170">
        <v>27.02</v>
      </c>
    </row>
    <row r="1194" spans="2:5" ht="50.1" customHeight="1">
      <c r="B1194" s="171">
        <v>92566</v>
      </c>
      <c r="C1194" s="92" t="s">
        <v>1192</v>
      </c>
      <c r="D1194" s="92" t="s">
        <v>6284</v>
      </c>
      <c r="E1194" s="170">
        <v>16.98</v>
      </c>
    </row>
    <row r="1195" spans="2:5" ht="50.1" customHeight="1">
      <c r="B1195" s="171">
        <v>92567</v>
      </c>
      <c r="C1195" s="92" t="s">
        <v>1193</v>
      </c>
      <c r="D1195" s="92" t="s">
        <v>6284</v>
      </c>
      <c r="E1195" s="170">
        <v>24.33</v>
      </c>
    </row>
    <row r="1196" spans="2:5" ht="50.1" customHeight="1">
      <c r="B1196" s="171">
        <v>100379</v>
      </c>
      <c r="C1196" s="92" t="s">
        <v>16560</v>
      </c>
      <c r="D1196" s="92" t="s">
        <v>6284</v>
      </c>
      <c r="E1196" s="170">
        <v>27.02</v>
      </c>
    </row>
    <row r="1197" spans="2:5" ht="50.1" customHeight="1">
      <c r="B1197" s="171">
        <v>100380</v>
      </c>
      <c r="C1197" s="92" t="s">
        <v>16561</v>
      </c>
      <c r="D1197" s="92" t="s">
        <v>6284</v>
      </c>
      <c r="E1197" s="170">
        <v>35.79</v>
      </c>
    </row>
    <row r="1198" spans="2:5" ht="50.1" customHeight="1">
      <c r="B1198" s="171">
        <v>100381</v>
      </c>
      <c r="C1198" s="92" t="s">
        <v>16562</v>
      </c>
      <c r="D1198" s="92" t="s">
        <v>6284</v>
      </c>
      <c r="E1198" s="170">
        <v>40.159999999999997</v>
      </c>
    </row>
    <row r="1199" spans="2:5" ht="50.1" customHeight="1">
      <c r="B1199" s="171">
        <v>100383</v>
      </c>
      <c r="C1199" s="92" t="s">
        <v>16563</v>
      </c>
      <c r="D1199" s="92" t="s">
        <v>6284</v>
      </c>
      <c r="E1199" s="170">
        <v>18.420000000000002</v>
      </c>
    </row>
    <row r="1200" spans="2:5" ht="50.1" customHeight="1">
      <c r="B1200" s="171">
        <v>100384</v>
      </c>
      <c r="C1200" s="92" t="s">
        <v>16564</v>
      </c>
      <c r="D1200" s="92" t="s">
        <v>6284</v>
      </c>
      <c r="E1200" s="170">
        <v>19.36</v>
      </c>
    </row>
    <row r="1201" spans="2:5" ht="50.1" customHeight="1">
      <c r="B1201" s="171">
        <v>100385</v>
      </c>
      <c r="C1201" s="92" t="s">
        <v>16565</v>
      </c>
      <c r="D1201" s="92" t="s">
        <v>6284</v>
      </c>
      <c r="E1201" s="170">
        <v>24.33</v>
      </c>
    </row>
    <row r="1202" spans="2:5" ht="50.1" customHeight="1">
      <c r="B1202" s="171">
        <v>100386</v>
      </c>
      <c r="C1202" s="92" t="s">
        <v>16566</v>
      </c>
      <c r="D1202" s="92" t="s">
        <v>6284</v>
      </c>
      <c r="E1202" s="170">
        <v>31.33</v>
      </c>
    </row>
    <row r="1203" spans="2:5" ht="50.1" customHeight="1">
      <c r="B1203" s="171">
        <v>100387</v>
      </c>
      <c r="C1203" s="92" t="s">
        <v>16567</v>
      </c>
      <c r="D1203" s="92" t="s">
        <v>6284</v>
      </c>
      <c r="E1203" s="170">
        <v>38.6</v>
      </c>
    </row>
    <row r="1204" spans="2:5" ht="50.1" customHeight="1">
      <c r="B1204" s="171">
        <v>100388</v>
      </c>
      <c r="C1204" s="92" t="s">
        <v>16568</v>
      </c>
      <c r="D1204" s="92" t="s">
        <v>6284</v>
      </c>
      <c r="E1204" s="170">
        <v>15.13</v>
      </c>
    </row>
    <row r="1205" spans="2:5" ht="50.1" customHeight="1">
      <c r="B1205" s="171">
        <v>100389</v>
      </c>
      <c r="C1205" s="92" t="s">
        <v>16569</v>
      </c>
      <c r="D1205" s="92" t="s">
        <v>6284</v>
      </c>
      <c r="E1205" s="170">
        <v>12.3</v>
      </c>
    </row>
    <row r="1206" spans="2:5" ht="50.1" customHeight="1">
      <c r="B1206" s="171">
        <v>100390</v>
      </c>
      <c r="C1206" s="92" t="s">
        <v>16570</v>
      </c>
      <c r="D1206" s="92" t="s">
        <v>6284</v>
      </c>
      <c r="E1206" s="170">
        <v>17.739999999999998</v>
      </c>
    </row>
    <row r="1207" spans="2:5" ht="50.1" customHeight="1">
      <c r="B1207" s="171">
        <v>100391</v>
      </c>
      <c r="C1207" s="92" t="s">
        <v>16571</v>
      </c>
      <c r="D1207" s="92" t="s">
        <v>6284</v>
      </c>
      <c r="E1207" s="170">
        <v>14</v>
      </c>
    </row>
    <row r="1208" spans="2:5" ht="50.1" customHeight="1">
      <c r="B1208" s="171">
        <v>100392</v>
      </c>
      <c r="C1208" s="92" t="s">
        <v>16572</v>
      </c>
      <c r="D1208" s="92" t="s">
        <v>6284</v>
      </c>
      <c r="E1208" s="170">
        <v>11.88</v>
      </c>
    </row>
    <row r="1209" spans="2:5" ht="50.1" customHeight="1">
      <c r="B1209" s="171">
        <v>100393</v>
      </c>
      <c r="C1209" s="92" t="s">
        <v>16573</v>
      </c>
      <c r="D1209" s="92" t="s">
        <v>6284</v>
      </c>
      <c r="E1209" s="170">
        <v>14.11</v>
      </c>
    </row>
    <row r="1210" spans="2:5" ht="50.1" customHeight="1">
      <c r="B1210" s="171">
        <v>100394</v>
      </c>
      <c r="C1210" s="92" t="s">
        <v>16574</v>
      </c>
      <c r="D1210" s="92" t="s">
        <v>6284</v>
      </c>
      <c r="E1210" s="170">
        <v>13.93</v>
      </c>
    </row>
    <row r="1211" spans="2:5" ht="50.1" customHeight="1">
      <c r="B1211" s="171">
        <v>100395</v>
      </c>
      <c r="C1211" s="92" t="s">
        <v>16575</v>
      </c>
      <c r="D1211" s="92" t="s">
        <v>6284</v>
      </c>
      <c r="E1211" s="170">
        <v>16.71</v>
      </c>
    </row>
    <row r="1212" spans="2:5" ht="50.1" customHeight="1">
      <c r="B1212" s="171">
        <v>94189</v>
      </c>
      <c r="C1212" s="92" t="s">
        <v>16576</v>
      </c>
      <c r="D1212" s="92" t="s">
        <v>6284</v>
      </c>
      <c r="E1212" s="170">
        <v>21.35</v>
      </c>
    </row>
    <row r="1213" spans="2:5" ht="50.1" customHeight="1">
      <c r="B1213" s="171">
        <v>94192</v>
      </c>
      <c r="C1213" s="92" t="s">
        <v>16577</v>
      </c>
      <c r="D1213" s="92" t="s">
        <v>6284</v>
      </c>
      <c r="E1213" s="170">
        <v>23.16</v>
      </c>
    </row>
    <row r="1214" spans="2:5" ht="50.1" customHeight="1">
      <c r="B1214" s="171">
        <v>94195</v>
      </c>
      <c r="C1214" s="92" t="s">
        <v>16578</v>
      </c>
      <c r="D1214" s="92" t="s">
        <v>6284</v>
      </c>
      <c r="E1214" s="170">
        <v>24</v>
      </c>
    </row>
    <row r="1215" spans="2:5" ht="50.1" customHeight="1">
      <c r="B1215" s="171">
        <v>94198</v>
      </c>
      <c r="C1215" s="92" t="s">
        <v>16579</v>
      </c>
      <c r="D1215" s="92" t="s">
        <v>6284</v>
      </c>
      <c r="E1215" s="170">
        <v>26.39</v>
      </c>
    </row>
    <row r="1216" spans="2:5" ht="50.1" customHeight="1">
      <c r="B1216" s="171">
        <v>94201</v>
      </c>
      <c r="C1216" s="92" t="s">
        <v>16580</v>
      </c>
      <c r="D1216" s="92" t="s">
        <v>6284</v>
      </c>
      <c r="E1216" s="170">
        <v>34.39</v>
      </c>
    </row>
    <row r="1217" spans="2:5" ht="50.1" customHeight="1">
      <c r="B1217" s="171">
        <v>94204</v>
      </c>
      <c r="C1217" s="92" t="s">
        <v>16581</v>
      </c>
      <c r="D1217" s="92" t="s">
        <v>6284</v>
      </c>
      <c r="E1217" s="170">
        <v>38.47</v>
      </c>
    </row>
    <row r="1218" spans="2:5" ht="50.1" customHeight="1">
      <c r="B1218" s="171">
        <v>94224</v>
      </c>
      <c r="C1218" s="92" t="s">
        <v>16582</v>
      </c>
      <c r="D1218" s="92" t="s">
        <v>6462</v>
      </c>
      <c r="E1218" s="170">
        <v>17.61</v>
      </c>
    </row>
    <row r="1219" spans="2:5" ht="50.1" customHeight="1">
      <c r="B1219" s="171">
        <v>94225</v>
      </c>
      <c r="C1219" s="92" t="s">
        <v>16583</v>
      </c>
      <c r="D1219" s="92" t="s">
        <v>6284</v>
      </c>
      <c r="E1219" s="170">
        <v>16.21</v>
      </c>
    </row>
    <row r="1220" spans="2:5" ht="50.1" customHeight="1">
      <c r="B1220" s="171">
        <v>94226</v>
      </c>
      <c r="C1220" s="92" t="s">
        <v>16584</v>
      </c>
      <c r="D1220" s="92" t="s">
        <v>6284</v>
      </c>
      <c r="E1220" s="170">
        <v>14.76</v>
      </c>
    </row>
    <row r="1221" spans="2:5" ht="50.1" customHeight="1">
      <c r="B1221" s="171">
        <v>94232</v>
      </c>
      <c r="C1221" s="92" t="s">
        <v>16585</v>
      </c>
      <c r="D1221" s="92" t="s">
        <v>6219</v>
      </c>
      <c r="E1221" s="170">
        <v>2.13</v>
      </c>
    </row>
    <row r="1222" spans="2:5" ht="50.1" customHeight="1">
      <c r="B1222" s="171">
        <v>94440</v>
      </c>
      <c r="C1222" s="92" t="s">
        <v>16586</v>
      </c>
      <c r="D1222" s="92" t="s">
        <v>6284</v>
      </c>
      <c r="E1222" s="170">
        <v>24</v>
      </c>
    </row>
    <row r="1223" spans="2:5" ht="50.1" customHeight="1">
      <c r="B1223" s="171">
        <v>94441</v>
      </c>
      <c r="C1223" s="92" t="s">
        <v>16587</v>
      </c>
      <c r="D1223" s="92" t="s">
        <v>6284</v>
      </c>
      <c r="E1223" s="170">
        <v>26.39</v>
      </c>
    </row>
    <row r="1224" spans="2:5" ht="50.1" customHeight="1">
      <c r="B1224" s="171">
        <v>94442</v>
      </c>
      <c r="C1224" s="92" t="s">
        <v>16588</v>
      </c>
      <c r="D1224" s="92" t="s">
        <v>6284</v>
      </c>
      <c r="E1224" s="170">
        <v>24</v>
      </c>
    </row>
    <row r="1225" spans="2:5" ht="50.1" customHeight="1">
      <c r="B1225" s="171">
        <v>94443</v>
      </c>
      <c r="C1225" s="92" t="s">
        <v>16589</v>
      </c>
      <c r="D1225" s="92" t="s">
        <v>6284</v>
      </c>
      <c r="E1225" s="170">
        <v>26.39</v>
      </c>
    </row>
    <row r="1226" spans="2:5" ht="50.1" customHeight="1">
      <c r="B1226" s="171">
        <v>94445</v>
      </c>
      <c r="C1226" s="92" t="s">
        <v>16590</v>
      </c>
      <c r="D1226" s="92" t="s">
        <v>6284</v>
      </c>
      <c r="E1226" s="170">
        <v>34.39</v>
      </c>
    </row>
    <row r="1227" spans="2:5" ht="50.1" customHeight="1">
      <c r="B1227" s="171">
        <v>94446</v>
      </c>
      <c r="C1227" s="92" t="s">
        <v>16591</v>
      </c>
      <c r="D1227" s="92" t="s">
        <v>6284</v>
      </c>
      <c r="E1227" s="170">
        <v>38.47</v>
      </c>
    </row>
    <row r="1228" spans="2:5" ht="50.1" customHeight="1">
      <c r="B1228" s="171">
        <v>94447</v>
      </c>
      <c r="C1228" s="92" t="s">
        <v>16592</v>
      </c>
      <c r="D1228" s="92" t="s">
        <v>6284</v>
      </c>
      <c r="E1228" s="170">
        <v>34.39</v>
      </c>
    </row>
    <row r="1229" spans="2:5" ht="50.1" customHeight="1">
      <c r="B1229" s="171">
        <v>94448</v>
      </c>
      <c r="C1229" s="92" t="s">
        <v>16593</v>
      </c>
      <c r="D1229" s="92" t="s">
        <v>6284</v>
      </c>
      <c r="E1229" s="170">
        <v>38.47</v>
      </c>
    </row>
    <row r="1230" spans="2:5" ht="50.1" customHeight="1">
      <c r="B1230" s="171">
        <v>94207</v>
      </c>
      <c r="C1230" s="92" t="s">
        <v>16594</v>
      </c>
      <c r="D1230" s="92" t="s">
        <v>6284</v>
      </c>
      <c r="E1230" s="170">
        <v>30.74</v>
      </c>
    </row>
    <row r="1231" spans="2:5" ht="50.1" customHeight="1">
      <c r="B1231" s="171">
        <v>94210</v>
      </c>
      <c r="C1231" s="92" t="s">
        <v>16595</v>
      </c>
      <c r="D1231" s="92" t="s">
        <v>6284</v>
      </c>
      <c r="E1231" s="170">
        <v>32.71</v>
      </c>
    </row>
    <row r="1232" spans="2:5" ht="50.1" customHeight="1">
      <c r="B1232" s="171">
        <v>94218</v>
      </c>
      <c r="C1232" s="92" t="s">
        <v>16596</v>
      </c>
      <c r="D1232" s="92" t="s">
        <v>6284</v>
      </c>
      <c r="E1232" s="170">
        <v>67.34</v>
      </c>
    </row>
    <row r="1233" spans="2:5" ht="50.1" customHeight="1">
      <c r="B1233" s="92" t="s">
        <v>1194</v>
      </c>
      <c r="C1233" s="92" t="s">
        <v>1195</v>
      </c>
      <c r="D1233" s="92" t="s">
        <v>6284</v>
      </c>
      <c r="E1233" s="170">
        <v>524.03</v>
      </c>
    </row>
    <row r="1234" spans="2:5" ht="50.1" customHeight="1">
      <c r="B1234" s="92" t="s">
        <v>1196</v>
      </c>
      <c r="C1234" s="92" t="s">
        <v>1197</v>
      </c>
      <c r="D1234" s="92" t="s">
        <v>6284</v>
      </c>
      <c r="E1234" s="170">
        <v>557.29999999999995</v>
      </c>
    </row>
    <row r="1235" spans="2:5" ht="50.1" customHeight="1">
      <c r="B1235" s="92" t="s">
        <v>1198</v>
      </c>
      <c r="C1235" s="92" t="s">
        <v>1199</v>
      </c>
      <c r="D1235" s="92" t="s">
        <v>6284</v>
      </c>
      <c r="E1235" s="170">
        <v>584.58000000000004</v>
      </c>
    </row>
    <row r="1236" spans="2:5" ht="50.1" customHeight="1">
      <c r="B1236" s="92" t="s">
        <v>1200</v>
      </c>
      <c r="C1236" s="92" t="s">
        <v>1201</v>
      </c>
      <c r="D1236" s="92" t="s">
        <v>6284</v>
      </c>
      <c r="E1236" s="170">
        <v>625.72</v>
      </c>
    </row>
    <row r="1237" spans="2:5" ht="50.1" customHeight="1">
      <c r="B1237" s="92" t="s">
        <v>1202</v>
      </c>
      <c r="C1237" s="92" t="s">
        <v>1203</v>
      </c>
      <c r="D1237" s="92" t="s">
        <v>6284</v>
      </c>
      <c r="E1237" s="170">
        <v>756.13</v>
      </c>
    </row>
    <row r="1238" spans="2:5" ht="50.1" customHeight="1">
      <c r="B1238" s="92" t="s">
        <v>1204</v>
      </c>
      <c r="C1238" s="92" t="s">
        <v>1205</v>
      </c>
      <c r="D1238" s="92" t="s">
        <v>6284</v>
      </c>
      <c r="E1238" s="170">
        <v>784.24</v>
      </c>
    </row>
    <row r="1239" spans="2:5" ht="50.1" customHeight="1">
      <c r="B1239" s="92" t="s">
        <v>1206</v>
      </c>
      <c r="C1239" s="92" t="s">
        <v>1207</v>
      </c>
      <c r="D1239" s="92" t="s">
        <v>6284</v>
      </c>
      <c r="E1239" s="170">
        <v>246.71</v>
      </c>
    </row>
    <row r="1240" spans="2:5" ht="50.1" customHeight="1">
      <c r="B1240" s="92" t="s">
        <v>1208</v>
      </c>
      <c r="C1240" s="92" t="s">
        <v>1209</v>
      </c>
      <c r="D1240" s="92" t="s">
        <v>6284</v>
      </c>
      <c r="E1240" s="170">
        <v>277.33</v>
      </c>
    </row>
    <row r="1241" spans="2:5" ht="50.1" customHeight="1">
      <c r="B1241" s="92" t="s">
        <v>1210</v>
      </c>
      <c r="C1241" s="92" t="s">
        <v>1211</v>
      </c>
      <c r="D1241" s="92" t="s">
        <v>6284</v>
      </c>
      <c r="E1241" s="170">
        <v>345.37</v>
      </c>
    </row>
    <row r="1242" spans="2:5" ht="50.1" customHeight="1">
      <c r="B1242" s="92" t="s">
        <v>1212</v>
      </c>
      <c r="C1242" s="92" t="s">
        <v>1213</v>
      </c>
      <c r="D1242" s="92" t="s">
        <v>6284</v>
      </c>
      <c r="E1242" s="170">
        <v>358.98</v>
      </c>
    </row>
    <row r="1243" spans="2:5" ht="50.1" customHeight="1">
      <c r="B1243" s="171">
        <v>94213</v>
      </c>
      <c r="C1243" s="92" t="s">
        <v>16597</v>
      </c>
      <c r="D1243" s="92" t="s">
        <v>6284</v>
      </c>
      <c r="E1243" s="170">
        <v>35.92</v>
      </c>
    </row>
    <row r="1244" spans="2:5" ht="50.1" customHeight="1">
      <c r="B1244" s="171">
        <v>94216</v>
      </c>
      <c r="C1244" s="92" t="s">
        <v>16598</v>
      </c>
      <c r="D1244" s="92" t="s">
        <v>6284</v>
      </c>
      <c r="E1244" s="170">
        <v>174.25</v>
      </c>
    </row>
    <row r="1245" spans="2:5" ht="50.1" customHeight="1">
      <c r="B1245" s="171">
        <v>94219</v>
      </c>
      <c r="C1245" s="92" t="s">
        <v>16599</v>
      </c>
      <c r="D1245" s="92" t="s">
        <v>6462</v>
      </c>
      <c r="E1245" s="170">
        <v>21.87</v>
      </c>
    </row>
    <row r="1246" spans="2:5" ht="50.1" customHeight="1">
      <c r="B1246" s="171">
        <v>94220</v>
      </c>
      <c r="C1246" s="92" t="s">
        <v>16600</v>
      </c>
      <c r="D1246" s="92" t="s">
        <v>6462</v>
      </c>
      <c r="E1246" s="170">
        <v>32.07</v>
      </c>
    </row>
    <row r="1247" spans="2:5" ht="50.1" customHeight="1">
      <c r="B1247" s="171">
        <v>94221</v>
      </c>
      <c r="C1247" s="92" t="s">
        <v>16601</v>
      </c>
      <c r="D1247" s="92" t="s">
        <v>6462</v>
      </c>
      <c r="E1247" s="170">
        <v>17.14</v>
      </c>
    </row>
    <row r="1248" spans="2:5" ht="50.1" customHeight="1">
      <c r="B1248" s="171">
        <v>94222</v>
      </c>
      <c r="C1248" s="92" t="s">
        <v>16602</v>
      </c>
      <c r="D1248" s="92" t="s">
        <v>6462</v>
      </c>
      <c r="E1248" s="170">
        <v>27.34</v>
      </c>
    </row>
    <row r="1249" spans="2:5" ht="50.1" customHeight="1">
      <c r="B1249" s="171">
        <v>94223</v>
      </c>
      <c r="C1249" s="92" t="s">
        <v>16603</v>
      </c>
      <c r="D1249" s="92" t="s">
        <v>6462</v>
      </c>
      <c r="E1249" s="170">
        <v>38.549999999999997</v>
      </c>
    </row>
    <row r="1250" spans="2:5" ht="50.1" customHeight="1">
      <c r="B1250" s="171">
        <v>94451</v>
      </c>
      <c r="C1250" s="92" t="s">
        <v>16604</v>
      </c>
      <c r="D1250" s="92" t="s">
        <v>6462</v>
      </c>
      <c r="E1250" s="170">
        <v>87.28</v>
      </c>
    </row>
    <row r="1251" spans="2:5" ht="50.1" customHeight="1">
      <c r="B1251" s="171">
        <v>100325</v>
      </c>
      <c r="C1251" s="92" t="s">
        <v>16605</v>
      </c>
      <c r="D1251" s="92" t="s">
        <v>6462</v>
      </c>
      <c r="E1251" s="170">
        <v>37.01</v>
      </c>
    </row>
    <row r="1252" spans="2:5" ht="50.1" customHeight="1">
      <c r="B1252" s="171">
        <v>100327</v>
      </c>
      <c r="C1252" s="92" t="s">
        <v>16606</v>
      </c>
      <c r="D1252" s="92" t="s">
        <v>6462</v>
      </c>
      <c r="E1252" s="170">
        <v>40.75</v>
      </c>
    </row>
    <row r="1253" spans="2:5" ht="50.1" customHeight="1">
      <c r="B1253" s="171">
        <v>100328</v>
      </c>
      <c r="C1253" s="92" t="s">
        <v>16607</v>
      </c>
      <c r="D1253" s="92" t="s">
        <v>6284</v>
      </c>
      <c r="E1253" s="170">
        <v>9.3800000000000008</v>
      </c>
    </row>
    <row r="1254" spans="2:5" ht="50.1" customHeight="1">
      <c r="B1254" s="171">
        <v>100329</v>
      </c>
      <c r="C1254" s="92" t="s">
        <v>16608</v>
      </c>
      <c r="D1254" s="92" t="s">
        <v>6284</v>
      </c>
      <c r="E1254" s="170">
        <v>11.78</v>
      </c>
    </row>
    <row r="1255" spans="2:5" ht="50.1" customHeight="1">
      <c r="B1255" s="171">
        <v>100330</v>
      </c>
      <c r="C1255" s="92" t="s">
        <v>16609</v>
      </c>
      <c r="D1255" s="92" t="s">
        <v>6284</v>
      </c>
      <c r="E1255" s="170">
        <v>12.76</v>
      </c>
    </row>
    <row r="1256" spans="2:5" ht="50.1" customHeight="1">
      <c r="B1256" s="171">
        <v>100331</v>
      </c>
      <c r="C1256" s="92" t="s">
        <v>16610</v>
      </c>
      <c r="D1256" s="92" t="s">
        <v>6284</v>
      </c>
      <c r="E1256" s="170">
        <v>16.850000000000001</v>
      </c>
    </row>
    <row r="1257" spans="2:5" ht="50.1" customHeight="1">
      <c r="B1257" s="171">
        <v>100434</v>
      </c>
      <c r="C1257" s="92" t="s">
        <v>16836</v>
      </c>
      <c r="D1257" s="92" t="s">
        <v>6462</v>
      </c>
      <c r="E1257" s="170">
        <v>52.53</v>
      </c>
    </row>
    <row r="1258" spans="2:5" ht="50.1" customHeight="1">
      <c r="B1258" s="171">
        <v>100435</v>
      </c>
      <c r="C1258" s="92" t="s">
        <v>16837</v>
      </c>
      <c r="D1258" s="92" t="s">
        <v>6462</v>
      </c>
      <c r="E1258" s="170">
        <v>20.77</v>
      </c>
    </row>
    <row r="1259" spans="2:5" ht="50.1" customHeight="1">
      <c r="B1259" s="171">
        <v>94227</v>
      </c>
      <c r="C1259" s="92" t="s">
        <v>16611</v>
      </c>
      <c r="D1259" s="92" t="s">
        <v>6462</v>
      </c>
      <c r="E1259" s="170">
        <v>40.46</v>
      </c>
    </row>
    <row r="1260" spans="2:5" ht="50.1" customHeight="1">
      <c r="B1260" s="171">
        <v>94228</v>
      </c>
      <c r="C1260" s="92" t="s">
        <v>16612</v>
      </c>
      <c r="D1260" s="92" t="s">
        <v>6462</v>
      </c>
      <c r="E1260" s="170">
        <v>60.49</v>
      </c>
    </row>
    <row r="1261" spans="2:5" ht="50.1" customHeight="1">
      <c r="B1261" s="171">
        <v>94229</v>
      </c>
      <c r="C1261" s="92" t="s">
        <v>16613</v>
      </c>
      <c r="D1261" s="92" t="s">
        <v>6462</v>
      </c>
      <c r="E1261" s="170">
        <v>118.41</v>
      </c>
    </row>
    <row r="1262" spans="2:5" ht="50.1" customHeight="1">
      <c r="B1262" s="171">
        <v>94231</v>
      </c>
      <c r="C1262" s="92" t="s">
        <v>16614</v>
      </c>
      <c r="D1262" s="92" t="s">
        <v>6462</v>
      </c>
      <c r="E1262" s="170">
        <v>34.46</v>
      </c>
    </row>
    <row r="1263" spans="2:5" ht="50.1" customHeight="1">
      <c r="B1263" s="171">
        <v>94449</v>
      </c>
      <c r="C1263" s="92" t="s">
        <v>16615</v>
      </c>
      <c r="D1263" s="92" t="s">
        <v>6284</v>
      </c>
      <c r="E1263" s="170">
        <v>42.94</v>
      </c>
    </row>
    <row r="1264" spans="2:5" ht="50.1" customHeight="1">
      <c r="B1264" s="92" t="s">
        <v>1214</v>
      </c>
      <c r="C1264" s="92" t="s">
        <v>1215</v>
      </c>
      <c r="D1264" s="92" t="s">
        <v>6730</v>
      </c>
      <c r="E1264" s="170">
        <v>10.19</v>
      </c>
    </row>
    <row r="1265" spans="2:5" ht="50.1" customHeight="1">
      <c r="B1265" s="92" t="s">
        <v>1216</v>
      </c>
      <c r="C1265" s="92" t="s">
        <v>1217</v>
      </c>
      <c r="D1265" s="92" t="s">
        <v>6730</v>
      </c>
      <c r="E1265" s="170">
        <v>7.64</v>
      </c>
    </row>
    <row r="1266" spans="2:5" ht="50.1" customHeight="1">
      <c r="B1266" s="171">
        <v>92255</v>
      </c>
      <c r="C1266" s="92" t="s">
        <v>16616</v>
      </c>
      <c r="D1266" s="92" t="s">
        <v>6219</v>
      </c>
      <c r="E1266" s="170">
        <v>129.12</v>
      </c>
    </row>
    <row r="1267" spans="2:5" ht="50.1" customHeight="1">
      <c r="B1267" s="171">
        <v>92256</v>
      </c>
      <c r="C1267" s="92" t="s">
        <v>16617</v>
      </c>
      <c r="D1267" s="92" t="s">
        <v>6219</v>
      </c>
      <c r="E1267" s="170">
        <v>160.16</v>
      </c>
    </row>
    <row r="1268" spans="2:5" ht="50.1" customHeight="1">
      <c r="B1268" s="171">
        <v>92257</v>
      </c>
      <c r="C1268" s="92" t="s">
        <v>16618</v>
      </c>
      <c r="D1268" s="92" t="s">
        <v>6219</v>
      </c>
      <c r="E1268" s="170">
        <v>190.77</v>
      </c>
    </row>
    <row r="1269" spans="2:5" ht="50.1" customHeight="1">
      <c r="B1269" s="171">
        <v>92258</v>
      </c>
      <c r="C1269" s="92" t="s">
        <v>16619</v>
      </c>
      <c r="D1269" s="92" t="s">
        <v>6219</v>
      </c>
      <c r="E1269" s="170">
        <v>240.03</v>
      </c>
    </row>
    <row r="1270" spans="2:5" ht="50.1" customHeight="1">
      <c r="B1270" s="171">
        <v>92568</v>
      </c>
      <c r="C1270" s="92" t="s">
        <v>16620</v>
      </c>
      <c r="D1270" s="92" t="s">
        <v>6284</v>
      </c>
      <c r="E1270" s="170">
        <v>72.42</v>
      </c>
    </row>
    <row r="1271" spans="2:5" ht="50.1" customHeight="1">
      <c r="B1271" s="171">
        <v>92569</v>
      </c>
      <c r="C1271" s="92" t="s">
        <v>16621</v>
      </c>
      <c r="D1271" s="92" t="s">
        <v>6284</v>
      </c>
      <c r="E1271" s="170">
        <v>32.979999999999997</v>
      </c>
    </row>
    <row r="1272" spans="2:5" ht="50.1" customHeight="1">
      <c r="B1272" s="171">
        <v>92570</v>
      </c>
      <c r="C1272" s="92" t="s">
        <v>16622</v>
      </c>
      <c r="D1272" s="92" t="s">
        <v>6284</v>
      </c>
      <c r="E1272" s="170">
        <v>14.97</v>
      </c>
    </row>
    <row r="1273" spans="2:5" ht="50.1" customHeight="1">
      <c r="B1273" s="171">
        <v>92571</v>
      </c>
      <c r="C1273" s="92" t="s">
        <v>16623</v>
      </c>
      <c r="D1273" s="92" t="s">
        <v>6284</v>
      </c>
      <c r="E1273" s="170">
        <v>78.290000000000006</v>
      </c>
    </row>
    <row r="1274" spans="2:5" ht="50.1" customHeight="1">
      <c r="B1274" s="171">
        <v>92572</v>
      </c>
      <c r="C1274" s="92" t="s">
        <v>16624</v>
      </c>
      <c r="D1274" s="92" t="s">
        <v>6284</v>
      </c>
      <c r="E1274" s="170">
        <v>40.340000000000003</v>
      </c>
    </row>
    <row r="1275" spans="2:5" ht="50.1" customHeight="1">
      <c r="B1275" s="171">
        <v>92573</v>
      </c>
      <c r="C1275" s="92" t="s">
        <v>16625</v>
      </c>
      <c r="D1275" s="92" t="s">
        <v>6284</v>
      </c>
      <c r="E1275" s="170">
        <v>17.420000000000002</v>
      </c>
    </row>
    <row r="1276" spans="2:5" ht="50.1" customHeight="1">
      <c r="B1276" s="171">
        <v>92574</v>
      </c>
      <c r="C1276" s="92" t="s">
        <v>16626</v>
      </c>
      <c r="D1276" s="92" t="s">
        <v>6284</v>
      </c>
      <c r="E1276" s="170">
        <v>77.599999999999994</v>
      </c>
    </row>
    <row r="1277" spans="2:5" ht="50.1" customHeight="1">
      <c r="B1277" s="171">
        <v>92575</v>
      </c>
      <c r="C1277" s="92" t="s">
        <v>16627</v>
      </c>
      <c r="D1277" s="92" t="s">
        <v>6284</v>
      </c>
      <c r="E1277" s="170">
        <v>32.36</v>
      </c>
    </row>
    <row r="1278" spans="2:5" ht="50.1" customHeight="1">
      <c r="B1278" s="171">
        <v>92576</v>
      </c>
      <c r="C1278" s="92" t="s">
        <v>16628</v>
      </c>
      <c r="D1278" s="92" t="s">
        <v>6284</v>
      </c>
      <c r="E1278" s="170">
        <v>11.93</v>
      </c>
    </row>
    <row r="1279" spans="2:5" ht="50.1" customHeight="1">
      <c r="B1279" s="171">
        <v>92577</v>
      </c>
      <c r="C1279" s="92" t="s">
        <v>16629</v>
      </c>
      <c r="D1279" s="92" t="s">
        <v>6284</v>
      </c>
      <c r="E1279" s="170">
        <v>83.81</v>
      </c>
    </row>
    <row r="1280" spans="2:5" ht="50.1" customHeight="1">
      <c r="B1280" s="171">
        <v>92578</v>
      </c>
      <c r="C1280" s="92" t="s">
        <v>16630</v>
      </c>
      <c r="D1280" s="92" t="s">
        <v>6284</v>
      </c>
      <c r="E1280" s="170">
        <v>35.81</v>
      </c>
    </row>
    <row r="1281" spans="2:5" ht="50.1" customHeight="1">
      <c r="B1281" s="171">
        <v>92579</v>
      </c>
      <c r="C1281" s="92" t="s">
        <v>16631</v>
      </c>
      <c r="D1281" s="92" t="s">
        <v>6284</v>
      </c>
      <c r="E1281" s="170">
        <v>13.89</v>
      </c>
    </row>
    <row r="1282" spans="2:5" ht="50.1" customHeight="1">
      <c r="B1282" s="171">
        <v>92580</v>
      </c>
      <c r="C1282" s="92" t="s">
        <v>16632</v>
      </c>
      <c r="D1282" s="92" t="s">
        <v>6284</v>
      </c>
      <c r="E1282" s="170">
        <v>33.97</v>
      </c>
    </row>
    <row r="1283" spans="2:5" ht="50.1" customHeight="1">
      <c r="B1283" s="171">
        <v>92581</v>
      </c>
      <c r="C1283" s="92" t="s">
        <v>16633</v>
      </c>
      <c r="D1283" s="92" t="s">
        <v>6284</v>
      </c>
      <c r="E1283" s="170">
        <v>35.43</v>
      </c>
    </row>
    <row r="1284" spans="2:5" ht="50.1" customHeight="1">
      <c r="B1284" s="171">
        <v>92582</v>
      </c>
      <c r="C1284" s="92" t="s">
        <v>1218</v>
      </c>
      <c r="D1284" s="92" t="s">
        <v>6219</v>
      </c>
      <c r="E1284" s="170">
        <v>484.12</v>
      </c>
    </row>
    <row r="1285" spans="2:5" ht="50.1" customHeight="1">
      <c r="B1285" s="171">
        <v>92584</v>
      </c>
      <c r="C1285" s="92" t="s">
        <v>1219</v>
      </c>
      <c r="D1285" s="92" t="s">
        <v>6219</v>
      </c>
      <c r="E1285" s="170">
        <v>565.80999999999995</v>
      </c>
    </row>
    <row r="1286" spans="2:5" ht="50.1" customHeight="1">
      <c r="B1286" s="171">
        <v>92586</v>
      </c>
      <c r="C1286" s="92" t="s">
        <v>1220</v>
      </c>
      <c r="D1286" s="92" t="s">
        <v>6219</v>
      </c>
      <c r="E1286" s="170">
        <v>647.49</v>
      </c>
    </row>
    <row r="1287" spans="2:5" ht="50.1" customHeight="1">
      <c r="B1287" s="171">
        <v>92588</v>
      </c>
      <c r="C1287" s="92" t="s">
        <v>1221</v>
      </c>
      <c r="D1287" s="92" t="s">
        <v>6219</v>
      </c>
      <c r="E1287" s="170">
        <v>810.52</v>
      </c>
    </row>
    <row r="1288" spans="2:5" ht="50.1" customHeight="1">
      <c r="B1288" s="171">
        <v>92590</v>
      </c>
      <c r="C1288" s="92" t="s">
        <v>1222</v>
      </c>
      <c r="D1288" s="92" t="s">
        <v>6219</v>
      </c>
      <c r="E1288" s="170">
        <v>892.21</v>
      </c>
    </row>
    <row r="1289" spans="2:5" ht="50.1" customHeight="1">
      <c r="B1289" s="171">
        <v>92592</v>
      </c>
      <c r="C1289" s="92" t="s">
        <v>1223</v>
      </c>
      <c r="D1289" s="92" t="s">
        <v>6219</v>
      </c>
      <c r="E1289" s="128">
        <v>1004.51</v>
      </c>
    </row>
    <row r="1290" spans="2:5" ht="50.1" customHeight="1">
      <c r="B1290" s="171">
        <v>92593</v>
      </c>
      <c r="C1290" s="92" t="s">
        <v>1224</v>
      </c>
      <c r="D1290" s="92" t="s">
        <v>6730</v>
      </c>
      <c r="E1290" s="170">
        <v>7.62</v>
      </c>
    </row>
    <row r="1291" spans="2:5" ht="50.1" customHeight="1">
      <c r="B1291" s="171">
        <v>92594</v>
      </c>
      <c r="C1291" s="92" t="s">
        <v>1225</v>
      </c>
      <c r="D1291" s="92" t="s">
        <v>6219</v>
      </c>
      <c r="E1291" s="128">
        <v>1152.4100000000001</v>
      </c>
    </row>
    <row r="1292" spans="2:5" ht="50.1" customHeight="1">
      <c r="B1292" s="171">
        <v>92596</v>
      </c>
      <c r="C1292" s="92" t="s">
        <v>1226</v>
      </c>
      <c r="D1292" s="92" t="s">
        <v>6219</v>
      </c>
      <c r="E1292" s="128">
        <v>1286.06</v>
      </c>
    </row>
    <row r="1293" spans="2:5" ht="50.1" customHeight="1">
      <c r="B1293" s="171">
        <v>92598</v>
      </c>
      <c r="C1293" s="92" t="s">
        <v>1227</v>
      </c>
      <c r="D1293" s="92" t="s">
        <v>6219</v>
      </c>
      <c r="E1293" s="128">
        <v>1367.74</v>
      </c>
    </row>
    <row r="1294" spans="2:5" ht="50.1" customHeight="1">
      <c r="B1294" s="171">
        <v>92600</v>
      </c>
      <c r="C1294" s="92" t="s">
        <v>1228</v>
      </c>
      <c r="D1294" s="92" t="s">
        <v>6219</v>
      </c>
      <c r="E1294" s="128">
        <v>1465.35</v>
      </c>
    </row>
    <row r="1295" spans="2:5" ht="50.1" customHeight="1">
      <c r="B1295" s="171">
        <v>92602</v>
      </c>
      <c r="C1295" s="92" t="s">
        <v>1229</v>
      </c>
      <c r="D1295" s="92" t="s">
        <v>6219</v>
      </c>
      <c r="E1295" s="170">
        <v>484.12</v>
      </c>
    </row>
    <row r="1296" spans="2:5" ht="50.1" customHeight="1">
      <c r="B1296" s="171">
        <v>92604</v>
      </c>
      <c r="C1296" s="92" t="s">
        <v>1230</v>
      </c>
      <c r="D1296" s="92" t="s">
        <v>6219</v>
      </c>
      <c r="E1296" s="170">
        <v>549.89</v>
      </c>
    </row>
    <row r="1297" spans="2:5" ht="50.1" customHeight="1">
      <c r="B1297" s="171">
        <v>92606</v>
      </c>
      <c r="C1297" s="92" t="s">
        <v>1231</v>
      </c>
      <c r="D1297" s="92" t="s">
        <v>6219</v>
      </c>
      <c r="E1297" s="170">
        <v>631.57000000000005</v>
      </c>
    </row>
    <row r="1298" spans="2:5" ht="50.1" customHeight="1">
      <c r="B1298" s="171">
        <v>92608</v>
      </c>
      <c r="C1298" s="92" t="s">
        <v>1232</v>
      </c>
      <c r="D1298" s="92" t="s">
        <v>6219</v>
      </c>
      <c r="E1298" s="170">
        <v>778.68</v>
      </c>
    </row>
    <row r="1299" spans="2:5" ht="50.1" customHeight="1">
      <c r="B1299" s="171">
        <v>92610</v>
      </c>
      <c r="C1299" s="92" t="s">
        <v>1233</v>
      </c>
      <c r="D1299" s="92" t="s">
        <v>6219</v>
      </c>
      <c r="E1299" s="170">
        <v>860.37</v>
      </c>
    </row>
    <row r="1300" spans="2:5" ht="50.1" customHeight="1">
      <c r="B1300" s="171">
        <v>92612</v>
      </c>
      <c r="C1300" s="92" t="s">
        <v>1234</v>
      </c>
      <c r="D1300" s="92" t="s">
        <v>6219</v>
      </c>
      <c r="E1300" s="170">
        <v>972.66</v>
      </c>
    </row>
    <row r="1301" spans="2:5" ht="50.1" customHeight="1">
      <c r="B1301" s="171">
        <v>92614</v>
      </c>
      <c r="C1301" s="92" t="s">
        <v>1235</v>
      </c>
      <c r="D1301" s="92" t="s">
        <v>6219</v>
      </c>
      <c r="E1301" s="128">
        <v>1088.73</v>
      </c>
    </row>
    <row r="1302" spans="2:5" ht="50.1" customHeight="1">
      <c r="B1302" s="171">
        <v>92616</v>
      </c>
      <c r="C1302" s="92" t="s">
        <v>1236</v>
      </c>
      <c r="D1302" s="92" t="s">
        <v>6219</v>
      </c>
      <c r="E1302" s="128">
        <v>1238.29</v>
      </c>
    </row>
    <row r="1303" spans="2:5" ht="50.1" customHeight="1">
      <c r="B1303" s="171">
        <v>92618</v>
      </c>
      <c r="C1303" s="92" t="s">
        <v>1237</v>
      </c>
      <c r="D1303" s="92" t="s">
        <v>6219</v>
      </c>
      <c r="E1303" s="128">
        <v>1319.98</v>
      </c>
    </row>
    <row r="1304" spans="2:5" ht="50.1" customHeight="1">
      <c r="B1304" s="171">
        <v>92620</v>
      </c>
      <c r="C1304" s="92" t="s">
        <v>1238</v>
      </c>
      <c r="D1304" s="92" t="s">
        <v>6219</v>
      </c>
      <c r="E1304" s="128">
        <v>1401.67</v>
      </c>
    </row>
    <row r="1305" spans="2:5" ht="50.1" customHeight="1">
      <c r="B1305" s="171">
        <v>100357</v>
      </c>
      <c r="C1305" s="92" t="s">
        <v>16634</v>
      </c>
      <c r="D1305" s="92" t="s">
        <v>6219</v>
      </c>
      <c r="E1305" s="170">
        <v>726.15</v>
      </c>
    </row>
    <row r="1306" spans="2:5" ht="50.1" customHeight="1">
      <c r="B1306" s="171">
        <v>100358</v>
      </c>
      <c r="C1306" s="92" t="s">
        <v>16635</v>
      </c>
      <c r="D1306" s="92" t="s">
        <v>6219</v>
      </c>
      <c r="E1306" s="170">
        <v>987.96</v>
      </c>
    </row>
    <row r="1307" spans="2:5" ht="50.1" customHeight="1">
      <c r="B1307" s="171">
        <v>100359</v>
      </c>
      <c r="C1307" s="92" t="s">
        <v>16636</v>
      </c>
      <c r="D1307" s="92" t="s">
        <v>6219</v>
      </c>
      <c r="E1307" s="128">
        <v>1039.3499999999999</v>
      </c>
    </row>
    <row r="1308" spans="2:5" ht="50.1" customHeight="1">
      <c r="B1308" s="171">
        <v>100360</v>
      </c>
      <c r="C1308" s="92" t="s">
        <v>16637</v>
      </c>
      <c r="D1308" s="92" t="s">
        <v>6219</v>
      </c>
      <c r="E1308" s="128">
        <v>1153.58</v>
      </c>
    </row>
    <row r="1309" spans="2:5" ht="50.1" customHeight="1">
      <c r="B1309" s="171">
        <v>100361</v>
      </c>
      <c r="C1309" s="92" t="s">
        <v>16638</v>
      </c>
      <c r="D1309" s="92" t="s">
        <v>6219</v>
      </c>
      <c r="E1309" s="128">
        <v>1437.68</v>
      </c>
    </row>
    <row r="1310" spans="2:5" ht="50.1" customHeight="1">
      <c r="B1310" s="171">
        <v>100362</v>
      </c>
      <c r="C1310" s="92" t="s">
        <v>16639</v>
      </c>
      <c r="D1310" s="92" t="s">
        <v>6219</v>
      </c>
      <c r="E1310" s="128">
        <v>1808.98</v>
      </c>
    </row>
    <row r="1311" spans="2:5" ht="50.1" customHeight="1">
      <c r="B1311" s="171">
        <v>100363</v>
      </c>
      <c r="C1311" s="92" t="s">
        <v>16640</v>
      </c>
      <c r="D1311" s="92" t="s">
        <v>6219</v>
      </c>
      <c r="E1311" s="128">
        <v>1884.06</v>
      </c>
    </row>
    <row r="1312" spans="2:5" ht="50.1" customHeight="1">
      <c r="B1312" s="171">
        <v>100364</v>
      </c>
      <c r="C1312" s="92" t="s">
        <v>16641</v>
      </c>
      <c r="D1312" s="92" t="s">
        <v>6219</v>
      </c>
      <c r="E1312" s="128">
        <v>2061.7800000000002</v>
      </c>
    </row>
    <row r="1313" spans="2:5" ht="50.1" customHeight="1">
      <c r="B1313" s="171">
        <v>100365</v>
      </c>
      <c r="C1313" s="92" t="s">
        <v>16642</v>
      </c>
      <c r="D1313" s="92" t="s">
        <v>6219</v>
      </c>
      <c r="E1313" s="128">
        <v>2388.06</v>
      </c>
    </row>
    <row r="1314" spans="2:5" ht="50.1" customHeight="1">
      <c r="B1314" s="171">
        <v>100366</v>
      </c>
      <c r="C1314" s="92" t="s">
        <v>16643</v>
      </c>
      <c r="D1314" s="92" t="s">
        <v>6219</v>
      </c>
      <c r="E1314" s="128">
        <v>2568.71</v>
      </c>
    </row>
    <row r="1315" spans="2:5" ht="50.1" customHeight="1">
      <c r="B1315" s="171">
        <v>100367</v>
      </c>
      <c r="C1315" s="92" t="s">
        <v>16644</v>
      </c>
      <c r="D1315" s="92" t="s">
        <v>6219</v>
      </c>
      <c r="E1315" s="170">
        <v>706.01</v>
      </c>
    </row>
    <row r="1316" spans="2:5" ht="50.1" customHeight="1">
      <c r="B1316" s="171">
        <v>100368</v>
      </c>
      <c r="C1316" s="92" t="s">
        <v>16645</v>
      </c>
      <c r="D1316" s="92" t="s">
        <v>6219</v>
      </c>
      <c r="E1316" s="170">
        <v>962.14</v>
      </c>
    </row>
    <row r="1317" spans="2:5" ht="50.1" customHeight="1">
      <c r="B1317" s="171">
        <v>100369</v>
      </c>
      <c r="C1317" s="92" t="s">
        <v>16646</v>
      </c>
      <c r="D1317" s="92" t="s">
        <v>6219</v>
      </c>
      <c r="E1317" s="128">
        <v>1013.54</v>
      </c>
    </row>
    <row r="1318" spans="2:5" ht="50.1" customHeight="1">
      <c r="B1318" s="171">
        <v>100370</v>
      </c>
      <c r="C1318" s="92" t="s">
        <v>16647</v>
      </c>
      <c r="D1318" s="92" t="s">
        <v>6219</v>
      </c>
      <c r="E1318" s="128">
        <v>1203.74</v>
      </c>
    </row>
    <row r="1319" spans="2:5" ht="50.1" customHeight="1">
      <c r="B1319" s="171">
        <v>100371</v>
      </c>
      <c r="C1319" s="92" t="s">
        <v>16648</v>
      </c>
      <c r="D1319" s="92" t="s">
        <v>6219</v>
      </c>
      <c r="E1319" s="128">
        <v>1368.02</v>
      </c>
    </row>
    <row r="1320" spans="2:5" ht="50.1" customHeight="1">
      <c r="B1320" s="171">
        <v>100372</v>
      </c>
      <c r="C1320" s="92" t="s">
        <v>16649</v>
      </c>
      <c r="D1320" s="92" t="s">
        <v>6219</v>
      </c>
      <c r="E1320" s="128">
        <v>1697.62</v>
      </c>
    </row>
    <row r="1321" spans="2:5" ht="50.1" customHeight="1">
      <c r="B1321" s="171">
        <v>100373</v>
      </c>
      <c r="C1321" s="92" t="s">
        <v>16650</v>
      </c>
      <c r="D1321" s="92" t="s">
        <v>6219</v>
      </c>
      <c r="E1321" s="128">
        <v>1760.82</v>
      </c>
    </row>
    <row r="1322" spans="2:5" ht="50.1" customHeight="1">
      <c r="B1322" s="171">
        <v>100374</v>
      </c>
      <c r="C1322" s="92" t="s">
        <v>16651</v>
      </c>
      <c r="D1322" s="92" t="s">
        <v>6219</v>
      </c>
      <c r="E1322" s="128">
        <v>1897.13</v>
      </c>
    </row>
    <row r="1323" spans="2:5" ht="50.1" customHeight="1">
      <c r="B1323" s="171">
        <v>100375</v>
      </c>
      <c r="C1323" s="92" t="s">
        <v>16652</v>
      </c>
      <c r="D1323" s="92" t="s">
        <v>6219</v>
      </c>
      <c r="E1323" s="128">
        <v>2148.02</v>
      </c>
    </row>
    <row r="1324" spans="2:5" ht="50.1" customHeight="1">
      <c r="B1324" s="171">
        <v>100376</v>
      </c>
      <c r="C1324" s="92" t="s">
        <v>16653</v>
      </c>
      <c r="D1324" s="92" t="s">
        <v>6219</v>
      </c>
      <c r="E1324" s="128">
        <v>2078.11</v>
      </c>
    </row>
    <row r="1325" spans="2:5" ht="50.1" customHeight="1">
      <c r="B1325" s="171">
        <v>100377</v>
      </c>
      <c r="C1325" s="92" t="s">
        <v>16654</v>
      </c>
      <c r="D1325" s="92" t="s">
        <v>6730</v>
      </c>
      <c r="E1325" s="170">
        <v>8.06</v>
      </c>
    </row>
    <row r="1326" spans="2:5" ht="50.1" customHeight="1">
      <c r="B1326" s="171">
        <v>100378</v>
      </c>
      <c r="C1326" s="92" t="s">
        <v>16655</v>
      </c>
      <c r="D1326" s="92" t="s">
        <v>6730</v>
      </c>
      <c r="E1326" s="170">
        <v>7.26</v>
      </c>
    </row>
    <row r="1327" spans="2:5" ht="50.1" customHeight="1">
      <c r="B1327" s="171">
        <v>100382</v>
      </c>
      <c r="C1327" s="92" t="s">
        <v>16656</v>
      </c>
      <c r="D1327" s="92" t="s">
        <v>6284</v>
      </c>
      <c r="E1327" s="170">
        <v>16.98</v>
      </c>
    </row>
    <row r="1328" spans="2:5" ht="50.1" customHeight="1">
      <c r="B1328" s="171">
        <v>94444</v>
      </c>
      <c r="C1328" s="92" t="s">
        <v>16657</v>
      </c>
      <c r="D1328" s="92" t="s">
        <v>6284</v>
      </c>
      <c r="E1328" s="170">
        <v>501.27</v>
      </c>
    </row>
    <row r="1329" spans="2:5" ht="50.1" customHeight="1">
      <c r="B1329" s="92" t="s">
        <v>1239</v>
      </c>
      <c r="C1329" s="92" t="s">
        <v>1240</v>
      </c>
      <c r="D1329" s="92" t="s">
        <v>6462</v>
      </c>
      <c r="E1329" s="170">
        <v>34.06</v>
      </c>
    </row>
    <row r="1330" spans="2:5" ht="50.1" customHeight="1">
      <c r="B1330" s="92" t="s">
        <v>1241</v>
      </c>
      <c r="C1330" s="92" t="s">
        <v>1242</v>
      </c>
      <c r="D1330" s="92" t="s">
        <v>6462</v>
      </c>
      <c r="E1330" s="170">
        <v>94.67</v>
      </c>
    </row>
    <row r="1331" spans="2:5" ht="50.1" customHeight="1">
      <c r="B1331" s="92" t="s">
        <v>1243</v>
      </c>
      <c r="C1331" s="92" t="s">
        <v>1244</v>
      </c>
      <c r="D1331" s="92" t="s">
        <v>6462</v>
      </c>
      <c r="E1331" s="170">
        <v>27.25</v>
      </c>
    </row>
    <row r="1332" spans="2:5" ht="50.1" customHeight="1">
      <c r="B1332" s="92" t="s">
        <v>1245</v>
      </c>
      <c r="C1332" s="92" t="s">
        <v>1246</v>
      </c>
      <c r="D1332" s="92" t="s">
        <v>6462</v>
      </c>
      <c r="E1332" s="170">
        <v>23.45</v>
      </c>
    </row>
    <row r="1333" spans="2:5" ht="50.1" customHeight="1">
      <c r="B1333" s="92" t="s">
        <v>1247</v>
      </c>
      <c r="C1333" s="92" t="s">
        <v>1248</v>
      </c>
      <c r="D1333" s="92" t="s">
        <v>6284</v>
      </c>
      <c r="E1333" s="170">
        <v>5.61</v>
      </c>
    </row>
    <row r="1334" spans="2:5" ht="50.1" customHeight="1">
      <c r="B1334" s="92" t="s">
        <v>1249</v>
      </c>
      <c r="C1334" s="92" t="s">
        <v>1250</v>
      </c>
      <c r="D1334" s="92" t="s">
        <v>6284</v>
      </c>
      <c r="E1334" s="170">
        <v>11</v>
      </c>
    </row>
    <row r="1335" spans="2:5" ht="50.1" customHeight="1">
      <c r="B1335" s="92" t="s">
        <v>1251</v>
      </c>
      <c r="C1335" s="92" t="s">
        <v>1252</v>
      </c>
      <c r="D1335" s="92" t="s">
        <v>25</v>
      </c>
      <c r="E1335" s="170">
        <v>97.39</v>
      </c>
    </row>
    <row r="1336" spans="2:5" ht="50.1" customHeight="1">
      <c r="B1336" s="92" t="s">
        <v>1253</v>
      </c>
      <c r="C1336" s="92" t="s">
        <v>1254</v>
      </c>
      <c r="D1336" s="92" t="s">
        <v>25</v>
      </c>
      <c r="E1336" s="170">
        <v>107.28</v>
      </c>
    </row>
    <row r="1337" spans="2:5" ht="50.1" customHeight="1">
      <c r="B1337" s="92" t="s">
        <v>1255</v>
      </c>
      <c r="C1337" s="92" t="s">
        <v>1256</v>
      </c>
      <c r="D1337" s="92" t="s">
        <v>25</v>
      </c>
      <c r="E1337" s="170">
        <v>66.19</v>
      </c>
    </row>
    <row r="1338" spans="2:5" ht="50.1" customHeight="1">
      <c r="B1338" s="92" t="s">
        <v>1257</v>
      </c>
      <c r="C1338" s="92" t="s">
        <v>1258</v>
      </c>
      <c r="D1338" s="92" t="s">
        <v>6462</v>
      </c>
      <c r="E1338" s="170">
        <v>78.069999999999993</v>
      </c>
    </row>
    <row r="1339" spans="2:5" ht="50.1" customHeight="1">
      <c r="B1339" s="92" t="s">
        <v>1259</v>
      </c>
      <c r="C1339" s="92" t="s">
        <v>1260</v>
      </c>
      <c r="D1339" s="92" t="s">
        <v>6462</v>
      </c>
      <c r="E1339" s="170">
        <v>45.58</v>
      </c>
    </row>
    <row r="1340" spans="2:5" ht="50.1" customHeight="1">
      <c r="B1340" s="92" t="s">
        <v>1261</v>
      </c>
      <c r="C1340" s="92" t="s">
        <v>1262</v>
      </c>
      <c r="D1340" s="92" t="s">
        <v>6462</v>
      </c>
      <c r="E1340" s="170">
        <v>63.31</v>
      </c>
    </row>
    <row r="1341" spans="2:5" ht="50.1" customHeight="1">
      <c r="B1341" s="92" t="s">
        <v>1263</v>
      </c>
      <c r="C1341" s="92" t="s">
        <v>1264</v>
      </c>
      <c r="D1341" s="92" t="s">
        <v>6462</v>
      </c>
      <c r="E1341" s="170">
        <v>42</v>
      </c>
    </row>
    <row r="1342" spans="2:5" ht="50.1" customHeight="1">
      <c r="B1342" s="171">
        <v>83651</v>
      </c>
      <c r="C1342" s="92" t="s">
        <v>1265</v>
      </c>
      <c r="D1342" s="92" t="s">
        <v>6462</v>
      </c>
      <c r="E1342" s="170">
        <v>29.68</v>
      </c>
    </row>
    <row r="1343" spans="2:5" ht="50.1" customHeight="1">
      <c r="B1343" s="171">
        <v>83658</v>
      </c>
      <c r="C1343" s="92" t="s">
        <v>1266</v>
      </c>
      <c r="D1343" s="92" t="s">
        <v>6462</v>
      </c>
      <c r="E1343" s="170">
        <v>148.41</v>
      </c>
    </row>
    <row r="1344" spans="2:5" ht="50.1" customHeight="1">
      <c r="B1344" s="171">
        <v>83661</v>
      </c>
      <c r="C1344" s="92" t="s">
        <v>1267</v>
      </c>
      <c r="D1344" s="92" t="s">
        <v>6462</v>
      </c>
      <c r="E1344" s="170">
        <v>114.38</v>
      </c>
    </row>
    <row r="1345" spans="2:5" ht="50.1" customHeight="1">
      <c r="B1345" s="171">
        <v>83662</v>
      </c>
      <c r="C1345" s="92" t="s">
        <v>1268</v>
      </c>
      <c r="D1345" s="92" t="s">
        <v>25</v>
      </c>
      <c r="E1345" s="170">
        <v>98.46</v>
      </c>
    </row>
    <row r="1346" spans="2:5" ht="50.1" customHeight="1">
      <c r="B1346" s="171">
        <v>83664</v>
      </c>
      <c r="C1346" s="92" t="s">
        <v>1269</v>
      </c>
      <c r="D1346" s="92" t="s">
        <v>6462</v>
      </c>
      <c r="E1346" s="170">
        <v>74.28</v>
      </c>
    </row>
    <row r="1347" spans="2:5" ht="50.1" customHeight="1">
      <c r="B1347" s="171">
        <v>83665</v>
      </c>
      <c r="C1347" s="92" t="s">
        <v>1270</v>
      </c>
      <c r="D1347" s="92" t="s">
        <v>6284</v>
      </c>
      <c r="E1347" s="170">
        <v>7.26</v>
      </c>
    </row>
    <row r="1348" spans="2:5" ht="50.1" customHeight="1">
      <c r="B1348" s="171">
        <v>83669</v>
      </c>
      <c r="C1348" s="92" t="s">
        <v>1271</v>
      </c>
      <c r="D1348" s="92" t="s">
        <v>6284</v>
      </c>
      <c r="E1348" s="170">
        <v>8.65</v>
      </c>
    </row>
    <row r="1349" spans="2:5" ht="50.1" customHeight="1">
      <c r="B1349" s="171">
        <v>83670</v>
      </c>
      <c r="C1349" s="92" t="s">
        <v>1272</v>
      </c>
      <c r="D1349" s="92" t="s">
        <v>6462</v>
      </c>
      <c r="E1349" s="170">
        <v>40.79</v>
      </c>
    </row>
    <row r="1350" spans="2:5" ht="50.1" customHeight="1">
      <c r="B1350" s="171">
        <v>83671</v>
      </c>
      <c r="C1350" s="92" t="s">
        <v>1273</v>
      </c>
      <c r="D1350" s="92" t="s">
        <v>6462</v>
      </c>
      <c r="E1350" s="170">
        <v>43.78</v>
      </c>
    </row>
    <row r="1351" spans="2:5" ht="50.1" customHeight="1">
      <c r="B1351" s="171">
        <v>83679</v>
      </c>
      <c r="C1351" s="92" t="s">
        <v>1274</v>
      </c>
      <c r="D1351" s="92" t="s">
        <v>6462</v>
      </c>
      <c r="E1351" s="170">
        <v>12.1</v>
      </c>
    </row>
    <row r="1352" spans="2:5" ht="50.1" customHeight="1">
      <c r="B1352" s="171">
        <v>83680</v>
      </c>
      <c r="C1352" s="92" t="s">
        <v>1275</v>
      </c>
      <c r="D1352" s="92" t="s">
        <v>6462</v>
      </c>
      <c r="E1352" s="170">
        <v>14.55</v>
      </c>
    </row>
    <row r="1353" spans="2:5" ht="50.1" customHeight="1">
      <c r="B1353" s="171">
        <v>83681</v>
      </c>
      <c r="C1353" s="92" t="s">
        <v>1276</v>
      </c>
      <c r="D1353" s="92" t="s">
        <v>6462</v>
      </c>
      <c r="E1353" s="170">
        <v>15.68</v>
      </c>
    </row>
    <row r="1354" spans="2:5" ht="50.1" customHeight="1">
      <c r="B1354" s="171">
        <v>83682</v>
      </c>
      <c r="C1354" s="92" t="s">
        <v>1277</v>
      </c>
      <c r="D1354" s="92" t="s">
        <v>25</v>
      </c>
      <c r="E1354" s="170">
        <v>110.47</v>
      </c>
    </row>
    <row r="1355" spans="2:5" ht="50.1" customHeight="1">
      <c r="B1355" s="171">
        <v>83729</v>
      </c>
      <c r="C1355" s="92" t="s">
        <v>1278</v>
      </c>
      <c r="D1355" s="92" t="s">
        <v>6284</v>
      </c>
      <c r="E1355" s="170">
        <v>16.97</v>
      </c>
    </row>
    <row r="1356" spans="2:5" ht="50.1" customHeight="1">
      <c r="B1356" s="171">
        <v>83739</v>
      </c>
      <c r="C1356" s="92" t="s">
        <v>1279</v>
      </c>
      <c r="D1356" s="92" t="s">
        <v>6284</v>
      </c>
      <c r="E1356" s="170">
        <v>5.9</v>
      </c>
    </row>
    <row r="1357" spans="2:5" ht="50.1" customHeight="1">
      <c r="B1357" s="171">
        <v>6454</v>
      </c>
      <c r="C1357" s="92" t="s">
        <v>1280</v>
      </c>
      <c r="D1357" s="92" t="s">
        <v>25</v>
      </c>
      <c r="E1357" s="170">
        <v>160.81</v>
      </c>
    </row>
    <row r="1358" spans="2:5" ht="50.1" customHeight="1">
      <c r="B1358" s="171">
        <v>73611</v>
      </c>
      <c r="C1358" s="92" t="s">
        <v>1281</v>
      </c>
      <c r="D1358" s="92" t="s">
        <v>25</v>
      </c>
      <c r="E1358" s="170">
        <v>345.25</v>
      </c>
    </row>
    <row r="1359" spans="2:5" ht="50.1" customHeight="1">
      <c r="B1359" s="171">
        <v>73697</v>
      </c>
      <c r="C1359" s="92" t="s">
        <v>1282</v>
      </c>
      <c r="D1359" s="92" t="s">
        <v>25</v>
      </c>
      <c r="E1359" s="170">
        <v>164.34</v>
      </c>
    </row>
    <row r="1360" spans="2:5" ht="50.1" customHeight="1">
      <c r="B1360" s="171">
        <v>73698</v>
      </c>
      <c r="C1360" s="92" t="s">
        <v>1283</v>
      </c>
      <c r="D1360" s="92" t="s">
        <v>25</v>
      </c>
      <c r="E1360" s="170">
        <v>213.18</v>
      </c>
    </row>
    <row r="1361" spans="2:5" ht="50.1" customHeight="1">
      <c r="B1361" s="92" t="s">
        <v>1284</v>
      </c>
      <c r="C1361" s="92" t="s">
        <v>1285</v>
      </c>
      <c r="D1361" s="92" t="s">
        <v>6284</v>
      </c>
      <c r="E1361" s="170">
        <v>133.22999999999999</v>
      </c>
    </row>
    <row r="1362" spans="2:5" ht="50.1" customHeight="1">
      <c r="B1362" s="92" t="s">
        <v>1286</v>
      </c>
      <c r="C1362" s="92" t="s">
        <v>1287</v>
      </c>
      <c r="D1362" s="92" t="s">
        <v>6284</v>
      </c>
      <c r="E1362" s="170">
        <v>337.73</v>
      </c>
    </row>
    <row r="1363" spans="2:5" ht="50.1" customHeight="1">
      <c r="B1363" s="171">
        <v>92743</v>
      </c>
      <c r="C1363" s="92" t="s">
        <v>1288</v>
      </c>
      <c r="D1363" s="92" t="s">
        <v>25</v>
      </c>
      <c r="E1363" s="170">
        <v>398.14</v>
      </c>
    </row>
    <row r="1364" spans="2:5" ht="50.1" customHeight="1">
      <c r="B1364" s="171">
        <v>92744</v>
      </c>
      <c r="C1364" s="92" t="s">
        <v>1289</v>
      </c>
      <c r="D1364" s="92" t="s">
        <v>25</v>
      </c>
      <c r="E1364" s="170">
        <v>365.25</v>
      </c>
    </row>
    <row r="1365" spans="2:5" ht="50.1" customHeight="1">
      <c r="B1365" s="171">
        <v>92745</v>
      </c>
      <c r="C1365" s="92" t="s">
        <v>1290</v>
      </c>
      <c r="D1365" s="92" t="s">
        <v>25</v>
      </c>
      <c r="E1365" s="170">
        <v>481.43</v>
      </c>
    </row>
    <row r="1366" spans="2:5" ht="50.1" customHeight="1">
      <c r="B1366" s="171">
        <v>92746</v>
      </c>
      <c r="C1366" s="92" t="s">
        <v>1291</v>
      </c>
      <c r="D1366" s="92" t="s">
        <v>25</v>
      </c>
      <c r="E1366" s="170">
        <v>428.87</v>
      </c>
    </row>
    <row r="1367" spans="2:5" ht="50.1" customHeight="1">
      <c r="B1367" s="171">
        <v>92747</v>
      </c>
      <c r="C1367" s="92" t="s">
        <v>1292</v>
      </c>
      <c r="D1367" s="92" t="s">
        <v>25</v>
      </c>
      <c r="E1367" s="170">
        <v>528.5</v>
      </c>
    </row>
    <row r="1368" spans="2:5" ht="50.1" customHeight="1">
      <c r="B1368" s="171">
        <v>92748</v>
      </c>
      <c r="C1368" s="92" t="s">
        <v>1293</v>
      </c>
      <c r="D1368" s="92" t="s">
        <v>25</v>
      </c>
      <c r="E1368" s="170">
        <v>465</v>
      </c>
    </row>
    <row r="1369" spans="2:5" ht="50.1" customHeight="1">
      <c r="B1369" s="171">
        <v>92749</v>
      </c>
      <c r="C1369" s="92" t="s">
        <v>1294</v>
      </c>
      <c r="D1369" s="92" t="s">
        <v>25</v>
      </c>
      <c r="E1369" s="170">
        <v>540.87</v>
      </c>
    </row>
    <row r="1370" spans="2:5" ht="50.1" customHeight="1">
      <c r="B1370" s="171">
        <v>92750</v>
      </c>
      <c r="C1370" s="92" t="s">
        <v>1295</v>
      </c>
      <c r="D1370" s="92" t="s">
        <v>25</v>
      </c>
      <c r="E1370" s="170">
        <v>885.45</v>
      </c>
    </row>
    <row r="1371" spans="2:5" ht="50.1" customHeight="1">
      <c r="B1371" s="171">
        <v>92751</v>
      </c>
      <c r="C1371" s="92" t="s">
        <v>1296</v>
      </c>
      <c r="D1371" s="92" t="s">
        <v>25</v>
      </c>
      <c r="E1371" s="128">
        <v>1084.6600000000001</v>
      </c>
    </row>
    <row r="1372" spans="2:5" ht="50.1" customHeight="1">
      <c r="B1372" s="171">
        <v>92752</v>
      </c>
      <c r="C1372" s="92" t="s">
        <v>1297</v>
      </c>
      <c r="D1372" s="92" t="s">
        <v>25</v>
      </c>
      <c r="E1372" s="128">
        <v>1282.8599999999999</v>
      </c>
    </row>
    <row r="1373" spans="2:5" ht="50.1" customHeight="1">
      <c r="B1373" s="171">
        <v>92753</v>
      </c>
      <c r="C1373" s="92" t="s">
        <v>1298</v>
      </c>
      <c r="D1373" s="92" t="s">
        <v>25</v>
      </c>
      <c r="E1373" s="170">
        <v>350.46</v>
      </c>
    </row>
    <row r="1374" spans="2:5" ht="50.1" customHeight="1">
      <c r="B1374" s="171">
        <v>92754</v>
      </c>
      <c r="C1374" s="92" t="s">
        <v>1299</v>
      </c>
      <c r="D1374" s="92" t="s">
        <v>25</v>
      </c>
      <c r="E1374" s="170">
        <v>318.55</v>
      </c>
    </row>
    <row r="1375" spans="2:5" ht="50.1" customHeight="1">
      <c r="B1375" s="171">
        <v>92755</v>
      </c>
      <c r="C1375" s="92" t="s">
        <v>1300</v>
      </c>
      <c r="D1375" s="92" t="s">
        <v>6284</v>
      </c>
      <c r="E1375" s="170">
        <v>137.11000000000001</v>
      </c>
    </row>
    <row r="1376" spans="2:5" ht="50.1" customHeight="1">
      <c r="B1376" s="171">
        <v>92756</v>
      </c>
      <c r="C1376" s="92" t="s">
        <v>1301</v>
      </c>
      <c r="D1376" s="92" t="s">
        <v>6284</v>
      </c>
      <c r="E1376" s="170">
        <v>157.63</v>
      </c>
    </row>
    <row r="1377" spans="2:5" ht="50.1" customHeight="1">
      <c r="B1377" s="171">
        <v>92757</v>
      </c>
      <c r="C1377" s="92" t="s">
        <v>1302</v>
      </c>
      <c r="D1377" s="92" t="s">
        <v>6284</v>
      </c>
      <c r="E1377" s="170">
        <v>182.36</v>
      </c>
    </row>
    <row r="1378" spans="2:5" ht="50.1" customHeight="1">
      <c r="B1378" s="171">
        <v>92758</v>
      </c>
      <c r="C1378" s="92" t="s">
        <v>1303</v>
      </c>
      <c r="D1378" s="92" t="s">
        <v>25</v>
      </c>
      <c r="E1378" s="170">
        <v>419.82</v>
      </c>
    </row>
    <row r="1379" spans="2:5" ht="50.1" customHeight="1">
      <c r="B1379" s="171">
        <v>91069</v>
      </c>
      <c r="C1379" s="92" t="s">
        <v>1304</v>
      </c>
      <c r="D1379" s="92" t="s">
        <v>6284</v>
      </c>
      <c r="E1379" s="170">
        <v>75.540000000000006</v>
      </c>
    </row>
    <row r="1380" spans="2:5" ht="50.1" customHeight="1">
      <c r="B1380" s="171">
        <v>91070</v>
      </c>
      <c r="C1380" s="92" t="s">
        <v>1305</v>
      </c>
      <c r="D1380" s="92" t="s">
        <v>6284</v>
      </c>
      <c r="E1380" s="170">
        <v>83.34</v>
      </c>
    </row>
    <row r="1381" spans="2:5" ht="50.1" customHeight="1">
      <c r="B1381" s="171">
        <v>91071</v>
      </c>
      <c r="C1381" s="92" t="s">
        <v>1306</v>
      </c>
      <c r="D1381" s="92" t="s">
        <v>6284</v>
      </c>
      <c r="E1381" s="170">
        <v>105.62</v>
      </c>
    </row>
    <row r="1382" spans="2:5" ht="50.1" customHeight="1">
      <c r="B1382" s="171">
        <v>91072</v>
      </c>
      <c r="C1382" s="92" t="s">
        <v>1307</v>
      </c>
      <c r="D1382" s="92" t="s">
        <v>6284</v>
      </c>
      <c r="E1382" s="170">
        <v>113.4</v>
      </c>
    </row>
    <row r="1383" spans="2:5" ht="50.1" customHeight="1">
      <c r="B1383" s="171">
        <v>91073</v>
      </c>
      <c r="C1383" s="92" t="s">
        <v>1308</v>
      </c>
      <c r="D1383" s="92" t="s">
        <v>6284</v>
      </c>
      <c r="E1383" s="170">
        <v>86.02</v>
      </c>
    </row>
    <row r="1384" spans="2:5" ht="50.1" customHeight="1">
      <c r="B1384" s="171">
        <v>91074</v>
      </c>
      <c r="C1384" s="92" t="s">
        <v>1309</v>
      </c>
      <c r="D1384" s="92" t="s">
        <v>6284</v>
      </c>
      <c r="E1384" s="170">
        <v>94.94</v>
      </c>
    </row>
    <row r="1385" spans="2:5" ht="50.1" customHeight="1">
      <c r="B1385" s="171">
        <v>91075</v>
      </c>
      <c r="C1385" s="92" t="s">
        <v>1310</v>
      </c>
      <c r="D1385" s="92" t="s">
        <v>6284</v>
      </c>
      <c r="E1385" s="170">
        <v>118.02</v>
      </c>
    </row>
    <row r="1386" spans="2:5" ht="50.1" customHeight="1">
      <c r="B1386" s="171">
        <v>91076</v>
      </c>
      <c r="C1386" s="92" t="s">
        <v>1311</v>
      </c>
      <c r="D1386" s="92" t="s">
        <v>6284</v>
      </c>
      <c r="E1386" s="170">
        <v>126.93</v>
      </c>
    </row>
    <row r="1387" spans="2:5" ht="50.1" customHeight="1">
      <c r="B1387" s="171">
        <v>91077</v>
      </c>
      <c r="C1387" s="92" t="s">
        <v>1312</v>
      </c>
      <c r="D1387" s="92" t="s">
        <v>6284</v>
      </c>
      <c r="E1387" s="170">
        <v>112.44</v>
      </c>
    </row>
    <row r="1388" spans="2:5" ht="50.1" customHeight="1">
      <c r="B1388" s="171">
        <v>91078</v>
      </c>
      <c r="C1388" s="92" t="s">
        <v>1313</v>
      </c>
      <c r="D1388" s="92" t="s">
        <v>6284</v>
      </c>
      <c r="E1388" s="170">
        <v>132.84</v>
      </c>
    </row>
    <row r="1389" spans="2:5" ht="50.1" customHeight="1">
      <c r="B1389" s="171">
        <v>91079</v>
      </c>
      <c r="C1389" s="92" t="s">
        <v>1314</v>
      </c>
      <c r="D1389" s="92" t="s">
        <v>6284</v>
      </c>
      <c r="E1389" s="170">
        <v>116.81</v>
      </c>
    </row>
    <row r="1390" spans="2:5" ht="50.1" customHeight="1">
      <c r="B1390" s="171">
        <v>91080</v>
      </c>
      <c r="C1390" s="92" t="s">
        <v>1315</v>
      </c>
      <c r="D1390" s="92" t="s">
        <v>6284</v>
      </c>
      <c r="E1390" s="170">
        <v>136.99</v>
      </c>
    </row>
    <row r="1391" spans="2:5" ht="50.1" customHeight="1">
      <c r="B1391" s="171">
        <v>91081</v>
      </c>
      <c r="C1391" s="92" t="s">
        <v>1316</v>
      </c>
      <c r="D1391" s="92" t="s">
        <v>6284</v>
      </c>
      <c r="E1391" s="170">
        <v>124.15</v>
      </c>
    </row>
    <row r="1392" spans="2:5" ht="50.1" customHeight="1">
      <c r="B1392" s="171">
        <v>91082</v>
      </c>
      <c r="C1392" s="92" t="s">
        <v>1317</v>
      </c>
      <c r="D1392" s="92" t="s">
        <v>6284</v>
      </c>
      <c r="E1392" s="170">
        <v>145.47999999999999</v>
      </c>
    </row>
    <row r="1393" spans="2:5" ht="50.1" customHeight="1">
      <c r="B1393" s="171">
        <v>91083</v>
      </c>
      <c r="C1393" s="92" t="s">
        <v>1318</v>
      </c>
      <c r="D1393" s="92" t="s">
        <v>6284</v>
      </c>
      <c r="E1393" s="170">
        <v>131.76</v>
      </c>
    </row>
    <row r="1394" spans="2:5" ht="50.1" customHeight="1">
      <c r="B1394" s="171">
        <v>91084</v>
      </c>
      <c r="C1394" s="92" t="s">
        <v>1319</v>
      </c>
      <c r="D1394" s="92" t="s">
        <v>6284</v>
      </c>
      <c r="E1394" s="170">
        <v>152.88999999999999</v>
      </c>
    </row>
    <row r="1395" spans="2:5" ht="50.1" customHeight="1">
      <c r="B1395" s="171">
        <v>91086</v>
      </c>
      <c r="C1395" s="92" t="s">
        <v>1320</v>
      </c>
      <c r="D1395" s="92" t="s">
        <v>6284</v>
      </c>
      <c r="E1395" s="170">
        <v>83.35</v>
      </c>
    </row>
    <row r="1396" spans="2:5" ht="50.1" customHeight="1">
      <c r="B1396" s="171">
        <v>91087</v>
      </c>
      <c r="C1396" s="92" t="s">
        <v>1321</v>
      </c>
      <c r="D1396" s="92" t="s">
        <v>6284</v>
      </c>
      <c r="E1396" s="170">
        <v>91.4</v>
      </c>
    </row>
    <row r="1397" spans="2:5" ht="50.1" customHeight="1">
      <c r="B1397" s="171">
        <v>91088</v>
      </c>
      <c r="C1397" s="92" t="s">
        <v>1322</v>
      </c>
      <c r="D1397" s="92" t="s">
        <v>6284</v>
      </c>
      <c r="E1397" s="170">
        <v>114.52</v>
      </c>
    </row>
    <row r="1398" spans="2:5" ht="50.1" customHeight="1">
      <c r="B1398" s="171">
        <v>91089</v>
      </c>
      <c r="C1398" s="92" t="s">
        <v>1323</v>
      </c>
      <c r="D1398" s="92" t="s">
        <v>6284</v>
      </c>
      <c r="E1398" s="170">
        <v>122.67</v>
      </c>
    </row>
    <row r="1399" spans="2:5" ht="50.1" customHeight="1">
      <c r="B1399" s="171">
        <v>91090</v>
      </c>
      <c r="C1399" s="92" t="s">
        <v>1324</v>
      </c>
      <c r="D1399" s="92" t="s">
        <v>6284</v>
      </c>
      <c r="E1399" s="170">
        <v>92.38</v>
      </c>
    </row>
    <row r="1400" spans="2:5" ht="50.1" customHeight="1">
      <c r="B1400" s="171">
        <v>91091</v>
      </c>
      <c r="C1400" s="92" t="s">
        <v>1325</v>
      </c>
      <c r="D1400" s="92" t="s">
        <v>6284</v>
      </c>
      <c r="E1400" s="170">
        <v>101.65</v>
      </c>
    </row>
    <row r="1401" spans="2:5" ht="50.1" customHeight="1">
      <c r="B1401" s="171">
        <v>91092</v>
      </c>
      <c r="C1401" s="92" t="s">
        <v>1326</v>
      </c>
      <c r="D1401" s="92" t="s">
        <v>6284</v>
      </c>
      <c r="E1401" s="170">
        <v>125.08</v>
      </c>
    </row>
    <row r="1402" spans="2:5" ht="50.1" customHeight="1">
      <c r="B1402" s="171">
        <v>91093</v>
      </c>
      <c r="C1402" s="92" t="s">
        <v>1327</v>
      </c>
      <c r="D1402" s="92" t="s">
        <v>6284</v>
      </c>
      <c r="E1402" s="170">
        <v>134.6</v>
      </c>
    </row>
    <row r="1403" spans="2:5" ht="50.1" customHeight="1">
      <c r="B1403" s="171">
        <v>91094</v>
      </c>
      <c r="C1403" s="92" t="s">
        <v>1328</v>
      </c>
      <c r="D1403" s="92" t="s">
        <v>6284</v>
      </c>
      <c r="E1403" s="170">
        <v>117.15</v>
      </c>
    </row>
    <row r="1404" spans="2:5" ht="50.1" customHeight="1">
      <c r="B1404" s="171">
        <v>91095</v>
      </c>
      <c r="C1404" s="92" t="s">
        <v>1329</v>
      </c>
      <c r="D1404" s="92" t="s">
        <v>6284</v>
      </c>
      <c r="E1404" s="170">
        <v>137.81</v>
      </c>
    </row>
    <row r="1405" spans="2:5" ht="50.1" customHeight="1">
      <c r="B1405" s="171">
        <v>91096</v>
      </c>
      <c r="C1405" s="92" t="s">
        <v>1330</v>
      </c>
      <c r="D1405" s="92" t="s">
        <v>6284</v>
      </c>
      <c r="E1405" s="170">
        <v>119.31</v>
      </c>
    </row>
    <row r="1406" spans="2:5" ht="50.1" customHeight="1">
      <c r="B1406" s="171">
        <v>91097</v>
      </c>
      <c r="C1406" s="92" t="s">
        <v>1331</v>
      </c>
      <c r="D1406" s="92" t="s">
        <v>6284</v>
      </c>
      <c r="E1406" s="170">
        <v>139.87</v>
      </c>
    </row>
    <row r="1407" spans="2:5" ht="50.1" customHeight="1">
      <c r="B1407" s="171">
        <v>91098</v>
      </c>
      <c r="C1407" s="92" t="s">
        <v>1332</v>
      </c>
      <c r="D1407" s="92" t="s">
        <v>6284</v>
      </c>
      <c r="E1407" s="170">
        <v>128.75</v>
      </c>
    </row>
    <row r="1408" spans="2:5" ht="50.1" customHeight="1">
      <c r="B1408" s="171">
        <v>91099</v>
      </c>
      <c r="C1408" s="92" t="s">
        <v>1333</v>
      </c>
      <c r="D1408" s="92" t="s">
        <v>6284</v>
      </c>
      <c r="E1408" s="170">
        <v>150.44</v>
      </c>
    </row>
    <row r="1409" spans="2:5" ht="50.1" customHeight="1">
      <c r="B1409" s="171">
        <v>91100</v>
      </c>
      <c r="C1409" s="92" t="s">
        <v>1334</v>
      </c>
      <c r="D1409" s="92" t="s">
        <v>6284</v>
      </c>
      <c r="E1409" s="170">
        <v>134.78</v>
      </c>
    </row>
    <row r="1410" spans="2:5" ht="50.1" customHeight="1">
      <c r="B1410" s="171">
        <v>91101</v>
      </c>
      <c r="C1410" s="92" t="s">
        <v>1335</v>
      </c>
      <c r="D1410" s="92" t="s">
        <v>6284</v>
      </c>
      <c r="E1410" s="170">
        <v>156.4</v>
      </c>
    </row>
    <row r="1411" spans="2:5" ht="50.1" customHeight="1">
      <c r="B1411" s="171">
        <v>93952</v>
      </c>
      <c r="C1411" s="92" t="s">
        <v>1336</v>
      </c>
      <c r="D1411" s="92" t="s">
        <v>6462</v>
      </c>
      <c r="E1411" s="170">
        <v>147.04</v>
      </c>
    </row>
    <row r="1412" spans="2:5" ht="50.1" customHeight="1">
      <c r="B1412" s="171">
        <v>93953</v>
      </c>
      <c r="C1412" s="92" t="s">
        <v>1337</v>
      </c>
      <c r="D1412" s="92" t="s">
        <v>6462</v>
      </c>
      <c r="E1412" s="170">
        <v>136.07</v>
      </c>
    </row>
    <row r="1413" spans="2:5" ht="50.1" customHeight="1">
      <c r="B1413" s="171">
        <v>93954</v>
      </c>
      <c r="C1413" s="92" t="s">
        <v>1338</v>
      </c>
      <c r="D1413" s="92" t="s">
        <v>6462</v>
      </c>
      <c r="E1413" s="170">
        <v>129.54</v>
      </c>
    </row>
    <row r="1414" spans="2:5" ht="50.1" customHeight="1">
      <c r="B1414" s="171">
        <v>93955</v>
      </c>
      <c r="C1414" s="92" t="s">
        <v>1339</v>
      </c>
      <c r="D1414" s="92" t="s">
        <v>6462</v>
      </c>
      <c r="E1414" s="170">
        <v>124.9</v>
      </c>
    </row>
    <row r="1415" spans="2:5" ht="50.1" customHeight="1">
      <c r="B1415" s="171">
        <v>93956</v>
      </c>
      <c r="C1415" s="92" t="s">
        <v>1340</v>
      </c>
      <c r="D1415" s="92" t="s">
        <v>6462</v>
      </c>
      <c r="E1415" s="170">
        <v>121.22</v>
      </c>
    </row>
    <row r="1416" spans="2:5" ht="50.1" customHeight="1">
      <c r="B1416" s="171">
        <v>93957</v>
      </c>
      <c r="C1416" s="92" t="s">
        <v>1341</v>
      </c>
      <c r="D1416" s="92" t="s">
        <v>6462</v>
      </c>
      <c r="E1416" s="170">
        <v>152.68</v>
      </c>
    </row>
    <row r="1417" spans="2:5" ht="50.1" customHeight="1">
      <c r="B1417" s="171">
        <v>93958</v>
      </c>
      <c r="C1417" s="92" t="s">
        <v>1342</v>
      </c>
      <c r="D1417" s="92" t="s">
        <v>6462</v>
      </c>
      <c r="E1417" s="170">
        <v>141.13</v>
      </c>
    </row>
    <row r="1418" spans="2:5" ht="50.1" customHeight="1">
      <c r="B1418" s="171">
        <v>93959</v>
      </c>
      <c r="C1418" s="92" t="s">
        <v>1343</v>
      </c>
      <c r="D1418" s="92" t="s">
        <v>6462</v>
      </c>
      <c r="E1418" s="170">
        <v>134.31</v>
      </c>
    </row>
    <row r="1419" spans="2:5" ht="50.1" customHeight="1">
      <c r="B1419" s="171">
        <v>93960</v>
      </c>
      <c r="C1419" s="92" t="s">
        <v>1344</v>
      </c>
      <c r="D1419" s="92" t="s">
        <v>6462</v>
      </c>
      <c r="E1419" s="170">
        <v>129.47999999999999</v>
      </c>
    </row>
    <row r="1420" spans="2:5" ht="50.1" customHeight="1">
      <c r="B1420" s="171">
        <v>93961</v>
      </c>
      <c r="C1420" s="92" t="s">
        <v>1345</v>
      </c>
      <c r="D1420" s="92" t="s">
        <v>6462</v>
      </c>
      <c r="E1420" s="170">
        <v>125.68</v>
      </c>
    </row>
    <row r="1421" spans="2:5" ht="50.1" customHeight="1">
      <c r="B1421" s="171">
        <v>93962</v>
      </c>
      <c r="C1421" s="92" t="s">
        <v>1346</v>
      </c>
      <c r="D1421" s="92" t="s">
        <v>6462</v>
      </c>
      <c r="E1421" s="170">
        <v>139.29</v>
      </c>
    </row>
    <row r="1422" spans="2:5" ht="50.1" customHeight="1">
      <c r="B1422" s="171">
        <v>93963</v>
      </c>
      <c r="C1422" s="92" t="s">
        <v>1347</v>
      </c>
      <c r="D1422" s="92" t="s">
        <v>6462</v>
      </c>
      <c r="E1422" s="170">
        <v>128.33000000000001</v>
      </c>
    </row>
    <row r="1423" spans="2:5" ht="50.1" customHeight="1">
      <c r="B1423" s="171">
        <v>93964</v>
      </c>
      <c r="C1423" s="92" t="s">
        <v>1348</v>
      </c>
      <c r="D1423" s="92" t="s">
        <v>6462</v>
      </c>
      <c r="E1423" s="170">
        <v>121.82</v>
      </c>
    </row>
    <row r="1424" spans="2:5" ht="50.1" customHeight="1">
      <c r="B1424" s="171">
        <v>93965</v>
      </c>
      <c r="C1424" s="92" t="s">
        <v>1349</v>
      </c>
      <c r="D1424" s="92" t="s">
        <v>6462</v>
      </c>
      <c r="E1424" s="170">
        <v>115.38</v>
      </c>
    </row>
    <row r="1425" spans="2:5" ht="50.1" customHeight="1">
      <c r="B1425" s="171">
        <v>93966</v>
      </c>
      <c r="C1425" s="92" t="s">
        <v>1350</v>
      </c>
      <c r="D1425" s="92" t="s">
        <v>6462</v>
      </c>
      <c r="E1425" s="170">
        <v>113.57</v>
      </c>
    </row>
    <row r="1426" spans="2:5" ht="50.1" customHeight="1">
      <c r="B1426" s="171">
        <v>93967</v>
      </c>
      <c r="C1426" s="92" t="s">
        <v>1351</v>
      </c>
      <c r="D1426" s="92" t="s">
        <v>6462</v>
      </c>
      <c r="E1426" s="170">
        <v>144.91</v>
      </c>
    </row>
    <row r="1427" spans="2:5" ht="50.1" customHeight="1">
      <c r="B1427" s="171">
        <v>93968</v>
      </c>
      <c r="C1427" s="92" t="s">
        <v>1352</v>
      </c>
      <c r="D1427" s="92" t="s">
        <v>6462</v>
      </c>
      <c r="E1427" s="170">
        <v>133.37</v>
      </c>
    </row>
    <row r="1428" spans="2:5" ht="50.1" customHeight="1">
      <c r="B1428" s="171">
        <v>93969</v>
      </c>
      <c r="C1428" s="92" t="s">
        <v>1353</v>
      </c>
      <c r="D1428" s="92" t="s">
        <v>6462</v>
      </c>
      <c r="E1428" s="170">
        <v>126.56</v>
      </c>
    </row>
    <row r="1429" spans="2:5" ht="50.1" customHeight="1">
      <c r="B1429" s="171">
        <v>93970</v>
      </c>
      <c r="C1429" s="92" t="s">
        <v>1354</v>
      </c>
      <c r="D1429" s="92" t="s">
        <v>6462</v>
      </c>
      <c r="E1429" s="170">
        <v>121.82</v>
      </c>
    </row>
    <row r="1430" spans="2:5" ht="50.1" customHeight="1">
      <c r="B1430" s="171">
        <v>93971</v>
      </c>
      <c r="C1430" s="92" t="s">
        <v>1355</v>
      </c>
      <c r="D1430" s="92" t="s">
        <v>6462</v>
      </c>
      <c r="E1430" s="170">
        <v>114.44</v>
      </c>
    </row>
    <row r="1431" spans="2:5" ht="50.1" customHeight="1">
      <c r="B1431" s="171">
        <v>95108</v>
      </c>
      <c r="C1431" s="92" t="s">
        <v>1356</v>
      </c>
      <c r="D1431" s="92" t="s">
        <v>6219</v>
      </c>
      <c r="E1431" s="170">
        <v>19.989999999999998</v>
      </c>
    </row>
    <row r="1432" spans="2:5" ht="50.1" customHeight="1">
      <c r="B1432" s="171">
        <v>100332</v>
      </c>
      <c r="C1432" s="92" t="s">
        <v>16658</v>
      </c>
      <c r="D1432" s="92" t="s">
        <v>6284</v>
      </c>
      <c r="E1432" s="170">
        <v>481.16</v>
      </c>
    </row>
    <row r="1433" spans="2:5" ht="50.1" customHeight="1">
      <c r="B1433" s="171">
        <v>100333</v>
      </c>
      <c r="C1433" s="92" t="s">
        <v>16659</v>
      </c>
      <c r="D1433" s="92" t="s">
        <v>6284</v>
      </c>
      <c r="E1433" s="170">
        <v>296.77</v>
      </c>
    </row>
    <row r="1434" spans="2:5" ht="50.1" customHeight="1">
      <c r="B1434" s="171">
        <v>100334</v>
      </c>
      <c r="C1434" s="92" t="s">
        <v>16660</v>
      </c>
      <c r="D1434" s="92" t="s">
        <v>6284</v>
      </c>
      <c r="E1434" s="170">
        <v>380.88</v>
      </c>
    </row>
    <row r="1435" spans="2:5" ht="50.1" customHeight="1">
      <c r="B1435" s="171">
        <v>100335</v>
      </c>
      <c r="C1435" s="92" t="s">
        <v>16661</v>
      </c>
      <c r="D1435" s="92" t="s">
        <v>6284</v>
      </c>
      <c r="E1435" s="170">
        <v>242.59</v>
      </c>
    </row>
    <row r="1436" spans="2:5" ht="50.1" customHeight="1">
      <c r="B1436" s="171">
        <v>100341</v>
      </c>
      <c r="C1436" s="92" t="s">
        <v>16662</v>
      </c>
      <c r="D1436" s="92" t="s">
        <v>6284</v>
      </c>
      <c r="E1436" s="170">
        <v>20.420000000000002</v>
      </c>
    </row>
    <row r="1437" spans="2:5" ht="50.1" customHeight="1">
      <c r="B1437" s="171">
        <v>100342</v>
      </c>
      <c r="C1437" s="92" t="s">
        <v>16663</v>
      </c>
      <c r="D1437" s="92" t="s">
        <v>6730</v>
      </c>
      <c r="E1437" s="170">
        <v>8.5299999999999994</v>
      </c>
    </row>
    <row r="1438" spans="2:5" ht="50.1" customHeight="1">
      <c r="B1438" s="171">
        <v>100343</v>
      </c>
      <c r="C1438" s="92" t="s">
        <v>16664</v>
      </c>
      <c r="D1438" s="92" t="s">
        <v>6730</v>
      </c>
      <c r="E1438" s="170">
        <v>8.3699999999999992</v>
      </c>
    </row>
    <row r="1439" spans="2:5" ht="50.1" customHeight="1">
      <c r="B1439" s="171">
        <v>100344</v>
      </c>
      <c r="C1439" s="92" t="s">
        <v>16665</v>
      </c>
      <c r="D1439" s="92" t="s">
        <v>6730</v>
      </c>
      <c r="E1439" s="170">
        <v>6.83</v>
      </c>
    </row>
    <row r="1440" spans="2:5" ht="50.1" customHeight="1">
      <c r="B1440" s="171">
        <v>100345</v>
      </c>
      <c r="C1440" s="92" t="s">
        <v>16666</v>
      </c>
      <c r="D1440" s="92" t="s">
        <v>6730</v>
      </c>
      <c r="E1440" s="170">
        <v>6.13</v>
      </c>
    </row>
    <row r="1441" spans="2:5" ht="50.1" customHeight="1">
      <c r="B1441" s="171">
        <v>100346</v>
      </c>
      <c r="C1441" s="92" t="s">
        <v>16667</v>
      </c>
      <c r="D1441" s="92" t="s">
        <v>6730</v>
      </c>
      <c r="E1441" s="170">
        <v>5.72</v>
      </c>
    </row>
    <row r="1442" spans="2:5" ht="50.1" customHeight="1">
      <c r="B1442" s="171">
        <v>100347</v>
      </c>
      <c r="C1442" s="92" t="s">
        <v>16668</v>
      </c>
      <c r="D1442" s="92" t="s">
        <v>6730</v>
      </c>
      <c r="E1442" s="170">
        <v>5.28</v>
      </c>
    </row>
    <row r="1443" spans="2:5" ht="50.1" customHeight="1">
      <c r="B1443" s="171">
        <v>100348</v>
      </c>
      <c r="C1443" s="92" t="s">
        <v>16669</v>
      </c>
      <c r="D1443" s="92" t="s">
        <v>6730</v>
      </c>
      <c r="E1443" s="170">
        <v>5.81</v>
      </c>
    </row>
    <row r="1444" spans="2:5" ht="50.1" customHeight="1">
      <c r="B1444" s="171">
        <v>100349</v>
      </c>
      <c r="C1444" s="92" t="s">
        <v>16670</v>
      </c>
      <c r="D1444" s="92" t="s">
        <v>25</v>
      </c>
      <c r="E1444" s="170">
        <v>358.92</v>
      </c>
    </row>
    <row r="1445" spans="2:5" ht="50.1" customHeight="1">
      <c r="B1445" s="92" t="s">
        <v>1357</v>
      </c>
      <c r="C1445" s="92" t="s">
        <v>1358</v>
      </c>
      <c r="D1445" s="92" t="s">
        <v>6219</v>
      </c>
      <c r="E1445" s="170">
        <v>269.68</v>
      </c>
    </row>
    <row r="1446" spans="2:5" ht="50.1" customHeight="1">
      <c r="B1446" s="92" t="s">
        <v>1359</v>
      </c>
      <c r="C1446" s="92" t="s">
        <v>1360</v>
      </c>
      <c r="D1446" s="92" t="s">
        <v>6219</v>
      </c>
      <c r="E1446" s="170">
        <v>539.67999999999995</v>
      </c>
    </row>
    <row r="1447" spans="2:5" ht="50.1" customHeight="1">
      <c r="B1447" s="92" t="s">
        <v>1361</v>
      </c>
      <c r="C1447" s="92" t="s">
        <v>1362</v>
      </c>
      <c r="D1447" s="92" t="s">
        <v>6219</v>
      </c>
      <c r="E1447" s="170">
        <v>879.92</v>
      </c>
    </row>
    <row r="1448" spans="2:5" ht="50.1" customHeight="1">
      <c r="B1448" s="92" t="s">
        <v>1363</v>
      </c>
      <c r="C1448" s="92" t="s">
        <v>1364</v>
      </c>
      <c r="D1448" s="92" t="s">
        <v>6219</v>
      </c>
      <c r="E1448" s="128">
        <v>1313.29</v>
      </c>
    </row>
    <row r="1449" spans="2:5" ht="50.1" customHeight="1">
      <c r="B1449" s="92" t="s">
        <v>1365</v>
      </c>
      <c r="C1449" s="92" t="s">
        <v>1366</v>
      </c>
      <c r="D1449" s="92" t="s">
        <v>6219</v>
      </c>
      <c r="E1449" s="128">
        <v>1845.64</v>
      </c>
    </row>
    <row r="1450" spans="2:5" ht="50.1" customHeight="1">
      <c r="B1450" s="92" t="s">
        <v>1367</v>
      </c>
      <c r="C1450" s="92" t="s">
        <v>1368</v>
      </c>
      <c r="D1450" s="92" t="s">
        <v>6219</v>
      </c>
      <c r="E1450" s="128">
        <v>2481.62</v>
      </c>
    </row>
    <row r="1451" spans="2:5" ht="50.1" customHeight="1">
      <c r="B1451" s="92" t="s">
        <v>1369</v>
      </c>
      <c r="C1451" s="92" t="s">
        <v>1370</v>
      </c>
      <c r="D1451" s="92" t="s">
        <v>6219</v>
      </c>
      <c r="E1451" s="170">
        <v>759.39</v>
      </c>
    </row>
    <row r="1452" spans="2:5" ht="50.1" customHeight="1">
      <c r="B1452" s="92" t="s">
        <v>1371</v>
      </c>
      <c r="C1452" s="92" t="s">
        <v>1372</v>
      </c>
      <c r="D1452" s="92" t="s">
        <v>6219</v>
      </c>
      <c r="E1452" s="128">
        <v>1245.76</v>
      </c>
    </row>
    <row r="1453" spans="2:5" ht="50.1" customHeight="1">
      <c r="B1453" s="92" t="s">
        <v>1373</v>
      </c>
      <c r="C1453" s="92" t="s">
        <v>1374</v>
      </c>
      <c r="D1453" s="92" t="s">
        <v>6219</v>
      </c>
      <c r="E1453" s="128">
        <v>1863.23</v>
      </c>
    </row>
    <row r="1454" spans="2:5" ht="50.1" customHeight="1">
      <c r="B1454" s="92" t="s">
        <v>1375</v>
      </c>
      <c r="C1454" s="92" t="s">
        <v>1376</v>
      </c>
      <c r="D1454" s="92" t="s">
        <v>6219</v>
      </c>
      <c r="E1454" s="128">
        <v>2371.48</v>
      </c>
    </row>
    <row r="1455" spans="2:5" ht="50.1" customHeight="1">
      <c r="B1455" s="92" t="s">
        <v>1377</v>
      </c>
      <c r="C1455" s="92" t="s">
        <v>1378</v>
      </c>
      <c r="D1455" s="92" t="s">
        <v>6219</v>
      </c>
      <c r="E1455" s="128">
        <v>3517.09</v>
      </c>
    </row>
    <row r="1456" spans="2:5" ht="50.1" customHeight="1">
      <c r="B1456" s="92" t="s">
        <v>1379</v>
      </c>
      <c r="C1456" s="92" t="s">
        <v>1380</v>
      </c>
      <c r="D1456" s="92" t="s">
        <v>6219</v>
      </c>
      <c r="E1456" s="170">
        <v>978.71</v>
      </c>
    </row>
    <row r="1457" spans="2:5" ht="50.1" customHeight="1">
      <c r="B1457" s="92" t="s">
        <v>1381</v>
      </c>
      <c r="C1457" s="92" t="s">
        <v>1382</v>
      </c>
      <c r="D1457" s="92" t="s">
        <v>6219</v>
      </c>
      <c r="E1457" s="128">
        <v>1611.18</v>
      </c>
    </row>
    <row r="1458" spans="2:5" ht="50.1" customHeight="1">
      <c r="B1458" s="92" t="s">
        <v>1383</v>
      </c>
      <c r="C1458" s="92" t="s">
        <v>1384</v>
      </c>
      <c r="D1458" s="92" t="s">
        <v>6219</v>
      </c>
      <c r="E1458" s="128">
        <v>2412.85</v>
      </c>
    </row>
    <row r="1459" spans="2:5" ht="50.1" customHeight="1">
      <c r="B1459" s="92" t="s">
        <v>1385</v>
      </c>
      <c r="C1459" s="92" t="s">
        <v>1386</v>
      </c>
      <c r="D1459" s="92" t="s">
        <v>6219</v>
      </c>
      <c r="E1459" s="128">
        <v>3391</v>
      </c>
    </row>
    <row r="1460" spans="2:5" ht="50.1" customHeight="1">
      <c r="B1460" s="92" t="s">
        <v>1387</v>
      </c>
      <c r="C1460" s="92" t="s">
        <v>1388</v>
      </c>
      <c r="D1460" s="92" t="s">
        <v>6219</v>
      </c>
      <c r="E1460" s="128">
        <v>4552.66</v>
      </c>
    </row>
    <row r="1461" spans="2:5" ht="50.1" customHeight="1">
      <c r="B1461" s="92" t="s">
        <v>1389</v>
      </c>
      <c r="C1461" s="92" t="s">
        <v>1390</v>
      </c>
      <c r="D1461" s="92" t="s">
        <v>6219</v>
      </c>
      <c r="E1461" s="128">
        <v>1238.32</v>
      </c>
    </row>
    <row r="1462" spans="2:5" ht="50.1" customHeight="1">
      <c r="B1462" s="171">
        <v>83659</v>
      </c>
      <c r="C1462" s="92" t="s">
        <v>1391</v>
      </c>
      <c r="D1462" s="92" t="s">
        <v>6219</v>
      </c>
      <c r="E1462" s="170">
        <v>656.11</v>
      </c>
    </row>
    <row r="1463" spans="2:5" ht="50.1" customHeight="1">
      <c r="B1463" s="171">
        <v>83716</v>
      </c>
      <c r="C1463" s="92" t="s">
        <v>1392</v>
      </c>
      <c r="D1463" s="92" t="s">
        <v>6219</v>
      </c>
      <c r="E1463" s="170">
        <v>268.99</v>
      </c>
    </row>
    <row r="1464" spans="2:5" ht="50.1" customHeight="1">
      <c r="B1464" s="171">
        <v>97976</v>
      </c>
      <c r="C1464" s="92" t="s">
        <v>1393</v>
      </c>
      <c r="D1464" s="92" t="s">
        <v>6219</v>
      </c>
      <c r="E1464" s="170">
        <v>749.03</v>
      </c>
    </row>
    <row r="1465" spans="2:5" ht="50.1" customHeight="1">
      <c r="B1465" s="171">
        <v>97977</v>
      </c>
      <c r="C1465" s="92" t="s">
        <v>1394</v>
      </c>
      <c r="D1465" s="92" t="s">
        <v>6219</v>
      </c>
      <c r="E1465" s="128">
        <v>1083.3399999999999</v>
      </c>
    </row>
    <row r="1466" spans="2:5" ht="50.1" customHeight="1">
      <c r="B1466" s="171">
        <v>97980</v>
      </c>
      <c r="C1466" s="92" t="s">
        <v>1395</v>
      </c>
      <c r="D1466" s="92" t="s">
        <v>6219</v>
      </c>
      <c r="E1466" s="128">
        <v>1387.85</v>
      </c>
    </row>
    <row r="1467" spans="2:5" ht="50.1" customHeight="1">
      <c r="B1467" s="171">
        <v>97981</v>
      </c>
      <c r="C1467" s="92" t="s">
        <v>1396</v>
      </c>
      <c r="D1467" s="92" t="s">
        <v>6462</v>
      </c>
      <c r="E1467" s="170">
        <v>820.17</v>
      </c>
    </row>
    <row r="1468" spans="2:5" ht="50.1" customHeight="1">
      <c r="B1468" s="171">
        <v>97983</v>
      </c>
      <c r="C1468" s="92" t="s">
        <v>1397</v>
      </c>
      <c r="D1468" s="92" t="s">
        <v>6462</v>
      </c>
      <c r="E1468" s="170">
        <v>293.33999999999997</v>
      </c>
    </row>
    <row r="1469" spans="2:5" ht="50.1" customHeight="1">
      <c r="B1469" s="171">
        <v>97985</v>
      </c>
      <c r="C1469" s="92" t="s">
        <v>1398</v>
      </c>
      <c r="D1469" s="92" t="s">
        <v>6462</v>
      </c>
      <c r="E1469" s="170">
        <v>992.52</v>
      </c>
    </row>
    <row r="1470" spans="2:5" ht="50.1" customHeight="1">
      <c r="B1470" s="171">
        <v>97987</v>
      </c>
      <c r="C1470" s="92" t="s">
        <v>1399</v>
      </c>
      <c r="D1470" s="92" t="s">
        <v>6462</v>
      </c>
      <c r="E1470" s="170">
        <v>329.84</v>
      </c>
    </row>
    <row r="1471" spans="2:5" ht="50.1" customHeight="1">
      <c r="B1471" s="171">
        <v>97988</v>
      </c>
      <c r="C1471" s="92" t="s">
        <v>1400</v>
      </c>
      <c r="D1471" s="92" t="s">
        <v>6219</v>
      </c>
      <c r="E1471" s="128">
        <v>2006.28</v>
      </c>
    </row>
    <row r="1472" spans="2:5" ht="50.1" customHeight="1">
      <c r="B1472" s="171">
        <v>97989</v>
      </c>
      <c r="C1472" s="92" t="s">
        <v>1401</v>
      </c>
      <c r="D1472" s="92" t="s">
        <v>6462</v>
      </c>
      <c r="E1472" s="128">
        <v>1164.8900000000001</v>
      </c>
    </row>
    <row r="1473" spans="2:5" ht="50.1" customHeight="1">
      <c r="B1473" s="171">
        <v>97991</v>
      </c>
      <c r="C1473" s="92" t="s">
        <v>1402</v>
      </c>
      <c r="D1473" s="92" t="s">
        <v>6462</v>
      </c>
      <c r="E1473" s="170">
        <v>511.07</v>
      </c>
    </row>
    <row r="1474" spans="2:5" ht="50.1" customHeight="1">
      <c r="B1474" s="171">
        <v>97992</v>
      </c>
      <c r="C1474" s="92" t="s">
        <v>1403</v>
      </c>
      <c r="D1474" s="92" t="s">
        <v>6219</v>
      </c>
      <c r="E1474" s="128">
        <v>2544.4499999999998</v>
      </c>
    </row>
    <row r="1475" spans="2:5" ht="50.1" customHeight="1">
      <c r="B1475" s="171">
        <v>97993</v>
      </c>
      <c r="C1475" s="92" t="s">
        <v>1404</v>
      </c>
      <c r="D1475" s="92" t="s">
        <v>6462</v>
      </c>
      <c r="E1475" s="128">
        <v>1423.45</v>
      </c>
    </row>
    <row r="1476" spans="2:5" ht="50.1" customHeight="1">
      <c r="B1476" s="171">
        <v>97994</v>
      </c>
      <c r="C1476" s="92" t="s">
        <v>1405</v>
      </c>
      <c r="D1476" s="92" t="s">
        <v>6219</v>
      </c>
      <c r="E1476" s="128">
        <v>1749.18</v>
      </c>
    </row>
    <row r="1477" spans="2:5" ht="50.1" customHeight="1">
      <c r="B1477" s="171">
        <v>97995</v>
      </c>
      <c r="C1477" s="92" t="s">
        <v>1406</v>
      </c>
      <c r="D1477" s="92" t="s">
        <v>6462</v>
      </c>
      <c r="E1477" s="170">
        <v>881.78</v>
      </c>
    </row>
    <row r="1478" spans="2:5" ht="50.1" customHeight="1">
      <c r="B1478" s="171">
        <v>97996</v>
      </c>
      <c r="C1478" s="92" t="s">
        <v>1407</v>
      </c>
      <c r="D1478" s="92" t="s">
        <v>6219</v>
      </c>
      <c r="E1478" s="128">
        <v>2208.4899999999998</v>
      </c>
    </row>
    <row r="1479" spans="2:5" ht="50.1" customHeight="1">
      <c r="B1479" s="171">
        <v>97997</v>
      </c>
      <c r="C1479" s="92" t="s">
        <v>1408</v>
      </c>
      <c r="D1479" s="92" t="s">
        <v>6462</v>
      </c>
      <c r="E1479" s="128">
        <v>1055.96</v>
      </c>
    </row>
    <row r="1480" spans="2:5" ht="50.1" customHeight="1">
      <c r="B1480" s="171">
        <v>97999</v>
      </c>
      <c r="C1480" s="92" t="s">
        <v>1409</v>
      </c>
      <c r="D1480" s="92" t="s">
        <v>6462</v>
      </c>
      <c r="E1480" s="128">
        <v>1230.18</v>
      </c>
    </row>
    <row r="1481" spans="2:5" ht="50.1" customHeight="1">
      <c r="B1481" s="171">
        <v>98001</v>
      </c>
      <c r="C1481" s="92" t="s">
        <v>1410</v>
      </c>
      <c r="D1481" s="92" t="s">
        <v>6462</v>
      </c>
      <c r="E1481" s="128">
        <v>1404.36</v>
      </c>
    </row>
    <row r="1482" spans="2:5" ht="50.1" customHeight="1">
      <c r="B1482" s="171">
        <v>98002</v>
      </c>
      <c r="C1482" s="92" t="s">
        <v>1411</v>
      </c>
      <c r="D1482" s="92" t="s">
        <v>6219</v>
      </c>
      <c r="E1482" s="128">
        <v>3607.51</v>
      </c>
    </row>
    <row r="1483" spans="2:5" ht="50.1" customHeight="1">
      <c r="B1483" s="171">
        <v>98003</v>
      </c>
      <c r="C1483" s="92" t="s">
        <v>1412</v>
      </c>
      <c r="D1483" s="92" t="s">
        <v>6462</v>
      </c>
      <c r="E1483" s="128">
        <v>1578.59</v>
      </c>
    </row>
    <row r="1484" spans="2:5" ht="50.1" customHeight="1">
      <c r="B1484" s="171">
        <v>98005</v>
      </c>
      <c r="C1484" s="92" t="s">
        <v>1413</v>
      </c>
      <c r="D1484" s="92" t="s">
        <v>6462</v>
      </c>
      <c r="E1484" s="128">
        <v>1752.78</v>
      </c>
    </row>
    <row r="1485" spans="2:5" ht="50.1" customHeight="1">
      <c r="B1485" s="171">
        <v>98006</v>
      </c>
      <c r="C1485" s="92" t="s">
        <v>1414</v>
      </c>
      <c r="D1485" s="92" t="s">
        <v>6219</v>
      </c>
      <c r="E1485" s="128">
        <v>4531.3999999999996</v>
      </c>
    </row>
    <row r="1486" spans="2:5" ht="50.1" customHeight="1">
      <c r="B1486" s="171">
        <v>98007</v>
      </c>
      <c r="C1486" s="92" t="s">
        <v>1415</v>
      </c>
      <c r="D1486" s="92" t="s">
        <v>6462</v>
      </c>
      <c r="E1486" s="128">
        <v>1926.98</v>
      </c>
    </row>
    <row r="1487" spans="2:5" ht="50.1" customHeight="1">
      <c r="B1487" s="171">
        <v>98008</v>
      </c>
      <c r="C1487" s="92" t="s">
        <v>1416</v>
      </c>
      <c r="D1487" s="92" t="s">
        <v>6219</v>
      </c>
      <c r="E1487" s="128">
        <v>2731.13</v>
      </c>
    </row>
    <row r="1488" spans="2:5" ht="50.1" customHeight="1">
      <c r="B1488" s="171">
        <v>98009</v>
      </c>
      <c r="C1488" s="92" t="s">
        <v>1417</v>
      </c>
      <c r="D1488" s="92" t="s">
        <v>6462</v>
      </c>
      <c r="E1488" s="128">
        <v>1230.18</v>
      </c>
    </row>
    <row r="1489" spans="2:5" ht="50.1" customHeight="1">
      <c r="B1489" s="171">
        <v>98010</v>
      </c>
      <c r="C1489" s="92" t="s">
        <v>1418</v>
      </c>
      <c r="D1489" s="92" t="s">
        <v>6219</v>
      </c>
      <c r="E1489" s="128">
        <v>3323.71</v>
      </c>
    </row>
    <row r="1490" spans="2:5" ht="50.1" customHeight="1">
      <c r="B1490" s="171">
        <v>98011</v>
      </c>
      <c r="C1490" s="92" t="s">
        <v>1419</v>
      </c>
      <c r="D1490" s="92" t="s">
        <v>6462</v>
      </c>
      <c r="E1490" s="128">
        <v>1404.36</v>
      </c>
    </row>
    <row r="1491" spans="2:5" ht="50.1" customHeight="1">
      <c r="B1491" s="171">
        <v>98012</v>
      </c>
      <c r="C1491" s="92" t="s">
        <v>1420</v>
      </c>
      <c r="D1491" s="92" t="s">
        <v>6219</v>
      </c>
      <c r="E1491" s="128">
        <v>3899.6</v>
      </c>
    </row>
    <row r="1492" spans="2:5" ht="50.1" customHeight="1">
      <c r="B1492" s="171">
        <v>98013</v>
      </c>
      <c r="C1492" s="92" t="s">
        <v>1421</v>
      </c>
      <c r="D1492" s="92" t="s">
        <v>6462</v>
      </c>
      <c r="E1492" s="128">
        <v>1578.59</v>
      </c>
    </row>
    <row r="1493" spans="2:5" ht="50.1" customHeight="1">
      <c r="B1493" s="171">
        <v>98014</v>
      </c>
      <c r="C1493" s="92" t="s">
        <v>1422</v>
      </c>
      <c r="D1493" s="92" t="s">
        <v>6219</v>
      </c>
      <c r="E1493" s="128">
        <v>4475.41</v>
      </c>
    </row>
    <row r="1494" spans="2:5" ht="50.1" customHeight="1">
      <c r="B1494" s="171">
        <v>98015</v>
      </c>
      <c r="C1494" s="92" t="s">
        <v>1423</v>
      </c>
      <c r="D1494" s="92" t="s">
        <v>6462</v>
      </c>
      <c r="E1494" s="128">
        <v>1752.78</v>
      </c>
    </row>
    <row r="1495" spans="2:5" ht="50.1" customHeight="1">
      <c r="B1495" s="171">
        <v>98016</v>
      </c>
      <c r="C1495" s="92" t="s">
        <v>1424</v>
      </c>
      <c r="D1495" s="92" t="s">
        <v>6219</v>
      </c>
      <c r="E1495" s="128">
        <v>5051.28</v>
      </c>
    </row>
    <row r="1496" spans="2:5" ht="50.1" customHeight="1">
      <c r="B1496" s="171">
        <v>98017</v>
      </c>
      <c r="C1496" s="92" t="s">
        <v>1425</v>
      </c>
      <c r="D1496" s="92" t="s">
        <v>6462</v>
      </c>
      <c r="E1496" s="128">
        <v>1926.98</v>
      </c>
    </row>
    <row r="1497" spans="2:5" ht="50.1" customHeight="1">
      <c r="B1497" s="171">
        <v>98018</v>
      </c>
      <c r="C1497" s="92" t="s">
        <v>1426</v>
      </c>
      <c r="D1497" s="92" t="s">
        <v>6219</v>
      </c>
      <c r="E1497" s="128">
        <v>5627.15</v>
      </c>
    </row>
    <row r="1498" spans="2:5" ht="50.1" customHeight="1">
      <c r="B1498" s="171">
        <v>98019</v>
      </c>
      <c r="C1498" s="92" t="s">
        <v>1427</v>
      </c>
      <c r="D1498" s="92" t="s">
        <v>6462</v>
      </c>
      <c r="E1498" s="128">
        <v>2125.42</v>
      </c>
    </row>
    <row r="1499" spans="2:5" ht="50.1" customHeight="1">
      <c r="B1499" s="171">
        <v>98020</v>
      </c>
      <c r="C1499" s="92" t="s">
        <v>1428</v>
      </c>
      <c r="D1499" s="92" t="s">
        <v>6219</v>
      </c>
      <c r="E1499" s="128">
        <v>4015.32</v>
      </c>
    </row>
    <row r="1500" spans="2:5" ht="50.1" customHeight="1">
      <c r="B1500" s="171">
        <v>98021</v>
      </c>
      <c r="C1500" s="92" t="s">
        <v>1429</v>
      </c>
      <c r="D1500" s="92" t="s">
        <v>6462</v>
      </c>
      <c r="E1500" s="128">
        <v>1602.85</v>
      </c>
    </row>
    <row r="1501" spans="2:5" ht="50.1" customHeight="1">
      <c r="B1501" s="171">
        <v>98022</v>
      </c>
      <c r="C1501" s="92" t="s">
        <v>1430</v>
      </c>
      <c r="D1501" s="92" t="s">
        <v>6219</v>
      </c>
      <c r="E1501" s="128">
        <v>4698.7299999999996</v>
      </c>
    </row>
    <row r="1502" spans="2:5" ht="50.1" customHeight="1">
      <c r="B1502" s="171">
        <v>98023</v>
      </c>
      <c r="C1502" s="92" t="s">
        <v>1431</v>
      </c>
      <c r="D1502" s="92" t="s">
        <v>6462</v>
      </c>
      <c r="E1502" s="128">
        <v>1777.04</v>
      </c>
    </row>
    <row r="1503" spans="2:5" ht="50.1" customHeight="1">
      <c r="B1503" s="171">
        <v>98024</v>
      </c>
      <c r="C1503" s="92" t="s">
        <v>1432</v>
      </c>
      <c r="D1503" s="92" t="s">
        <v>6219</v>
      </c>
      <c r="E1503" s="128">
        <v>5420.32</v>
      </c>
    </row>
    <row r="1504" spans="2:5" ht="50.1" customHeight="1">
      <c r="B1504" s="171">
        <v>98025</v>
      </c>
      <c r="C1504" s="92" t="s">
        <v>1433</v>
      </c>
      <c r="D1504" s="92" t="s">
        <v>6462</v>
      </c>
      <c r="E1504" s="128">
        <v>1951.24</v>
      </c>
    </row>
    <row r="1505" spans="2:5" ht="50.1" customHeight="1">
      <c r="B1505" s="171">
        <v>98026</v>
      </c>
      <c r="C1505" s="92" t="s">
        <v>1434</v>
      </c>
      <c r="D1505" s="92" t="s">
        <v>6219</v>
      </c>
      <c r="E1505" s="128">
        <v>6108.43</v>
      </c>
    </row>
    <row r="1506" spans="2:5" ht="50.1" customHeight="1">
      <c r="B1506" s="171">
        <v>98027</v>
      </c>
      <c r="C1506" s="92" t="s">
        <v>1435</v>
      </c>
      <c r="D1506" s="92" t="s">
        <v>6462</v>
      </c>
      <c r="E1506" s="128">
        <v>2125.42</v>
      </c>
    </row>
    <row r="1507" spans="2:5" ht="50.1" customHeight="1">
      <c r="B1507" s="171">
        <v>98028</v>
      </c>
      <c r="C1507" s="92" t="s">
        <v>1436</v>
      </c>
      <c r="D1507" s="92" t="s">
        <v>6219</v>
      </c>
      <c r="E1507" s="128">
        <v>6796.54</v>
      </c>
    </row>
    <row r="1508" spans="2:5" ht="50.1" customHeight="1">
      <c r="B1508" s="171">
        <v>98029</v>
      </c>
      <c r="C1508" s="92" t="s">
        <v>1437</v>
      </c>
      <c r="D1508" s="92" t="s">
        <v>6462</v>
      </c>
      <c r="E1508" s="128">
        <v>2304.62</v>
      </c>
    </row>
    <row r="1509" spans="2:5" ht="50.1" customHeight="1">
      <c r="B1509" s="171">
        <v>98030</v>
      </c>
      <c r="C1509" s="92" t="s">
        <v>1438</v>
      </c>
      <c r="D1509" s="92" t="s">
        <v>6219</v>
      </c>
      <c r="E1509" s="128">
        <v>5542.26</v>
      </c>
    </row>
    <row r="1510" spans="2:5" ht="50.1" customHeight="1">
      <c r="B1510" s="171">
        <v>98031</v>
      </c>
      <c r="C1510" s="92" t="s">
        <v>1439</v>
      </c>
      <c r="D1510" s="92" t="s">
        <v>6462</v>
      </c>
      <c r="E1510" s="128">
        <v>1956.31</v>
      </c>
    </row>
    <row r="1511" spans="2:5" ht="50.1" customHeight="1">
      <c r="B1511" s="171">
        <v>98032</v>
      </c>
      <c r="C1511" s="92" t="s">
        <v>1440</v>
      </c>
      <c r="D1511" s="92" t="s">
        <v>6219</v>
      </c>
      <c r="E1511" s="128">
        <v>6367.01</v>
      </c>
    </row>
    <row r="1512" spans="2:5" ht="50.1" customHeight="1">
      <c r="B1512" s="171">
        <v>98033</v>
      </c>
      <c r="C1512" s="92" t="s">
        <v>1441</v>
      </c>
      <c r="D1512" s="92" t="s">
        <v>6462</v>
      </c>
      <c r="E1512" s="128">
        <v>2130.48</v>
      </c>
    </row>
    <row r="1513" spans="2:5" ht="50.1" customHeight="1">
      <c r="B1513" s="171">
        <v>98034</v>
      </c>
      <c r="C1513" s="92" t="s">
        <v>1442</v>
      </c>
      <c r="D1513" s="92" t="s">
        <v>6219</v>
      </c>
      <c r="E1513" s="128">
        <v>7191.76</v>
      </c>
    </row>
    <row r="1514" spans="2:5" ht="50.1" customHeight="1">
      <c r="B1514" s="171">
        <v>98035</v>
      </c>
      <c r="C1514" s="92" t="s">
        <v>1443</v>
      </c>
      <c r="D1514" s="92" t="s">
        <v>6462</v>
      </c>
      <c r="E1514" s="128">
        <v>2304.62</v>
      </c>
    </row>
    <row r="1515" spans="2:5" ht="50.1" customHeight="1">
      <c r="B1515" s="171">
        <v>98036</v>
      </c>
      <c r="C1515" s="92" t="s">
        <v>1444</v>
      </c>
      <c r="D1515" s="92" t="s">
        <v>6219</v>
      </c>
      <c r="E1515" s="128">
        <v>8016.54</v>
      </c>
    </row>
    <row r="1516" spans="2:5" ht="50.1" customHeight="1">
      <c r="B1516" s="171">
        <v>98037</v>
      </c>
      <c r="C1516" s="92" t="s">
        <v>1445</v>
      </c>
      <c r="D1516" s="92" t="s">
        <v>6462</v>
      </c>
      <c r="E1516" s="128">
        <v>2483.88</v>
      </c>
    </row>
    <row r="1517" spans="2:5" ht="50.1" customHeight="1">
      <c r="B1517" s="171">
        <v>98038</v>
      </c>
      <c r="C1517" s="92" t="s">
        <v>1446</v>
      </c>
      <c r="D1517" s="92" t="s">
        <v>6219</v>
      </c>
      <c r="E1517" s="128">
        <v>7351.13</v>
      </c>
    </row>
    <row r="1518" spans="2:5" ht="50.1" customHeight="1">
      <c r="B1518" s="171">
        <v>98039</v>
      </c>
      <c r="C1518" s="92" t="s">
        <v>1447</v>
      </c>
      <c r="D1518" s="92" t="s">
        <v>6462</v>
      </c>
      <c r="E1518" s="128">
        <v>2309.6999999999998</v>
      </c>
    </row>
    <row r="1519" spans="2:5" ht="50.1" customHeight="1">
      <c r="B1519" s="171">
        <v>98040</v>
      </c>
      <c r="C1519" s="92" t="s">
        <v>1448</v>
      </c>
      <c r="D1519" s="92" t="s">
        <v>6219</v>
      </c>
      <c r="E1519" s="128">
        <v>8299.23</v>
      </c>
    </row>
    <row r="1520" spans="2:5" ht="50.1" customHeight="1">
      <c r="B1520" s="171">
        <v>98041</v>
      </c>
      <c r="C1520" s="92" t="s">
        <v>1449</v>
      </c>
      <c r="D1520" s="92" t="s">
        <v>6462</v>
      </c>
      <c r="E1520" s="128">
        <v>2483.88</v>
      </c>
    </row>
    <row r="1521" spans="2:5" ht="50.1" customHeight="1">
      <c r="B1521" s="171">
        <v>98042</v>
      </c>
      <c r="C1521" s="92" t="s">
        <v>1450</v>
      </c>
      <c r="D1521" s="92" t="s">
        <v>6219</v>
      </c>
      <c r="E1521" s="128">
        <v>9247.35</v>
      </c>
    </row>
    <row r="1522" spans="2:5" ht="50.1" customHeight="1">
      <c r="B1522" s="171">
        <v>98043</v>
      </c>
      <c r="C1522" s="92" t="s">
        <v>1451</v>
      </c>
      <c r="D1522" s="92" t="s">
        <v>6462</v>
      </c>
      <c r="E1522" s="128">
        <v>2663.16</v>
      </c>
    </row>
    <row r="1523" spans="2:5" ht="50.1" customHeight="1">
      <c r="B1523" s="171">
        <v>98044</v>
      </c>
      <c r="C1523" s="92" t="s">
        <v>1452</v>
      </c>
      <c r="D1523" s="92" t="s">
        <v>6219</v>
      </c>
      <c r="E1523" s="128">
        <v>9413.2000000000007</v>
      </c>
    </row>
    <row r="1524" spans="2:5" ht="50.1" customHeight="1">
      <c r="B1524" s="171">
        <v>98045</v>
      </c>
      <c r="C1524" s="92" t="s">
        <v>1453</v>
      </c>
      <c r="D1524" s="92" t="s">
        <v>6462</v>
      </c>
      <c r="E1524" s="128">
        <v>2663.16</v>
      </c>
    </row>
    <row r="1525" spans="2:5" ht="50.1" customHeight="1">
      <c r="B1525" s="171">
        <v>98046</v>
      </c>
      <c r="C1525" s="92" t="s">
        <v>1454</v>
      </c>
      <c r="D1525" s="92" t="s">
        <v>6219</v>
      </c>
      <c r="E1525" s="128">
        <v>10485.58</v>
      </c>
    </row>
    <row r="1526" spans="2:5" ht="50.1" customHeight="1">
      <c r="B1526" s="171">
        <v>98047</v>
      </c>
      <c r="C1526" s="92" t="s">
        <v>1455</v>
      </c>
      <c r="D1526" s="92" t="s">
        <v>6462</v>
      </c>
      <c r="E1526" s="128">
        <v>2842.4</v>
      </c>
    </row>
    <row r="1527" spans="2:5" ht="50.1" customHeight="1">
      <c r="B1527" s="171">
        <v>98048</v>
      </c>
      <c r="C1527" s="92" t="s">
        <v>1456</v>
      </c>
      <c r="D1527" s="92" t="s">
        <v>6219</v>
      </c>
      <c r="E1527" s="128">
        <v>11731.44</v>
      </c>
    </row>
    <row r="1528" spans="2:5" ht="50.1" customHeight="1">
      <c r="B1528" s="171">
        <v>98049</v>
      </c>
      <c r="C1528" s="92" t="s">
        <v>1457</v>
      </c>
      <c r="D1528" s="92" t="s">
        <v>6462</v>
      </c>
      <c r="E1528" s="128">
        <v>2972.12</v>
      </c>
    </row>
    <row r="1529" spans="2:5" ht="50.1" customHeight="1">
      <c r="B1529" s="171">
        <v>98050</v>
      </c>
      <c r="C1529" s="92" t="s">
        <v>1458</v>
      </c>
      <c r="D1529" s="92" t="s">
        <v>6462</v>
      </c>
      <c r="E1529" s="170">
        <v>157.49</v>
      </c>
    </row>
    <row r="1530" spans="2:5" ht="50.1" customHeight="1">
      <c r="B1530" s="171">
        <v>98051</v>
      </c>
      <c r="C1530" s="92" t="s">
        <v>1459</v>
      </c>
      <c r="D1530" s="92" t="s">
        <v>6462</v>
      </c>
      <c r="E1530" s="170">
        <v>648.25</v>
      </c>
    </row>
    <row r="1531" spans="2:5" ht="50.1" customHeight="1">
      <c r="B1531" s="171">
        <v>98405</v>
      </c>
      <c r="C1531" s="92" t="s">
        <v>1460</v>
      </c>
      <c r="D1531" s="92" t="s">
        <v>6219</v>
      </c>
      <c r="E1531" s="128">
        <v>1699.67</v>
      </c>
    </row>
    <row r="1532" spans="2:5" ht="50.1" customHeight="1">
      <c r="B1532" s="171">
        <v>98406</v>
      </c>
      <c r="C1532" s="92" t="s">
        <v>1461</v>
      </c>
      <c r="D1532" s="92" t="s">
        <v>6219</v>
      </c>
      <c r="E1532" s="128">
        <v>4069.4</v>
      </c>
    </row>
    <row r="1533" spans="2:5" ht="50.1" customHeight="1">
      <c r="B1533" s="171">
        <v>98407</v>
      </c>
      <c r="C1533" s="92" t="s">
        <v>1462</v>
      </c>
      <c r="D1533" s="92" t="s">
        <v>6219</v>
      </c>
      <c r="E1533" s="128">
        <v>2667.74</v>
      </c>
    </row>
    <row r="1534" spans="2:5" ht="50.1" customHeight="1">
      <c r="B1534" s="171">
        <v>98408</v>
      </c>
      <c r="C1534" s="92" t="s">
        <v>1463</v>
      </c>
      <c r="D1534" s="92" t="s">
        <v>6219</v>
      </c>
      <c r="E1534" s="128">
        <v>3126.97</v>
      </c>
    </row>
    <row r="1535" spans="2:5" ht="50.1" customHeight="1">
      <c r="B1535" s="171">
        <v>98409</v>
      </c>
      <c r="C1535" s="92" t="s">
        <v>1464</v>
      </c>
      <c r="D1535" s="92" t="s">
        <v>6462</v>
      </c>
      <c r="E1535" s="170">
        <v>242.43</v>
      </c>
    </row>
    <row r="1536" spans="2:5" ht="50.1" customHeight="1">
      <c r="B1536" s="171">
        <v>98414</v>
      </c>
      <c r="C1536" s="92" t="s">
        <v>1465</v>
      </c>
      <c r="D1536" s="92" t="s">
        <v>6219</v>
      </c>
      <c r="E1536" s="170">
        <v>792.06</v>
      </c>
    </row>
    <row r="1537" spans="2:5" ht="50.1" customHeight="1">
      <c r="B1537" s="171">
        <v>98415</v>
      </c>
      <c r="C1537" s="92" t="s">
        <v>1466</v>
      </c>
      <c r="D1537" s="92" t="s">
        <v>6219</v>
      </c>
      <c r="E1537" s="170">
        <v>792.06</v>
      </c>
    </row>
    <row r="1538" spans="2:5" ht="50.1" customHeight="1">
      <c r="B1538" s="171">
        <v>98416</v>
      </c>
      <c r="C1538" s="92" t="s">
        <v>1467</v>
      </c>
      <c r="D1538" s="92" t="s">
        <v>6219</v>
      </c>
      <c r="E1538" s="170">
        <v>938.73</v>
      </c>
    </row>
    <row r="1539" spans="2:5" ht="50.1" customHeight="1">
      <c r="B1539" s="171">
        <v>98417</v>
      </c>
      <c r="C1539" s="92" t="s">
        <v>1468</v>
      </c>
      <c r="D1539" s="92" t="s">
        <v>6219</v>
      </c>
      <c r="E1539" s="128">
        <v>1085.4000000000001</v>
      </c>
    </row>
    <row r="1540" spans="2:5" ht="50.1" customHeight="1">
      <c r="B1540" s="171">
        <v>98418</v>
      </c>
      <c r="C1540" s="92" t="s">
        <v>1469</v>
      </c>
      <c r="D1540" s="92" t="s">
        <v>6219</v>
      </c>
      <c r="E1540" s="128">
        <v>1164.1400000000001</v>
      </c>
    </row>
    <row r="1541" spans="2:5" ht="50.1" customHeight="1">
      <c r="B1541" s="171">
        <v>98419</v>
      </c>
      <c r="C1541" s="92" t="s">
        <v>1470</v>
      </c>
      <c r="D1541" s="92" t="s">
        <v>6219</v>
      </c>
      <c r="E1541" s="128">
        <v>1242.8900000000001</v>
      </c>
    </row>
    <row r="1542" spans="2:5" ht="50.1" customHeight="1">
      <c r="B1542" s="171">
        <v>98420</v>
      </c>
      <c r="C1542" s="92" t="s">
        <v>1471</v>
      </c>
      <c r="D1542" s="92" t="s">
        <v>6219</v>
      </c>
      <c r="E1542" s="128">
        <v>1144.27</v>
      </c>
    </row>
    <row r="1543" spans="2:5" ht="50.1" customHeight="1">
      <c r="B1543" s="171">
        <v>98421</v>
      </c>
      <c r="C1543" s="92" t="s">
        <v>1472</v>
      </c>
      <c r="D1543" s="92" t="s">
        <v>6219</v>
      </c>
      <c r="E1543" s="128">
        <v>1290.94</v>
      </c>
    </row>
    <row r="1544" spans="2:5" ht="50.1" customHeight="1">
      <c r="B1544" s="171">
        <v>98422</v>
      </c>
      <c r="C1544" s="92" t="s">
        <v>1473</v>
      </c>
      <c r="D1544" s="92" t="s">
        <v>6219</v>
      </c>
      <c r="E1544" s="128">
        <v>1437.61</v>
      </c>
    </row>
    <row r="1545" spans="2:5" ht="50.1" customHeight="1">
      <c r="B1545" s="171">
        <v>98423</v>
      </c>
      <c r="C1545" s="92" t="s">
        <v>1474</v>
      </c>
      <c r="D1545" s="92" t="s">
        <v>6219</v>
      </c>
      <c r="E1545" s="128">
        <v>1516.35</v>
      </c>
    </row>
    <row r="1546" spans="2:5" ht="50.1" customHeight="1">
      <c r="B1546" s="171">
        <v>98424</v>
      </c>
      <c r="C1546" s="92" t="s">
        <v>1475</v>
      </c>
      <c r="D1546" s="92" t="s">
        <v>6219</v>
      </c>
      <c r="E1546" s="128">
        <v>1595.1</v>
      </c>
    </row>
    <row r="1547" spans="2:5" ht="50.1" customHeight="1">
      <c r="B1547" s="171">
        <v>98425</v>
      </c>
      <c r="C1547" s="92" t="s">
        <v>1476</v>
      </c>
      <c r="D1547" s="92" t="s">
        <v>6219</v>
      </c>
      <c r="E1547" s="128">
        <v>2006.28</v>
      </c>
    </row>
    <row r="1548" spans="2:5" ht="50.1" customHeight="1">
      <c r="B1548" s="171">
        <v>98426</v>
      </c>
      <c r="C1548" s="92" t="s">
        <v>1477</v>
      </c>
      <c r="D1548" s="92" t="s">
        <v>6219</v>
      </c>
      <c r="E1548" s="128">
        <v>2588.7199999999998</v>
      </c>
    </row>
    <row r="1549" spans="2:5" ht="50.1" customHeight="1">
      <c r="B1549" s="171">
        <v>98427</v>
      </c>
      <c r="C1549" s="92" t="s">
        <v>1478</v>
      </c>
      <c r="D1549" s="92" t="s">
        <v>6219</v>
      </c>
      <c r="E1549" s="128">
        <v>3171.17</v>
      </c>
    </row>
    <row r="1550" spans="2:5" ht="50.1" customHeight="1">
      <c r="B1550" s="171">
        <v>98428</v>
      </c>
      <c r="C1550" s="92" t="s">
        <v>1479</v>
      </c>
      <c r="D1550" s="92" t="s">
        <v>6219</v>
      </c>
      <c r="E1550" s="128">
        <v>3495.29</v>
      </c>
    </row>
    <row r="1551" spans="2:5" ht="50.1" customHeight="1">
      <c r="B1551" s="171">
        <v>98429</v>
      </c>
      <c r="C1551" s="92" t="s">
        <v>1480</v>
      </c>
      <c r="D1551" s="92" t="s">
        <v>6219</v>
      </c>
      <c r="E1551" s="128">
        <v>3819.42</v>
      </c>
    </row>
    <row r="1552" spans="2:5" ht="50.1" customHeight="1">
      <c r="B1552" s="171">
        <v>98430</v>
      </c>
      <c r="C1552" s="92" t="s">
        <v>1481</v>
      </c>
      <c r="D1552" s="92" t="s">
        <v>6219</v>
      </c>
      <c r="E1552" s="128">
        <v>2358.4899999999998</v>
      </c>
    </row>
    <row r="1553" spans="2:5" ht="50.1" customHeight="1">
      <c r="B1553" s="171">
        <v>98431</v>
      </c>
      <c r="C1553" s="92" t="s">
        <v>1482</v>
      </c>
      <c r="D1553" s="92" t="s">
        <v>6219</v>
      </c>
      <c r="E1553" s="128">
        <v>2940.93</v>
      </c>
    </row>
    <row r="1554" spans="2:5" ht="50.1" customHeight="1">
      <c r="B1554" s="171">
        <v>98432</v>
      </c>
      <c r="C1554" s="92" t="s">
        <v>1483</v>
      </c>
      <c r="D1554" s="92" t="s">
        <v>6219</v>
      </c>
      <c r="E1554" s="128">
        <v>3523.38</v>
      </c>
    </row>
    <row r="1555" spans="2:5" ht="50.1" customHeight="1">
      <c r="B1555" s="171">
        <v>98433</v>
      </c>
      <c r="C1555" s="92" t="s">
        <v>1484</v>
      </c>
      <c r="D1555" s="92" t="s">
        <v>6219</v>
      </c>
      <c r="E1555" s="128">
        <v>3847.5</v>
      </c>
    </row>
    <row r="1556" spans="2:5" ht="50.1" customHeight="1">
      <c r="B1556" s="171">
        <v>98434</v>
      </c>
      <c r="C1556" s="92" t="s">
        <v>1485</v>
      </c>
      <c r="D1556" s="92" t="s">
        <v>6219</v>
      </c>
      <c r="E1556" s="128">
        <v>4171.63</v>
      </c>
    </row>
    <row r="1557" spans="2:5" ht="50.1" customHeight="1">
      <c r="B1557" s="171">
        <v>99240</v>
      </c>
      <c r="C1557" s="92" t="s">
        <v>1486</v>
      </c>
      <c r="D1557" s="92" t="s">
        <v>6462</v>
      </c>
      <c r="E1557" s="170">
        <v>321.81</v>
      </c>
    </row>
    <row r="1558" spans="2:5" ht="50.1" customHeight="1">
      <c r="B1558" s="171">
        <v>99241</v>
      </c>
      <c r="C1558" s="92" t="s">
        <v>1487</v>
      </c>
      <c r="D1558" s="92" t="s">
        <v>6462</v>
      </c>
      <c r="E1558" s="128">
        <v>1188.07</v>
      </c>
    </row>
    <row r="1559" spans="2:5" ht="50.1" customHeight="1">
      <c r="B1559" s="171">
        <v>99242</v>
      </c>
      <c r="C1559" s="92" t="s">
        <v>1488</v>
      </c>
      <c r="D1559" s="92" t="s">
        <v>6219</v>
      </c>
      <c r="E1559" s="128">
        <v>1938.61</v>
      </c>
    </row>
    <row r="1560" spans="2:5" ht="50.1" customHeight="1">
      <c r="B1560" s="171">
        <v>99243</v>
      </c>
      <c r="C1560" s="92" t="s">
        <v>1489</v>
      </c>
      <c r="D1560" s="92" t="s">
        <v>6462</v>
      </c>
      <c r="E1560" s="128">
        <v>1110.67</v>
      </c>
    </row>
    <row r="1561" spans="2:5" ht="50.1" customHeight="1">
      <c r="B1561" s="171">
        <v>99244</v>
      </c>
      <c r="C1561" s="92" t="s">
        <v>1490</v>
      </c>
      <c r="D1561" s="92" t="s">
        <v>6219</v>
      </c>
      <c r="E1561" s="128">
        <v>3237.05</v>
      </c>
    </row>
    <row r="1562" spans="2:5" ht="50.1" customHeight="1">
      <c r="B1562" s="171">
        <v>99246</v>
      </c>
      <c r="C1562" s="92" t="s">
        <v>1491</v>
      </c>
      <c r="D1562" s="92" t="s">
        <v>6462</v>
      </c>
      <c r="E1562" s="170">
        <v>500.11</v>
      </c>
    </row>
    <row r="1563" spans="2:5" ht="50.1" customHeight="1">
      <c r="B1563" s="171">
        <v>99247</v>
      </c>
      <c r="C1563" s="92" t="s">
        <v>1492</v>
      </c>
      <c r="D1563" s="92" t="s">
        <v>6462</v>
      </c>
      <c r="E1563" s="128">
        <v>1356.06</v>
      </c>
    </row>
    <row r="1564" spans="2:5" ht="50.1" customHeight="1">
      <c r="B1564" s="171">
        <v>99248</v>
      </c>
      <c r="C1564" s="92" t="s">
        <v>1493</v>
      </c>
      <c r="D1564" s="92" t="s">
        <v>6219</v>
      </c>
      <c r="E1564" s="128">
        <v>2460.44</v>
      </c>
    </row>
    <row r="1565" spans="2:5" ht="50.1" customHeight="1">
      <c r="B1565" s="171">
        <v>99249</v>
      </c>
      <c r="C1565" s="92" t="s">
        <v>1494</v>
      </c>
      <c r="D1565" s="92" t="s">
        <v>6462</v>
      </c>
      <c r="E1565" s="128">
        <v>1360.78</v>
      </c>
    </row>
    <row r="1566" spans="2:5" ht="50.1" customHeight="1">
      <c r="B1566" s="171">
        <v>99252</v>
      </c>
      <c r="C1566" s="92" t="s">
        <v>1495</v>
      </c>
      <c r="D1566" s="92" t="s">
        <v>6219</v>
      </c>
      <c r="E1566" s="128">
        <v>1704.76</v>
      </c>
    </row>
    <row r="1567" spans="2:5" ht="50.1" customHeight="1">
      <c r="B1567" s="171">
        <v>99254</v>
      </c>
      <c r="C1567" s="92" t="s">
        <v>1496</v>
      </c>
      <c r="D1567" s="92" t="s">
        <v>6462</v>
      </c>
      <c r="E1567" s="170">
        <v>852.06</v>
      </c>
    </row>
    <row r="1568" spans="2:5" ht="50.1" customHeight="1">
      <c r="B1568" s="171">
        <v>99256</v>
      </c>
      <c r="C1568" s="92" t="s">
        <v>1497</v>
      </c>
      <c r="D1568" s="92" t="s">
        <v>6219</v>
      </c>
      <c r="E1568" s="128">
        <v>3797.27</v>
      </c>
    </row>
    <row r="1569" spans="2:5" ht="50.1" customHeight="1">
      <c r="B1569" s="171">
        <v>99259</v>
      </c>
      <c r="C1569" s="92" t="s">
        <v>1498</v>
      </c>
      <c r="D1569" s="92" t="s">
        <v>6219</v>
      </c>
      <c r="E1569" s="128">
        <v>2152.12</v>
      </c>
    </row>
    <row r="1570" spans="2:5" ht="50.1" customHeight="1">
      <c r="B1570" s="171">
        <v>99261</v>
      </c>
      <c r="C1570" s="92" t="s">
        <v>1499</v>
      </c>
      <c r="D1570" s="92" t="s">
        <v>6462</v>
      </c>
      <c r="E1570" s="128">
        <v>1020.05</v>
      </c>
    </row>
    <row r="1571" spans="2:5" ht="50.1" customHeight="1">
      <c r="B1571" s="171">
        <v>99263</v>
      </c>
      <c r="C1571" s="92" t="s">
        <v>1500</v>
      </c>
      <c r="D1571" s="92" t="s">
        <v>6462</v>
      </c>
      <c r="E1571" s="128">
        <v>1524.1</v>
      </c>
    </row>
    <row r="1572" spans="2:5" ht="50.1" customHeight="1">
      <c r="B1572" s="171">
        <v>99265</v>
      </c>
      <c r="C1572" s="92" t="s">
        <v>1501</v>
      </c>
      <c r="D1572" s="92" t="s">
        <v>6219</v>
      </c>
      <c r="E1572" s="128">
        <v>2599.42</v>
      </c>
    </row>
    <row r="1573" spans="2:5" ht="50.1" customHeight="1">
      <c r="B1573" s="171">
        <v>99266</v>
      </c>
      <c r="C1573" s="92" t="s">
        <v>1502</v>
      </c>
      <c r="D1573" s="92" t="s">
        <v>6462</v>
      </c>
      <c r="E1573" s="128">
        <v>1188.07</v>
      </c>
    </row>
    <row r="1574" spans="2:5" ht="50.1" customHeight="1">
      <c r="B1574" s="171">
        <v>99267</v>
      </c>
      <c r="C1574" s="92" t="s">
        <v>1503</v>
      </c>
      <c r="D1574" s="92" t="s">
        <v>6219</v>
      </c>
      <c r="E1574" s="128">
        <v>3046.71</v>
      </c>
    </row>
    <row r="1575" spans="2:5" ht="50.1" customHeight="1">
      <c r="B1575" s="171">
        <v>99269</v>
      </c>
      <c r="C1575" s="92" t="s">
        <v>1504</v>
      </c>
      <c r="D1575" s="92" t="s">
        <v>6462</v>
      </c>
      <c r="E1575" s="128">
        <v>1356.06</v>
      </c>
    </row>
    <row r="1576" spans="2:5" ht="50.1" customHeight="1">
      <c r="B1576" s="171">
        <v>99271</v>
      </c>
      <c r="C1576" s="92" t="s">
        <v>1505</v>
      </c>
      <c r="D1576" s="92" t="s">
        <v>6219</v>
      </c>
      <c r="E1576" s="128">
        <v>4357.41</v>
      </c>
    </row>
    <row r="1577" spans="2:5" ht="50.1" customHeight="1">
      <c r="B1577" s="171">
        <v>99272</v>
      </c>
      <c r="C1577" s="92" t="s">
        <v>1506</v>
      </c>
      <c r="D1577" s="92" t="s">
        <v>6219</v>
      </c>
      <c r="E1577" s="170">
        <v>720.44</v>
      </c>
    </row>
    <row r="1578" spans="2:5" ht="50.1" customHeight="1">
      <c r="B1578" s="171">
        <v>99273</v>
      </c>
      <c r="C1578" s="92" t="s">
        <v>1507</v>
      </c>
      <c r="D1578" s="92" t="s">
        <v>6219</v>
      </c>
      <c r="E1578" s="128">
        <v>1034.82</v>
      </c>
    </row>
    <row r="1579" spans="2:5" ht="50.1" customHeight="1">
      <c r="B1579" s="171">
        <v>99274</v>
      </c>
      <c r="C1579" s="92" t="s">
        <v>1508</v>
      </c>
      <c r="D1579" s="92" t="s">
        <v>6219</v>
      </c>
      <c r="E1579" s="128">
        <v>3515.3</v>
      </c>
    </row>
    <row r="1580" spans="2:5" ht="50.1" customHeight="1">
      <c r="B1580" s="171">
        <v>99276</v>
      </c>
      <c r="C1580" s="92" t="s">
        <v>1509</v>
      </c>
      <c r="D1580" s="92" t="s">
        <v>6462</v>
      </c>
      <c r="E1580" s="128">
        <v>1692.09</v>
      </c>
    </row>
    <row r="1581" spans="2:5" ht="50.1" customHeight="1">
      <c r="B1581" s="171">
        <v>99277</v>
      </c>
      <c r="C1581" s="92" t="s">
        <v>1510</v>
      </c>
      <c r="D1581" s="92" t="s">
        <v>6462</v>
      </c>
      <c r="E1581" s="128">
        <v>1524.1</v>
      </c>
    </row>
    <row r="1582" spans="2:5" ht="50.1" customHeight="1">
      <c r="B1582" s="171">
        <v>99278</v>
      </c>
      <c r="C1582" s="92" t="s">
        <v>1511</v>
      </c>
      <c r="D1582" s="92" t="s">
        <v>6462</v>
      </c>
      <c r="E1582" s="170">
        <v>237.56</v>
      </c>
    </row>
    <row r="1583" spans="2:5" ht="50.1" customHeight="1">
      <c r="B1583" s="171">
        <v>99279</v>
      </c>
      <c r="C1583" s="92" t="s">
        <v>1512</v>
      </c>
      <c r="D1583" s="92" t="s">
        <v>6219</v>
      </c>
      <c r="E1583" s="128">
        <v>3965.25</v>
      </c>
    </row>
    <row r="1584" spans="2:5" ht="50.1" customHeight="1">
      <c r="B1584" s="171">
        <v>99280</v>
      </c>
      <c r="C1584" s="92" t="s">
        <v>1513</v>
      </c>
      <c r="D1584" s="92" t="s">
        <v>6219</v>
      </c>
      <c r="E1584" s="128">
        <v>1336.41</v>
      </c>
    </row>
    <row r="1585" spans="2:5" ht="50.1" customHeight="1">
      <c r="B1585" s="171">
        <v>99281</v>
      </c>
      <c r="C1585" s="92" t="s">
        <v>1514</v>
      </c>
      <c r="D1585" s="92" t="s">
        <v>6462</v>
      </c>
      <c r="E1585" s="128">
        <v>1692.09</v>
      </c>
    </row>
    <row r="1586" spans="2:5" ht="50.1" customHeight="1">
      <c r="B1586" s="171">
        <v>99282</v>
      </c>
      <c r="C1586" s="92" t="s">
        <v>1515</v>
      </c>
      <c r="D1586" s="92" t="s">
        <v>6462</v>
      </c>
      <c r="E1586" s="128">
        <v>1884.93</v>
      </c>
    </row>
    <row r="1587" spans="2:5" ht="50.1" customHeight="1">
      <c r="B1587" s="171">
        <v>99283</v>
      </c>
      <c r="C1587" s="92" t="s">
        <v>1516</v>
      </c>
      <c r="D1587" s="92" t="s">
        <v>6462</v>
      </c>
      <c r="E1587" s="170">
        <v>777.18</v>
      </c>
    </row>
    <row r="1588" spans="2:5" ht="50.1" customHeight="1">
      <c r="B1588" s="171">
        <v>99284</v>
      </c>
      <c r="C1588" s="92" t="s">
        <v>1517</v>
      </c>
      <c r="D1588" s="92" t="s">
        <v>6219</v>
      </c>
      <c r="E1588" s="128">
        <v>4917.6099999999997</v>
      </c>
    </row>
    <row r="1589" spans="2:5" ht="50.1" customHeight="1">
      <c r="B1589" s="171">
        <v>99286</v>
      </c>
      <c r="C1589" s="92" t="s">
        <v>1518</v>
      </c>
      <c r="D1589" s="92" t="s">
        <v>6219</v>
      </c>
      <c r="E1589" s="128">
        <v>4415.3100000000004</v>
      </c>
    </row>
    <row r="1590" spans="2:5" ht="50.1" customHeight="1">
      <c r="B1590" s="171">
        <v>99287</v>
      </c>
      <c r="C1590" s="92" t="s">
        <v>1519</v>
      </c>
      <c r="D1590" s="92" t="s">
        <v>6219</v>
      </c>
      <c r="E1590" s="128">
        <v>6187.78</v>
      </c>
    </row>
    <row r="1591" spans="2:5" ht="50.1" customHeight="1">
      <c r="B1591" s="171">
        <v>99288</v>
      </c>
      <c r="C1591" s="92" t="s">
        <v>1520</v>
      </c>
      <c r="D1591" s="92" t="s">
        <v>6462</v>
      </c>
      <c r="E1591" s="170">
        <v>286.95</v>
      </c>
    </row>
    <row r="1592" spans="2:5" ht="50.1" customHeight="1">
      <c r="B1592" s="171">
        <v>99289</v>
      </c>
      <c r="C1592" s="92" t="s">
        <v>1521</v>
      </c>
      <c r="D1592" s="92" t="s">
        <v>6462</v>
      </c>
      <c r="E1592" s="128">
        <v>1860.1</v>
      </c>
    </row>
    <row r="1593" spans="2:5" ht="50.1" customHeight="1">
      <c r="B1593" s="171">
        <v>99290</v>
      </c>
      <c r="C1593" s="92" t="s">
        <v>1522</v>
      </c>
      <c r="D1593" s="92" t="s">
        <v>6219</v>
      </c>
      <c r="E1593" s="128">
        <v>2660.13</v>
      </c>
    </row>
    <row r="1594" spans="2:5" ht="50.1" customHeight="1">
      <c r="B1594" s="171">
        <v>99291</v>
      </c>
      <c r="C1594" s="92" t="s">
        <v>1523</v>
      </c>
      <c r="D1594" s="92" t="s">
        <v>6462</v>
      </c>
      <c r="E1594" s="128">
        <v>1860.1</v>
      </c>
    </row>
    <row r="1595" spans="2:5" ht="50.1" customHeight="1">
      <c r="B1595" s="171">
        <v>99292</v>
      </c>
      <c r="C1595" s="92" t="s">
        <v>1524</v>
      </c>
      <c r="D1595" s="92" t="s">
        <v>6219</v>
      </c>
      <c r="E1595" s="128">
        <v>1639.98</v>
      </c>
    </row>
    <row r="1596" spans="2:5" ht="50.1" customHeight="1">
      <c r="B1596" s="171">
        <v>99293</v>
      </c>
      <c r="C1596" s="92" t="s">
        <v>1525</v>
      </c>
      <c r="D1596" s="92" t="s">
        <v>6462</v>
      </c>
      <c r="E1596" s="170">
        <v>943.91</v>
      </c>
    </row>
    <row r="1597" spans="2:5" ht="50.1" customHeight="1">
      <c r="B1597" s="171">
        <v>99294</v>
      </c>
      <c r="C1597" s="92" t="s">
        <v>1526</v>
      </c>
      <c r="D1597" s="92" t="s">
        <v>6219</v>
      </c>
      <c r="E1597" s="128">
        <v>5477.81</v>
      </c>
    </row>
    <row r="1598" spans="2:5" ht="50.1" customHeight="1">
      <c r="B1598" s="171">
        <v>99296</v>
      </c>
      <c r="C1598" s="92" t="s">
        <v>1527</v>
      </c>
      <c r="D1598" s="92" t="s">
        <v>6462</v>
      </c>
      <c r="E1598" s="128">
        <v>2052.91</v>
      </c>
    </row>
    <row r="1599" spans="2:5" ht="50.1" customHeight="1">
      <c r="B1599" s="171">
        <v>99297</v>
      </c>
      <c r="C1599" s="92" t="s">
        <v>1528</v>
      </c>
      <c r="D1599" s="92" t="s">
        <v>6462</v>
      </c>
      <c r="E1599" s="128">
        <v>2048.63</v>
      </c>
    </row>
    <row r="1600" spans="2:5" ht="50.1" customHeight="1">
      <c r="B1600" s="171">
        <v>99298</v>
      </c>
      <c r="C1600" s="92" t="s">
        <v>1529</v>
      </c>
      <c r="D1600" s="92" t="s">
        <v>6219</v>
      </c>
      <c r="E1600" s="128">
        <v>6987.74</v>
      </c>
    </row>
    <row r="1601" spans="2:5" ht="50.1" customHeight="1">
      <c r="B1601" s="171">
        <v>99299</v>
      </c>
      <c r="C1601" s="92" t="s">
        <v>1530</v>
      </c>
      <c r="D1601" s="92" t="s">
        <v>6462</v>
      </c>
      <c r="E1601" s="128">
        <v>2220.86</v>
      </c>
    </row>
    <row r="1602" spans="2:5" ht="50.1" customHeight="1">
      <c r="B1602" s="171">
        <v>99300</v>
      </c>
      <c r="C1602" s="92" t="s">
        <v>1531</v>
      </c>
      <c r="D1602" s="92" t="s">
        <v>6219</v>
      </c>
      <c r="E1602" s="128">
        <v>7787.73</v>
      </c>
    </row>
    <row r="1603" spans="2:5" ht="50.1" customHeight="1">
      <c r="B1603" s="171">
        <v>99301</v>
      </c>
      <c r="C1603" s="92" t="s">
        <v>1532</v>
      </c>
      <c r="D1603" s="92" t="s">
        <v>6219</v>
      </c>
      <c r="E1603" s="128">
        <v>3908.19</v>
      </c>
    </row>
    <row r="1604" spans="2:5" ht="50.1" customHeight="1">
      <c r="B1604" s="171">
        <v>99302</v>
      </c>
      <c r="C1604" s="92" t="s">
        <v>1533</v>
      </c>
      <c r="D1604" s="92" t="s">
        <v>6462</v>
      </c>
      <c r="E1604" s="128">
        <v>2393.15</v>
      </c>
    </row>
    <row r="1605" spans="2:5" ht="50.1" customHeight="1">
      <c r="B1605" s="171">
        <v>99303</v>
      </c>
      <c r="C1605" s="92" t="s">
        <v>1534</v>
      </c>
      <c r="D1605" s="92" t="s">
        <v>6219</v>
      </c>
      <c r="E1605" s="128">
        <v>7139.89</v>
      </c>
    </row>
    <row r="1606" spans="2:5" ht="50.1" customHeight="1">
      <c r="B1606" s="171">
        <v>99304</v>
      </c>
      <c r="C1606" s="92" t="s">
        <v>1535</v>
      </c>
      <c r="D1606" s="92" t="s">
        <v>6462</v>
      </c>
      <c r="E1606" s="128">
        <v>2225.16</v>
      </c>
    </row>
    <row r="1607" spans="2:5" ht="50.1" customHeight="1">
      <c r="B1607" s="171">
        <v>99305</v>
      </c>
      <c r="C1607" s="92" t="s">
        <v>1536</v>
      </c>
      <c r="D1607" s="92" t="s">
        <v>6219</v>
      </c>
      <c r="E1607" s="128">
        <v>8058.8</v>
      </c>
    </row>
    <row r="1608" spans="2:5" ht="50.1" customHeight="1">
      <c r="B1608" s="171">
        <v>99306</v>
      </c>
      <c r="C1608" s="92" t="s">
        <v>1537</v>
      </c>
      <c r="D1608" s="92" t="s">
        <v>6462</v>
      </c>
      <c r="E1608" s="128">
        <v>2393.15</v>
      </c>
    </row>
    <row r="1609" spans="2:5" ht="50.1" customHeight="1">
      <c r="B1609" s="171">
        <v>99307</v>
      </c>
      <c r="C1609" s="92" t="s">
        <v>1538</v>
      </c>
      <c r="D1609" s="92" t="s">
        <v>6462</v>
      </c>
      <c r="E1609" s="128">
        <v>1544.64</v>
      </c>
    </row>
    <row r="1610" spans="2:5" ht="50.1" customHeight="1">
      <c r="B1610" s="171">
        <v>99308</v>
      </c>
      <c r="C1610" s="92" t="s">
        <v>1539</v>
      </c>
      <c r="D1610" s="92" t="s">
        <v>6219</v>
      </c>
      <c r="E1610" s="128">
        <v>8977.7199999999993</v>
      </c>
    </row>
    <row r="1611" spans="2:5" ht="50.1" customHeight="1">
      <c r="B1611" s="171">
        <v>99309</v>
      </c>
      <c r="C1611" s="92" t="s">
        <v>1540</v>
      </c>
      <c r="D1611" s="92" t="s">
        <v>6462</v>
      </c>
      <c r="E1611" s="128">
        <v>2565.46</v>
      </c>
    </row>
    <row r="1612" spans="2:5" ht="50.1" customHeight="1">
      <c r="B1612" s="171">
        <v>99310</v>
      </c>
      <c r="C1612" s="92" t="s">
        <v>1541</v>
      </c>
      <c r="D1612" s="92" t="s">
        <v>6219</v>
      </c>
      <c r="E1612" s="128">
        <v>9135.81</v>
      </c>
    </row>
    <row r="1613" spans="2:5" ht="50.1" customHeight="1">
      <c r="B1613" s="171">
        <v>99311</v>
      </c>
      <c r="C1613" s="92" t="s">
        <v>1542</v>
      </c>
      <c r="D1613" s="92" t="s">
        <v>6462</v>
      </c>
      <c r="E1613" s="128">
        <v>2565.46</v>
      </c>
    </row>
    <row r="1614" spans="2:5" ht="50.1" customHeight="1">
      <c r="B1614" s="171">
        <v>99312</v>
      </c>
      <c r="C1614" s="92" t="s">
        <v>1543</v>
      </c>
      <c r="D1614" s="92" t="s">
        <v>6219</v>
      </c>
      <c r="E1614" s="128">
        <v>4572.4799999999996</v>
      </c>
    </row>
    <row r="1615" spans="2:5" ht="50.1" customHeight="1">
      <c r="B1615" s="171">
        <v>99313</v>
      </c>
      <c r="C1615" s="92" t="s">
        <v>1544</v>
      </c>
      <c r="D1615" s="92" t="s">
        <v>6219</v>
      </c>
      <c r="E1615" s="128">
        <v>10174.5</v>
      </c>
    </row>
    <row r="1616" spans="2:5" ht="50.1" customHeight="1">
      <c r="B1616" s="171">
        <v>99314</v>
      </c>
      <c r="C1616" s="92" t="s">
        <v>1545</v>
      </c>
      <c r="D1616" s="92" t="s">
        <v>6462</v>
      </c>
      <c r="E1616" s="128">
        <v>2737.74</v>
      </c>
    </row>
    <row r="1617" spans="2:5" ht="50.1" customHeight="1">
      <c r="B1617" s="171">
        <v>99315</v>
      </c>
      <c r="C1617" s="92" t="s">
        <v>1546</v>
      </c>
      <c r="D1617" s="92" t="s">
        <v>6219</v>
      </c>
      <c r="E1617" s="128">
        <v>11378.27</v>
      </c>
    </row>
    <row r="1618" spans="2:5" ht="50.1" customHeight="1">
      <c r="B1618" s="171">
        <v>99317</v>
      </c>
      <c r="C1618" s="92" t="s">
        <v>1547</v>
      </c>
      <c r="D1618" s="92" t="s">
        <v>6462</v>
      </c>
      <c r="E1618" s="128">
        <v>1712.63</v>
      </c>
    </row>
    <row r="1619" spans="2:5" ht="50.1" customHeight="1">
      <c r="B1619" s="171">
        <v>99318</v>
      </c>
      <c r="C1619" s="92" t="s">
        <v>1548</v>
      </c>
      <c r="D1619" s="92" t="s">
        <v>6462</v>
      </c>
      <c r="E1619" s="170">
        <v>155.30000000000001</v>
      </c>
    </row>
    <row r="1620" spans="2:5" ht="50.1" customHeight="1">
      <c r="B1620" s="171">
        <v>99319</v>
      </c>
      <c r="C1620" s="92" t="s">
        <v>1549</v>
      </c>
      <c r="D1620" s="92" t="s">
        <v>6462</v>
      </c>
      <c r="E1620" s="170">
        <v>612.29</v>
      </c>
    </row>
    <row r="1621" spans="2:5" ht="50.1" customHeight="1">
      <c r="B1621" s="171">
        <v>99320</v>
      </c>
      <c r="C1621" s="92" t="s">
        <v>1550</v>
      </c>
      <c r="D1621" s="92" t="s">
        <v>6219</v>
      </c>
      <c r="E1621" s="128">
        <v>5274.92</v>
      </c>
    </row>
    <row r="1622" spans="2:5" ht="50.1" customHeight="1">
      <c r="B1622" s="171">
        <v>99321</v>
      </c>
      <c r="C1622" s="92" t="s">
        <v>1551</v>
      </c>
      <c r="D1622" s="92" t="s">
        <v>6462</v>
      </c>
      <c r="E1622" s="128">
        <v>1880.64</v>
      </c>
    </row>
    <row r="1623" spans="2:5" ht="50.1" customHeight="1">
      <c r="B1623" s="171">
        <v>99322</v>
      </c>
      <c r="C1623" s="92" t="s">
        <v>1552</v>
      </c>
      <c r="D1623" s="92" t="s">
        <v>6219</v>
      </c>
      <c r="E1623" s="128">
        <v>5943.91</v>
      </c>
    </row>
    <row r="1624" spans="2:5" ht="50.1" customHeight="1">
      <c r="B1624" s="171">
        <v>99323</v>
      </c>
      <c r="C1624" s="92" t="s">
        <v>1553</v>
      </c>
      <c r="D1624" s="92" t="s">
        <v>6462</v>
      </c>
      <c r="E1624" s="128">
        <v>2048.63</v>
      </c>
    </row>
    <row r="1625" spans="2:5" ht="50.1" customHeight="1">
      <c r="B1625" s="171">
        <v>99324</v>
      </c>
      <c r="C1625" s="92" t="s">
        <v>1554</v>
      </c>
      <c r="D1625" s="92" t="s">
        <v>6219</v>
      </c>
      <c r="E1625" s="128">
        <v>6612.9</v>
      </c>
    </row>
    <row r="1626" spans="2:5" ht="50.1" customHeight="1">
      <c r="B1626" s="171">
        <v>99325</v>
      </c>
      <c r="C1626" s="92" t="s">
        <v>1555</v>
      </c>
      <c r="D1626" s="92" t="s">
        <v>6462</v>
      </c>
      <c r="E1626" s="128">
        <v>2220.86</v>
      </c>
    </row>
    <row r="1627" spans="2:5" ht="50.1" customHeight="1">
      <c r="B1627" s="171">
        <v>99326</v>
      </c>
      <c r="C1627" s="92" t="s">
        <v>1556</v>
      </c>
      <c r="D1627" s="92" t="s">
        <v>6219</v>
      </c>
      <c r="E1627" s="128">
        <v>5387.82</v>
      </c>
    </row>
    <row r="1628" spans="2:5" ht="50.1" customHeight="1">
      <c r="B1628" s="171">
        <v>99327</v>
      </c>
      <c r="C1628" s="92" t="s">
        <v>1557</v>
      </c>
      <c r="D1628" s="92" t="s">
        <v>6462</v>
      </c>
      <c r="E1628" s="128">
        <v>2868.08</v>
      </c>
    </row>
    <row r="1629" spans="2:5" ht="50.1" customHeight="1">
      <c r="B1629" s="171">
        <v>94263</v>
      </c>
      <c r="C1629" s="92" t="s">
        <v>1558</v>
      </c>
      <c r="D1629" s="92" t="s">
        <v>6462</v>
      </c>
      <c r="E1629" s="170">
        <v>20.56</v>
      </c>
    </row>
    <row r="1630" spans="2:5" ht="50.1" customHeight="1">
      <c r="B1630" s="171">
        <v>94264</v>
      </c>
      <c r="C1630" s="92" t="s">
        <v>1559</v>
      </c>
      <c r="D1630" s="92" t="s">
        <v>6462</v>
      </c>
      <c r="E1630" s="170">
        <v>23.16</v>
      </c>
    </row>
    <row r="1631" spans="2:5" ht="50.1" customHeight="1">
      <c r="B1631" s="171">
        <v>94265</v>
      </c>
      <c r="C1631" s="92" t="s">
        <v>1560</v>
      </c>
      <c r="D1631" s="92" t="s">
        <v>6462</v>
      </c>
      <c r="E1631" s="170">
        <v>26.34</v>
      </c>
    </row>
    <row r="1632" spans="2:5" ht="50.1" customHeight="1">
      <c r="B1632" s="171">
        <v>94266</v>
      </c>
      <c r="C1632" s="92" t="s">
        <v>1561</v>
      </c>
      <c r="D1632" s="92" t="s">
        <v>6462</v>
      </c>
      <c r="E1632" s="170">
        <v>29.31</v>
      </c>
    </row>
    <row r="1633" spans="2:5" ht="50.1" customHeight="1">
      <c r="B1633" s="171">
        <v>94267</v>
      </c>
      <c r="C1633" s="92" t="s">
        <v>1562</v>
      </c>
      <c r="D1633" s="92" t="s">
        <v>6462</v>
      </c>
      <c r="E1633" s="170">
        <v>31.1</v>
      </c>
    </row>
    <row r="1634" spans="2:5" ht="50.1" customHeight="1">
      <c r="B1634" s="171">
        <v>94268</v>
      </c>
      <c r="C1634" s="92" t="s">
        <v>1563</v>
      </c>
      <c r="D1634" s="92" t="s">
        <v>6462</v>
      </c>
      <c r="E1634" s="170">
        <v>34.340000000000003</v>
      </c>
    </row>
    <row r="1635" spans="2:5" ht="50.1" customHeight="1">
      <c r="B1635" s="171">
        <v>94269</v>
      </c>
      <c r="C1635" s="92" t="s">
        <v>1564</v>
      </c>
      <c r="D1635" s="92" t="s">
        <v>6462</v>
      </c>
      <c r="E1635" s="170">
        <v>43.78</v>
      </c>
    </row>
    <row r="1636" spans="2:5" ht="50.1" customHeight="1">
      <c r="B1636" s="171">
        <v>94270</v>
      </c>
      <c r="C1636" s="92" t="s">
        <v>1565</v>
      </c>
      <c r="D1636" s="92" t="s">
        <v>6462</v>
      </c>
      <c r="E1636" s="170">
        <v>48.33</v>
      </c>
    </row>
    <row r="1637" spans="2:5" ht="50.1" customHeight="1">
      <c r="B1637" s="171">
        <v>94271</v>
      </c>
      <c r="C1637" s="92" t="s">
        <v>1566</v>
      </c>
      <c r="D1637" s="92" t="s">
        <v>6462</v>
      </c>
      <c r="E1637" s="170">
        <v>53.38</v>
      </c>
    </row>
    <row r="1638" spans="2:5" ht="50.1" customHeight="1">
      <c r="B1638" s="171">
        <v>94272</v>
      </c>
      <c r="C1638" s="92" t="s">
        <v>1567</v>
      </c>
      <c r="D1638" s="92" t="s">
        <v>6462</v>
      </c>
      <c r="E1638" s="170">
        <v>59.44</v>
      </c>
    </row>
    <row r="1639" spans="2:5" ht="50.1" customHeight="1">
      <c r="B1639" s="171">
        <v>94273</v>
      </c>
      <c r="C1639" s="92" t="s">
        <v>1568</v>
      </c>
      <c r="D1639" s="92" t="s">
        <v>6462</v>
      </c>
      <c r="E1639" s="170">
        <v>33.68</v>
      </c>
    </row>
    <row r="1640" spans="2:5" ht="50.1" customHeight="1">
      <c r="B1640" s="171">
        <v>94274</v>
      </c>
      <c r="C1640" s="92" t="s">
        <v>1569</v>
      </c>
      <c r="D1640" s="92" t="s">
        <v>6462</v>
      </c>
      <c r="E1640" s="170">
        <v>36.520000000000003</v>
      </c>
    </row>
    <row r="1641" spans="2:5" ht="50.1" customHeight="1">
      <c r="B1641" s="171">
        <v>94275</v>
      </c>
      <c r="C1641" s="92" t="s">
        <v>1570</v>
      </c>
      <c r="D1641" s="92" t="s">
        <v>6462</v>
      </c>
      <c r="E1641" s="170">
        <v>32.229999999999997</v>
      </c>
    </row>
    <row r="1642" spans="2:5" ht="50.1" customHeight="1">
      <c r="B1642" s="171">
        <v>94276</v>
      </c>
      <c r="C1642" s="92" t="s">
        <v>1571</v>
      </c>
      <c r="D1642" s="92" t="s">
        <v>6462</v>
      </c>
      <c r="E1642" s="170">
        <v>35.07</v>
      </c>
    </row>
    <row r="1643" spans="2:5" ht="50.1" customHeight="1">
      <c r="B1643" s="171">
        <v>94281</v>
      </c>
      <c r="C1643" s="92" t="s">
        <v>1572</v>
      </c>
      <c r="D1643" s="92" t="s">
        <v>6462</v>
      </c>
      <c r="E1643" s="170">
        <v>32.47</v>
      </c>
    </row>
    <row r="1644" spans="2:5" ht="50.1" customHeight="1">
      <c r="B1644" s="171">
        <v>94282</v>
      </c>
      <c r="C1644" s="92" t="s">
        <v>1573</v>
      </c>
      <c r="D1644" s="92" t="s">
        <v>6462</v>
      </c>
      <c r="E1644" s="170">
        <v>41.13</v>
      </c>
    </row>
    <row r="1645" spans="2:5" ht="50.1" customHeight="1">
      <c r="B1645" s="171">
        <v>94283</v>
      </c>
      <c r="C1645" s="92" t="s">
        <v>1574</v>
      </c>
      <c r="D1645" s="92" t="s">
        <v>6462</v>
      </c>
      <c r="E1645" s="170">
        <v>41.11</v>
      </c>
    </row>
    <row r="1646" spans="2:5" ht="50.1" customHeight="1">
      <c r="B1646" s="171">
        <v>94284</v>
      </c>
      <c r="C1646" s="92" t="s">
        <v>1575</v>
      </c>
      <c r="D1646" s="92" t="s">
        <v>6462</v>
      </c>
      <c r="E1646" s="170">
        <v>49.77</v>
      </c>
    </row>
    <row r="1647" spans="2:5" ht="50.1" customHeight="1">
      <c r="B1647" s="171">
        <v>94285</v>
      </c>
      <c r="C1647" s="92" t="s">
        <v>1576</v>
      </c>
      <c r="D1647" s="92" t="s">
        <v>6462</v>
      </c>
      <c r="E1647" s="170">
        <v>49.32</v>
      </c>
    </row>
    <row r="1648" spans="2:5" ht="50.1" customHeight="1">
      <c r="B1648" s="171">
        <v>94286</v>
      </c>
      <c r="C1648" s="92" t="s">
        <v>1577</v>
      </c>
      <c r="D1648" s="92" t="s">
        <v>6462</v>
      </c>
      <c r="E1648" s="170">
        <v>57.98</v>
      </c>
    </row>
    <row r="1649" spans="2:5" ht="50.1" customHeight="1">
      <c r="B1649" s="171">
        <v>94287</v>
      </c>
      <c r="C1649" s="92" t="s">
        <v>1578</v>
      </c>
      <c r="D1649" s="92" t="s">
        <v>6462</v>
      </c>
      <c r="E1649" s="170">
        <v>25.75</v>
      </c>
    </row>
    <row r="1650" spans="2:5" ht="50.1" customHeight="1">
      <c r="B1650" s="171">
        <v>94288</v>
      </c>
      <c r="C1650" s="92" t="s">
        <v>1579</v>
      </c>
      <c r="D1650" s="92" t="s">
        <v>6462</v>
      </c>
      <c r="E1650" s="170">
        <v>33.32</v>
      </c>
    </row>
    <row r="1651" spans="2:5" ht="50.1" customHeight="1">
      <c r="B1651" s="171">
        <v>94289</v>
      </c>
      <c r="C1651" s="92" t="s">
        <v>1580</v>
      </c>
      <c r="D1651" s="92" t="s">
        <v>6462</v>
      </c>
      <c r="E1651" s="170">
        <v>32.01</v>
      </c>
    </row>
    <row r="1652" spans="2:5" ht="50.1" customHeight="1">
      <c r="B1652" s="171">
        <v>94290</v>
      </c>
      <c r="C1652" s="92" t="s">
        <v>1581</v>
      </c>
      <c r="D1652" s="92" t="s">
        <v>6462</v>
      </c>
      <c r="E1652" s="170">
        <v>39.590000000000003</v>
      </c>
    </row>
    <row r="1653" spans="2:5" ht="50.1" customHeight="1">
      <c r="B1653" s="171">
        <v>94291</v>
      </c>
      <c r="C1653" s="92" t="s">
        <v>1582</v>
      </c>
      <c r="D1653" s="92" t="s">
        <v>6462</v>
      </c>
      <c r="E1653" s="170">
        <v>37.9</v>
      </c>
    </row>
    <row r="1654" spans="2:5" ht="50.1" customHeight="1">
      <c r="B1654" s="171">
        <v>94292</v>
      </c>
      <c r="C1654" s="92" t="s">
        <v>1583</v>
      </c>
      <c r="D1654" s="92" t="s">
        <v>6462</v>
      </c>
      <c r="E1654" s="170">
        <v>45.47</v>
      </c>
    </row>
    <row r="1655" spans="2:5" ht="50.1" customHeight="1">
      <c r="B1655" s="171">
        <v>94293</v>
      </c>
      <c r="C1655" s="92" t="s">
        <v>1584</v>
      </c>
      <c r="D1655" s="92" t="s">
        <v>6462</v>
      </c>
      <c r="E1655" s="170">
        <v>95.91</v>
      </c>
    </row>
    <row r="1656" spans="2:5" ht="50.1" customHeight="1">
      <c r="B1656" s="171">
        <v>94294</v>
      </c>
      <c r="C1656" s="92" t="s">
        <v>1585</v>
      </c>
      <c r="D1656" s="92" t="s">
        <v>6462</v>
      </c>
      <c r="E1656" s="170">
        <v>5.47</v>
      </c>
    </row>
    <row r="1657" spans="2:5" ht="50.1" customHeight="1">
      <c r="B1657" s="171">
        <v>94037</v>
      </c>
      <c r="C1657" s="92" t="s">
        <v>1586</v>
      </c>
      <c r="D1657" s="92" t="s">
        <v>6284</v>
      </c>
      <c r="E1657" s="170">
        <v>15.84</v>
      </c>
    </row>
    <row r="1658" spans="2:5" ht="50.1" customHeight="1">
      <c r="B1658" s="171">
        <v>94038</v>
      </c>
      <c r="C1658" s="92" t="s">
        <v>1587</v>
      </c>
      <c r="D1658" s="92" t="s">
        <v>6284</v>
      </c>
      <c r="E1658" s="170">
        <v>21.55</v>
      </c>
    </row>
    <row r="1659" spans="2:5" ht="50.1" customHeight="1">
      <c r="B1659" s="171">
        <v>94039</v>
      </c>
      <c r="C1659" s="92" t="s">
        <v>1588</v>
      </c>
      <c r="D1659" s="92" t="s">
        <v>6284</v>
      </c>
      <c r="E1659" s="170">
        <v>12.55</v>
      </c>
    </row>
    <row r="1660" spans="2:5" ht="50.1" customHeight="1">
      <c r="B1660" s="171">
        <v>94040</v>
      </c>
      <c r="C1660" s="92" t="s">
        <v>1589</v>
      </c>
      <c r="D1660" s="92" t="s">
        <v>6284</v>
      </c>
      <c r="E1660" s="170">
        <v>18.3</v>
      </c>
    </row>
    <row r="1661" spans="2:5" ht="50.1" customHeight="1">
      <c r="B1661" s="171">
        <v>94041</v>
      </c>
      <c r="C1661" s="92" t="s">
        <v>1590</v>
      </c>
      <c r="D1661" s="92" t="s">
        <v>6284</v>
      </c>
      <c r="E1661" s="170">
        <v>9.77</v>
      </c>
    </row>
    <row r="1662" spans="2:5" ht="50.1" customHeight="1">
      <c r="B1662" s="171">
        <v>94042</v>
      </c>
      <c r="C1662" s="92" t="s">
        <v>1591</v>
      </c>
      <c r="D1662" s="92" t="s">
        <v>6284</v>
      </c>
      <c r="E1662" s="170">
        <v>15.65</v>
      </c>
    </row>
    <row r="1663" spans="2:5" ht="50.1" customHeight="1">
      <c r="B1663" s="171">
        <v>94043</v>
      </c>
      <c r="C1663" s="92" t="s">
        <v>1592</v>
      </c>
      <c r="D1663" s="92" t="s">
        <v>6284</v>
      </c>
      <c r="E1663" s="170">
        <v>14.94</v>
      </c>
    </row>
    <row r="1664" spans="2:5" ht="50.1" customHeight="1">
      <c r="B1664" s="171">
        <v>94044</v>
      </c>
      <c r="C1664" s="92" t="s">
        <v>1593</v>
      </c>
      <c r="D1664" s="92" t="s">
        <v>6284</v>
      </c>
      <c r="E1664" s="170">
        <v>20.69</v>
      </c>
    </row>
    <row r="1665" spans="2:5" ht="50.1" customHeight="1">
      <c r="B1665" s="171">
        <v>94045</v>
      </c>
      <c r="C1665" s="92" t="s">
        <v>1594</v>
      </c>
      <c r="D1665" s="92" t="s">
        <v>6284</v>
      </c>
      <c r="E1665" s="170">
        <v>11.69</v>
      </c>
    </row>
    <row r="1666" spans="2:5" ht="50.1" customHeight="1">
      <c r="B1666" s="171">
        <v>94046</v>
      </c>
      <c r="C1666" s="92" t="s">
        <v>1595</v>
      </c>
      <c r="D1666" s="92" t="s">
        <v>6284</v>
      </c>
      <c r="E1666" s="170">
        <v>17.41</v>
      </c>
    </row>
    <row r="1667" spans="2:5" ht="50.1" customHeight="1">
      <c r="B1667" s="171">
        <v>94047</v>
      </c>
      <c r="C1667" s="92" t="s">
        <v>1596</v>
      </c>
      <c r="D1667" s="92" t="s">
        <v>6284</v>
      </c>
      <c r="E1667" s="170">
        <v>8.91</v>
      </c>
    </row>
    <row r="1668" spans="2:5" ht="50.1" customHeight="1">
      <c r="B1668" s="171">
        <v>94048</v>
      </c>
      <c r="C1668" s="92" t="s">
        <v>1597</v>
      </c>
      <c r="D1668" s="92" t="s">
        <v>6284</v>
      </c>
      <c r="E1668" s="170">
        <v>14.76</v>
      </c>
    </row>
    <row r="1669" spans="2:5" ht="50.1" customHeight="1">
      <c r="B1669" s="171">
        <v>94049</v>
      </c>
      <c r="C1669" s="92" t="s">
        <v>1598</v>
      </c>
      <c r="D1669" s="92" t="s">
        <v>6284</v>
      </c>
      <c r="E1669" s="170">
        <v>27.87</v>
      </c>
    </row>
    <row r="1670" spans="2:5" ht="50.1" customHeight="1">
      <c r="B1670" s="171">
        <v>94050</v>
      </c>
      <c r="C1670" s="92" t="s">
        <v>1599</v>
      </c>
      <c r="D1670" s="92" t="s">
        <v>6284</v>
      </c>
      <c r="E1670" s="170">
        <v>35.29</v>
      </c>
    </row>
    <row r="1671" spans="2:5" ht="50.1" customHeight="1">
      <c r="B1671" s="171">
        <v>94051</v>
      </c>
      <c r="C1671" s="92" t="s">
        <v>1600</v>
      </c>
      <c r="D1671" s="92" t="s">
        <v>6284</v>
      </c>
      <c r="E1671" s="170">
        <v>23.21</v>
      </c>
    </row>
    <row r="1672" spans="2:5" ht="50.1" customHeight="1">
      <c r="B1672" s="171">
        <v>94052</v>
      </c>
      <c r="C1672" s="92" t="s">
        <v>1601</v>
      </c>
      <c r="D1672" s="92" t="s">
        <v>6284</v>
      </c>
      <c r="E1672" s="170">
        <v>30.51</v>
      </c>
    </row>
    <row r="1673" spans="2:5" ht="50.1" customHeight="1">
      <c r="B1673" s="171">
        <v>94053</v>
      </c>
      <c r="C1673" s="92" t="s">
        <v>1602</v>
      </c>
      <c r="D1673" s="92" t="s">
        <v>6284</v>
      </c>
      <c r="E1673" s="170">
        <v>20.68</v>
      </c>
    </row>
    <row r="1674" spans="2:5" ht="50.1" customHeight="1">
      <c r="B1674" s="171">
        <v>94054</v>
      </c>
      <c r="C1674" s="92" t="s">
        <v>1603</v>
      </c>
      <c r="D1674" s="92" t="s">
        <v>6284</v>
      </c>
      <c r="E1674" s="170">
        <v>28.12</v>
      </c>
    </row>
    <row r="1675" spans="2:5" ht="50.1" customHeight="1">
      <c r="B1675" s="171">
        <v>94055</v>
      </c>
      <c r="C1675" s="92" t="s">
        <v>1604</v>
      </c>
      <c r="D1675" s="92" t="s">
        <v>6284</v>
      </c>
      <c r="E1675" s="170">
        <v>26.71</v>
      </c>
    </row>
    <row r="1676" spans="2:5" ht="50.1" customHeight="1">
      <c r="B1676" s="171">
        <v>94056</v>
      </c>
      <c r="C1676" s="92" t="s">
        <v>1605</v>
      </c>
      <c r="D1676" s="92" t="s">
        <v>6284</v>
      </c>
      <c r="E1676" s="170">
        <v>34.15</v>
      </c>
    </row>
    <row r="1677" spans="2:5" ht="50.1" customHeight="1">
      <c r="B1677" s="171">
        <v>94057</v>
      </c>
      <c r="C1677" s="92" t="s">
        <v>1606</v>
      </c>
      <c r="D1677" s="92" t="s">
        <v>6284</v>
      </c>
      <c r="E1677" s="170">
        <v>22.07</v>
      </c>
    </row>
    <row r="1678" spans="2:5" ht="50.1" customHeight="1">
      <c r="B1678" s="171">
        <v>94058</v>
      </c>
      <c r="C1678" s="92" t="s">
        <v>1607</v>
      </c>
      <c r="D1678" s="92" t="s">
        <v>6284</v>
      </c>
      <c r="E1678" s="170">
        <v>29.36</v>
      </c>
    </row>
    <row r="1679" spans="2:5" ht="50.1" customHeight="1">
      <c r="B1679" s="171">
        <v>94059</v>
      </c>
      <c r="C1679" s="92" t="s">
        <v>1608</v>
      </c>
      <c r="D1679" s="92" t="s">
        <v>6284</v>
      </c>
      <c r="E1679" s="170">
        <v>19.54</v>
      </c>
    </row>
    <row r="1680" spans="2:5" ht="50.1" customHeight="1">
      <c r="B1680" s="171">
        <v>94060</v>
      </c>
      <c r="C1680" s="92" t="s">
        <v>1609</v>
      </c>
      <c r="D1680" s="92" t="s">
        <v>6284</v>
      </c>
      <c r="E1680" s="170">
        <v>26.97</v>
      </c>
    </row>
    <row r="1681" spans="2:5" ht="50.1" customHeight="1">
      <c r="B1681" s="171">
        <v>83770</v>
      </c>
      <c r="C1681" s="92" t="s">
        <v>1610</v>
      </c>
      <c r="D1681" s="92" t="s">
        <v>6284</v>
      </c>
      <c r="E1681" s="170">
        <v>137.21</v>
      </c>
    </row>
    <row r="1682" spans="2:5" ht="50.1" customHeight="1">
      <c r="B1682" s="171">
        <v>73301</v>
      </c>
      <c r="C1682" s="92" t="s">
        <v>1611</v>
      </c>
      <c r="D1682" s="92" t="s">
        <v>25</v>
      </c>
      <c r="E1682" s="170">
        <v>7.9</v>
      </c>
    </row>
    <row r="1683" spans="2:5" ht="50.1" customHeight="1">
      <c r="B1683" s="171">
        <v>83515</v>
      </c>
      <c r="C1683" s="92" t="s">
        <v>1612</v>
      </c>
      <c r="D1683" s="92" t="s">
        <v>25</v>
      </c>
      <c r="E1683" s="170">
        <v>15.86</v>
      </c>
    </row>
    <row r="1684" spans="2:5" ht="50.1" customHeight="1">
      <c r="B1684" s="171">
        <v>83516</v>
      </c>
      <c r="C1684" s="92" t="s">
        <v>1613</v>
      </c>
      <c r="D1684" s="92" t="s">
        <v>25</v>
      </c>
      <c r="E1684" s="170">
        <v>18.3</v>
      </c>
    </row>
    <row r="1685" spans="2:5" ht="50.1" customHeight="1">
      <c r="B1685" s="171">
        <v>72144</v>
      </c>
      <c r="C1685" s="92" t="s">
        <v>1614</v>
      </c>
      <c r="D1685" s="92" t="s">
        <v>6219</v>
      </c>
      <c r="E1685" s="170">
        <v>66.12</v>
      </c>
    </row>
    <row r="1686" spans="2:5" ht="50.1" customHeight="1">
      <c r="B1686" s="92" t="s">
        <v>1615</v>
      </c>
      <c r="C1686" s="92" t="s">
        <v>1616</v>
      </c>
      <c r="D1686" s="92" t="s">
        <v>6219</v>
      </c>
      <c r="E1686" s="170">
        <v>619.53</v>
      </c>
    </row>
    <row r="1687" spans="2:5" ht="50.1" customHeight="1">
      <c r="B1687" s="171">
        <v>84876</v>
      </c>
      <c r="C1687" s="92" t="s">
        <v>1617</v>
      </c>
      <c r="D1687" s="92" t="s">
        <v>6284</v>
      </c>
      <c r="E1687" s="170">
        <v>787.04</v>
      </c>
    </row>
    <row r="1688" spans="2:5" ht="50.1" customHeight="1">
      <c r="B1688" s="171">
        <v>90788</v>
      </c>
      <c r="C1688" s="92" t="s">
        <v>16137</v>
      </c>
      <c r="D1688" s="92" t="s">
        <v>6219</v>
      </c>
      <c r="E1688" s="170">
        <v>373.14</v>
      </c>
    </row>
    <row r="1689" spans="2:5" ht="50.1" customHeight="1">
      <c r="B1689" s="171">
        <v>90789</v>
      </c>
      <c r="C1689" s="92" t="s">
        <v>16138</v>
      </c>
      <c r="D1689" s="92" t="s">
        <v>6219</v>
      </c>
      <c r="E1689" s="170">
        <v>385.57</v>
      </c>
    </row>
    <row r="1690" spans="2:5" ht="50.1" customHeight="1">
      <c r="B1690" s="171">
        <v>90790</v>
      </c>
      <c r="C1690" s="92" t="s">
        <v>16139</v>
      </c>
      <c r="D1690" s="92" t="s">
        <v>6219</v>
      </c>
      <c r="E1690" s="170">
        <v>388.9</v>
      </c>
    </row>
    <row r="1691" spans="2:5" ht="50.1" customHeight="1">
      <c r="B1691" s="171">
        <v>90791</v>
      </c>
      <c r="C1691" s="92" t="s">
        <v>16140</v>
      </c>
      <c r="D1691" s="92" t="s">
        <v>6219</v>
      </c>
      <c r="E1691" s="170">
        <v>416.06</v>
      </c>
    </row>
    <row r="1692" spans="2:5" ht="50.1" customHeight="1">
      <c r="B1692" s="171">
        <v>90792</v>
      </c>
      <c r="C1692" s="92" t="s">
        <v>16141</v>
      </c>
      <c r="D1692" s="92" t="s">
        <v>6219</v>
      </c>
      <c r="E1692" s="170">
        <v>435.33</v>
      </c>
    </row>
    <row r="1693" spans="2:5" ht="50.1" customHeight="1">
      <c r="B1693" s="171">
        <v>90793</v>
      </c>
      <c r="C1693" s="92" t="s">
        <v>16142</v>
      </c>
      <c r="D1693" s="92" t="s">
        <v>6219</v>
      </c>
      <c r="E1693" s="170">
        <v>447.7</v>
      </c>
    </row>
    <row r="1694" spans="2:5" ht="50.1" customHeight="1">
      <c r="B1694" s="171">
        <v>90800</v>
      </c>
      <c r="C1694" s="92" t="s">
        <v>1618</v>
      </c>
      <c r="D1694" s="92" t="s">
        <v>6219</v>
      </c>
      <c r="E1694" s="170">
        <v>164.86</v>
      </c>
    </row>
    <row r="1695" spans="2:5" ht="50.1" customHeight="1">
      <c r="B1695" s="171">
        <v>90801</v>
      </c>
      <c r="C1695" s="92" t="s">
        <v>1619</v>
      </c>
      <c r="D1695" s="92" t="s">
        <v>6219</v>
      </c>
      <c r="E1695" s="170">
        <v>170.78</v>
      </c>
    </row>
    <row r="1696" spans="2:5" ht="50.1" customHeight="1">
      <c r="B1696" s="171">
        <v>90802</v>
      </c>
      <c r="C1696" s="92" t="s">
        <v>1620</v>
      </c>
      <c r="D1696" s="92" t="s">
        <v>6219</v>
      </c>
      <c r="E1696" s="170">
        <v>176.72</v>
      </c>
    </row>
    <row r="1697" spans="2:5" ht="50.1" customHeight="1">
      <c r="B1697" s="171">
        <v>90803</v>
      </c>
      <c r="C1697" s="92" t="s">
        <v>1621</v>
      </c>
      <c r="D1697" s="92" t="s">
        <v>6219</v>
      </c>
      <c r="E1697" s="170">
        <v>182.64</v>
      </c>
    </row>
    <row r="1698" spans="2:5" ht="50.1" customHeight="1">
      <c r="B1698" s="171">
        <v>90804</v>
      </c>
      <c r="C1698" s="92" t="s">
        <v>1622</v>
      </c>
      <c r="D1698" s="92" t="s">
        <v>6219</v>
      </c>
      <c r="E1698" s="170">
        <v>219.15</v>
      </c>
    </row>
    <row r="1699" spans="2:5" ht="50.1" customHeight="1">
      <c r="B1699" s="171">
        <v>90805</v>
      </c>
      <c r="C1699" s="92" t="s">
        <v>1623</v>
      </c>
      <c r="D1699" s="92" t="s">
        <v>6219</v>
      </c>
      <c r="E1699" s="170">
        <v>54.29</v>
      </c>
    </row>
    <row r="1700" spans="2:5" ht="50.1" customHeight="1">
      <c r="B1700" s="171">
        <v>90806</v>
      </c>
      <c r="C1700" s="92" t="s">
        <v>1624</v>
      </c>
      <c r="D1700" s="92" t="s">
        <v>6219</v>
      </c>
      <c r="E1700" s="170">
        <v>229.62</v>
      </c>
    </row>
    <row r="1701" spans="2:5" ht="50.1" customHeight="1">
      <c r="B1701" s="171">
        <v>90807</v>
      </c>
      <c r="C1701" s="92" t="s">
        <v>1625</v>
      </c>
      <c r="D1701" s="92" t="s">
        <v>6219</v>
      </c>
      <c r="E1701" s="170">
        <v>58.84</v>
      </c>
    </row>
    <row r="1702" spans="2:5" ht="50.1" customHeight="1">
      <c r="B1702" s="171">
        <v>90816</v>
      </c>
      <c r="C1702" s="92" t="s">
        <v>1626</v>
      </c>
      <c r="D1702" s="92" t="s">
        <v>6219</v>
      </c>
      <c r="E1702" s="170">
        <v>240.1</v>
      </c>
    </row>
    <row r="1703" spans="2:5" ht="50.1" customHeight="1">
      <c r="B1703" s="171">
        <v>90817</v>
      </c>
      <c r="C1703" s="92" t="s">
        <v>1627</v>
      </c>
      <c r="D1703" s="92" t="s">
        <v>6219</v>
      </c>
      <c r="E1703" s="170">
        <v>63.38</v>
      </c>
    </row>
    <row r="1704" spans="2:5" ht="50.1" customHeight="1">
      <c r="B1704" s="171">
        <v>90818</v>
      </c>
      <c r="C1704" s="92" t="s">
        <v>1628</v>
      </c>
      <c r="D1704" s="92" t="s">
        <v>6219</v>
      </c>
      <c r="E1704" s="170">
        <v>250.6</v>
      </c>
    </row>
    <row r="1705" spans="2:5" ht="50.1" customHeight="1">
      <c r="B1705" s="171">
        <v>90819</v>
      </c>
      <c r="C1705" s="92" t="s">
        <v>1629</v>
      </c>
      <c r="D1705" s="92" t="s">
        <v>6219</v>
      </c>
      <c r="E1705" s="170">
        <v>67.959999999999994</v>
      </c>
    </row>
    <row r="1706" spans="2:5" ht="50.1" customHeight="1">
      <c r="B1706" s="171">
        <v>90820</v>
      </c>
      <c r="C1706" s="92" t="s">
        <v>1630</v>
      </c>
      <c r="D1706" s="92" t="s">
        <v>6219</v>
      </c>
      <c r="E1706" s="170">
        <v>273.27</v>
      </c>
    </row>
    <row r="1707" spans="2:5" ht="50.1" customHeight="1">
      <c r="B1707" s="171">
        <v>90821</v>
      </c>
      <c r="C1707" s="92" t="s">
        <v>1631</v>
      </c>
      <c r="D1707" s="92" t="s">
        <v>6219</v>
      </c>
      <c r="E1707" s="170">
        <v>295.54000000000002</v>
      </c>
    </row>
    <row r="1708" spans="2:5" ht="50.1" customHeight="1">
      <c r="B1708" s="171">
        <v>90822</v>
      </c>
      <c r="C1708" s="92" t="s">
        <v>1632</v>
      </c>
      <c r="D1708" s="92" t="s">
        <v>6219</v>
      </c>
      <c r="E1708" s="170">
        <v>292.27</v>
      </c>
    </row>
    <row r="1709" spans="2:5" ht="50.1" customHeight="1">
      <c r="B1709" s="171">
        <v>90823</v>
      </c>
      <c r="C1709" s="92" t="s">
        <v>1633</v>
      </c>
      <c r="D1709" s="92" t="s">
        <v>6219</v>
      </c>
      <c r="E1709" s="170">
        <v>306.33999999999997</v>
      </c>
    </row>
    <row r="1710" spans="2:5" ht="50.1" customHeight="1">
      <c r="B1710" s="171">
        <v>90826</v>
      </c>
      <c r="C1710" s="92" t="s">
        <v>1634</v>
      </c>
      <c r="D1710" s="92" t="s">
        <v>6219</v>
      </c>
      <c r="E1710" s="170">
        <v>25.33</v>
      </c>
    </row>
    <row r="1711" spans="2:5" ht="50.1" customHeight="1">
      <c r="B1711" s="171">
        <v>90827</v>
      </c>
      <c r="C1711" s="92" t="s">
        <v>1635</v>
      </c>
      <c r="D1711" s="92" t="s">
        <v>6219</v>
      </c>
      <c r="E1711" s="170">
        <v>26.53</v>
      </c>
    </row>
    <row r="1712" spans="2:5" ht="50.1" customHeight="1">
      <c r="B1712" s="171">
        <v>90828</v>
      </c>
      <c r="C1712" s="92" t="s">
        <v>1636</v>
      </c>
      <c r="D1712" s="92" t="s">
        <v>6219</v>
      </c>
      <c r="E1712" s="170">
        <v>27.75</v>
      </c>
    </row>
    <row r="1713" spans="2:5" ht="50.1" customHeight="1">
      <c r="B1713" s="171">
        <v>90829</v>
      </c>
      <c r="C1713" s="92" t="s">
        <v>1637</v>
      </c>
      <c r="D1713" s="92" t="s">
        <v>6219</v>
      </c>
      <c r="E1713" s="170">
        <v>28.98</v>
      </c>
    </row>
    <row r="1714" spans="2:5" ht="50.1" customHeight="1">
      <c r="B1714" s="171">
        <v>90830</v>
      </c>
      <c r="C1714" s="92" t="s">
        <v>1638</v>
      </c>
      <c r="D1714" s="92" t="s">
        <v>6219</v>
      </c>
      <c r="E1714" s="170">
        <v>80.09</v>
      </c>
    </row>
    <row r="1715" spans="2:5" ht="50.1" customHeight="1">
      <c r="B1715" s="171">
        <v>90831</v>
      </c>
      <c r="C1715" s="92" t="s">
        <v>1639</v>
      </c>
      <c r="D1715" s="92" t="s">
        <v>6219</v>
      </c>
      <c r="E1715" s="170">
        <v>62.74</v>
      </c>
    </row>
    <row r="1716" spans="2:5" ht="50.1" customHeight="1">
      <c r="B1716" s="171">
        <v>90841</v>
      </c>
      <c r="C1716" s="92" t="s">
        <v>1640</v>
      </c>
      <c r="D1716" s="92" t="s">
        <v>6219</v>
      </c>
      <c r="E1716" s="170">
        <v>605.82000000000005</v>
      </c>
    </row>
    <row r="1717" spans="2:5" ht="50.1" customHeight="1">
      <c r="B1717" s="171">
        <v>90842</v>
      </c>
      <c r="C1717" s="92" t="s">
        <v>1641</v>
      </c>
      <c r="D1717" s="92" t="s">
        <v>6219</v>
      </c>
      <c r="E1717" s="170">
        <v>646.46</v>
      </c>
    </row>
    <row r="1718" spans="2:5" ht="50.1" customHeight="1">
      <c r="B1718" s="171">
        <v>90843</v>
      </c>
      <c r="C1718" s="92" t="s">
        <v>1642</v>
      </c>
      <c r="D1718" s="92" t="s">
        <v>6219</v>
      </c>
      <c r="E1718" s="170">
        <v>667.96</v>
      </c>
    </row>
    <row r="1719" spans="2:5" ht="50.1" customHeight="1">
      <c r="B1719" s="171">
        <v>90844</v>
      </c>
      <c r="C1719" s="92" t="s">
        <v>1643</v>
      </c>
      <c r="D1719" s="92" t="s">
        <v>6219</v>
      </c>
      <c r="E1719" s="170">
        <v>694.99</v>
      </c>
    </row>
    <row r="1720" spans="2:5" ht="50.1" customHeight="1">
      <c r="B1720" s="171">
        <v>90847</v>
      </c>
      <c r="C1720" s="92" t="s">
        <v>1644</v>
      </c>
      <c r="D1720" s="92" t="s">
        <v>6219</v>
      </c>
      <c r="E1720" s="170">
        <v>543.08000000000004</v>
      </c>
    </row>
    <row r="1721" spans="2:5" ht="50.1" customHeight="1">
      <c r="B1721" s="171">
        <v>90848</v>
      </c>
      <c r="C1721" s="92" t="s">
        <v>1645</v>
      </c>
      <c r="D1721" s="92" t="s">
        <v>6219</v>
      </c>
      <c r="E1721" s="170">
        <v>578.22</v>
      </c>
    </row>
    <row r="1722" spans="2:5" ht="50.1" customHeight="1">
      <c r="B1722" s="171">
        <v>90849</v>
      </c>
      <c r="C1722" s="92" t="s">
        <v>1646</v>
      </c>
      <c r="D1722" s="92" t="s">
        <v>6219</v>
      </c>
      <c r="E1722" s="170">
        <v>587.87</v>
      </c>
    </row>
    <row r="1723" spans="2:5" ht="50.1" customHeight="1">
      <c r="B1723" s="171">
        <v>90850</v>
      </c>
      <c r="C1723" s="92" t="s">
        <v>1647</v>
      </c>
      <c r="D1723" s="92" t="s">
        <v>6219</v>
      </c>
      <c r="E1723" s="170">
        <v>614.9</v>
      </c>
    </row>
    <row r="1724" spans="2:5" ht="50.1" customHeight="1">
      <c r="B1724" s="171">
        <v>91009</v>
      </c>
      <c r="C1724" s="92" t="s">
        <v>1648</v>
      </c>
      <c r="D1724" s="92" t="s">
        <v>6219</v>
      </c>
      <c r="E1724" s="170">
        <v>279.27</v>
      </c>
    </row>
    <row r="1725" spans="2:5" ht="50.1" customHeight="1">
      <c r="B1725" s="171">
        <v>91010</v>
      </c>
      <c r="C1725" s="92" t="s">
        <v>1649</v>
      </c>
      <c r="D1725" s="92" t="s">
        <v>6219</v>
      </c>
      <c r="E1725" s="170">
        <v>229.71</v>
      </c>
    </row>
    <row r="1726" spans="2:5" ht="50.1" customHeight="1">
      <c r="B1726" s="171">
        <v>91011</v>
      </c>
      <c r="C1726" s="92" t="s">
        <v>1650</v>
      </c>
      <c r="D1726" s="92" t="s">
        <v>6219</v>
      </c>
      <c r="E1726" s="170">
        <v>314.77</v>
      </c>
    </row>
    <row r="1727" spans="2:5" ht="50.1" customHeight="1">
      <c r="B1727" s="171">
        <v>91012</v>
      </c>
      <c r="C1727" s="92" t="s">
        <v>1651</v>
      </c>
      <c r="D1727" s="92" t="s">
        <v>6219</v>
      </c>
      <c r="E1727" s="170">
        <v>301.70999999999998</v>
      </c>
    </row>
    <row r="1728" spans="2:5" ht="50.1" customHeight="1">
      <c r="B1728" s="171">
        <v>91013</v>
      </c>
      <c r="C1728" s="92" t="s">
        <v>1652</v>
      </c>
      <c r="D1728" s="92" t="s">
        <v>6219</v>
      </c>
      <c r="E1728" s="170">
        <v>549.08000000000004</v>
      </c>
    </row>
    <row r="1729" spans="2:5" ht="50.1" customHeight="1">
      <c r="B1729" s="171">
        <v>91014</v>
      </c>
      <c r="C1729" s="92" t="s">
        <v>1653</v>
      </c>
      <c r="D1729" s="92" t="s">
        <v>6219</v>
      </c>
      <c r="E1729" s="170">
        <v>512.39</v>
      </c>
    </row>
    <row r="1730" spans="2:5" ht="50.1" customHeight="1">
      <c r="B1730" s="171">
        <v>91015</v>
      </c>
      <c r="C1730" s="92" t="s">
        <v>1654</v>
      </c>
      <c r="D1730" s="92" t="s">
        <v>6219</v>
      </c>
      <c r="E1730" s="170">
        <v>610.37</v>
      </c>
    </row>
    <row r="1731" spans="2:5" ht="50.1" customHeight="1">
      <c r="B1731" s="171">
        <v>91016</v>
      </c>
      <c r="C1731" s="92" t="s">
        <v>1655</v>
      </c>
      <c r="D1731" s="92" t="s">
        <v>6219</v>
      </c>
      <c r="E1731" s="170">
        <v>610.27</v>
      </c>
    </row>
    <row r="1732" spans="2:5" ht="50.1" customHeight="1">
      <c r="B1732" s="171">
        <v>91286</v>
      </c>
      <c r="C1732" s="92" t="s">
        <v>1656</v>
      </c>
      <c r="D1732" s="92" t="s">
        <v>6219</v>
      </c>
      <c r="E1732" s="170">
        <v>128.58000000000001</v>
      </c>
    </row>
    <row r="1733" spans="2:5" ht="50.1" customHeight="1">
      <c r="B1733" s="171">
        <v>91287</v>
      </c>
      <c r="C1733" s="92" t="s">
        <v>1657</v>
      </c>
      <c r="D1733" s="92" t="s">
        <v>6219</v>
      </c>
      <c r="E1733" s="170">
        <v>134.5</v>
      </c>
    </row>
    <row r="1734" spans="2:5" ht="50.1" customHeight="1">
      <c r="B1734" s="171">
        <v>91288</v>
      </c>
      <c r="C1734" s="92" t="s">
        <v>1658</v>
      </c>
      <c r="D1734" s="92" t="s">
        <v>6219</v>
      </c>
      <c r="E1734" s="170">
        <v>140.44</v>
      </c>
    </row>
    <row r="1735" spans="2:5" ht="50.1" customHeight="1">
      <c r="B1735" s="171">
        <v>91290</v>
      </c>
      <c r="C1735" s="92" t="s">
        <v>1659</v>
      </c>
      <c r="D1735" s="92" t="s">
        <v>6219</v>
      </c>
      <c r="E1735" s="170">
        <v>146.36000000000001</v>
      </c>
    </row>
    <row r="1736" spans="2:5" ht="50.1" customHeight="1">
      <c r="B1736" s="171">
        <v>91291</v>
      </c>
      <c r="C1736" s="92" t="s">
        <v>1660</v>
      </c>
      <c r="D1736" s="92" t="s">
        <v>6219</v>
      </c>
      <c r="E1736" s="170">
        <v>182.87</v>
      </c>
    </row>
    <row r="1737" spans="2:5" ht="50.1" customHeight="1">
      <c r="B1737" s="171">
        <v>91292</v>
      </c>
      <c r="C1737" s="92" t="s">
        <v>1661</v>
      </c>
      <c r="D1737" s="92" t="s">
        <v>6219</v>
      </c>
      <c r="E1737" s="170">
        <v>193.34</v>
      </c>
    </row>
    <row r="1738" spans="2:5" ht="50.1" customHeight="1">
      <c r="B1738" s="171">
        <v>91293</v>
      </c>
      <c r="C1738" s="92" t="s">
        <v>1662</v>
      </c>
      <c r="D1738" s="92" t="s">
        <v>6219</v>
      </c>
      <c r="E1738" s="170">
        <v>203.82</v>
      </c>
    </row>
    <row r="1739" spans="2:5" ht="50.1" customHeight="1">
      <c r="B1739" s="171">
        <v>91294</v>
      </c>
      <c r="C1739" s="92" t="s">
        <v>1663</v>
      </c>
      <c r="D1739" s="92" t="s">
        <v>6219</v>
      </c>
      <c r="E1739" s="170">
        <v>214.32</v>
      </c>
    </row>
    <row r="1740" spans="2:5" ht="50.1" customHeight="1">
      <c r="B1740" s="171">
        <v>91295</v>
      </c>
      <c r="C1740" s="92" t="s">
        <v>1664</v>
      </c>
      <c r="D1740" s="92" t="s">
        <v>6219</v>
      </c>
      <c r="E1740" s="170">
        <v>263.14</v>
      </c>
    </row>
    <row r="1741" spans="2:5" ht="50.1" customHeight="1">
      <c r="B1741" s="171">
        <v>91296</v>
      </c>
      <c r="C1741" s="92" t="s">
        <v>1665</v>
      </c>
      <c r="D1741" s="92" t="s">
        <v>6219</v>
      </c>
      <c r="E1741" s="170">
        <v>277.99</v>
      </c>
    </row>
    <row r="1742" spans="2:5" ht="50.1" customHeight="1">
      <c r="B1742" s="171">
        <v>91297</v>
      </c>
      <c r="C1742" s="92" t="s">
        <v>1666</v>
      </c>
      <c r="D1742" s="92" t="s">
        <v>6219</v>
      </c>
      <c r="E1742" s="170">
        <v>316.42</v>
      </c>
    </row>
    <row r="1743" spans="2:5" ht="50.1" customHeight="1">
      <c r="B1743" s="171">
        <v>91298</v>
      </c>
      <c r="C1743" s="92" t="s">
        <v>1667</v>
      </c>
      <c r="D1743" s="92" t="s">
        <v>6219</v>
      </c>
      <c r="E1743" s="170">
        <v>716.22</v>
      </c>
    </row>
    <row r="1744" spans="2:5" ht="50.1" customHeight="1">
      <c r="B1744" s="171">
        <v>91299</v>
      </c>
      <c r="C1744" s="92" t="s">
        <v>1668</v>
      </c>
      <c r="D1744" s="92" t="s">
        <v>6219</v>
      </c>
      <c r="E1744" s="128">
        <v>992.35</v>
      </c>
    </row>
    <row r="1745" spans="2:5" ht="50.1" customHeight="1">
      <c r="B1745" s="171">
        <v>91300</v>
      </c>
      <c r="C1745" s="92" t="s">
        <v>1669</v>
      </c>
      <c r="D1745" s="92" t="s">
        <v>6219</v>
      </c>
      <c r="E1745" s="170">
        <v>21.07</v>
      </c>
    </row>
    <row r="1746" spans="2:5" ht="50.1" customHeight="1">
      <c r="B1746" s="171">
        <v>91301</v>
      </c>
      <c r="C1746" s="92" t="s">
        <v>1670</v>
      </c>
      <c r="D1746" s="92" t="s">
        <v>6219</v>
      </c>
      <c r="E1746" s="170">
        <v>22.2</v>
      </c>
    </row>
    <row r="1747" spans="2:5" ht="50.1" customHeight="1">
      <c r="B1747" s="171">
        <v>91302</v>
      </c>
      <c r="C1747" s="92" t="s">
        <v>1671</v>
      </c>
      <c r="D1747" s="92" t="s">
        <v>6219</v>
      </c>
      <c r="E1747" s="170">
        <v>23.34</v>
      </c>
    </row>
    <row r="1748" spans="2:5" ht="50.1" customHeight="1">
      <c r="B1748" s="171">
        <v>91303</v>
      </c>
      <c r="C1748" s="92" t="s">
        <v>1672</v>
      </c>
      <c r="D1748" s="92" t="s">
        <v>6219</v>
      </c>
      <c r="E1748" s="170">
        <v>24.5</v>
      </c>
    </row>
    <row r="1749" spans="2:5" ht="50.1" customHeight="1">
      <c r="B1749" s="171">
        <v>91304</v>
      </c>
      <c r="C1749" s="92" t="s">
        <v>1673</v>
      </c>
      <c r="D1749" s="92" t="s">
        <v>6219</v>
      </c>
      <c r="E1749" s="170">
        <v>60.86</v>
      </c>
    </row>
    <row r="1750" spans="2:5" ht="50.1" customHeight="1">
      <c r="B1750" s="171">
        <v>91305</v>
      </c>
      <c r="C1750" s="92" t="s">
        <v>1674</v>
      </c>
      <c r="D1750" s="92" t="s">
        <v>6219</v>
      </c>
      <c r="E1750" s="170">
        <v>45.94</v>
      </c>
    </row>
    <row r="1751" spans="2:5" ht="50.1" customHeight="1">
      <c r="B1751" s="171">
        <v>91306</v>
      </c>
      <c r="C1751" s="92" t="s">
        <v>1675</v>
      </c>
      <c r="D1751" s="92" t="s">
        <v>6219</v>
      </c>
      <c r="E1751" s="170">
        <v>68.239999999999995</v>
      </c>
    </row>
    <row r="1752" spans="2:5" ht="50.1" customHeight="1">
      <c r="B1752" s="171">
        <v>91307</v>
      </c>
      <c r="C1752" s="92" t="s">
        <v>1676</v>
      </c>
      <c r="D1752" s="92" t="s">
        <v>6219</v>
      </c>
      <c r="E1752" s="170">
        <v>48.2</v>
      </c>
    </row>
    <row r="1753" spans="2:5" ht="50.1" customHeight="1">
      <c r="B1753" s="171">
        <v>91312</v>
      </c>
      <c r="C1753" s="92" t="s">
        <v>1677</v>
      </c>
      <c r="D1753" s="92" t="s">
        <v>6219</v>
      </c>
      <c r="E1753" s="170">
        <v>544.22</v>
      </c>
    </row>
    <row r="1754" spans="2:5" ht="50.1" customHeight="1">
      <c r="B1754" s="171">
        <v>91313</v>
      </c>
      <c r="C1754" s="92" t="s">
        <v>1678</v>
      </c>
      <c r="D1754" s="92" t="s">
        <v>6219</v>
      </c>
      <c r="E1754" s="170">
        <v>581.48</v>
      </c>
    </row>
    <row r="1755" spans="2:5" ht="50.1" customHeight="1">
      <c r="B1755" s="171">
        <v>91314</v>
      </c>
      <c r="C1755" s="92" t="s">
        <v>1679</v>
      </c>
      <c r="D1755" s="92" t="s">
        <v>6219</v>
      </c>
      <c r="E1755" s="170">
        <v>603.63</v>
      </c>
    </row>
    <row r="1756" spans="2:5" ht="50.1" customHeight="1">
      <c r="B1756" s="171">
        <v>91315</v>
      </c>
      <c r="C1756" s="92" t="s">
        <v>1680</v>
      </c>
      <c r="D1756" s="92" t="s">
        <v>6219</v>
      </c>
      <c r="E1756" s="170">
        <v>630.52</v>
      </c>
    </row>
    <row r="1757" spans="2:5" ht="50.1" customHeight="1">
      <c r="B1757" s="171">
        <v>91318</v>
      </c>
      <c r="C1757" s="92" t="s">
        <v>1681</v>
      </c>
      <c r="D1757" s="92" t="s">
        <v>6219</v>
      </c>
      <c r="E1757" s="170">
        <v>498.28</v>
      </c>
    </row>
    <row r="1758" spans="2:5" ht="50.1" customHeight="1">
      <c r="B1758" s="171">
        <v>91319</v>
      </c>
      <c r="C1758" s="92" t="s">
        <v>1682</v>
      </c>
      <c r="D1758" s="92" t="s">
        <v>6219</v>
      </c>
      <c r="E1758" s="170">
        <v>533.28</v>
      </c>
    </row>
    <row r="1759" spans="2:5" ht="50.1" customHeight="1">
      <c r="B1759" s="171">
        <v>91320</v>
      </c>
      <c r="C1759" s="92" t="s">
        <v>1683</v>
      </c>
      <c r="D1759" s="92" t="s">
        <v>6219</v>
      </c>
      <c r="E1759" s="170">
        <v>542.77</v>
      </c>
    </row>
    <row r="1760" spans="2:5" ht="50.1" customHeight="1">
      <c r="B1760" s="171">
        <v>91321</v>
      </c>
      <c r="C1760" s="92" t="s">
        <v>1684</v>
      </c>
      <c r="D1760" s="92" t="s">
        <v>6219</v>
      </c>
      <c r="E1760" s="170">
        <v>569.66</v>
      </c>
    </row>
    <row r="1761" spans="2:5" ht="50.1" customHeight="1">
      <c r="B1761" s="171">
        <v>91324</v>
      </c>
      <c r="C1761" s="92" t="s">
        <v>1685</v>
      </c>
      <c r="D1761" s="92" t="s">
        <v>6219</v>
      </c>
      <c r="E1761" s="170">
        <v>504.28</v>
      </c>
    </row>
    <row r="1762" spans="2:5" ht="50.1" customHeight="1">
      <c r="B1762" s="171">
        <v>91325</v>
      </c>
      <c r="C1762" s="92" t="s">
        <v>1686</v>
      </c>
      <c r="D1762" s="92" t="s">
        <v>6219</v>
      </c>
      <c r="E1762" s="170">
        <v>467.45</v>
      </c>
    </row>
    <row r="1763" spans="2:5" ht="50.1" customHeight="1">
      <c r="B1763" s="171">
        <v>91326</v>
      </c>
      <c r="C1763" s="92" t="s">
        <v>1687</v>
      </c>
      <c r="D1763" s="92" t="s">
        <v>6219</v>
      </c>
      <c r="E1763" s="170">
        <v>565.27</v>
      </c>
    </row>
    <row r="1764" spans="2:5" ht="50.1" customHeight="1">
      <c r="B1764" s="171">
        <v>91327</v>
      </c>
      <c r="C1764" s="92" t="s">
        <v>1688</v>
      </c>
      <c r="D1764" s="92" t="s">
        <v>6219</v>
      </c>
      <c r="E1764" s="170">
        <v>565.03</v>
      </c>
    </row>
    <row r="1765" spans="2:5" ht="50.1" customHeight="1">
      <c r="B1765" s="171">
        <v>91328</v>
      </c>
      <c r="C1765" s="92" t="s">
        <v>1689</v>
      </c>
      <c r="D1765" s="92" t="s">
        <v>6219</v>
      </c>
      <c r="E1765" s="170">
        <v>532.95000000000005</v>
      </c>
    </row>
    <row r="1766" spans="2:5" ht="50.1" customHeight="1">
      <c r="B1766" s="171">
        <v>91329</v>
      </c>
      <c r="C1766" s="92" t="s">
        <v>1690</v>
      </c>
      <c r="D1766" s="92" t="s">
        <v>6219</v>
      </c>
      <c r="E1766" s="170">
        <v>488.15</v>
      </c>
    </row>
    <row r="1767" spans="2:5" ht="50.1" customHeight="1">
      <c r="B1767" s="171">
        <v>91330</v>
      </c>
      <c r="C1767" s="92" t="s">
        <v>1691</v>
      </c>
      <c r="D1767" s="92" t="s">
        <v>6219</v>
      </c>
      <c r="E1767" s="170">
        <v>560.66999999999996</v>
      </c>
    </row>
    <row r="1768" spans="2:5" ht="50.1" customHeight="1">
      <c r="B1768" s="171">
        <v>91331</v>
      </c>
      <c r="C1768" s="92" t="s">
        <v>1692</v>
      </c>
      <c r="D1768" s="92" t="s">
        <v>6219</v>
      </c>
      <c r="E1768" s="170">
        <v>515.73</v>
      </c>
    </row>
    <row r="1769" spans="2:5" ht="50.1" customHeight="1">
      <c r="B1769" s="171">
        <v>91332</v>
      </c>
      <c r="C1769" s="92" t="s">
        <v>1693</v>
      </c>
      <c r="D1769" s="92" t="s">
        <v>6219</v>
      </c>
      <c r="E1769" s="170">
        <v>612.02</v>
      </c>
    </row>
    <row r="1770" spans="2:5" ht="50.1" customHeight="1">
      <c r="B1770" s="171">
        <v>91333</v>
      </c>
      <c r="C1770" s="92" t="s">
        <v>1694</v>
      </c>
      <c r="D1770" s="92" t="s">
        <v>6219</v>
      </c>
      <c r="E1770" s="170">
        <v>566.91999999999996</v>
      </c>
    </row>
    <row r="1771" spans="2:5" ht="50.1" customHeight="1">
      <c r="B1771" s="171">
        <v>91334</v>
      </c>
      <c r="C1771" s="92" t="s">
        <v>1695</v>
      </c>
      <c r="D1771" s="92" t="s">
        <v>6219</v>
      </c>
      <c r="E1771" s="128">
        <v>1011.82</v>
      </c>
    </row>
    <row r="1772" spans="2:5" ht="50.1" customHeight="1">
      <c r="B1772" s="171">
        <v>91335</v>
      </c>
      <c r="C1772" s="92" t="s">
        <v>1696</v>
      </c>
      <c r="D1772" s="92" t="s">
        <v>6219</v>
      </c>
      <c r="E1772" s="128">
        <v>966.72</v>
      </c>
    </row>
    <row r="1773" spans="2:5" ht="50.1" customHeight="1">
      <c r="B1773" s="171">
        <v>91336</v>
      </c>
      <c r="C1773" s="92" t="s">
        <v>1697</v>
      </c>
      <c r="D1773" s="92" t="s">
        <v>6219</v>
      </c>
      <c r="E1773" s="128">
        <v>1287.95</v>
      </c>
    </row>
    <row r="1774" spans="2:5" ht="50.1" customHeight="1">
      <c r="B1774" s="171">
        <v>91337</v>
      </c>
      <c r="C1774" s="92" t="s">
        <v>1698</v>
      </c>
      <c r="D1774" s="92" t="s">
        <v>6219</v>
      </c>
      <c r="E1774" s="128">
        <v>1242.8499999999999</v>
      </c>
    </row>
    <row r="1775" spans="2:5" ht="50.1" customHeight="1">
      <c r="B1775" s="92" t="s">
        <v>1699</v>
      </c>
      <c r="C1775" s="92" t="s">
        <v>1700</v>
      </c>
      <c r="D1775" s="92" t="s">
        <v>6219</v>
      </c>
      <c r="E1775" s="128">
        <v>1933.45</v>
      </c>
    </row>
    <row r="1776" spans="2:5" ht="50.1" customHeight="1">
      <c r="B1776" s="171">
        <v>84844</v>
      </c>
      <c r="C1776" s="92" t="s">
        <v>1701</v>
      </c>
      <c r="D1776" s="92" t="s">
        <v>6284</v>
      </c>
      <c r="E1776" s="170">
        <v>530.47</v>
      </c>
    </row>
    <row r="1777" spans="2:5" ht="50.1" customHeight="1">
      <c r="B1777" s="171">
        <v>84845</v>
      </c>
      <c r="C1777" s="92" t="s">
        <v>1702</v>
      </c>
      <c r="D1777" s="92" t="s">
        <v>6284</v>
      </c>
      <c r="E1777" s="170">
        <v>836.88</v>
      </c>
    </row>
    <row r="1778" spans="2:5" ht="50.1" customHeight="1">
      <c r="B1778" s="171">
        <v>84846</v>
      </c>
      <c r="C1778" s="92" t="s">
        <v>1703</v>
      </c>
      <c r="D1778" s="92" t="s">
        <v>6284</v>
      </c>
      <c r="E1778" s="170">
        <v>847.66</v>
      </c>
    </row>
    <row r="1779" spans="2:5" ht="50.1" customHeight="1">
      <c r="B1779" s="171">
        <v>84847</v>
      </c>
      <c r="C1779" s="92" t="s">
        <v>1704</v>
      </c>
      <c r="D1779" s="92" t="s">
        <v>6284</v>
      </c>
      <c r="E1779" s="170">
        <v>847.66</v>
      </c>
    </row>
    <row r="1780" spans="2:5" ht="50.1" customHeight="1">
      <c r="B1780" s="171">
        <v>84848</v>
      </c>
      <c r="C1780" s="92" t="s">
        <v>1705</v>
      </c>
      <c r="D1780" s="92" t="s">
        <v>6284</v>
      </c>
      <c r="E1780" s="170">
        <v>661.88</v>
      </c>
    </row>
    <row r="1781" spans="2:5" ht="50.1" customHeight="1">
      <c r="B1781" s="92" t="s">
        <v>1706</v>
      </c>
      <c r="C1781" s="92" t="s">
        <v>1707</v>
      </c>
      <c r="D1781" s="92" t="s">
        <v>6284</v>
      </c>
      <c r="E1781" s="170">
        <v>557.61</v>
      </c>
    </row>
    <row r="1782" spans="2:5" ht="50.1" customHeight="1">
      <c r="B1782" s="92" t="s">
        <v>1708</v>
      </c>
      <c r="C1782" s="92" t="s">
        <v>1709</v>
      </c>
      <c r="D1782" s="92" t="s">
        <v>6284</v>
      </c>
      <c r="E1782" s="170">
        <v>529.38</v>
      </c>
    </row>
    <row r="1783" spans="2:5" ht="50.1" customHeight="1">
      <c r="B1783" s="92" t="s">
        <v>1710</v>
      </c>
      <c r="C1783" s="92" t="s">
        <v>1711</v>
      </c>
      <c r="D1783" s="92" t="s">
        <v>6219</v>
      </c>
      <c r="E1783" s="170">
        <v>98.28</v>
      </c>
    </row>
    <row r="1784" spans="2:5" ht="50.1" customHeight="1">
      <c r="B1784" s="92" t="s">
        <v>1712</v>
      </c>
      <c r="C1784" s="92" t="s">
        <v>1713</v>
      </c>
      <c r="D1784" s="92" t="s">
        <v>6219</v>
      </c>
      <c r="E1784" s="170">
        <v>109.32</v>
      </c>
    </row>
    <row r="1785" spans="2:5" ht="50.1" customHeight="1">
      <c r="B1785" s="92" t="s">
        <v>1714</v>
      </c>
      <c r="C1785" s="92" t="s">
        <v>1715</v>
      </c>
      <c r="D1785" s="92" t="s">
        <v>6284</v>
      </c>
      <c r="E1785" s="170">
        <v>738.6</v>
      </c>
    </row>
    <row r="1786" spans="2:5" ht="50.1" customHeight="1">
      <c r="B1786" s="92" t="s">
        <v>1716</v>
      </c>
      <c r="C1786" s="92" t="s">
        <v>1717</v>
      </c>
      <c r="D1786" s="92" t="s">
        <v>6284</v>
      </c>
      <c r="E1786" s="170">
        <v>618.95000000000005</v>
      </c>
    </row>
    <row r="1787" spans="2:5" ht="50.1" customHeight="1">
      <c r="B1787" s="92" t="s">
        <v>1718</v>
      </c>
      <c r="C1787" s="92" t="s">
        <v>1719</v>
      </c>
      <c r="D1787" s="92" t="s">
        <v>6284</v>
      </c>
      <c r="E1787" s="170">
        <v>423.41</v>
      </c>
    </row>
    <row r="1788" spans="2:5" ht="50.1" customHeight="1">
      <c r="B1788" s="171">
        <v>84854</v>
      </c>
      <c r="C1788" s="92" t="s">
        <v>1720</v>
      </c>
      <c r="D1788" s="92" t="s">
        <v>6462</v>
      </c>
      <c r="E1788" s="170">
        <v>29.33</v>
      </c>
    </row>
    <row r="1789" spans="2:5" ht="50.1" customHeight="1">
      <c r="B1789" s="171">
        <v>94559</v>
      </c>
      <c r="C1789" s="92" t="s">
        <v>1721</v>
      </c>
      <c r="D1789" s="92" t="s">
        <v>6284</v>
      </c>
      <c r="E1789" s="170">
        <v>612.98</v>
      </c>
    </row>
    <row r="1790" spans="2:5" ht="50.1" customHeight="1">
      <c r="B1790" s="171">
        <v>94560</v>
      </c>
      <c r="C1790" s="92" t="s">
        <v>1722</v>
      </c>
      <c r="D1790" s="92" t="s">
        <v>6284</v>
      </c>
      <c r="E1790" s="170">
        <v>569.54</v>
      </c>
    </row>
    <row r="1791" spans="2:5" ht="50.1" customHeight="1">
      <c r="B1791" s="171">
        <v>94562</v>
      </c>
      <c r="C1791" s="92" t="s">
        <v>1723</v>
      </c>
      <c r="D1791" s="92" t="s">
        <v>6284</v>
      </c>
      <c r="E1791" s="170">
        <v>596.91999999999996</v>
      </c>
    </row>
    <row r="1792" spans="2:5" ht="50.1" customHeight="1">
      <c r="B1792" s="171">
        <v>94563</v>
      </c>
      <c r="C1792" s="92" t="s">
        <v>1724</v>
      </c>
      <c r="D1792" s="92" t="s">
        <v>6284</v>
      </c>
      <c r="E1792" s="170">
        <v>751.63</v>
      </c>
    </row>
    <row r="1793" spans="2:5" ht="50.1" customHeight="1">
      <c r="B1793" s="171">
        <v>94564</v>
      </c>
      <c r="C1793" s="92" t="s">
        <v>1725</v>
      </c>
      <c r="D1793" s="92" t="s">
        <v>6284</v>
      </c>
      <c r="E1793" s="170">
        <v>565.09</v>
      </c>
    </row>
    <row r="1794" spans="2:5" ht="50.1" customHeight="1">
      <c r="B1794" s="171">
        <v>94565</v>
      </c>
      <c r="C1794" s="92" t="s">
        <v>1726</v>
      </c>
      <c r="D1794" s="92" t="s">
        <v>6284</v>
      </c>
      <c r="E1794" s="170">
        <v>553.34</v>
      </c>
    </row>
    <row r="1795" spans="2:5" ht="50.1" customHeight="1">
      <c r="B1795" s="171">
        <v>94567</v>
      </c>
      <c r="C1795" s="92" t="s">
        <v>1727</v>
      </c>
      <c r="D1795" s="92" t="s">
        <v>6284</v>
      </c>
      <c r="E1795" s="170">
        <v>575.79</v>
      </c>
    </row>
    <row r="1796" spans="2:5" ht="50.1" customHeight="1">
      <c r="B1796" s="171">
        <v>94568</v>
      </c>
      <c r="C1796" s="92" t="s">
        <v>1728</v>
      </c>
      <c r="D1796" s="92" t="s">
        <v>6284</v>
      </c>
      <c r="E1796" s="170">
        <v>726.92</v>
      </c>
    </row>
    <row r="1797" spans="2:5" ht="50.1" customHeight="1">
      <c r="B1797" s="171">
        <v>99837</v>
      </c>
      <c r="C1797" s="92" t="s">
        <v>16143</v>
      </c>
      <c r="D1797" s="92" t="s">
        <v>6462</v>
      </c>
      <c r="E1797" s="170">
        <v>359.02</v>
      </c>
    </row>
    <row r="1798" spans="2:5" ht="50.1" customHeight="1">
      <c r="B1798" s="171">
        <v>99839</v>
      </c>
      <c r="C1798" s="92" t="s">
        <v>16144</v>
      </c>
      <c r="D1798" s="92" t="s">
        <v>6462</v>
      </c>
      <c r="E1798" s="170">
        <v>296.83999999999997</v>
      </c>
    </row>
    <row r="1799" spans="2:5" ht="50.1" customHeight="1">
      <c r="B1799" s="171">
        <v>99841</v>
      </c>
      <c r="C1799" s="92" t="s">
        <v>16145</v>
      </c>
      <c r="D1799" s="92" t="s">
        <v>6462</v>
      </c>
      <c r="E1799" s="170">
        <v>677.91</v>
      </c>
    </row>
    <row r="1800" spans="2:5" ht="50.1" customHeight="1">
      <c r="B1800" s="171">
        <v>99855</v>
      </c>
      <c r="C1800" s="92" t="s">
        <v>16146</v>
      </c>
      <c r="D1800" s="92" t="s">
        <v>6462</v>
      </c>
      <c r="E1800" s="170">
        <v>65.14</v>
      </c>
    </row>
    <row r="1801" spans="2:5" ht="50.1" customHeight="1">
      <c r="B1801" s="171">
        <v>99857</v>
      </c>
      <c r="C1801" s="92" t="s">
        <v>16147</v>
      </c>
      <c r="D1801" s="92" t="s">
        <v>6462</v>
      </c>
      <c r="E1801" s="170">
        <v>62.31</v>
      </c>
    </row>
    <row r="1802" spans="2:5" ht="50.1" customHeight="1">
      <c r="B1802" s="171">
        <v>99861</v>
      </c>
      <c r="C1802" s="92" t="s">
        <v>16148</v>
      </c>
      <c r="D1802" s="92" t="s">
        <v>6284</v>
      </c>
      <c r="E1802" s="170">
        <v>371.15</v>
      </c>
    </row>
    <row r="1803" spans="2:5" ht="50.1" customHeight="1">
      <c r="B1803" s="171">
        <v>99862</v>
      </c>
      <c r="C1803" s="92" t="s">
        <v>16149</v>
      </c>
      <c r="D1803" s="92" t="s">
        <v>6284</v>
      </c>
      <c r="E1803" s="170">
        <v>424.48</v>
      </c>
    </row>
    <row r="1804" spans="2:5" ht="50.1" customHeight="1">
      <c r="B1804" s="171">
        <v>73665</v>
      </c>
      <c r="C1804" s="92" t="s">
        <v>1729</v>
      </c>
      <c r="D1804" s="92" t="s">
        <v>6462</v>
      </c>
      <c r="E1804" s="170">
        <v>56.63</v>
      </c>
    </row>
    <row r="1805" spans="2:5" ht="50.1" customHeight="1">
      <c r="B1805" s="92" t="s">
        <v>1730</v>
      </c>
      <c r="C1805" s="92" t="s">
        <v>1731</v>
      </c>
      <c r="D1805" s="92" t="s">
        <v>6462</v>
      </c>
      <c r="E1805" s="170">
        <v>230.02</v>
      </c>
    </row>
    <row r="1806" spans="2:5" ht="50.1" customHeight="1">
      <c r="B1806" s="171">
        <v>68050</v>
      </c>
      <c r="C1806" s="92" t="s">
        <v>1732</v>
      </c>
      <c r="D1806" s="92" t="s">
        <v>6284</v>
      </c>
      <c r="E1806" s="170">
        <v>349.12</v>
      </c>
    </row>
    <row r="1807" spans="2:5" ht="50.1" customHeight="1">
      <c r="B1807" s="171">
        <v>90838</v>
      </c>
      <c r="C1807" s="92" t="s">
        <v>1733</v>
      </c>
      <c r="D1807" s="92" t="s">
        <v>6219</v>
      </c>
      <c r="E1807" s="128">
        <v>1082.53</v>
      </c>
    </row>
    <row r="1808" spans="2:5" ht="50.1" customHeight="1">
      <c r="B1808" s="171">
        <v>91338</v>
      </c>
      <c r="C1808" s="92" t="s">
        <v>1734</v>
      </c>
      <c r="D1808" s="92" t="s">
        <v>6284</v>
      </c>
      <c r="E1808" s="170">
        <v>555.16999999999996</v>
      </c>
    </row>
    <row r="1809" spans="2:5" ht="50.1" customHeight="1">
      <c r="B1809" s="171">
        <v>91341</v>
      </c>
      <c r="C1809" s="92" t="s">
        <v>1735</v>
      </c>
      <c r="D1809" s="92" t="s">
        <v>6284</v>
      </c>
      <c r="E1809" s="170">
        <v>408.45</v>
      </c>
    </row>
    <row r="1810" spans="2:5" ht="50.1" customHeight="1">
      <c r="B1810" s="171">
        <v>94805</v>
      </c>
      <c r="C1810" s="92" t="s">
        <v>1736</v>
      </c>
      <c r="D1810" s="92" t="s">
        <v>6219</v>
      </c>
      <c r="E1810" s="170">
        <v>652.63</v>
      </c>
    </row>
    <row r="1811" spans="2:5" ht="50.1" customHeight="1">
      <c r="B1811" s="171">
        <v>94806</v>
      </c>
      <c r="C1811" s="92" t="s">
        <v>1737</v>
      </c>
      <c r="D1811" s="92" t="s">
        <v>6219</v>
      </c>
      <c r="E1811" s="170">
        <v>509.71</v>
      </c>
    </row>
    <row r="1812" spans="2:5" ht="50.1" customHeight="1">
      <c r="B1812" s="171">
        <v>94807</v>
      </c>
      <c r="C1812" s="92" t="s">
        <v>1738</v>
      </c>
      <c r="D1812" s="92" t="s">
        <v>6219</v>
      </c>
      <c r="E1812" s="170">
        <v>615.24</v>
      </c>
    </row>
    <row r="1813" spans="2:5" ht="50.1" customHeight="1">
      <c r="B1813" s="92" t="s">
        <v>1739</v>
      </c>
      <c r="C1813" s="92" t="s">
        <v>1740</v>
      </c>
      <c r="D1813" s="92" t="s">
        <v>6219</v>
      </c>
      <c r="E1813" s="170">
        <v>91.07</v>
      </c>
    </row>
    <row r="1814" spans="2:5" ht="50.1" customHeight="1">
      <c r="B1814" s="171">
        <v>84885</v>
      </c>
      <c r="C1814" s="92" t="s">
        <v>1741</v>
      </c>
      <c r="D1814" s="92" t="s">
        <v>6219</v>
      </c>
      <c r="E1814" s="170">
        <v>537.1</v>
      </c>
    </row>
    <row r="1815" spans="2:5" ht="50.1" customHeight="1">
      <c r="B1815" s="171">
        <v>84886</v>
      </c>
      <c r="C1815" s="92" t="s">
        <v>1742</v>
      </c>
      <c r="D1815" s="92" t="s">
        <v>6219</v>
      </c>
      <c r="E1815" s="170">
        <v>960.43</v>
      </c>
    </row>
    <row r="1816" spans="2:5" ht="50.1" customHeight="1">
      <c r="B1816" s="171">
        <v>84889</v>
      </c>
      <c r="C1816" s="92" t="s">
        <v>1743</v>
      </c>
      <c r="D1816" s="92" t="s">
        <v>6219</v>
      </c>
      <c r="E1816" s="170">
        <v>16.190000000000001</v>
      </c>
    </row>
    <row r="1817" spans="2:5" ht="50.1" customHeight="1">
      <c r="B1817" s="171">
        <v>84891</v>
      </c>
      <c r="C1817" s="92" t="s">
        <v>1744</v>
      </c>
      <c r="D1817" s="92" t="s">
        <v>6219</v>
      </c>
      <c r="E1817" s="170">
        <v>167.21</v>
      </c>
    </row>
    <row r="1818" spans="2:5" ht="50.1" customHeight="1">
      <c r="B1818" s="92" t="s">
        <v>1745</v>
      </c>
      <c r="C1818" s="92" t="s">
        <v>1746</v>
      </c>
      <c r="D1818" s="92" t="s">
        <v>6219</v>
      </c>
      <c r="E1818" s="170">
        <v>31.29</v>
      </c>
    </row>
    <row r="1819" spans="2:5" ht="50.1" customHeight="1">
      <c r="B1819" s="92" t="s">
        <v>1747</v>
      </c>
      <c r="C1819" s="92" t="s">
        <v>1748</v>
      </c>
      <c r="D1819" s="92" t="s">
        <v>6219</v>
      </c>
      <c r="E1819" s="170">
        <v>24.97</v>
      </c>
    </row>
    <row r="1820" spans="2:5" ht="50.1" customHeight="1">
      <c r="B1820" s="92" t="s">
        <v>1749</v>
      </c>
      <c r="C1820" s="92" t="s">
        <v>1750</v>
      </c>
      <c r="D1820" s="92" t="s">
        <v>6219</v>
      </c>
      <c r="E1820" s="170">
        <v>136.69</v>
      </c>
    </row>
    <row r="1821" spans="2:5" ht="50.1" customHeight="1">
      <c r="B1821" s="171">
        <v>84950</v>
      </c>
      <c r="C1821" s="92" t="s">
        <v>1751</v>
      </c>
      <c r="D1821" s="92" t="s">
        <v>6219</v>
      </c>
      <c r="E1821" s="170">
        <v>43.87</v>
      </c>
    </row>
    <row r="1822" spans="2:5" ht="50.1" customHeight="1">
      <c r="B1822" s="171">
        <v>84952</v>
      </c>
      <c r="C1822" s="92" t="s">
        <v>1752</v>
      </c>
      <c r="D1822" s="92" t="s">
        <v>6219</v>
      </c>
      <c r="E1822" s="170">
        <v>32.85</v>
      </c>
    </row>
    <row r="1823" spans="2:5" ht="50.1" customHeight="1">
      <c r="B1823" s="171">
        <v>72116</v>
      </c>
      <c r="C1823" s="92" t="s">
        <v>1753</v>
      </c>
      <c r="D1823" s="92" t="s">
        <v>6284</v>
      </c>
      <c r="E1823" s="170">
        <v>83.77</v>
      </c>
    </row>
    <row r="1824" spans="2:5" ht="50.1" customHeight="1">
      <c r="B1824" s="171">
        <v>72117</v>
      </c>
      <c r="C1824" s="92" t="s">
        <v>1754</v>
      </c>
      <c r="D1824" s="92" t="s">
        <v>6284</v>
      </c>
      <c r="E1824" s="170">
        <v>107.09</v>
      </c>
    </row>
    <row r="1825" spans="2:5" ht="50.1" customHeight="1">
      <c r="B1825" s="171">
        <v>72118</v>
      </c>
      <c r="C1825" s="92" t="s">
        <v>1755</v>
      </c>
      <c r="D1825" s="92" t="s">
        <v>6284</v>
      </c>
      <c r="E1825" s="170">
        <v>135.33000000000001</v>
      </c>
    </row>
    <row r="1826" spans="2:5" ht="50.1" customHeight="1">
      <c r="B1826" s="171">
        <v>72119</v>
      </c>
      <c r="C1826" s="92" t="s">
        <v>1756</v>
      </c>
      <c r="D1826" s="92" t="s">
        <v>6284</v>
      </c>
      <c r="E1826" s="170">
        <v>169.74</v>
      </c>
    </row>
    <row r="1827" spans="2:5" ht="50.1" customHeight="1">
      <c r="B1827" s="171">
        <v>72120</v>
      </c>
      <c r="C1827" s="92" t="s">
        <v>1757</v>
      </c>
      <c r="D1827" s="92" t="s">
        <v>6284</v>
      </c>
      <c r="E1827" s="170">
        <v>213.6</v>
      </c>
    </row>
    <row r="1828" spans="2:5" ht="50.1" customHeight="1">
      <c r="B1828" s="171">
        <v>72122</v>
      </c>
      <c r="C1828" s="92" t="s">
        <v>1758</v>
      </c>
      <c r="D1828" s="92" t="s">
        <v>6284</v>
      </c>
      <c r="E1828" s="170">
        <v>92.33</v>
      </c>
    </row>
    <row r="1829" spans="2:5" ht="50.1" customHeight="1">
      <c r="B1829" s="171">
        <v>72123</v>
      </c>
      <c r="C1829" s="92" t="s">
        <v>1759</v>
      </c>
      <c r="D1829" s="92" t="s">
        <v>6284</v>
      </c>
      <c r="E1829" s="170">
        <v>241.66</v>
      </c>
    </row>
    <row r="1830" spans="2:5" ht="50.1" customHeight="1">
      <c r="B1830" s="92" t="s">
        <v>1760</v>
      </c>
      <c r="C1830" s="92" t="s">
        <v>1761</v>
      </c>
      <c r="D1830" s="92" t="s">
        <v>6219</v>
      </c>
      <c r="E1830" s="128">
        <v>1638.64</v>
      </c>
    </row>
    <row r="1831" spans="2:5" ht="50.1" customHeight="1">
      <c r="B1831" s="92" t="s">
        <v>1762</v>
      </c>
      <c r="C1831" s="92" t="s">
        <v>1763</v>
      </c>
      <c r="D1831" s="92" t="s">
        <v>6284</v>
      </c>
      <c r="E1831" s="170">
        <v>324.18</v>
      </c>
    </row>
    <row r="1832" spans="2:5" ht="50.1" customHeight="1">
      <c r="B1832" s="92" t="s">
        <v>1764</v>
      </c>
      <c r="C1832" s="92" t="s">
        <v>1765</v>
      </c>
      <c r="D1832" s="92" t="s">
        <v>6284</v>
      </c>
      <c r="E1832" s="170">
        <v>373.08</v>
      </c>
    </row>
    <row r="1833" spans="2:5" ht="50.1" customHeight="1">
      <c r="B1833" s="171">
        <v>84957</v>
      </c>
      <c r="C1833" s="92" t="s">
        <v>1766</v>
      </c>
      <c r="D1833" s="92" t="s">
        <v>6284</v>
      </c>
      <c r="E1833" s="170">
        <v>128.79</v>
      </c>
    </row>
    <row r="1834" spans="2:5" ht="50.1" customHeight="1">
      <c r="B1834" s="171">
        <v>84959</v>
      </c>
      <c r="C1834" s="92" t="s">
        <v>1767</v>
      </c>
      <c r="D1834" s="92" t="s">
        <v>6284</v>
      </c>
      <c r="E1834" s="170">
        <v>150.12</v>
      </c>
    </row>
    <row r="1835" spans="2:5" ht="50.1" customHeight="1">
      <c r="B1835" s="171">
        <v>85001</v>
      </c>
      <c r="C1835" s="92" t="s">
        <v>1768</v>
      </c>
      <c r="D1835" s="92" t="s">
        <v>6284</v>
      </c>
      <c r="E1835" s="170">
        <v>143.01</v>
      </c>
    </row>
    <row r="1836" spans="2:5" ht="50.1" customHeight="1">
      <c r="B1836" s="171">
        <v>85002</v>
      </c>
      <c r="C1836" s="92" t="s">
        <v>1769</v>
      </c>
      <c r="D1836" s="92" t="s">
        <v>6284</v>
      </c>
      <c r="E1836" s="170">
        <v>199.9</v>
      </c>
    </row>
    <row r="1837" spans="2:5" ht="50.1" customHeight="1">
      <c r="B1837" s="171">
        <v>85004</v>
      </c>
      <c r="C1837" s="92" t="s">
        <v>1770</v>
      </c>
      <c r="D1837" s="92" t="s">
        <v>6284</v>
      </c>
      <c r="E1837" s="170">
        <v>100.35</v>
      </c>
    </row>
    <row r="1838" spans="2:5" ht="50.1" customHeight="1">
      <c r="B1838" s="171">
        <v>85005</v>
      </c>
      <c r="C1838" s="92" t="s">
        <v>1771</v>
      </c>
      <c r="D1838" s="92" t="s">
        <v>6284</v>
      </c>
      <c r="E1838" s="170">
        <v>296.14999999999998</v>
      </c>
    </row>
    <row r="1839" spans="2:5" ht="50.1" customHeight="1">
      <c r="B1839" s="171">
        <v>68054</v>
      </c>
      <c r="C1839" s="92" t="s">
        <v>1772</v>
      </c>
      <c r="D1839" s="92" t="s">
        <v>6284</v>
      </c>
      <c r="E1839" s="170">
        <v>218.97</v>
      </c>
    </row>
    <row r="1840" spans="2:5" ht="50.1" customHeight="1">
      <c r="B1840" s="92" t="s">
        <v>1773</v>
      </c>
      <c r="C1840" s="92" t="s">
        <v>1774</v>
      </c>
      <c r="D1840" s="92" t="s">
        <v>6284</v>
      </c>
      <c r="E1840" s="170">
        <v>477.84</v>
      </c>
    </row>
    <row r="1841" spans="2:5" ht="50.1" customHeight="1">
      <c r="B1841" s="92" t="s">
        <v>1775</v>
      </c>
      <c r="C1841" s="92" t="s">
        <v>1776</v>
      </c>
      <c r="D1841" s="92" t="s">
        <v>6284</v>
      </c>
      <c r="E1841" s="170">
        <v>652.39</v>
      </c>
    </row>
    <row r="1842" spans="2:5" ht="50.1" customHeight="1">
      <c r="B1842" s="171">
        <v>85188</v>
      </c>
      <c r="C1842" s="92" t="s">
        <v>1777</v>
      </c>
      <c r="D1842" s="92" t="s">
        <v>6219</v>
      </c>
      <c r="E1842" s="170">
        <v>592.65</v>
      </c>
    </row>
    <row r="1843" spans="2:5" ht="50.1" customHeight="1">
      <c r="B1843" s="171">
        <v>85189</v>
      </c>
      <c r="C1843" s="92" t="s">
        <v>1778</v>
      </c>
      <c r="D1843" s="92" t="s">
        <v>6219</v>
      </c>
      <c r="E1843" s="128">
        <v>1211.77</v>
      </c>
    </row>
    <row r="1844" spans="2:5" ht="50.1" customHeight="1">
      <c r="B1844" s="171">
        <v>85010</v>
      </c>
      <c r="C1844" s="92" t="s">
        <v>1779</v>
      </c>
      <c r="D1844" s="92" t="s">
        <v>6284</v>
      </c>
      <c r="E1844" s="170">
        <v>250.26</v>
      </c>
    </row>
    <row r="1845" spans="2:5" ht="50.1" customHeight="1">
      <c r="B1845" s="171">
        <v>94569</v>
      </c>
      <c r="C1845" s="92" t="s">
        <v>1780</v>
      </c>
      <c r="D1845" s="92" t="s">
        <v>6284</v>
      </c>
      <c r="E1845" s="170">
        <v>343.17</v>
      </c>
    </row>
    <row r="1846" spans="2:5" ht="50.1" customHeight="1">
      <c r="B1846" s="171">
        <v>94570</v>
      </c>
      <c r="C1846" s="92" t="s">
        <v>1781</v>
      </c>
      <c r="D1846" s="92" t="s">
        <v>6284</v>
      </c>
      <c r="E1846" s="170">
        <v>212.91</v>
      </c>
    </row>
    <row r="1847" spans="2:5" ht="50.1" customHeight="1">
      <c r="B1847" s="171">
        <v>94572</v>
      </c>
      <c r="C1847" s="92" t="s">
        <v>1782</v>
      </c>
      <c r="D1847" s="92" t="s">
        <v>6284</v>
      </c>
      <c r="E1847" s="170">
        <v>319.74</v>
      </c>
    </row>
    <row r="1848" spans="2:5" ht="50.1" customHeight="1">
      <c r="B1848" s="171">
        <v>94573</v>
      </c>
      <c r="C1848" s="92" t="s">
        <v>1783</v>
      </c>
      <c r="D1848" s="92" t="s">
        <v>6284</v>
      </c>
      <c r="E1848" s="170">
        <v>248.2</v>
      </c>
    </row>
    <row r="1849" spans="2:5" ht="50.1" customHeight="1">
      <c r="B1849" s="171">
        <v>94574</v>
      </c>
      <c r="C1849" s="92" t="s">
        <v>1784</v>
      </c>
      <c r="D1849" s="92" t="s">
        <v>6284</v>
      </c>
      <c r="E1849" s="170">
        <v>363.43</v>
      </c>
    </row>
    <row r="1850" spans="2:5" ht="50.1" customHeight="1">
      <c r="B1850" s="171">
        <v>94575</v>
      </c>
      <c r="C1850" s="92" t="s">
        <v>1785</v>
      </c>
      <c r="D1850" s="92" t="s">
        <v>6284</v>
      </c>
      <c r="E1850" s="170">
        <v>378.6</v>
      </c>
    </row>
    <row r="1851" spans="2:5" ht="50.1" customHeight="1">
      <c r="B1851" s="171">
        <v>94576</v>
      </c>
      <c r="C1851" s="92" t="s">
        <v>1786</v>
      </c>
      <c r="D1851" s="92" t="s">
        <v>6284</v>
      </c>
      <c r="E1851" s="170">
        <v>222.65</v>
      </c>
    </row>
    <row r="1852" spans="2:5" ht="50.1" customHeight="1">
      <c r="B1852" s="171">
        <v>94578</v>
      </c>
      <c r="C1852" s="92" t="s">
        <v>1787</v>
      </c>
      <c r="D1852" s="92" t="s">
        <v>6284</v>
      </c>
      <c r="E1852" s="170">
        <v>329.64</v>
      </c>
    </row>
    <row r="1853" spans="2:5" ht="50.1" customHeight="1">
      <c r="B1853" s="171">
        <v>94579</v>
      </c>
      <c r="C1853" s="92" t="s">
        <v>1788</v>
      </c>
      <c r="D1853" s="92" t="s">
        <v>6284</v>
      </c>
      <c r="E1853" s="170">
        <v>258.92</v>
      </c>
    </row>
    <row r="1854" spans="2:5" ht="50.1" customHeight="1">
      <c r="B1854" s="171">
        <v>94580</v>
      </c>
      <c r="C1854" s="92" t="s">
        <v>1789</v>
      </c>
      <c r="D1854" s="92" t="s">
        <v>6284</v>
      </c>
      <c r="E1854" s="170">
        <v>373.79</v>
      </c>
    </row>
    <row r="1855" spans="2:5" ht="50.1" customHeight="1">
      <c r="B1855" s="171">
        <v>94581</v>
      </c>
      <c r="C1855" s="92" t="s">
        <v>1790</v>
      </c>
      <c r="D1855" s="92" t="s">
        <v>6284</v>
      </c>
      <c r="E1855" s="170">
        <v>379.04</v>
      </c>
    </row>
    <row r="1856" spans="2:5" ht="50.1" customHeight="1">
      <c r="B1856" s="171">
        <v>94582</v>
      </c>
      <c r="C1856" s="92" t="s">
        <v>1791</v>
      </c>
      <c r="D1856" s="92" t="s">
        <v>6284</v>
      </c>
      <c r="E1856" s="170">
        <v>223.56</v>
      </c>
    </row>
    <row r="1857" spans="2:5" ht="50.1" customHeight="1">
      <c r="B1857" s="171">
        <v>94584</v>
      </c>
      <c r="C1857" s="92" t="s">
        <v>1792</v>
      </c>
      <c r="D1857" s="92" t="s">
        <v>6284</v>
      </c>
      <c r="E1857" s="170">
        <v>336.18</v>
      </c>
    </row>
    <row r="1858" spans="2:5" ht="50.1" customHeight="1">
      <c r="B1858" s="171">
        <v>94585</v>
      </c>
      <c r="C1858" s="92" t="s">
        <v>1793</v>
      </c>
      <c r="D1858" s="92" t="s">
        <v>6284</v>
      </c>
      <c r="E1858" s="170">
        <v>259.05</v>
      </c>
    </row>
    <row r="1859" spans="2:5" ht="50.1" customHeight="1">
      <c r="B1859" s="171">
        <v>94586</v>
      </c>
      <c r="C1859" s="92" t="s">
        <v>1794</v>
      </c>
      <c r="D1859" s="92" t="s">
        <v>6284</v>
      </c>
      <c r="E1859" s="170">
        <v>381.13</v>
      </c>
    </row>
    <row r="1860" spans="2:5" ht="50.1" customHeight="1">
      <c r="B1860" s="92" t="s">
        <v>1795</v>
      </c>
      <c r="C1860" s="92" t="s">
        <v>1796</v>
      </c>
      <c r="D1860" s="92" t="s">
        <v>6462</v>
      </c>
      <c r="E1860" s="170">
        <v>46.9</v>
      </c>
    </row>
    <row r="1861" spans="2:5" ht="50.1" customHeight="1">
      <c r="B1861" s="92" t="s">
        <v>1797</v>
      </c>
      <c r="C1861" s="92" t="s">
        <v>1798</v>
      </c>
      <c r="D1861" s="92" t="s">
        <v>6462</v>
      </c>
      <c r="E1861" s="170">
        <v>34.9</v>
      </c>
    </row>
    <row r="1862" spans="2:5" ht="50.1" customHeight="1">
      <c r="B1862" s="171">
        <v>85015</v>
      </c>
      <c r="C1862" s="92" t="s">
        <v>1799</v>
      </c>
      <c r="D1862" s="92" t="s">
        <v>6462</v>
      </c>
      <c r="E1862" s="170">
        <v>20.36</v>
      </c>
    </row>
    <row r="1863" spans="2:5" ht="50.1" customHeight="1">
      <c r="B1863" s="171">
        <v>85016</v>
      </c>
      <c r="C1863" s="92" t="s">
        <v>1800</v>
      </c>
      <c r="D1863" s="92" t="s">
        <v>6462</v>
      </c>
      <c r="E1863" s="170">
        <v>26.38</v>
      </c>
    </row>
    <row r="1864" spans="2:5" ht="50.1" customHeight="1">
      <c r="B1864" s="171">
        <v>97751</v>
      </c>
      <c r="C1864" s="92" t="s">
        <v>1801</v>
      </c>
      <c r="D1864" s="92" t="s">
        <v>25</v>
      </c>
      <c r="E1864" s="170">
        <v>561.9</v>
      </c>
    </row>
    <row r="1865" spans="2:5" ht="50.1" customHeight="1">
      <c r="B1865" s="171">
        <v>97752</v>
      </c>
      <c r="C1865" s="92" t="s">
        <v>1802</v>
      </c>
      <c r="D1865" s="92" t="s">
        <v>25</v>
      </c>
      <c r="E1865" s="170">
        <v>531.63</v>
      </c>
    </row>
    <row r="1866" spans="2:5" ht="50.1" customHeight="1">
      <c r="B1866" s="171">
        <v>97753</v>
      </c>
      <c r="C1866" s="92" t="s">
        <v>1803</v>
      </c>
      <c r="D1866" s="92" t="s">
        <v>25</v>
      </c>
      <c r="E1866" s="170">
        <v>489.42</v>
      </c>
    </row>
    <row r="1867" spans="2:5" ht="50.1" customHeight="1">
      <c r="B1867" s="171">
        <v>97754</v>
      </c>
      <c r="C1867" s="92" t="s">
        <v>1804</v>
      </c>
      <c r="D1867" s="92" t="s">
        <v>25</v>
      </c>
      <c r="E1867" s="170">
        <v>461.7</v>
      </c>
    </row>
    <row r="1868" spans="2:5" ht="50.1" customHeight="1">
      <c r="B1868" s="171">
        <v>97755</v>
      </c>
      <c r="C1868" s="92" t="s">
        <v>1805</v>
      </c>
      <c r="D1868" s="92" t="s">
        <v>25</v>
      </c>
      <c r="E1868" s="170">
        <v>547.34</v>
      </c>
    </row>
    <row r="1869" spans="2:5" ht="50.1" customHeight="1">
      <c r="B1869" s="171">
        <v>97756</v>
      </c>
      <c r="C1869" s="92" t="s">
        <v>1806</v>
      </c>
      <c r="D1869" s="92" t="s">
        <v>25</v>
      </c>
      <c r="E1869" s="170">
        <v>519.25</v>
      </c>
    </row>
    <row r="1870" spans="2:5" ht="50.1" customHeight="1">
      <c r="B1870" s="171">
        <v>97757</v>
      </c>
      <c r="C1870" s="92" t="s">
        <v>1807</v>
      </c>
      <c r="D1870" s="92" t="s">
        <v>25</v>
      </c>
      <c r="E1870" s="170">
        <v>474.06</v>
      </c>
    </row>
    <row r="1871" spans="2:5" ht="50.1" customHeight="1">
      <c r="B1871" s="171">
        <v>97758</v>
      </c>
      <c r="C1871" s="92" t="s">
        <v>1808</v>
      </c>
      <c r="D1871" s="92" t="s">
        <v>25</v>
      </c>
      <c r="E1871" s="170">
        <v>441.01</v>
      </c>
    </row>
    <row r="1872" spans="2:5" ht="50.1" customHeight="1">
      <c r="B1872" s="171">
        <v>97759</v>
      </c>
      <c r="C1872" s="92" t="s">
        <v>1809</v>
      </c>
      <c r="D1872" s="92" t="s">
        <v>25</v>
      </c>
      <c r="E1872" s="170">
        <v>547.67999999999995</v>
      </c>
    </row>
    <row r="1873" spans="2:5" ht="50.1" customHeight="1">
      <c r="B1873" s="171">
        <v>97760</v>
      </c>
      <c r="C1873" s="92" t="s">
        <v>1810</v>
      </c>
      <c r="D1873" s="92" t="s">
        <v>25</v>
      </c>
      <c r="E1873" s="170">
        <v>512.46</v>
      </c>
    </row>
    <row r="1874" spans="2:5" ht="50.1" customHeight="1">
      <c r="B1874" s="171">
        <v>97761</v>
      </c>
      <c r="C1874" s="92" t="s">
        <v>1811</v>
      </c>
      <c r="D1874" s="92" t="s">
        <v>25</v>
      </c>
      <c r="E1874" s="170">
        <v>462.66</v>
      </c>
    </row>
    <row r="1875" spans="2:5" ht="50.1" customHeight="1">
      <c r="B1875" s="171">
        <v>97762</v>
      </c>
      <c r="C1875" s="92" t="s">
        <v>1812</v>
      </c>
      <c r="D1875" s="92" t="s">
        <v>25</v>
      </c>
      <c r="E1875" s="170">
        <v>426</v>
      </c>
    </row>
    <row r="1876" spans="2:5" ht="50.1" customHeight="1">
      <c r="B1876" s="171">
        <v>97763</v>
      </c>
      <c r="C1876" s="92" t="s">
        <v>1813</v>
      </c>
      <c r="D1876" s="92" t="s">
        <v>25</v>
      </c>
      <c r="E1876" s="170">
        <v>474.42</v>
      </c>
    </row>
    <row r="1877" spans="2:5" ht="50.1" customHeight="1">
      <c r="B1877" s="171">
        <v>97764</v>
      </c>
      <c r="C1877" s="92" t="s">
        <v>1814</v>
      </c>
      <c r="D1877" s="92" t="s">
        <v>25</v>
      </c>
      <c r="E1877" s="170">
        <v>455.25</v>
      </c>
    </row>
    <row r="1878" spans="2:5" ht="50.1" customHeight="1">
      <c r="B1878" s="171">
        <v>97765</v>
      </c>
      <c r="C1878" s="92" t="s">
        <v>1815</v>
      </c>
      <c r="D1878" s="92" t="s">
        <v>25</v>
      </c>
      <c r="E1878" s="170">
        <v>429.52</v>
      </c>
    </row>
    <row r="1879" spans="2:5" ht="50.1" customHeight="1">
      <c r="B1879" s="171">
        <v>97766</v>
      </c>
      <c r="C1879" s="92" t="s">
        <v>1816</v>
      </c>
      <c r="D1879" s="92" t="s">
        <v>25</v>
      </c>
      <c r="E1879" s="170">
        <v>413.36</v>
      </c>
    </row>
    <row r="1880" spans="2:5" ht="50.1" customHeight="1">
      <c r="B1880" s="171">
        <v>97767</v>
      </c>
      <c r="C1880" s="92" t="s">
        <v>1817</v>
      </c>
      <c r="D1880" s="92" t="s">
        <v>25</v>
      </c>
      <c r="E1880" s="170">
        <v>430.19</v>
      </c>
    </row>
    <row r="1881" spans="2:5" ht="50.1" customHeight="1">
      <c r="B1881" s="171">
        <v>97768</v>
      </c>
      <c r="C1881" s="92" t="s">
        <v>1818</v>
      </c>
      <c r="D1881" s="92" t="s">
        <v>25</v>
      </c>
      <c r="E1881" s="170">
        <v>419.24</v>
      </c>
    </row>
    <row r="1882" spans="2:5" ht="50.1" customHeight="1">
      <c r="B1882" s="171">
        <v>97769</v>
      </c>
      <c r="C1882" s="92" t="s">
        <v>1819</v>
      </c>
      <c r="D1882" s="92" t="s">
        <v>25</v>
      </c>
      <c r="E1882" s="170">
        <v>397.42</v>
      </c>
    </row>
    <row r="1883" spans="2:5" ht="50.1" customHeight="1">
      <c r="B1883" s="171">
        <v>97770</v>
      </c>
      <c r="C1883" s="92" t="s">
        <v>1820</v>
      </c>
      <c r="D1883" s="92" t="s">
        <v>25</v>
      </c>
      <c r="E1883" s="170">
        <v>379.46</v>
      </c>
    </row>
    <row r="1884" spans="2:5" ht="50.1" customHeight="1">
      <c r="B1884" s="171">
        <v>97771</v>
      </c>
      <c r="C1884" s="92" t="s">
        <v>1821</v>
      </c>
      <c r="D1884" s="92" t="s">
        <v>25</v>
      </c>
      <c r="E1884" s="170">
        <v>412.53</v>
      </c>
    </row>
    <row r="1885" spans="2:5" ht="50.1" customHeight="1">
      <c r="B1885" s="171">
        <v>97772</v>
      </c>
      <c r="C1885" s="92" t="s">
        <v>1822</v>
      </c>
      <c r="D1885" s="92" t="s">
        <v>25</v>
      </c>
      <c r="E1885" s="170">
        <v>398.25</v>
      </c>
    </row>
    <row r="1886" spans="2:5" ht="50.1" customHeight="1">
      <c r="B1886" s="171">
        <v>97773</v>
      </c>
      <c r="C1886" s="92" t="s">
        <v>1823</v>
      </c>
      <c r="D1886" s="92" t="s">
        <v>25</v>
      </c>
      <c r="E1886" s="170">
        <v>376.04</v>
      </c>
    </row>
    <row r="1887" spans="2:5" ht="50.1" customHeight="1">
      <c r="B1887" s="171">
        <v>97774</v>
      </c>
      <c r="C1887" s="92" t="s">
        <v>1824</v>
      </c>
      <c r="D1887" s="92" t="s">
        <v>25</v>
      </c>
      <c r="E1887" s="170">
        <v>357.02</v>
      </c>
    </row>
    <row r="1888" spans="2:5" ht="50.1" customHeight="1">
      <c r="B1888" s="171">
        <v>97775</v>
      </c>
      <c r="C1888" s="92" t="s">
        <v>1825</v>
      </c>
      <c r="D1888" s="92" t="s">
        <v>25</v>
      </c>
      <c r="E1888" s="170">
        <v>569.77</v>
      </c>
    </row>
    <row r="1889" spans="2:5" ht="50.1" customHeight="1">
      <c r="B1889" s="171">
        <v>97776</v>
      </c>
      <c r="C1889" s="92" t="s">
        <v>1826</v>
      </c>
      <c r="D1889" s="92" t="s">
        <v>25</v>
      </c>
      <c r="E1889" s="170">
        <v>538.88</v>
      </c>
    </row>
    <row r="1890" spans="2:5" ht="50.1" customHeight="1">
      <c r="B1890" s="171">
        <v>97777</v>
      </c>
      <c r="C1890" s="92" t="s">
        <v>1827</v>
      </c>
      <c r="D1890" s="92" t="s">
        <v>25</v>
      </c>
      <c r="E1890" s="170">
        <v>496.3</v>
      </c>
    </row>
    <row r="1891" spans="2:5" ht="50.1" customHeight="1">
      <c r="B1891" s="171">
        <v>97778</v>
      </c>
      <c r="C1891" s="92" t="s">
        <v>1828</v>
      </c>
      <c r="D1891" s="92" t="s">
        <v>25</v>
      </c>
      <c r="E1891" s="170">
        <v>468.75</v>
      </c>
    </row>
    <row r="1892" spans="2:5" ht="50.1" customHeight="1">
      <c r="B1892" s="171">
        <v>97779</v>
      </c>
      <c r="C1892" s="92" t="s">
        <v>1829</v>
      </c>
      <c r="D1892" s="92" t="s">
        <v>25</v>
      </c>
      <c r="E1892" s="170">
        <v>548.07000000000005</v>
      </c>
    </row>
    <row r="1893" spans="2:5" ht="50.1" customHeight="1">
      <c r="B1893" s="171">
        <v>97780</v>
      </c>
      <c r="C1893" s="92" t="s">
        <v>1830</v>
      </c>
      <c r="D1893" s="92" t="s">
        <v>25</v>
      </c>
      <c r="E1893" s="170">
        <v>520.24</v>
      </c>
    </row>
    <row r="1894" spans="2:5" ht="50.1" customHeight="1">
      <c r="B1894" s="171">
        <v>97781</v>
      </c>
      <c r="C1894" s="92" t="s">
        <v>1831</v>
      </c>
      <c r="D1894" s="92" t="s">
        <v>25</v>
      </c>
      <c r="E1894" s="170">
        <v>475.32</v>
      </c>
    </row>
    <row r="1895" spans="2:5" ht="50.1" customHeight="1">
      <c r="B1895" s="171">
        <v>97782</v>
      </c>
      <c r="C1895" s="92" t="s">
        <v>1832</v>
      </c>
      <c r="D1895" s="92" t="s">
        <v>25</v>
      </c>
      <c r="E1895" s="170">
        <v>442.48</v>
      </c>
    </row>
    <row r="1896" spans="2:5" ht="50.1" customHeight="1">
      <c r="B1896" s="171">
        <v>97783</v>
      </c>
      <c r="C1896" s="92" t="s">
        <v>1833</v>
      </c>
      <c r="D1896" s="92" t="s">
        <v>25</v>
      </c>
      <c r="E1896" s="170">
        <v>548.72</v>
      </c>
    </row>
    <row r="1897" spans="2:5" ht="50.1" customHeight="1">
      <c r="B1897" s="171">
        <v>97784</v>
      </c>
      <c r="C1897" s="92" t="s">
        <v>1834</v>
      </c>
      <c r="D1897" s="92" t="s">
        <v>25</v>
      </c>
      <c r="E1897" s="170">
        <v>513.6</v>
      </c>
    </row>
    <row r="1898" spans="2:5" ht="50.1" customHeight="1">
      <c r="B1898" s="171">
        <v>97785</v>
      </c>
      <c r="C1898" s="92" t="s">
        <v>1835</v>
      </c>
      <c r="D1898" s="92" t="s">
        <v>25</v>
      </c>
      <c r="E1898" s="170">
        <v>464.05</v>
      </c>
    </row>
    <row r="1899" spans="2:5" ht="50.1" customHeight="1">
      <c r="B1899" s="171">
        <v>97786</v>
      </c>
      <c r="C1899" s="92" t="s">
        <v>1836</v>
      </c>
      <c r="D1899" s="92" t="s">
        <v>25</v>
      </c>
      <c r="E1899" s="170">
        <v>427.48</v>
      </c>
    </row>
    <row r="1900" spans="2:5" ht="50.1" customHeight="1">
      <c r="B1900" s="171">
        <v>97787</v>
      </c>
      <c r="C1900" s="92" t="s">
        <v>1837</v>
      </c>
      <c r="D1900" s="92" t="s">
        <v>25</v>
      </c>
      <c r="E1900" s="170">
        <v>482.29</v>
      </c>
    </row>
    <row r="1901" spans="2:5" ht="50.1" customHeight="1">
      <c r="B1901" s="171">
        <v>97788</v>
      </c>
      <c r="C1901" s="92" t="s">
        <v>1838</v>
      </c>
      <c r="D1901" s="92" t="s">
        <v>25</v>
      </c>
      <c r="E1901" s="170">
        <v>462.5</v>
      </c>
    </row>
    <row r="1902" spans="2:5" ht="50.1" customHeight="1">
      <c r="B1902" s="171">
        <v>97789</v>
      </c>
      <c r="C1902" s="92" t="s">
        <v>1839</v>
      </c>
      <c r="D1902" s="92" t="s">
        <v>25</v>
      </c>
      <c r="E1902" s="170">
        <v>436.4</v>
      </c>
    </row>
    <row r="1903" spans="2:5" ht="50.1" customHeight="1">
      <c r="B1903" s="171">
        <v>97790</v>
      </c>
      <c r="C1903" s="92" t="s">
        <v>1840</v>
      </c>
      <c r="D1903" s="92" t="s">
        <v>25</v>
      </c>
      <c r="E1903" s="170">
        <v>420.41</v>
      </c>
    </row>
    <row r="1904" spans="2:5" ht="50.1" customHeight="1">
      <c r="B1904" s="171">
        <v>97791</v>
      </c>
      <c r="C1904" s="92" t="s">
        <v>1841</v>
      </c>
      <c r="D1904" s="92" t="s">
        <v>25</v>
      </c>
      <c r="E1904" s="170">
        <v>430.92</v>
      </c>
    </row>
    <row r="1905" spans="2:5" ht="50.1" customHeight="1">
      <c r="B1905" s="171">
        <v>97792</v>
      </c>
      <c r="C1905" s="92" t="s">
        <v>1842</v>
      </c>
      <c r="D1905" s="92" t="s">
        <v>25</v>
      </c>
      <c r="E1905" s="170">
        <v>420.23</v>
      </c>
    </row>
    <row r="1906" spans="2:5" ht="50.1" customHeight="1">
      <c r="B1906" s="171">
        <v>97793</v>
      </c>
      <c r="C1906" s="92" t="s">
        <v>1843</v>
      </c>
      <c r="D1906" s="92" t="s">
        <v>25</v>
      </c>
      <c r="E1906" s="170">
        <v>398.68</v>
      </c>
    </row>
    <row r="1907" spans="2:5" ht="50.1" customHeight="1">
      <c r="B1907" s="171">
        <v>97794</v>
      </c>
      <c r="C1907" s="92" t="s">
        <v>1844</v>
      </c>
      <c r="D1907" s="92" t="s">
        <v>25</v>
      </c>
      <c r="E1907" s="170">
        <v>380.93</v>
      </c>
    </row>
    <row r="1908" spans="2:5" ht="50.1" customHeight="1">
      <c r="B1908" s="171">
        <v>97795</v>
      </c>
      <c r="C1908" s="92" t="s">
        <v>1845</v>
      </c>
      <c r="D1908" s="92" t="s">
        <v>25</v>
      </c>
      <c r="E1908" s="170">
        <v>413.57</v>
      </c>
    </row>
    <row r="1909" spans="2:5" ht="50.1" customHeight="1">
      <c r="B1909" s="171">
        <v>97796</v>
      </c>
      <c r="C1909" s="92" t="s">
        <v>1846</v>
      </c>
      <c r="D1909" s="92" t="s">
        <v>25</v>
      </c>
      <c r="E1909" s="170">
        <v>399.39</v>
      </c>
    </row>
    <row r="1910" spans="2:5" ht="50.1" customHeight="1">
      <c r="B1910" s="171">
        <v>97797</v>
      </c>
      <c r="C1910" s="92" t="s">
        <v>1847</v>
      </c>
      <c r="D1910" s="92" t="s">
        <v>25</v>
      </c>
      <c r="E1910" s="170">
        <v>377.43</v>
      </c>
    </row>
    <row r="1911" spans="2:5" ht="50.1" customHeight="1">
      <c r="B1911" s="171">
        <v>97798</v>
      </c>
      <c r="C1911" s="92" t="s">
        <v>1848</v>
      </c>
      <c r="D1911" s="92" t="s">
        <v>25</v>
      </c>
      <c r="E1911" s="170">
        <v>358.5</v>
      </c>
    </row>
    <row r="1912" spans="2:5" ht="50.1" customHeight="1">
      <c r="B1912" s="171">
        <v>97799</v>
      </c>
      <c r="C1912" s="92" t="s">
        <v>1849</v>
      </c>
      <c r="D1912" s="92" t="s">
        <v>25</v>
      </c>
      <c r="E1912" s="170">
        <v>482.68</v>
      </c>
    </row>
    <row r="1913" spans="2:5" ht="50.1" customHeight="1">
      <c r="B1913" s="171">
        <v>97800</v>
      </c>
      <c r="C1913" s="92" t="s">
        <v>1850</v>
      </c>
      <c r="D1913" s="92" t="s">
        <v>25</v>
      </c>
      <c r="E1913" s="170">
        <v>492.67</v>
      </c>
    </row>
    <row r="1914" spans="2:5" ht="50.1" customHeight="1">
      <c r="B1914" s="171">
        <v>89198</v>
      </c>
      <c r="C1914" s="92" t="s">
        <v>1851</v>
      </c>
      <c r="D1914" s="92" t="s">
        <v>6462</v>
      </c>
      <c r="E1914" s="170">
        <v>74.72</v>
      </c>
    </row>
    <row r="1915" spans="2:5" ht="50.1" customHeight="1">
      <c r="B1915" s="171">
        <v>89199</v>
      </c>
      <c r="C1915" s="92" t="s">
        <v>1852</v>
      </c>
      <c r="D1915" s="92" t="s">
        <v>6462</v>
      </c>
      <c r="E1915" s="170">
        <v>98.16</v>
      </c>
    </row>
    <row r="1916" spans="2:5" ht="50.1" customHeight="1">
      <c r="B1916" s="171">
        <v>89200</v>
      </c>
      <c r="C1916" s="92" t="s">
        <v>1853</v>
      </c>
      <c r="D1916" s="92" t="s">
        <v>6462</v>
      </c>
      <c r="E1916" s="170">
        <v>229.21</v>
      </c>
    </row>
    <row r="1917" spans="2:5" ht="50.1" customHeight="1">
      <c r="B1917" s="171">
        <v>89201</v>
      </c>
      <c r="C1917" s="92" t="s">
        <v>1854</v>
      </c>
      <c r="D1917" s="92" t="s">
        <v>6462</v>
      </c>
      <c r="E1917" s="170">
        <v>59.61</v>
      </c>
    </row>
    <row r="1918" spans="2:5" ht="50.1" customHeight="1">
      <c r="B1918" s="171">
        <v>89202</v>
      </c>
      <c r="C1918" s="92" t="s">
        <v>1855</v>
      </c>
      <c r="D1918" s="92" t="s">
        <v>6462</v>
      </c>
      <c r="E1918" s="170">
        <v>77.14</v>
      </c>
    </row>
    <row r="1919" spans="2:5" ht="50.1" customHeight="1">
      <c r="B1919" s="171">
        <v>89203</v>
      </c>
      <c r="C1919" s="92" t="s">
        <v>1856</v>
      </c>
      <c r="D1919" s="92" t="s">
        <v>6462</v>
      </c>
      <c r="E1919" s="170">
        <v>178.95</v>
      </c>
    </row>
    <row r="1920" spans="2:5" ht="50.1" customHeight="1">
      <c r="B1920" s="171">
        <v>89204</v>
      </c>
      <c r="C1920" s="92" t="s">
        <v>1857</v>
      </c>
      <c r="D1920" s="92" t="s">
        <v>6462</v>
      </c>
      <c r="E1920" s="170">
        <v>54.11</v>
      </c>
    </row>
    <row r="1921" spans="2:5" ht="50.1" customHeight="1">
      <c r="B1921" s="171">
        <v>89205</v>
      </c>
      <c r="C1921" s="92" t="s">
        <v>1858</v>
      </c>
      <c r="D1921" s="92" t="s">
        <v>6462</v>
      </c>
      <c r="E1921" s="170">
        <v>70.72</v>
      </c>
    </row>
    <row r="1922" spans="2:5" ht="50.1" customHeight="1">
      <c r="B1922" s="171">
        <v>89206</v>
      </c>
      <c r="C1922" s="92" t="s">
        <v>1859</v>
      </c>
      <c r="D1922" s="92" t="s">
        <v>6462</v>
      </c>
      <c r="E1922" s="170">
        <v>166.87</v>
      </c>
    </row>
    <row r="1923" spans="2:5" ht="50.1" customHeight="1">
      <c r="B1923" s="171">
        <v>90808</v>
      </c>
      <c r="C1923" s="92" t="s">
        <v>1860</v>
      </c>
      <c r="D1923" s="92" t="s">
        <v>6462</v>
      </c>
      <c r="E1923" s="170">
        <v>58.92</v>
      </c>
    </row>
    <row r="1924" spans="2:5" ht="50.1" customHeight="1">
      <c r="B1924" s="171">
        <v>90809</v>
      </c>
      <c r="C1924" s="92" t="s">
        <v>1861</v>
      </c>
      <c r="D1924" s="92" t="s">
        <v>6462</v>
      </c>
      <c r="E1924" s="170">
        <v>56.79</v>
      </c>
    </row>
    <row r="1925" spans="2:5" ht="50.1" customHeight="1">
      <c r="B1925" s="171">
        <v>90810</v>
      </c>
      <c r="C1925" s="92" t="s">
        <v>1862</v>
      </c>
      <c r="D1925" s="92" t="s">
        <v>6462</v>
      </c>
      <c r="E1925" s="170">
        <v>124.7</v>
      </c>
    </row>
    <row r="1926" spans="2:5" ht="50.1" customHeight="1">
      <c r="B1926" s="171">
        <v>90811</v>
      </c>
      <c r="C1926" s="92" t="s">
        <v>1863</v>
      </c>
      <c r="D1926" s="92" t="s">
        <v>6462</v>
      </c>
      <c r="E1926" s="170">
        <v>118.29</v>
      </c>
    </row>
    <row r="1927" spans="2:5" ht="50.1" customHeight="1">
      <c r="B1927" s="171">
        <v>90812</v>
      </c>
      <c r="C1927" s="92" t="s">
        <v>1864</v>
      </c>
      <c r="D1927" s="92" t="s">
        <v>6462</v>
      </c>
      <c r="E1927" s="170">
        <v>213.19</v>
      </c>
    </row>
    <row r="1928" spans="2:5" ht="50.1" customHeight="1">
      <c r="B1928" s="171">
        <v>90813</v>
      </c>
      <c r="C1928" s="92" t="s">
        <v>1865</v>
      </c>
      <c r="D1928" s="92" t="s">
        <v>6462</v>
      </c>
      <c r="E1928" s="170">
        <v>204.36</v>
      </c>
    </row>
    <row r="1929" spans="2:5" ht="50.1" customHeight="1">
      <c r="B1929" s="171">
        <v>90814</v>
      </c>
      <c r="C1929" s="92" t="s">
        <v>1866</v>
      </c>
      <c r="D1929" s="92" t="s">
        <v>6462</v>
      </c>
      <c r="E1929" s="170">
        <v>257.35000000000002</v>
      </c>
    </row>
    <row r="1930" spans="2:5" ht="50.1" customHeight="1">
      <c r="B1930" s="171">
        <v>90815</v>
      </c>
      <c r="C1930" s="92" t="s">
        <v>1867</v>
      </c>
      <c r="D1930" s="92" t="s">
        <v>6462</v>
      </c>
      <c r="E1930" s="170">
        <v>311.83</v>
      </c>
    </row>
    <row r="1931" spans="2:5" ht="50.1" customHeight="1">
      <c r="B1931" s="171">
        <v>90877</v>
      </c>
      <c r="C1931" s="92" t="s">
        <v>1868</v>
      </c>
      <c r="D1931" s="92" t="s">
        <v>6462</v>
      </c>
      <c r="E1931" s="170">
        <v>37.909999999999997</v>
      </c>
    </row>
    <row r="1932" spans="2:5" ht="50.1" customHeight="1">
      <c r="B1932" s="171">
        <v>90878</v>
      </c>
      <c r="C1932" s="92" t="s">
        <v>1869</v>
      </c>
      <c r="D1932" s="92" t="s">
        <v>6462</v>
      </c>
      <c r="E1932" s="170">
        <v>36.28</v>
      </c>
    </row>
    <row r="1933" spans="2:5" ht="50.1" customHeight="1">
      <c r="B1933" s="171">
        <v>90880</v>
      </c>
      <c r="C1933" s="92" t="s">
        <v>1870</v>
      </c>
      <c r="D1933" s="92" t="s">
        <v>6462</v>
      </c>
      <c r="E1933" s="170">
        <v>49.09</v>
      </c>
    </row>
    <row r="1934" spans="2:5" ht="50.1" customHeight="1">
      <c r="B1934" s="171">
        <v>90881</v>
      </c>
      <c r="C1934" s="92" t="s">
        <v>1871</v>
      </c>
      <c r="D1934" s="92" t="s">
        <v>6462</v>
      </c>
      <c r="E1934" s="170">
        <v>45.29</v>
      </c>
    </row>
    <row r="1935" spans="2:5" ht="50.1" customHeight="1">
      <c r="B1935" s="171">
        <v>90883</v>
      </c>
      <c r="C1935" s="92" t="s">
        <v>1872</v>
      </c>
      <c r="D1935" s="92" t="s">
        <v>6462</v>
      </c>
      <c r="E1935" s="170">
        <v>63.2</v>
      </c>
    </row>
    <row r="1936" spans="2:5" ht="50.1" customHeight="1">
      <c r="B1936" s="171">
        <v>90884</v>
      </c>
      <c r="C1936" s="92" t="s">
        <v>1873</v>
      </c>
      <c r="D1936" s="92" t="s">
        <v>6462</v>
      </c>
      <c r="E1936" s="170">
        <v>61.35</v>
      </c>
    </row>
    <row r="1937" spans="2:5" ht="50.1" customHeight="1">
      <c r="B1937" s="171">
        <v>90885</v>
      </c>
      <c r="C1937" s="92" t="s">
        <v>1874</v>
      </c>
      <c r="D1937" s="92" t="s">
        <v>6462</v>
      </c>
      <c r="E1937" s="170">
        <v>60.52</v>
      </c>
    </row>
    <row r="1938" spans="2:5" ht="50.1" customHeight="1">
      <c r="B1938" s="171">
        <v>90886</v>
      </c>
      <c r="C1938" s="92" t="s">
        <v>1875</v>
      </c>
      <c r="D1938" s="92" t="s">
        <v>6462</v>
      </c>
      <c r="E1938" s="170">
        <v>121.39</v>
      </c>
    </row>
    <row r="1939" spans="2:5" ht="50.1" customHeight="1">
      <c r="B1939" s="171">
        <v>90887</v>
      </c>
      <c r="C1939" s="92" t="s">
        <v>1876</v>
      </c>
      <c r="D1939" s="92" t="s">
        <v>6462</v>
      </c>
      <c r="E1939" s="170">
        <v>119.37</v>
      </c>
    </row>
    <row r="1940" spans="2:5" ht="50.1" customHeight="1">
      <c r="B1940" s="171">
        <v>90888</v>
      </c>
      <c r="C1940" s="92" t="s">
        <v>1877</v>
      </c>
      <c r="D1940" s="92" t="s">
        <v>6462</v>
      </c>
      <c r="E1940" s="170">
        <v>118.5</v>
      </c>
    </row>
    <row r="1941" spans="2:5" ht="50.1" customHeight="1">
      <c r="B1941" s="171">
        <v>90889</v>
      </c>
      <c r="C1941" s="92" t="s">
        <v>1878</v>
      </c>
      <c r="D1941" s="92" t="s">
        <v>6462</v>
      </c>
      <c r="E1941" s="170">
        <v>142.6</v>
      </c>
    </row>
    <row r="1942" spans="2:5" ht="50.1" customHeight="1">
      <c r="B1942" s="171">
        <v>90890</v>
      </c>
      <c r="C1942" s="92" t="s">
        <v>1879</v>
      </c>
      <c r="D1942" s="92" t="s">
        <v>6462</v>
      </c>
      <c r="E1942" s="170">
        <v>139.63</v>
      </c>
    </row>
    <row r="1943" spans="2:5" ht="50.1" customHeight="1">
      <c r="B1943" s="171">
        <v>90891</v>
      </c>
      <c r="C1943" s="92" t="s">
        <v>1880</v>
      </c>
      <c r="D1943" s="92" t="s">
        <v>6462</v>
      </c>
      <c r="E1943" s="170">
        <v>138.32</v>
      </c>
    </row>
    <row r="1944" spans="2:5" ht="50.1" customHeight="1">
      <c r="B1944" s="171">
        <v>95601</v>
      </c>
      <c r="C1944" s="92" t="s">
        <v>1881</v>
      </c>
      <c r="D1944" s="92" t="s">
        <v>6219</v>
      </c>
      <c r="E1944" s="170">
        <v>14.99</v>
      </c>
    </row>
    <row r="1945" spans="2:5" ht="50.1" customHeight="1">
      <c r="B1945" s="171">
        <v>95602</v>
      </c>
      <c r="C1945" s="92" t="s">
        <v>1882</v>
      </c>
      <c r="D1945" s="92" t="s">
        <v>6219</v>
      </c>
      <c r="E1945" s="170">
        <v>19.05</v>
      </c>
    </row>
    <row r="1946" spans="2:5" ht="50.1" customHeight="1">
      <c r="B1946" s="171">
        <v>95603</v>
      </c>
      <c r="C1946" s="92" t="s">
        <v>1883</v>
      </c>
      <c r="D1946" s="92" t="s">
        <v>6219</v>
      </c>
      <c r="E1946" s="170">
        <v>25.02</v>
      </c>
    </row>
    <row r="1947" spans="2:5" ht="50.1" customHeight="1">
      <c r="B1947" s="171">
        <v>95604</v>
      </c>
      <c r="C1947" s="92" t="s">
        <v>1884</v>
      </c>
      <c r="D1947" s="92" t="s">
        <v>6219</v>
      </c>
      <c r="E1947" s="170">
        <v>32.94</v>
      </c>
    </row>
    <row r="1948" spans="2:5" ht="50.1" customHeight="1">
      <c r="B1948" s="171">
        <v>95605</v>
      </c>
      <c r="C1948" s="92" t="s">
        <v>1885</v>
      </c>
      <c r="D1948" s="92" t="s">
        <v>6219</v>
      </c>
      <c r="E1948" s="170">
        <v>51.65</v>
      </c>
    </row>
    <row r="1949" spans="2:5" ht="50.1" customHeight="1">
      <c r="B1949" s="171">
        <v>95607</v>
      </c>
      <c r="C1949" s="92" t="s">
        <v>1886</v>
      </c>
      <c r="D1949" s="92" t="s">
        <v>6219</v>
      </c>
      <c r="E1949" s="170">
        <v>5.03</v>
      </c>
    </row>
    <row r="1950" spans="2:5" ht="50.1" customHeight="1">
      <c r="B1950" s="171">
        <v>95608</v>
      </c>
      <c r="C1950" s="92" t="s">
        <v>1887</v>
      </c>
      <c r="D1950" s="92" t="s">
        <v>6219</v>
      </c>
      <c r="E1950" s="170">
        <v>5.79</v>
      </c>
    </row>
    <row r="1951" spans="2:5" ht="50.1" customHeight="1">
      <c r="B1951" s="171">
        <v>95609</v>
      </c>
      <c r="C1951" s="92" t="s">
        <v>1888</v>
      </c>
      <c r="D1951" s="92" t="s">
        <v>6219</v>
      </c>
      <c r="E1951" s="170">
        <v>6.47</v>
      </c>
    </row>
    <row r="1952" spans="2:5" ht="50.1" customHeight="1">
      <c r="B1952" s="171">
        <v>96160</v>
      </c>
      <c r="C1952" s="92" t="s">
        <v>1889</v>
      </c>
      <c r="D1952" s="92" t="s">
        <v>6462</v>
      </c>
      <c r="E1952" s="170">
        <v>160.30000000000001</v>
      </c>
    </row>
    <row r="1953" spans="2:5" ht="50.1" customHeight="1">
      <c r="B1953" s="171">
        <v>96161</v>
      </c>
      <c r="C1953" s="92" t="s">
        <v>1890</v>
      </c>
      <c r="D1953" s="92" t="s">
        <v>6462</v>
      </c>
      <c r="E1953" s="170">
        <v>235.05</v>
      </c>
    </row>
    <row r="1954" spans="2:5" ht="50.1" customHeight="1">
      <c r="B1954" s="171">
        <v>96162</v>
      </c>
      <c r="C1954" s="92" t="s">
        <v>1891</v>
      </c>
      <c r="D1954" s="92" t="s">
        <v>6462</v>
      </c>
      <c r="E1954" s="170">
        <v>304.29000000000002</v>
      </c>
    </row>
    <row r="1955" spans="2:5" ht="50.1" customHeight="1">
      <c r="B1955" s="171">
        <v>96163</v>
      </c>
      <c r="C1955" s="92" t="s">
        <v>1892</v>
      </c>
      <c r="D1955" s="92" t="s">
        <v>6462</v>
      </c>
      <c r="E1955" s="170">
        <v>344.59</v>
      </c>
    </row>
    <row r="1956" spans="2:5" ht="50.1" customHeight="1">
      <c r="B1956" s="171">
        <v>96164</v>
      </c>
      <c r="C1956" s="92" t="s">
        <v>1893</v>
      </c>
      <c r="D1956" s="92" t="s">
        <v>6462</v>
      </c>
      <c r="E1956" s="170">
        <v>145.41999999999999</v>
      </c>
    </row>
    <row r="1957" spans="2:5" ht="50.1" customHeight="1">
      <c r="B1957" s="171">
        <v>96165</v>
      </c>
      <c r="C1957" s="92" t="s">
        <v>1894</v>
      </c>
      <c r="D1957" s="92" t="s">
        <v>6462</v>
      </c>
      <c r="E1957" s="170">
        <v>214.66</v>
      </c>
    </row>
    <row r="1958" spans="2:5" ht="50.1" customHeight="1">
      <c r="B1958" s="171">
        <v>96166</v>
      </c>
      <c r="C1958" s="92" t="s">
        <v>1895</v>
      </c>
      <c r="D1958" s="92" t="s">
        <v>6462</v>
      </c>
      <c r="E1958" s="170">
        <v>273.14999999999998</v>
      </c>
    </row>
    <row r="1959" spans="2:5" ht="50.1" customHeight="1">
      <c r="B1959" s="171">
        <v>96167</v>
      </c>
      <c r="C1959" s="92" t="s">
        <v>1896</v>
      </c>
      <c r="D1959" s="92" t="s">
        <v>6462</v>
      </c>
      <c r="E1959" s="170">
        <v>300.56</v>
      </c>
    </row>
    <row r="1960" spans="2:5" ht="50.1" customHeight="1">
      <c r="B1960" s="171">
        <v>96168</v>
      </c>
      <c r="C1960" s="92" t="s">
        <v>1897</v>
      </c>
      <c r="D1960" s="92" t="s">
        <v>6462</v>
      </c>
      <c r="E1960" s="170">
        <v>138.24</v>
      </c>
    </row>
    <row r="1961" spans="2:5" ht="50.1" customHeight="1">
      <c r="B1961" s="171">
        <v>96169</v>
      </c>
      <c r="C1961" s="92" t="s">
        <v>1898</v>
      </c>
      <c r="D1961" s="92" t="s">
        <v>6462</v>
      </c>
      <c r="E1961" s="170">
        <v>205.45</v>
      </c>
    </row>
    <row r="1962" spans="2:5" ht="50.1" customHeight="1">
      <c r="B1962" s="171">
        <v>96170</v>
      </c>
      <c r="C1962" s="92" t="s">
        <v>1899</v>
      </c>
      <c r="D1962" s="92" t="s">
        <v>6462</v>
      </c>
      <c r="E1962" s="170">
        <v>261.88</v>
      </c>
    </row>
    <row r="1963" spans="2:5" ht="50.1" customHeight="1">
      <c r="B1963" s="171">
        <v>96171</v>
      </c>
      <c r="C1963" s="92" t="s">
        <v>1900</v>
      </c>
      <c r="D1963" s="92" t="s">
        <v>6462</v>
      </c>
      <c r="E1963" s="170">
        <v>285.44</v>
      </c>
    </row>
    <row r="1964" spans="2:5" ht="50.1" customHeight="1">
      <c r="B1964" s="171">
        <v>96172</v>
      </c>
      <c r="C1964" s="92" t="s">
        <v>1901</v>
      </c>
      <c r="D1964" s="92" t="s">
        <v>6462</v>
      </c>
      <c r="E1964" s="170">
        <v>170.79</v>
      </c>
    </row>
    <row r="1965" spans="2:5" ht="50.1" customHeight="1">
      <c r="B1965" s="171">
        <v>96173</v>
      </c>
      <c r="C1965" s="92" t="s">
        <v>1902</v>
      </c>
      <c r="D1965" s="92" t="s">
        <v>6462</v>
      </c>
      <c r="E1965" s="170">
        <v>248.19</v>
      </c>
    </row>
    <row r="1966" spans="2:5" ht="50.1" customHeight="1">
      <c r="B1966" s="171">
        <v>96174</v>
      </c>
      <c r="C1966" s="92" t="s">
        <v>1903</v>
      </c>
      <c r="D1966" s="92" t="s">
        <v>6462</v>
      </c>
      <c r="E1966" s="170">
        <v>321.08999999999997</v>
      </c>
    </row>
    <row r="1967" spans="2:5" ht="50.1" customHeight="1">
      <c r="B1967" s="171">
        <v>96175</v>
      </c>
      <c r="C1967" s="92" t="s">
        <v>1904</v>
      </c>
      <c r="D1967" s="92" t="s">
        <v>6462</v>
      </c>
      <c r="E1967" s="170">
        <v>364.14</v>
      </c>
    </row>
    <row r="1968" spans="2:5" ht="50.1" customHeight="1">
      <c r="B1968" s="171">
        <v>96176</v>
      </c>
      <c r="C1968" s="92" t="s">
        <v>1905</v>
      </c>
      <c r="D1968" s="92" t="s">
        <v>6462</v>
      </c>
      <c r="E1968" s="170">
        <v>152.4</v>
      </c>
    </row>
    <row r="1969" spans="2:5" ht="50.1" customHeight="1">
      <c r="B1969" s="171">
        <v>96177</v>
      </c>
      <c r="C1969" s="92" t="s">
        <v>1906</v>
      </c>
      <c r="D1969" s="92" t="s">
        <v>6462</v>
      </c>
      <c r="E1969" s="170">
        <v>222.74</v>
      </c>
    </row>
    <row r="1970" spans="2:5" ht="50.1" customHeight="1">
      <c r="B1970" s="171">
        <v>96178</v>
      </c>
      <c r="C1970" s="92" t="s">
        <v>1907</v>
      </c>
      <c r="D1970" s="92" t="s">
        <v>6462</v>
      </c>
      <c r="E1970" s="170">
        <v>282.68</v>
      </c>
    </row>
    <row r="1971" spans="2:5" ht="50.1" customHeight="1">
      <c r="B1971" s="171">
        <v>96179</v>
      </c>
      <c r="C1971" s="92" t="s">
        <v>1908</v>
      </c>
      <c r="D1971" s="92" t="s">
        <v>6462</v>
      </c>
      <c r="E1971" s="170">
        <v>310.89</v>
      </c>
    </row>
    <row r="1972" spans="2:5" ht="50.1" customHeight="1">
      <c r="B1972" s="171">
        <v>96180</v>
      </c>
      <c r="C1972" s="92" t="s">
        <v>1909</v>
      </c>
      <c r="D1972" s="92" t="s">
        <v>6462</v>
      </c>
      <c r="E1972" s="170">
        <v>143.37</v>
      </c>
    </row>
    <row r="1973" spans="2:5" ht="50.1" customHeight="1">
      <c r="B1973" s="171">
        <v>96181</v>
      </c>
      <c r="C1973" s="92" t="s">
        <v>1910</v>
      </c>
      <c r="D1973" s="92" t="s">
        <v>6462</v>
      </c>
      <c r="E1973" s="170">
        <v>211.43</v>
      </c>
    </row>
    <row r="1974" spans="2:5" ht="50.1" customHeight="1">
      <c r="B1974" s="171">
        <v>96182</v>
      </c>
      <c r="C1974" s="92" t="s">
        <v>1911</v>
      </c>
      <c r="D1974" s="92" t="s">
        <v>6462</v>
      </c>
      <c r="E1974" s="170">
        <v>267.63</v>
      </c>
    </row>
    <row r="1975" spans="2:5" ht="50.1" customHeight="1">
      <c r="B1975" s="171">
        <v>96183</v>
      </c>
      <c r="C1975" s="92" t="s">
        <v>1912</v>
      </c>
      <c r="D1975" s="92" t="s">
        <v>6462</v>
      </c>
      <c r="E1975" s="170">
        <v>292.49</v>
      </c>
    </row>
    <row r="1976" spans="2:5" ht="50.1" customHeight="1">
      <c r="B1976" s="171">
        <v>98228</v>
      </c>
      <c r="C1976" s="92" t="s">
        <v>1913</v>
      </c>
      <c r="D1976" s="92" t="s">
        <v>6462</v>
      </c>
      <c r="E1976" s="170">
        <v>43.43</v>
      </c>
    </row>
    <row r="1977" spans="2:5" ht="50.1" customHeight="1">
      <c r="B1977" s="171">
        <v>98229</v>
      </c>
      <c r="C1977" s="92" t="s">
        <v>1914</v>
      </c>
      <c r="D1977" s="92" t="s">
        <v>6462</v>
      </c>
      <c r="E1977" s="170">
        <v>58.61</v>
      </c>
    </row>
    <row r="1978" spans="2:5" ht="50.1" customHeight="1">
      <c r="B1978" s="171">
        <v>98230</v>
      </c>
      <c r="C1978" s="92" t="s">
        <v>1915</v>
      </c>
      <c r="D1978" s="92" t="s">
        <v>6462</v>
      </c>
      <c r="E1978" s="170">
        <v>79.5</v>
      </c>
    </row>
    <row r="1979" spans="2:5" ht="50.1" customHeight="1">
      <c r="B1979" s="171">
        <v>100035</v>
      </c>
      <c r="C1979" s="92" t="s">
        <v>16671</v>
      </c>
      <c r="D1979" s="92" t="s">
        <v>6730</v>
      </c>
      <c r="E1979" s="170">
        <v>7.25</v>
      </c>
    </row>
    <row r="1980" spans="2:5" ht="50.1" customHeight="1">
      <c r="B1980" s="171">
        <v>100036</v>
      </c>
      <c r="C1980" s="92" t="s">
        <v>16672</v>
      </c>
      <c r="D1980" s="92" t="s">
        <v>6730</v>
      </c>
      <c r="E1980" s="170">
        <v>7.1</v>
      </c>
    </row>
    <row r="1981" spans="2:5" ht="50.1" customHeight="1">
      <c r="B1981" s="171">
        <v>100037</v>
      </c>
      <c r="C1981" s="92" t="s">
        <v>16673</v>
      </c>
      <c r="D1981" s="92" t="s">
        <v>6730</v>
      </c>
      <c r="E1981" s="170">
        <v>6.9</v>
      </c>
    </row>
    <row r="1982" spans="2:5" ht="50.1" customHeight="1">
      <c r="B1982" s="171">
        <v>83534</v>
      </c>
      <c r="C1982" s="92" t="s">
        <v>1916</v>
      </c>
      <c r="D1982" s="92" t="s">
        <v>25</v>
      </c>
      <c r="E1982" s="170">
        <v>434.59</v>
      </c>
    </row>
    <row r="1983" spans="2:5" ht="50.1" customHeight="1">
      <c r="B1983" s="171">
        <v>95240</v>
      </c>
      <c r="C1983" s="92" t="s">
        <v>1917</v>
      </c>
      <c r="D1983" s="92" t="s">
        <v>6284</v>
      </c>
      <c r="E1983" s="170">
        <v>11.32</v>
      </c>
    </row>
    <row r="1984" spans="2:5" ht="50.1" customHeight="1">
      <c r="B1984" s="171">
        <v>95241</v>
      </c>
      <c r="C1984" s="92" t="s">
        <v>1918</v>
      </c>
      <c r="D1984" s="92" t="s">
        <v>6284</v>
      </c>
      <c r="E1984" s="170">
        <v>18.88</v>
      </c>
    </row>
    <row r="1985" spans="2:5" ht="50.1" customHeight="1">
      <c r="B1985" s="171">
        <v>96616</v>
      </c>
      <c r="C1985" s="92" t="s">
        <v>1919</v>
      </c>
      <c r="D1985" s="92" t="s">
        <v>25</v>
      </c>
      <c r="E1985" s="170">
        <v>395.17</v>
      </c>
    </row>
    <row r="1986" spans="2:5" ht="50.1" customHeight="1">
      <c r="B1986" s="171">
        <v>96617</v>
      </c>
      <c r="C1986" s="92" t="s">
        <v>1920</v>
      </c>
      <c r="D1986" s="92" t="s">
        <v>6284</v>
      </c>
      <c r="E1986" s="170">
        <v>11.83</v>
      </c>
    </row>
    <row r="1987" spans="2:5" ht="50.1" customHeight="1">
      <c r="B1987" s="171">
        <v>96619</v>
      </c>
      <c r="C1987" s="92" t="s">
        <v>1921</v>
      </c>
      <c r="D1987" s="92" t="s">
        <v>6284</v>
      </c>
      <c r="E1987" s="170">
        <v>19.739999999999998</v>
      </c>
    </row>
    <row r="1988" spans="2:5" ht="50.1" customHeight="1">
      <c r="B1988" s="171">
        <v>96620</v>
      </c>
      <c r="C1988" s="92" t="s">
        <v>1922</v>
      </c>
      <c r="D1988" s="92" t="s">
        <v>25</v>
      </c>
      <c r="E1988" s="170">
        <v>377.96</v>
      </c>
    </row>
    <row r="1989" spans="2:5" ht="50.1" customHeight="1">
      <c r="B1989" s="171">
        <v>96621</v>
      </c>
      <c r="C1989" s="92" t="s">
        <v>1923</v>
      </c>
      <c r="D1989" s="92" t="s">
        <v>25</v>
      </c>
      <c r="E1989" s="170">
        <v>157.63999999999999</v>
      </c>
    </row>
    <row r="1990" spans="2:5" ht="50.1" customHeight="1">
      <c r="B1990" s="171">
        <v>96622</v>
      </c>
      <c r="C1990" s="92" t="s">
        <v>1924</v>
      </c>
      <c r="D1990" s="92" t="s">
        <v>25</v>
      </c>
      <c r="E1990" s="170">
        <v>107.14</v>
      </c>
    </row>
    <row r="1991" spans="2:5" ht="50.1" customHeight="1">
      <c r="B1991" s="171">
        <v>96623</v>
      </c>
      <c r="C1991" s="92" t="s">
        <v>1925</v>
      </c>
      <c r="D1991" s="92" t="s">
        <v>25</v>
      </c>
      <c r="E1991" s="170">
        <v>145.86000000000001</v>
      </c>
    </row>
    <row r="1992" spans="2:5" ht="50.1" customHeight="1">
      <c r="B1992" s="171">
        <v>96624</v>
      </c>
      <c r="C1992" s="92" t="s">
        <v>16674</v>
      </c>
      <c r="D1992" s="92" t="s">
        <v>25</v>
      </c>
      <c r="E1992" s="170">
        <v>102.98</v>
      </c>
    </row>
    <row r="1993" spans="2:5" ht="50.1" customHeight="1">
      <c r="B1993" s="171">
        <v>97082</v>
      </c>
      <c r="C1993" s="92" t="s">
        <v>1926</v>
      </c>
      <c r="D1993" s="92" t="s">
        <v>25</v>
      </c>
      <c r="E1993" s="170">
        <v>38.85</v>
      </c>
    </row>
    <row r="1994" spans="2:5" ht="50.1" customHeight="1">
      <c r="B1994" s="171">
        <v>97083</v>
      </c>
      <c r="C1994" s="92" t="s">
        <v>1927</v>
      </c>
      <c r="D1994" s="92" t="s">
        <v>6284</v>
      </c>
      <c r="E1994" s="170">
        <v>2.12</v>
      </c>
    </row>
    <row r="1995" spans="2:5" ht="50.1" customHeight="1">
      <c r="B1995" s="171">
        <v>97084</v>
      </c>
      <c r="C1995" s="92" t="s">
        <v>1928</v>
      </c>
      <c r="D1995" s="92" t="s">
        <v>6284</v>
      </c>
      <c r="E1995" s="170">
        <v>0.43</v>
      </c>
    </row>
    <row r="1996" spans="2:5" ht="50.1" customHeight="1">
      <c r="B1996" s="171">
        <v>97086</v>
      </c>
      <c r="C1996" s="92" t="s">
        <v>1929</v>
      </c>
      <c r="D1996" s="92" t="s">
        <v>6284</v>
      </c>
      <c r="E1996" s="170">
        <v>82.61</v>
      </c>
    </row>
    <row r="1997" spans="2:5" ht="50.1" customHeight="1">
      <c r="B1997" s="171">
        <v>97094</v>
      </c>
      <c r="C1997" s="92" t="s">
        <v>1930</v>
      </c>
      <c r="D1997" s="92" t="s">
        <v>25</v>
      </c>
      <c r="E1997" s="170">
        <v>373.2</v>
      </c>
    </row>
    <row r="1998" spans="2:5" ht="50.1" customHeight="1">
      <c r="B1998" s="171">
        <v>97095</v>
      </c>
      <c r="C1998" s="92" t="s">
        <v>1931</v>
      </c>
      <c r="D1998" s="92" t="s">
        <v>25</v>
      </c>
      <c r="E1998" s="170">
        <v>350.34</v>
      </c>
    </row>
    <row r="1999" spans="2:5" ht="50.1" customHeight="1">
      <c r="B1999" s="171">
        <v>97096</v>
      </c>
      <c r="C1999" s="92" t="s">
        <v>1932</v>
      </c>
      <c r="D1999" s="92" t="s">
        <v>25</v>
      </c>
      <c r="E1999" s="170">
        <v>338.59</v>
      </c>
    </row>
    <row r="2000" spans="2:5" ht="50.1" customHeight="1">
      <c r="B2000" s="171">
        <v>100322</v>
      </c>
      <c r="C2000" s="92" t="s">
        <v>16675</v>
      </c>
      <c r="D2000" s="92" t="s">
        <v>25</v>
      </c>
      <c r="E2000" s="170">
        <v>102.98</v>
      </c>
    </row>
    <row r="2001" spans="2:5" ht="50.1" customHeight="1">
      <c r="B2001" s="171">
        <v>100323</v>
      </c>
      <c r="C2001" s="92" t="s">
        <v>16676</v>
      </c>
      <c r="D2001" s="92" t="s">
        <v>25</v>
      </c>
      <c r="E2001" s="170">
        <v>99.19</v>
      </c>
    </row>
    <row r="2002" spans="2:5" ht="50.1" customHeight="1">
      <c r="B2002" s="171">
        <v>100324</v>
      </c>
      <c r="C2002" s="92" t="s">
        <v>16677</v>
      </c>
      <c r="D2002" s="92" t="s">
        <v>25</v>
      </c>
      <c r="E2002" s="170">
        <v>102.98</v>
      </c>
    </row>
    <row r="2003" spans="2:5" ht="50.1" customHeight="1">
      <c r="B2003" s="171">
        <v>90996</v>
      </c>
      <c r="C2003" s="92" t="s">
        <v>1933</v>
      </c>
      <c r="D2003" s="92" t="s">
        <v>6284</v>
      </c>
      <c r="E2003" s="170">
        <v>11.18</v>
      </c>
    </row>
    <row r="2004" spans="2:5" ht="50.1" customHeight="1">
      <c r="B2004" s="171">
        <v>90997</v>
      </c>
      <c r="C2004" s="92" t="s">
        <v>1934</v>
      </c>
      <c r="D2004" s="92" t="s">
        <v>6284</v>
      </c>
      <c r="E2004" s="170">
        <v>15.16</v>
      </c>
    </row>
    <row r="2005" spans="2:5" ht="50.1" customHeight="1">
      <c r="B2005" s="171">
        <v>90998</v>
      </c>
      <c r="C2005" s="92" t="s">
        <v>1935</v>
      </c>
      <c r="D2005" s="92" t="s">
        <v>6284</v>
      </c>
      <c r="E2005" s="170">
        <v>18.28</v>
      </c>
    </row>
    <row r="2006" spans="2:5" ht="50.1" customHeight="1">
      <c r="B2006" s="171">
        <v>91000</v>
      </c>
      <c r="C2006" s="92" t="s">
        <v>1936</v>
      </c>
      <c r="D2006" s="92" t="s">
        <v>6284</v>
      </c>
      <c r="E2006" s="170">
        <v>13.97</v>
      </c>
    </row>
    <row r="2007" spans="2:5" ht="50.1" customHeight="1">
      <c r="B2007" s="171">
        <v>91002</v>
      </c>
      <c r="C2007" s="92" t="s">
        <v>1937</v>
      </c>
      <c r="D2007" s="92" t="s">
        <v>6284</v>
      </c>
      <c r="E2007" s="170">
        <v>12.86</v>
      </c>
    </row>
    <row r="2008" spans="2:5" ht="50.1" customHeight="1">
      <c r="B2008" s="171">
        <v>91003</v>
      </c>
      <c r="C2008" s="92" t="s">
        <v>1938</v>
      </c>
      <c r="D2008" s="92" t="s">
        <v>6284</v>
      </c>
      <c r="E2008" s="170">
        <v>14.87</v>
      </c>
    </row>
    <row r="2009" spans="2:5" ht="50.1" customHeight="1">
      <c r="B2009" s="171">
        <v>91004</v>
      </c>
      <c r="C2009" s="92" t="s">
        <v>1939</v>
      </c>
      <c r="D2009" s="92" t="s">
        <v>6284</v>
      </c>
      <c r="E2009" s="170">
        <v>11.78</v>
      </c>
    </row>
    <row r="2010" spans="2:5" ht="50.1" customHeight="1">
      <c r="B2010" s="171">
        <v>91005</v>
      </c>
      <c r="C2010" s="92" t="s">
        <v>1940</v>
      </c>
      <c r="D2010" s="92" t="s">
        <v>6284</v>
      </c>
      <c r="E2010" s="170">
        <v>14.11</v>
      </c>
    </row>
    <row r="2011" spans="2:5" ht="50.1" customHeight="1">
      <c r="B2011" s="171">
        <v>91006</v>
      </c>
      <c r="C2011" s="92" t="s">
        <v>1941</v>
      </c>
      <c r="D2011" s="92" t="s">
        <v>6284</v>
      </c>
      <c r="E2011" s="170">
        <v>10.9</v>
      </c>
    </row>
    <row r="2012" spans="2:5" ht="50.1" customHeight="1">
      <c r="B2012" s="171">
        <v>91007</v>
      </c>
      <c r="C2012" s="92" t="s">
        <v>1942</v>
      </c>
      <c r="D2012" s="92" t="s">
        <v>6284</v>
      </c>
      <c r="E2012" s="170">
        <v>9.7799999999999994</v>
      </c>
    </row>
    <row r="2013" spans="2:5" ht="50.1" customHeight="1">
      <c r="B2013" s="171">
        <v>91008</v>
      </c>
      <c r="C2013" s="92" t="s">
        <v>1943</v>
      </c>
      <c r="D2013" s="92" t="s">
        <v>6284</v>
      </c>
      <c r="E2013" s="170">
        <v>11.79</v>
      </c>
    </row>
    <row r="2014" spans="2:5" ht="50.1" customHeight="1">
      <c r="B2014" s="171">
        <v>92263</v>
      </c>
      <c r="C2014" s="92" t="s">
        <v>1944</v>
      </c>
      <c r="D2014" s="92" t="s">
        <v>6284</v>
      </c>
      <c r="E2014" s="170">
        <v>84.2</v>
      </c>
    </row>
    <row r="2015" spans="2:5" ht="50.1" customHeight="1">
      <c r="B2015" s="171">
        <v>92264</v>
      </c>
      <c r="C2015" s="92" t="s">
        <v>1945</v>
      </c>
      <c r="D2015" s="92" t="s">
        <v>6284</v>
      </c>
      <c r="E2015" s="170">
        <v>90.88</v>
      </c>
    </row>
    <row r="2016" spans="2:5" ht="50.1" customHeight="1">
      <c r="B2016" s="171">
        <v>92265</v>
      </c>
      <c r="C2016" s="92" t="s">
        <v>1946</v>
      </c>
      <c r="D2016" s="92" t="s">
        <v>6284</v>
      </c>
      <c r="E2016" s="170">
        <v>66.180000000000007</v>
      </c>
    </row>
    <row r="2017" spans="2:5" ht="50.1" customHeight="1">
      <c r="B2017" s="171">
        <v>92266</v>
      </c>
      <c r="C2017" s="92" t="s">
        <v>1947</v>
      </c>
      <c r="D2017" s="92" t="s">
        <v>6284</v>
      </c>
      <c r="E2017" s="170">
        <v>72.13</v>
      </c>
    </row>
    <row r="2018" spans="2:5" ht="50.1" customHeight="1">
      <c r="B2018" s="171">
        <v>92267</v>
      </c>
      <c r="C2018" s="92" t="s">
        <v>1948</v>
      </c>
      <c r="D2018" s="92" t="s">
        <v>6284</v>
      </c>
      <c r="E2018" s="170">
        <v>24.87</v>
      </c>
    </row>
    <row r="2019" spans="2:5" ht="50.1" customHeight="1">
      <c r="B2019" s="171">
        <v>92268</v>
      </c>
      <c r="C2019" s="92" t="s">
        <v>1949</v>
      </c>
      <c r="D2019" s="92" t="s">
        <v>6284</v>
      </c>
      <c r="E2019" s="170">
        <v>30.12</v>
      </c>
    </row>
    <row r="2020" spans="2:5" ht="50.1" customHeight="1">
      <c r="B2020" s="171">
        <v>92269</v>
      </c>
      <c r="C2020" s="92" t="s">
        <v>1950</v>
      </c>
      <c r="D2020" s="92" t="s">
        <v>6284</v>
      </c>
      <c r="E2020" s="170">
        <v>89.23</v>
      </c>
    </row>
    <row r="2021" spans="2:5" ht="50.1" customHeight="1">
      <c r="B2021" s="171">
        <v>92270</v>
      </c>
      <c r="C2021" s="92" t="s">
        <v>1951</v>
      </c>
      <c r="D2021" s="92" t="s">
        <v>6284</v>
      </c>
      <c r="E2021" s="170">
        <v>74.75</v>
      </c>
    </row>
    <row r="2022" spans="2:5" ht="50.1" customHeight="1">
      <c r="B2022" s="171">
        <v>92271</v>
      </c>
      <c r="C2022" s="92" t="s">
        <v>1952</v>
      </c>
      <c r="D2022" s="92" t="s">
        <v>6284</v>
      </c>
      <c r="E2022" s="170">
        <v>58.41</v>
      </c>
    </row>
    <row r="2023" spans="2:5" ht="50.1" customHeight="1">
      <c r="B2023" s="171">
        <v>92272</v>
      </c>
      <c r="C2023" s="92" t="s">
        <v>1953</v>
      </c>
      <c r="D2023" s="92" t="s">
        <v>6462</v>
      </c>
      <c r="E2023" s="170">
        <v>15.1</v>
      </c>
    </row>
    <row r="2024" spans="2:5" ht="50.1" customHeight="1">
      <c r="B2024" s="171">
        <v>92273</v>
      </c>
      <c r="C2024" s="92" t="s">
        <v>1954</v>
      </c>
      <c r="D2024" s="92" t="s">
        <v>6462</v>
      </c>
      <c r="E2024" s="170">
        <v>6.36</v>
      </c>
    </row>
    <row r="2025" spans="2:5" ht="50.1" customHeight="1">
      <c r="B2025" s="171">
        <v>92408</v>
      </c>
      <c r="C2025" s="92" t="s">
        <v>1955</v>
      </c>
      <c r="D2025" s="92" t="s">
        <v>6284</v>
      </c>
      <c r="E2025" s="170">
        <v>164.08</v>
      </c>
    </row>
    <row r="2026" spans="2:5" ht="50.1" customHeight="1">
      <c r="B2026" s="171">
        <v>92409</v>
      </c>
      <c r="C2026" s="92" t="s">
        <v>1956</v>
      </c>
      <c r="D2026" s="92" t="s">
        <v>6284</v>
      </c>
      <c r="E2026" s="170">
        <v>155.59</v>
      </c>
    </row>
    <row r="2027" spans="2:5" ht="50.1" customHeight="1">
      <c r="B2027" s="171">
        <v>92410</v>
      </c>
      <c r="C2027" s="92" t="s">
        <v>1957</v>
      </c>
      <c r="D2027" s="92" t="s">
        <v>6284</v>
      </c>
      <c r="E2027" s="170">
        <v>111.83</v>
      </c>
    </row>
    <row r="2028" spans="2:5" ht="50.1" customHeight="1">
      <c r="B2028" s="171">
        <v>92411</v>
      </c>
      <c r="C2028" s="92" t="s">
        <v>1958</v>
      </c>
      <c r="D2028" s="92" t="s">
        <v>6284</v>
      </c>
      <c r="E2028" s="170">
        <v>104.34</v>
      </c>
    </row>
    <row r="2029" spans="2:5" ht="50.1" customHeight="1">
      <c r="B2029" s="171">
        <v>92412</v>
      </c>
      <c r="C2029" s="92" t="s">
        <v>1959</v>
      </c>
      <c r="D2029" s="92" t="s">
        <v>6284</v>
      </c>
      <c r="E2029" s="170">
        <v>74.27</v>
      </c>
    </row>
    <row r="2030" spans="2:5" ht="50.1" customHeight="1">
      <c r="B2030" s="171">
        <v>92413</v>
      </c>
      <c r="C2030" s="92" t="s">
        <v>1960</v>
      </c>
      <c r="D2030" s="92" t="s">
        <v>6284</v>
      </c>
      <c r="E2030" s="170">
        <v>68.489999999999995</v>
      </c>
    </row>
    <row r="2031" spans="2:5" ht="50.1" customHeight="1">
      <c r="B2031" s="171">
        <v>92414</v>
      </c>
      <c r="C2031" s="92" t="s">
        <v>1961</v>
      </c>
      <c r="D2031" s="92" t="s">
        <v>6284</v>
      </c>
      <c r="E2031" s="170">
        <v>84.43</v>
      </c>
    </row>
    <row r="2032" spans="2:5" ht="50.1" customHeight="1">
      <c r="B2032" s="171">
        <v>92415</v>
      </c>
      <c r="C2032" s="92" t="s">
        <v>1962</v>
      </c>
      <c r="D2032" s="92" t="s">
        <v>6284</v>
      </c>
      <c r="E2032" s="170">
        <v>76.94</v>
      </c>
    </row>
    <row r="2033" spans="2:5" ht="50.1" customHeight="1">
      <c r="B2033" s="171">
        <v>92416</v>
      </c>
      <c r="C2033" s="92" t="s">
        <v>1963</v>
      </c>
      <c r="D2033" s="92" t="s">
        <v>6284</v>
      </c>
      <c r="E2033" s="170">
        <v>99.84</v>
      </c>
    </row>
    <row r="2034" spans="2:5" ht="50.1" customHeight="1">
      <c r="B2034" s="171">
        <v>92417</v>
      </c>
      <c r="C2034" s="92" t="s">
        <v>1964</v>
      </c>
      <c r="D2034" s="92" t="s">
        <v>6284</v>
      </c>
      <c r="E2034" s="170">
        <v>92.38</v>
      </c>
    </row>
    <row r="2035" spans="2:5" ht="50.1" customHeight="1">
      <c r="B2035" s="171">
        <v>92418</v>
      </c>
      <c r="C2035" s="92" t="s">
        <v>1965</v>
      </c>
      <c r="D2035" s="92" t="s">
        <v>6284</v>
      </c>
      <c r="E2035" s="170">
        <v>55.13</v>
      </c>
    </row>
    <row r="2036" spans="2:5" ht="50.1" customHeight="1">
      <c r="B2036" s="171">
        <v>92419</v>
      </c>
      <c r="C2036" s="92" t="s">
        <v>1966</v>
      </c>
      <c r="D2036" s="92" t="s">
        <v>6284</v>
      </c>
      <c r="E2036" s="170">
        <v>49.38</v>
      </c>
    </row>
    <row r="2037" spans="2:5" ht="50.1" customHeight="1">
      <c r="B2037" s="171">
        <v>92420</v>
      </c>
      <c r="C2037" s="92" t="s">
        <v>1967</v>
      </c>
      <c r="D2037" s="92" t="s">
        <v>6284</v>
      </c>
      <c r="E2037" s="170">
        <v>66.989999999999995</v>
      </c>
    </row>
    <row r="2038" spans="2:5" ht="50.1" customHeight="1">
      <c r="B2038" s="171">
        <v>92421</v>
      </c>
      <c r="C2038" s="92" t="s">
        <v>1968</v>
      </c>
      <c r="D2038" s="92" t="s">
        <v>6284</v>
      </c>
      <c r="E2038" s="170">
        <v>61.23</v>
      </c>
    </row>
    <row r="2039" spans="2:5" ht="50.1" customHeight="1">
      <c r="B2039" s="171">
        <v>92422</v>
      </c>
      <c r="C2039" s="92" t="s">
        <v>1969</v>
      </c>
      <c r="D2039" s="92" t="s">
        <v>6284</v>
      </c>
      <c r="E2039" s="170">
        <v>45.63</v>
      </c>
    </row>
    <row r="2040" spans="2:5" ht="50.1" customHeight="1">
      <c r="B2040" s="171">
        <v>92423</v>
      </c>
      <c r="C2040" s="92" t="s">
        <v>1970</v>
      </c>
      <c r="D2040" s="92" t="s">
        <v>6284</v>
      </c>
      <c r="E2040" s="170">
        <v>40.64</v>
      </c>
    </row>
    <row r="2041" spans="2:5" ht="50.1" customHeight="1">
      <c r="B2041" s="171">
        <v>92424</v>
      </c>
      <c r="C2041" s="92" t="s">
        <v>1971</v>
      </c>
      <c r="D2041" s="92" t="s">
        <v>6284</v>
      </c>
      <c r="E2041" s="170">
        <v>55.95</v>
      </c>
    </row>
    <row r="2042" spans="2:5" ht="50.1" customHeight="1">
      <c r="B2042" s="171">
        <v>92425</v>
      </c>
      <c r="C2042" s="92" t="s">
        <v>1972</v>
      </c>
      <c r="D2042" s="92" t="s">
        <v>6284</v>
      </c>
      <c r="E2042" s="170">
        <v>50.94</v>
      </c>
    </row>
    <row r="2043" spans="2:5" ht="50.1" customHeight="1">
      <c r="B2043" s="171">
        <v>92426</v>
      </c>
      <c r="C2043" s="92" t="s">
        <v>1973</v>
      </c>
      <c r="D2043" s="92" t="s">
        <v>6284</v>
      </c>
      <c r="E2043" s="170">
        <v>40.86</v>
      </c>
    </row>
    <row r="2044" spans="2:5" ht="50.1" customHeight="1">
      <c r="B2044" s="171">
        <v>92427</v>
      </c>
      <c r="C2044" s="92" t="s">
        <v>1974</v>
      </c>
      <c r="D2044" s="92" t="s">
        <v>6284</v>
      </c>
      <c r="E2044" s="170">
        <v>36.229999999999997</v>
      </c>
    </row>
    <row r="2045" spans="2:5" ht="50.1" customHeight="1">
      <c r="B2045" s="171">
        <v>92428</v>
      </c>
      <c r="C2045" s="92" t="s">
        <v>1975</v>
      </c>
      <c r="D2045" s="92" t="s">
        <v>6284</v>
      </c>
      <c r="E2045" s="170">
        <v>50.4</v>
      </c>
    </row>
    <row r="2046" spans="2:5" ht="50.1" customHeight="1">
      <c r="B2046" s="171">
        <v>92429</v>
      </c>
      <c r="C2046" s="92" t="s">
        <v>1976</v>
      </c>
      <c r="D2046" s="92" t="s">
        <v>6284</v>
      </c>
      <c r="E2046" s="170">
        <v>45.78</v>
      </c>
    </row>
    <row r="2047" spans="2:5" ht="50.1" customHeight="1">
      <c r="B2047" s="171">
        <v>92430</v>
      </c>
      <c r="C2047" s="92" t="s">
        <v>1977</v>
      </c>
      <c r="D2047" s="92" t="s">
        <v>6284</v>
      </c>
      <c r="E2047" s="170">
        <v>36.78</v>
      </c>
    </row>
    <row r="2048" spans="2:5" ht="50.1" customHeight="1">
      <c r="B2048" s="171">
        <v>92431</v>
      </c>
      <c r="C2048" s="92" t="s">
        <v>1978</v>
      </c>
      <c r="D2048" s="92" t="s">
        <v>6284</v>
      </c>
      <c r="E2048" s="170">
        <v>32.39</v>
      </c>
    </row>
    <row r="2049" spans="2:5" ht="50.1" customHeight="1">
      <c r="B2049" s="171">
        <v>92432</v>
      </c>
      <c r="C2049" s="92" t="s">
        <v>1979</v>
      </c>
      <c r="D2049" s="92" t="s">
        <v>6284</v>
      </c>
      <c r="E2049" s="170">
        <v>45.85</v>
      </c>
    </row>
    <row r="2050" spans="2:5" ht="50.1" customHeight="1">
      <c r="B2050" s="171">
        <v>92433</v>
      </c>
      <c r="C2050" s="92" t="s">
        <v>1980</v>
      </c>
      <c r="D2050" s="92" t="s">
        <v>6284</v>
      </c>
      <c r="E2050" s="170">
        <v>41.46</v>
      </c>
    </row>
    <row r="2051" spans="2:5" ht="50.1" customHeight="1">
      <c r="B2051" s="171">
        <v>92434</v>
      </c>
      <c r="C2051" s="92" t="s">
        <v>1981</v>
      </c>
      <c r="D2051" s="92" t="s">
        <v>6284</v>
      </c>
      <c r="E2051" s="170">
        <v>35.159999999999997</v>
      </c>
    </row>
    <row r="2052" spans="2:5" ht="50.1" customHeight="1">
      <c r="B2052" s="171">
        <v>92435</v>
      </c>
      <c r="C2052" s="92" t="s">
        <v>1982</v>
      </c>
      <c r="D2052" s="92" t="s">
        <v>6284</v>
      </c>
      <c r="E2052" s="170">
        <v>30.91</v>
      </c>
    </row>
    <row r="2053" spans="2:5" ht="50.1" customHeight="1">
      <c r="B2053" s="171">
        <v>92436</v>
      </c>
      <c r="C2053" s="92" t="s">
        <v>1983</v>
      </c>
      <c r="D2053" s="92" t="s">
        <v>6284</v>
      </c>
      <c r="E2053" s="170">
        <v>43.9</v>
      </c>
    </row>
    <row r="2054" spans="2:5" ht="50.1" customHeight="1">
      <c r="B2054" s="171">
        <v>92437</v>
      </c>
      <c r="C2054" s="92" t="s">
        <v>1984</v>
      </c>
      <c r="D2054" s="92" t="s">
        <v>6284</v>
      </c>
      <c r="E2054" s="170">
        <v>39.67</v>
      </c>
    </row>
    <row r="2055" spans="2:5" ht="50.1" customHeight="1">
      <c r="B2055" s="171">
        <v>92438</v>
      </c>
      <c r="C2055" s="92" t="s">
        <v>1985</v>
      </c>
      <c r="D2055" s="92" t="s">
        <v>6284</v>
      </c>
      <c r="E2055" s="170">
        <v>33.979999999999997</v>
      </c>
    </row>
    <row r="2056" spans="2:5" ht="50.1" customHeight="1">
      <c r="B2056" s="171">
        <v>92439</v>
      </c>
      <c r="C2056" s="92" t="s">
        <v>1986</v>
      </c>
      <c r="D2056" s="92" t="s">
        <v>6284</v>
      </c>
      <c r="E2056" s="170">
        <v>29.83</v>
      </c>
    </row>
    <row r="2057" spans="2:5" ht="50.1" customHeight="1">
      <c r="B2057" s="171">
        <v>92440</v>
      </c>
      <c r="C2057" s="92" t="s">
        <v>1987</v>
      </c>
      <c r="D2057" s="92" t="s">
        <v>6284</v>
      </c>
      <c r="E2057" s="170">
        <v>42.49</v>
      </c>
    </row>
    <row r="2058" spans="2:5" ht="50.1" customHeight="1">
      <c r="B2058" s="171">
        <v>92441</v>
      </c>
      <c r="C2058" s="92" t="s">
        <v>1988</v>
      </c>
      <c r="D2058" s="92" t="s">
        <v>6284</v>
      </c>
      <c r="E2058" s="170">
        <v>38.380000000000003</v>
      </c>
    </row>
    <row r="2059" spans="2:5" ht="50.1" customHeight="1">
      <c r="B2059" s="171">
        <v>92442</v>
      </c>
      <c r="C2059" s="92" t="s">
        <v>1989</v>
      </c>
      <c r="D2059" s="92" t="s">
        <v>6284</v>
      </c>
      <c r="E2059" s="170">
        <v>31.64</v>
      </c>
    </row>
    <row r="2060" spans="2:5" ht="50.1" customHeight="1">
      <c r="B2060" s="171">
        <v>92443</v>
      </c>
      <c r="C2060" s="92" t="s">
        <v>1990</v>
      </c>
      <c r="D2060" s="92" t="s">
        <v>6284</v>
      </c>
      <c r="E2060" s="170">
        <v>27.64</v>
      </c>
    </row>
    <row r="2061" spans="2:5" ht="50.1" customHeight="1">
      <c r="B2061" s="171">
        <v>92444</v>
      </c>
      <c r="C2061" s="92" t="s">
        <v>1991</v>
      </c>
      <c r="D2061" s="92" t="s">
        <v>6284</v>
      </c>
      <c r="E2061" s="170">
        <v>39.880000000000003</v>
      </c>
    </row>
    <row r="2062" spans="2:5" ht="50.1" customHeight="1">
      <c r="B2062" s="171">
        <v>92445</v>
      </c>
      <c r="C2062" s="92" t="s">
        <v>1992</v>
      </c>
      <c r="D2062" s="92" t="s">
        <v>6284</v>
      </c>
      <c r="E2062" s="170">
        <v>35.869999999999997</v>
      </c>
    </row>
    <row r="2063" spans="2:5" ht="50.1" customHeight="1">
      <c r="B2063" s="171">
        <v>92446</v>
      </c>
      <c r="C2063" s="92" t="s">
        <v>1993</v>
      </c>
      <c r="D2063" s="92" t="s">
        <v>6284</v>
      </c>
      <c r="E2063" s="170">
        <v>150.38</v>
      </c>
    </row>
    <row r="2064" spans="2:5" ht="50.1" customHeight="1">
      <c r="B2064" s="171">
        <v>92447</v>
      </c>
      <c r="C2064" s="92" t="s">
        <v>1994</v>
      </c>
      <c r="D2064" s="92" t="s">
        <v>6284</v>
      </c>
      <c r="E2064" s="170">
        <v>106.41</v>
      </c>
    </row>
    <row r="2065" spans="2:5" ht="50.1" customHeight="1">
      <c r="B2065" s="171">
        <v>92448</v>
      </c>
      <c r="C2065" s="92" t="s">
        <v>1995</v>
      </c>
      <c r="D2065" s="92" t="s">
        <v>6284</v>
      </c>
      <c r="E2065" s="170">
        <v>83.51</v>
      </c>
    </row>
    <row r="2066" spans="2:5" ht="50.1" customHeight="1">
      <c r="B2066" s="171">
        <v>92449</v>
      </c>
      <c r="C2066" s="92" t="s">
        <v>1996</v>
      </c>
      <c r="D2066" s="92" t="s">
        <v>6284</v>
      </c>
      <c r="E2066" s="170">
        <v>139.31</v>
      </c>
    </row>
    <row r="2067" spans="2:5" ht="50.1" customHeight="1">
      <c r="B2067" s="171">
        <v>92450</v>
      </c>
      <c r="C2067" s="92" t="s">
        <v>1997</v>
      </c>
      <c r="D2067" s="92" t="s">
        <v>6284</v>
      </c>
      <c r="E2067" s="170">
        <v>196.74</v>
      </c>
    </row>
    <row r="2068" spans="2:5" ht="50.1" customHeight="1">
      <c r="B2068" s="171">
        <v>92451</v>
      </c>
      <c r="C2068" s="92" t="s">
        <v>1998</v>
      </c>
      <c r="D2068" s="92" t="s">
        <v>6284</v>
      </c>
      <c r="E2068" s="170">
        <v>98.06</v>
      </c>
    </row>
    <row r="2069" spans="2:5" ht="50.1" customHeight="1">
      <c r="B2069" s="171">
        <v>92452</v>
      </c>
      <c r="C2069" s="92" t="s">
        <v>1999</v>
      </c>
      <c r="D2069" s="92" t="s">
        <v>6284</v>
      </c>
      <c r="E2069" s="170">
        <v>97.11</v>
      </c>
    </row>
    <row r="2070" spans="2:5" ht="50.1" customHeight="1">
      <c r="B2070" s="171">
        <v>92453</v>
      </c>
      <c r="C2070" s="92" t="s">
        <v>2000</v>
      </c>
      <c r="D2070" s="92" t="s">
        <v>6284</v>
      </c>
      <c r="E2070" s="170">
        <v>118.01</v>
      </c>
    </row>
    <row r="2071" spans="2:5" ht="50.1" customHeight="1">
      <c r="B2071" s="171">
        <v>92454</v>
      </c>
      <c r="C2071" s="92" t="s">
        <v>2001</v>
      </c>
      <c r="D2071" s="92" t="s">
        <v>6284</v>
      </c>
      <c r="E2071" s="170">
        <v>179.27</v>
      </c>
    </row>
    <row r="2072" spans="2:5" ht="50.1" customHeight="1">
      <c r="B2072" s="171">
        <v>92455</v>
      </c>
      <c r="C2072" s="92" t="s">
        <v>2002</v>
      </c>
      <c r="D2072" s="92" t="s">
        <v>6284</v>
      </c>
      <c r="E2072" s="170">
        <v>79.66</v>
      </c>
    </row>
    <row r="2073" spans="2:5" ht="50.1" customHeight="1">
      <c r="B2073" s="171">
        <v>92456</v>
      </c>
      <c r="C2073" s="92" t="s">
        <v>2003</v>
      </c>
      <c r="D2073" s="92" t="s">
        <v>6284</v>
      </c>
      <c r="E2073" s="170">
        <v>79.92</v>
      </c>
    </row>
    <row r="2074" spans="2:5" ht="50.1" customHeight="1">
      <c r="B2074" s="171">
        <v>92457</v>
      </c>
      <c r="C2074" s="92" t="s">
        <v>2004</v>
      </c>
      <c r="D2074" s="92" t="s">
        <v>6284</v>
      </c>
      <c r="E2074" s="170">
        <v>102.42</v>
      </c>
    </row>
    <row r="2075" spans="2:5" ht="50.1" customHeight="1">
      <c r="B2075" s="171">
        <v>92458</v>
      </c>
      <c r="C2075" s="92" t="s">
        <v>2005</v>
      </c>
      <c r="D2075" s="92" t="s">
        <v>6284</v>
      </c>
      <c r="E2075" s="170">
        <v>168.02</v>
      </c>
    </row>
    <row r="2076" spans="2:5" ht="50.1" customHeight="1">
      <c r="B2076" s="171">
        <v>92459</v>
      </c>
      <c r="C2076" s="92" t="s">
        <v>2006</v>
      </c>
      <c r="D2076" s="92" t="s">
        <v>6284</v>
      </c>
      <c r="E2076" s="170">
        <v>67.569999999999993</v>
      </c>
    </row>
    <row r="2077" spans="2:5" ht="50.1" customHeight="1">
      <c r="B2077" s="171">
        <v>92460</v>
      </c>
      <c r="C2077" s="92" t="s">
        <v>2007</v>
      </c>
      <c r="D2077" s="92" t="s">
        <v>6284</v>
      </c>
      <c r="E2077" s="170">
        <v>65.900000000000006</v>
      </c>
    </row>
    <row r="2078" spans="2:5" ht="50.1" customHeight="1">
      <c r="B2078" s="171">
        <v>92461</v>
      </c>
      <c r="C2078" s="92" t="s">
        <v>2008</v>
      </c>
      <c r="D2078" s="92" t="s">
        <v>6284</v>
      </c>
      <c r="E2078" s="170">
        <v>94.03</v>
      </c>
    </row>
    <row r="2079" spans="2:5" ht="50.1" customHeight="1">
      <c r="B2079" s="171">
        <v>92462</v>
      </c>
      <c r="C2079" s="92" t="s">
        <v>2009</v>
      </c>
      <c r="D2079" s="92" t="s">
        <v>6284</v>
      </c>
      <c r="E2079" s="170">
        <v>160.72999999999999</v>
      </c>
    </row>
    <row r="2080" spans="2:5" ht="50.1" customHeight="1">
      <c r="B2080" s="171">
        <v>92463</v>
      </c>
      <c r="C2080" s="92" t="s">
        <v>2010</v>
      </c>
      <c r="D2080" s="92" t="s">
        <v>6284</v>
      </c>
      <c r="E2080" s="170">
        <v>60.94</v>
      </c>
    </row>
    <row r="2081" spans="2:5" ht="50.1" customHeight="1">
      <c r="B2081" s="171">
        <v>92464</v>
      </c>
      <c r="C2081" s="92" t="s">
        <v>2011</v>
      </c>
      <c r="D2081" s="92" t="s">
        <v>6284</v>
      </c>
      <c r="E2081" s="170">
        <v>62.39</v>
      </c>
    </row>
    <row r="2082" spans="2:5" ht="50.1" customHeight="1">
      <c r="B2082" s="171">
        <v>92465</v>
      </c>
      <c r="C2082" s="92" t="s">
        <v>2012</v>
      </c>
      <c r="D2082" s="92" t="s">
        <v>6284</v>
      </c>
      <c r="E2082" s="170">
        <v>74.760000000000005</v>
      </c>
    </row>
    <row r="2083" spans="2:5" ht="50.1" customHeight="1">
      <c r="B2083" s="171">
        <v>92466</v>
      </c>
      <c r="C2083" s="92" t="s">
        <v>2013</v>
      </c>
      <c r="D2083" s="92" t="s">
        <v>6284</v>
      </c>
      <c r="E2083" s="170">
        <v>154.01</v>
      </c>
    </row>
    <row r="2084" spans="2:5" ht="50.1" customHeight="1">
      <c r="B2084" s="171">
        <v>92467</v>
      </c>
      <c r="C2084" s="92" t="s">
        <v>2014</v>
      </c>
      <c r="D2084" s="92" t="s">
        <v>6284</v>
      </c>
      <c r="E2084" s="170">
        <v>49.08</v>
      </c>
    </row>
    <row r="2085" spans="2:5" ht="50.1" customHeight="1">
      <c r="B2085" s="171">
        <v>92468</v>
      </c>
      <c r="C2085" s="92" t="s">
        <v>2015</v>
      </c>
      <c r="D2085" s="92" t="s">
        <v>6284</v>
      </c>
      <c r="E2085" s="170">
        <v>56.13</v>
      </c>
    </row>
    <row r="2086" spans="2:5" ht="50.1" customHeight="1">
      <c r="B2086" s="171">
        <v>92469</v>
      </c>
      <c r="C2086" s="92" t="s">
        <v>2016</v>
      </c>
      <c r="D2086" s="92" t="s">
        <v>6284</v>
      </c>
      <c r="E2086" s="170">
        <v>68.349999999999994</v>
      </c>
    </row>
    <row r="2087" spans="2:5" ht="50.1" customHeight="1">
      <c r="B2087" s="171">
        <v>92470</v>
      </c>
      <c r="C2087" s="92" t="s">
        <v>2017</v>
      </c>
      <c r="D2087" s="92" t="s">
        <v>6284</v>
      </c>
      <c r="E2087" s="170">
        <v>150.01</v>
      </c>
    </row>
    <row r="2088" spans="2:5" ht="50.1" customHeight="1">
      <c r="B2088" s="171">
        <v>92471</v>
      </c>
      <c r="C2088" s="92" t="s">
        <v>2018</v>
      </c>
      <c r="D2088" s="92" t="s">
        <v>6284</v>
      </c>
      <c r="E2088" s="170">
        <v>44.92</v>
      </c>
    </row>
    <row r="2089" spans="2:5" ht="50.1" customHeight="1">
      <c r="B2089" s="171">
        <v>92472</v>
      </c>
      <c r="C2089" s="92" t="s">
        <v>2019</v>
      </c>
      <c r="D2089" s="92" t="s">
        <v>6284</v>
      </c>
      <c r="E2089" s="170">
        <v>52.75</v>
      </c>
    </row>
    <row r="2090" spans="2:5" ht="50.1" customHeight="1">
      <c r="B2090" s="171">
        <v>92473</v>
      </c>
      <c r="C2090" s="92" t="s">
        <v>2020</v>
      </c>
      <c r="D2090" s="92" t="s">
        <v>6284</v>
      </c>
      <c r="E2090" s="170">
        <v>63.06</v>
      </c>
    </row>
    <row r="2091" spans="2:5" ht="50.1" customHeight="1">
      <c r="B2091" s="171">
        <v>92474</v>
      </c>
      <c r="C2091" s="92" t="s">
        <v>2021</v>
      </c>
      <c r="D2091" s="92" t="s">
        <v>6284</v>
      </c>
      <c r="E2091" s="170">
        <v>146.53</v>
      </c>
    </row>
    <row r="2092" spans="2:5" ht="50.1" customHeight="1">
      <c r="B2092" s="171">
        <v>92475</v>
      </c>
      <c r="C2092" s="92" t="s">
        <v>2022</v>
      </c>
      <c r="D2092" s="92" t="s">
        <v>6284</v>
      </c>
      <c r="E2092" s="170">
        <v>41.49</v>
      </c>
    </row>
    <row r="2093" spans="2:5" ht="50.1" customHeight="1">
      <c r="B2093" s="171">
        <v>92476</v>
      </c>
      <c r="C2093" s="92" t="s">
        <v>2023</v>
      </c>
      <c r="D2093" s="92" t="s">
        <v>6284</v>
      </c>
      <c r="E2093" s="170">
        <v>49.83</v>
      </c>
    </row>
    <row r="2094" spans="2:5" ht="50.1" customHeight="1">
      <c r="B2094" s="171">
        <v>92477</v>
      </c>
      <c r="C2094" s="92" t="s">
        <v>2024</v>
      </c>
      <c r="D2094" s="92" t="s">
        <v>6284</v>
      </c>
      <c r="E2094" s="170">
        <v>52.06</v>
      </c>
    </row>
    <row r="2095" spans="2:5" ht="50.1" customHeight="1">
      <c r="B2095" s="171">
        <v>92478</v>
      </c>
      <c r="C2095" s="92" t="s">
        <v>2025</v>
      </c>
      <c r="D2095" s="92" t="s">
        <v>6284</v>
      </c>
      <c r="E2095" s="170">
        <v>139.79</v>
      </c>
    </row>
    <row r="2096" spans="2:5" ht="50.1" customHeight="1">
      <c r="B2096" s="171">
        <v>92479</v>
      </c>
      <c r="C2096" s="92" t="s">
        <v>2026</v>
      </c>
      <c r="D2096" s="92" t="s">
        <v>6284</v>
      </c>
      <c r="E2096" s="170">
        <v>34.33</v>
      </c>
    </row>
    <row r="2097" spans="2:5" ht="50.1" customHeight="1">
      <c r="B2097" s="171">
        <v>92480</v>
      </c>
      <c r="C2097" s="92" t="s">
        <v>2027</v>
      </c>
      <c r="D2097" s="92" t="s">
        <v>6284</v>
      </c>
      <c r="E2097" s="170">
        <v>44.16</v>
      </c>
    </row>
    <row r="2098" spans="2:5" ht="50.1" customHeight="1">
      <c r="B2098" s="171">
        <v>92481</v>
      </c>
      <c r="C2098" s="92" t="s">
        <v>2028</v>
      </c>
      <c r="D2098" s="92" t="s">
        <v>6284</v>
      </c>
      <c r="E2098" s="170">
        <v>197.09</v>
      </c>
    </row>
    <row r="2099" spans="2:5" ht="50.1" customHeight="1">
      <c r="B2099" s="171">
        <v>92482</v>
      </c>
      <c r="C2099" s="92" t="s">
        <v>2029</v>
      </c>
      <c r="D2099" s="92" t="s">
        <v>6284</v>
      </c>
      <c r="E2099" s="170">
        <v>187.2</v>
      </c>
    </row>
    <row r="2100" spans="2:5" ht="50.1" customHeight="1">
      <c r="B2100" s="171">
        <v>92483</v>
      </c>
      <c r="C2100" s="92" t="s">
        <v>2030</v>
      </c>
      <c r="D2100" s="92" t="s">
        <v>6284</v>
      </c>
      <c r="E2100" s="170">
        <v>145.59</v>
      </c>
    </row>
    <row r="2101" spans="2:5" ht="50.1" customHeight="1">
      <c r="B2101" s="171">
        <v>92484</v>
      </c>
      <c r="C2101" s="92" t="s">
        <v>2031</v>
      </c>
      <c r="D2101" s="92" t="s">
        <v>6284</v>
      </c>
      <c r="E2101" s="170">
        <v>136.84</v>
      </c>
    </row>
    <row r="2102" spans="2:5" ht="50.1" customHeight="1">
      <c r="B2102" s="171">
        <v>92485</v>
      </c>
      <c r="C2102" s="92" t="s">
        <v>2032</v>
      </c>
      <c r="D2102" s="92" t="s">
        <v>6284</v>
      </c>
      <c r="E2102" s="170">
        <v>102.34</v>
      </c>
    </row>
    <row r="2103" spans="2:5" ht="50.1" customHeight="1">
      <c r="B2103" s="171">
        <v>92486</v>
      </c>
      <c r="C2103" s="92" t="s">
        <v>2033</v>
      </c>
      <c r="D2103" s="92" t="s">
        <v>6284</v>
      </c>
      <c r="E2103" s="170">
        <v>95.63</v>
      </c>
    </row>
    <row r="2104" spans="2:5" ht="50.1" customHeight="1">
      <c r="B2104" s="171">
        <v>92487</v>
      </c>
      <c r="C2104" s="92" t="s">
        <v>2034</v>
      </c>
      <c r="D2104" s="92" t="s">
        <v>6284</v>
      </c>
      <c r="E2104" s="170">
        <v>62.86</v>
      </c>
    </row>
    <row r="2105" spans="2:5" ht="50.1" customHeight="1">
      <c r="B2105" s="171">
        <v>92488</v>
      </c>
      <c r="C2105" s="92" t="s">
        <v>2035</v>
      </c>
      <c r="D2105" s="92" t="s">
        <v>6284</v>
      </c>
      <c r="E2105" s="170">
        <v>60.55</v>
      </c>
    </row>
    <row r="2106" spans="2:5" ht="50.1" customHeight="1">
      <c r="B2106" s="171">
        <v>92489</v>
      </c>
      <c r="C2106" s="92" t="s">
        <v>2036</v>
      </c>
      <c r="D2106" s="92" t="s">
        <v>6284</v>
      </c>
      <c r="E2106" s="170">
        <v>36.6</v>
      </c>
    </row>
    <row r="2107" spans="2:5" ht="50.1" customHeight="1">
      <c r="B2107" s="171">
        <v>92490</v>
      </c>
      <c r="C2107" s="92" t="s">
        <v>2037</v>
      </c>
      <c r="D2107" s="92" t="s">
        <v>6284</v>
      </c>
      <c r="E2107" s="170">
        <v>34.479999999999997</v>
      </c>
    </row>
    <row r="2108" spans="2:5" ht="50.1" customHeight="1">
      <c r="B2108" s="171">
        <v>92491</v>
      </c>
      <c r="C2108" s="92" t="s">
        <v>2038</v>
      </c>
      <c r="D2108" s="92" t="s">
        <v>6284</v>
      </c>
      <c r="E2108" s="170">
        <v>60.6</v>
      </c>
    </row>
    <row r="2109" spans="2:5" ht="50.1" customHeight="1">
      <c r="B2109" s="171">
        <v>92492</v>
      </c>
      <c r="C2109" s="92" t="s">
        <v>2039</v>
      </c>
      <c r="D2109" s="92" t="s">
        <v>6284</v>
      </c>
      <c r="E2109" s="170">
        <v>58.39</v>
      </c>
    </row>
    <row r="2110" spans="2:5" ht="50.1" customHeight="1">
      <c r="B2110" s="171">
        <v>92493</v>
      </c>
      <c r="C2110" s="92" t="s">
        <v>2040</v>
      </c>
      <c r="D2110" s="92" t="s">
        <v>6284</v>
      </c>
      <c r="E2110" s="170">
        <v>32.81</v>
      </c>
    </row>
    <row r="2111" spans="2:5" ht="50.1" customHeight="1">
      <c r="B2111" s="171">
        <v>92494</v>
      </c>
      <c r="C2111" s="92" t="s">
        <v>2041</v>
      </c>
      <c r="D2111" s="92" t="s">
        <v>6284</v>
      </c>
      <c r="E2111" s="170">
        <v>32.67</v>
      </c>
    </row>
    <row r="2112" spans="2:5" ht="50.1" customHeight="1">
      <c r="B2112" s="171">
        <v>92495</v>
      </c>
      <c r="C2112" s="92" t="s">
        <v>2042</v>
      </c>
      <c r="D2112" s="92" t="s">
        <v>6284</v>
      </c>
      <c r="E2112" s="170">
        <v>59.07</v>
      </c>
    </row>
    <row r="2113" spans="2:5" ht="50.1" customHeight="1">
      <c r="B2113" s="171">
        <v>92496</v>
      </c>
      <c r="C2113" s="92" t="s">
        <v>2043</v>
      </c>
      <c r="D2113" s="92" t="s">
        <v>6284</v>
      </c>
      <c r="E2113" s="170">
        <v>56.95</v>
      </c>
    </row>
    <row r="2114" spans="2:5" ht="50.1" customHeight="1">
      <c r="B2114" s="171">
        <v>92497</v>
      </c>
      <c r="C2114" s="92" t="s">
        <v>2044</v>
      </c>
      <c r="D2114" s="92" t="s">
        <v>6284</v>
      </c>
      <c r="E2114" s="170">
        <v>33.43</v>
      </c>
    </row>
    <row r="2115" spans="2:5" ht="50.1" customHeight="1">
      <c r="B2115" s="171">
        <v>92498</v>
      </c>
      <c r="C2115" s="92" t="s">
        <v>2045</v>
      </c>
      <c r="D2115" s="92" t="s">
        <v>6284</v>
      </c>
      <c r="E2115" s="170">
        <v>31.46</v>
      </c>
    </row>
    <row r="2116" spans="2:5" ht="50.1" customHeight="1">
      <c r="B2116" s="171">
        <v>92499</v>
      </c>
      <c r="C2116" s="92" t="s">
        <v>2046</v>
      </c>
      <c r="D2116" s="92" t="s">
        <v>6284</v>
      </c>
      <c r="E2116" s="170">
        <v>58.15</v>
      </c>
    </row>
    <row r="2117" spans="2:5" ht="50.1" customHeight="1">
      <c r="B2117" s="171">
        <v>92500</v>
      </c>
      <c r="C2117" s="92" t="s">
        <v>2047</v>
      </c>
      <c r="D2117" s="92" t="s">
        <v>6284</v>
      </c>
      <c r="E2117" s="170">
        <v>56.08</v>
      </c>
    </row>
    <row r="2118" spans="2:5" ht="50.1" customHeight="1">
      <c r="B2118" s="171">
        <v>92501</v>
      </c>
      <c r="C2118" s="92" t="s">
        <v>2048</v>
      </c>
      <c r="D2118" s="92" t="s">
        <v>6284</v>
      </c>
      <c r="E2118" s="170">
        <v>32.68</v>
      </c>
    </row>
    <row r="2119" spans="2:5" ht="50.1" customHeight="1">
      <c r="B2119" s="171">
        <v>92502</v>
      </c>
      <c r="C2119" s="92" t="s">
        <v>2049</v>
      </c>
      <c r="D2119" s="92" t="s">
        <v>6284</v>
      </c>
      <c r="E2119" s="170">
        <v>30.76</v>
      </c>
    </row>
    <row r="2120" spans="2:5" ht="50.1" customHeight="1">
      <c r="B2120" s="171">
        <v>92503</v>
      </c>
      <c r="C2120" s="92" t="s">
        <v>2050</v>
      </c>
      <c r="D2120" s="92" t="s">
        <v>6284</v>
      </c>
      <c r="E2120" s="170">
        <v>56.67</v>
      </c>
    </row>
    <row r="2121" spans="2:5" ht="50.1" customHeight="1">
      <c r="B2121" s="171">
        <v>92504</v>
      </c>
      <c r="C2121" s="92" t="s">
        <v>2051</v>
      </c>
      <c r="D2121" s="92" t="s">
        <v>6284</v>
      </c>
      <c r="E2121" s="170">
        <v>35.83</v>
      </c>
    </row>
    <row r="2122" spans="2:5" ht="50.1" customHeight="1">
      <c r="B2122" s="171">
        <v>92505</v>
      </c>
      <c r="C2122" s="92" t="s">
        <v>2052</v>
      </c>
      <c r="D2122" s="92" t="s">
        <v>6284</v>
      </c>
      <c r="E2122" s="170">
        <v>31.43</v>
      </c>
    </row>
    <row r="2123" spans="2:5" ht="50.1" customHeight="1">
      <c r="B2123" s="171">
        <v>92506</v>
      </c>
      <c r="C2123" s="92" t="s">
        <v>2053</v>
      </c>
      <c r="D2123" s="92" t="s">
        <v>6284</v>
      </c>
      <c r="E2123" s="170">
        <v>29.58</v>
      </c>
    </row>
    <row r="2124" spans="2:5" ht="50.1" customHeight="1">
      <c r="B2124" s="171">
        <v>92507</v>
      </c>
      <c r="C2124" s="92" t="s">
        <v>2054</v>
      </c>
      <c r="D2124" s="92" t="s">
        <v>6284</v>
      </c>
      <c r="E2124" s="170">
        <v>63.68</v>
      </c>
    </row>
    <row r="2125" spans="2:5" ht="50.1" customHeight="1">
      <c r="B2125" s="171">
        <v>92508</v>
      </c>
      <c r="C2125" s="92" t="s">
        <v>2055</v>
      </c>
      <c r="D2125" s="92" t="s">
        <v>6284</v>
      </c>
      <c r="E2125" s="170">
        <v>61.84</v>
      </c>
    </row>
    <row r="2126" spans="2:5" ht="50.1" customHeight="1">
      <c r="B2126" s="171">
        <v>92509</v>
      </c>
      <c r="C2126" s="92" t="s">
        <v>2056</v>
      </c>
      <c r="D2126" s="92" t="s">
        <v>6284</v>
      </c>
      <c r="E2126" s="170">
        <v>34.14</v>
      </c>
    </row>
    <row r="2127" spans="2:5" ht="50.1" customHeight="1">
      <c r="B2127" s="171">
        <v>92510</v>
      </c>
      <c r="C2127" s="92" t="s">
        <v>2057</v>
      </c>
      <c r="D2127" s="92" t="s">
        <v>6284</v>
      </c>
      <c r="E2127" s="170">
        <v>32.44</v>
      </c>
    </row>
    <row r="2128" spans="2:5" ht="50.1" customHeight="1">
      <c r="B2128" s="171">
        <v>92511</v>
      </c>
      <c r="C2128" s="92" t="s">
        <v>2058</v>
      </c>
      <c r="D2128" s="92" t="s">
        <v>6284</v>
      </c>
      <c r="E2128" s="170">
        <v>51.59</v>
      </c>
    </row>
    <row r="2129" spans="2:5" ht="50.1" customHeight="1">
      <c r="B2129" s="171">
        <v>92512</v>
      </c>
      <c r="C2129" s="92" t="s">
        <v>2059</v>
      </c>
      <c r="D2129" s="92" t="s">
        <v>6284</v>
      </c>
      <c r="E2129" s="170">
        <v>50.16</v>
      </c>
    </row>
    <row r="2130" spans="2:5" ht="50.1" customHeight="1">
      <c r="B2130" s="171">
        <v>92513</v>
      </c>
      <c r="C2130" s="92" t="s">
        <v>2060</v>
      </c>
      <c r="D2130" s="92" t="s">
        <v>6284</v>
      </c>
      <c r="E2130" s="170">
        <v>24.51</v>
      </c>
    </row>
    <row r="2131" spans="2:5" ht="50.1" customHeight="1">
      <c r="B2131" s="171">
        <v>92514</v>
      </c>
      <c r="C2131" s="92" t="s">
        <v>2061</v>
      </c>
      <c r="D2131" s="92" t="s">
        <v>6284</v>
      </c>
      <c r="E2131" s="170">
        <v>23.2</v>
      </c>
    </row>
    <row r="2132" spans="2:5" ht="50.1" customHeight="1">
      <c r="B2132" s="171">
        <v>92515</v>
      </c>
      <c r="C2132" s="92" t="s">
        <v>2062</v>
      </c>
      <c r="D2132" s="92" t="s">
        <v>6284</v>
      </c>
      <c r="E2132" s="170">
        <v>46.45</v>
      </c>
    </row>
    <row r="2133" spans="2:5" ht="50.1" customHeight="1">
      <c r="B2133" s="171">
        <v>92516</v>
      </c>
      <c r="C2133" s="92" t="s">
        <v>2063</v>
      </c>
      <c r="D2133" s="92" t="s">
        <v>6284</v>
      </c>
      <c r="E2133" s="170">
        <v>45.22</v>
      </c>
    </row>
    <row r="2134" spans="2:5" ht="50.1" customHeight="1">
      <c r="B2134" s="171">
        <v>92517</v>
      </c>
      <c r="C2134" s="92" t="s">
        <v>2064</v>
      </c>
      <c r="D2134" s="92" t="s">
        <v>6284</v>
      </c>
      <c r="E2134" s="170">
        <v>20.49</v>
      </c>
    </row>
    <row r="2135" spans="2:5" ht="50.1" customHeight="1">
      <c r="B2135" s="171">
        <v>92518</v>
      </c>
      <c r="C2135" s="92" t="s">
        <v>2065</v>
      </c>
      <c r="D2135" s="92" t="s">
        <v>6284</v>
      </c>
      <c r="E2135" s="170">
        <v>19.34</v>
      </c>
    </row>
    <row r="2136" spans="2:5" ht="50.1" customHeight="1">
      <c r="B2136" s="171">
        <v>92519</v>
      </c>
      <c r="C2136" s="92" t="s">
        <v>2066</v>
      </c>
      <c r="D2136" s="92" t="s">
        <v>6284</v>
      </c>
      <c r="E2136" s="170">
        <v>43.83</v>
      </c>
    </row>
    <row r="2137" spans="2:5" ht="50.1" customHeight="1">
      <c r="B2137" s="171">
        <v>92520</v>
      </c>
      <c r="C2137" s="92" t="s">
        <v>2067</v>
      </c>
      <c r="D2137" s="92" t="s">
        <v>6284</v>
      </c>
      <c r="E2137" s="170">
        <v>42.71</v>
      </c>
    </row>
    <row r="2138" spans="2:5" ht="50.1" customHeight="1">
      <c r="B2138" s="171">
        <v>92521</v>
      </c>
      <c r="C2138" s="92" t="s">
        <v>2068</v>
      </c>
      <c r="D2138" s="92" t="s">
        <v>6284</v>
      </c>
      <c r="E2138" s="170">
        <v>18.420000000000002</v>
      </c>
    </row>
    <row r="2139" spans="2:5" ht="50.1" customHeight="1">
      <c r="B2139" s="171">
        <v>92522</v>
      </c>
      <c r="C2139" s="92" t="s">
        <v>2069</v>
      </c>
      <c r="D2139" s="92" t="s">
        <v>6284</v>
      </c>
      <c r="E2139" s="170">
        <v>17.36</v>
      </c>
    </row>
    <row r="2140" spans="2:5" ht="50.1" customHeight="1">
      <c r="B2140" s="171">
        <v>92523</v>
      </c>
      <c r="C2140" s="92" t="s">
        <v>2070</v>
      </c>
      <c r="D2140" s="92" t="s">
        <v>6284</v>
      </c>
      <c r="E2140" s="170">
        <v>42.23</v>
      </c>
    </row>
    <row r="2141" spans="2:5" ht="50.1" customHeight="1">
      <c r="B2141" s="171">
        <v>92524</v>
      </c>
      <c r="C2141" s="92" t="s">
        <v>2071</v>
      </c>
      <c r="D2141" s="92" t="s">
        <v>6284</v>
      </c>
      <c r="E2141" s="170">
        <v>41.15</v>
      </c>
    </row>
    <row r="2142" spans="2:5" ht="50.1" customHeight="1">
      <c r="B2142" s="171">
        <v>92525</v>
      </c>
      <c r="C2142" s="92" t="s">
        <v>2072</v>
      </c>
      <c r="D2142" s="92" t="s">
        <v>6284</v>
      </c>
      <c r="E2142" s="170">
        <v>17.149999999999999</v>
      </c>
    </row>
    <row r="2143" spans="2:5" ht="50.1" customHeight="1">
      <c r="B2143" s="171">
        <v>92526</v>
      </c>
      <c r="C2143" s="92" t="s">
        <v>2073</v>
      </c>
      <c r="D2143" s="92" t="s">
        <v>6284</v>
      </c>
      <c r="E2143" s="170">
        <v>16.13</v>
      </c>
    </row>
    <row r="2144" spans="2:5" ht="50.1" customHeight="1">
      <c r="B2144" s="171">
        <v>92527</v>
      </c>
      <c r="C2144" s="92" t="s">
        <v>2074</v>
      </c>
      <c r="D2144" s="92" t="s">
        <v>6284</v>
      </c>
      <c r="E2144" s="170">
        <v>41.27</v>
      </c>
    </row>
    <row r="2145" spans="2:5" ht="50.1" customHeight="1">
      <c r="B2145" s="171">
        <v>92528</v>
      </c>
      <c r="C2145" s="92" t="s">
        <v>2075</v>
      </c>
      <c r="D2145" s="92" t="s">
        <v>6284</v>
      </c>
      <c r="E2145" s="170">
        <v>40.229999999999997</v>
      </c>
    </row>
    <row r="2146" spans="2:5" ht="50.1" customHeight="1">
      <c r="B2146" s="171">
        <v>92529</v>
      </c>
      <c r="C2146" s="92" t="s">
        <v>2076</v>
      </c>
      <c r="D2146" s="92" t="s">
        <v>6284</v>
      </c>
      <c r="E2146" s="170">
        <v>16.39</v>
      </c>
    </row>
    <row r="2147" spans="2:5" ht="50.1" customHeight="1">
      <c r="B2147" s="171">
        <v>92530</v>
      </c>
      <c r="C2147" s="92" t="s">
        <v>2077</v>
      </c>
      <c r="D2147" s="92" t="s">
        <v>6284</v>
      </c>
      <c r="E2147" s="170">
        <v>15.4</v>
      </c>
    </row>
    <row r="2148" spans="2:5" ht="50.1" customHeight="1">
      <c r="B2148" s="171">
        <v>92531</v>
      </c>
      <c r="C2148" s="92" t="s">
        <v>2078</v>
      </c>
      <c r="D2148" s="92" t="s">
        <v>6284</v>
      </c>
      <c r="E2148" s="170">
        <v>40.54</v>
      </c>
    </row>
    <row r="2149" spans="2:5" ht="50.1" customHeight="1">
      <c r="B2149" s="171">
        <v>92532</v>
      </c>
      <c r="C2149" s="92" t="s">
        <v>2079</v>
      </c>
      <c r="D2149" s="92" t="s">
        <v>6284</v>
      </c>
      <c r="E2149" s="170">
        <v>39.53</v>
      </c>
    </row>
    <row r="2150" spans="2:5" ht="50.1" customHeight="1">
      <c r="B2150" s="171">
        <v>92533</v>
      </c>
      <c r="C2150" s="92" t="s">
        <v>2080</v>
      </c>
      <c r="D2150" s="92" t="s">
        <v>6284</v>
      </c>
      <c r="E2150" s="170">
        <v>15.83</v>
      </c>
    </row>
    <row r="2151" spans="2:5" ht="50.1" customHeight="1">
      <c r="B2151" s="171">
        <v>92534</v>
      </c>
      <c r="C2151" s="92" t="s">
        <v>2081</v>
      </c>
      <c r="D2151" s="92" t="s">
        <v>6284</v>
      </c>
      <c r="E2151" s="170">
        <v>14.89</v>
      </c>
    </row>
    <row r="2152" spans="2:5" ht="50.1" customHeight="1">
      <c r="B2152" s="171">
        <v>92535</v>
      </c>
      <c r="C2152" s="92" t="s">
        <v>2082</v>
      </c>
      <c r="D2152" s="92" t="s">
        <v>6284</v>
      </c>
      <c r="E2152" s="170">
        <v>39.299999999999997</v>
      </c>
    </row>
    <row r="2153" spans="2:5" ht="50.1" customHeight="1">
      <c r="B2153" s="171">
        <v>92536</v>
      </c>
      <c r="C2153" s="92" t="s">
        <v>2083</v>
      </c>
      <c r="D2153" s="92" t="s">
        <v>6284</v>
      </c>
      <c r="E2153" s="170">
        <v>38.31</v>
      </c>
    </row>
    <row r="2154" spans="2:5" ht="50.1" customHeight="1">
      <c r="B2154" s="171">
        <v>92537</v>
      </c>
      <c r="C2154" s="92" t="s">
        <v>2084</v>
      </c>
      <c r="D2154" s="92" t="s">
        <v>6284</v>
      </c>
      <c r="E2154" s="170">
        <v>14.79</v>
      </c>
    </row>
    <row r="2155" spans="2:5" ht="50.1" customHeight="1">
      <c r="B2155" s="171">
        <v>92538</v>
      </c>
      <c r="C2155" s="92" t="s">
        <v>2085</v>
      </c>
      <c r="D2155" s="92" t="s">
        <v>6284</v>
      </c>
      <c r="E2155" s="170">
        <v>13.87</v>
      </c>
    </row>
    <row r="2156" spans="2:5" ht="50.1" customHeight="1">
      <c r="B2156" s="171">
        <v>95934</v>
      </c>
      <c r="C2156" s="92" t="s">
        <v>2086</v>
      </c>
      <c r="D2156" s="92" t="s">
        <v>6284</v>
      </c>
      <c r="E2156" s="170">
        <v>85.64</v>
      </c>
    </row>
    <row r="2157" spans="2:5" ht="50.1" customHeight="1">
      <c r="B2157" s="171">
        <v>95935</v>
      </c>
      <c r="C2157" s="92" t="s">
        <v>2087</v>
      </c>
      <c r="D2157" s="92" t="s">
        <v>6284</v>
      </c>
      <c r="E2157" s="170">
        <v>78.91</v>
      </c>
    </row>
    <row r="2158" spans="2:5" ht="50.1" customHeight="1">
      <c r="B2158" s="171">
        <v>95936</v>
      </c>
      <c r="C2158" s="92" t="s">
        <v>2088</v>
      </c>
      <c r="D2158" s="92" t="s">
        <v>6284</v>
      </c>
      <c r="E2158" s="170">
        <v>126.15</v>
      </c>
    </row>
    <row r="2159" spans="2:5" ht="50.1" customHeight="1">
      <c r="B2159" s="171">
        <v>95937</v>
      </c>
      <c r="C2159" s="92" t="s">
        <v>2089</v>
      </c>
      <c r="D2159" s="92" t="s">
        <v>6284</v>
      </c>
      <c r="E2159" s="170">
        <v>260.76</v>
      </c>
    </row>
    <row r="2160" spans="2:5" ht="50.1" customHeight="1">
      <c r="B2160" s="171">
        <v>95938</v>
      </c>
      <c r="C2160" s="92" t="s">
        <v>2090</v>
      </c>
      <c r="D2160" s="92" t="s">
        <v>6284</v>
      </c>
      <c r="E2160" s="170">
        <v>219.19</v>
      </c>
    </row>
    <row r="2161" spans="2:5" ht="50.1" customHeight="1">
      <c r="B2161" s="171">
        <v>95939</v>
      </c>
      <c r="C2161" s="92" t="s">
        <v>2091</v>
      </c>
      <c r="D2161" s="92" t="s">
        <v>6284</v>
      </c>
      <c r="E2161" s="170">
        <v>132.06</v>
      </c>
    </row>
    <row r="2162" spans="2:5" ht="50.1" customHeight="1">
      <c r="B2162" s="171">
        <v>95940</v>
      </c>
      <c r="C2162" s="92" t="s">
        <v>2092</v>
      </c>
      <c r="D2162" s="92" t="s">
        <v>6284</v>
      </c>
      <c r="E2162" s="170">
        <v>103.68</v>
      </c>
    </row>
    <row r="2163" spans="2:5" ht="50.1" customHeight="1">
      <c r="B2163" s="171">
        <v>95941</v>
      </c>
      <c r="C2163" s="92" t="s">
        <v>2093</v>
      </c>
      <c r="D2163" s="92" t="s">
        <v>6284</v>
      </c>
      <c r="E2163" s="170">
        <v>92.3</v>
      </c>
    </row>
    <row r="2164" spans="2:5" ht="50.1" customHeight="1">
      <c r="B2164" s="171">
        <v>95942</v>
      </c>
      <c r="C2164" s="92" t="s">
        <v>2094</v>
      </c>
      <c r="D2164" s="92" t="s">
        <v>6284</v>
      </c>
      <c r="E2164" s="170">
        <v>85.22</v>
      </c>
    </row>
    <row r="2165" spans="2:5" ht="50.1" customHeight="1">
      <c r="B2165" s="171">
        <v>96252</v>
      </c>
      <c r="C2165" s="92" t="s">
        <v>2095</v>
      </c>
      <c r="D2165" s="92" t="s">
        <v>6284</v>
      </c>
      <c r="E2165" s="170">
        <v>144.36000000000001</v>
      </c>
    </row>
    <row r="2166" spans="2:5" ht="50.1" customHeight="1">
      <c r="B2166" s="171">
        <v>96257</v>
      </c>
      <c r="C2166" s="92" t="s">
        <v>2096</v>
      </c>
      <c r="D2166" s="92" t="s">
        <v>6284</v>
      </c>
      <c r="E2166" s="170">
        <v>123.84</v>
      </c>
    </row>
    <row r="2167" spans="2:5" ht="50.1" customHeight="1">
      <c r="B2167" s="171">
        <v>96258</v>
      </c>
      <c r="C2167" s="92" t="s">
        <v>2097</v>
      </c>
      <c r="D2167" s="92" t="s">
        <v>6284</v>
      </c>
      <c r="E2167" s="170">
        <v>115.76</v>
      </c>
    </row>
    <row r="2168" spans="2:5" ht="50.1" customHeight="1">
      <c r="B2168" s="171">
        <v>96259</v>
      </c>
      <c r="C2168" s="92" t="s">
        <v>2098</v>
      </c>
      <c r="D2168" s="92" t="s">
        <v>6284</v>
      </c>
      <c r="E2168" s="170">
        <v>140.47</v>
      </c>
    </row>
    <row r="2169" spans="2:5" ht="50.1" customHeight="1">
      <c r="B2169" s="171">
        <v>96529</v>
      </c>
      <c r="C2169" s="92" t="s">
        <v>2099</v>
      </c>
      <c r="D2169" s="92" t="s">
        <v>6284</v>
      </c>
      <c r="E2169" s="170">
        <v>207.68</v>
      </c>
    </row>
    <row r="2170" spans="2:5" ht="50.1" customHeight="1">
      <c r="B2170" s="171">
        <v>96530</v>
      </c>
      <c r="C2170" s="92" t="s">
        <v>2100</v>
      </c>
      <c r="D2170" s="92" t="s">
        <v>6284</v>
      </c>
      <c r="E2170" s="170">
        <v>109.65</v>
      </c>
    </row>
    <row r="2171" spans="2:5" ht="50.1" customHeight="1">
      <c r="B2171" s="171">
        <v>96531</v>
      </c>
      <c r="C2171" s="92" t="s">
        <v>2101</v>
      </c>
      <c r="D2171" s="92" t="s">
        <v>6284</v>
      </c>
      <c r="E2171" s="170">
        <v>78.42</v>
      </c>
    </row>
    <row r="2172" spans="2:5" ht="50.1" customHeight="1">
      <c r="B2172" s="171">
        <v>96532</v>
      </c>
      <c r="C2172" s="92" t="s">
        <v>2102</v>
      </c>
      <c r="D2172" s="92" t="s">
        <v>6284</v>
      </c>
      <c r="E2172" s="170">
        <v>134.38999999999999</v>
      </c>
    </row>
    <row r="2173" spans="2:5" ht="50.1" customHeight="1">
      <c r="B2173" s="171">
        <v>96533</v>
      </c>
      <c r="C2173" s="92" t="s">
        <v>2103</v>
      </c>
      <c r="D2173" s="92" t="s">
        <v>6284</v>
      </c>
      <c r="E2173" s="170">
        <v>69.19</v>
      </c>
    </row>
    <row r="2174" spans="2:5" ht="50.1" customHeight="1">
      <c r="B2174" s="171">
        <v>96534</v>
      </c>
      <c r="C2174" s="92" t="s">
        <v>2104</v>
      </c>
      <c r="D2174" s="92" t="s">
        <v>6284</v>
      </c>
      <c r="E2174" s="170">
        <v>56.15</v>
      </c>
    </row>
    <row r="2175" spans="2:5" ht="50.1" customHeight="1">
      <c r="B2175" s="171">
        <v>96535</v>
      </c>
      <c r="C2175" s="92" t="s">
        <v>2105</v>
      </c>
      <c r="D2175" s="92" t="s">
        <v>6284</v>
      </c>
      <c r="E2175" s="170">
        <v>96.24</v>
      </c>
    </row>
    <row r="2176" spans="2:5" ht="50.1" customHeight="1">
      <c r="B2176" s="171">
        <v>96536</v>
      </c>
      <c r="C2176" s="92" t="s">
        <v>2106</v>
      </c>
      <c r="D2176" s="92" t="s">
        <v>6284</v>
      </c>
      <c r="E2176" s="170">
        <v>48.13</v>
      </c>
    </row>
    <row r="2177" spans="2:5" ht="50.1" customHeight="1">
      <c r="B2177" s="171">
        <v>96537</v>
      </c>
      <c r="C2177" s="92" t="s">
        <v>2107</v>
      </c>
      <c r="D2177" s="92" t="s">
        <v>6284</v>
      </c>
      <c r="E2177" s="170">
        <v>111.41</v>
      </c>
    </row>
    <row r="2178" spans="2:5" ht="50.1" customHeight="1">
      <c r="B2178" s="171">
        <v>96538</v>
      </c>
      <c r="C2178" s="92" t="s">
        <v>2108</v>
      </c>
      <c r="D2178" s="92" t="s">
        <v>6284</v>
      </c>
      <c r="E2178" s="170">
        <v>161.4</v>
      </c>
    </row>
    <row r="2179" spans="2:5" ht="50.1" customHeight="1">
      <c r="B2179" s="171">
        <v>96539</v>
      </c>
      <c r="C2179" s="92" t="s">
        <v>2109</v>
      </c>
      <c r="D2179" s="92" t="s">
        <v>6284</v>
      </c>
      <c r="E2179" s="170">
        <v>71.83</v>
      </c>
    </row>
    <row r="2180" spans="2:5" ht="50.1" customHeight="1">
      <c r="B2180" s="171">
        <v>96540</v>
      </c>
      <c r="C2180" s="92" t="s">
        <v>2110</v>
      </c>
      <c r="D2180" s="92" t="s">
        <v>6284</v>
      </c>
      <c r="E2180" s="170">
        <v>80.55</v>
      </c>
    </row>
    <row r="2181" spans="2:5" ht="50.1" customHeight="1">
      <c r="B2181" s="171">
        <v>96541</v>
      </c>
      <c r="C2181" s="92" t="s">
        <v>2111</v>
      </c>
      <c r="D2181" s="92" t="s">
        <v>6284</v>
      </c>
      <c r="E2181" s="170">
        <v>118.06</v>
      </c>
    </row>
    <row r="2182" spans="2:5" ht="50.1" customHeight="1">
      <c r="B2182" s="171">
        <v>96542</v>
      </c>
      <c r="C2182" s="92" t="s">
        <v>2112</v>
      </c>
      <c r="D2182" s="92" t="s">
        <v>6284</v>
      </c>
      <c r="E2182" s="170">
        <v>56.38</v>
      </c>
    </row>
    <row r="2183" spans="2:5" ht="50.1" customHeight="1">
      <c r="B2183" s="171">
        <v>96543</v>
      </c>
      <c r="C2183" s="92" t="s">
        <v>2113</v>
      </c>
      <c r="D2183" s="92" t="s">
        <v>6730</v>
      </c>
      <c r="E2183" s="170">
        <v>11.35</v>
      </c>
    </row>
    <row r="2184" spans="2:5" ht="50.1" customHeight="1">
      <c r="B2184" s="171">
        <v>97747</v>
      </c>
      <c r="C2184" s="92" t="s">
        <v>2114</v>
      </c>
      <c r="D2184" s="92" t="s">
        <v>6284</v>
      </c>
      <c r="E2184" s="170">
        <v>130.02000000000001</v>
      </c>
    </row>
    <row r="2185" spans="2:5" ht="50.1" customHeight="1">
      <c r="B2185" s="92" t="s">
        <v>2115</v>
      </c>
      <c r="C2185" s="92" t="s">
        <v>2116</v>
      </c>
      <c r="D2185" s="92" t="s">
        <v>6219</v>
      </c>
      <c r="E2185" s="170">
        <v>20.02</v>
      </c>
    </row>
    <row r="2186" spans="2:5" ht="50.1" customHeight="1">
      <c r="B2186" s="92" t="s">
        <v>2117</v>
      </c>
      <c r="C2186" s="92" t="s">
        <v>2118</v>
      </c>
      <c r="D2186" s="92" t="s">
        <v>6219</v>
      </c>
      <c r="E2186" s="170">
        <v>514.79999999999995</v>
      </c>
    </row>
    <row r="2187" spans="2:5" ht="50.1" customHeight="1">
      <c r="B2187" s="171">
        <v>85662</v>
      </c>
      <c r="C2187" s="92" t="s">
        <v>2119</v>
      </c>
      <c r="D2187" s="92" t="s">
        <v>6284</v>
      </c>
      <c r="E2187" s="170">
        <v>12.02</v>
      </c>
    </row>
    <row r="2188" spans="2:5" ht="50.1" customHeight="1">
      <c r="B2188" s="171">
        <v>89996</v>
      </c>
      <c r="C2188" s="92" t="s">
        <v>2120</v>
      </c>
      <c r="D2188" s="92" t="s">
        <v>6730</v>
      </c>
      <c r="E2188" s="170">
        <v>6.28</v>
      </c>
    </row>
    <row r="2189" spans="2:5" ht="50.1" customHeight="1">
      <c r="B2189" s="171">
        <v>89997</v>
      </c>
      <c r="C2189" s="92" t="s">
        <v>2121</v>
      </c>
      <c r="D2189" s="92" t="s">
        <v>6730</v>
      </c>
      <c r="E2189" s="170">
        <v>5.44</v>
      </c>
    </row>
    <row r="2190" spans="2:5" ht="50.1" customHeight="1">
      <c r="B2190" s="171">
        <v>89998</v>
      </c>
      <c r="C2190" s="92" t="s">
        <v>2122</v>
      </c>
      <c r="D2190" s="92" t="s">
        <v>6730</v>
      </c>
      <c r="E2190" s="170">
        <v>5.9</v>
      </c>
    </row>
    <row r="2191" spans="2:5" ht="50.1" customHeight="1">
      <c r="B2191" s="171">
        <v>89999</v>
      </c>
      <c r="C2191" s="92" t="s">
        <v>2123</v>
      </c>
      <c r="D2191" s="92" t="s">
        <v>6730</v>
      </c>
      <c r="E2191" s="170">
        <v>9.56</v>
      </c>
    </row>
    <row r="2192" spans="2:5" ht="50.1" customHeight="1">
      <c r="B2192" s="171">
        <v>90000</v>
      </c>
      <c r="C2192" s="92" t="s">
        <v>2124</v>
      </c>
      <c r="D2192" s="92" t="s">
        <v>6730</v>
      </c>
      <c r="E2192" s="170">
        <v>7.25</v>
      </c>
    </row>
    <row r="2193" spans="2:5" ht="50.1" customHeight="1">
      <c r="B2193" s="171">
        <v>91593</v>
      </c>
      <c r="C2193" s="92" t="s">
        <v>16214</v>
      </c>
      <c r="D2193" s="92" t="s">
        <v>6730</v>
      </c>
      <c r="E2193" s="170">
        <v>8.0500000000000007</v>
      </c>
    </row>
    <row r="2194" spans="2:5" ht="50.1" customHeight="1">
      <c r="B2194" s="171">
        <v>91594</v>
      </c>
      <c r="C2194" s="92" t="s">
        <v>16215</v>
      </c>
      <c r="D2194" s="92" t="s">
        <v>6730</v>
      </c>
      <c r="E2194" s="170">
        <v>8.35</v>
      </c>
    </row>
    <row r="2195" spans="2:5" ht="50.1" customHeight="1">
      <c r="B2195" s="171">
        <v>91595</v>
      </c>
      <c r="C2195" s="92" t="s">
        <v>16216</v>
      </c>
      <c r="D2195" s="92" t="s">
        <v>6730</v>
      </c>
      <c r="E2195" s="170">
        <v>9.16</v>
      </c>
    </row>
    <row r="2196" spans="2:5" ht="50.1" customHeight="1">
      <c r="B2196" s="171">
        <v>91596</v>
      </c>
      <c r="C2196" s="92" t="s">
        <v>16217</v>
      </c>
      <c r="D2196" s="92" t="s">
        <v>6730</v>
      </c>
      <c r="E2196" s="170">
        <v>8.27</v>
      </c>
    </row>
    <row r="2197" spans="2:5" ht="50.1" customHeight="1">
      <c r="B2197" s="171">
        <v>91597</v>
      </c>
      <c r="C2197" s="92" t="s">
        <v>16218</v>
      </c>
      <c r="D2197" s="92" t="s">
        <v>6730</v>
      </c>
      <c r="E2197" s="170">
        <v>5.72</v>
      </c>
    </row>
    <row r="2198" spans="2:5" ht="50.1" customHeight="1">
      <c r="B2198" s="171">
        <v>91598</v>
      </c>
      <c r="C2198" s="92" t="s">
        <v>16219</v>
      </c>
      <c r="D2198" s="92" t="s">
        <v>6730</v>
      </c>
      <c r="E2198" s="170">
        <v>8.1300000000000008</v>
      </c>
    </row>
    <row r="2199" spans="2:5" ht="50.1" customHeight="1">
      <c r="B2199" s="171">
        <v>91599</v>
      </c>
      <c r="C2199" s="92" t="s">
        <v>16220</v>
      </c>
      <c r="D2199" s="92" t="s">
        <v>6730</v>
      </c>
      <c r="E2199" s="170">
        <v>8.74</v>
      </c>
    </row>
    <row r="2200" spans="2:5" ht="50.1" customHeight="1">
      <c r="B2200" s="171">
        <v>91600</v>
      </c>
      <c r="C2200" s="92" t="s">
        <v>16221</v>
      </c>
      <c r="D2200" s="92" t="s">
        <v>6730</v>
      </c>
      <c r="E2200" s="170">
        <v>10.029999999999999</v>
      </c>
    </row>
    <row r="2201" spans="2:5" ht="50.1" customHeight="1">
      <c r="B2201" s="171">
        <v>91601</v>
      </c>
      <c r="C2201" s="92" t="s">
        <v>16222</v>
      </c>
      <c r="D2201" s="92" t="s">
        <v>6730</v>
      </c>
      <c r="E2201" s="170">
        <v>7.14</v>
      </c>
    </row>
    <row r="2202" spans="2:5" ht="50.1" customHeight="1">
      <c r="B2202" s="171">
        <v>91602</v>
      </c>
      <c r="C2202" s="92" t="s">
        <v>16223</v>
      </c>
      <c r="D2202" s="92" t="s">
        <v>6730</v>
      </c>
      <c r="E2202" s="170">
        <v>7.07</v>
      </c>
    </row>
    <row r="2203" spans="2:5" ht="50.1" customHeight="1">
      <c r="B2203" s="171">
        <v>91603</v>
      </c>
      <c r="C2203" s="92" t="s">
        <v>16224</v>
      </c>
      <c r="D2203" s="92" t="s">
        <v>6730</v>
      </c>
      <c r="E2203" s="170">
        <v>6.14</v>
      </c>
    </row>
    <row r="2204" spans="2:5" ht="50.1" customHeight="1">
      <c r="B2204" s="171">
        <v>92759</v>
      </c>
      <c r="C2204" s="92" t="s">
        <v>2125</v>
      </c>
      <c r="D2204" s="92" t="s">
        <v>6730</v>
      </c>
      <c r="E2204" s="170">
        <v>9.33</v>
      </c>
    </row>
    <row r="2205" spans="2:5" ht="50.1" customHeight="1">
      <c r="B2205" s="171">
        <v>92760</v>
      </c>
      <c r="C2205" s="92" t="s">
        <v>2126</v>
      </c>
      <c r="D2205" s="92" t="s">
        <v>6730</v>
      </c>
      <c r="E2205" s="170">
        <v>8.25</v>
      </c>
    </row>
    <row r="2206" spans="2:5" ht="50.1" customHeight="1">
      <c r="B2206" s="171">
        <v>92761</v>
      </c>
      <c r="C2206" s="92" t="s">
        <v>2127</v>
      </c>
      <c r="D2206" s="92" t="s">
        <v>6730</v>
      </c>
      <c r="E2206" s="170">
        <v>8.16</v>
      </c>
    </row>
    <row r="2207" spans="2:5" ht="50.1" customHeight="1">
      <c r="B2207" s="171">
        <v>92762</v>
      </c>
      <c r="C2207" s="92" t="s">
        <v>2128</v>
      </c>
      <c r="D2207" s="92" t="s">
        <v>6730</v>
      </c>
      <c r="E2207" s="170">
        <v>6.68</v>
      </c>
    </row>
    <row r="2208" spans="2:5" ht="50.1" customHeight="1">
      <c r="B2208" s="171">
        <v>92763</v>
      </c>
      <c r="C2208" s="92" t="s">
        <v>2129</v>
      </c>
      <c r="D2208" s="92" t="s">
        <v>6730</v>
      </c>
      <c r="E2208" s="170">
        <v>6</v>
      </c>
    </row>
    <row r="2209" spans="2:5" ht="50.1" customHeight="1">
      <c r="B2209" s="171">
        <v>92764</v>
      </c>
      <c r="C2209" s="92" t="s">
        <v>2130</v>
      </c>
      <c r="D2209" s="92" t="s">
        <v>6730</v>
      </c>
      <c r="E2209" s="170">
        <v>5.65</v>
      </c>
    </row>
    <row r="2210" spans="2:5" ht="50.1" customHeight="1">
      <c r="B2210" s="171">
        <v>92765</v>
      </c>
      <c r="C2210" s="92" t="s">
        <v>2131</v>
      </c>
      <c r="D2210" s="92" t="s">
        <v>6730</v>
      </c>
      <c r="E2210" s="170">
        <v>5.22</v>
      </c>
    </row>
    <row r="2211" spans="2:5" ht="50.1" customHeight="1">
      <c r="B2211" s="171">
        <v>92766</v>
      </c>
      <c r="C2211" s="92" t="s">
        <v>2132</v>
      </c>
      <c r="D2211" s="92" t="s">
        <v>6730</v>
      </c>
      <c r="E2211" s="170">
        <v>5.78</v>
      </c>
    </row>
    <row r="2212" spans="2:5" ht="50.1" customHeight="1">
      <c r="B2212" s="171">
        <v>92767</v>
      </c>
      <c r="C2212" s="92" t="s">
        <v>2133</v>
      </c>
      <c r="D2212" s="92" t="s">
        <v>6730</v>
      </c>
      <c r="E2212" s="170">
        <v>9.5</v>
      </c>
    </row>
    <row r="2213" spans="2:5" ht="50.1" customHeight="1">
      <c r="B2213" s="171">
        <v>92768</v>
      </c>
      <c r="C2213" s="92" t="s">
        <v>2134</v>
      </c>
      <c r="D2213" s="92" t="s">
        <v>6730</v>
      </c>
      <c r="E2213" s="170">
        <v>8.2799999999999994</v>
      </c>
    </row>
    <row r="2214" spans="2:5" ht="50.1" customHeight="1">
      <c r="B2214" s="171">
        <v>92769</v>
      </c>
      <c r="C2214" s="92" t="s">
        <v>2135</v>
      </c>
      <c r="D2214" s="92" t="s">
        <v>6730</v>
      </c>
      <c r="E2214" s="170">
        <v>7.46</v>
      </c>
    </row>
    <row r="2215" spans="2:5" ht="50.1" customHeight="1">
      <c r="B2215" s="171">
        <v>92770</v>
      </c>
      <c r="C2215" s="92" t="s">
        <v>2136</v>
      </c>
      <c r="D2215" s="92" t="s">
        <v>6730</v>
      </c>
      <c r="E2215" s="170">
        <v>7.54</v>
      </c>
    </row>
    <row r="2216" spans="2:5" ht="50.1" customHeight="1">
      <c r="B2216" s="171">
        <v>92771</v>
      </c>
      <c r="C2216" s="92" t="s">
        <v>2137</v>
      </c>
      <c r="D2216" s="92" t="s">
        <v>6730</v>
      </c>
      <c r="E2216" s="170">
        <v>6.19</v>
      </c>
    </row>
    <row r="2217" spans="2:5" ht="50.1" customHeight="1">
      <c r="B2217" s="171">
        <v>92772</v>
      </c>
      <c r="C2217" s="92" t="s">
        <v>2138</v>
      </c>
      <c r="D2217" s="92" t="s">
        <v>6730</v>
      </c>
      <c r="E2217" s="170">
        <v>5.63</v>
      </c>
    </row>
    <row r="2218" spans="2:5" ht="50.1" customHeight="1">
      <c r="B2218" s="171">
        <v>92773</v>
      </c>
      <c r="C2218" s="92" t="s">
        <v>2139</v>
      </c>
      <c r="D2218" s="92" t="s">
        <v>6730</v>
      </c>
      <c r="E2218" s="170">
        <v>5.39</v>
      </c>
    </row>
    <row r="2219" spans="2:5" ht="50.1" customHeight="1">
      <c r="B2219" s="171">
        <v>92774</v>
      </c>
      <c r="C2219" s="92" t="s">
        <v>2140</v>
      </c>
      <c r="D2219" s="92" t="s">
        <v>6730</v>
      </c>
      <c r="E2219" s="170">
        <v>5.05</v>
      </c>
    </row>
    <row r="2220" spans="2:5" ht="50.1" customHeight="1">
      <c r="B2220" s="171">
        <v>92775</v>
      </c>
      <c r="C2220" s="92" t="s">
        <v>2141</v>
      </c>
      <c r="D2220" s="92" t="s">
        <v>6730</v>
      </c>
      <c r="E2220" s="170">
        <v>11.41</v>
      </c>
    </row>
    <row r="2221" spans="2:5" ht="50.1" customHeight="1">
      <c r="B2221" s="171">
        <v>92776</v>
      </c>
      <c r="C2221" s="92" t="s">
        <v>2142</v>
      </c>
      <c r="D2221" s="92" t="s">
        <v>6730</v>
      </c>
      <c r="E2221" s="170">
        <v>9.84</v>
      </c>
    </row>
    <row r="2222" spans="2:5" ht="50.1" customHeight="1">
      <c r="B2222" s="171">
        <v>92777</v>
      </c>
      <c r="C2222" s="92" t="s">
        <v>2143</v>
      </c>
      <c r="D2222" s="92" t="s">
        <v>6730</v>
      </c>
      <c r="E2222" s="170">
        <v>9.34</v>
      </c>
    </row>
    <row r="2223" spans="2:5" ht="50.1" customHeight="1">
      <c r="B2223" s="171">
        <v>92778</v>
      </c>
      <c r="C2223" s="92" t="s">
        <v>2144</v>
      </c>
      <c r="D2223" s="92" t="s">
        <v>6730</v>
      </c>
      <c r="E2223" s="170">
        <v>7.56</v>
      </c>
    </row>
    <row r="2224" spans="2:5" ht="50.1" customHeight="1">
      <c r="B2224" s="171">
        <v>92779</v>
      </c>
      <c r="C2224" s="92" t="s">
        <v>2145</v>
      </c>
      <c r="D2224" s="92" t="s">
        <v>6730</v>
      </c>
      <c r="E2224" s="170">
        <v>6.64</v>
      </c>
    </row>
    <row r="2225" spans="2:5" ht="50.1" customHeight="1">
      <c r="B2225" s="171">
        <v>92780</v>
      </c>
      <c r="C2225" s="92" t="s">
        <v>2146</v>
      </c>
      <c r="D2225" s="92" t="s">
        <v>6730</v>
      </c>
      <c r="E2225" s="170">
        <v>6.08</v>
      </c>
    </row>
    <row r="2226" spans="2:5" ht="50.1" customHeight="1">
      <c r="B2226" s="171">
        <v>92781</v>
      </c>
      <c r="C2226" s="92" t="s">
        <v>2147</v>
      </c>
      <c r="D2226" s="92" t="s">
        <v>6730</v>
      </c>
      <c r="E2226" s="170">
        <v>5.52</v>
      </c>
    </row>
    <row r="2227" spans="2:5" ht="50.1" customHeight="1">
      <c r="B2227" s="171">
        <v>92782</v>
      </c>
      <c r="C2227" s="92" t="s">
        <v>2148</v>
      </c>
      <c r="D2227" s="92" t="s">
        <v>6730</v>
      </c>
      <c r="E2227" s="170">
        <v>5.95</v>
      </c>
    </row>
    <row r="2228" spans="2:5" ht="50.1" customHeight="1">
      <c r="B2228" s="171">
        <v>92783</v>
      </c>
      <c r="C2228" s="92" t="s">
        <v>2149</v>
      </c>
      <c r="D2228" s="92" t="s">
        <v>6730</v>
      </c>
      <c r="E2228" s="170">
        <v>11.26</v>
      </c>
    </row>
    <row r="2229" spans="2:5" ht="50.1" customHeight="1">
      <c r="B2229" s="171">
        <v>92784</v>
      </c>
      <c r="C2229" s="92" t="s">
        <v>2150</v>
      </c>
      <c r="D2229" s="92" t="s">
        <v>6730</v>
      </c>
      <c r="E2229" s="170">
        <v>9.7200000000000006</v>
      </c>
    </row>
    <row r="2230" spans="2:5" ht="50.1" customHeight="1">
      <c r="B2230" s="171">
        <v>92785</v>
      </c>
      <c r="C2230" s="92" t="s">
        <v>2151</v>
      </c>
      <c r="D2230" s="92" t="s">
        <v>6730</v>
      </c>
      <c r="E2230" s="170">
        <v>8.5399999999999991</v>
      </c>
    </row>
    <row r="2231" spans="2:5" ht="50.1" customHeight="1">
      <c r="B2231" s="171">
        <v>92786</v>
      </c>
      <c r="C2231" s="92" t="s">
        <v>2152</v>
      </c>
      <c r="D2231" s="92" t="s">
        <v>6730</v>
      </c>
      <c r="E2231" s="170">
        <v>8.34</v>
      </c>
    </row>
    <row r="2232" spans="2:5" ht="50.1" customHeight="1">
      <c r="B2232" s="171">
        <v>92787</v>
      </c>
      <c r="C2232" s="92" t="s">
        <v>2153</v>
      </c>
      <c r="D2232" s="92" t="s">
        <v>6730</v>
      </c>
      <c r="E2232" s="170">
        <v>6.77</v>
      </c>
    </row>
    <row r="2233" spans="2:5" ht="50.1" customHeight="1">
      <c r="B2233" s="171">
        <v>92788</v>
      </c>
      <c r="C2233" s="92" t="s">
        <v>2154</v>
      </c>
      <c r="D2233" s="92" t="s">
        <v>6730</v>
      </c>
      <c r="E2233" s="170">
        <v>6.05</v>
      </c>
    </row>
    <row r="2234" spans="2:5" ht="50.1" customHeight="1">
      <c r="B2234" s="171">
        <v>92789</v>
      </c>
      <c r="C2234" s="92" t="s">
        <v>2155</v>
      </c>
      <c r="D2234" s="92" t="s">
        <v>6730</v>
      </c>
      <c r="E2234" s="170">
        <v>5.65</v>
      </c>
    </row>
    <row r="2235" spans="2:5" ht="50.1" customHeight="1">
      <c r="B2235" s="171">
        <v>92790</v>
      </c>
      <c r="C2235" s="92" t="s">
        <v>2156</v>
      </c>
      <c r="D2235" s="92" t="s">
        <v>6730</v>
      </c>
      <c r="E2235" s="170">
        <v>5.2</v>
      </c>
    </row>
    <row r="2236" spans="2:5" ht="50.1" customHeight="1">
      <c r="B2236" s="171">
        <v>92791</v>
      </c>
      <c r="C2236" s="92" t="s">
        <v>2157</v>
      </c>
      <c r="D2236" s="92" t="s">
        <v>6730</v>
      </c>
      <c r="E2236" s="170">
        <v>6.36</v>
      </c>
    </row>
    <row r="2237" spans="2:5" ht="50.1" customHeight="1">
      <c r="B2237" s="171">
        <v>92792</v>
      </c>
      <c r="C2237" s="92" t="s">
        <v>2158</v>
      </c>
      <c r="D2237" s="92" t="s">
        <v>6730</v>
      </c>
      <c r="E2237" s="170">
        <v>5.92</v>
      </c>
    </row>
    <row r="2238" spans="2:5" ht="50.1" customHeight="1">
      <c r="B2238" s="171">
        <v>92793</v>
      </c>
      <c r="C2238" s="92" t="s">
        <v>2159</v>
      </c>
      <c r="D2238" s="92" t="s">
        <v>6730</v>
      </c>
      <c r="E2238" s="170">
        <v>6.35</v>
      </c>
    </row>
    <row r="2239" spans="2:5" ht="50.1" customHeight="1">
      <c r="B2239" s="171">
        <v>92794</v>
      </c>
      <c r="C2239" s="92" t="s">
        <v>2160</v>
      </c>
      <c r="D2239" s="92" t="s">
        <v>6730</v>
      </c>
      <c r="E2239" s="170">
        <v>5.27</v>
      </c>
    </row>
    <row r="2240" spans="2:5" ht="50.1" customHeight="1">
      <c r="B2240" s="171">
        <v>92795</v>
      </c>
      <c r="C2240" s="92" t="s">
        <v>2161</v>
      </c>
      <c r="D2240" s="92" t="s">
        <v>6730</v>
      </c>
      <c r="E2240" s="170">
        <v>4.91</v>
      </c>
    </row>
    <row r="2241" spans="2:5" ht="50.1" customHeight="1">
      <c r="B2241" s="171">
        <v>92796</v>
      </c>
      <c r="C2241" s="92" t="s">
        <v>2162</v>
      </c>
      <c r="D2241" s="92" t="s">
        <v>6730</v>
      </c>
      <c r="E2241" s="170">
        <v>4.84</v>
      </c>
    </row>
    <row r="2242" spans="2:5" ht="50.1" customHeight="1">
      <c r="B2242" s="171">
        <v>92797</v>
      </c>
      <c r="C2242" s="92" t="s">
        <v>2163</v>
      </c>
      <c r="D2242" s="92" t="s">
        <v>6730</v>
      </c>
      <c r="E2242" s="170">
        <v>4.62</v>
      </c>
    </row>
    <row r="2243" spans="2:5" ht="50.1" customHeight="1">
      <c r="B2243" s="171">
        <v>92798</v>
      </c>
      <c r="C2243" s="92" t="s">
        <v>2164</v>
      </c>
      <c r="D2243" s="92" t="s">
        <v>6730</v>
      </c>
      <c r="E2243" s="170">
        <v>5.33</v>
      </c>
    </row>
    <row r="2244" spans="2:5" ht="50.1" customHeight="1">
      <c r="B2244" s="171">
        <v>92799</v>
      </c>
      <c r="C2244" s="92" t="s">
        <v>2165</v>
      </c>
      <c r="D2244" s="92" t="s">
        <v>6730</v>
      </c>
      <c r="E2244" s="170">
        <v>6.7</v>
      </c>
    </row>
    <row r="2245" spans="2:5" ht="50.1" customHeight="1">
      <c r="B2245" s="171">
        <v>92800</v>
      </c>
      <c r="C2245" s="92" t="s">
        <v>2166</v>
      </c>
      <c r="D2245" s="92" t="s">
        <v>6730</v>
      </c>
      <c r="E2245" s="170">
        <v>5.98</v>
      </c>
    </row>
    <row r="2246" spans="2:5" ht="50.1" customHeight="1">
      <c r="B2246" s="171">
        <v>92801</v>
      </c>
      <c r="C2246" s="92" t="s">
        <v>2167</v>
      </c>
      <c r="D2246" s="92" t="s">
        <v>6730</v>
      </c>
      <c r="E2246" s="170">
        <v>5.7</v>
      </c>
    </row>
    <row r="2247" spans="2:5" ht="50.1" customHeight="1">
      <c r="B2247" s="171">
        <v>92802</v>
      </c>
      <c r="C2247" s="92" t="s">
        <v>2168</v>
      </c>
      <c r="D2247" s="92" t="s">
        <v>6730</v>
      </c>
      <c r="E2247" s="170">
        <v>6.22</v>
      </c>
    </row>
    <row r="2248" spans="2:5" ht="50.1" customHeight="1">
      <c r="B2248" s="171">
        <v>92803</v>
      </c>
      <c r="C2248" s="92" t="s">
        <v>2169</v>
      </c>
      <c r="D2248" s="92" t="s">
        <v>6730</v>
      </c>
      <c r="E2248" s="170">
        <v>5.19</v>
      </c>
    </row>
    <row r="2249" spans="2:5" ht="50.1" customHeight="1">
      <c r="B2249" s="171">
        <v>92804</v>
      </c>
      <c r="C2249" s="92" t="s">
        <v>2170</v>
      </c>
      <c r="D2249" s="92" t="s">
        <v>6730</v>
      </c>
      <c r="E2249" s="170">
        <v>4.8600000000000003</v>
      </c>
    </row>
    <row r="2250" spans="2:5" ht="50.1" customHeight="1">
      <c r="B2250" s="171">
        <v>92805</v>
      </c>
      <c r="C2250" s="92" t="s">
        <v>2171</v>
      </c>
      <c r="D2250" s="92" t="s">
        <v>6730</v>
      </c>
      <c r="E2250" s="170">
        <v>4.82</v>
      </c>
    </row>
    <row r="2251" spans="2:5" ht="50.1" customHeight="1">
      <c r="B2251" s="171">
        <v>92806</v>
      </c>
      <c r="C2251" s="92" t="s">
        <v>2172</v>
      </c>
      <c r="D2251" s="92" t="s">
        <v>6730</v>
      </c>
      <c r="E2251" s="170">
        <v>4.6100000000000003</v>
      </c>
    </row>
    <row r="2252" spans="2:5" ht="50.1" customHeight="1">
      <c r="B2252" s="171">
        <v>92875</v>
      </c>
      <c r="C2252" s="92" t="s">
        <v>2173</v>
      </c>
      <c r="D2252" s="92" t="s">
        <v>6730</v>
      </c>
      <c r="E2252" s="170">
        <v>5.62</v>
      </c>
    </row>
    <row r="2253" spans="2:5" ht="50.1" customHeight="1">
      <c r="B2253" s="171">
        <v>92876</v>
      </c>
      <c r="C2253" s="92" t="s">
        <v>2174</v>
      </c>
      <c r="D2253" s="92" t="s">
        <v>6730</v>
      </c>
      <c r="E2253" s="170">
        <v>5.35</v>
      </c>
    </row>
    <row r="2254" spans="2:5" ht="50.1" customHeight="1">
      <c r="B2254" s="171">
        <v>92877</v>
      </c>
      <c r="C2254" s="92" t="s">
        <v>2175</v>
      </c>
      <c r="D2254" s="92" t="s">
        <v>6730</v>
      </c>
      <c r="E2254" s="170">
        <v>4.84</v>
      </c>
    </row>
    <row r="2255" spans="2:5" ht="50.1" customHeight="1">
      <c r="B2255" s="171">
        <v>92878</v>
      </c>
      <c r="C2255" s="92" t="s">
        <v>2176</v>
      </c>
      <c r="D2255" s="92" t="s">
        <v>6730</v>
      </c>
      <c r="E2255" s="170">
        <v>4.75</v>
      </c>
    </row>
    <row r="2256" spans="2:5" ht="50.1" customHeight="1">
      <c r="B2256" s="171">
        <v>92879</v>
      </c>
      <c r="C2256" s="92" t="s">
        <v>2177</v>
      </c>
      <c r="D2256" s="92" t="s">
        <v>6730</v>
      </c>
      <c r="E2256" s="170">
        <v>4.68</v>
      </c>
    </row>
    <row r="2257" spans="2:5" ht="50.1" customHeight="1">
      <c r="B2257" s="171">
        <v>92880</v>
      </c>
      <c r="C2257" s="92" t="s">
        <v>2178</v>
      </c>
      <c r="D2257" s="92" t="s">
        <v>6730</v>
      </c>
      <c r="E2257" s="170">
        <v>4.78</v>
      </c>
    </row>
    <row r="2258" spans="2:5" ht="50.1" customHeight="1">
      <c r="B2258" s="171">
        <v>92881</v>
      </c>
      <c r="C2258" s="92" t="s">
        <v>2179</v>
      </c>
      <c r="D2258" s="92" t="s">
        <v>6730</v>
      </c>
      <c r="E2258" s="170">
        <v>4.7699999999999996</v>
      </c>
    </row>
    <row r="2259" spans="2:5" ht="50.1" customHeight="1">
      <c r="B2259" s="171">
        <v>92882</v>
      </c>
      <c r="C2259" s="92" t="s">
        <v>2180</v>
      </c>
      <c r="D2259" s="92" t="s">
        <v>6730</v>
      </c>
      <c r="E2259" s="170">
        <v>7.95</v>
      </c>
    </row>
    <row r="2260" spans="2:5" ht="50.1" customHeight="1">
      <c r="B2260" s="171">
        <v>92883</v>
      </c>
      <c r="C2260" s="92" t="s">
        <v>2181</v>
      </c>
      <c r="D2260" s="92" t="s">
        <v>6730</v>
      </c>
      <c r="E2260" s="170">
        <v>7.16</v>
      </c>
    </row>
    <row r="2261" spans="2:5" ht="50.1" customHeight="1">
      <c r="B2261" s="171">
        <v>92884</v>
      </c>
      <c r="C2261" s="92" t="s">
        <v>2182</v>
      </c>
      <c r="D2261" s="92" t="s">
        <v>6730</v>
      </c>
      <c r="E2261" s="170">
        <v>6.25</v>
      </c>
    </row>
    <row r="2262" spans="2:5" ht="50.1" customHeight="1">
      <c r="B2262" s="171">
        <v>92885</v>
      </c>
      <c r="C2262" s="92" t="s">
        <v>2183</v>
      </c>
      <c r="D2262" s="92" t="s">
        <v>6730</v>
      </c>
      <c r="E2262" s="170">
        <v>5.84</v>
      </c>
    </row>
    <row r="2263" spans="2:5" ht="50.1" customHeight="1">
      <c r="B2263" s="171">
        <v>92886</v>
      </c>
      <c r="C2263" s="92" t="s">
        <v>2184</v>
      </c>
      <c r="D2263" s="92" t="s">
        <v>6730</v>
      </c>
      <c r="E2263" s="170">
        <v>5.49</v>
      </c>
    </row>
    <row r="2264" spans="2:5" ht="50.1" customHeight="1">
      <c r="B2264" s="171">
        <v>92887</v>
      </c>
      <c r="C2264" s="92" t="s">
        <v>2185</v>
      </c>
      <c r="D2264" s="92" t="s">
        <v>6730</v>
      </c>
      <c r="E2264" s="170">
        <v>5.38</v>
      </c>
    </row>
    <row r="2265" spans="2:5" ht="50.1" customHeight="1">
      <c r="B2265" s="171">
        <v>92888</v>
      </c>
      <c r="C2265" s="92" t="s">
        <v>2186</v>
      </c>
      <c r="D2265" s="92" t="s">
        <v>6730</v>
      </c>
      <c r="E2265" s="170">
        <v>5.22</v>
      </c>
    </row>
    <row r="2266" spans="2:5" ht="50.1" customHeight="1">
      <c r="B2266" s="171">
        <v>92915</v>
      </c>
      <c r="C2266" s="92" t="s">
        <v>2187</v>
      </c>
      <c r="D2266" s="92" t="s">
        <v>6730</v>
      </c>
      <c r="E2266" s="170">
        <v>10.37</v>
      </c>
    </row>
    <row r="2267" spans="2:5" ht="50.1" customHeight="1">
      <c r="B2267" s="171">
        <v>92916</v>
      </c>
      <c r="C2267" s="92" t="s">
        <v>2188</v>
      </c>
      <c r="D2267" s="92" t="s">
        <v>6730</v>
      </c>
      <c r="E2267" s="170">
        <v>9.0500000000000007</v>
      </c>
    </row>
    <row r="2268" spans="2:5" ht="50.1" customHeight="1">
      <c r="B2268" s="171">
        <v>92917</v>
      </c>
      <c r="C2268" s="92" t="s">
        <v>2189</v>
      </c>
      <c r="D2268" s="92" t="s">
        <v>6730</v>
      </c>
      <c r="E2268" s="170">
        <v>8.75</v>
      </c>
    </row>
    <row r="2269" spans="2:5" ht="50.1" customHeight="1">
      <c r="B2269" s="171">
        <v>92919</v>
      </c>
      <c r="C2269" s="92" t="s">
        <v>2190</v>
      </c>
      <c r="D2269" s="92" t="s">
        <v>6730</v>
      </c>
      <c r="E2269" s="170">
        <v>7.12</v>
      </c>
    </row>
    <row r="2270" spans="2:5" ht="50.1" customHeight="1">
      <c r="B2270" s="171">
        <v>92921</v>
      </c>
      <c r="C2270" s="92" t="s">
        <v>2191</v>
      </c>
      <c r="D2270" s="92" t="s">
        <v>6730</v>
      </c>
      <c r="E2270" s="170">
        <v>6.32</v>
      </c>
    </row>
    <row r="2271" spans="2:5" ht="50.1" customHeight="1">
      <c r="B2271" s="171">
        <v>92922</v>
      </c>
      <c r="C2271" s="92" t="s">
        <v>2192</v>
      </c>
      <c r="D2271" s="92" t="s">
        <v>6730</v>
      </c>
      <c r="E2271" s="170">
        <v>5.86</v>
      </c>
    </row>
    <row r="2272" spans="2:5" ht="50.1" customHeight="1">
      <c r="B2272" s="171">
        <v>92923</v>
      </c>
      <c r="C2272" s="92" t="s">
        <v>2193</v>
      </c>
      <c r="D2272" s="92" t="s">
        <v>6730</v>
      </c>
      <c r="E2272" s="170">
        <v>5.37</v>
      </c>
    </row>
    <row r="2273" spans="2:5" ht="50.1" customHeight="1">
      <c r="B2273" s="171">
        <v>92924</v>
      </c>
      <c r="C2273" s="92" t="s">
        <v>2194</v>
      </c>
      <c r="D2273" s="92" t="s">
        <v>6730</v>
      </c>
      <c r="E2273" s="170">
        <v>5.87</v>
      </c>
    </row>
    <row r="2274" spans="2:5" ht="50.1" customHeight="1">
      <c r="B2274" s="171">
        <v>95445</v>
      </c>
      <c r="C2274" s="92" t="s">
        <v>2195</v>
      </c>
      <c r="D2274" s="92" t="s">
        <v>6730</v>
      </c>
      <c r="E2274" s="170">
        <v>5.01</v>
      </c>
    </row>
    <row r="2275" spans="2:5" ht="50.1" customHeight="1">
      <c r="B2275" s="171">
        <v>95446</v>
      </c>
      <c r="C2275" s="92" t="s">
        <v>2196</v>
      </c>
      <c r="D2275" s="92" t="s">
        <v>6730</v>
      </c>
      <c r="E2275" s="170">
        <v>5.12</v>
      </c>
    </row>
    <row r="2276" spans="2:5" ht="50.1" customHeight="1">
      <c r="B2276" s="171">
        <v>95576</v>
      </c>
      <c r="C2276" s="92" t="s">
        <v>2197</v>
      </c>
      <c r="D2276" s="92" t="s">
        <v>6730</v>
      </c>
      <c r="E2276" s="170">
        <v>8.2899999999999991</v>
      </c>
    </row>
    <row r="2277" spans="2:5" ht="50.1" customHeight="1">
      <c r="B2277" s="171">
        <v>95577</v>
      </c>
      <c r="C2277" s="92" t="s">
        <v>2198</v>
      </c>
      <c r="D2277" s="92" t="s">
        <v>6730</v>
      </c>
      <c r="E2277" s="170">
        <v>6.87</v>
      </c>
    </row>
    <row r="2278" spans="2:5" ht="50.1" customHeight="1">
      <c r="B2278" s="171">
        <v>95578</v>
      </c>
      <c r="C2278" s="92" t="s">
        <v>2199</v>
      </c>
      <c r="D2278" s="92" t="s">
        <v>6730</v>
      </c>
      <c r="E2278" s="170">
        <v>6.24</v>
      </c>
    </row>
    <row r="2279" spans="2:5" ht="50.1" customHeight="1">
      <c r="B2279" s="171">
        <v>95579</v>
      </c>
      <c r="C2279" s="92" t="s">
        <v>2200</v>
      </c>
      <c r="D2279" s="92" t="s">
        <v>6730</v>
      </c>
      <c r="E2279" s="170">
        <v>5.92</v>
      </c>
    </row>
    <row r="2280" spans="2:5" ht="50.1" customHeight="1">
      <c r="B2280" s="171">
        <v>95580</v>
      </c>
      <c r="C2280" s="92" t="s">
        <v>2201</v>
      </c>
      <c r="D2280" s="92" t="s">
        <v>6730</v>
      </c>
      <c r="E2280" s="170">
        <v>5.53</v>
      </c>
    </row>
    <row r="2281" spans="2:5" ht="50.1" customHeight="1">
      <c r="B2281" s="171">
        <v>95581</v>
      </c>
      <c r="C2281" s="92" t="s">
        <v>2202</v>
      </c>
      <c r="D2281" s="92" t="s">
        <v>6730</v>
      </c>
      <c r="E2281" s="170">
        <v>6.1</v>
      </c>
    </row>
    <row r="2282" spans="2:5" ht="50.1" customHeight="1">
      <c r="B2282" s="171">
        <v>95583</v>
      </c>
      <c r="C2282" s="92" t="s">
        <v>2203</v>
      </c>
      <c r="D2282" s="92" t="s">
        <v>6730</v>
      </c>
      <c r="E2282" s="170">
        <v>10.78</v>
      </c>
    </row>
    <row r="2283" spans="2:5" ht="50.1" customHeight="1">
      <c r="B2283" s="171">
        <v>95584</v>
      </c>
      <c r="C2283" s="92" t="s">
        <v>2204</v>
      </c>
      <c r="D2283" s="92" t="s">
        <v>6730</v>
      </c>
      <c r="E2283" s="170">
        <v>8.7799999999999994</v>
      </c>
    </row>
    <row r="2284" spans="2:5" ht="50.1" customHeight="1">
      <c r="B2284" s="171">
        <v>95585</v>
      </c>
      <c r="C2284" s="92" t="s">
        <v>2205</v>
      </c>
      <c r="D2284" s="92" t="s">
        <v>6730</v>
      </c>
      <c r="E2284" s="170">
        <v>8.64</v>
      </c>
    </row>
    <row r="2285" spans="2:5" ht="50.1" customHeight="1">
      <c r="B2285" s="171">
        <v>95586</v>
      </c>
      <c r="C2285" s="92" t="s">
        <v>2206</v>
      </c>
      <c r="D2285" s="92" t="s">
        <v>6730</v>
      </c>
      <c r="E2285" s="170">
        <v>7.13</v>
      </c>
    </row>
    <row r="2286" spans="2:5" ht="50.1" customHeight="1">
      <c r="B2286" s="171">
        <v>95587</v>
      </c>
      <c r="C2286" s="92" t="s">
        <v>2207</v>
      </c>
      <c r="D2286" s="92" t="s">
        <v>6730</v>
      </c>
      <c r="E2286" s="170">
        <v>6.47</v>
      </c>
    </row>
    <row r="2287" spans="2:5" ht="50.1" customHeight="1">
      <c r="B2287" s="171">
        <v>95588</v>
      </c>
      <c r="C2287" s="92" t="s">
        <v>2208</v>
      </c>
      <c r="D2287" s="92" t="s">
        <v>6730</v>
      </c>
      <c r="E2287" s="170">
        <v>6.09</v>
      </c>
    </row>
    <row r="2288" spans="2:5" ht="50.1" customHeight="1">
      <c r="B2288" s="171">
        <v>95589</v>
      </c>
      <c r="C2288" s="92" t="s">
        <v>2209</v>
      </c>
      <c r="D2288" s="92" t="s">
        <v>6730</v>
      </c>
      <c r="E2288" s="170">
        <v>5.68</v>
      </c>
    </row>
    <row r="2289" spans="2:5" ht="50.1" customHeight="1">
      <c r="B2289" s="171">
        <v>95590</v>
      </c>
      <c r="C2289" s="92" t="s">
        <v>2210</v>
      </c>
      <c r="D2289" s="92" t="s">
        <v>6730</v>
      </c>
      <c r="E2289" s="170">
        <v>6.22</v>
      </c>
    </row>
    <row r="2290" spans="2:5" ht="50.1" customHeight="1">
      <c r="B2290" s="171">
        <v>95592</v>
      </c>
      <c r="C2290" s="92" t="s">
        <v>2211</v>
      </c>
      <c r="D2290" s="92" t="s">
        <v>6730</v>
      </c>
      <c r="E2290" s="170">
        <v>13.24</v>
      </c>
    </row>
    <row r="2291" spans="2:5" ht="50.1" customHeight="1">
      <c r="B2291" s="171">
        <v>95593</v>
      </c>
      <c r="C2291" s="92" t="s">
        <v>2212</v>
      </c>
      <c r="D2291" s="92" t="s">
        <v>6730</v>
      </c>
      <c r="E2291" s="170">
        <v>10.27</v>
      </c>
    </row>
    <row r="2292" spans="2:5" ht="50.1" customHeight="1">
      <c r="B2292" s="171">
        <v>95943</v>
      </c>
      <c r="C2292" s="92" t="s">
        <v>2213</v>
      </c>
      <c r="D2292" s="92" t="s">
        <v>6730</v>
      </c>
      <c r="E2292" s="170">
        <v>13.92</v>
      </c>
    </row>
    <row r="2293" spans="2:5" ht="50.1" customHeight="1">
      <c r="B2293" s="171">
        <v>95944</v>
      </c>
      <c r="C2293" s="92" t="s">
        <v>2214</v>
      </c>
      <c r="D2293" s="92" t="s">
        <v>6730</v>
      </c>
      <c r="E2293" s="170">
        <v>12.18</v>
      </c>
    </row>
    <row r="2294" spans="2:5" ht="50.1" customHeight="1">
      <c r="B2294" s="171">
        <v>95945</v>
      </c>
      <c r="C2294" s="92" t="s">
        <v>2215</v>
      </c>
      <c r="D2294" s="92" t="s">
        <v>6730</v>
      </c>
      <c r="E2294" s="170">
        <v>10.16</v>
      </c>
    </row>
    <row r="2295" spans="2:5" ht="50.1" customHeight="1">
      <c r="B2295" s="171">
        <v>95946</v>
      </c>
      <c r="C2295" s="92" t="s">
        <v>2216</v>
      </c>
      <c r="D2295" s="92" t="s">
        <v>6730</v>
      </c>
      <c r="E2295" s="170">
        <v>7.44</v>
      </c>
    </row>
    <row r="2296" spans="2:5" ht="50.1" customHeight="1">
      <c r="B2296" s="171">
        <v>95947</v>
      </c>
      <c r="C2296" s="92" t="s">
        <v>2217</v>
      </c>
      <c r="D2296" s="92" t="s">
        <v>6730</v>
      </c>
      <c r="E2296" s="170">
        <v>6</v>
      </c>
    </row>
    <row r="2297" spans="2:5" ht="50.1" customHeight="1">
      <c r="B2297" s="171">
        <v>95948</v>
      </c>
      <c r="C2297" s="92" t="s">
        <v>2218</v>
      </c>
      <c r="D2297" s="92" t="s">
        <v>6730</v>
      </c>
      <c r="E2297" s="170">
        <v>5.22</v>
      </c>
    </row>
    <row r="2298" spans="2:5" ht="50.1" customHeight="1">
      <c r="B2298" s="171">
        <v>96544</v>
      </c>
      <c r="C2298" s="92" t="s">
        <v>2219</v>
      </c>
      <c r="D2298" s="92" t="s">
        <v>6730</v>
      </c>
      <c r="E2298" s="170">
        <v>9.7899999999999991</v>
      </c>
    </row>
    <row r="2299" spans="2:5" ht="50.1" customHeight="1">
      <c r="B2299" s="171">
        <v>96545</v>
      </c>
      <c r="C2299" s="92" t="s">
        <v>2220</v>
      </c>
      <c r="D2299" s="92" t="s">
        <v>6730</v>
      </c>
      <c r="E2299" s="170">
        <v>9.34</v>
      </c>
    </row>
    <row r="2300" spans="2:5" ht="50.1" customHeight="1">
      <c r="B2300" s="171">
        <v>96546</v>
      </c>
      <c r="C2300" s="92" t="s">
        <v>2221</v>
      </c>
      <c r="D2300" s="92" t="s">
        <v>6730</v>
      </c>
      <c r="E2300" s="170">
        <v>7.62</v>
      </c>
    </row>
    <row r="2301" spans="2:5" ht="50.1" customHeight="1">
      <c r="B2301" s="171">
        <v>96547</v>
      </c>
      <c r="C2301" s="92" t="s">
        <v>2222</v>
      </c>
      <c r="D2301" s="92" t="s">
        <v>6730</v>
      </c>
      <c r="E2301" s="170">
        <v>6.75</v>
      </c>
    </row>
    <row r="2302" spans="2:5" ht="50.1" customHeight="1">
      <c r="B2302" s="171">
        <v>96548</v>
      </c>
      <c r="C2302" s="92" t="s">
        <v>2223</v>
      </c>
      <c r="D2302" s="92" t="s">
        <v>6730</v>
      </c>
      <c r="E2302" s="170">
        <v>6.24</v>
      </c>
    </row>
    <row r="2303" spans="2:5" ht="50.1" customHeight="1">
      <c r="B2303" s="171">
        <v>96549</v>
      </c>
      <c r="C2303" s="92" t="s">
        <v>2224</v>
      </c>
      <c r="D2303" s="92" t="s">
        <v>6730</v>
      </c>
      <c r="E2303" s="170">
        <v>5.71</v>
      </c>
    </row>
    <row r="2304" spans="2:5" ht="50.1" customHeight="1">
      <c r="B2304" s="171">
        <v>96550</v>
      </c>
      <c r="C2304" s="92" t="s">
        <v>2225</v>
      </c>
      <c r="D2304" s="92" t="s">
        <v>6730</v>
      </c>
      <c r="E2304" s="170">
        <v>6.17</v>
      </c>
    </row>
    <row r="2305" spans="2:5" ht="50.1" customHeight="1">
      <c r="B2305" s="171">
        <v>100066</v>
      </c>
      <c r="C2305" s="92" t="s">
        <v>16225</v>
      </c>
      <c r="D2305" s="92" t="s">
        <v>6730</v>
      </c>
      <c r="E2305" s="170">
        <v>7.75</v>
      </c>
    </row>
    <row r="2306" spans="2:5" ht="50.1" customHeight="1">
      <c r="B2306" s="171">
        <v>100067</v>
      </c>
      <c r="C2306" s="92" t="s">
        <v>16226</v>
      </c>
      <c r="D2306" s="92" t="s">
        <v>6730</v>
      </c>
      <c r="E2306" s="170">
        <v>7.31</v>
      </c>
    </row>
    <row r="2307" spans="2:5" ht="50.1" customHeight="1">
      <c r="B2307" s="171">
        <v>100068</v>
      </c>
      <c r="C2307" s="92" t="s">
        <v>16227</v>
      </c>
      <c r="D2307" s="92" t="s">
        <v>6730</v>
      </c>
      <c r="E2307" s="170">
        <v>5.67</v>
      </c>
    </row>
    <row r="2308" spans="2:5" ht="50.1" customHeight="1">
      <c r="B2308" s="171">
        <v>40780</v>
      </c>
      <c r="C2308" s="92" t="s">
        <v>2226</v>
      </c>
      <c r="D2308" s="92" t="s">
        <v>6284</v>
      </c>
      <c r="E2308" s="170">
        <v>8.49</v>
      </c>
    </row>
    <row r="2309" spans="2:5" ht="50.1" customHeight="1">
      <c r="B2309" s="92" t="s">
        <v>2227</v>
      </c>
      <c r="C2309" s="92" t="s">
        <v>2228</v>
      </c>
      <c r="D2309" s="92" t="s">
        <v>25</v>
      </c>
      <c r="E2309" s="170">
        <v>91.22</v>
      </c>
    </row>
    <row r="2310" spans="2:5" ht="50.1" customHeight="1">
      <c r="B2310" s="171">
        <v>89993</v>
      </c>
      <c r="C2310" s="92" t="s">
        <v>2229</v>
      </c>
      <c r="D2310" s="92" t="s">
        <v>25</v>
      </c>
      <c r="E2310" s="170">
        <v>557.04</v>
      </c>
    </row>
    <row r="2311" spans="2:5" ht="50.1" customHeight="1">
      <c r="B2311" s="171">
        <v>89994</v>
      </c>
      <c r="C2311" s="92" t="s">
        <v>2230</v>
      </c>
      <c r="D2311" s="92" t="s">
        <v>25</v>
      </c>
      <c r="E2311" s="170">
        <v>462.61</v>
      </c>
    </row>
    <row r="2312" spans="2:5" ht="50.1" customHeight="1">
      <c r="B2312" s="171">
        <v>89995</v>
      </c>
      <c r="C2312" s="92" t="s">
        <v>2231</v>
      </c>
      <c r="D2312" s="92" t="s">
        <v>25</v>
      </c>
      <c r="E2312" s="170">
        <v>532.89</v>
      </c>
    </row>
    <row r="2313" spans="2:5" ht="50.1" customHeight="1">
      <c r="B2313" s="171">
        <v>90278</v>
      </c>
      <c r="C2313" s="92" t="s">
        <v>2232</v>
      </c>
      <c r="D2313" s="92" t="s">
        <v>25</v>
      </c>
      <c r="E2313" s="170">
        <v>263.29000000000002</v>
      </c>
    </row>
    <row r="2314" spans="2:5" ht="50.1" customHeight="1">
      <c r="B2314" s="171">
        <v>90279</v>
      </c>
      <c r="C2314" s="92" t="s">
        <v>2233</v>
      </c>
      <c r="D2314" s="92" t="s">
        <v>25</v>
      </c>
      <c r="E2314" s="170">
        <v>274.3</v>
      </c>
    </row>
    <row r="2315" spans="2:5" ht="50.1" customHeight="1">
      <c r="B2315" s="171">
        <v>90280</v>
      </c>
      <c r="C2315" s="92" t="s">
        <v>2234</v>
      </c>
      <c r="D2315" s="92" t="s">
        <v>25</v>
      </c>
      <c r="E2315" s="170">
        <v>299.8</v>
      </c>
    </row>
    <row r="2316" spans="2:5" ht="50.1" customHeight="1">
      <c r="B2316" s="171">
        <v>90281</v>
      </c>
      <c r="C2316" s="92" t="s">
        <v>2235</v>
      </c>
      <c r="D2316" s="92" t="s">
        <v>25</v>
      </c>
      <c r="E2316" s="170">
        <v>333.21</v>
      </c>
    </row>
    <row r="2317" spans="2:5" ht="50.1" customHeight="1">
      <c r="B2317" s="171">
        <v>90282</v>
      </c>
      <c r="C2317" s="92" t="s">
        <v>2236</v>
      </c>
      <c r="D2317" s="92" t="s">
        <v>25</v>
      </c>
      <c r="E2317" s="170">
        <v>266.33999999999997</v>
      </c>
    </row>
    <row r="2318" spans="2:5" ht="50.1" customHeight="1">
      <c r="B2318" s="171">
        <v>90283</v>
      </c>
      <c r="C2318" s="92" t="s">
        <v>2237</v>
      </c>
      <c r="D2318" s="92" t="s">
        <v>25</v>
      </c>
      <c r="E2318" s="170">
        <v>278.24</v>
      </c>
    </row>
    <row r="2319" spans="2:5" ht="50.1" customHeight="1">
      <c r="B2319" s="171">
        <v>90284</v>
      </c>
      <c r="C2319" s="92" t="s">
        <v>2238</v>
      </c>
      <c r="D2319" s="92" t="s">
        <v>25</v>
      </c>
      <c r="E2319" s="170">
        <v>304.63</v>
      </c>
    </row>
    <row r="2320" spans="2:5" ht="50.1" customHeight="1">
      <c r="B2320" s="171">
        <v>90285</v>
      </c>
      <c r="C2320" s="92" t="s">
        <v>2239</v>
      </c>
      <c r="D2320" s="92" t="s">
        <v>25</v>
      </c>
      <c r="E2320" s="170">
        <v>340.12</v>
      </c>
    </row>
    <row r="2321" spans="2:5" ht="50.1" customHeight="1">
      <c r="B2321" s="171">
        <v>90853</v>
      </c>
      <c r="C2321" s="92" t="s">
        <v>2240</v>
      </c>
      <c r="D2321" s="92" t="s">
        <v>25</v>
      </c>
      <c r="E2321" s="170">
        <v>357.76</v>
      </c>
    </row>
    <row r="2322" spans="2:5" ht="50.1" customHeight="1">
      <c r="B2322" s="171">
        <v>90854</v>
      </c>
      <c r="C2322" s="92" t="s">
        <v>2241</v>
      </c>
      <c r="D2322" s="92" t="s">
        <v>25</v>
      </c>
      <c r="E2322" s="170">
        <v>346.71</v>
      </c>
    </row>
    <row r="2323" spans="2:5" ht="50.1" customHeight="1">
      <c r="B2323" s="171">
        <v>90855</v>
      </c>
      <c r="C2323" s="92" t="s">
        <v>2242</v>
      </c>
      <c r="D2323" s="92" t="s">
        <v>25</v>
      </c>
      <c r="E2323" s="170">
        <v>380.32</v>
      </c>
    </row>
    <row r="2324" spans="2:5" ht="50.1" customHeight="1">
      <c r="B2324" s="171">
        <v>90856</v>
      </c>
      <c r="C2324" s="92" t="s">
        <v>2243</v>
      </c>
      <c r="D2324" s="92" t="s">
        <v>25</v>
      </c>
      <c r="E2324" s="170">
        <v>360.98</v>
      </c>
    </row>
    <row r="2325" spans="2:5" ht="50.1" customHeight="1">
      <c r="B2325" s="171">
        <v>90857</v>
      </c>
      <c r="C2325" s="92" t="s">
        <v>2244</v>
      </c>
      <c r="D2325" s="92" t="s">
        <v>25</v>
      </c>
      <c r="E2325" s="170">
        <v>348.85</v>
      </c>
    </row>
    <row r="2326" spans="2:5" ht="50.1" customHeight="1">
      <c r="B2326" s="171">
        <v>90858</v>
      </c>
      <c r="C2326" s="92" t="s">
        <v>2245</v>
      </c>
      <c r="D2326" s="92" t="s">
        <v>25</v>
      </c>
      <c r="E2326" s="170">
        <v>395.06</v>
      </c>
    </row>
    <row r="2327" spans="2:5" ht="50.1" customHeight="1">
      <c r="B2327" s="171">
        <v>90859</v>
      </c>
      <c r="C2327" s="92" t="s">
        <v>2246</v>
      </c>
      <c r="D2327" s="92" t="s">
        <v>25</v>
      </c>
      <c r="E2327" s="170">
        <v>340.36</v>
      </c>
    </row>
    <row r="2328" spans="2:5" ht="50.1" customHeight="1">
      <c r="B2328" s="171">
        <v>90860</v>
      </c>
      <c r="C2328" s="92" t="s">
        <v>2247</v>
      </c>
      <c r="D2328" s="92" t="s">
        <v>25</v>
      </c>
      <c r="E2328" s="170">
        <v>344.81</v>
      </c>
    </row>
    <row r="2329" spans="2:5" ht="50.1" customHeight="1">
      <c r="B2329" s="171">
        <v>90861</v>
      </c>
      <c r="C2329" s="92" t="s">
        <v>2248</v>
      </c>
      <c r="D2329" s="92" t="s">
        <v>25</v>
      </c>
      <c r="E2329" s="170">
        <v>352.2</v>
      </c>
    </row>
    <row r="2330" spans="2:5" ht="50.1" customHeight="1">
      <c r="B2330" s="171">
        <v>90862</v>
      </c>
      <c r="C2330" s="92" t="s">
        <v>2249</v>
      </c>
      <c r="D2330" s="92" t="s">
        <v>25</v>
      </c>
      <c r="E2330" s="170">
        <v>319.58</v>
      </c>
    </row>
    <row r="2331" spans="2:5" ht="50.1" customHeight="1">
      <c r="B2331" s="171">
        <v>92718</v>
      </c>
      <c r="C2331" s="92" t="s">
        <v>2250</v>
      </c>
      <c r="D2331" s="92" t="s">
        <v>25</v>
      </c>
      <c r="E2331" s="170">
        <v>424.24</v>
      </c>
    </row>
    <row r="2332" spans="2:5" ht="50.1" customHeight="1">
      <c r="B2332" s="171">
        <v>92719</v>
      </c>
      <c r="C2332" s="92" t="s">
        <v>2251</v>
      </c>
      <c r="D2332" s="92" t="s">
        <v>25</v>
      </c>
      <c r="E2332" s="170">
        <v>308.14</v>
      </c>
    </row>
    <row r="2333" spans="2:5" ht="50.1" customHeight="1">
      <c r="B2333" s="171">
        <v>92720</v>
      </c>
      <c r="C2333" s="92" t="s">
        <v>2252</v>
      </c>
      <c r="D2333" s="92" t="s">
        <v>25</v>
      </c>
      <c r="E2333" s="170">
        <v>350.97</v>
      </c>
    </row>
    <row r="2334" spans="2:5" ht="50.1" customHeight="1">
      <c r="B2334" s="171">
        <v>92721</v>
      </c>
      <c r="C2334" s="92" t="s">
        <v>2253</v>
      </c>
      <c r="D2334" s="92" t="s">
        <v>25</v>
      </c>
      <c r="E2334" s="170">
        <v>301.04000000000002</v>
      </c>
    </row>
    <row r="2335" spans="2:5" ht="50.1" customHeight="1">
      <c r="B2335" s="171">
        <v>92722</v>
      </c>
      <c r="C2335" s="92" t="s">
        <v>2254</v>
      </c>
      <c r="D2335" s="92" t="s">
        <v>25</v>
      </c>
      <c r="E2335" s="170">
        <v>348.07</v>
      </c>
    </row>
    <row r="2336" spans="2:5" ht="50.1" customHeight="1">
      <c r="B2336" s="171">
        <v>92723</v>
      </c>
      <c r="C2336" s="92" t="s">
        <v>2255</v>
      </c>
      <c r="D2336" s="92" t="s">
        <v>25</v>
      </c>
      <c r="E2336" s="170">
        <v>338.93</v>
      </c>
    </row>
    <row r="2337" spans="2:5" ht="50.1" customHeight="1">
      <c r="B2337" s="171">
        <v>92724</v>
      </c>
      <c r="C2337" s="92" t="s">
        <v>2256</v>
      </c>
      <c r="D2337" s="92" t="s">
        <v>25</v>
      </c>
      <c r="E2337" s="170">
        <v>336.29</v>
      </c>
    </row>
    <row r="2338" spans="2:5" ht="50.1" customHeight="1">
      <c r="B2338" s="171">
        <v>92725</v>
      </c>
      <c r="C2338" s="92" t="s">
        <v>2257</v>
      </c>
      <c r="D2338" s="92" t="s">
        <v>25</v>
      </c>
      <c r="E2338" s="170">
        <v>335.19</v>
      </c>
    </row>
    <row r="2339" spans="2:5" ht="50.1" customHeight="1">
      <c r="B2339" s="171">
        <v>92726</v>
      </c>
      <c r="C2339" s="92" t="s">
        <v>2258</v>
      </c>
      <c r="D2339" s="92" t="s">
        <v>25</v>
      </c>
      <c r="E2339" s="170">
        <v>333.33</v>
      </c>
    </row>
    <row r="2340" spans="2:5" ht="50.1" customHeight="1">
      <c r="B2340" s="171">
        <v>92727</v>
      </c>
      <c r="C2340" s="92" t="s">
        <v>2259</v>
      </c>
      <c r="D2340" s="92" t="s">
        <v>25</v>
      </c>
      <c r="E2340" s="170">
        <v>370.09</v>
      </c>
    </row>
    <row r="2341" spans="2:5" ht="50.1" customHeight="1">
      <c r="B2341" s="171">
        <v>92728</v>
      </c>
      <c r="C2341" s="92" t="s">
        <v>2260</v>
      </c>
      <c r="D2341" s="92" t="s">
        <v>25</v>
      </c>
      <c r="E2341" s="170">
        <v>351.75</v>
      </c>
    </row>
    <row r="2342" spans="2:5" ht="50.1" customHeight="1">
      <c r="B2342" s="171">
        <v>92729</v>
      </c>
      <c r="C2342" s="92" t="s">
        <v>2261</v>
      </c>
      <c r="D2342" s="92" t="s">
        <v>25</v>
      </c>
      <c r="E2342" s="170">
        <v>343.98</v>
      </c>
    </row>
    <row r="2343" spans="2:5" ht="50.1" customHeight="1">
      <c r="B2343" s="171">
        <v>92730</v>
      </c>
      <c r="C2343" s="92" t="s">
        <v>2262</v>
      </c>
      <c r="D2343" s="92" t="s">
        <v>25</v>
      </c>
      <c r="E2343" s="170">
        <v>331.02</v>
      </c>
    </row>
    <row r="2344" spans="2:5" ht="50.1" customHeight="1">
      <c r="B2344" s="171">
        <v>92731</v>
      </c>
      <c r="C2344" s="92" t="s">
        <v>2263</v>
      </c>
      <c r="D2344" s="92" t="s">
        <v>25</v>
      </c>
      <c r="E2344" s="170">
        <v>345.81</v>
      </c>
    </row>
    <row r="2345" spans="2:5" ht="50.1" customHeight="1">
      <c r="B2345" s="171">
        <v>92732</v>
      </c>
      <c r="C2345" s="92" t="s">
        <v>2264</v>
      </c>
      <c r="D2345" s="92" t="s">
        <v>25</v>
      </c>
      <c r="E2345" s="170">
        <v>333.28</v>
      </c>
    </row>
    <row r="2346" spans="2:5" ht="50.1" customHeight="1">
      <c r="B2346" s="171">
        <v>92733</v>
      </c>
      <c r="C2346" s="92" t="s">
        <v>2265</v>
      </c>
      <c r="D2346" s="92" t="s">
        <v>25</v>
      </c>
      <c r="E2346" s="170">
        <v>327.94</v>
      </c>
    </row>
    <row r="2347" spans="2:5" ht="50.1" customHeight="1">
      <c r="B2347" s="171">
        <v>92734</v>
      </c>
      <c r="C2347" s="92" t="s">
        <v>2266</v>
      </c>
      <c r="D2347" s="92" t="s">
        <v>25</v>
      </c>
      <c r="E2347" s="170">
        <v>319.08999999999997</v>
      </c>
    </row>
    <row r="2348" spans="2:5" ht="50.1" customHeight="1">
      <c r="B2348" s="171">
        <v>92735</v>
      </c>
      <c r="C2348" s="92" t="s">
        <v>2267</v>
      </c>
      <c r="D2348" s="92" t="s">
        <v>25</v>
      </c>
      <c r="E2348" s="170">
        <v>325.99</v>
      </c>
    </row>
    <row r="2349" spans="2:5" ht="50.1" customHeight="1">
      <c r="B2349" s="171">
        <v>92736</v>
      </c>
      <c r="C2349" s="92" t="s">
        <v>2268</v>
      </c>
      <c r="D2349" s="92" t="s">
        <v>25</v>
      </c>
      <c r="E2349" s="170">
        <v>316.08999999999997</v>
      </c>
    </row>
    <row r="2350" spans="2:5" ht="50.1" customHeight="1">
      <c r="B2350" s="171">
        <v>92739</v>
      </c>
      <c r="C2350" s="92" t="s">
        <v>2269</v>
      </c>
      <c r="D2350" s="92" t="s">
        <v>25</v>
      </c>
      <c r="E2350" s="170">
        <v>301.75</v>
      </c>
    </row>
    <row r="2351" spans="2:5" ht="50.1" customHeight="1">
      <c r="B2351" s="171">
        <v>92740</v>
      </c>
      <c r="C2351" s="92" t="s">
        <v>2270</v>
      </c>
      <c r="D2351" s="92" t="s">
        <v>25</v>
      </c>
      <c r="E2351" s="170">
        <v>296.85000000000002</v>
      </c>
    </row>
    <row r="2352" spans="2:5" ht="50.1" customHeight="1">
      <c r="B2352" s="171">
        <v>92741</v>
      </c>
      <c r="C2352" s="92" t="s">
        <v>2271</v>
      </c>
      <c r="D2352" s="92" t="s">
        <v>25</v>
      </c>
      <c r="E2352" s="170">
        <v>471.84</v>
      </c>
    </row>
    <row r="2353" spans="2:5" ht="50.1" customHeight="1">
      <c r="B2353" s="171">
        <v>92742</v>
      </c>
      <c r="C2353" s="92" t="s">
        <v>2272</v>
      </c>
      <c r="D2353" s="92" t="s">
        <v>25</v>
      </c>
      <c r="E2353" s="170">
        <v>656.5</v>
      </c>
    </row>
    <row r="2354" spans="2:5" ht="50.1" customHeight="1">
      <c r="B2354" s="171">
        <v>92873</v>
      </c>
      <c r="C2354" s="92" t="s">
        <v>2273</v>
      </c>
      <c r="D2354" s="92" t="s">
        <v>25</v>
      </c>
      <c r="E2354" s="170">
        <v>143.54</v>
      </c>
    </row>
    <row r="2355" spans="2:5" ht="50.1" customHeight="1">
      <c r="B2355" s="171">
        <v>92874</v>
      </c>
      <c r="C2355" s="92" t="s">
        <v>2274</v>
      </c>
      <c r="D2355" s="92" t="s">
        <v>25</v>
      </c>
      <c r="E2355" s="170">
        <v>23.4</v>
      </c>
    </row>
    <row r="2356" spans="2:5" ht="50.1" customHeight="1">
      <c r="B2356" s="171">
        <v>94962</v>
      </c>
      <c r="C2356" s="92" t="s">
        <v>2275</v>
      </c>
      <c r="D2356" s="92" t="s">
        <v>25</v>
      </c>
      <c r="E2356" s="170">
        <v>229.97</v>
      </c>
    </row>
    <row r="2357" spans="2:5" ht="50.1" customHeight="1">
      <c r="B2357" s="171">
        <v>94963</v>
      </c>
      <c r="C2357" s="92" t="s">
        <v>2276</v>
      </c>
      <c r="D2357" s="92" t="s">
        <v>25</v>
      </c>
      <c r="E2357" s="170">
        <v>250.86</v>
      </c>
    </row>
    <row r="2358" spans="2:5" ht="50.1" customHeight="1">
      <c r="B2358" s="171">
        <v>94964</v>
      </c>
      <c r="C2358" s="92" t="s">
        <v>2277</v>
      </c>
      <c r="D2358" s="92" t="s">
        <v>25</v>
      </c>
      <c r="E2358" s="170">
        <v>271.47000000000003</v>
      </c>
    </row>
    <row r="2359" spans="2:5" ht="50.1" customHeight="1">
      <c r="B2359" s="171">
        <v>94965</v>
      </c>
      <c r="C2359" s="92" t="s">
        <v>2278</v>
      </c>
      <c r="D2359" s="92" t="s">
        <v>25</v>
      </c>
      <c r="E2359" s="170">
        <v>279.08999999999997</v>
      </c>
    </row>
    <row r="2360" spans="2:5" ht="50.1" customHeight="1">
      <c r="B2360" s="171">
        <v>94966</v>
      </c>
      <c r="C2360" s="92" t="s">
        <v>2279</v>
      </c>
      <c r="D2360" s="92" t="s">
        <v>25</v>
      </c>
      <c r="E2360" s="170">
        <v>287.22000000000003</v>
      </c>
    </row>
    <row r="2361" spans="2:5" ht="50.1" customHeight="1">
      <c r="B2361" s="171">
        <v>94967</v>
      </c>
      <c r="C2361" s="92" t="s">
        <v>2280</v>
      </c>
      <c r="D2361" s="92" t="s">
        <v>25</v>
      </c>
      <c r="E2361" s="170">
        <v>322.68</v>
      </c>
    </row>
    <row r="2362" spans="2:5" ht="50.1" customHeight="1">
      <c r="B2362" s="171">
        <v>94968</v>
      </c>
      <c r="C2362" s="92" t="s">
        <v>2281</v>
      </c>
      <c r="D2362" s="92" t="s">
        <v>25</v>
      </c>
      <c r="E2362" s="170">
        <v>227.58</v>
      </c>
    </row>
    <row r="2363" spans="2:5" ht="50.1" customHeight="1">
      <c r="B2363" s="171">
        <v>94969</v>
      </c>
      <c r="C2363" s="92" t="s">
        <v>2282</v>
      </c>
      <c r="D2363" s="92" t="s">
        <v>25</v>
      </c>
      <c r="E2363" s="170">
        <v>246.34</v>
      </c>
    </row>
    <row r="2364" spans="2:5" ht="50.1" customHeight="1">
      <c r="B2364" s="171">
        <v>94970</v>
      </c>
      <c r="C2364" s="92" t="s">
        <v>2283</v>
      </c>
      <c r="D2364" s="92" t="s">
        <v>25</v>
      </c>
      <c r="E2364" s="170">
        <v>262.81</v>
      </c>
    </row>
    <row r="2365" spans="2:5" ht="50.1" customHeight="1">
      <c r="B2365" s="171">
        <v>94971</v>
      </c>
      <c r="C2365" s="92" t="s">
        <v>2284</v>
      </c>
      <c r="D2365" s="92" t="s">
        <v>25</v>
      </c>
      <c r="E2365" s="170">
        <v>274.45</v>
      </c>
    </row>
    <row r="2366" spans="2:5" ht="50.1" customHeight="1">
      <c r="B2366" s="171">
        <v>94972</v>
      </c>
      <c r="C2366" s="92" t="s">
        <v>2285</v>
      </c>
      <c r="D2366" s="92" t="s">
        <v>25</v>
      </c>
      <c r="E2366" s="170">
        <v>282.43</v>
      </c>
    </row>
    <row r="2367" spans="2:5" ht="50.1" customHeight="1">
      <c r="B2367" s="171">
        <v>94973</v>
      </c>
      <c r="C2367" s="92" t="s">
        <v>2286</v>
      </c>
      <c r="D2367" s="92" t="s">
        <v>25</v>
      </c>
      <c r="E2367" s="170">
        <v>316.70999999999998</v>
      </c>
    </row>
    <row r="2368" spans="2:5" ht="50.1" customHeight="1">
      <c r="B2368" s="171">
        <v>94974</v>
      </c>
      <c r="C2368" s="92" t="s">
        <v>2287</v>
      </c>
      <c r="D2368" s="92" t="s">
        <v>25</v>
      </c>
      <c r="E2368" s="170">
        <v>313.29000000000002</v>
      </c>
    </row>
    <row r="2369" spans="2:5" ht="50.1" customHeight="1">
      <c r="B2369" s="171">
        <v>94975</v>
      </c>
      <c r="C2369" s="92" t="s">
        <v>2288</v>
      </c>
      <c r="D2369" s="92" t="s">
        <v>25</v>
      </c>
      <c r="E2369" s="170">
        <v>332.58</v>
      </c>
    </row>
    <row r="2370" spans="2:5" ht="50.1" customHeight="1">
      <c r="B2370" s="171">
        <v>96555</v>
      </c>
      <c r="C2370" s="92" t="s">
        <v>2289</v>
      </c>
      <c r="D2370" s="92" t="s">
        <v>25</v>
      </c>
      <c r="E2370" s="170">
        <v>402.51</v>
      </c>
    </row>
    <row r="2371" spans="2:5" ht="50.1" customHeight="1">
      <c r="B2371" s="171">
        <v>96556</v>
      </c>
      <c r="C2371" s="92" t="s">
        <v>2290</v>
      </c>
      <c r="D2371" s="92" t="s">
        <v>25</v>
      </c>
      <c r="E2371" s="170">
        <v>460.86</v>
      </c>
    </row>
    <row r="2372" spans="2:5" ht="50.1" customHeight="1">
      <c r="B2372" s="171">
        <v>96557</v>
      </c>
      <c r="C2372" s="92" t="s">
        <v>2291</v>
      </c>
      <c r="D2372" s="92" t="s">
        <v>25</v>
      </c>
      <c r="E2372" s="170">
        <v>367.16</v>
      </c>
    </row>
    <row r="2373" spans="2:5" ht="50.1" customHeight="1">
      <c r="B2373" s="171">
        <v>96558</v>
      </c>
      <c r="C2373" s="92" t="s">
        <v>2292</v>
      </c>
      <c r="D2373" s="92" t="s">
        <v>25</v>
      </c>
      <c r="E2373" s="170">
        <v>372.25</v>
      </c>
    </row>
    <row r="2374" spans="2:5" ht="50.1" customHeight="1">
      <c r="B2374" s="171">
        <v>99235</v>
      </c>
      <c r="C2374" s="92" t="s">
        <v>2293</v>
      </c>
      <c r="D2374" s="92" t="s">
        <v>25</v>
      </c>
      <c r="E2374" s="170">
        <v>330.48</v>
      </c>
    </row>
    <row r="2375" spans="2:5" ht="50.1" customHeight="1">
      <c r="B2375" s="171">
        <v>99431</v>
      </c>
      <c r="C2375" s="92" t="s">
        <v>2294</v>
      </c>
      <c r="D2375" s="92" t="s">
        <v>25</v>
      </c>
      <c r="E2375" s="170">
        <v>392.62</v>
      </c>
    </row>
    <row r="2376" spans="2:5" ht="50.1" customHeight="1">
      <c r="B2376" s="171">
        <v>99432</v>
      </c>
      <c r="C2376" s="92" t="s">
        <v>2295</v>
      </c>
      <c r="D2376" s="92" t="s">
        <v>25</v>
      </c>
      <c r="E2376" s="170">
        <v>371.77</v>
      </c>
    </row>
    <row r="2377" spans="2:5" ht="50.1" customHeight="1">
      <c r="B2377" s="171">
        <v>99433</v>
      </c>
      <c r="C2377" s="92" t="s">
        <v>2296</v>
      </c>
      <c r="D2377" s="92" t="s">
        <v>25</v>
      </c>
      <c r="E2377" s="170">
        <v>416.43</v>
      </c>
    </row>
    <row r="2378" spans="2:5" ht="50.1" customHeight="1">
      <c r="B2378" s="171">
        <v>99434</v>
      </c>
      <c r="C2378" s="92" t="s">
        <v>2297</v>
      </c>
      <c r="D2378" s="92" t="s">
        <v>25</v>
      </c>
      <c r="E2378" s="170">
        <v>395.84</v>
      </c>
    </row>
    <row r="2379" spans="2:5" ht="50.1" customHeight="1">
      <c r="B2379" s="171">
        <v>99435</v>
      </c>
      <c r="C2379" s="92" t="s">
        <v>2298</v>
      </c>
      <c r="D2379" s="92" t="s">
        <v>25</v>
      </c>
      <c r="E2379" s="170">
        <v>382.76</v>
      </c>
    </row>
    <row r="2380" spans="2:5" ht="50.1" customHeight="1">
      <c r="B2380" s="171">
        <v>99436</v>
      </c>
      <c r="C2380" s="92" t="s">
        <v>2299</v>
      </c>
      <c r="D2380" s="92" t="s">
        <v>25</v>
      </c>
      <c r="E2380" s="170">
        <v>431.17</v>
      </c>
    </row>
    <row r="2381" spans="2:5" ht="50.1" customHeight="1">
      <c r="B2381" s="171">
        <v>99437</v>
      </c>
      <c r="C2381" s="92" t="s">
        <v>2300</v>
      </c>
      <c r="D2381" s="92" t="s">
        <v>25</v>
      </c>
      <c r="E2381" s="170">
        <v>351.86</v>
      </c>
    </row>
    <row r="2382" spans="2:5" ht="50.1" customHeight="1">
      <c r="B2382" s="171">
        <v>99438</v>
      </c>
      <c r="C2382" s="92" t="s">
        <v>2301</v>
      </c>
      <c r="D2382" s="92" t="s">
        <v>25</v>
      </c>
      <c r="E2382" s="170">
        <v>356.31</v>
      </c>
    </row>
    <row r="2383" spans="2:5" ht="50.1" customHeight="1">
      <c r="B2383" s="171">
        <v>99439</v>
      </c>
      <c r="C2383" s="92" t="s">
        <v>2302</v>
      </c>
      <c r="D2383" s="92" t="s">
        <v>25</v>
      </c>
      <c r="E2383" s="170">
        <v>386.43</v>
      </c>
    </row>
    <row r="2384" spans="2:5" ht="50.1" customHeight="1">
      <c r="B2384" s="92" t="s">
        <v>2303</v>
      </c>
      <c r="C2384" s="92" t="s">
        <v>2304</v>
      </c>
      <c r="D2384" s="92" t="s">
        <v>6284</v>
      </c>
      <c r="E2384" s="170">
        <v>73.680000000000007</v>
      </c>
    </row>
    <row r="2385" spans="2:5" ht="50.1" customHeight="1">
      <c r="B2385" s="92" t="s">
        <v>2305</v>
      </c>
      <c r="C2385" s="92" t="s">
        <v>2306</v>
      </c>
      <c r="D2385" s="92" t="s">
        <v>6284</v>
      </c>
      <c r="E2385" s="170">
        <v>81.45</v>
      </c>
    </row>
    <row r="2386" spans="2:5" ht="50.1" customHeight="1">
      <c r="B2386" s="92" t="s">
        <v>2307</v>
      </c>
      <c r="C2386" s="92" t="s">
        <v>2308</v>
      </c>
      <c r="D2386" s="92" t="s">
        <v>6284</v>
      </c>
      <c r="E2386" s="170">
        <v>97.59</v>
      </c>
    </row>
    <row r="2387" spans="2:5" ht="50.1" customHeight="1">
      <c r="B2387" s="92" t="s">
        <v>2309</v>
      </c>
      <c r="C2387" s="92" t="s">
        <v>2310</v>
      </c>
      <c r="D2387" s="92" t="s">
        <v>6284</v>
      </c>
      <c r="E2387" s="170">
        <v>112.39</v>
      </c>
    </row>
    <row r="2388" spans="2:5" ht="50.1" customHeight="1">
      <c r="B2388" s="92" t="s">
        <v>2311</v>
      </c>
      <c r="C2388" s="92" t="s">
        <v>2312</v>
      </c>
      <c r="D2388" s="92" t="s">
        <v>6284</v>
      </c>
      <c r="E2388" s="170">
        <v>66.75</v>
      </c>
    </row>
    <row r="2389" spans="2:5" ht="50.1" customHeight="1">
      <c r="B2389" s="92" t="s">
        <v>2313</v>
      </c>
      <c r="C2389" s="92" t="s">
        <v>2314</v>
      </c>
      <c r="D2389" s="92" t="s">
        <v>6284</v>
      </c>
      <c r="E2389" s="170">
        <v>72.95</v>
      </c>
    </row>
    <row r="2390" spans="2:5" ht="50.1" customHeight="1">
      <c r="B2390" s="92" t="s">
        <v>2315</v>
      </c>
      <c r="C2390" s="92" t="s">
        <v>2316</v>
      </c>
      <c r="D2390" s="92" t="s">
        <v>25</v>
      </c>
      <c r="E2390" s="170">
        <v>94.25</v>
      </c>
    </row>
    <row r="2391" spans="2:5" ht="50.1" customHeight="1">
      <c r="B2391" s="92" t="s">
        <v>2317</v>
      </c>
      <c r="C2391" s="92" t="s">
        <v>24</v>
      </c>
      <c r="D2391" s="92" t="s">
        <v>25</v>
      </c>
      <c r="E2391" s="170">
        <v>121.3</v>
      </c>
    </row>
    <row r="2392" spans="2:5" ht="50.1" customHeight="1">
      <c r="B2392" s="92" t="s">
        <v>2318</v>
      </c>
      <c r="C2392" s="92" t="s">
        <v>2319</v>
      </c>
      <c r="D2392" s="92" t="s">
        <v>6284</v>
      </c>
      <c r="E2392" s="170">
        <v>27.39</v>
      </c>
    </row>
    <row r="2393" spans="2:5" ht="50.1" customHeight="1">
      <c r="B2393" s="171">
        <v>83518</v>
      </c>
      <c r="C2393" s="92" t="s">
        <v>2320</v>
      </c>
      <c r="D2393" s="92" t="s">
        <v>25</v>
      </c>
      <c r="E2393" s="170">
        <v>278.91000000000003</v>
      </c>
    </row>
    <row r="2394" spans="2:5" ht="50.1" customHeight="1">
      <c r="B2394" s="171">
        <v>95467</v>
      </c>
      <c r="C2394" s="92" t="s">
        <v>22</v>
      </c>
      <c r="D2394" s="92" t="s">
        <v>25</v>
      </c>
      <c r="E2394" s="170">
        <v>353.56</v>
      </c>
    </row>
    <row r="2395" spans="2:5" ht="50.1" customHeight="1">
      <c r="B2395" s="171">
        <v>68328</v>
      </c>
      <c r="C2395" s="92" t="s">
        <v>2321</v>
      </c>
      <c r="D2395" s="92" t="s">
        <v>6284</v>
      </c>
      <c r="E2395" s="170">
        <v>13.93</v>
      </c>
    </row>
    <row r="2396" spans="2:5" ht="50.1" customHeight="1">
      <c r="B2396" s="92" t="s">
        <v>2322</v>
      </c>
      <c r="C2396" s="92" t="s">
        <v>2323</v>
      </c>
      <c r="D2396" s="92" t="s">
        <v>6462</v>
      </c>
      <c r="E2396" s="170">
        <v>96.05</v>
      </c>
    </row>
    <row r="2397" spans="2:5" ht="50.1" customHeight="1">
      <c r="B2397" s="171">
        <v>79471</v>
      </c>
      <c r="C2397" s="92" t="s">
        <v>2324</v>
      </c>
      <c r="D2397" s="92" t="s">
        <v>6730</v>
      </c>
      <c r="E2397" s="170">
        <v>52.75</v>
      </c>
    </row>
    <row r="2398" spans="2:5" ht="50.1" customHeight="1">
      <c r="B2398" s="171">
        <v>98576</v>
      </c>
      <c r="C2398" s="92" t="s">
        <v>2325</v>
      </c>
      <c r="D2398" s="92" t="s">
        <v>6462</v>
      </c>
      <c r="E2398" s="170">
        <v>15.1</v>
      </c>
    </row>
    <row r="2399" spans="2:5" ht="50.1" customHeight="1">
      <c r="B2399" s="171">
        <v>93182</v>
      </c>
      <c r="C2399" s="92" t="s">
        <v>2326</v>
      </c>
      <c r="D2399" s="92" t="s">
        <v>6462</v>
      </c>
      <c r="E2399" s="170">
        <v>24.71</v>
      </c>
    </row>
    <row r="2400" spans="2:5" ht="50.1" customHeight="1">
      <c r="B2400" s="171">
        <v>93183</v>
      </c>
      <c r="C2400" s="92" t="s">
        <v>2327</v>
      </c>
      <c r="D2400" s="92" t="s">
        <v>6462</v>
      </c>
      <c r="E2400" s="170">
        <v>31.51</v>
      </c>
    </row>
    <row r="2401" spans="2:5" ht="50.1" customHeight="1">
      <c r="B2401" s="171">
        <v>93184</v>
      </c>
      <c r="C2401" s="92" t="s">
        <v>2328</v>
      </c>
      <c r="D2401" s="92" t="s">
        <v>6462</v>
      </c>
      <c r="E2401" s="170">
        <v>18.84</v>
      </c>
    </row>
    <row r="2402" spans="2:5" ht="50.1" customHeight="1">
      <c r="B2402" s="171">
        <v>93185</v>
      </c>
      <c r="C2402" s="92" t="s">
        <v>2329</v>
      </c>
      <c r="D2402" s="92" t="s">
        <v>6462</v>
      </c>
      <c r="E2402" s="170">
        <v>30.99</v>
      </c>
    </row>
    <row r="2403" spans="2:5" ht="50.1" customHeight="1">
      <c r="B2403" s="171">
        <v>93186</v>
      </c>
      <c r="C2403" s="92" t="s">
        <v>2330</v>
      </c>
      <c r="D2403" s="92" t="s">
        <v>6462</v>
      </c>
      <c r="E2403" s="170">
        <v>45.24</v>
      </c>
    </row>
    <row r="2404" spans="2:5" ht="50.1" customHeight="1">
      <c r="B2404" s="171">
        <v>93187</v>
      </c>
      <c r="C2404" s="92" t="s">
        <v>2331</v>
      </c>
      <c r="D2404" s="92" t="s">
        <v>6462</v>
      </c>
      <c r="E2404" s="170">
        <v>51.84</v>
      </c>
    </row>
    <row r="2405" spans="2:5" ht="50.1" customHeight="1">
      <c r="B2405" s="171">
        <v>93188</v>
      </c>
      <c r="C2405" s="92" t="s">
        <v>2332</v>
      </c>
      <c r="D2405" s="92" t="s">
        <v>6462</v>
      </c>
      <c r="E2405" s="170">
        <v>41.93</v>
      </c>
    </row>
    <row r="2406" spans="2:5" ht="50.1" customHeight="1">
      <c r="B2406" s="171">
        <v>93189</v>
      </c>
      <c r="C2406" s="92" t="s">
        <v>2333</v>
      </c>
      <c r="D2406" s="92" t="s">
        <v>6462</v>
      </c>
      <c r="E2406" s="170">
        <v>52.09</v>
      </c>
    </row>
    <row r="2407" spans="2:5" ht="50.1" customHeight="1">
      <c r="B2407" s="171">
        <v>93190</v>
      </c>
      <c r="C2407" s="92" t="s">
        <v>2334</v>
      </c>
      <c r="D2407" s="92" t="s">
        <v>6462</v>
      </c>
      <c r="E2407" s="170">
        <v>25.81</v>
      </c>
    </row>
    <row r="2408" spans="2:5" ht="50.1" customHeight="1">
      <c r="B2408" s="171">
        <v>93191</v>
      </c>
      <c r="C2408" s="92" t="s">
        <v>2335</v>
      </c>
      <c r="D2408" s="92" t="s">
        <v>6462</v>
      </c>
      <c r="E2408" s="170">
        <v>27.18</v>
      </c>
    </row>
    <row r="2409" spans="2:5" ht="50.1" customHeight="1">
      <c r="B2409" s="171">
        <v>93192</v>
      </c>
      <c r="C2409" s="92" t="s">
        <v>2336</v>
      </c>
      <c r="D2409" s="92" t="s">
        <v>6462</v>
      </c>
      <c r="E2409" s="170">
        <v>27.78</v>
      </c>
    </row>
    <row r="2410" spans="2:5" ht="50.1" customHeight="1">
      <c r="B2410" s="171">
        <v>93193</v>
      </c>
      <c r="C2410" s="92" t="s">
        <v>2337</v>
      </c>
      <c r="D2410" s="92" t="s">
        <v>6462</v>
      </c>
      <c r="E2410" s="170">
        <v>27.5</v>
      </c>
    </row>
    <row r="2411" spans="2:5" ht="50.1" customHeight="1">
      <c r="B2411" s="171">
        <v>93194</v>
      </c>
      <c r="C2411" s="92" t="s">
        <v>2338</v>
      </c>
      <c r="D2411" s="92" t="s">
        <v>6462</v>
      </c>
      <c r="E2411" s="170">
        <v>24.26</v>
      </c>
    </row>
    <row r="2412" spans="2:5" ht="50.1" customHeight="1">
      <c r="B2412" s="171">
        <v>93195</v>
      </c>
      <c r="C2412" s="92" t="s">
        <v>2339</v>
      </c>
      <c r="D2412" s="92" t="s">
        <v>6462</v>
      </c>
      <c r="E2412" s="170">
        <v>29.1</v>
      </c>
    </row>
    <row r="2413" spans="2:5" ht="50.1" customHeight="1">
      <c r="B2413" s="171">
        <v>93196</v>
      </c>
      <c r="C2413" s="92" t="s">
        <v>2340</v>
      </c>
      <c r="D2413" s="92" t="s">
        <v>6462</v>
      </c>
      <c r="E2413" s="170">
        <v>44.15</v>
      </c>
    </row>
    <row r="2414" spans="2:5" ht="50.1" customHeight="1">
      <c r="B2414" s="171">
        <v>93197</v>
      </c>
      <c r="C2414" s="92" t="s">
        <v>2341</v>
      </c>
      <c r="D2414" s="92" t="s">
        <v>6462</v>
      </c>
      <c r="E2414" s="170">
        <v>49.05</v>
      </c>
    </row>
    <row r="2415" spans="2:5" ht="50.1" customHeight="1">
      <c r="B2415" s="171">
        <v>93198</v>
      </c>
      <c r="C2415" s="92" t="s">
        <v>2342</v>
      </c>
      <c r="D2415" s="92" t="s">
        <v>6462</v>
      </c>
      <c r="E2415" s="170">
        <v>22.82</v>
      </c>
    </row>
    <row r="2416" spans="2:5" ht="50.1" customHeight="1">
      <c r="B2416" s="171">
        <v>93199</v>
      </c>
      <c r="C2416" s="92" t="s">
        <v>2343</v>
      </c>
      <c r="D2416" s="92" t="s">
        <v>6462</v>
      </c>
      <c r="E2416" s="170">
        <v>22.41</v>
      </c>
    </row>
    <row r="2417" spans="2:5" ht="50.1" customHeight="1">
      <c r="B2417" s="171">
        <v>93200</v>
      </c>
      <c r="C2417" s="92" t="s">
        <v>2344</v>
      </c>
      <c r="D2417" s="92" t="s">
        <v>6462</v>
      </c>
      <c r="E2417" s="170">
        <v>2.02</v>
      </c>
    </row>
    <row r="2418" spans="2:5" ht="50.1" customHeight="1">
      <c r="B2418" s="171">
        <v>93201</v>
      </c>
      <c r="C2418" s="92" t="s">
        <v>2345</v>
      </c>
      <c r="D2418" s="92" t="s">
        <v>6462</v>
      </c>
      <c r="E2418" s="170">
        <v>4.29</v>
      </c>
    </row>
    <row r="2419" spans="2:5" ht="50.1" customHeight="1">
      <c r="B2419" s="171">
        <v>93202</v>
      </c>
      <c r="C2419" s="92" t="s">
        <v>2346</v>
      </c>
      <c r="D2419" s="92" t="s">
        <v>6462</v>
      </c>
      <c r="E2419" s="170">
        <v>15.91</v>
      </c>
    </row>
    <row r="2420" spans="2:5" ht="50.1" customHeight="1">
      <c r="B2420" s="171">
        <v>93203</v>
      </c>
      <c r="C2420" s="92" t="s">
        <v>2347</v>
      </c>
      <c r="D2420" s="92" t="s">
        <v>6462</v>
      </c>
      <c r="E2420" s="170">
        <v>10.81</v>
      </c>
    </row>
    <row r="2421" spans="2:5" ht="50.1" customHeight="1">
      <c r="B2421" s="171">
        <v>93204</v>
      </c>
      <c r="C2421" s="92" t="s">
        <v>2348</v>
      </c>
      <c r="D2421" s="92" t="s">
        <v>6462</v>
      </c>
      <c r="E2421" s="170">
        <v>33.93</v>
      </c>
    </row>
    <row r="2422" spans="2:5" ht="50.1" customHeight="1">
      <c r="B2422" s="171">
        <v>93205</v>
      </c>
      <c r="C2422" s="92" t="s">
        <v>2349</v>
      </c>
      <c r="D2422" s="92" t="s">
        <v>6462</v>
      </c>
      <c r="E2422" s="170">
        <v>20.92</v>
      </c>
    </row>
    <row r="2423" spans="2:5" ht="50.1" customHeight="1">
      <c r="B2423" s="171">
        <v>71623</v>
      </c>
      <c r="C2423" s="92" t="s">
        <v>2350</v>
      </c>
      <c r="D2423" s="92" t="s">
        <v>6462</v>
      </c>
      <c r="E2423" s="170">
        <v>24.01</v>
      </c>
    </row>
    <row r="2424" spans="2:5" ht="50.1" customHeight="1">
      <c r="B2424" s="92" t="s">
        <v>2351</v>
      </c>
      <c r="C2424" s="92" t="s">
        <v>2352</v>
      </c>
      <c r="D2424" s="92" t="s">
        <v>6219</v>
      </c>
      <c r="E2424" s="170">
        <v>25.16</v>
      </c>
    </row>
    <row r="2425" spans="2:5" ht="50.1" customHeight="1">
      <c r="B2425" s="171">
        <v>83513</v>
      </c>
      <c r="C2425" s="92" t="s">
        <v>2353</v>
      </c>
      <c r="D2425" s="92" t="s">
        <v>6730</v>
      </c>
      <c r="E2425" s="170">
        <v>7.68</v>
      </c>
    </row>
    <row r="2426" spans="2:5" ht="50.1" customHeight="1">
      <c r="B2426" s="171">
        <v>83514</v>
      </c>
      <c r="C2426" s="92" t="s">
        <v>2354</v>
      </c>
      <c r="D2426" s="92" t="s">
        <v>6730</v>
      </c>
      <c r="E2426" s="170">
        <v>6.68</v>
      </c>
    </row>
    <row r="2427" spans="2:5" ht="50.1" customHeight="1">
      <c r="B2427" s="171">
        <v>84153</v>
      </c>
      <c r="C2427" s="92" t="s">
        <v>2355</v>
      </c>
      <c r="D2427" s="92" t="s">
        <v>6730</v>
      </c>
      <c r="E2427" s="170">
        <v>53.01</v>
      </c>
    </row>
    <row r="2428" spans="2:5" ht="50.1" customHeight="1">
      <c r="B2428" s="171">
        <v>84154</v>
      </c>
      <c r="C2428" s="92" t="s">
        <v>2356</v>
      </c>
      <c r="D2428" s="92" t="s">
        <v>7694</v>
      </c>
      <c r="E2428" s="170">
        <v>109.06</v>
      </c>
    </row>
    <row r="2429" spans="2:5" ht="50.1" customHeight="1">
      <c r="B2429" s="171">
        <v>85233</v>
      </c>
      <c r="C2429" s="92" t="s">
        <v>2357</v>
      </c>
      <c r="D2429" s="92" t="s">
        <v>25</v>
      </c>
      <c r="E2429" s="128">
        <v>2212.0100000000002</v>
      </c>
    </row>
    <row r="2430" spans="2:5" ht="50.1" customHeight="1">
      <c r="B2430" s="171">
        <v>95952</v>
      </c>
      <c r="C2430" s="92" t="s">
        <v>2358</v>
      </c>
      <c r="D2430" s="92" t="s">
        <v>25</v>
      </c>
      <c r="E2430" s="128">
        <v>1284.5899999999999</v>
      </c>
    </row>
    <row r="2431" spans="2:5" ht="50.1" customHeight="1">
      <c r="B2431" s="171">
        <v>95953</v>
      </c>
      <c r="C2431" s="92" t="s">
        <v>2359</v>
      </c>
      <c r="D2431" s="92" t="s">
        <v>25</v>
      </c>
      <c r="E2431" s="128">
        <v>2134.67</v>
      </c>
    </row>
    <row r="2432" spans="2:5" ht="50.1" customHeight="1">
      <c r="B2432" s="171">
        <v>95954</v>
      </c>
      <c r="C2432" s="92" t="s">
        <v>2360</v>
      </c>
      <c r="D2432" s="92" t="s">
        <v>25</v>
      </c>
      <c r="E2432" s="128">
        <v>1518.78</v>
      </c>
    </row>
    <row r="2433" spans="2:5" ht="50.1" customHeight="1">
      <c r="B2433" s="171">
        <v>95955</v>
      </c>
      <c r="C2433" s="92" t="s">
        <v>2361</v>
      </c>
      <c r="D2433" s="92" t="s">
        <v>25</v>
      </c>
      <c r="E2433" s="128">
        <v>1908.9</v>
      </c>
    </row>
    <row r="2434" spans="2:5" ht="50.1" customHeight="1">
      <c r="B2434" s="171">
        <v>95956</v>
      </c>
      <c r="C2434" s="92" t="s">
        <v>2362</v>
      </c>
      <c r="D2434" s="92" t="s">
        <v>25</v>
      </c>
      <c r="E2434" s="128">
        <v>1498.51</v>
      </c>
    </row>
    <row r="2435" spans="2:5" ht="50.1" customHeight="1">
      <c r="B2435" s="171">
        <v>95957</v>
      </c>
      <c r="C2435" s="92" t="s">
        <v>2363</v>
      </c>
      <c r="D2435" s="92" t="s">
        <v>25</v>
      </c>
      <c r="E2435" s="128">
        <v>1876.2</v>
      </c>
    </row>
    <row r="2436" spans="2:5" ht="50.1" customHeight="1">
      <c r="B2436" s="171">
        <v>95969</v>
      </c>
      <c r="C2436" s="92" t="s">
        <v>2364</v>
      </c>
      <c r="D2436" s="92" t="s">
        <v>25</v>
      </c>
      <c r="E2436" s="128">
        <v>1776</v>
      </c>
    </row>
    <row r="2437" spans="2:5" ht="50.1" customHeight="1">
      <c r="B2437" s="171">
        <v>97733</v>
      </c>
      <c r="C2437" s="92" t="s">
        <v>2365</v>
      </c>
      <c r="D2437" s="92" t="s">
        <v>25</v>
      </c>
      <c r="E2437" s="128">
        <v>2142.11</v>
      </c>
    </row>
    <row r="2438" spans="2:5" ht="50.1" customHeight="1">
      <c r="B2438" s="171">
        <v>97734</v>
      </c>
      <c r="C2438" s="92" t="s">
        <v>2366</v>
      </c>
      <c r="D2438" s="92" t="s">
        <v>25</v>
      </c>
      <c r="E2438" s="128">
        <v>1861.8</v>
      </c>
    </row>
    <row r="2439" spans="2:5" ht="50.1" customHeight="1">
      <c r="B2439" s="171">
        <v>97735</v>
      </c>
      <c r="C2439" s="92" t="s">
        <v>2367</v>
      </c>
      <c r="D2439" s="92" t="s">
        <v>25</v>
      </c>
      <c r="E2439" s="128">
        <v>1530.92</v>
      </c>
    </row>
    <row r="2440" spans="2:5" ht="50.1" customHeight="1">
      <c r="B2440" s="171">
        <v>97736</v>
      </c>
      <c r="C2440" s="92" t="s">
        <v>2368</v>
      </c>
      <c r="D2440" s="92" t="s">
        <v>25</v>
      </c>
      <c r="E2440" s="170">
        <v>917.32</v>
      </c>
    </row>
    <row r="2441" spans="2:5" ht="50.1" customHeight="1">
      <c r="B2441" s="171">
        <v>97737</v>
      </c>
      <c r="C2441" s="92" t="s">
        <v>2369</v>
      </c>
      <c r="D2441" s="92" t="s">
        <v>25</v>
      </c>
      <c r="E2441" s="128">
        <v>2110.61</v>
      </c>
    </row>
    <row r="2442" spans="2:5" ht="50.1" customHeight="1">
      <c r="B2442" s="171">
        <v>97738</v>
      </c>
      <c r="C2442" s="92" t="s">
        <v>2370</v>
      </c>
      <c r="D2442" s="92" t="s">
        <v>25</v>
      </c>
      <c r="E2442" s="128">
        <v>2853.54</v>
      </c>
    </row>
    <row r="2443" spans="2:5" ht="50.1" customHeight="1">
      <c r="B2443" s="171">
        <v>97739</v>
      </c>
      <c r="C2443" s="92" t="s">
        <v>2371</v>
      </c>
      <c r="D2443" s="92" t="s">
        <v>25</v>
      </c>
      <c r="E2443" s="128">
        <v>1730.79</v>
      </c>
    </row>
    <row r="2444" spans="2:5" ht="50.1" customHeight="1">
      <c r="B2444" s="171">
        <v>97740</v>
      </c>
      <c r="C2444" s="92" t="s">
        <v>2372</v>
      </c>
      <c r="D2444" s="92" t="s">
        <v>25</v>
      </c>
      <c r="E2444" s="128">
        <v>1210.3699999999999</v>
      </c>
    </row>
    <row r="2445" spans="2:5" ht="50.1" customHeight="1">
      <c r="B2445" s="171">
        <v>98615</v>
      </c>
      <c r="C2445" s="92" t="s">
        <v>2373</v>
      </c>
      <c r="D2445" s="92" t="s">
        <v>6284</v>
      </c>
      <c r="E2445" s="170">
        <v>78.63</v>
      </c>
    </row>
    <row r="2446" spans="2:5" ht="50.1" customHeight="1">
      <c r="B2446" s="171">
        <v>98616</v>
      </c>
      <c r="C2446" s="92" t="s">
        <v>2374</v>
      </c>
      <c r="D2446" s="92" t="s">
        <v>6284</v>
      </c>
      <c r="E2446" s="170">
        <v>60.68</v>
      </c>
    </row>
    <row r="2447" spans="2:5" ht="50.1" customHeight="1">
      <c r="B2447" s="171">
        <v>98617</v>
      </c>
      <c r="C2447" s="92" t="s">
        <v>2375</v>
      </c>
      <c r="D2447" s="92" t="s">
        <v>6284</v>
      </c>
      <c r="E2447" s="170">
        <v>55.67</v>
      </c>
    </row>
    <row r="2448" spans="2:5" ht="50.1" customHeight="1">
      <c r="B2448" s="171">
        <v>98618</v>
      </c>
      <c r="C2448" s="92" t="s">
        <v>2376</v>
      </c>
      <c r="D2448" s="92" t="s">
        <v>6284</v>
      </c>
      <c r="E2448" s="170">
        <v>76.66</v>
      </c>
    </row>
    <row r="2449" spans="2:5" ht="50.1" customHeight="1">
      <c r="B2449" s="171">
        <v>98619</v>
      </c>
      <c r="C2449" s="92" t="s">
        <v>2377</v>
      </c>
      <c r="D2449" s="92" t="s">
        <v>6284</v>
      </c>
      <c r="E2449" s="170">
        <v>69.06</v>
      </c>
    </row>
    <row r="2450" spans="2:5" ht="50.1" customHeight="1">
      <c r="B2450" s="171">
        <v>98620</v>
      </c>
      <c r="C2450" s="92" t="s">
        <v>2378</v>
      </c>
      <c r="D2450" s="92" t="s">
        <v>6284</v>
      </c>
      <c r="E2450" s="170">
        <v>65.239999999999995</v>
      </c>
    </row>
    <row r="2451" spans="2:5" ht="50.1" customHeight="1">
      <c r="B2451" s="171">
        <v>98621</v>
      </c>
      <c r="C2451" s="92" t="s">
        <v>2379</v>
      </c>
      <c r="D2451" s="92" t="s">
        <v>6284</v>
      </c>
      <c r="E2451" s="170">
        <v>85.99</v>
      </c>
    </row>
    <row r="2452" spans="2:5" ht="50.1" customHeight="1">
      <c r="B2452" s="171">
        <v>98622</v>
      </c>
      <c r="C2452" s="92" t="s">
        <v>2380</v>
      </c>
      <c r="D2452" s="92" t="s">
        <v>6284</v>
      </c>
      <c r="E2452" s="170">
        <v>79.88</v>
      </c>
    </row>
    <row r="2453" spans="2:5" ht="50.1" customHeight="1">
      <c r="B2453" s="171">
        <v>98623</v>
      </c>
      <c r="C2453" s="92" t="s">
        <v>2381</v>
      </c>
      <c r="D2453" s="92" t="s">
        <v>6284</v>
      </c>
      <c r="E2453" s="170">
        <v>76.78</v>
      </c>
    </row>
    <row r="2454" spans="2:5" ht="50.1" customHeight="1">
      <c r="B2454" s="171">
        <v>98624</v>
      </c>
      <c r="C2454" s="92" t="s">
        <v>2382</v>
      </c>
      <c r="D2454" s="92" t="s">
        <v>6284</v>
      </c>
      <c r="E2454" s="170">
        <v>96.33</v>
      </c>
    </row>
    <row r="2455" spans="2:5" ht="50.1" customHeight="1">
      <c r="B2455" s="171">
        <v>98625</v>
      </c>
      <c r="C2455" s="92" t="s">
        <v>2383</v>
      </c>
      <c r="D2455" s="92" t="s">
        <v>6284</v>
      </c>
      <c r="E2455" s="170">
        <v>91.19</v>
      </c>
    </row>
    <row r="2456" spans="2:5" ht="50.1" customHeight="1">
      <c r="B2456" s="171">
        <v>98626</v>
      </c>
      <c r="C2456" s="92" t="s">
        <v>2384</v>
      </c>
      <c r="D2456" s="92" t="s">
        <v>6284</v>
      </c>
      <c r="E2456" s="170">
        <v>88.56</v>
      </c>
    </row>
    <row r="2457" spans="2:5" ht="50.1" customHeight="1">
      <c r="B2457" s="171">
        <v>98655</v>
      </c>
      <c r="C2457" s="92" t="s">
        <v>2385</v>
      </c>
      <c r="D2457" s="92" t="s">
        <v>6462</v>
      </c>
      <c r="E2457" s="170">
        <v>370.98</v>
      </c>
    </row>
    <row r="2458" spans="2:5" ht="50.1" customHeight="1">
      <c r="B2458" s="171">
        <v>98656</v>
      </c>
      <c r="C2458" s="92" t="s">
        <v>2386</v>
      </c>
      <c r="D2458" s="92" t="s">
        <v>6462</v>
      </c>
      <c r="E2458" s="170">
        <v>376.61</v>
      </c>
    </row>
    <row r="2459" spans="2:5" ht="50.1" customHeight="1">
      <c r="B2459" s="171">
        <v>98657</v>
      </c>
      <c r="C2459" s="92" t="s">
        <v>2387</v>
      </c>
      <c r="D2459" s="92" t="s">
        <v>6462</v>
      </c>
      <c r="E2459" s="170">
        <v>382.26</v>
      </c>
    </row>
    <row r="2460" spans="2:5" ht="50.1" customHeight="1">
      <c r="B2460" s="171">
        <v>98658</v>
      </c>
      <c r="C2460" s="92" t="s">
        <v>2388</v>
      </c>
      <c r="D2460" s="92" t="s">
        <v>6462</v>
      </c>
      <c r="E2460" s="170">
        <v>387.9</v>
      </c>
    </row>
    <row r="2461" spans="2:5" ht="50.1" customHeight="1">
      <c r="B2461" s="171">
        <v>98659</v>
      </c>
      <c r="C2461" s="92" t="s">
        <v>2389</v>
      </c>
      <c r="D2461" s="92" t="s">
        <v>6462</v>
      </c>
      <c r="E2461" s="170">
        <v>399.17</v>
      </c>
    </row>
    <row r="2462" spans="2:5" ht="50.1" customHeight="1">
      <c r="B2462" s="171">
        <v>98746</v>
      </c>
      <c r="C2462" s="92" t="s">
        <v>2390</v>
      </c>
      <c r="D2462" s="92" t="s">
        <v>6462</v>
      </c>
      <c r="E2462" s="170">
        <v>46.06</v>
      </c>
    </row>
    <row r="2463" spans="2:5" ht="50.1" customHeight="1">
      <c r="B2463" s="171">
        <v>98749</v>
      </c>
      <c r="C2463" s="92" t="s">
        <v>2391</v>
      </c>
      <c r="D2463" s="92" t="s">
        <v>6462</v>
      </c>
      <c r="E2463" s="170">
        <v>55.4</v>
      </c>
    </row>
    <row r="2464" spans="2:5" ht="50.1" customHeight="1">
      <c r="B2464" s="171">
        <v>98750</v>
      </c>
      <c r="C2464" s="92" t="s">
        <v>2392</v>
      </c>
      <c r="D2464" s="92" t="s">
        <v>6462</v>
      </c>
      <c r="E2464" s="170">
        <v>66.709999999999994</v>
      </c>
    </row>
    <row r="2465" spans="2:5" ht="50.1" customHeight="1">
      <c r="B2465" s="171">
        <v>98751</v>
      </c>
      <c r="C2465" s="92" t="s">
        <v>2393</v>
      </c>
      <c r="D2465" s="92" t="s">
        <v>6462</v>
      </c>
      <c r="E2465" s="170">
        <v>96.27</v>
      </c>
    </row>
    <row r="2466" spans="2:5" ht="50.1" customHeight="1">
      <c r="B2466" s="171">
        <v>98752</v>
      </c>
      <c r="C2466" s="92" t="s">
        <v>2394</v>
      </c>
      <c r="D2466" s="92" t="s">
        <v>6462</v>
      </c>
      <c r="E2466" s="170">
        <v>131.9</v>
      </c>
    </row>
    <row r="2467" spans="2:5" ht="50.1" customHeight="1">
      <c r="B2467" s="171">
        <v>98753</v>
      </c>
      <c r="C2467" s="92" t="s">
        <v>2395</v>
      </c>
      <c r="D2467" s="92" t="s">
        <v>6462</v>
      </c>
      <c r="E2467" s="170">
        <v>176.26</v>
      </c>
    </row>
    <row r="2468" spans="2:5" ht="50.1" customHeight="1">
      <c r="B2468" s="171">
        <v>98560</v>
      </c>
      <c r="C2468" s="92" t="s">
        <v>2396</v>
      </c>
      <c r="D2468" s="92" t="s">
        <v>6284</v>
      </c>
      <c r="E2468" s="170">
        <v>31.18</v>
      </c>
    </row>
    <row r="2469" spans="2:5" ht="50.1" customHeight="1">
      <c r="B2469" s="171">
        <v>98561</v>
      </c>
      <c r="C2469" s="92" t="s">
        <v>2397</v>
      </c>
      <c r="D2469" s="92" t="s">
        <v>6284</v>
      </c>
      <c r="E2469" s="170">
        <v>28.5</v>
      </c>
    </row>
    <row r="2470" spans="2:5" ht="50.1" customHeight="1">
      <c r="B2470" s="171">
        <v>98562</v>
      </c>
      <c r="C2470" s="92" t="s">
        <v>2398</v>
      </c>
      <c r="D2470" s="92" t="s">
        <v>6284</v>
      </c>
      <c r="E2470" s="170">
        <v>27.19</v>
      </c>
    </row>
    <row r="2471" spans="2:5" ht="50.1" customHeight="1">
      <c r="B2471" s="171">
        <v>83735</v>
      </c>
      <c r="C2471" s="92" t="s">
        <v>2399</v>
      </c>
      <c r="D2471" s="92" t="s">
        <v>6284</v>
      </c>
      <c r="E2471" s="170">
        <v>49.79</v>
      </c>
    </row>
    <row r="2472" spans="2:5" ht="50.1" customHeight="1">
      <c r="B2472" s="171">
        <v>98555</v>
      </c>
      <c r="C2472" s="92" t="s">
        <v>16206</v>
      </c>
      <c r="D2472" s="92" t="s">
        <v>6284</v>
      </c>
      <c r="E2472" s="170">
        <v>25.55</v>
      </c>
    </row>
    <row r="2473" spans="2:5" ht="50.1" customHeight="1">
      <c r="B2473" s="171">
        <v>98556</v>
      </c>
      <c r="C2473" s="92" t="s">
        <v>16207</v>
      </c>
      <c r="D2473" s="92" t="s">
        <v>6284</v>
      </c>
      <c r="E2473" s="170">
        <v>43.91</v>
      </c>
    </row>
    <row r="2474" spans="2:5" ht="50.1" customHeight="1">
      <c r="B2474" s="171">
        <v>98558</v>
      </c>
      <c r="C2474" s="92" t="s">
        <v>16208</v>
      </c>
      <c r="D2474" s="92" t="s">
        <v>6219</v>
      </c>
      <c r="E2474" s="170">
        <v>6.76</v>
      </c>
    </row>
    <row r="2475" spans="2:5" ht="50.1" customHeight="1">
      <c r="B2475" s="171">
        <v>98559</v>
      </c>
      <c r="C2475" s="92" t="s">
        <v>2400</v>
      </c>
      <c r="D2475" s="92" t="s">
        <v>6462</v>
      </c>
      <c r="E2475" s="170">
        <v>3.15</v>
      </c>
    </row>
    <row r="2476" spans="2:5" ht="50.1" customHeight="1">
      <c r="B2476" s="171">
        <v>68053</v>
      </c>
      <c r="C2476" s="92" t="s">
        <v>2401</v>
      </c>
      <c r="D2476" s="92" t="s">
        <v>6284</v>
      </c>
      <c r="E2476" s="170">
        <v>4.78</v>
      </c>
    </row>
    <row r="2477" spans="2:5" ht="50.1" customHeight="1">
      <c r="B2477" s="92" t="s">
        <v>2402</v>
      </c>
      <c r="C2477" s="92" t="s">
        <v>2403</v>
      </c>
      <c r="D2477" s="92" t="s">
        <v>6284</v>
      </c>
      <c r="E2477" s="170">
        <v>42.87</v>
      </c>
    </row>
    <row r="2478" spans="2:5" ht="50.1" customHeight="1">
      <c r="B2478" s="171">
        <v>98546</v>
      </c>
      <c r="C2478" s="92" t="s">
        <v>2404</v>
      </c>
      <c r="D2478" s="92" t="s">
        <v>6284</v>
      </c>
      <c r="E2478" s="170">
        <v>71.7</v>
      </c>
    </row>
    <row r="2479" spans="2:5" ht="50.1" customHeight="1">
      <c r="B2479" s="171">
        <v>98547</v>
      </c>
      <c r="C2479" s="92" t="s">
        <v>2405</v>
      </c>
      <c r="D2479" s="92" t="s">
        <v>6284</v>
      </c>
      <c r="E2479" s="170">
        <v>132.30000000000001</v>
      </c>
    </row>
    <row r="2480" spans="2:5" ht="50.1" customHeight="1">
      <c r="B2480" s="92" t="s">
        <v>2406</v>
      </c>
      <c r="C2480" s="92" t="s">
        <v>2407</v>
      </c>
      <c r="D2480" s="92" t="s">
        <v>6284</v>
      </c>
      <c r="E2480" s="170">
        <v>144.86000000000001</v>
      </c>
    </row>
    <row r="2481" spans="2:5" ht="50.1" customHeight="1">
      <c r="B2481" s="92" t="s">
        <v>2408</v>
      </c>
      <c r="C2481" s="92" t="s">
        <v>2409</v>
      </c>
      <c r="D2481" s="92" t="s">
        <v>6284</v>
      </c>
      <c r="E2481" s="170">
        <v>68.599999999999994</v>
      </c>
    </row>
    <row r="2482" spans="2:5" ht="50.1" customHeight="1">
      <c r="B2482" s="92" t="s">
        <v>2410</v>
      </c>
      <c r="C2482" s="92" t="s">
        <v>2411</v>
      </c>
      <c r="D2482" s="92" t="s">
        <v>6284</v>
      </c>
      <c r="E2482" s="170">
        <v>8.8000000000000007</v>
      </c>
    </row>
    <row r="2483" spans="2:5" ht="50.1" customHeight="1">
      <c r="B2483" s="171">
        <v>98557</v>
      </c>
      <c r="C2483" s="92" t="s">
        <v>2412</v>
      </c>
      <c r="D2483" s="92" t="s">
        <v>6284</v>
      </c>
      <c r="E2483" s="170">
        <v>29.54</v>
      </c>
    </row>
    <row r="2484" spans="2:5" ht="50.1" customHeight="1">
      <c r="B2484" s="92" t="s">
        <v>2413</v>
      </c>
      <c r="C2484" s="92" t="s">
        <v>2414</v>
      </c>
      <c r="D2484" s="92" t="s">
        <v>6284</v>
      </c>
      <c r="E2484" s="170">
        <v>25.1</v>
      </c>
    </row>
    <row r="2485" spans="2:5" ht="50.1" customHeight="1">
      <c r="B2485" s="92" t="s">
        <v>2415</v>
      </c>
      <c r="C2485" s="92" t="s">
        <v>2416</v>
      </c>
      <c r="D2485" s="92" t="s">
        <v>6284</v>
      </c>
      <c r="E2485" s="170">
        <v>48.11</v>
      </c>
    </row>
    <row r="2486" spans="2:5" ht="50.1" customHeight="1">
      <c r="B2486" s="171">
        <v>72124</v>
      </c>
      <c r="C2486" s="92" t="s">
        <v>2417</v>
      </c>
      <c r="D2486" s="92" t="s">
        <v>7694</v>
      </c>
      <c r="E2486" s="170">
        <v>91.51</v>
      </c>
    </row>
    <row r="2487" spans="2:5" ht="50.1" customHeight="1">
      <c r="B2487" s="92" t="s">
        <v>2418</v>
      </c>
      <c r="C2487" s="92" t="s">
        <v>2419</v>
      </c>
      <c r="D2487" s="92" t="s">
        <v>6462</v>
      </c>
      <c r="E2487" s="170">
        <v>48.16</v>
      </c>
    </row>
    <row r="2488" spans="2:5" ht="50.1" customHeight="1">
      <c r="B2488" s="92" t="s">
        <v>2420</v>
      </c>
      <c r="C2488" s="92" t="s">
        <v>2421</v>
      </c>
      <c r="D2488" s="92" t="s">
        <v>6284</v>
      </c>
      <c r="E2488" s="170">
        <v>159.36000000000001</v>
      </c>
    </row>
    <row r="2489" spans="2:5" ht="50.1" customHeight="1">
      <c r="B2489" s="171">
        <v>98563</v>
      </c>
      <c r="C2489" s="92" t="s">
        <v>2422</v>
      </c>
      <c r="D2489" s="92" t="s">
        <v>6284</v>
      </c>
      <c r="E2489" s="170">
        <v>21.55</v>
      </c>
    </row>
    <row r="2490" spans="2:5" ht="50.1" customHeight="1">
      <c r="B2490" s="171">
        <v>98564</v>
      </c>
      <c r="C2490" s="92" t="s">
        <v>2423</v>
      </c>
      <c r="D2490" s="92" t="s">
        <v>6284</v>
      </c>
      <c r="E2490" s="170">
        <v>31.7</v>
      </c>
    </row>
    <row r="2491" spans="2:5" ht="50.1" customHeight="1">
      <c r="B2491" s="171">
        <v>98565</v>
      </c>
      <c r="C2491" s="92" t="s">
        <v>2424</v>
      </c>
      <c r="D2491" s="92" t="s">
        <v>6284</v>
      </c>
      <c r="E2491" s="170">
        <v>31.12</v>
      </c>
    </row>
    <row r="2492" spans="2:5" ht="50.1" customHeight="1">
      <c r="B2492" s="171">
        <v>98566</v>
      </c>
      <c r="C2492" s="92" t="s">
        <v>2425</v>
      </c>
      <c r="D2492" s="92" t="s">
        <v>6284</v>
      </c>
      <c r="E2492" s="170">
        <v>41.28</v>
      </c>
    </row>
    <row r="2493" spans="2:5" ht="50.1" customHeight="1">
      <c r="B2493" s="171">
        <v>98567</v>
      </c>
      <c r="C2493" s="92" t="s">
        <v>2426</v>
      </c>
      <c r="D2493" s="92" t="s">
        <v>6284</v>
      </c>
      <c r="E2493" s="170">
        <v>40.26</v>
      </c>
    </row>
    <row r="2494" spans="2:5" ht="50.1" customHeight="1">
      <c r="B2494" s="171">
        <v>98568</v>
      </c>
      <c r="C2494" s="92" t="s">
        <v>2427</v>
      </c>
      <c r="D2494" s="92" t="s">
        <v>6284</v>
      </c>
      <c r="E2494" s="170">
        <v>50.39</v>
      </c>
    </row>
    <row r="2495" spans="2:5" ht="50.1" customHeight="1">
      <c r="B2495" s="171">
        <v>98569</v>
      </c>
      <c r="C2495" s="92" t="s">
        <v>2428</v>
      </c>
      <c r="D2495" s="92" t="s">
        <v>6284</v>
      </c>
      <c r="E2495" s="170">
        <v>49.82</v>
      </c>
    </row>
    <row r="2496" spans="2:5" ht="50.1" customHeight="1">
      <c r="B2496" s="171">
        <v>98570</v>
      </c>
      <c r="C2496" s="92" t="s">
        <v>2429</v>
      </c>
      <c r="D2496" s="92" t="s">
        <v>6284</v>
      </c>
      <c r="E2496" s="170">
        <v>59.99</v>
      </c>
    </row>
    <row r="2497" spans="2:5" ht="50.1" customHeight="1">
      <c r="B2497" s="171">
        <v>98571</v>
      </c>
      <c r="C2497" s="92" t="s">
        <v>2430</v>
      </c>
      <c r="D2497" s="92" t="s">
        <v>6284</v>
      </c>
      <c r="E2497" s="170">
        <v>25.84</v>
      </c>
    </row>
    <row r="2498" spans="2:5" ht="50.1" customHeight="1">
      <c r="B2498" s="171">
        <v>98572</v>
      </c>
      <c r="C2498" s="92" t="s">
        <v>2431</v>
      </c>
      <c r="D2498" s="92" t="s">
        <v>6284</v>
      </c>
      <c r="E2498" s="170">
        <v>31.89</v>
      </c>
    </row>
    <row r="2499" spans="2:5" ht="50.1" customHeight="1">
      <c r="B2499" s="171">
        <v>98573</v>
      </c>
      <c r="C2499" s="92" t="s">
        <v>2432</v>
      </c>
      <c r="D2499" s="92" t="s">
        <v>6284</v>
      </c>
      <c r="E2499" s="170">
        <v>41.76</v>
      </c>
    </row>
    <row r="2500" spans="2:5" ht="50.1" customHeight="1">
      <c r="B2500" s="92" t="s">
        <v>2433</v>
      </c>
      <c r="C2500" s="92" t="s">
        <v>2434</v>
      </c>
      <c r="D2500" s="92" t="s">
        <v>6462</v>
      </c>
      <c r="E2500" s="170">
        <v>21.77</v>
      </c>
    </row>
    <row r="2501" spans="2:5" ht="50.1" customHeight="1">
      <c r="B2501" s="92" t="s">
        <v>2435</v>
      </c>
      <c r="C2501" s="92" t="s">
        <v>2436</v>
      </c>
      <c r="D2501" s="92" t="s">
        <v>6462</v>
      </c>
      <c r="E2501" s="170">
        <v>33.799999999999997</v>
      </c>
    </row>
    <row r="2502" spans="2:5" ht="50.1" customHeight="1">
      <c r="B2502" s="171">
        <v>91831</v>
      </c>
      <c r="C2502" s="92" t="s">
        <v>2437</v>
      </c>
      <c r="D2502" s="92" t="s">
        <v>6462</v>
      </c>
      <c r="E2502" s="170">
        <v>4.75</v>
      </c>
    </row>
    <row r="2503" spans="2:5" ht="50.1" customHeight="1">
      <c r="B2503" s="171">
        <v>91833</v>
      </c>
      <c r="C2503" s="92" t="s">
        <v>16150</v>
      </c>
      <c r="D2503" s="92" t="s">
        <v>6462</v>
      </c>
      <c r="E2503" s="170">
        <v>5.0199999999999996</v>
      </c>
    </row>
    <row r="2504" spans="2:5" ht="50.1" customHeight="1">
      <c r="B2504" s="171">
        <v>91834</v>
      </c>
      <c r="C2504" s="92" t="s">
        <v>2438</v>
      </c>
      <c r="D2504" s="92" t="s">
        <v>6462</v>
      </c>
      <c r="E2504" s="170">
        <v>5.35</v>
      </c>
    </row>
    <row r="2505" spans="2:5" ht="50.1" customHeight="1">
      <c r="B2505" s="171">
        <v>91835</v>
      </c>
      <c r="C2505" s="92" t="s">
        <v>16151</v>
      </c>
      <c r="D2505" s="92" t="s">
        <v>6462</v>
      </c>
      <c r="E2505" s="170">
        <v>6.04</v>
      </c>
    </row>
    <row r="2506" spans="2:5" ht="50.1" customHeight="1">
      <c r="B2506" s="171">
        <v>91836</v>
      </c>
      <c r="C2506" s="92" t="s">
        <v>2439</v>
      </c>
      <c r="D2506" s="92" t="s">
        <v>6462</v>
      </c>
      <c r="E2506" s="170">
        <v>6.96</v>
      </c>
    </row>
    <row r="2507" spans="2:5" ht="50.1" customHeight="1">
      <c r="B2507" s="171">
        <v>91837</v>
      </c>
      <c r="C2507" s="92" t="s">
        <v>16152</v>
      </c>
      <c r="D2507" s="92" t="s">
        <v>6462</v>
      </c>
      <c r="E2507" s="170">
        <v>8.59</v>
      </c>
    </row>
    <row r="2508" spans="2:5" ht="50.1" customHeight="1">
      <c r="B2508" s="171">
        <v>91839</v>
      </c>
      <c r="C2508" s="92" t="s">
        <v>16153</v>
      </c>
      <c r="D2508" s="92" t="s">
        <v>6462</v>
      </c>
      <c r="E2508" s="170">
        <v>6.97</v>
      </c>
    </row>
    <row r="2509" spans="2:5" ht="50.1" customHeight="1">
      <c r="B2509" s="171">
        <v>91840</v>
      </c>
      <c r="C2509" s="92" t="s">
        <v>16154</v>
      </c>
      <c r="D2509" s="92" t="s">
        <v>6462</v>
      </c>
      <c r="E2509" s="170">
        <v>8.91</v>
      </c>
    </row>
    <row r="2510" spans="2:5" ht="50.1" customHeight="1">
      <c r="B2510" s="171">
        <v>91841</v>
      </c>
      <c r="C2510" s="92" t="s">
        <v>16155</v>
      </c>
      <c r="D2510" s="92" t="s">
        <v>6462</v>
      </c>
      <c r="E2510" s="170">
        <v>8.3800000000000008</v>
      </c>
    </row>
    <row r="2511" spans="2:5" ht="50.1" customHeight="1">
      <c r="B2511" s="171">
        <v>91842</v>
      </c>
      <c r="C2511" s="92" t="s">
        <v>2440</v>
      </c>
      <c r="D2511" s="92" t="s">
        <v>6462</v>
      </c>
      <c r="E2511" s="170">
        <v>3.61</v>
      </c>
    </row>
    <row r="2512" spans="2:5" ht="50.1" customHeight="1">
      <c r="B2512" s="171">
        <v>91843</v>
      </c>
      <c r="C2512" s="92" t="s">
        <v>16156</v>
      </c>
      <c r="D2512" s="92" t="s">
        <v>6462</v>
      </c>
      <c r="E2512" s="170">
        <v>3.88</v>
      </c>
    </row>
    <row r="2513" spans="2:5" ht="50.1" customHeight="1">
      <c r="B2513" s="171">
        <v>91844</v>
      </c>
      <c r="C2513" s="92" t="s">
        <v>2441</v>
      </c>
      <c r="D2513" s="92" t="s">
        <v>6462</v>
      </c>
      <c r="E2513" s="170">
        <v>4.22</v>
      </c>
    </row>
    <row r="2514" spans="2:5" ht="50.1" customHeight="1">
      <c r="B2514" s="171">
        <v>91845</v>
      </c>
      <c r="C2514" s="92" t="s">
        <v>16157</v>
      </c>
      <c r="D2514" s="92" t="s">
        <v>6462</v>
      </c>
      <c r="E2514" s="170">
        <v>4.91</v>
      </c>
    </row>
    <row r="2515" spans="2:5" ht="50.1" customHeight="1">
      <c r="B2515" s="171">
        <v>91846</v>
      </c>
      <c r="C2515" s="92" t="s">
        <v>2442</v>
      </c>
      <c r="D2515" s="92" t="s">
        <v>6462</v>
      </c>
      <c r="E2515" s="170">
        <v>5.83</v>
      </c>
    </row>
    <row r="2516" spans="2:5" ht="50.1" customHeight="1">
      <c r="B2516" s="171">
        <v>91847</v>
      </c>
      <c r="C2516" s="92" t="s">
        <v>16158</v>
      </c>
      <c r="D2516" s="92" t="s">
        <v>6462</v>
      </c>
      <c r="E2516" s="170">
        <v>7.46</v>
      </c>
    </row>
    <row r="2517" spans="2:5" ht="50.1" customHeight="1">
      <c r="B2517" s="171">
        <v>91849</v>
      </c>
      <c r="C2517" s="92" t="s">
        <v>16159</v>
      </c>
      <c r="D2517" s="92" t="s">
        <v>6462</v>
      </c>
      <c r="E2517" s="170">
        <v>5.84</v>
      </c>
    </row>
    <row r="2518" spans="2:5" ht="50.1" customHeight="1">
      <c r="B2518" s="171">
        <v>91850</v>
      </c>
      <c r="C2518" s="92" t="s">
        <v>16160</v>
      </c>
      <c r="D2518" s="92" t="s">
        <v>6462</v>
      </c>
      <c r="E2518" s="170">
        <v>7.82</v>
      </c>
    </row>
    <row r="2519" spans="2:5" ht="50.1" customHeight="1">
      <c r="B2519" s="171">
        <v>91851</v>
      </c>
      <c r="C2519" s="92" t="s">
        <v>16161</v>
      </c>
      <c r="D2519" s="92" t="s">
        <v>6462</v>
      </c>
      <c r="E2519" s="170">
        <v>7.29</v>
      </c>
    </row>
    <row r="2520" spans="2:5" ht="50.1" customHeight="1">
      <c r="B2520" s="171">
        <v>91852</v>
      </c>
      <c r="C2520" s="92" t="s">
        <v>2443</v>
      </c>
      <c r="D2520" s="92" t="s">
        <v>6462</v>
      </c>
      <c r="E2520" s="170">
        <v>5.39</v>
      </c>
    </row>
    <row r="2521" spans="2:5" ht="50.1" customHeight="1">
      <c r="B2521" s="171">
        <v>91853</v>
      </c>
      <c r="C2521" s="92" t="s">
        <v>16162</v>
      </c>
      <c r="D2521" s="92" t="s">
        <v>6462</v>
      </c>
      <c r="E2521" s="170">
        <v>5.65</v>
      </c>
    </row>
    <row r="2522" spans="2:5" ht="50.1" customHeight="1">
      <c r="B2522" s="171">
        <v>91854</v>
      </c>
      <c r="C2522" s="92" t="s">
        <v>2444</v>
      </c>
      <c r="D2522" s="92" t="s">
        <v>6462</v>
      </c>
      <c r="E2522" s="170">
        <v>5.99</v>
      </c>
    </row>
    <row r="2523" spans="2:5" ht="50.1" customHeight="1">
      <c r="B2523" s="171">
        <v>91855</v>
      </c>
      <c r="C2523" s="92" t="s">
        <v>16163</v>
      </c>
      <c r="D2523" s="92" t="s">
        <v>6462</v>
      </c>
      <c r="E2523" s="170">
        <v>6.63</v>
      </c>
    </row>
    <row r="2524" spans="2:5" ht="50.1" customHeight="1">
      <c r="B2524" s="171">
        <v>91856</v>
      </c>
      <c r="C2524" s="92" t="s">
        <v>2445</v>
      </c>
      <c r="D2524" s="92" t="s">
        <v>6462</v>
      </c>
      <c r="E2524" s="170">
        <v>7.53</v>
      </c>
    </row>
    <row r="2525" spans="2:5" ht="50.1" customHeight="1">
      <c r="B2525" s="171">
        <v>91857</v>
      </c>
      <c r="C2525" s="92" t="s">
        <v>16164</v>
      </c>
      <c r="D2525" s="92" t="s">
        <v>6462</v>
      </c>
      <c r="E2525" s="170">
        <v>9.0399999999999991</v>
      </c>
    </row>
    <row r="2526" spans="2:5" ht="50.1" customHeight="1">
      <c r="B2526" s="171">
        <v>91859</v>
      </c>
      <c r="C2526" s="92" t="s">
        <v>16165</v>
      </c>
      <c r="D2526" s="92" t="s">
        <v>6462</v>
      </c>
      <c r="E2526" s="170">
        <v>7.54</v>
      </c>
    </row>
    <row r="2527" spans="2:5" ht="50.1" customHeight="1">
      <c r="B2527" s="171">
        <v>91860</v>
      </c>
      <c r="C2527" s="92" t="s">
        <v>16166</v>
      </c>
      <c r="D2527" s="92" t="s">
        <v>6462</v>
      </c>
      <c r="E2527" s="170">
        <v>9.43</v>
      </c>
    </row>
    <row r="2528" spans="2:5" ht="50.1" customHeight="1">
      <c r="B2528" s="171">
        <v>91861</v>
      </c>
      <c r="C2528" s="92" t="s">
        <v>16167</v>
      </c>
      <c r="D2528" s="92" t="s">
        <v>6462</v>
      </c>
      <c r="E2528" s="170">
        <v>8.94</v>
      </c>
    </row>
    <row r="2529" spans="2:5" ht="50.1" customHeight="1">
      <c r="B2529" s="171">
        <v>91862</v>
      </c>
      <c r="C2529" s="92" t="s">
        <v>2446</v>
      </c>
      <c r="D2529" s="92" t="s">
        <v>6462</v>
      </c>
      <c r="E2529" s="170">
        <v>5.74</v>
      </c>
    </row>
    <row r="2530" spans="2:5" ht="50.1" customHeight="1">
      <c r="B2530" s="171">
        <v>91863</v>
      </c>
      <c r="C2530" s="92" t="s">
        <v>2447</v>
      </c>
      <c r="D2530" s="92" t="s">
        <v>6462</v>
      </c>
      <c r="E2530" s="170">
        <v>6.75</v>
      </c>
    </row>
    <row r="2531" spans="2:5" ht="50.1" customHeight="1">
      <c r="B2531" s="171">
        <v>91864</v>
      </c>
      <c r="C2531" s="92" t="s">
        <v>2448</v>
      </c>
      <c r="D2531" s="92" t="s">
        <v>6462</v>
      </c>
      <c r="E2531" s="170">
        <v>8.8800000000000008</v>
      </c>
    </row>
    <row r="2532" spans="2:5" ht="50.1" customHeight="1">
      <c r="B2532" s="171">
        <v>91865</v>
      </c>
      <c r="C2532" s="92" t="s">
        <v>2449</v>
      </c>
      <c r="D2532" s="92" t="s">
        <v>6462</v>
      </c>
      <c r="E2532" s="170">
        <v>11.01</v>
      </c>
    </row>
    <row r="2533" spans="2:5" ht="50.1" customHeight="1">
      <c r="B2533" s="171">
        <v>91866</v>
      </c>
      <c r="C2533" s="92" t="s">
        <v>2450</v>
      </c>
      <c r="D2533" s="92" t="s">
        <v>6462</v>
      </c>
      <c r="E2533" s="170">
        <v>4.7</v>
      </c>
    </row>
    <row r="2534" spans="2:5" ht="50.1" customHeight="1">
      <c r="B2534" s="171">
        <v>91867</v>
      </c>
      <c r="C2534" s="92" t="s">
        <v>2451</v>
      </c>
      <c r="D2534" s="92" t="s">
        <v>6462</v>
      </c>
      <c r="E2534" s="170">
        <v>5.71</v>
      </c>
    </row>
    <row r="2535" spans="2:5" ht="50.1" customHeight="1">
      <c r="B2535" s="171">
        <v>91868</v>
      </c>
      <c r="C2535" s="92" t="s">
        <v>2452</v>
      </c>
      <c r="D2535" s="92" t="s">
        <v>6462</v>
      </c>
      <c r="E2535" s="170">
        <v>7.85</v>
      </c>
    </row>
    <row r="2536" spans="2:5" ht="50.1" customHeight="1">
      <c r="B2536" s="171">
        <v>91869</v>
      </c>
      <c r="C2536" s="92" t="s">
        <v>2453</v>
      </c>
      <c r="D2536" s="92" t="s">
        <v>6462</v>
      </c>
      <c r="E2536" s="170">
        <v>9.99</v>
      </c>
    </row>
    <row r="2537" spans="2:5" ht="50.1" customHeight="1">
      <c r="B2537" s="171">
        <v>91870</v>
      </c>
      <c r="C2537" s="92" t="s">
        <v>2454</v>
      </c>
      <c r="D2537" s="92" t="s">
        <v>6462</v>
      </c>
      <c r="E2537" s="170">
        <v>6.91</v>
      </c>
    </row>
    <row r="2538" spans="2:5" ht="50.1" customHeight="1">
      <c r="B2538" s="171">
        <v>91871</v>
      </c>
      <c r="C2538" s="92" t="s">
        <v>2455</v>
      </c>
      <c r="D2538" s="92" t="s">
        <v>6462</v>
      </c>
      <c r="E2538" s="170">
        <v>7.96</v>
      </c>
    </row>
    <row r="2539" spans="2:5" ht="50.1" customHeight="1">
      <c r="B2539" s="171">
        <v>91872</v>
      </c>
      <c r="C2539" s="92" t="s">
        <v>2456</v>
      </c>
      <c r="D2539" s="92" t="s">
        <v>6462</v>
      </c>
      <c r="E2539" s="170">
        <v>10.08</v>
      </c>
    </row>
    <row r="2540" spans="2:5" ht="50.1" customHeight="1">
      <c r="B2540" s="171">
        <v>91873</v>
      </c>
      <c r="C2540" s="92" t="s">
        <v>2457</v>
      </c>
      <c r="D2540" s="92" t="s">
        <v>6462</v>
      </c>
      <c r="E2540" s="170">
        <v>12.19</v>
      </c>
    </row>
    <row r="2541" spans="2:5" ht="50.1" customHeight="1">
      <c r="B2541" s="171">
        <v>93008</v>
      </c>
      <c r="C2541" s="92" t="s">
        <v>2458</v>
      </c>
      <c r="D2541" s="92" t="s">
        <v>6462</v>
      </c>
      <c r="E2541" s="170">
        <v>9.48</v>
      </c>
    </row>
    <row r="2542" spans="2:5" ht="50.1" customHeight="1">
      <c r="B2542" s="171">
        <v>93009</v>
      </c>
      <c r="C2542" s="92" t="s">
        <v>2459</v>
      </c>
      <c r="D2542" s="92" t="s">
        <v>6462</v>
      </c>
      <c r="E2542" s="170">
        <v>13.74</v>
      </c>
    </row>
    <row r="2543" spans="2:5" ht="50.1" customHeight="1">
      <c r="B2543" s="171">
        <v>93010</v>
      </c>
      <c r="C2543" s="92" t="s">
        <v>2460</v>
      </c>
      <c r="D2543" s="92" t="s">
        <v>6462</v>
      </c>
      <c r="E2543" s="170">
        <v>18.91</v>
      </c>
    </row>
    <row r="2544" spans="2:5" ht="50.1" customHeight="1">
      <c r="B2544" s="171">
        <v>93011</v>
      </c>
      <c r="C2544" s="92" t="s">
        <v>2461</v>
      </c>
      <c r="D2544" s="92" t="s">
        <v>6462</v>
      </c>
      <c r="E2544" s="170">
        <v>22.98</v>
      </c>
    </row>
    <row r="2545" spans="2:5" ht="50.1" customHeight="1">
      <c r="B2545" s="171">
        <v>93012</v>
      </c>
      <c r="C2545" s="92" t="s">
        <v>2462</v>
      </c>
      <c r="D2545" s="92" t="s">
        <v>6462</v>
      </c>
      <c r="E2545" s="170">
        <v>34.35</v>
      </c>
    </row>
    <row r="2546" spans="2:5" ht="50.1" customHeight="1">
      <c r="B2546" s="171">
        <v>95726</v>
      </c>
      <c r="C2546" s="92" t="s">
        <v>2463</v>
      </c>
      <c r="D2546" s="92" t="s">
        <v>6462</v>
      </c>
      <c r="E2546" s="170">
        <v>3.85</v>
      </c>
    </row>
    <row r="2547" spans="2:5" ht="50.1" customHeight="1">
      <c r="B2547" s="171">
        <v>95727</v>
      </c>
      <c r="C2547" s="92" t="s">
        <v>2464</v>
      </c>
      <c r="D2547" s="92" t="s">
        <v>6462</v>
      </c>
      <c r="E2547" s="170">
        <v>4.4000000000000004</v>
      </c>
    </row>
    <row r="2548" spans="2:5" ht="50.1" customHeight="1">
      <c r="B2548" s="171">
        <v>95728</v>
      </c>
      <c r="C2548" s="92" t="s">
        <v>2465</v>
      </c>
      <c r="D2548" s="92" t="s">
        <v>6462</v>
      </c>
      <c r="E2548" s="170">
        <v>5.54</v>
      </c>
    </row>
    <row r="2549" spans="2:5" ht="50.1" customHeight="1">
      <c r="B2549" s="171">
        <v>95729</v>
      </c>
      <c r="C2549" s="92" t="s">
        <v>2466</v>
      </c>
      <c r="D2549" s="92" t="s">
        <v>6462</v>
      </c>
      <c r="E2549" s="170">
        <v>5.25</v>
      </c>
    </row>
    <row r="2550" spans="2:5" ht="50.1" customHeight="1">
      <c r="B2550" s="171">
        <v>95730</v>
      </c>
      <c r="C2550" s="92" t="s">
        <v>2467</v>
      </c>
      <c r="D2550" s="92" t="s">
        <v>6462</v>
      </c>
      <c r="E2550" s="170">
        <v>5.8</v>
      </c>
    </row>
    <row r="2551" spans="2:5" ht="50.1" customHeight="1">
      <c r="B2551" s="171">
        <v>95731</v>
      </c>
      <c r="C2551" s="92" t="s">
        <v>2468</v>
      </c>
      <c r="D2551" s="92" t="s">
        <v>6462</v>
      </c>
      <c r="E2551" s="170">
        <v>6.95</v>
      </c>
    </row>
    <row r="2552" spans="2:5" ht="50.1" customHeight="1">
      <c r="B2552" s="171">
        <v>95732</v>
      </c>
      <c r="C2552" s="92" t="s">
        <v>2469</v>
      </c>
      <c r="D2552" s="92" t="s">
        <v>6219</v>
      </c>
      <c r="E2552" s="170">
        <v>3.02</v>
      </c>
    </row>
    <row r="2553" spans="2:5" ht="50.1" customHeight="1">
      <c r="B2553" s="171">
        <v>95745</v>
      </c>
      <c r="C2553" s="92" t="s">
        <v>2470</v>
      </c>
      <c r="D2553" s="92" t="s">
        <v>6462</v>
      </c>
      <c r="E2553" s="170">
        <v>15.64</v>
      </c>
    </row>
    <row r="2554" spans="2:5" ht="50.1" customHeight="1">
      <c r="B2554" s="171">
        <v>95746</v>
      </c>
      <c r="C2554" s="92" t="s">
        <v>2471</v>
      </c>
      <c r="D2554" s="92" t="s">
        <v>6462</v>
      </c>
      <c r="E2554" s="170">
        <v>19.57</v>
      </c>
    </row>
    <row r="2555" spans="2:5" ht="50.1" customHeight="1">
      <c r="B2555" s="171">
        <v>95747</v>
      </c>
      <c r="C2555" s="92" t="s">
        <v>2472</v>
      </c>
      <c r="D2555" s="92" t="s">
        <v>6462</v>
      </c>
      <c r="E2555" s="170">
        <v>32.880000000000003</v>
      </c>
    </row>
    <row r="2556" spans="2:5" ht="50.1" customHeight="1">
      <c r="B2556" s="171">
        <v>95748</v>
      </c>
      <c r="C2556" s="92" t="s">
        <v>2473</v>
      </c>
      <c r="D2556" s="92" t="s">
        <v>6462</v>
      </c>
      <c r="E2556" s="170">
        <v>35.46</v>
      </c>
    </row>
    <row r="2557" spans="2:5" ht="50.1" customHeight="1">
      <c r="B2557" s="171">
        <v>95749</v>
      </c>
      <c r="C2557" s="92" t="s">
        <v>2474</v>
      </c>
      <c r="D2557" s="92" t="s">
        <v>6462</v>
      </c>
      <c r="E2557" s="170">
        <v>20.22</v>
      </c>
    </row>
    <row r="2558" spans="2:5" ht="50.1" customHeight="1">
      <c r="B2558" s="171">
        <v>95750</v>
      </c>
      <c r="C2558" s="92" t="s">
        <v>2475</v>
      </c>
      <c r="D2558" s="92" t="s">
        <v>6462</v>
      </c>
      <c r="E2558" s="170">
        <v>24.04</v>
      </c>
    </row>
    <row r="2559" spans="2:5" ht="50.1" customHeight="1">
      <c r="B2559" s="171">
        <v>95751</v>
      </c>
      <c r="C2559" s="92" t="s">
        <v>2476</v>
      </c>
      <c r="D2559" s="92" t="s">
        <v>6462</v>
      </c>
      <c r="E2559" s="170">
        <v>37.22</v>
      </c>
    </row>
    <row r="2560" spans="2:5" ht="50.1" customHeight="1">
      <c r="B2560" s="171">
        <v>95752</v>
      </c>
      <c r="C2560" s="92" t="s">
        <v>2477</v>
      </c>
      <c r="D2560" s="92" t="s">
        <v>6462</v>
      </c>
      <c r="E2560" s="170">
        <v>39.64</v>
      </c>
    </row>
    <row r="2561" spans="2:5" ht="50.1" customHeight="1">
      <c r="B2561" s="171">
        <v>97667</v>
      </c>
      <c r="C2561" s="92" t="s">
        <v>16168</v>
      </c>
      <c r="D2561" s="92" t="s">
        <v>6462</v>
      </c>
      <c r="E2561" s="170">
        <v>6.02</v>
      </c>
    </row>
    <row r="2562" spans="2:5" ht="50.1" customHeight="1">
      <c r="B2562" s="171">
        <v>97668</v>
      </c>
      <c r="C2562" s="92" t="s">
        <v>16169</v>
      </c>
      <c r="D2562" s="92" t="s">
        <v>6462</v>
      </c>
      <c r="E2562" s="170">
        <v>9.17</v>
      </c>
    </row>
    <row r="2563" spans="2:5" ht="50.1" customHeight="1">
      <c r="B2563" s="171">
        <v>97669</v>
      </c>
      <c r="C2563" s="92" t="s">
        <v>16170</v>
      </c>
      <c r="D2563" s="92" t="s">
        <v>6462</v>
      </c>
      <c r="E2563" s="170">
        <v>14.48</v>
      </c>
    </row>
    <row r="2564" spans="2:5" ht="50.1" customHeight="1">
      <c r="B2564" s="171">
        <v>97670</v>
      </c>
      <c r="C2564" s="92" t="s">
        <v>16171</v>
      </c>
      <c r="D2564" s="92" t="s">
        <v>6462</v>
      </c>
      <c r="E2564" s="170">
        <v>18.760000000000002</v>
      </c>
    </row>
    <row r="2565" spans="2:5" ht="50.1" customHeight="1">
      <c r="B2565" s="171">
        <v>72263</v>
      </c>
      <c r="C2565" s="92" t="s">
        <v>2478</v>
      </c>
      <c r="D2565" s="92" t="s">
        <v>6219</v>
      </c>
      <c r="E2565" s="170">
        <v>19.07</v>
      </c>
    </row>
    <row r="2566" spans="2:5" ht="50.1" customHeight="1">
      <c r="B2566" s="171">
        <v>72271</v>
      </c>
      <c r="C2566" s="92" t="s">
        <v>2479</v>
      </c>
      <c r="D2566" s="92" t="s">
        <v>6219</v>
      </c>
      <c r="E2566" s="170">
        <v>11.34</v>
      </c>
    </row>
    <row r="2567" spans="2:5" ht="50.1" customHeight="1">
      <c r="B2567" s="171">
        <v>72272</v>
      </c>
      <c r="C2567" s="92" t="s">
        <v>2480</v>
      </c>
      <c r="D2567" s="92" t="s">
        <v>6219</v>
      </c>
      <c r="E2567" s="170">
        <v>12.84</v>
      </c>
    </row>
    <row r="2568" spans="2:5" ht="50.1" customHeight="1">
      <c r="B2568" s="92" t="s">
        <v>2481</v>
      </c>
      <c r="C2568" s="92" t="s">
        <v>2482</v>
      </c>
      <c r="D2568" s="92" t="s">
        <v>6219</v>
      </c>
      <c r="E2568" s="170">
        <v>31.55</v>
      </c>
    </row>
    <row r="2569" spans="2:5" ht="50.1" customHeight="1">
      <c r="B2569" s="92" t="s">
        <v>2483</v>
      </c>
      <c r="C2569" s="92" t="s">
        <v>2484</v>
      </c>
      <c r="D2569" s="92" t="s">
        <v>6219</v>
      </c>
      <c r="E2569" s="170">
        <v>49.17</v>
      </c>
    </row>
    <row r="2570" spans="2:5" ht="50.1" customHeight="1">
      <c r="B2570" s="92" t="s">
        <v>2485</v>
      </c>
      <c r="C2570" s="92" t="s">
        <v>2486</v>
      </c>
      <c r="D2570" s="92" t="s">
        <v>6219</v>
      </c>
      <c r="E2570" s="170">
        <v>127.08</v>
      </c>
    </row>
    <row r="2571" spans="2:5" ht="50.1" customHeight="1">
      <c r="B2571" s="92" t="s">
        <v>2487</v>
      </c>
      <c r="C2571" s="92" t="s">
        <v>2488</v>
      </c>
      <c r="D2571" s="92" t="s">
        <v>6219</v>
      </c>
      <c r="E2571" s="170">
        <v>20.25</v>
      </c>
    </row>
    <row r="2572" spans="2:5" ht="50.1" customHeight="1">
      <c r="B2572" s="171">
        <v>83377</v>
      </c>
      <c r="C2572" s="92" t="s">
        <v>2489</v>
      </c>
      <c r="D2572" s="92" t="s">
        <v>6219</v>
      </c>
      <c r="E2572" s="170">
        <v>11.33</v>
      </c>
    </row>
    <row r="2573" spans="2:5" ht="50.1" customHeight="1">
      <c r="B2573" s="171">
        <v>91874</v>
      </c>
      <c r="C2573" s="92" t="s">
        <v>2490</v>
      </c>
      <c r="D2573" s="92" t="s">
        <v>6219</v>
      </c>
      <c r="E2573" s="170">
        <v>3.4</v>
      </c>
    </row>
    <row r="2574" spans="2:5" ht="50.1" customHeight="1">
      <c r="B2574" s="171">
        <v>91875</v>
      </c>
      <c r="C2574" s="92" t="s">
        <v>2491</v>
      </c>
      <c r="D2574" s="92" t="s">
        <v>6219</v>
      </c>
      <c r="E2574" s="170">
        <v>4.5</v>
      </c>
    </row>
    <row r="2575" spans="2:5" ht="50.1" customHeight="1">
      <c r="B2575" s="171">
        <v>91876</v>
      </c>
      <c r="C2575" s="92" t="s">
        <v>2492</v>
      </c>
      <c r="D2575" s="92" t="s">
        <v>6219</v>
      </c>
      <c r="E2575" s="170">
        <v>5.94</v>
      </c>
    </row>
    <row r="2576" spans="2:5" ht="50.1" customHeight="1">
      <c r="B2576" s="171">
        <v>91877</v>
      </c>
      <c r="C2576" s="92" t="s">
        <v>2493</v>
      </c>
      <c r="D2576" s="92" t="s">
        <v>6219</v>
      </c>
      <c r="E2576" s="170">
        <v>7.9</v>
      </c>
    </row>
    <row r="2577" spans="2:5" ht="50.1" customHeight="1">
      <c r="B2577" s="171">
        <v>91878</v>
      </c>
      <c r="C2577" s="92" t="s">
        <v>2494</v>
      </c>
      <c r="D2577" s="92" t="s">
        <v>6219</v>
      </c>
      <c r="E2577" s="170">
        <v>4.3499999999999996</v>
      </c>
    </row>
    <row r="2578" spans="2:5" ht="50.1" customHeight="1">
      <c r="B2578" s="171">
        <v>91879</v>
      </c>
      <c r="C2578" s="92" t="s">
        <v>2495</v>
      </c>
      <c r="D2578" s="92" t="s">
        <v>6219</v>
      </c>
      <c r="E2578" s="170">
        <v>5.42</v>
      </c>
    </row>
    <row r="2579" spans="2:5" ht="50.1" customHeight="1">
      <c r="B2579" s="171">
        <v>91880</v>
      </c>
      <c r="C2579" s="92" t="s">
        <v>2496</v>
      </c>
      <c r="D2579" s="92" t="s">
        <v>6219</v>
      </c>
      <c r="E2579" s="170">
        <v>6.9</v>
      </c>
    </row>
    <row r="2580" spans="2:5" ht="50.1" customHeight="1">
      <c r="B2580" s="171">
        <v>91881</v>
      </c>
      <c r="C2580" s="92" t="s">
        <v>2497</v>
      </c>
      <c r="D2580" s="92" t="s">
        <v>6219</v>
      </c>
      <c r="E2580" s="170">
        <v>8.8699999999999992</v>
      </c>
    </row>
    <row r="2581" spans="2:5" ht="50.1" customHeight="1">
      <c r="B2581" s="171">
        <v>91882</v>
      </c>
      <c r="C2581" s="92" t="s">
        <v>2498</v>
      </c>
      <c r="D2581" s="92" t="s">
        <v>6219</v>
      </c>
      <c r="E2581" s="170">
        <v>5.38</v>
      </c>
    </row>
    <row r="2582" spans="2:5" ht="50.1" customHeight="1">
      <c r="B2582" s="171">
        <v>91884</v>
      </c>
      <c r="C2582" s="92" t="s">
        <v>2499</v>
      </c>
      <c r="D2582" s="92" t="s">
        <v>6219</v>
      </c>
      <c r="E2582" s="170">
        <v>6.22</v>
      </c>
    </row>
    <row r="2583" spans="2:5" ht="50.1" customHeight="1">
      <c r="B2583" s="171">
        <v>91885</v>
      </c>
      <c r="C2583" s="92" t="s">
        <v>2500</v>
      </c>
      <c r="D2583" s="92" t="s">
        <v>6219</v>
      </c>
      <c r="E2583" s="170">
        <v>7.37</v>
      </c>
    </row>
    <row r="2584" spans="2:5" ht="50.1" customHeight="1">
      <c r="B2584" s="171">
        <v>91886</v>
      </c>
      <c r="C2584" s="92" t="s">
        <v>2501</v>
      </c>
      <c r="D2584" s="92" t="s">
        <v>6219</v>
      </c>
      <c r="E2584" s="170">
        <v>8.9700000000000006</v>
      </c>
    </row>
    <row r="2585" spans="2:5" ht="50.1" customHeight="1">
      <c r="B2585" s="171">
        <v>91887</v>
      </c>
      <c r="C2585" s="92" t="s">
        <v>2502</v>
      </c>
      <c r="D2585" s="92" t="s">
        <v>6219</v>
      </c>
      <c r="E2585" s="170">
        <v>6.33</v>
      </c>
    </row>
    <row r="2586" spans="2:5" ht="50.1" customHeight="1">
      <c r="B2586" s="171">
        <v>91889</v>
      </c>
      <c r="C2586" s="92" t="s">
        <v>2503</v>
      </c>
      <c r="D2586" s="92" t="s">
        <v>6219</v>
      </c>
      <c r="E2586" s="170">
        <v>6.09</v>
      </c>
    </row>
    <row r="2587" spans="2:5" ht="50.1" customHeight="1">
      <c r="B2587" s="171">
        <v>91890</v>
      </c>
      <c r="C2587" s="92" t="s">
        <v>2504</v>
      </c>
      <c r="D2587" s="92" t="s">
        <v>6219</v>
      </c>
      <c r="E2587" s="170">
        <v>7.51</v>
      </c>
    </row>
    <row r="2588" spans="2:5" ht="50.1" customHeight="1">
      <c r="B2588" s="171">
        <v>91892</v>
      </c>
      <c r="C2588" s="92" t="s">
        <v>2505</v>
      </c>
      <c r="D2588" s="92" t="s">
        <v>6219</v>
      </c>
      <c r="E2588" s="170">
        <v>9.09</v>
      </c>
    </row>
    <row r="2589" spans="2:5" ht="50.1" customHeight="1">
      <c r="B2589" s="171">
        <v>91893</v>
      </c>
      <c r="C2589" s="92" t="s">
        <v>2506</v>
      </c>
      <c r="D2589" s="92" t="s">
        <v>6219</v>
      </c>
      <c r="E2589" s="170">
        <v>10.28</v>
      </c>
    </row>
    <row r="2590" spans="2:5" ht="50.1" customHeight="1">
      <c r="B2590" s="171">
        <v>91895</v>
      </c>
      <c r="C2590" s="92" t="s">
        <v>16172</v>
      </c>
      <c r="D2590" s="92" t="s">
        <v>6219</v>
      </c>
      <c r="E2590" s="170">
        <v>11.89</v>
      </c>
    </row>
    <row r="2591" spans="2:5" ht="50.1" customHeight="1">
      <c r="B2591" s="171">
        <v>91896</v>
      </c>
      <c r="C2591" s="92" t="s">
        <v>2507</v>
      </c>
      <c r="D2591" s="92" t="s">
        <v>6219</v>
      </c>
      <c r="E2591" s="170">
        <v>12.54</v>
      </c>
    </row>
    <row r="2592" spans="2:5" ht="50.1" customHeight="1">
      <c r="B2592" s="171">
        <v>91898</v>
      </c>
      <c r="C2592" s="92" t="s">
        <v>2508</v>
      </c>
      <c r="D2592" s="92" t="s">
        <v>6219</v>
      </c>
      <c r="E2592" s="170">
        <v>14.27</v>
      </c>
    </row>
    <row r="2593" spans="2:5" ht="50.1" customHeight="1">
      <c r="B2593" s="171">
        <v>91899</v>
      </c>
      <c r="C2593" s="92" t="s">
        <v>2509</v>
      </c>
      <c r="D2593" s="92" t="s">
        <v>6219</v>
      </c>
      <c r="E2593" s="170">
        <v>7.71</v>
      </c>
    </row>
    <row r="2594" spans="2:5" ht="50.1" customHeight="1">
      <c r="B2594" s="171">
        <v>91901</v>
      </c>
      <c r="C2594" s="92" t="s">
        <v>2510</v>
      </c>
      <c r="D2594" s="92" t="s">
        <v>6219</v>
      </c>
      <c r="E2594" s="170">
        <v>7.47</v>
      </c>
    </row>
    <row r="2595" spans="2:5" ht="50.1" customHeight="1">
      <c r="B2595" s="171">
        <v>91902</v>
      </c>
      <c r="C2595" s="92" t="s">
        <v>2511</v>
      </c>
      <c r="D2595" s="92" t="s">
        <v>6219</v>
      </c>
      <c r="E2595" s="170">
        <v>8.91</v>
      </c>
    </row>
    <row r="2596" spans="2:5" ht="50.1" customHeight="1">
      <c r="B2596" s="171">
        <v>91904</v>
      </c>
      <c r="C2596" s="92" t="s">
        <v>2512</v>
      </c>
      <c r="D2596" s="92" t="s">
        <v>6219</v>
      </c>
      <c r="E2596" s="170">
        <v>10.49</v>
      </c>
    </row>
    <row r="2597" spans="2:5" ht="50.1" customHeight="1">
      <c r="B2597" s="171">
        <v>91905</v>
      </c>
      <c r="C2597" s="92" t="s">
        <v>2513</v>
      </c>
      <c r="D2597" s="92" t="s">
        <v>6219</v>
      </c>
      <c r="E2597" s="170">
        <v>11.67</v>
      </c>
    </row>
    <row r="2598" spans="2:5" ht="50.1" customHeight="1">
      <c r="B2598" s="171">
        <v>91907</v>
      </c>
      <c r="C2598" s="92" t="s">
        <v>16173</v>
      </c>
      <c r="D2598" s="92" t="s">
        <v>6219</v>
      </c>
      <c r="E2598" s="170">
        <v>13.28</v>
      </c>
    </row>
    <row r="2599" spans="2:5" ht="50.1" customHeight="1">
      <c r="B2599" s="171">
        <v>91908</v>
      </c>
      <c r="C2599" s="92" t="s">
        <v>2514</v>
      </c>
      <c r="D2599" s="92" t="s">
        <v>6219</v>
      </c>
      <c r="E2599" s="170">
        <v>13.97</v>
      </c>
    </row>
    <row r="2600" spans="2:5" ht="50.1" customHeight="1">
      <c r="B2600" s="171">
        <v>91910</v>
      </c>
      <c r="C2600" s="92" t="s">
        <v>2515</v>
      </c>
      <c r="D2600" s="92" t="s">
        <v>6219</v>
      </c>
      <c r="E2600" s="170">
        <v>15.7</v>
      </c>
    </row>
    <row r="2601" spans="2:5" ht="50.1" customHeight="1">
      <c r="B2601" s="171">
        <v>91911</v>
      </c>
      <c r="C2601" s="92" t="s">
        <v>2516</v>
      </c>
      <c r="D2601" s="92" t="s">
        <v>6219</v>
      </c>
      <c r="E2601" s="170">
        <v>9.31</v>
      </c>
    </row>
    <row r="2602" spans="2:5" ht="50.1" customHeight="1">
      <c r="B2602" s="171">
        <v>91913</v>
      </c>
      <c r="C2602" s="92" t="s">
        <v>2517</v>
      </c>
      <c r="D2602" s="92" t="s">
        <v>6219</v>
      </c>
      <c r="E2602" s="170">
        <v>9.07</v>
      </c>
    </row>
    <row r="2603" spans="2:5" ht="50.1" customHeight="1">
      <c r="B2603" s="171">
        <v>91914</v>
      </c>
      <c r="C2603" s="92" t="s">
        <v>2518</v>
      </c>
      <c r="D2603" s="92" t="s">
        <v>6219</v>
      </c>
      <c r="E2603" s="170">
        <v>10.14</v>
      </c>
    </row>
    <row r="2604" spans="2:5" ht="50.1" customHeight="1">
      <c r="B2604" s="171">
        <v>91916</v>
      </c>
      <c r="C2604" s="92" t="s">
        <v>2519</v>
      </c>
      <c r="D2604" s="92" t="s">
        <v>6219</v>
      </c>
      <c r="E2604" s="170">
        <v>11.72</v>
      </c>
    </row>
    <row r="2605" spans="2:5" ht="50.1" customHeight="1">
      <c r="B2605" s="171">
        <v>91917</v>
      </c>
      <c r="C2605" s="92" t="s">
        <v>2520</v>
      </c>
      <c r="D2605" s="92" t="s">
        <v>6219</v>
      </c>
      <c r="E2605" s="170">
        <v>12.41</v>
      </c>
    </row>
    <row r="2606" spans="2:5" ht="50.1" customHeight="1">
      <c r="B2606" s="171">
        <v>91919</v>
      </c>
      <c r="C2606" s="92" t="s">
        <v>16174</v>
      </c>
      <c r="D2606" s="92" t="s">
        <v>6219</v>
      </c>
      <c r="E2606" s="170">
        <v>14.02</v>
      </c>
    </row>
    <row r="2607" spans="2:5" ht="50.1" customHeight="1">
      <c r="B2607" s="171">
        <v>91920</v>
      </c>
      <c r="C2607" s="92" t="s">
        <v>2521</v>
      </c>
      <c r="D2607" s="92" t="s">
        <v>6219</v>
      </c>
      <c r="E2607" s="170">
        <v>14.13</v>
      </c>
    </row>
    <row r="2608" spans="2:5" ht="50.1" customHeight="1">
      <c r="B2608" s="171">
        <v>91922</v>
      </c>
      <c r="C2608" s="92" t="s">
        <v>2522</v>
      </c>
      <c r="D2608" s="92" t="s">
        <v>6219</v>
      </c>
      <c r="E2608" s="170">
        <v>15.86</v>
      </c>
    </row>
    <row r="2609" spans="2:5" ht="50.1" customHeight="1">
      <c r="B2609" s="171">
        <v>93013</v>
      </c>
      <c r="C2609" s="92" t="s">
        <v>2523</v>
      </c>
      <c r="D2609" s="92" t="s">
        <v>6219</v>
      </c>
      <c r="E2609" s="170">
        <v>10.28</v>
      </c>
    </row>
    <row r="2610" spans="2:5" ht="50.1" customHeight="1">
      <c r="B2610" s="171">
        <v>93014</v>
      </c>
      <c r="C2610" s="92" t="s">
        <v>2524</v>
      </c>
      <c r="D2610" s="92" t="s">
        <v>6219</v>
      </c>
      <c r="E2610" s="170">
        <v>12.7</v>
      </c>
    </row>
    <row r="2611" spans="2:5" ht="50.1" customHeight="1">
      <c r="B2611" s="171">
        <v>93015</v>
      </c>
      <c r="C2611" s="92" t="s">
        <v>2525</v>
      </c>
      <c r="D2611" s="92" t="s">
        <v>6219</v>
      </c>
      <c r="E2611" s="170">
        <v>19.43</v>
      </c>
    </row>
    <row r="2612" spans="2:5" ht="50.1" customHeight="1">
      <c r="B2612" s="171">
        <v>93016</v>
      </c>
      <c r="C2612" s="92" t="s">
        <v>2526</v>
      </c>
      <c r="D2612" s="92" t="s">
        <v>6219</v>
      </c>
      <c r="E2612" s="170">
        <v>23.72</v>
      </c>
    </row>
    <row r="2613" spans="2:5" ht="50.1" customHeight="1">
      <c r="B2613" s="171">
        <v>93017</v>
      </c>
      <c r="C2613" s="92" t="s">
        <v>2527</v>
      </c>
      <c r="D2613" s="92" t="s">
        <v>6219</v>
      </c>
      <c r="E2613" s="170">
        <v>35.89</v>
      </c>
    </row>
    <row r="2614" spans="2:5" ht="50.1" customHeight="1">
      <c r="B2614" s="171">
        <v>93018</v>
      </c>
      <c r="C2614" s="92" t="s">
        <v>2528</v>
      </c>
      <c r="D2614" s="92" t="s">
        <v>6219</v>
      </c>
      <c r="E2614" s="170">
        <v>15.72</v>
      </c>
    </row>
    <row r="2615" spans="2:5" ht="50.1" customHeight="1">
      <c r="B2615" s="171">
        <v>93020</v>
      </c>
      <c r="C2615" s="92" t="s">
        <v>2529</v>
      </c>
      <c r="D2615" s="92" t="s">
        <v>6219</v>
      </c>
      <c r="E2615" s="170">
        <v>20.29</v>
      </c>
    </row>
    <row r="2616" spans="2:5" ht="50.1" customHeight="1">
      <c r="B2616" s="171">
        <v>93022</v>
      </c>
      <c r="C2616" s="92" t="s">
        <v>2530</v>
      </c>
      <c r="D2616" s="92" t="s">
        <v>6219</v>
      </c>
      <c r="E2616" s="170">
        <v>34.39</v>
      </c>
    </row>
    <row r="2617" spans="2:5" ht="50.1" customHeight="1">
      <c r="B2617" s="171">
        <v>93024</v>
      </c>
      <c r="C2617" s="92" t="s">
        <v>2531</v>
      </c>
      <c r="D2617" s="92" t="s">
        <v>6219</v>
      </c>
      <c r="E2617" s="170">
        <v>36.07</v>
      </c>
    </row>
    <row r="2618" spans="2:5" ht="50.1" customHeight="1">
      <c r="B2618" s="171">
        <v>93026</v>
      </c>
      <c r="C2618" s="92" t="s">
        <v>2532</v>
      </c>
      <c r="D2618" s="92" t="s">
        <v>6219</v>
      </c>
      <c r="E2618" s="170">
        <v>59.49</v>
      </c>
    </row>
    <row r="2619" spans="2:5" ht="50.1" customHeight="1">
      <c r="B2619" s="171">
        <v>95733</v>
      </c>
      <c r="C2619" s="92" t="s">
        <v>2533</v>
      </c>
      <c r="D2619" s="92" t="s">
        <v>6219</v>
      </c>
      <c r="E2619" s="170">
        <v>3.97</v>
      </c>
    </row>
    <row r="2620" spans="2:5" ht="50.1" customHeight="1">
      <c r="B2620" s="171">
        <v>95734</v>
      </c>
      <c r="C2620" s="92" t="s">
        <v>2534</v>
      </c>
      <c r="D2620" s="92" t="s">
        <v>6219</v>
      </c>
      <c r="E2620" s="170">
        <v>5.29</v>
      </c>
    </row>
    <row r="2621" spans="2:5" ht="50.1" customHeight="1">
      <c r="B2621" s="171">
        <v>95735</v>
      </c>
      <c r="C2621" s="92" t="s">
        <v>2535</v>
      </c>
      <c r="D2621" s="92" t="s">
        <v>6219</v>
      </c>
      <c r="E2621" s="170">
        <v>4.49</v>
      </c>
    </row>
    <row r="2622" spans="2:5" ht="50.1" customHeight="1">
      <c r="B2622" s="171">
        <v>95736</v>
      </c>
      <c r="C2622" s="92" t="s">
        <v>2536</v>
      </c>
      <c r="D2622" s="92" t="s">
        <v>6219</v>
      </c>
      <c r="E2622" s="170">
        <v>5.27</v>
      </c>
    </row>
    <row r="2623" spans="2:5" ht="50.1" customHeight="1">
      <c r="B2623" s="171">
        <v>95738</v>
      </c>
      <c r="C2623" s="92" t="s">
        <v>2537</v>
      </c>
      <c r="D2623" s="92" t="s">
        <v>6219</v>
      </c>
      <c r="E2623" s="170">
        <v>6.34</v>
      </c>
    </row>
    <row r="2624" spans="2:5" ht="50.1" customHeight="1">
      <c r="B2624" s="171">
        <v>95753</v>
      </c>
      <c r="C2624" s="92" t="s">
        <v>2538</v>
      </c>
      <c r="D2624" s="92" t="s">
        <v>6219</v>
      </c>
      <c r="E2624" s="170">
        <v>5.15</v>
      </c>
    </row>
    <row r="2625" spans="2:5" ht="50.1" customHeight="1">
      <c r="B2625" s="171">
        <v>95754</v>
      </c>
      <c r="C2625" s="92" t="s">
        <v>2539</v>
      </c>
      <c r="D2625" s="92" t="s">
        <v>6219</v>
      </c>
      <c r="E2625" s="170">
        <v>6.42</v>
      </c>
    </row>
    <row r="2626" spans="2:5" ht="50.1" customHeight="1">
      <c r="B2626" s="171">
        <v>95755</v>
      </c>
      <c r="C2626" s="92" t="s">
        <v>2540</v>
      </c>
      <c r="D2626" s="92" t="s">
        <v>6219</v>
      </c>
      <c r="E2626" s="170">
        <v>9.2899999999999991</v>
      </c>
    </row>
    <row r="2627" spans="2:5" ht="50.1" customHeight="1">
      <c r="B2627" s="171">
        <v>95756</v>
      </c>
      <c r="C2627" s="92" t="s">
        <v>2541</v>
      </c>
      <c r="D2627" s="92" t="s">
        <v>6219</v>
      </c>
      <c r="E2627" s="170">
        <v>12.41</v>
      </c>
    </row>
    <row r="2628" spans="2:5" ht="50.1" customHeight="1">
      <c r="B2628" s="171">
        <v>95757</v>
      </c>
      <c r="C2628" s="92" t="s">
        <v>2542</v>
      </c>
      <c r="D2628" s="92" t="s">
        <v>6219</v>
      </c>
      <c r="E2628" s="170">
        <v>7.71</v>
      </c>
    </row>
    <row r="2629" spans="2:5" ht="50.1" customHeight="1">
      <c r="B2629" s="171">
        <v>95758</v>
      </c>
      <c r="C2629" s="92" t="s">
        <v>2543</v>
      </c>
      <c r="D2629" s="92" t="s">
        <v>6219</v>
      </c>
      <c r="E2629" s="170">
        <v>8.68</v>
      </c>
    </row>
    <row r="2630" spans="2:5" ht="50.1" customHeight="1">
      <c r="B2630" s="171">
        <v>95759</v>
      </c>
      <c r="C2630" s="92" t="s">
        <v>2544</v>
      </c>
      <c r="D2630" s="92" t="s">
        <v>6219</v>
      </c>
      <c r="E2630" s="170">
        <v>11.12</v>
      </c>
    </row>
    <row r="2631" spans="2:5" ht="50.1" customHeight="1">
      <c r="B2631" s="171">
        <v>95760</v>
      </c>
      <c r="C2631" s="92" t="s">
        <v>2545</v>
      </c>
      <c r="D2631" s="92" t="s">
        <v>6219</v>
      </c>
      <c r="E2631" s="170">
        <v>13.75</v>
      </c>
    </row>
    <row r="2632" spans="2:5" ht="50.1" customHeight="1">
      <c r="B2632" s="171">
        <v>97559</v>
      </c>
      <c r="C2632" s="92" t="s">
        <v>16175</v>
      </c>
      <c r="D2632" s="92" t="s">
        <v>6219</v>
      </c>
      <c r="E2632" s="170">
        <v>7.33</v>
      </c>
    </row>
    <row r="2633" spans="2:5" ht="50.1" customHeight="1">
      <c r="B2633" s="171">
        <v>97562</v>
      </c>
      <c r="C2633" s="92" t="s">
        <v>16176</v>
      </c>
      <c r="D2633" s="92" t="s">
        <v>6219</v>
      </c>
      <c r="E2633" s="170">
        <v>8.73</v>
      </c>
    </row>
    <row r="2634" spans="2:5" ht="50.1" customHeight="1">
      <c r="B2634" s="171">
        <v>97564</v>
      </c>
      <c r="C2634" s="92" t="s">
        <v>16177</v>
      </c>
      <c r="D2634" s="92" t="s">
        <v>6219</v>
      </c>
      <c r="E2634" s="170">
        <v>9.9600000000000009</v>
      </c>
    </row>
    <row r="2635" spans="2:5" ht="50.1" customHeight="1">
      <c r="B2635" s="171">
        <v>91924</v>
      </c>
      <c r="C2635" s="92" t="s">
        <v>2546</v>
      </c>
      <c r="D2635" s="92" t="s">
        <v>6462</v>
      </c>
      <c r="E2635" s="170">
        <v>1.57</v>
      </c>
    </row>
    <row r="2636" spans="2:5" ht="50.1" customHeight="1">
      <c r="B2636" s="171">
        <v>91925</v>
      </c>
      <c r="C2636" s="92" t="s">
        <v>2547</v>
      </c>
      <c r="D2636" s="92" t="s">
        <v>6462</v>
      </c>
      <c r="E2636" s="170">
        <v>2.1</v>
      </c>
    </row>
    <row r="2637" spans="2:5" ht="50.1" customHeight="1">
      <c r="B2637" s="171">
        <v>91926</v>
      </c>
      <c r="C2637" s="92" t="s">
        <v>2548</v>
      </c>
      <c r="D2637" s="92" t="s">
        <v>6462</v>
      </c>
      <c r="E2637" s="170">
        <v>2.21</v>
      </c>
    </row>
    <row r="2638" spans="2:5" ht="50.1" customHeight="1">
      <c r="B2638" s="171">
        <v>91927</v>
      </c>
      <c r="C2638" s="92" t="s">
        <v>2549</v>
      </c>
      <c r="D2638" s="92" t="s">
        <v>6462</v>
      </c>
      <c r="E2638" s="170">
        <v>2.8</v>
      </c>
    </row>
    <row r="2639" spans="2:5" ht="50.1" customHeight="1">
      <c r="B2639" s="171">
        <v>91928</v>
      </c>
      <c r="C2639" s="92" t="s">
        <v>2550</v>
      </c>
      <c r="D2639" s="92" t="s">
        <v>6462</v>
      </c>
      <c r="E2639" s="170">
        <v>3.49</v>
      </c>
    </row>
    <row r="2640" spans="2:5" ht="50.1" customHeight="1">
      <c r="B2640" s="171">
        <v>91929</v>
      </c>
      <c r="C2640" s="92" t="s">
        <v>2551</v>
      </c>
      <c r="D2640" s="92" t="s">
        <v>6462</v>
      </c>
      <c r="E2640" s="170">
        <v>3.91</v>
      </c>
    </row>
    <row r="2641" spans="2:5" ht="50.1" customHeight="1">
      <c r="B2641" s="171">
        <v>91930</v>
      </c>
      <c r="C2641" s="92" t="s">
        <v>2552</v>
      </c>
      <c r="D2641" s="92" t="s">
        <v>6462</v>
      </c>
      <c r="E2641" s="170">
        <v>4.75</v>
      </c>
    </row>
    <row r="2642" spans="2:5" ht="50.1" customHeight="1">
      <c r="B2642" s="171">
        <v>91931</v>
      </c>
      <c r="C2642" s="92" t="s">
        <v>2553</v>
      </c>
      <c r="D2642" s="92" t="s">
        <v>6462</v>
      </c>
      <c r="E2642" s="170">
        <v>5.25</v>
      </c>
    </row>
    <row r="2643" spans="2:5" ht="50.1" customHeight="1">
      <c r="B2643" s="171">
        <v>91932</v>
      </c>
      <c r="C2643" s="92" t="s">
        <v>2554</v>
      </c>
      <c r="D2643" s="92" t="s">
        <v>6462</v>
      </c>
      <c r="E2643" s="170">
        <v>7.72</v>
      </c>
    </row>
    <row r="2644" spans="2:5" ht="50.1" customHeight="1">
      <c r="B2644" s="171">
        <v>91933</v>
      </c>
      <c r="C2644" s="92" t="s">
        <v>2555</v>
      </c>
      <c r="D2644" s="92" t="s">
        <v>6462</v>
      </c>
      <c r="E2644" s="170">
        <v>8.1999999999999993</v>
      </c>
    </row>
    <row r="2645" spans="2:5" ht="50.1" customHeight="1">
      <c r="B2645" s="171">
        <v>91934</v>
      </c>
      <c r="C2645" s="92" t="s">
        <v>2556</v>
      </c>
      <c r="D2645" s="92" t="s">
        <v>6462</v>
      </c>
      <c r="E2645" s="170">
        <v>11.8</v>
      </c>
    </row>
    <row r="2646" spans="2:5" ht="50.1" customHeight="1">
      <c r="B2646" s="171">
        <v>91935</v>
      </c>
      <c r="C2646" s="92" t="s">
        <v>2557</v>
      </c>
      <c r="D2646" s="92" t="s">
        <v>6462</v>
      </c>
      <c r="E2646" s="170">
        <v>12.48</v>
      </c>
    </row>
    <row r="2647" spans="2:5" ht="50.1" customHeight="1">
      <c r="B2647" s="171">
        <v>92979</v>
      </c>
      <c r="C2647" s="92" t="s">
        <v>2558</v>
      </c>
      <c r="D2647" s="92" t="s">
        <v>6462</v>
      </c>
      <c r="E2647" s="170">
        <v>4.76</v>
      </c>
    </row>
    <row r="2648" spans="2:5" ht="50.1" customHeight="1">
      <c r="B2648" s="171">
        <v>92980</v>
      </c>
      <c r="C2648" s="92" t="s">
        <v>2559</v>
      </c>
      <c r="D2648" s="92" t="s">
        <v>6462</v>
      </c>
      <c r="E2648" s="170">
        <v>5.17</v>
      </c>
    </row>
    <row r="2649" spans="2:5" ht="50.1" customHeight="1">
      <c r="B2649" s="171">
        <v>92981</v>
      </c>
      <c r="C2649" s="92" t="s">
        <v>2560</v>
      </c>
      <c r="D2649" s="92" t="s">
        <v>6462</v>
      </c>
      <c r="E2649" s="170">
        <v>7.33</v>
      </c>
    </row>
    <row r="2650" spans="2:5" ht="50.1" customHeight="1">
      <c r="B2650" s="171">
        <v>92982</v>
      </c>
      <c r="C2650" s="92" t="s">
        <v>2561</v>
      </c>
      <c r="D2650" s="92" t="s">
        <v>6462</v>
      </c>
      <c r="E2650" s="170">
        <v>7.91</v>
      </c>
    </row>
    <row r="2651" spans="2:5" ht="50.1" customHeight="1">
      <c r="B2651" s="171">
        <v>92983</v>
      </c>
      <c r="C2651" s="92" t="s">
        <v>2562</v>
      </c>
      <c r="D2651" s="92" t="s">
        <v>6462</v>
      </c>
      <c r="E2651" s="170">
        <v>13.04</v>
      </c>
    </row>
    <row r="2652" spans="2:5" ht="50.1" customHeight="1">
      <c r="B2652" s="171">
        <v>92984</v>
      </c>
      <c r="C2652" s="92" t="s">
        <v>2563</v>
      </c>
      <c r="D2652" s="92" t="s">
        <v>6462</v>
      </c>
      <c r="E2652" s="170">
        <v>13.36</v>
      </c>
    </row>
    <row r="2653" spans="2:5" ht="50.1" customHeight="1">
      <c r="B2653" s="171">
        <v>92985</v>
      </c>
      <c r="C2653" s="92" t="s">
        <v>2564</v>
      </c>
      <c r="D2653" s="92" t="s">
        <v>6462</v>
      </c>
      <c r="E2653" s="170">
        <v>17.43</v>
      </c>
    </row>
    <row r="2654" spans="2:5" ht="50.1" customHeight="1">
      <c r="B2654" s="171">
        <v>92986</v>
      </c>
      <c r="C2654" s="92" t="s">
        <v>2565</v>
      </c>
      <c r="D2654" s="92" t="s">
        <v>6462</v>
      </c>
      <c r="E2654" s="170">
        <v>17.91</v>
      </c>
    </row>
    <row r="2655" spans="2:5" ht="50.1" customHeight="1">
      <c r="B2655" s="171">
        <v>92987</v>
      </c>
      <c r="C2655" s="92" t="s">
        <v>2566</v>
      </c>
      <c r="D2655" s="92" t="s">
        <v>6462</v>
      </c>
      <c r="E2655" s="170">
        <v>24.91</v>
      </c>
    </row>
    <row r="2656" spans="2:5" ht="50.1" customHeight="1">
      <c r="B2656" s="171">
        <v>92988</v>
      </c>
      <c r="C2656" s="92" t="s">
        <v>2567</v>
      </c>
      <c r="D2656" s="92" t="s">
        <v>6462</v>
      </c>
      <c r="E2656" s="170">
        <v>24.96</v>
      </c>
    </row>
    <row r="2657" spans="2:5" ht="50.1" customHeight="1">
      <c r="B2657" s="171">
        <v>92989</v>
      </c>
      <c r="C2657" s="92" t="s">
        <v>2568</v>
      </c>
      <c r="D2657" s="92" t="s">
        <v>6462</v>
      </c>
      <c r="E2657" s="170">
        <v>34.44</v>
      </c>
    </row>
    <row r="2658" spans="2:5" ht="50.1" customHeight="1">
      <c r="B2658" s="171">
        <v>92990</v>
      </c>
      <c r="C2658" s="92" t="s">
        <v>2569</v>
      </c>
      <c r="D2658" s="92" t="s">
        <v>6462</v>
      </c>
      <c r="E2658" s="170">
        <v>34.06</v>
      </c>
    </row>
    <row r="2659" spans="2:5" ht="50.1" customHeight="1">
      <c r="B2659" s="171">
        <v>92991</v>
      </c>
      <c r="C2659" s="92" t="s">
        <v>2570</v>
      </c>
      <c r="D2659" s="92" t="s">
        <v>6462</v>
      </c>
      <c r="E2659" s="170">
        <v>44.83</v>
      </c>
    </row>
    <row r="2660" spans="2:5" ht="50.1" customHeight="1">
      <c r="B2660" s="171">
        <v>92992</v>
      </c>
      <c r="C2660" s="92" t="s">
        <v>2571</v>
      </c>
      <c r="D2660" s="92" t="s">
        <v>6462</v>
      </c>
      <c r="E2660" s="170">
        <v>44.86</v>
      </c>
    </row>
    <row r="2661" spans="2:5" ht="50.1" customHeight="1">
      <c r="B2661" s="171">
        <v>92993</v>
      </c>
      <c r="C2661" s="92" t="s">
        <v>2572</v>
      </c>
      <c r="D2661" s="92" t="s">
        <v>6462</v>
      </c>
      <c r="E2661" s="170">
        <v>57.36</v>
      </c>
    </row>
    <row r="2662" spans="2:5" ht="50.1" customHeight="1">
      <c r="B2662" s="171">
        <v>92994</v>
      </c>
      <c r="C2662" s="92" t="s">
        <v>2573</v>
      </c>
      <c r="D2662" s="92" t="s">
        <v>6462</v>
      </c>
      <c r="E2662" s="170">
        <v>57.92</v>
      </c>
    </row>
    <row r="2663" spans="2:5" ht="50.1" customHeight="1">
      <c r="B2663" s="171">
        <v>92995</v>
      </c>
      <c r="C2663" s="92" t="s">
        <v>2574</v>
      </c>
      <c r="D2663" s="92" t="s">
        <v>6462</v>
      </c>
      <c r="E2663" s="170">
        <v>71.260000000000005</v>
      </c>
    </row>
    <row r="2664" spans="2:5" ht="50.1" customHeight="1">
      <c r="B2664" s="171">
        <v>92996</v>
      </c>
      <c r="C2664" s="92" t="s">
        <v>2575</v>
      </c>
      <c r="D2664" s="92" t="s">
        <v>6462</v>
      </c>
      <c r="E2664" s="170">
        <v>71.45</v>
      </c>
    </row>
    <row r="2665" spans="2:5" ht="50.1" customHeight="1">
      <c r="B2665" s="171">
        <v>92997</v>
      </c>
      <c r="C2665" s="92" t="s">
        <v>2576</v>
      </c>
      <c r="D2665" s="92" t="s">
        <v>6462</v>
      </c>
      <c r="E2665" s="170">
        <v>86.53</v>
      </c>
    </row>
    <row r="2666" spans="2:5" ht="50.1" customHeight="1">
      <c r="B2666" s="171">
        <v>92998</v>
      </c>
      <c r="C2666" s="92" t="s">
        <v>2577</v>
      </c>
      <c r="D2666" s="92" t="s">
        <v>6462</v>
      </c>
      <c r="E2666" s="170">
        <v>87.34</v>
      </c>
    </row>
    <row r="2667" spans="2:5" ht="50.1" customHeight="1">
      <c r="B2667" s="171">
        <v>92999</v>
      </c>
      <c r="C2667" s="92" t="s">
        <v>2578</v>
      </c>
      <c r="D2667" s="92" t="s">
        <v>6462</v>
      </c>
      <c r="E2667" s="170">
        <v>113.79</v>
      </c>
    </row>
    <row r="2668" spans="2:5" ht="50.1" customHeight="1">
      <c r="B2668" s="171">
        <v>93000</v>
      </c>
      <c r="C2668" s="92" t="s">
        <v>2579</v>
      </c>
      <c r="D2668" s="92" t="s">
        <v>6462</v>
      </c>
      <c r="E2668" s="170">
        <v>114.47</v>
      </c>
    </row>
    <row r="2669" spans="2:5" ht="50.1" customHeight="1">
      <c r="B2669" s="171">
        <v>93001</v>
      </c>
      <c r="C2669" s="92" t="s">
        <v>2580</v>
      </c>
      <c r="D2669" s="92" t="s">
        <v>6462</v>
      </c>
      <c r="E2669" s="170">
        <v>138.87</v>
      </c>
    </row>
    <row r="2670" spans="2:5" ht="50.1" customHeight="1">
      <c r="B2670" s="171">
        <v>93002</v>
      </c>
      <c r="C2670" s="92" t="s">
        <v>2581</v>
      </c>
      <c r="D2670" s="92" t="s">
        <v>6462</v>
      </c>
      <c r="E2670" s="170">
        <v>142.65</v>
      </c>
    </row>
    <row r="2671" spans="2:5" ht="50.1" customHeight="1">
      <c r="B2671" s="171">
        <v>83446</v>
      </c>
      <c r="C2671" s="92" t="s">
        <v>2582</v>
      </c>
      <c r="D2671" s="92" t="s">
        <v>6219</v>
      </c>
      <c r="E2671" s="170">
        <v>134.47</v>
      </c>
    </row>
    <row r="2672" spans="2:5" ht="50.1" customHeight="1">
      <c r="B2672" s="171">
        <v>91936</v>
      </c>
      <c r="C2672" s="92" t="s">
        <v>2583</v>
      </c>
      <c r="D2672" s="92" t="s">
        <v>6219</v>
      </c>
      <c r="E2672" s="170">
        <v>9.68</v>
      </c>
    </row>
    <row r="2673" spans="2:5" ht="50.1" customHeight="1">
      <c r="B2673" s="171">
        <v>91937</v>
      </c>
      <c r="C2673" s="92" t="s">
        <v>2584</v>
      </c>
      <c r="D2673" s="92" t="s">
        <v>6219</v>
      </c>
      <c r="E2673" s="170">
        <v>8.15</v>
      </c>
    </row>
    <row r="2674" spans="2:5" ht="50.1" customHeight="1">
      <c r="B2674" s="171">
        <v>91939</v>
      </c>
      <c r="C2674" s="92" t="s">
        <v>2585</v>
      </c>
      <c r="D2674" s="92" t="s">
        <v>6219</v>
      </c>
      <c r="E2674" s="170">
        <v>19.43</v>
      </c>
    </row>
    <row r="2675" spans="2:5" ht="50.1" customHeight="1">
      <c r="B2675" s="171">
        <v>91940</v>
      </c>
      <c r="C2675" s="92" t="s">
        <v>2586</v>
      </c>
      <c r="D2675" s="92" t="s">
        <v>6219</v>
      </c>
      <c r="E2675" s="170">
        <v>10.41</v>
      </c>
    </row>
    <row r="2676" spans="2:5" ht="50.1" customHeight="1">
      <c r="B2676" s="171">
        <v>91941</v>
      </c>
      <c r="C2676" s="92" t="s">
        <v>2587</v>
      </c>
      <c r="D2676" s="92" t="s">
        <v>6219</v>
      </c>
      <c r="E2676" s="170">
        <v>7.03</v>
      </c>
    </row>
    <row r="2677" spans="2:5" ht="50.1" customHeight="1">
      <c r="B2677" s="171">
        <v>91942</v>
      </c>
      <c r="C2677" s="92" t="s">
        <v>2588</v>
      </c>
      <c r="D2677" s="92" t="s">
        <v>6219</v>
      </c>
      <c r="E2677" s="170">
        <v>23.99</v>
      </c>
    </row>
    <row r="2678" spans="2:5" ht="50.1" customHeight="1">
      <c r="B2678" s="171">
        <v>91943</v>
      </c>
      <c r="C2678" s="92" t="s">
        <v>2589</v>
      </c>
      <c r="D2678" s="92" t="s">
        <v>6219</v>
      </c>
      <c r="E2678" s="170">
        <v>13.61</v>
      </c>
    </row>
    <row r="2679" spans="2:5" ht="50.1" customHeight="1">
      <c r="B2679" s="171">
        <v>91944</v>
      </c>
      <c r="C2679" s="92" t="s">
        <v>2590</v>
      </c>
      <c r="D2679" s="92" t="s">
        <v>6219</v>
      </c>
      <c r="E2679" s="170">
        <v>9.73</v>
      </c>
    </row>
    <row r="2680" spans="2:5" ht="50.1" customHeight="1">
      <c r="B2680" s="171">
        <v>92865</v>
      </c>
      <c r="C2680" s="92" t="s">
        <v>2591</v>
      </c>
      <c r="D2680" s="92" t="s">
        <v>6219</v>
      </c>
      <c r="E2680" s="170">
        <v>6.57</v>
      </c>
    </row>
    <row r="2681" spans="2:5" ht="50.1" customHeight="1">
      <c r="B2681" s="171">
        <v>92866</v>
      </c>
      <c r="C2681" s="92" t="s">
        <v>2592</v>
      </c>
      <c r="D2681" s="92" t="s">
        <v>6219</v>
      </c>
      <c r="E2681" s="170">
        <v>5.68</v>
      </c>
    </row>
    <row r="2682" spans="2:5" ht="50.1" customHeight="1">
      <c r="B2682" s="171">
        <v>92867</v>
      </c>
      <c r="C2682" s="92" t="s">
        <v>2593</v>
      </c>
      <c r="D2682" s="92" t="s">
        <v>6219</v>
      </c>
      <c r="E2682" s="170">
        <v>18.399999999999999</v>
      </c>
    </row>
    <row r="2683" spans="2:5" ht="50.1" customHeight="1">
      <c r="B2683" s="171">
        <v>92868</v>
      </c>
      <c r="C2683" s="92" t="s">
        <v>2594</v>
      </c>
      <c r="D2683" s="92" t="s">
        <v>6219</v>
      </c>
      <c r="E2683" s="170">
        <v>9.3800000000000008</v>
      </c>
    </row>
    <row r="2684" spans="2:5" ht="50.1" customHeight="1">
      <c r="B2684" s="171">
        <v>92869</v>
      </c>
      <c r="C2684" s="92" t="s">
        <v>2595</v>
      </c>
      <c r="D2684" s="92" t="s">
        <v>6219</v>
      </c>
      <c r="E2684" s="170">
        <v>6</v>
      </c>
    </row>
    <row r="2685" spans="2:5" ht="50.1" customHeight="1">
      <c r="B2685" s="171">
        <v>92870</v>
      </c>
      <c r="C2685" s="92" t="s">
        <v>2596</v>
      </c>
      <c r="D2685" s="92" t="s">
        <v>6219</v>
      </c>
      <c r="E2685" s="170">
        <v>22.04</v>
      </c>
    </row>
    <row r="2686" spans="2:5" ht="50.1" customHeight="1">
      <c r="B2686" s="171">
        <v>92871</v>
      </c>
      <c r="C2686" s="92" t="s">
        <v>2597</v>
      </c>
      <c r="D2686" s="92" t="s">
        <v>6219</v>
      </c>
      <c r="E2686" s="170">
        <v>11.66</v>
      </c>
    </row>
    <row r="2687" spans="2:5" ht="50.1" customHeight="1">
      <c r="B2687" s="171">
        <v>92872</v>
      </c>
      <c r="C2687" s="92" t="s">
        <v>2598</v>
      </c>
      <c r="D2687" s="92" t="s">
        <v>6219</v>
      </c>
      <c r="E2687" s="170">
        <v>7.78</v>
      </c>
    </row>
    <row r="2688" spans="2:5" ht="50.1" customHeight="1">
      <c r="B2688" s="171">
        <v>95777</v>
      </c>
      <c r="C2688" s="92" t="s">
        <v>2599</v>
      </c>
      <c r="D2688" s="92" t="s">
        <v>6219</v>
      </c>
      <c r="E2688" s="170">
        <v>19.25</v>
      </c>
    </row>
    <row r="2689" spans="2:5" ht="50.1" customHeight="1">
      <c r="B2689" s="171">
        <v>95778</v>
      </c>
      <c r="C2689" s="92" t="s">
        <v>2600</v>
      </c>
      <c r="D2689" s="92" t="s">
        <v>6219</v>
      </c>
      <c r="E2689" s="170">
        <v>19.71</v>
      </c>
    </row>
    <row r="2690" spans="2:5" ht="50.1" customHeight="1">
      <c r="B2690" s="171">
        <v>95779</v>
      </c>
      <c r="C2690" s="92" t="s">
        <v>2601</v>
      </c>
      <c r="D2690" s="92" t="s">
        <v>6219</v>
      </c>
      <c r="E2690" s="170">
        <v>18.170000000000002</v>
      </c>
    </row>
    <row r="2691" spans="2:5" ht="50.1" customHeight="1">
      <c r="B2691" s="171">
        <v>95780</v>
      </c>
      <c r="C2691" s="92" t="s">
        <v>2602</v>
      </c>
      <c r="D2691" s="92" t="s">
        <v>6219</v>
      </c>
      <c r="E2691" s="170">
        <v>21.85</v>
      </c>
    </row>
    <row r="2692" spans="2:5" ht="50.1" customHeight="1">
      <c r="B2692" s="171">
        <v>95781</v>
      </c>
      <c r="C2692" s="92" t="s">
        <v>2603</v>
      </c>
      <c r="D2692" s="92" t="s">
        <v>6219</v>
      </c>
      <c r="E2692" s="170">
        <v>22.19</v>
      </c>
    </row>
    <row r="2693" spans="2:5" ht="50.1" customHeight="1">
      <c r="B2693" s="171">
        <v>95782</v>
      </c>
      <c r="C2693" s="92" t="s">
        <v>2604</v>
      </c>
      <c r="D2693" s="92" t="s">
        <v>6219</v>
      </c>
      <c r="E2693" s="170">
        <v>23.09</v>
      </c>
    </row>
    <row r="2694" spans="2:5" ht="50.1" customHeight="1">
      <c r="B2694" s="171">
        <v>95785</v>
      </c>
      <c r="C2694" s="92" t="s">
        <v>2605</v>
      </c>
      <c r="D2694" s="92" t="s">
        <v>6219</v>
      </c>
      <c r="E2694" s="170">
        <v>26.2</v>
      </c>
    </row>
    <row r="2695" spans="2:5" ht="50.1" customHeight="1">
      <c r="B2695" s="171">
        <v>95787</v>
      </c>
      <c r="C2695" s="92" t="s">
        <v>2606</v>
      </c>
      <c r="D2695" s="92" t="s">
        <v>6219</v>
      </c>
      <c r="E2695" s="170">
        <v>19.5</v>
      </c>
    </row>
    <row r="2696" spans="2:5" ht="50.1" customHeight="1">
      <c r="B2696" s="171">
        <v>95789</v>
      </c>
      <c r="C2696" s="92" t="s">
        <v>2607</v>
      </c>
      <c r="D2696" s="92" t="s">
        <v>6219</v>
      </c>
      <c r="E2696" s="170">
        <v>24.06</v>
      </c>
    </row>
    <row r="2697" spans="2:5" ht="50.1" customHeight="1">
      <c r="B2697" s="171">
        <v>95791</v>
      </c>
      <c r="C2697" s="92" t="s">
        <v>2608</v>
      </c>
      <c r="D2697" s="92" t="s">
        <v>6219</v>
      </c>
      <c r="E2697" s="170">
        <v>30.87</v>
      </c>
    </row>
    <row r="2698" spans="2:5" ht="50.1" customHeight="1">
      <c r="B2698" s="171">
        <v>95795</v>
      </c>
      <c r="C2698" s="92" t="s">
        <v>2609</v>
      </c>
      <c r="D2698" s="92" t="s">
        <v>6219</v>
      </c>
      <c r="E2698" s="170">
        <v>22.53</v>
      </c>
    </row>
    <row r="2699" spans="2:5" ht="50.1" customHeight="1">
      <c r="B2699" s="171">
        <v>95796</v>
      </c>
      <c r="C2699" s="92" t="s">
        <v>2610</v>
      </c>
      <c r="D2699" s="92" t="s">
        <v>6219</v>
      </c>
      <c r="E2699" s="170">
        <v>28.33</v>
      </c>
    </row>
    <row r="2700" spans="2:5" ht="50.1" customHeight="1">
      <c r="B2700" s="171">
        <v>95797</v>
      </c>
      <c r="C2700" s="92" t="s">
        <v>2611</v>
      </c>
      <c r="D2700" s="92" t="s">
        <v>6219</v>
      </c>
      <c r="E2700" s="170">
        <v>35.89</v>
      </c>
    </row>
    <row r="2701" spans="2:5" ht="50.1" customHeight="1">
      <c r="B2701" s="171">
        <v>95801</v>
      </c>
      <c r="C2701" s="92" t="s">
        <v>2612</v>
      </c>
      <c r="D2701" s="92" t="s">
        <v>6219</v>
      </c>
      <c r="E2701" s="170">
        <v>27.01</v>
      </c>
    </row>
    <row r="2702" spans="2:5" ht="50.1" customHeight="1">
      <c r="B2702" s="171">
        <v>95802</v>
      </c>
      <c r="C2702" s="92" t="s">
        <v>2613</v>
      </c>
      <c r="D2702" s="92" t="s">
        <v>6219</v>
      </c>
      <c r="E2702" s="170">
        <v>30.12</v>
      </c>
    </row>
    <row r="2703" spans="2:5" ht="50.1" customHeight="1">
      <c r="B2703" s="171">
        <v>95803</v>
      </c>
      <c r="C2703" s="92" t="s">
        <v>2614</v>
      </c>
      <c r="D2703" s="92" t="s">
        <v>6219</v>
      </c>
      <c r="E2703" s="170">
        <v>39.79</v>
      </c>
    </row>
    <row r="2704" spans="2:5" ht="50.1" customHeight="1">
      <c r="B2704" s="171">
        <v>95804</v>
      </c>
      <c r="C2704" s="92" t="s">
        <v>2615</v>
      </c>
      <c r="D2704" s="92" t="s">
        <v>6219</v>
      </c>
      <c r="E2704" s="170">
        <v>17.7</v>
      </c>
    </row>
    <row r="2705" spans="2:5" ht="50.1" customHeight="1">
      <c r="B2705" s="171">
        <v>95805</v>
      </c>
      <c r="C2705" s="92" t="s">
        <v>2616</v>
      </c>
      <c r="D2705" s="92" t="s">
        <v>6219</v>
      </c>
      <c r="E2705" s="170">
        <v>17.86</v>
      </c>
    </row>
    <row r="2706" spans="2:5" ht="50.1" customHeight="1">
      <c r="B2706" s="171">
        <v>95806</v>
      </c>
      <c r="C2706" s="92" t="s">
        <v>2617</v>
      </c>
      <c r="D2706" s="92" t="s">
        <v>6219</v>
      </c>
      <c r="E2706" s="170">
        <v>18.440000000000001</v>
      </c>
    </row>
    <row r="2707" spans="2:5" ht="50.1" customHeight="1">
      <c r="B2707" s="171">
        <v>95807</v>
      </c>
      <c r="C2707" s="92" t="s">
        <v>2618</v>
      </c>
      <c r="D2707" s="92" t="s">
        <v>6219</v>
      </c>
      <c r="E2707" s="170">
        <v>20.3</v>
      </c>
    </row>
    <row r="2708" spans="2:5" ht="50.1" customHeight="1">
      <c r="B2708" s="171">
        <v>95808</v>
      </c>
      <c r="C2708" s="92" t="s">
        <v>2619</v>
      </c>
      <c r="D2708" s="92" t="s">
        <v>6219</v>
      </c>
      <c r="E2708" s="170">
        <v>20.78</v>
      </c>
    </row>
    <row r="2709" spans="2:5" ht="50.1" customHeight="1">
      <c r="B2709" s="171">
        <v>95809</v>
      </c>
      <c r="C2709" s="92" t="s">
        <v>2620</v>
      </c>
      <c r="D2709" s="92" t="s">
        <v>6219</v>
      </c>
      <c r="E2709" s="170">
        <v>22.89</v>
      </c>
    </row>
    <row r="2710" spans="2:5" ht="50.1" customHeight="1">
      <c r="B2710" s="171">
        <v>95810</v>
      </c>
      <c r="C2710" s="92" t="s">
        <v>2621</v>
      </c>
      <c r="D2710" s="92" t="s">
        <v>6219</v>
      </c>
      <c r="E2710" s="170">
        <v>11.54</v>
      </c>
    </row>
    <row r="2711" spans="2:5" ht="50.1" customHeight="1">
      <c r="B2711" s="171">
        <v>95811</v>
      </c>
      <c r="C2711" s="92" t="s">
        <v>2622</v>
      </c>
      <c r="D2711" s="92" t="s">
        <v>6219</v>
      </c>
      <c r="E2711" s="170">
        <v>12</v>
      </c>
    </row>
    <row r="2712" spans="2:5" ht="50.1" customHeight="1">
      <c r="B2712" s="171">
        <v>95812</v>
      </c>
      <c r="C2712" s="92" t="s">
        <v>2623</v>
      </c>
      <c r="D2712" s="92" t="s">
        <v>6219</v>
      </c>
      <c r="E2712" s="170">
        <v>14.13</v>
      </c>
    </row>
    <row r="2713" spans="2:5" ht="50.1" customHeight="1">
      <c r="B2713" s="171">
        <v>95813</v>
      </c>
      <c r="C2713" s="92" t="s">
        <v>2624</v>
      </c>
      <c r="D2713" s="92" t="s">
        <v>6219</v>
      </c>
      <c r="E2713" s="170">
        <v>13.8</v>
      </c>
    </row>
    <row r="2714" spans="2:5" ht="50.1" customHeight="1">
      <c r="B2714" s="171">
        <v>95814</v>
      </c>
      <c r="C2714" s="92" t="s">
        <v>2625</v>
      </c>
      <c r="D2714" s="92" t="s">
        <v>6219</v>
      </c>
      <c r="E2714" s="170">
        <v>14.51</v>
      </c>
    </row>
    <row r="2715" spans="2:5" ht="50.1" customHeight="1">
      <c r="B2715" s="171">
        <v>95815</v>
      </c>
      <c r="C2715" s="92" t="s">
        <v>2626</v>
      </c>
      <c r="D2715" s="92" t="s">
        <v>6219</v>
      </c>
      <c r="E2715" s="170">
        <v>18.600000000000001</v>
      </c>
    </row>
    <row r="2716" spans="2:5" ht="50.1" customHeight="1">
      <c r="B2716" s="171">
        <v>95816</v>
      </c>
      <c r="C2716" s="92" t="s">
        <v>2627</v>
      </c>
      <c r="D2716" s="92" t="s">
        <v>6219</v>
      </c>
      <c r="E2716" s="170">
        <v>25.03</v>
      </c>
    </row>
    <row r="2717" spans="2:5" ht="50.1" customHeight="1">
      <c r="B2717" s="171">
        <v>95817</v>
      </c>
      <c r="C2717" s="92" t="s">
        <v>2628</v>
      </c>
      <c r="D2717" s="92" t="s">
        <v>6219</v>
      </c>
      <c r="E2717" s="170">
        <v>25.61</v>
      </c>
    </row>
    <row r="2718" spans="2:5" ht="50.1" customHeight="1">
      <c r="B2718" s="171">
        <v>95818</v>
      </c>
      <c r="C2718" s="92" t="s">
        <v>2629</v>
      </c>
      <c r="D2718" s="92" t="s">
        <v>6219</v>
      </c>
      <c r="E2718" s="170">
        <v>31.12</v>
      </c>
    </row>
    <row r="2719" spans="2:5" ht="50.1" customHeight="1">
      <c r="B2719" s="171">
        <v>97886</v>
      </c>
      <c r="C2719" s="92" t="s">
        <v>2630</v>
      </c>
      <c r="D2719" s="92" t="s">
        <v>6219</v>
      </c>
      <c r="E2719" s="170">
        <v>110.6</v>
      </c>
    </row>
    <row r="2720" spans="2:5" ht="50.1" customHeight="1">
      <c r="B2720" s="171">
        <v>97887</v>
      </c>
      <c r="C2720" s="92" t="s">
        <v>2631</v>
      </c>
      <c r="D2720" s="92" t="s">
        <v>6219</v>
      </c>
      <c r="E2720" s="170">
        <v>174.34</v>
      </c>
    </row>
    <row r="2721" spans="2:5" ht="50.1" customHeight="1">
      <c r="B2721" s="171">
        <v>97888</v>
      </c>
      <c r="C2721" s="92" t="s">
        <v>2632</v>
      </c>
      <c r="D2721" s="92" t="s">
        <v>6219</v>
      </c>
      <c r="E2721" s="170">
        <v>335.75</v>
      </c>
    </row>
    <row r="2722" spans="2:5" ht="50.1" customHeight="1">
      <c r="B2722" s="171">
        <v>97889</v>
      </c>
      <c r="C2722" s="92" t="s">
        <v>2633</v>
      </c>
      <c r="D2722" s="92" t="s">
        <v>6219</v>
      </c>
      <c r="E2722" s="170">
        <v>450.45</v>
      </c>
    </row>
    <row r="2723" spans="2:5" ht="50.1" customHeight="1">
      <c r="B2723" s="171">
        <v>97890</v>
      </c>
      <c r="C2723" s="92" t="s">
        <v>2634</v>
      </c>
      <c r="D2723" s="92" t="s">
        <v>6219</v>
      </c>
      <c r="E2723" s="170">
        <v>514.54</v>
      </c>
    </row>
    <row r="2724" spans="2:5" ht="50.1" customHeight="1">
      <c r="B2724" s="171">
        <v>97891</v>
      </c>
      <c r="C2724" s="92" t="s">
        <v>2635</v>
      </c>
      <c r="D2724" s="92" t="s">
        <v>6219</v>
      </c>
      <c r="E2724" s="170">
        <v>133.22</v>
      </c>
    </row>
    <row r="2725" spans="2:5" ht="50.1" customHeight="1">
      <c r="B2725" s="171">
        <v>97892</v>
      </c>
      <c r="C2725" s="92" t="s">
        <v>2636</v>
      </c>
      <c r="D2725" s="92" t="s">
        <v>6219</v>
      </c>
      <c r="E2725" s="170">
        <v>248.79</v>
      </c>
    </row>
    <row r="2726" spans="2:5" ht="50.1" customHeight="1">
      <c r="B2726" s="171">
        <v>97893</v>
      </c>
      <c r="C2726" s="92" t="s">
        <v>2637</v>
      </c>
      <c r="D2726" s="92" t="s">
        <v>6219</v>
      </c>
      <c r="E2726" s="170">
        <v>339.55</v>
      </c>
    </row>
    <row r="2727" spans="2:5" ht="50.1" customHeight="1">
      <c r="B2727" s="171">
        <v>97894</v>
      </c>
      <c r="C2727" s="92" t="s">
        <v>2638</v>
      </c>
      <c r="D2727" s="92" t="s">
        <v>6219</v>
      </c>
      <c r="E2727" s="170">
        <v>380.13</v>
      </c>
    </row>
    <row r="2728" spans="2:5" ht="50.1" customHeight="1">
      <c r="B2728" s="171">
        <v>68066</v>
      </c>
      <c r="C2728" s="92" t="s">
        <v>2639</v>
      </c>
      <c r="D2728" s="92" t="s">
        <v>6219</v>
      </c>
      <c r="E2728" s="170">
        <v>99.66</v>
      </c>
    </row>
    <row r="2729" spans="2:5" ht="50.1" customHeight="1">
      <c r="B2729" s="171">
        <v>72319</v>
      </c>
      <c r="C2729" s="92" t="s">
        <v>2640</v>
      </c>
      <c r="D2729" s="92" t="s">
        <v>6219</v>
      </c>
      <c r="E2729" s="128">
        <v>4853.34</v>
      </c>
    </row>
    <row r="2730" spans="2:5" ht="50.1" customHeight="1">
      <c r="B2730" s="171">
        <v>72341</v>
      </c>
      <c r="C2730" s="92" t="s">
        <v>2641</v>
      </c>
      <c r="D2730" s="92" t="s">
        <v>6219</v>
      </c>
      <c r="E2730" s="170">
        <v>296.77999999999997</v>
      </c>
    </row>
    <row r="2731" spans="2:5" ht="50.1" customHeight="1">
      <c r="B2731" s="171">
        <v>72343</v>
      </c>
      <c r="C2731" s="92" t="s">
        <v>2642</v>
      </c>
      <c r="D2731" s="92" t="s">
        <v>6219</v>
      </c>
      <c r="E2731" s="170">
        <v>355.61</v>
      </c>
    </row>
    <row r="2732" spans="2:5" ht="50.1" customHeight="1">
      <c r="B2732" s="171">
        <v>72344</v>
      </c>
      <c r="C2732" s="92" t="s">
        <v>2643</v>
      </c>
      <c r="D2732" s="92" t="s">
        <v>6219</v>
      </c>
      <c r="E2732" s="170">
        <v>619.04999999999995</v>
      </c>
    </row>
    <row r="2733" spans="2:5" ht="50.1" customHeight="1">
      <c r="B2733" s="171">
        <v>72345</v>
      </c>
      <c r="C2733" s="92" t="s">
        <v>2644</v>
      </c>
      <c r="D2733" s="92" t="s">
        <v>6219</v>
      </c>
      <c r="E2733" s="128">
        <v>1995.31</v>
      </c>
    </row>
    <row r="2734" spans="2:5" ht="50.1" customHeight="1">
      <c r="B2734" s="92" t="s">
        <v>2645</v>
      </c>
      <c r="C2734" s="92" t="s">
        <v>2646</v>
      </c>
      <c r="D2734" s="92" t="s">
        <v>6219</v>
      </c>
      <c r="E2734" s="170">
        <v>14.16</v>
      </c>
    </row>
    <row r="2735" spans="2:5" ht="50.1" customHeight="1">
      <c r="B2735" s="92" t="s">
        <v>2647</v>
      </c>
      <c r="C2735" s="92" t="s">
        <v>2648</v>
      </c>
      <c r="D2735" s="92" t="s">
        <v>6219</v>
      </c>
      <c r="E2735" s="170">
        <v>22.16</v>
      </c>
    </row>
    <row r="2736" spans="2:5" ht="50.1" customHeight="1">
      <c r="B2736" s="92" t="s">
        <v>2649</v>
      </c>
      <c r="C2736" s="92" t="s">
        <v>2650</v>
      </c>
      <c r="D2736" s="92" t="s">
        <v>6219</v>
      </c>
      <c r="E2736" s="170">
        <v>66.38</v>
      </c>
    </row>
    <row r="2737" spans="2:5" ht="50.1" customHeight="1">
      <c r="B2737" s="92" t="s">
        <v>2651</v>
      </c>
      <c r="C2737" s="92" t="s">
        <v>2652</v>
      </c>
      <c r="D2737" s="92" t="s">
        <v>6219</v>
      </c>
      <c r="E2737" s="170">
        <v>92.54</v>
      </c>
    </row>
    <row r="2738" spans="2:5" ht="50.1" customHeight="1">
      <c r="B2738" s="92" t="s">
        <v>2653</v>
      </c>
      <c r="C2738" s="92" t="s">
        <v>2654</v>
      </c>
      <c r="D2738" s="92" t="s">
        <v>6219</v>
      </c>
      <c r="E2738" s="170">
        <v>124.95</v>
      </c>
    </row>
    <row r="2739" spans="2:5" ht="50.1" customHeight="1">
      <c r="B2739" s="92" t="s">
        <v>2655</v>
      </c>
      <c r="C2739" s="92" t="s">
        <v>2656</v>
      </c>
      <c r="D2739" s="92" t="s">
        <v>6219</v>
      </c>
      <c r="E2739" s="170">
        <v>362.57</v>
      </c>
    </row>
    <row r="2740" spans="2:5" ht="50.1" customHeight="1">
      <c r="B2740" s="92" t="s">
        <v>2657</v>
      </c>
      <c r="C2740" s="92" t="s">
        <v>2658</v>
      </c>
      <c r="D2740" s="92" t="s">
        <v>6219</v>
      </c>
      <c r="E2740" s="170">
        <v>944.59</v>
      </c>
    </row>
    <row r="2741" spans="2:5" ht="50.1" customHeight="1">
      <c r="B2741" s="92" t="s">
        <v>2659</v>
      </c>
      <c r="C2741" s="92" t="s">
        <v>2660</v>
      </c>
      <c r="D2741" s="92" t="s">
        <v>6219</v>
      </c>
      <c r="E2741" s="128">
        <v>1292.57</v>
      </c>
    </row>
    <row r="2742" spans="2:5" ht="50.1" customHeight="1">
      <c r="B2742" s="92" t="s">
        <v>2661</v>
      </c>
      <c r="C2742" s="92" t="s">
        <v>2662</v>
      </c>
      <c r="D2742" s="92" t="s">
        <v>6219</v>
      </c>
      <c r="E2742" s="128">
        <v>2120.2800000000002</v>
      </c>
    </row>
    <row r="2743" spans="2:5" ht="50.1" customHeight="1">
      <c r="B2743" s="92" t="s">
        <v>2663</v>
      </c>
      <c r="C2743" s="92" t="s">
        <v>2664</v>
      </c>
      <c r="D2743" s="92" t="s">
        <v>6219</v>
      </c>
      <c r="E2743" s="170">
        <v>569.4</v>
      </c>
    </row>
    <row r="2744" spans="2:5" ht="50.1" customHeight="1">
      <c r="B2744" s="92" t="s">
        <v>2665</v>
      </c>
      <c r="C2744" s="92" t="s">
        <v>2666</v>
      </c>
      <c r="D2744" s="92" t="s">
        <v>6219</v>
      </c>
      <c r="E2744" s="170">
        <v>50.13</v>
      </c>
    </row>
    <row r="2745" spans="2:5" ht="50.1" customHeight="1">
      <c r="B2745" s="92" t="s">
        <v>2667</v>
      </c>
      <c r="C2745" s="92" t="s">
        <v>2668</v>
      </c>
      <c r="D2745" s="92" t="s">
        <v>6219</v>
      </c>
      <c r="E2745" s="170">
        <v>298.60000000000002</v>
      </c>
    </row>
    <row r="2746" spans="2:5" ht="50.1" customHeight="1">
      <c r="B2746" s="92" t="s">
        <v>2669</v>
      </c>
      <c r="C2746" s="92" t="s">
        <v>2670</v>
      </c>
      <c r="D2746" s="92" t="s">
        <v>6219</v>
      </c>
      <c r="E2746" s="170">
        <v>347.24</v>
      </c>
    </row>
    <row r="2747" spans="2:5" ht="50.1" customHeight="1">
      <c r="B2747" s="92" t="s">
        <v>2671</v>
      </c>
      <c r="C2747" s="92" t="s">
        <v>2672</v>
      </c>
      <c r="D2747" s="92" t="s">
        <v>6219</v>
      </c>
      <c r="E2747" s="170">
        <v>658.07</v>
      </c>
    </row>
    <row r="2748" spans="2:5" ht="50.1" customHeight="1">
      <c r="B2748" s="92" t="s">
        <v>2673</v>
      </c>
      <c r="C2748" s="92" t="s">
        <v>2674</v>
      </c>
      <c r="D2748" s="92" t="s">
        <v>6219</v>
      </c>
      <c r="E2748" s="170">
        <v>555.01</v>
      </c>
    </row>
    <row r="2749" spans="2:5" ht="50.1" customHeight="1">
      <c r="B2749" s="92" t="s">
        <v>2675</v>
      </c>
      <c r="C2749" s="92" t="s">
        <v>2676</v>
      </c>
      <c r="D2749" s="92" t="s">
        <v>6219</v>
      </c>
      <c r="E2749" s="170">
        <v>823.97</v>
      </c>
    </row>
    <row r="2750" spans="2:5" ht="50.1" customHeight="1">
      <c r="B2750" s="171">
        <v>83463</v>
      </c>
      <c r="C2750" s="92" t="s">
        <v>2677</v>
      </c>
      <c r="D2750" s="92" t="s">
        <v>6219</v>
      </c>
      <c r="E2750" s="170">
        <v>220.73</v>
      </c>
    </row>
    <row r="2751" spans="2:5" ht="50.1" customHeight="1">
      <c r="B2751" s="171">
        <v>84402</v>
      </c>
      <c r="C2751" s="92" t="s">
        <v>2678</v>
      </c>
      <c r="D2751" s="92" t="s">
        <v>6219</v>
      </c>
      <c r="E2751" s="170">
        <v>56.5</v>
      </c>
    </row>
    <row r="2752" spans="2:5" ht="50.1" customHeight="1">
      <c r="B2752" s="171">
        <v>93653</v>
      </c>
      <c r="C2752" s="92" t="s">
        <v>2679</v>
      </c>
      <c r="D2752" s="92" t="s">
        <v>6219</v>
      </c>
      <c r="E2752" s="170">
        <v>10.88</v>
      </c>
    </row>
    <row r="2753" spans="2:5" ht="50.1" customHeight="1">
      <c r="B2753" s="171">
        <v>93654</v>
      </c>
      <c r="C2753" s="92" t="s">
        <v>2680</v>
      </c>
      <c r="D2753" s="92" t="s">
        <v>6219</v>
      </c>
      <c r="E2753" s="170">
        <v>11.31</v>
      </c>
    </row>
    <row r="2754" spans="2:5" ht="50.1" customHeight="1">
      <c r="B2754" s="171">
        <v>93655</v>
      </c>
      <c r="C2754" s="92" t="s">
        <v>2681</v>
      </c>
      <c r="D2754" s="92" t="s">
        <v>6219</v>
      </c>
      <c r="E2754" s="170">
        <v>12.09</v>
      </c>
    </row>
    <row r="2755" spans="2:5" ht="50.1" customHeight="1">
      <c r="B2755" s="171">
        <v>93656</v>
      </c>
      <c r="C2755" s="92" t="s">
        <v>2682</v>
      </c>
      <c r="D2755" s="92" t="s">
        <v>6219</v>
      </c>
      <c r="E2755" s="170">
        <v>12.09</v>
      </c>
    </row>
    <row r="2756" spans="2:5" ht="50.1" customHeight="1">
      <c r="B2756" s="171">
        <v>93657</v>
      </c>
      <c r="C2756" s="92" t="s">
        <v>2683</v>
      </c>
      <c r="D2756" s="92" t="s">
        <v>6219</v>
      </c>
      <c r="E2756" s="170">
        <v>13.07</v>
      </c>
    </row>
    <row r="2757" spans="2:5" ht="50.1" customHeight="1">
      <c r="B2757" s="171">
        <v>93658</v>
      </c>
      <c r="C2757" s="92" t="s">
        <v>2684</v>
      </c>
      <c r="D2757" s="92" t="s">
        <v>6219</v>
      </c>
      <c r="E2757" s="170">
        <v>19</v>
      </c>
    </row>
    <row r="2758" spans="2:5" ht="50.1" customHeight="1">
      <c r="B2758" s="171">
        <v>93659</v>
      </c>
      <c r="C2758" s="92" t="s">
        <v>2685</v>
      </c>
      <c r="D2758" s="92" t="s">
        <v>6219</v>
      </c>
      <c r="E2758" s="170">
        <v>20.99</v>
      </c>
    </row>
    <row r="2759" spans="2:5" ht="50.1" customHeight="1">
      <c r="B2759" s="171">
        <v>93660</v>
      </c>
      <c r="C2759" s="92" t="s">
        <v>2686</v>
      </c>
      <c r="D2759" s="92" t="s">
        <v>6219</v>
      </c>
      <c r="E2759" s="170">
        <v>55.8</v>
      </c>
    </row>
    <row r="2760" spans="2:5" ht="50.1" customHeight="1">
      <c r="B2760" s="171">
        <v>93661</v>
      </c>
      <c r="C2760" s="92" t="s">
        <v>2687</v>
      </c>
      <c r="D2760" s="92" t="s">
        <v>6219</v>
      </c>
      <c r="E2760" s="170">
        <v>56.63</v>
      </c>
    </row>
    <row r="2761" spans="2:5" ht="50.1" customHeight="1">
      <c r="B2761" s="171">
        <v>93662</v>
      </c>
      <c r="C2761" s="92" t="s">
        <v>2688</v>
      </c>
      <c r="D2761" s="92" t="s">
        <v>6219</v>
      </c>
      <c r="E2761" s="170">
        <v>58.26</v>
      </c>
    </row>
    <row r="2762" spans="2:5" ht="50.1" customHeight="1">
      <c r="B2762" s="171">
        <v>93663</v>
      </c>
      <c r="C2762" s="92" t="s">
        <v>2689</v>
      </c>
      <c r="D2762" s="92" t="s">
        <v>6219</v>
      </c>
      <c r="E2762" s="170">
        <v>58.26</v>
      </c>
    </row>
    <row r="2763" spans="2:5" ht="50.1" customHeight="1">
      <c r="B2763" s="171">
        <v>93664</v>
      </c>
      <c r="C2763" s="92" t="s">
        <v>2690</v>
      </c>
      <c r="D2763" s="92" t="s">
        <v>6219</v>
      </c>
      <c r="E2763" s="170">
        <v>60.18</v>
      </c>
    </row>
    <row r="2764" spans="2:5" ht="50.1" customHeight="1">
      <c r="B2764" s="171">
        <v>93665</v>
      </c>
      <c r="C2764" s="92" t="s">
        <v>2691</v>
      </c>
      <c r="D2764" s="92" t="s">
        <v>6219</v>
      </c>
      <c r="E2764" s="170">
        <v>62.45</v>
      </c>
    </row>
    <row r="2765" spans="2:5" ht="50.1" customHeight="1">
      <c r="B2765" s="171">
        <v>93666</v>
      </c>
      <c r="C2765" s="92" t="s">
        <v>2692</v>
      </c>
      <c r="D2765" s="92" t="s">
        <v>6219</v>
      </c>
      <c r="E2765" s="170">
        <v>66.42</v>
      </c>
    </row>
    <row r="2766" spans="2:5" ht="50.1" customHeight="1">
      <c r="B2766" s="171">
        <v>93667</v>
      </c>
      <c r="C2766" s="92" t="s">
        <v>2693</v>
      </c>
      <c r="D2766" s="92" t="s">
        <v>6219</v>
      </c>
      <c r="E2766" s="170">
        <v>69.34</v>
      </c>
    </row>
    <row r="2767" spans="2:5" ht="50.1" customHeight="1">
      <c r="B2767" s="171">
        <v>93668</v>
      </c>
      <c r="C2767" s="92" t="s">
        <v>2694</v>
      </c>
      <c r="D2767" s="92" t="s">
        <v>6219</v>
      </c>
      <c r="E2767" s="170">
        <v>70.599999999999994</v>
      </c>
    </row>
    <row r="2768" spans="2:5" ht="50.1" customHeight="1">
      <c r="B2768" s="171">
        <v>93669</v>
      </c>
      <c r="C2768" s="92" t="s">
        <v>2695</v>
      </c>
      <c r="D2768" s="92" t="s">
        <v>6219</v>
      </c>
      <c r="E2768" s="170">
        <v>73</v>
      </c>
    </row>
    <row r="2769" spans="2:5" ht="50.1" customHeight="1">
      <c r="B2769" s="171">
        <v>93670</v>
      </c>
      <c r="C2769" s="92" t="s">
        <v>2696</v>
      </c>
      <c r="D2769" s="92" t="s">
        <v>6219</v>
      </c>
      <c r="E2769" s="170">
        <v>73</v>
      </c>
    </row>
    <row r="2770" spans="2:5" ht="50.1" customHeight="1">
      <c r="B2770" s="171">
        <v>93671</v>
      </c>
      <c r="C2770" s="92" t="s">
        <v>2697</v>
      </c>
      <c r="D2770" s="92" t="s">
        <v>6219</v>
      </c>
      <c r="E2770" s="170">
        <v>75.91</v>
      </c>
    </row>
    <row r="2771" spans="2:5" ht="50.1" customHeight="1">
      <c r="B2771" s="171">
        <v>93672</v>
      </c>
      <c r="C2771" s="92" t="s">
        <v>2698</v>
      </c>
      <c r="D2771" s="92" t="s">
        <v>6219</v>
      </c>
      <c r="E2771" s="170">
        <v>80.56</v>
      </c>
    </row>
    <row r="2772" spans="2:5" ht="50.1" customHeight="1">
      <c r="B2772" s="171">
        <v>93673</v>
      </c>
      <c r="C2772" s="92" t="s">
        <v>2699</v>
      </c>
      <c r="D2772" s="92" t="s">
        <v>6219</v>
      </c>
      <c r="E2772" s="170">
        <v>86.5</v>
      </c>
    </row>
    <row r="2773" spans="2:5" ht="50.1" customHeight="1">
      <c r="B2773" s="171">
        <v>72339</v>
      </c>
      <c r="C2773" s="92" t="s">
        <v>2700</v>
      </c>
      <c r="D2773" s="92" t="s">
        <v>6219</v>
      </c>
      <c r="E2773" s="170">
        <v>44.1</v>
      </c>
    </row>
    <row r="2774" spans="2:5" ht="50.1" customHeight="1">
      <c r="B2774" s="171">
        <v>83403</v>
      </c>
      <c r="C2774" s="92" t="s">
        <v>2701</v>
      </c>
      <c r="D2774" s="92" t="s">
        <v>6219</v>
      </c>
      <c r="E2774" s="170">
        <v>14.33</v>
      </c>
    </row>
    <row r="2775" spans="2:5" ht="50.1" customHeight="1">
      <c r="B2775" s="171">
        <v>83465</v>
      </c>
      <c r="C2775" s="92" t="s">
        <v>2702</v>
      </c>
      <c r="D2775" s="92" t="s">
        <v>6219</v>
      </c>
      <c r="E2775" s="170">
        <v>36.9</v>
      </c>
    </row>
    <row r="2776" spans="2:5" ht="50.1" customHeight="1">
      <c r="B2776" s="171">
        <v>91945</v>
      </c>
      <c r="C2776" s="92" t="s">
        <v>2703</v>
      </c>
      <c r="D2776" s="92" t="s">
        <v>6219</v>
      </c>
      <c r="E2776" s="170">
        <v>6.44</v>
      </c>
    </row>
    <row r="2777" spans="2:5" ht="50.1" customHeight="1">
      <c r="B2777" s="171">
        <v>91946</v>
      </c>
      <c r="C2777" s="92" t="s">
        <v>2704</v>
      </c>
      <c r="D2777" s="92" t="s">
        <v>6219</v>
      </c>
      <c r="E2777" s="170">
        <v>5.35</v>
      </c>
    </row>
    <row r="2778" spans="2:5" ht="50.1" customHeight="1">
      <c r="B2778" s="171">
        <v>91947</v>
      </c>
      <c r="C2778" s="92" t="s">
        <v>2705</v>
      </c>
      <c r="D2778" s="92" t="s">
        <v>6219</v>
      </c>
      <c r="E2778" s="170">
        <v>4.67</v>
      </c>
    </row>
    <row r="2779" spans="2:5" ht="50.1" customHeight="1">
      <c r="B2779" s="171">
        <v>91949</v>
      </c>
      <c r="C2779" s="92" t="s">
        <v>2706</v>
      </c>
      <c r="D2779" s="92" t="s">
        <v>6219</v>
      </c>
      <c r="E2779" s="170">
        <v>9.8000000000000007</v>
      </c>
    </row>
    <row r="2780" spans="2:5" ht="50.1" customHeight="1">
      <c r="B2780" s="171">
        <v>91950</v>
      </c>
      <c r="C2780" s="92" t="s">
        <v>2707</v>
      </c>
      <c r="D2780" s="92" t="s">
        <v>6219</v>
      </c>
      <c r="E2780" s="170">
        <v>8.48</v>
      </c>
    </row>
    <row r="2781" spans="2:5" ht="50.1" customHeight="1">
      <c r="B2781" s="171">
        <v>91951</v>
      </c>
      <c r="C2781" s="92" t="s">
        <v>2708</v>
      </c>
      <c r="D2781" s="92" t="s">
        <v>6219</v>
      </c>
      <c r="E2781" s="170">
        <v>7.69</v>
      </c>
    </row>
    <row r="2782" spans="2:5" ht="50.1" customHeight="1">
      <c r="B2782" s="171">
        <v>91952</v>
      </c>
      <c r="C2782" s="92" t="s">
        <v>2709</v>
      </c>
      <c r="D2782" s="92" t="s">
        <v>6219</v>
      </c>
      <c r="E2782" s="170">
        <v>12.16</v>
      </c>
    </row>
    <row r="2783" spans="2:5" ht="50.1" customHeight="1">
      <c r="B2783" s="171">
        <v>91953</v>
      </c>
      <c r="C2783" s="92" t="s">
        <v>2710</v>
      </c>
      <c r="D2783" s="92" t="s">
        <v>6219</v>
      </c>
      <c r="E2783" s="170">
        <v>17.510000000000002</v>
      </c>
    </row>
    <row r="2784" spans="2:5" ht="50.1" customHeight="1">
      <c r="B2784" s="171">
        <v>91954</v>
      </c>
      <c r="C2784" s="92" t="s">
        <v>2711</v>
      </c>
      <c r="D2784" s="92" t="s">
        <v>6219</v>
      </c>
      <c r="E2784" s="170">
        <v>16.329999999999998</v>
      </c>
    </row>
    <row r="2785" spans="2:5" ht="50.1" customHeight="1">
      <c r="B2785" s="171">
        <v>91955</v>
      </c>
      <c r="C2785" s="92" t="s">
        <v>2712</v>
      </c>
      <c r="D2785" s="92" t="s">
        <v>6219</v>
      </c>
      <c r="E2785" s="170">
        <v>21.68</v>
      </c>
    </row>
    <row r="2786" spans="2:5" ht="50.1" customHeight="1">
      <c r="B2786" s="171">
        <v>91956</v>
      </c>
      <c r="C2786" s="92" t="s">
        <v>2713</v>
      </c>
      <c r="D2786" s="92" t="s">
        <v>6219</v>
      </c>
      <c r="E2786" s="170">
        <v>26.47</v>
      </c>
    </row>
    <row r="2787" spans="2:5" ht="50.1" customHeight="1">
      <c r="B2787" s="171">
        <v>91957</v>
      </c>
      <c r="C2787" s="92" t="s">
        <v>2714</v>
      </c>
      <c r="D2787" s="92" t="s">
        <v>6219</v>
      </c>
      <c r="E2787" s="170">
        <v>31.82</v>
      </c>
    </row>
    <row r="2788" spans="2:5" ht="50.1" customHeight="1">
      <c r="B2788" s="171">
        <v>91958</v>
      </c>
      <c r="C2788" s="92" t="s">
        <v>2715</v>
      </c>
      <c r="D2788" s="92" t="s">
        <v>6219</v>
      </c>
      <c r="E2788" s="170">
        <v>22.33</v>
      </c>
    </row>
    <row r="2789" spans="2:5" ht="50.1" customHeight="1">
      <c r="B2789" s="171">
        <v>91959</v>
      </c>
      <c r="C2789" s="92" t="s">
        <v>2716</v>
      </c>
      <c r="D2789" s="92" t="s">
        <v>6219</v>
      </c>
      <c r="E2789" s="170">
        <v>27.68</v>
      </c>
    </row>
    <row r="2790" spans="2:5" ht="50.1" customHeight="1">
      <c r="B2790" s="171">
        <v>91960</v>
      </c>
      <c r="C2790" s="92" t="s">
        <v>2717</v>
      </c>
      <c r="D2790" s="92" t="s">
        <v>6219</v>
      </c>
      <c r="E2790" s="170">
        <v>30.64</v>
      </c>
    </row>
    <row r="2791" spans="2:5" ht="50.1" customHeight="1">
      <c r="B2791" s="171">
        <v>91961</v>
      </c>
      <c r="C2791" s="92" t="s">
        <v>2718</v>
      </c>
      <c r="D2791" s="92" t="s">
        <v>6219</v>
      </c>
      <c r="E2791" s="170">
        <v>35.99</v>
      </c>
    </row>
    <row r="2792" spans="2:5" ht="50.1" customHeight="1">
      <c r="B2792" s="171">
        <v>91962</v>
      </c>
      <c r="C2792" s="92" t="s">
        <v>2719</v>
      </c>
      <c r="D2792" s="92" t="s">
        <v>6219</v>
      </c>
      <c r="E2792" s="170">
        <v>40.81</v>
      </c>
    </row>
    <row r="2793" spans="2:5" ht="50.1" customHeight="1">
      <c r="B2793" s="171">
        <v>91963</v>
      </c>
      <c r="C2793" s="92" t="s">
        <v>2720</v>
      </c>
      <c r="D2793" s="92" t="s">
        <v>6219</v>
      </c>
      <c r="E2793" s="170">
        <v>46.16</v>
      </c>
    </row>
    <row r="2794" spans="2:5" ht="50.1" customHeight="1">
      <c r="B2794" s="171">
        <v>91964</v>
      </c>
      <c r="C2794" s="92" t="s">
        <v>2721</v>
      </c>
      <c r="D2794" s="92" t="s">
        <v>6219</v>
      </c>
      <c r="E2794" s="170">
        <v>36.64</v>
      </c>
    </row>
    <row r="2795" spans="2:5" ht="50.1" customHeight="1">
      <c r="B2795" s="171">
        <v>91965</v>
      </c>
      <c r="C2795" s="92" t="s">
        <v>2722</v>
      </c>
      <c r="D2795" s="92" t="s">
        <v>6219</v>
      </c>
      <c r="E2795" s="170">
        <v>41.99</v>
      </c>
    </row>
    <row r="2796" spans="2:5" ht="50.1" customHeight="1">
      <c r="B2796" s="171">
        <v>91966</v>
      </c>
      <c r="C2796" s="92" t="s">
        <v>2723</v>
      </c>
      <c r="D2796" s="92" t="s">
        <v>6219</v>
      </c>
      <c r="E2796" s="170">
        <v>32.5</v>
      </c>
    </row>
    <row r="2797" spans="2:5" ht="50.1" customHeight="1">
      <c r="B2797" s="171">
        <v>91967</v>
      </c>
      <c r="C2797" s="92" t="s">
        <v>2724</v>
      </c>
      <c r="D2797" s="92" t="s">
        <v>6219</v>
      </c>
      <c r="E2797" s="170">
        <v>37.85</v>
      </c>
    </row>
    <row r="2798" spans="2:5" ht="50.1" customHeight="1">
      <c r="B2798" s="171">
        <v>91968</v>
      </c>
      <c r="C2798" s="92" t="s">
        <v>2725</v>
      </c>
      <c r="D2798" s="92" t="s">
        <v>6219</v>
      </c>
      <c r="E2798" s="170">
        <v>44.95</v>
      </c>
    </row>
    <row r="2799" spans="2:5" ht="50.1" customHeight="1">
      <c r="B2799" s="171">
        <v>91969</v>
      </c>
      <c r="C2799" s="92" t="s">
        <v>2726</v>
      </c>
      <c r="D2799" s="92" t="s">
        <v>6219</v>
      </c>
      <c r="E2799" s="170">
        <v>50.3</v>
      </c>
    </row>
    <row r="2800" spans="2:5" ht="50.1" customHeight="1">
      <c r="B2800" s="171">
        <v>91970</v>
      </c>
      <c r="C2800" s="92" t="s">
        <v>2727</v>
      </c>
      <c r="D2800" s="92" t="s">
        <v>6219</v>
      </c>
      <c r="E2800" s="170">
        <v>47.04</v>
      </c>
    </row>
    <row r="2801" spans="2:5" ht="50.1" customHeight="1">
      <c r="B2801" s="171">
        <v>91971</v>
      </c>
      <c r="C2801" s="92" t="s">
        <v>2728</v>
      </c>
      <c r="D2801" s="92" t="s">
        <v>6219</v>
      </c>
      <c r="E2801" s="170">
        <v>55.52</v>
      </c>
    </row>
    <row r="2802" spans="2:5" ht="50.1" customHeight="1">
      <c r="B2802" s="171">
        <v>91972</v>
      </c>
      <c r="C2802" s="92" t="s">
        <v>2729</v>
      </c>
      <c r="D2802" s="92" t="s">
        <v>6219</v>
      </c>
      <c r="E2802" s="170">
        <v>51.21</v>
      </c>
    </row>
    <row r="2803" spans="2:5" ht="50.1" customHeight="1">
      <c r="B2803" s="171">
        <v>91973</v>
      </c>
      <c r="C2803" s="92" t="s">
        <v>2730</v>
      </c>
      <c r="D2803" s="92" t="s">
        <v>6219</v>
      </c>
      <c r="E2803" s="170">
        <v>59.69</v>
      </c>
    </row>
    <row r="2804" spans="2:5" ht="50.1" customHeight="1">
      <c r="B2804" s="171">
        <v>91974</v>
      </c>
      <c r="C2804" s="92" t="s">
        <v>2731</v>
      </c>
      <c r="D2804" s="92" t="s">
        <v>6219</v>
      </c>
      <c r="E2804" s="170">
        <v>42.87</v>
      </c>
    </row>
    <row r="2805" spans="2:5" ht="50.1" customHeight="1">
      <c r="B2805" s="171">
        <v>91975</v>
      </c>
      <c r="C2805" s="92" t="s">
        <v>2732</v>
      </c>
      <c r="D2805" s="92" t="s">
        <v>6219</v>
      </c>
      <c r="E2805" s="170">
        <v>51.35</v>
      </c>
    </row>
    <row r="2806" spans="2:5" ht="50.1" customHeight="1">
      <c r="B2806" s="171">
        <v>91976</v>
      </c>
      <c r="C2806" s="92" t="s">
        <v>2733</v>
      </c>
      <c r="D2806" s="92" t="s">
        <v>6219</v>
      </c>
      <c r="E2806" s="170">
        <v>63.29</v>
      </c>
    </row>
    <row r="2807" spans="2:5" ht="50.1" customHeight="1">
      <c r="B2807" s="171">
        <v>91977</v>
      </c>
      <c r="C2807" s="92" t="s">
        <v>2734</v>
      </c>
      <c r="D2807" s="92" t="s">
        <v>6219</v>
      </c>
      <c r="E2807" s="170">
        <v>71.77</v>
      </c>
    </row>
    <row r="2808" spans="2:5" ht="50.1" customHeight="1">
      <c r="B2808" s="171">
        <v>91978</v>
      </c>
      <c r="C2808" s="92" t="s">
        <v>2735</v>
      </c>
      <c r="D2808" s="92" t="s">
        <v>6219</v>
      </c>
      <c r="E2808" s="170">
        <v>25.94</v>
      </c>
    </row>
    <row r="2809" spans="2:5" ht="50.1" customHeight="1">
      <c r="B2809" s="171">
        <v>91979</v>
      </c>
      <c r="C2809" s="92" t="s">
        <v>2736</v>
      </c>
      <c r="D2809" s="92" t="s">
        <v>6219</v>
      </c>
      <c r="E2809" s="170">
        <v>31.29</v>
      </c>
    </row>
    <row r="2810" spans="2:5" ht="50.1" customHeight="1">
      <c r="B2810" s="171">
        <v>91980</v>
      </c>
      <c r="C2810" s="92" t="s">
        <v>2737</v>
      </c>
      <c r="D2810" s="92" t="s">
        <v>6219</v>
      </c>
      <c r="E2810" s="170">
        <v>25.11</v>
      </c>
    </row>
    <row r="2811" spans="2:5" ht="50.1" customHeight="1">
      <c r="B2811" s="171">
        <v>91981</v>
      </c>
      <c r="C2811" s="92" t="s">
        <v>2738</v>
      </c>
      <c r="D2811" s="92" t="s">
        <v>6219</v>
      </c>
      <c r="E2811" s="170">
        <v>30.46</v>
      </c>
    </row>
    <row r="2812" spans="2:5" ht="50.1" customHeight="1">
      <c r="B2812" s="171">
        <v>91982</v>
      </c>
      <c r="C2812" s="92" t="s">
        <v>2739</v>
      </c>
      <c r="D2812" s="92" t="s">
        <v>6219</v>
      </c>
      <c r="E2812" s="170">
        <v>59.81</v>
      </c>
    </row>
    <row r="2813" spans="2:5" ht="50.1" customHeight="1">
      <c r="B2813" s="171">
        <v>91983</v>
      </c>
      <c r="C2813" s="92" t="s">
        <v>2740</v>
      </c>
      <c r="D2813" s="92" t="s">
        <v>6219</v>
      </c>
      <c r="E2813" s="170">
        <v>65.16</v>
      </c>
    </row>
    <row r="2814" spans="2:5" ht="50.1" customHeight="1">
      <c r="B2814" s="171">
        <v>91984</v>
      </c>
      <c r="C2814" s="92" t="s">
        <v>2741</v>
      </c>
      <c r="D2814" s="92" t="s">
        <v>6219</v>
      </c>
      <c r="E2814" s="170">
        <v>11.4</v>
      </c>
    </row>
    <row r="2815" spans="2:5" ht="50.1" customHeight="1">
      <c r="B2815" s="171">
        <v>91985</v>
      </c>
      <c r="C2815" s="92" t="s">
        <v>2742</v>
      </c>
      <c r="D2815" s="92" t="s">
        <v>6219</v>
      </c>
      <c r="E2815" s="170">
        <v>16.75</v>
      </c>
    </row>
    <row r="2816" spans="2:5" ht="50.1" customHeight="1">
      <c r="B2816" s="171">
        <v>91986</v>
      </c>
      <c r="C2816" s="92" t="s">
        <v>2743</v>
      </c>
      <c r="D2816" s="92" t="s">
        <v>6219</v>
      </c>
      <c r="E2816" s="170">
        <v>24.23</v>
      </c>
    </row>
    <row r="2817" spans="2:5" ht="50.1" customHeight="1">
      <c r="B2817" s="171">
        <v>91987</v>
      </c>
      <c r="C2817" s="92" t="s">
        <v>2744</v>
      </c>
      <c r="D2817" s="92" t="s">
        <v>6219</v>
      </c>
      <c r="E2817" s="170">
        <v>29.58</v>
      </c>
    </row>
    <row r="2818" spans="2:5" ht="50.1" customHeight="1">
      <c r="B2818" s="171">
        <v>91988</v>
      </c>
      <c r="C2818" s="92" t="s">
        <v>2745</v>
      </c>
      <c r="D2818" s="92" t="s">
        <v>6219</v>
      </c>
      <c r="E2818" s="170">
        <v>14.17</v>
      </c>
    </row>
    <row r="2819" spans="2:5" ht="50.1" customHeight="1">
      <c r="B2819" s="171">
        <v>91989</v>
      </c>
      <c r="C2819" s="92" t="s">
        <v>2746</v>
      </c>
      <c r="D2819" s="92" t="s">
        <v>6219</v>
      </c>
      <c r="E2819" s="170">
        <v>19.52</v>
      </c>
    </row>
    <row r="2820" spans="2:5" ht="50.1" customHeight="1">
      <c r="B2820" s="171">
        <v>91990</v>
      </c>
      <c r="C2820" s="92" t="s">
        <v>2747</v>
      </c>
      <c r="D2820" s="92" t="s">
        <v>6219</v>
      </c>
      <c r="E2820" s="170">
        <v>21.79</v>
      </c>
    </row>
    <row r="2821" spans="2:5" ht="50.1" customHeight="1">
      <c r="B2821" s="171">
        <v>91991</v>
      </c>
      <c r="C2821" s="92" t="s">
        <v>2748</v>
      </c>
      <c r="D2821" s="92" t="s">
        <v>6219</v>
      </c>
      <c r="E2821" s="170">
        <v>23.28</v>
      </c>
    </row>
    <row r="2822" spans="2:5" ht="50.1" customHeight="1">
      <c r="B2822" s="171">
        <v>91992</v>
      </c>
      <c r="C2822" s="92" t="s">
        <v>2749</v>
      </c>
      <c r="D2822" s="92" t="s">
        <v>6219</v>
      </c>
      <c r="E2822" s="170">
        <v>27.14</v>
      </c>
    </row>
    <row r="2823" spans="2:5" ht="50.1" customHeight="1">
      <c r="B2823" s="171">
        <v>91993</v>
      </c>
      <c r="C2823" s="92" t="s">
        <v>2750</v>
      </c>
      <c r="D2823" s="92" t="s">
        <v>6219</v>
      </c>
      <c r="E2823" s="170">
        <v>28.63</v>
      </c>
    </row>
    <row r="2824" spans="2:5" ht="50.1" customHeight="1">
      <c r="B2824" s="171">
        <v>91994</v>
      </c>
      <c r="C2824" s="92" t="s">
        <v>2751</v>
      </c>
      <c r="D2824" s="92" t="s">
        <v>6219</v>
      </c>
      <c r="E2824" s="170">
        <v>15.56</v>
      </c>
    </row>
    <row r="2825" spans="2:5" ht="50.1" customHeight="1">
      <c r="B2825" s="171">
        <v>91995</v>
      </c>
      <c r="C2825" s="92" t="s">
        <v>2752</v>
      </c>
      <c r="D2825" s="92" t="s">
        <v>6219</v>
      </c>
      <c r="E2825" s="170">
        <v>17.05</v>
      </c>
    </row>
    <row r="2826" spans="2:5" ht="50.1" customHeight="1">
      <c r="B2826" s="171">
        <v>91996</v>
      </c>
      <c r="C2826" s="92" t="s">
        <v>2753</v>
      </c>
      <c r="D2826" s="92" t="s">
        <v>6219</v>
      </c>
      <c r="E2826" s="170">
        <v>20.91</v>
      </c>
    </row>
    <row r="2827" spans="2:5" ht="50.1" customHeight="1">
      <c r="B2827" s="171">
        <v>91997</v>
      </c>
      <c r="C2827" s="92" t="s">
        <v>2754</v>
      </c>
      <c r="D2827" s="92" t="s">
        <v>6219</v>
      </c>
      <c r="E2827" s="170">
        <v>22.4</v>
      </c>
    </row>
    <row r="2828" spans="2:5" ht="50.1" customHeight="1">
      <c r="B2828" s="171">
        <v>91998</v>
      </c>
      <c r="C2828" s="92" t="s">
        <v>2755</v>
      </c>
      <c r="D2828" s="92" t="s">
        <v>6219</v>
      </c>
      <c r="E2828" s="170">
        <v>13.13</v>
      </c>
    </row>
    <row r="2829" spans="2:5" ht="50.1" customHeight="1">
      <c r="B2829" s="171">
        <v>91999</v>
      </c>
      <c r="C2829" s="92" t="s">
        <v>2756</v>
      </c>
      <c r="D2829" s="92" t="s">
        <v>6219</v>
      </c>
      <c r="E2829" s="170">
        <v>14.62</v>
      </c>
    </row>
    <row r="2830" spans="2:5" ht="50.1" customHeight="1">
      <c r="B2830" s="171">
        <v>92000</v>
      </c>
      <c r="C2830" s="92" t="s">
        <v>2757</v>
      </c>
      <c r="D2830" s="92" t="s">
        <v>6219</v>
      </c>
      <c r="E2830" s="170">
        <v>18.48</v>
      </c>
    </row>
    <row r="2831" spans="2:5" ht="50.1" customHeight="1">
      <c r="B2831" s="171">
        <v>92001</v>
      </c>
      <c r="C2831" s="92" t="s">
        <v>2758</v>
      </c>
      <c r="D2831" s="92" t="s">
        <v>6219</v>
      </c>
      <c r="E2831" s="170">
        <v>19.97</v>
      </c>
    </row>
    <row r="2832" spans="2:5" ht="50.1" customHeight="1">
      <c r="B2832" s="171">
        <v>92002</v>
      </c>
      <c r="C2832" s="92" t="s">
        <v>2759</v>
      </c>
      <c r="D2832" s="92" t="s">
        <v>6219</v>
      </c>
      <c r="E2832" s="170">
        <v>29.1</v>
      </c>
    </row>
    <row r="2833" spans="2:5" ht="50.1" customHeight="1">
      <c r="B2833" s="171">
        <v>92003</v>
      </c>
      <c r="C2833" s="92" t="s">
        <v>2760</v>
      </c>
      <c r="D2833" s="92" t="s">
        <v>6219</v>
      </c>
      <c r="E2833" s="170">
        <v>32.08</v>
      </c>
    </row>
    <row r="2834" spans="2:5" ht="50.1" customHeight="1">
      <c r="B2834" s="171">
        <v>92004</v>
      </c>
      <c r="C2834" s="92" t="s">
        <v>2761</v>
      </c>
      <c r="D2834" s="92" t="s">
        <v>6219</v>
      </c>
      <c r="E2834" s="170">
        <v>34.450000000000003</v>
      </c>
    </row>
    <row r="2835" spans="2:5" ht="50.1" customHeight="1">
      <c r="B2835" s="171">
        <v>92005</v>
      </c>
      <c r="C2835" s="92" t="s">
        <v>2762</v>
      </c>
      <c r="D2835" s="92" t="s">
        <v>6219</v>
      </c>
      <c r="E2835" s="170">
        <v>37.43</v>
      </c>
    </row>
    <row r="2836" spans="2:5" ht="50.1" customHeight="1">
      <c r="B2836" s="171">
        <v>92006</v>
      </c>
      <c r="C2836" s="92" t="s">
        <v>2763</v>
      </c>
      <c r="D2836" s="92" t="s">
        <v>6219</v>
      </c>
      <c r="E2836" s="170">
        <v>24.25</v>
      </c>
    </row>
    <row r="2837" spans="2:5" ht="50.1" customHeight="1">
      <c r="B2837" s="171">
        <v>92007</v>
      </c>
      <c r="C2837" s="92" t="s">
        <v>2764</v>
      </c>
      <c r="D2837" s="92" t="s">
        <v>6219</v>
      </c>
      <c r="E2837" s="170">
        <v>27.23</v>
      </c>
    </row>
    <row r="2838" spans="2:5" ht="50.1" customHeight="1">
      <c r="B2838" s="171">
        <v>92008</v>
      </c>
      <c r="C2838" s="92" t="s">
        <v>2765</v>
      </c>
      <c r="D2838" s="92" t="s">
        <v>6219</v>
      </c>
      <c r="E2838" s="170">
        <v>29.6</v>
      </c>
    </row>
    <row r="2839" spans="2:5" ht="50.1" customHeight="1">
      <c r="B2839" s="171">
        <v>92009</v>
      </c>
      <c r="C2839" s="92" t="s">
        <v>2766</v>
      </c>
      <c r="D2839" s="92" t="s">
        <v>6219</v>
      </c>
      <c r="E2839" s="170">
        <v>32.58</v>
      </c>
    </row>
    <row r="2840" spans="2:5" ht="50.1" customHeight="1">
      <c r="B2840" s="171">
        <v>92010</v>
      </c>
      <c r="C2840" s="92" t="s">
        <v>2767</v>
      </c>
      <c r="D2840" s="92" t="s">
        <v>6219</v>
      </c>
      <c r="E2840" s="170">
        <v>42.64</v>
      </c>
    </row>
    <row r="2841" spans="2:5" ht="50.1" customHeight="1">
      <c r="B2841" s="171">
        <v>92011</v>
      </c>
      <c r="C2841" s="92" t="s">
        <v>2768</v>
      </c>
      <c r="D2841" s="92" t="s">
        <v>6219</v>
      </c>
      <c r="E2841" s="170">
        <v>47.11</v>
      </c>
    </row>
    <row r="2842" spans="2:5" ht="50.1" customHeight="1">
      <c r="B2842" s="171">
        <v>92012</v>
      </c>
      <c r="C2842" s="92" t="s">
        <v>2769</v>
      </c>
      <c r="D2842" s="92" t="s">
        <v>6219</v>
      </c>
      <c r="E2842" s="170">
        <v>47.99</v>
      </c>
    </row>
    <row r="2843" spans="2:5" ht="50.1" customHeight="1">
      <c r="B2843" s="171">
        <v>92013</v>
      </c>
      <c r="C2843" s="92" t="s">
        <v>2770</v>
      </c>
      <c r="D2843" s="92" t="s">
        <v>6219</v>
      </c>
      <c r="E2843" s="170">
        <v>52.46</v>
      </c>
    </row>
    <row r="2844" spans="2:5" ht="50.1" customHeight="1">
      <c r="B2844" s="171">
        <v>92014</v>
      </c>
      <c r="C2844" s="92" t="s">
        <v>2771</v>
      </c>
      <c r="D2844" s="92" t="s">
        <v>6219</v>
      </c>
      <c r="E2844" s="170">
        <v>35.380000000000003</v>
      </c>
    </row>
    <row r="2845" spans="2:5" ht="50.1" customHeight="1">
      <c r="B2845" s="171">
        <v>92015</v>
      </c>
      <c r="C2845" s="92" t="s">
        <v>2772</v>
      </c>
      <c r="D2845" s="92" t="s">
        <v>6219</v>
      </c>
      <c r="E2845" s="170">
        <v>39.85</v>
      </c>
    </row>
    <row r="2846" spans="2:5" ht="50.1" customHeight="1">
      <c r="B2846" s="171">
        <v>92016</v>
      </c>
      <c r="C2846" s="92" t="s">
        <v>2773</v>
      </c>
      <c r="D2846" s="92" t="s">
        <v>6219</v>
      </c>
      <c r="E2846" s="170">
        <v>40.729999999999997</v>
      </c>
    </row>
    <row r="2847" spans="2:5" ht="50.1" customHeight="1">
      <c r="B2847" s="171">
        <v>92017</v>
      </c>
      <c r="C2847" s="92" t="s">
        <v>2774</v>
      </c>
      <c r="D2847" s="92" t="s">
        <v>6219</v>
      </c>
      <c r="E2847" s="170">
        <v>45.2</v>
      </c>
    </row>
    <row r="2848" spans="2:5" ht="50.1" customHeight="1">
      <c r="B2848" s="171">
        <v>92018</v>
      </c>
      <c r="C2848" s="92" t="s">
        <v>2775</v>
      </c>
      <c r="D2848" s="92" t="s">
        <v>6219</v>
      </c>
      <c r="E2848" s="170">
        <v>46.83</v>
      </c>
    </row>
    <row r="2849" spans="2:5" ht="50.1" customHeight="1">
      <c r="B2849" s="171">
        <v>92019</v>
      </c>
      <c r="C2849" s="92" t="s">
        <v>2776</v>
      </c>
      <c r="D2849" s="92" t="s">
        <v>6219</v>
      </c>
      <c r="E2849" s="170">
        <v>55.31</v>
      </c>
    </row>
    <row r="2850" spans="2:5" ht="50.1" customHeight="1">
      <c r="B2850" s="171">
        <v>92020</v>
      </c>
      <c r="C2850" s="92" t="s">
        <v>2777</v>
      </c>
      <c r="D2850" s="92" t="s">
        <v>6219</v>
      </c>
      <c r="E2850" s="170">
        <v>69.239999999999995</v>
      </c>
    </row>
    <row r="2851" spans="2:5" ht="50.1" customHeight="1">
      <c r="B2851" s="171">
        <v>92021</v>
      </c>
      <c r="C2851" s="92" t="s">
        <v>2778</v>
      </c>
      <c r="D2851" s="92" t="s">
        <v>6219</v>
      </c>
      <c r="E2851" s="170">
        <v>77.72</v>
      </c>
    </row>
    <row r="2852" spans="2:5" ht="50.1" customHeight="1">
      <c r="B2852" s="171">
        <v>92022</v>
      </c>
      <c r="C2852" s="92" t="s">
        <v>2779</v>
      </c>
      <c r="D2852" s="92" t="s">
        <v>6219</v>
      </c>
      <c r="E2852" s="170">
        <v>25.7</v>
      </c>
    </row>
    <row r="2853" spans="2:5" ht="50.1" customHeight="1">
      <c r="B2853" s="171">
        <v>92023</v>
      </c>
      <c r="C2853" s="92" t="s">
        <v>2780</v>
      </c>
      <c r="D2853" s="92" t="s">
        <v>6219</v>
      </c>
      <c r="E2853" s="170">
        <v>31.05</v>
      </c>
    </row>
    <row r="2854" spans="2:5" ht="50.1" customHeight="1">
      <c r="B2854" s="171">
        <v>92024</v>
      </c>
      <c r="C2854" s="92" t="s">
        <v>2781</v>
      </c>
      <c r="D2854" s="92" t="s">
        <v>6219</v>
      </c>
      <c r="E2854" s="170">
        <v>39.270000000000003</v>
      </c>
    </row>
    <row r="2855" spans="2:5" ht="50.1" customHeight="1">
      <c r="B2855" s="171">
        <v>92025</v>
      </c>
      <c r="C2855" s="92" t="s">
        <v>2782</v>
      </c>
      <c r="D2855" s="92" t="s">
        <v>6219</v>
      </c>
      <c r="E2855" s="170">
        <v>44.62</v>
      </c>
    </row>
    <row r="2856" spans="2:5" ht="50.1" customHeight="1">
      <c r="B2856" s="171">
        <v>92026</v>
      </c>
      <c r="C2856" s="92" t="s">
        <v>2783</v>
      </c>
      <c r="D2856" s="92" t="s">
        <v>6219</v>
      </c>
      <c r="E2856" s="170">
        <v>35.869999999999997</v>
      </c>
    </row>
    <row r="2857" spans="2:5" ht="50.1" customHeight="1">
      <c r="B2857" s="171">
        <v>92027</v>
      </c>
      <c r="C2857" s="92" t="s">
        <v>2784</v>
      </c>
      <c r="D2857" s="92" t="s">
        <v>6219</v>
      </c>
      <c r="E2857" s="170">
        <v>41.22</v>
      </c>
    </row>
    <row r="2858" spans="2:5" ht="50.1" customHeight="1">
      <c r="B2858" s="171">
        <v>92028</v>
      </c>
      <c r="C2858" s="92" t="s">
        <v>2785</v>
      </c>
      <c r="D2858" s="92" t="s">
        <v>6219</v>
      </c>
      <c r="E2858" s="170">
        <v>29.87</v>
      </c>
    </row>
    <row r="2859" spans="2:5" ht="50.1" customHeight="1">
      <c r="B2859" s="171">
        <v>92029</v>
      </c>
      <c r="C2859" s="92" t="s">
        <v>2786</v>
      </c>
      <c r="D2859" s="92" t="s">
        <v>6219</v>
      </c>
      <c r="E2859" s="170">
        <v>35.22</v>
      </c>
    </row>
    <row r="2860" spans="2:5" ht="50.1" customHeight="1">
      <c r="B2860" s="171">
        <v>92030</v>
      </c>
      <c r="C2860" s="92" t="s">
        <v>2787</v>
      </c>
      <c r="D2860" s="92" t="s">
        <v>6219</v>
      </c>
      <c r="E2860" s="170">
        <v>43.41</v>
      </c>
    </row>
    <row r="2861" spans="2:5" ht="50.1" customHeight="1">
      <c r="B2861" s="171">
        <v>92031</v>
      </c>
      <c r="C2861" s="92" t="s">
        <v>2788</v>
      </c>
      <c r="D2861" s="92" t="s">
        <v>6219</v>
      </c>
      <c r="E2861" s="170">
        <v>48.76</v>
      </c>
    </row>
    <row r="2862" spans="2:5" ht="50.1" customHeight="1">
      <c r="B2862" s="171">
        <v>92032</v>
      </c>
      <c r="C2862" s="92" t="s">
        <v>2789</v>
      </c>
      <c r="D2862" s="92" t="s">
        <v>6219</v>
      </c>
      <c r="E2862" s="170">
        <v>44.18</v>
      </c>
    </row>
    <row r="2863" spans="2:5" ht="50.1" customHeight="1">
      <c r="B2863" s="171">
        <v>92033</v>
      </c>
      <c r="C2863" s="92" t="s">
        <v>2790</v>
      </c>
      <c r="D2863" s="92" t="s">
        <v>6219</v>
      </c>
      <c r="E2863" s="170">
        <v>49.53</v>
      </c>
    </row>
    <row r="2864" spans="2:5" ht="50.1" customHeight="1">
      <c r="B2864" s="171">
        <v>92034</v>
      </c>
      <c r="C2864" s="92" t="s">
        <v>2791</v>
      </c>
      <c r="D2864" s="92" t="s">
        <v>6219</v>
      </c>
      <c r="E2864" s="170">
        <v>40.04</v>
      </c>
    </row>
    <row r="2865" spans="2:5" ht="50.1" customHeight="1">
      <c r="B2865" s="171">
        <v>92035</v>
      </c>
      <c r="C2865" s="92" t="s">
        <v>2792</v>
      </c>
      <c r="D2865" s="92" t="s">
        <v>6219</v>
      </c>
      <c r="E2865" s="170">
        <v>45.39</v>
      </c>
    </row>
    <row r="2866" spans="2:5" ht="50.1" customHeight="1">
      <c r="B2866" s="171">
        <v>72278</v>
      </c>
      <c r="C2866" s="92" t="s">
        <v>2793</v>
      </c>
      <c r="D2866" s="92" t="s">
        <v>6219</v>
      </c>
      <c r="E2866" s="170">
        <v>93.52</v>
      </c>
    </row>
    <row r="2867" spans="2:5" ht="50.1" customHeight="1">
      <c r="B2867" s="171">
        <v>72280</v>
      </c>
      <c r="C2867" s="92" t="s">
        <v>2794</v>
      </c>
      <c r="D2867" s="92" t="s">
        <v>6219</v>
      </c>
      <c r="E2867" s="170">
        <v>38.08</v>
      </c>
    </row>
    <row r="2868" spans="2:5" ht="50.1" customHeight="1">
      <c r="B2868" s="92" t="s">
        <v>2795</v>
      </c>
      <c r="C2868" s="92" t="s">
        <v>2796</v>
      </c>
      <c r="D2868" s="92" t="s">
        <v>6219</v>
      </c>
      <c r="E2868" s="170">
        <v>132.66999999999999</v>
      </c>
    </row>
    <row r="2869" spans="2:5" ht="50.1" customHeight="1">
      <c r="B2869" s="92" t="s">
        <v>2797</v>
      </c>
      <c r="C2869" s="92" t="s">
        <v>2798</v>
      </c>
      <c r="D2869" s="92" t="s">
        <v>6219</v>
      </c>
      <c r="E2869" s="170">
        <v>176.46</v>
      </c>
    </row>
    <row r="2870" spans="2:5" ht="50.1" customHeight="1">
      <c r="B2870" s="92" t="s">
        <v>2799</v>
      </c>
      <c r="C2870" s="92" t="s">
        <v>2800</v>
      </c>
      <c r="D2870" s="92" t="s">
        <v>6219</v>
      </c>
      <c r="E2870" s="170">
        <v>50.02</v>
      </c>
    </row>
    <row r="2871" spans="2:5" ht="50.1" customHeight="1">
      <c r="B2871" s="171">
        <v>83391</v>
      </c>
      <c r="C2871" s="92" t="s">
        <v>2801</v>
      </c>
      <c r="D2871" s="92" t="s">
        <v>6219</v>
      </c>
      <c r="E2871" s="170">
        <v>27.4</v>
      </c>
    </row>
    <row r="2872" spans="2:5" ht="50.1" customHeight="1">
      <c r="B2872" s="171">
        <v>83392</v>
      </c>
      <c r="C2872" s="92" t="s">
        <v>2802</v>
      </c>
      <c r="D2872" s="92" t="s">
        <v>6219</v>
      </c>
      <c r="E2872" s="170">
        <v>20.16</v>
      </c>
    </row>
    <row r="2873" spans="2:5" ht="50.1" customHeight="1">
      <c r="B2873" s="171">
        <v>83393</v>
      </c>
      <c r="C2873" s="92" t="s">
        <v>2803</v>
      </c>
      <c r="D2873" s="92" t="s">
        <v>6219</v>
      </c>
      <c r="E2873" s="170">
        <v>25.9</v>
      </c>
    </row>
    <row r="2874" spans="2:5" ht="50.1" customHeight="1">
      <c r="B2874" s="171">
        <v>83470</v>
      </c>
      <c r="C2874" s="92" t="s">
        <v>2804</v>
      </c>
      <c r="D2874" s="92" t="s">
        <v>6219</v>
      </c>
      <c r="E2874" s="170">
        <v>92.09</v>
      </c>
    </row>
    <row r="2875" spans="2:5" ht="50.1" customHeight="1">
      <c r="B2875" s="171">
        <v>93040</v>
      </c>
      <c r="C2875" s="92" t="s">
        <v>2805</v>
      </c>
      <c r="D2875" s="92" t="s">
        <v>6219</v>
      </c>
      <c r="E2875" s="170">
        <v>14.37</v>
      </c>
    </row>
    <row r="2876" spans="2:5" ht="50.1" customHeight="1">
      <c r="B2876" s="171">
        <v>93041</v>
      </c>
      <c r="C2876" s="92" t="s">
        <v>2806</v>
      </c>
      <c r="D2876" s="92" t="s">
        <v>6219</v>
      </c>
      <c r="E2876" s="170">
        <v>91.64</v>
      </c>
    </row>
    <row r="2877" spans="2:5" ht="50.1" customHeight="1">
      <c r="B2877" s="171">
        <v>93042</v>
      </c>
      <c r="C2877" s="92" t="s">
        <v>2807</v>
      </c>
      <c r="D2877" s="92" t="s">
        <v>6219</v>
      </c>
      <c r="E2877" s="170">
        <v>29.46</v>
      </c>
    </row>
    <row r="2878" spans="2:5" ht="50.1" customHeight="1">
      <c r="B2878" s="171">
        <v>93043</v>
      </c>
      <c r="C2878" s="92" t="s">
        <v>2808</v>
      </c>
      <c r="D2878" s="92" t="s">
        <v>6219</v>
      </c>
      <c r="E2878" s="170">
        <v>39.33</v>
      </c>
    </row>
    <row r="2879" spans="2:5" ht="50.1" customHeight="1">
      <c r="B2879" s="171">
        <v>93044</v>
      </c>
      <c r="C2879" s="92" t="s">
        <v>2809</v>
      </c>
      <c r="D2879" s="92" t="s">
        <v>6219</v>
      </c>
      <c r="E2879" s="170">
        <v>16.2</v>
      </c>
    </row>
    <row r="2880" spans="2:5" ht="50.1" customHeight="1">
      <c r="B2880" s="171">
        <v>93045</v>
      </c>
      <c r="C2880" s="92" t="s">
        <v>2810</v>
      </c>
      <c r="D2880" s="92" t="s">
        <v>6219</v>
      </c>
      <c r="E2880" s="170">
        <v>51.28</v>
      </c>
    </row>
    <row r="2881" spans="2:5" ht="50.1" customHeight="1">
      <c r="B2881" s="171">
        <v>97583</v>
      </c>
      <c r="C2881" s="92" t="s">
        <v>2811</v>
      </c>
      <c r="D2881" s="92" t="s">
        <v>6219</v>
      </c>
      <c r="E2881" s="170">
        <v>42.96</v>
      </c>
    </row>
    <row r="2882" spans="2:5" ht="50.1" customHeight="1">
      <c r="B2882" s="171">
        <v>97584</v>
      </c>
      <c r="C2882" s="92" t="s">
        <v>2812</v>
      </c>
      <c r="D2882" s="92" t="s">
        <v>6219</v>
      </c>
      <c r="E2882" s="170">
        <v>59.1</v>
      </c>
    </row>
    <row r="2883" spans="2:5" ht="50.1" customHeight="1">
      <c r="B2883" s="171">
        <v>97585</v>
      </c>
      <c r="C2883" s="92" t="s">
        <v>2813</v>
      </c>
      <c r="D2883" s="92" t="s">
        <v>6219</v>
      </c>
      <c r="E2883" s="170">
        <v>58.7</v>
      </c>
    </row>
    <row r="2884" spans="2:5" ht="50.1" customHeight="1">
      <c r="B2884" s="171">
        <v>97586</v>
      </c>
      <c r="C2884" s="92" t="s">
        <v>2814</v>
      </c>
      <c r="D2884" s="92" t="s">
        <v>6219</v>
      </c>
      <c r="E2884" s="170">
        <v>78.180000000000007</v>
      </c>
    </row>
    <row r="2885" spans="2:5" ht="50.1" customHeight="1">
      <c r="B2885" s="171">
        <v>97587</v>
      </c>
      <c r="C2885" s="92" t="s">
        <v>2815</v>
      </c>
      <c r="D2885" s="92" t="s">
        <v>6219</v>
      </c>
      <c r="E2885" s="170">
        <v>136.19</v>
      </c>
    </row>
    <row r="2886" spans="2:5" ht="50.1" customHeight="1">
      <c r="B2886" s="171">
        <v>97589</v>
      </c>
      <c r="C2886" s="92" t="s">
        <v>2816</v>
      </c>
      <c r="D2886" s="92" t="s">
        <v>6219</v>
      </c>
      <c r="E2886" s="170">
        <v>29.39</v>
      </c>
    </row>
    <row r="2887" spans="2:5" ht="50.1" customHeight="1">
      <c r="B2887" s="171">
        <v>97590</v>
      </c>
      <c r="C2887" s="92" t="s">
        <v>2817</v>
      </c>
      <c r="D2887" s="92" t="s">
        <v>6219</v>
      </c>
      <c r="E2887" s="170">
        <v>56.31</v>
      </c>
    </row>
    <row r="2888" spans="2:5" ht="50.1" customHeight="1">
      <c r="B2888" s="171">
        <v>97591</v>
      </c>
      <c r="C2888" s="92" t="s">
        <v>2818</v>
      </c>
      <c r="D2888" s="92" t="s">
        <v>6219</v>
      </c>
      <c r="E2888" s="170">
        <v>77.89</v>
      </c>
    </row>
    <row r="2889" spans="2:5" ht="50.1" customHeight="1">
      <c r="B2889" s="171">
        <v>97592</v>
      </c>
      <c r="C2889" s="92" t="s">
        <v>2819</v>
      </c>
      <c r="D2889" s="92" t="s">
        <v>6219</v>
      </c>
      <c r="E2889" s="170">
        <v>95.7</v>
      </c>
    </row>
    <row r="2890" spans="2:5" ht="50.1" customHeight="1">
      <c r="B2890" s="171">
        <v>97593</v>
      </c>
      <c r="C2890" s="92" t="s">
        <v>2820</v>
      </c>
      <c r="D2890" s="92" t="s">
        <v>6219</v>
      </c>
      <c r="E2890" s="170">
        <v>76.36</v>
      </c>
    </row>
    <row r="2891" spans="2:5" ht="50.1" customHeight="1">
      <c r="B2891" s="171">
        <v>97594</v>
      </c>
      <c r="C2891" s="92" t="s">
        <v>2821</v>
      </c>
      <c r="D2891" s="92" t="s">
        <v>6219</v>
      </c>
      <c r="E2891" s="170">
        <v>77.42</v>
      </c>
    </row>
    <row r="2892" spans="2:5" ht="50.1" customHeight="1">
      <c r="B2892" s="171">
        <v>97595</v>
      </c>
      <c r="C2892" s="92" t="s">
        <v>2822</v>
      </c>
      <c r="D2892" s="92" t="s">
        <v>6219</v>
      </c>
      <c r="E2892" s="170">
        <v>47.42</v>
      </c>
    </row>
    <row r="2893" spans="2:5" ht="50.1" customHeight="1">
      <c r="B2893" s="171">
        <v>97596</v>
      </c>
      <c r="C2893" s="92" t="s">
        <v>2823</v>
      </c>
      <c r="D2893" s="92" t="s">
        <v>6219</v>
      </c>
      <c r="E2893" s="170">
        <v>32.880000000000003</v>
      </c>
    </row>
    <row r="2894" spans="2:5" ht="50.1" customHeight="1">
      <c r="B2894" s="171">
        <v>97597</v>
      </c>
      <c r="C2894" s="92" t="s">
        <v>2824</v>
      </c>
      <c r="D2894" s="92" t="s">
        <v>6219</v>
      </c>
      <c r="E2894" s="170">
        <v>40.51</v>
      </c>
    </row>
    <row r="2895" spans="2:5" ht="50.1" customHeight="1">
      <c r="B2895" s="171">
        <v>97598</v>
      </c>
      <c r="C2895" s="92" t="s">
        <v>2825</v>
      </c>
      <c r="D2895" s="92" t="s">
        <v>6219</v>
      </c>
      <c r="E2895" s="170">
        <v>38.65</v>
      </c>
    </row>
    <row r="2896" spans="2:5" ht="50.1" customHeight="1">
      <c r="B2896" s="171">
        <v>97599</v>
      </c>
      <c r="C2896" s="92" t="s">
        <v>2826</v>
      </c>
      <c r="D2896" s="92" t="s">
        <v>6219</v>
      </c>
      <c r="E2896" s="170">
        <v>36.630000000000003</v>
      </c>
    </row>
    <row r="2897" spans="2:5" ht="50.1" customHeight="1">
      <c r="B2897" s="171">
        <v>97609</v>
      </c>
      <c r="C2897" s="92" t="s">
        <v>2827</v>
      </c>
      <c r="D2897" s="92" t="s">
        <v>6219</v>
      </c>
      <c r="E2897" s="170">
        <v>34.35</v>
      </c>
    </row>
    <row r="2898" spans="2:5" ht="50.1" customHeight="1">
      <c r="B2898" s="171">
        <v>97610</v>
      </c>
      <c r="C2898" s="92" t="s">
        <v>2828</v>
      </c>
      <c r="D2898" s="92" t="s">
        <v>6219</v>
      </c>
      <c r="E2898" s="170">
        <v>44.22</v>
      </c>
    </row>
    <row r="2899" spans="2:5" ht="50.1" customHeight="1">
      <c r="B2899" s="171">
        <v>97611</v>
      </c>
      <c r="C2899" s="92" t="s">
        <v>2829</v>
      </c>
      <c r="D2899" s="92" t="s">
        <v>6219</v>
      </c>
      <c r="E2899" s="170">
        <v>19.260000000000002</v>
      </c>
    </row>
    <row r="2900" spans="2:5" ht="50.1" customHeight="1">
      <c r="B2900" s="171">
        <v>97612</v>
      </c>
      <c r="C2900" s="92" t="s">
        <v>2830</v>
      </c>
      <c r="D2900" s="92" t="s">
        <v>6219</v>
      </c>
      <c r="E2900" s="170">
        <v>21.09</v>
      </c>
    </row>
    <row r="2901" spans="2:5" ht="50.1" customHeight="1">
      <c r="B2901" s="171">
        <v>97613</v>
      </c>
      <c r="C2901" s="92" t="s">
        <v>2831</v>
      </c>
      <c r="D2901" s="92" t="s">
        <v>6219</v>
      </c>
      <c r="E2901" s="170">
        <v>27.14</v>
      </c>
    </row>
    <row r="2902" spans="2:5" ht="50.1" customHeight="1">
      <c r="B2902" s="171">
        <v>97614</v>
      </c>
      <c r="C2902" s="92" t="s">
        <v>2832</v>
      </c>
      <c r="D2902" s="92" t="s">
        <v>6219</v>
      </c>
      <c r="E2902" s="170">
        <v>49.02</v>
      </c>
    </row>
    <row r="2903" spans="2:5" ht="50.1" customHeight="1">
      <c r="B2903" s="171">
        <v>97615</v>
      </c>
      <c r="C2903" s="92" t="s">
        <v>2833</v>
      </c>
      <c r="D2903" s="92" t="s">
        <v>6219</v>
      </c>
      <c r="E2903" s="170">
        <v>32.25</v>
      </c>
    </row>
    <row r="2904" spans="2:5" ht="50.1" customHeight="1">
      <c r="B2904" s="171">
        <v>97616</v>
      </c>
      <c r="C2904" s="92" t="s">
        <v>2834</v>
      </c>
      <c r="D2904" s="92" t="s">
        <v>6219</v>
      </c>
      <c r="E2904" s="170">
        <v>36.19</v>
      </c>
    </row>
    <row r="2905" spans="2:5" ht="50.1" customHeight="1">
      <c r="B2905" s="171">
        <v>97617</v>
      </c>
      <c r="C2905" s="92" t="s">
        <v>2835</v>
      </c>
      <c r="D2905" s="92" t="s">
        <v>6219</v>
      </c>
      <c r="E2905" s="170">
        <v>35.9</v>
      </c>
    </row>
    <row r="2906" spans="2:5" ht="50.1" customHeight="1">
      <c r="B2906" s="171">
        <v>97618</v>
      </c>
      <c r="C2906" s="92" t="s">
        <v>2836</v>
      </c>
      <c r="D2906" s="92" t="s">
        <v>6219</v>
      </c>
      <c r="E2906" s="170">
        <v>34.81</v>
      </c>
    </row>
    <row r="2907" spans="2:5" ht="50.1" customHeight="1">
      <c r="B2907" s="171">
        <v>41598</v>
      </c>
      <c r="C2907" s="92" t="s">
        <v>2837</v>
      </c>
      <c r="D2907" s="92" t="s">
        <v>6219</v>
      </c>
      <c r="E2907" s="128">
        <v>1218.8699999999999</v>
      </c>
    </row>
    <row r="2908" spans="2:5" ht="50.1" customHeight="1">
      <c r="B2908" s="171">
        <v>72941</v>
      </c>
      <c r="C2908" s="92" t="s">
        <v>2838</v>
      </c>
      <c r="D2908" s="92" t="s">
        <v>6219</v>
      </c>
      <c r="E2908" s="170">
        <v>171.57</v>
      </c>
    </row>
    <row r="2909" spans="2:5" ht="50.1" customHeight="1">
      <c r="B2909" s="171">
        <v>73624</v>
      </c>
      <c r="C2909" s="92" t="s">
        <v>2839</v>
      </c>
      <c r="D2909" s="92" t="s">
        <v>6219</v>
      </c>
      <c r="E2909" s="170">
        <v>73.3</v>
      </c>
    </row>
    <row r="2910" spans="2:5" ht="50.1" customHeight="1">
      <c r="B2910" s="92" t="s">
        <v>2840</v>
      </c>
      <c r="C2910" s="92" t="s">
        <v>2841</v>
      </c>
      <c r="D2910" s="92" t="s">
        <v>6219</v>
      </c>
      <c r="E2910" s="170">
        <v>9.68</v>
      </c>
    </row>
    <row r="2911" spans="2:5" ht="50.1" customHeight="1">
      <c r="B2911" s="92" t="s">
        <v>2842</v>
      </c>
      <c r="C2911" s="92" t="s">
        <v>2843</v>
      </c>
      <c r="D2911" s="92" t="s">
        <v>6219</v>
      </c>
      <c r="E2911" s="170">
        <v>9.59</v>
      </c>
    </row>
    <row r="2912" spans="2:5" ht="50.1" customHeight="1">
      <c r="B2912" s="92" t="s">
        <v>2844</v>
      </c>
      <c r="C2912" s="92" t="s">
        <v>2845</v>
      </c>
      <c r="D2912" s="92" t="s">
        <v>6219</v>
      </c>
      <c r="E2912" s="170">
        <v>6.83</v>
      </c>
    </row>
    <row r="2913" spans="2:5" ht="50.1" customHeight="1">
      <c r="B2913" s="92" t="s">
        <v>2846</v>
      </c>
      <c r="C2913" s="92" t="s">
        <v>2847</v>
      </c>
      <c r="D2913" s="92" t="s">
        <v>6219</v>
      </c>
      <c r="E2913" s="170">
        <v>4.3099999999999996</v>
      </c>
    </row>
    <row r="2914" spans="2:5" ht="50.1" customHeight="1">
      <c r="B2914" s="92" t="s">
        <v>2848</v>
      </c>
      <c r="C2914" s="92" t="s">
        <v>2849</v>
      </c>
      <c r="D2914" s="92" t="s">
        <v>6219</v>
      </c>
      <c r="E2914" s="170">
        <v>3.91</v>
      </c>
    </row>
    <row r="2915" spans="2:5" ht="50.1" customHeight="1">
      <c r="B2915" s="92" t="s">
        <v>2850</v>
      </c>
      <c r="C2915" s="92" t="s">
        <v>2851</v>
      </c>
      <c r="D2915" s="92" t="s">
        <v>6219</v>
      </c>
      <c r="E2915" s="170">
        <v>336.38</v>
      </c>
    </row>
    <row r="2916" spans="2:5" ht="50.1" customHeight="1">
      <c r="B2916" s="92" t="s">
        <v>2852</v>
      </c>
      <c r="C2916" s="92" t="s">
        <v>2853</v>
      </c>
      <c r="D2916" s="92" t="s">
        <v>6219</v>
      </c>
      <c r="E2916" s="170">
        <v>37.04</v>
      </c>
    </row>
    <row r="2917" spans="2:5" ht="50.1" customHeight="1">
      <c r="B2917" s="92" t="s">
        <v>2854</v>
      </c>
      <c r="C2917" s="92" t="s">
        <v>2855</v>
      </c>
      <c r="D2917" s="92" t="s">
        <v>6219</v>
      </c>
      <c r="E2917" s="170">
        <v>116.09</v>
      </c>
    </row>
    <row r="2918" spans="2:5" ht="50.1" customHeight="1">
      <c r="B2918" s="171">
        <v>88543</v>
      </c>
      <c r="C2918" s="92" t="s">
        <v>2856</v>
      </c>
      <c r="D2918" s="92" t="s">
        <v>6219</v>
      </c>
      <c r="E2918" s="170">
        <v>120.81</v>
      </c>
    </row>
    <row r="2919" spans="2:5" ht="50.1" customHeight="1">
      <c r="B2919" s="171">
        <v>88544</v>
      </c>
      <c r="C2919" s="92" t="s">
        <v>2857</v>
      </c>
      <c r="D2919" s="92" t="s">
        <v>6219</v>
      </c>
      <c r="E2919" s="170">
        <v>76.06</v>
      </c>
    </row>
    <row r="2920" spans="2:5" ht="50.1" customHeight="1">
      <c r="B2920" s="171">
        <v>88545</v>
      </c>
      <c r="C2920" s="92" t="s">
        <v>2858</v>
      </c>
      <c r="D2920" s="92" t="s">
        <v>6219</v>
      </c>
      <c r="E2920" s="170">
        <v>141.94</v>
      </c>
    </row>
    <row r="2921" spans="2:5" ht="50.1" customHeight="1">
      <c r="B2921" s="171">
        <v>83397</v>
      </c>
      <c r="C2921" s="92" t="s">
        <v>2859</v>
      </c>
      <c r="D2921" s="92" t="s">
        <v>6219</v>
      </c>
      <c r="E2921" s="128">
        <v>1115.23</v>
      </c>
    </row>
    <row r="2922" spans="2:5" ht="50.1" customHeight="1">
      <c r="B2922" s="92" t="s">
        <v>2860</v>
      </c>
      <c r="C2922" s="92" t="s">
        <v>2861</v>
      </c>
      <c r="D2922" s="92" t="s">
        <v>6219</v>
      </c>
      <c r="E2922" s="128">
        <v>1136.77</v>
      </c>
    </row>
    <row r="2923" spans="2:5" ht="50.1" customHeight="1">
      <c r="B2923" s="92" t="s">
        <v>2862</v>
      </c>
      <c r="C2923" s="92" t="s">
        <v>2863</v>
      </c>
      <c r="D2923" s="92" t="s">
        <v>6219</v>
      </c>
      <c r="E2923" s="128">
        <v>1138.23</v>
      </c>
    </row>
    <row r="2924" spans="2:5" ht="50.1" customHeight="1">
      <c r="B2924" s="92" t="s">
        <v>2864</v>
      </c>
      <c r="C2924" s="92" t="s">
        <v>2865</v>
      </c>
      <c r="D2924" s="92" t="s">
        <v>6219</v>
      </c>
      <c r="E2924" s="128">
        <v>1172.98</v>
      </c>
    </row>
    <row r="2925" spans="2:5" ht="50.1" customHeight="1">
      <c r="B2925" s="92" t="s">
        <v>2866</v>
      </c>
      <c r="C2925" s="92" t="s">
        <v>2867</v>
      </c>
      <c r="D2925" s="92" t="s">
        <v>6219</v>
      </c>
      <c r="E2925" s="128">
        <v>1183.81</v>
      </c>
    </row>
    <row r="2926" spans="2:5" ht="50.1" customHeight="1">
      <c r="B2926" s="92" t="s">
        <v>2868</v>
      </c>
      <c r="C2926" s="92" t="s">
        <v>2869</v>
      </c>
      <c r="D2926" s="92" t="s">
        <v>6219</v>
      </c>
      <c r="E2926" s="170">
        <v>778.8</v>
      </c>
    </row>
    <row r="2927" spans="2:5" ht="50.1" customHeight="1">
      <c r="B2927" s="171">
        <v>72281</v>
      </c>
      <c r="C2927" s="92" t="s">
        <v>2870</v>
      </c>
      <c r="D2927" s="92" t="s">
        <v>6219</v>
      </c>
      <c r="E2927" s="170">
        <v>101.53</v>
      </c>
    </row>
    <row r="2928" spans="2:5" ht="50.1" customHeight="1">
      <c r="B2928" s="171">
        <v>72282</v>
      </c>
      <c r="C2928" s="92" t="s">
        <v>2871</v>
      </c>
      <c r="D2928" s="92" t="s">
        <v>6219</v>
      </c>
      <c r="E2928" s="170">
        <v>139.01</v>
      </c>
    </row>
    <row r="2929" spans="2:5" ht="50.1" customHeight="1">
      <c r="B2929" s="92" t="s">
        <v>2872</v>
      </c>
      <c r="C2929" s="92" t="s">
        <v>2873</v>
      </c>
      <c r="D2929" s="92" t="s">
        <v>6219</v>
      </c>
      <c r="E2929" s="170">
        <v>40.880000000000003</v>
      </c>
    </row>
    <row r="2930" spans="2:5" ht="50.1" customHeight="1">
      <c r="B2930" s="92" t="s">
        <v>2874</v>
      </c>
      <c r="C2930" s="92" t="s">
        <v>2875</v>
      </c>
      <c r="D2930" s="92" t="s">
        <v>6219</v>
      </c>
      <c r="E2930" s="170">
        <v>54.42</v>
      </c>
    </row>
    <row r="2931" spans="2:5" ht="50.1" customHeight="1">
      <c r="B2931" s="92" t="s">
        <v>2876</v>
      </c>
      <c r="C2931" s="92" t="s">
        <v>2877</v>
      </c>
      <c r="D2931" s="92" t="s">
        <v>6219</v>
      </c>
      <c r="E2931" s="170">
        <v>26.17</v>
      </c>
    </row>
    <row r="2932" spans="2:5" ht="50.1" customHeight="1">
      <c r="B2932" s="92" t="s">
        <v>2878</v>
      </c>
      <c r="C2932" s="92" t="s">
        <v>2879</v>
      </c>
      <c r="D2932" s="92" t="s">
        <v>6219</v>
      </c>
      <c r="E2932" s="170">
        <v>34.22</v>
      </c>
    </row>
    <row r="2933" spans="2:5" ht="50.1" customHeight="1">
      <c r="B2933" s="92" t="s">
        <v>2880</v>
      </c>
      <c r="C2933" s="92" t="s">
        <v>2881</v>
      </c>
      <c r="D2933" s="92" t="s">
        <v>6219</v>
      </c>
      <c r="E2933" s="170">
        <v>61.49</v>
      </c>
    </row>
    <row r="2934" spans="2:5" ht="50.1" customHeight="1">
      <c r="B2934" s="92" t="s">
        <v>2882</v>
      </c>
      <c r="C2934" s="92" t="s">
        <v>2883</v>
      </c>
      <c r="D2934" s="92" t="s">
        <v>6219</v>
      </c>
      <c r="E2934" s="170">
        <v>48.87</v>
      </c>
    </row>
    <row r="2935" spans="2:5" ht="50.1" customHeight="1">
      <c r="B2935" s="92" t="s">
        <v>2884</v>
      </c>
      <c r="C2935" s="92" t="s">
        <v>2885</v>
      </c>
      <c r="D2935" s="92" t="s">
        <v>6219</v>
      </c>
      <c r="E2935" s="170">
        <v>55.92</v>
      </c>
    </row>
    <row r="2936" spans="2:5" ht="50.1" customHeight="1">
      <c r="B2936" s="92" t="s">
        <v>2886</v>
      </c>
      <c r="C2936" s="92" t="s">
        <v>2887</v>
      </c>
      <c r="D2936" s="92" t="s">
        <v>6219</v>
      </c>
      <c r="E2936" s="170">
        <v>64.58</v>
      </c>
    </row>
    <row r="2937" spans="2:5" ht="50.1" customHeight="1">
      <c r="B2937" s="92" t="s">
        <v>2888</v>
      </c>
      <c r="C2937" s="92" t="s">
        <v>2889</v>
      </c>
      <c r="D2937" s="92" t="s">
        <v>6219</v>
      </c>
      <c r="E2937" s="170">
        <v>123.99</v>
      </c>
    </row>
    <row r="2938" spans="2:5" ht="50.1" customHeight="1">
      <c r="B2938" s="92" t="s">
        <v>2890</v>
      </c>
      <c r="C2938" s="92" t="s">
        <v>2891</v>
      </c>
      <c r="D2938" s="92" t="s">
        <v>6219</v>
      </c>
      <c r="E2938" s="170">
        <v>277.45999999999998</v>
      </c>
    </row>
    <row r="2939" spans="2:5" ht="50.1" customHeight="1">
      <c r="B2939" s="171">
        <v>83399</v>
      </c>
      <c r="C2939" s="92" t="s">
        <v>2892</v>
      </c>
      <c r="D2939" s="92" t="s">
        <v>6219</v>
      </c>
      <c r="E2939" s="170">
        <v>28.51</v>
      </c>
    </row>
    <row r="2940" spans="2:5" ht="50.1" customHeight="1">
      <c r="B2940" s="171">
        <v>83400</v>
      </c>
      <c r="C2940" s="92" t="s">
        <v>2893</v>
      </c>
      <c r="D2940" s="92" t="s">
        <v>6219</v>
      </c>
      <c r="E2940" s="170">
        <v>87.91</v>
      </c>
    </row>
    <row r="2941" spans="2:5" ht="50.1" customHeight="1">
      <c r="B2941" s="171">
        <v>83401</v>
      </c>
      <c r="C2941" s="92" t="s">
        <v>2894</v>
      </c>
      <c r="D2941" s="92" t="s">
        <v>6219</v>
      </c>
      <c r="E2941" s="170">
        <v>87.91</v>
      </c>
    </row>
    <row r="2942" spans="2:5" ht="50.1" customHeight="1">
      <c r="B2942" s="171">
        <v>83402</v>
      </c>
      <c r="C2942" s="92" t="s">
        <v>2895</v>
      </c>
      <c r="D2942" s="92" t="s">
        <v>6219</v>
      </c>
      <c r="E2942" s="170">
        <v>47.8</v>
      </c>
    </row>
    <row r="2943" spans="2:5" ht="50.1" customHeight="1">
      <c r="B2943" s="171">
        <v>83475</v>
      </c>
      <c r="C2943" s="92" t="s">
        <v>2896</v>
      </c>
      <c r="D2943" s="92" t="s">
        <v>6219</v>
      </c>
      <c r="E2943" s="170">
        <v>365.15</v>
      </c>
    </row>
    <row r="2944" spans="2:5" ht="50.1" customHeight="1">
      <c r="B2944" s="171">
        <v>83478</v>
      </c>
      <c r="C2944" s="92" t="s">
        <v>2897</v>
      </c>
      <c r="D2944" s="92" t="s">
        <v>6219</v>
      </c>
      <c r="E2944" s="170">
        <v>260.11</v>
      </c>
    </row>
    <row r="2945" spans="2:5" ht="50.1" customHeight="1">
      <c r="B2945" s="171">
        <v>83479</v>
      </c>
      <c r="C2945" s="92" t="s">
        <v>2898</v>
      </c>
      <c r="D2945" s="92" t="s">
        <v>6219</v>
      </c>
      <c r="E2945" s="170">
        <v>103.78</v>
      </c>
    </row>
    <row r="2946" spans="2:5" ht="50.1" customHeight="1">
      <c r="B2946" s="171">
        <v>83480</v>
      </c>
      <c r="C2946" s="92" t="s">
        <v>2899</v>
      </c>
      <c r="D2946" s="92" t="s">
        <v>6219</v>
      </c>
      <c r="E2946" s="170">
        <v>81.12</v>
      </c>
    </row>
    <row r="2947" spans="2:5" ht="50.1" customHeight="1">
      <c r="B2947" s="171">
        <v>83481</v>
      </c>
      <c r="C2947" s="92" t="s">
        <v>2900</v>
      </c>
      <c r="D2947" s="92" t="s">
        <v>6219</v>
      </c>
      <c r="E2947" s="170">
        <v>91.63</v>
      </c>
    </row>
    <row r="2948" spans="2:5" ht="50.1" customHeight="1">
      <c r="B2948" s="171">
        <v>97600</v>
      </c>
      <c r="C2948" s="92" t="s">
        <v>2901</v>
      </c>
      <c r="D2948" s="92" t="s">
        <v>6219</v>
      </c>
      <c r="E2948" s="170">
        <v>184.38</v>
      </c>
    </row>
    <row r="2949" spans="2:5" ht="50.1" customHeight="1">
      <c r="B2949" s="171">
        <v>97601</v>
      </c>
      <c r="C2949" s="92" t="s">
        <v>2902</v>
      </c>
      <c r="D2949" s="92" t="s">
        <v>6219</v>
      </c>
      <c r="E2949" s="170">
        <v>200.68</v>
      </c>
    </row>
    <row r="2950" spans="2:5" ht="50.1" customHeight="1">
      <c r="B2950" s="171">
        <v>97605</v>
      </c>
      <c r="C2950" s="92" t="s">
        <v>2903</v>
      </c>
      <c r="D2950" s="92" t="s">
        <v>6219</v>
      </c>
      <c r="E2950" s="170">
        <v>71.5</v>
      </c>
    </row>
    <row r="2951" spans="2:5" ht="50.1" customHeight="1">
      <c r="B2951" s="171">
        <v>97606</v>
      </c>
      <c r="C2951" s="92" t="s">
        <v>2904</v>
      </c>
      <c r="D2951" s="92" t="s">
        <v>6219</v>
      </c>
      <c r="E2951" s="170">
        <v>56.41</v>
      </c>
    </row>
    <row r="2952" spans="2:5" ht="50.1" customHeight="1">
      <c r="B2952" s="171">
        <v>97607</v>
      </c>
      <c r="C2952" s="92" t="s">
        <v>2905</v>
      </c>
      <c r="D2952" s="92" t="s">
        <v>6219</v>
      </c>
      <c r="E2952" s="170">
        <v>81.010000000000005</v>
      </c>
    </row>
    <row r="2953" spans="2:5" ht="50.1" customHeight="1">
      <c r="B2953" s="171">
        <v>97608</v>
      </c>
      <c r="C2953" s="92" t="s">
        <v>2906</v>
      </c>
      <c r="D2953" s="92" t="s">
        <v>6219</v>
      </c>
      <c r="E2953" s="170">
        <v>65.92</v>
      </c>
    </row>
    <row r="2954" spans="2:5" ht="50.1" customHeight="1">
      <c r="B2954" s="92" t="s">
        <v>2907</v>
      </c>
      <c r="C2954" s="92" t="s">
        <v>2908</v>
      </c>
      <c r="D2954" s="92" t="s">
        <v>6219</v>
      </c>
      <c r="E2954" s="128">
        <v>6570.36</v>
      </c>
    </row>
    <row r="2955" spans="2:5" ht="50.1" customHeight="1">
      <c r="B2955" s="92" t="s">
        <v>2909</v>
      </c>
      <c r="C2955" s="92" t="s">
        <v>2910</v>
      </c>
      <c r="D2955" s="92" t="s">
        <v>6219</v>
      </c>
      <c r="E2955" s="128">
        <v>8119.44</v>
      </c>
    </row>
    <row r="2956" spans="2:5" ht="50.1" customHeight="1">
      <c r="B2956" s="92" t="s">
        <v>2911</v>
      </c>
      <c r="C2956" s="92" t="s">
        <v>2912</v>
      </c>
      <c r="D2956" s="92" t="s">
        <v>6219</v>
      </c>
      <c r="E2956" s="128">
        <v>10235.620000000001</v>
      </c>
    </row>
    <row r="2957" spans="2:5" ht="50.1" customHeight="1">
      <c r="B2957" s="92" t="s">
        <v>2913</v>
      </c>
      <c r="C2957" s="92" t="s">
        <v>2914</v>
      </c>
      <c r="D2957" s="92" t="s">
        <v>6219</v>
      </c>
      <c r="E2957" s="128">
        <v>14336.27</v>
      </c>
    </row>
    <row r="2958" spans="2:5" ht="50.1" customHeight="1">
      <c r="B2958" s="92" t="s">
        <v>2915</v>
      </c>
      <c r="C2958" s="92" t="s">
        <v>2916</v>
      </c>
      <c r="D2958" s="92" t="s">
        <v>6219</v>
      </c>
      <c r="E2958" s="128">
        <v>16722.97</v>
      </c>
    </row>
    <row r="2959" spans="2:5" ht="50.1" customHeight="1">
      <c r="B2959" s="92" t="s">
        <v>2917</v>
      </c>
      <c r="C2959" s="92" t="s">
        <v>2918</v>
      </c>
      <c r="D2959" s="92" t="s">
        <v>6219</v>
      </c>
      <c r="E2959" s="128">
        <v>27223.99</v>
      </c>
    </row>
    <row r="2960" spans="2:5" ht="50.1" customHeight="1">
      <c r="B2960" s="92" t="s">
        <v>2919</v>
      </c>
      <c r="C2960" s="92" t="s">
        <v>2920</v>
      </c>
      <c r="D2960" s="92" t="s">
        <v>6219</v>
      </c>
      <c r="E2960" s="128">
        <v>4536.33</v>
      </c>
    </row>
    <row r="2961" spans="2:5" ht="50.1" customHeight="1">
      <c r="B2961" s="92" t="s">
        <v>2921</v>
      </c>
      <c r="C2961" s="92" t="s">
        <v>2922</v>
      </c>
      <c r="D2961" s="92" t="s">
        <v>6219</v>
      </c>
      <c r="E2961" s="128">
        <v>5079.22</v>
      </c>
    </row>
    <row r="2962" spans="2:5" ht="50.1" customHeight="1">
      <c r="B2962" s="92" t="s">
        <v>2923</v>
      </c>
      <c r="C2962" s="92" t="s">
        <v>2924</v>
      </c>
      <c r="D2962" s="92" t="s">
        <v>6219</v>
      </c>
      <c r="E2962" s="128">
        <v>37304.620000000003</v>
      </c>
    </row>
    <row r="2963" spans="2:5" ht="50.1" customHeight="1">
      <c r="B2963" s="92" t="s">
        <v>2925</v>
      </c>
      <c r="C2963" s="92" t="s">
        <v>2926</v>
      </c>
      <c r="D2963" s="92" t="s">
        <v>6219</v>
      </c>
      <c r="E2963" s="128">
        <v>52182.84</v>
      </c>
    </row>
    <row r="2964" spans="2:5" ht="50.1" customHeight="1">
      <c r="B2964" s="171">
        <v>93128</v>
      </c>
      <c r="C2964" s="92" t="s">
        <v>2927</v>
      </c>
      <c r="D2964" s="92" t="s">
        <v>6219</v>
      </c>
      <c r="E2964" s="170">
        <v>95.81</v>
      </c>
    </row>
    <row r="2965" spans="2:5" ht="50.1" customHeight="1">
      <c r="B2965" s="171">
        <v>93137</v>
      </c>
      <c r="C2965" s="92" t="s">
        <v>2928</v>
      </c>
      <c r="D2965" s="92" t="s">
        <v>6219</v>
      </c>
      <c r="E2965" s="170">
        <v>112.58</v>
      </c>
    </row>
    <row r="2966" spans="2:5" ht="50.1" customHeight="1">
      <c r="B2966" s="171">
        <v>93138</v>
      </c>
      <c r="C2966" s="92" t="s">
        <v>2929</v>
      </c>
      <c r="D2966" s="92" t="s">
        <v>6219</v>
      </c>
      <c r="E2966" s="170">
        <v>106.58</v>
      </c>
    </row>
    <row r="2967" spans="2:5" ht="50.1" customHeight="1">
      <c r="B2967" s="171">
        <v>93139</v>
      </c>
      <c r="C2967" s="92" t="s">
        <v>2930</v>
      </c>
      <c r="D2967" s="92" t="s">
        <v>6219</v>
      </c>
      <c r="E2967" s="170">
        <v>134.08000000000001</v>
      </c>
    </row>
    <row r="2968" spans="2:5" ht="50.1" customHeight="1">
      <c r="B2968" s="171">
        <v>93140</v>
      </c>
      <c r="C2968" s="92" t="s">
        <v>2931</v>
      </c>
      <c r="D2968" s="92" t="s">
        <v>6219</v>
      </c>
      <c r="E2968" s="170">
        <v>126.61</v>
      </c>
    </row>
    <row r="2969" spans="2:5" ht="50.1" customHeight="1">
      <c r="B2969" s="171">
        <v>93141</v>
      </c>
      <c r="C2969" s="92" t="s">
        <v>2932</v>
      </c>
      <c r="D2969" s="92" t="s">
        <v>6219</v>
      </c>
      <c r="E2969" s="170">
        <v>113.87</v>
      </c>
    </row>
    <row r="2970" spans="2:5" ht="50.1" customHeight="1">
      <c r="B2970" s="171">
        <v>93142</v>
      </c>
      <c r="C2970" s="92" t="s">
        <v>2933</v>
      </c>
      <c r="D2970" s="92" t="s">
        <v>6219</v>
      </c>
      <c r="E2970" s="170">
        <v>127.41</v>
      </c>
    </row>
    <row r="2971" spans="2:5" ht="50.1" customHeight="1">
      <c r="B2971" s="171">
        <v>93143</v>
      </c>
      <c r="C2971" s="92" t="s">
        <v>2934</v>
      </c>
      <c r="D2971" s="92" t="s">
        <v>6219</v>
      </c>
      <c r="E2971" s="170">
        <v>115.36</v>
      </c>
    </row>
    <row r="2972" spans="2:5" ht="50.1" customHeight="1">
      <c r="B2972" s="171">
        <v>93144</v>
      </c>
      <c r="C2972" s="92" t="s">
        <v>2935</v>
      </c>
      <c r="D2972" s="92" t="s">
        <v>6219</v>
      </c>
      <c r="E2972" s="170">
        <v>141.6</v>
      </c>
    </row>
    <row r="2973" spans="2:5" ht="50.1" customHeight="1">
      <c r="B2973" s="171">
        <v>93145</v>
      </c>
      <c r="C2973" s="92" t="s">
        <v>2936</v>
      </c>
      <c r="D2973" s="92" t="s">
        <v>6219</v>
      </c>
      <c r="E2973" s="170">
        <v>137.19</v>
      </c>
    </row>
    <row r="2974" spans="2:5" ht="50.1" customHeight="1">
      <c r="B2974" s="171">
        <v>93146</v>
      </c>
      <c r="C2974" s="92" t="s">
        <v>2937</v>
      </c>
      <c r="D2974" s="92" t="s">
        <v>6219</v>
      </c>
      <c r="E2974" s="170">
        <v>147.96</v>
      </c>
    </row>
    <row r="2975" spans="2:5" ht="50.1" customHeight="1">
      <c r="B2975" s="171">
        <v>93147</v>
      </c>
      <c r="C2975" s="92" t="s">
        <v>2938</v>
      </c>
      <c r="D2975" s="92" t="s">
        <v>6219</v>
      </c>
      <c r="E2975" s="170">
        <v>168.02</v>
      </c>
    </row>
    <row r="2976" spans="2:5" ht="50.1" customHeight="1">
      <c r="B2976" s="171">
        <v>8260</v>
      </c>
      <c r="C2976" s="92" t="s">
        <v>2939</v>
      </c>
      <c r="D2976" s="92" t="s">
        <v>6219</v>
      </c>
      <c r="E2976" s="128">
        <v>2633.76</v>
      </c>
    </row>
    <row r="2977" spans="2:5" ht="50.1" customHeight="1">
      <c r="B2977" s="171">
        <v>72315</v>
      </c>
      <c r="C2977" s="92" t="s">
        <v>2940</v>
      </c>
      <c r="D2977" s="92" t="s">
        <v>6219</v>
      </c>
      <c r="E2977" s="170">
        <v>26.06</v>
      </c>
    </row>
    <row r="2978" spans="2:5" ht="50.1" customHeight="1">
      <c r="B2978" s="171">
        <v>96971</v>
      </c>
      <c r="C2978" s="92" t="s">
        <v>2941</v>
      </c>
      <c r="D2978" s="92" t="s">
        <v>6462</v>
      </c>
      <c r="E2978" s="170">
        <v>19.489999999999998</v>
      </c>
    </row>
    <row r="2979" spans="2:5" ht="50.1" customHeight="1">
      <c r="B2979" s="171">
        <v>96972</v>
      </c>
      <c r="C2979" s="92" t="s">
        <v>2942</v>
      </c>
      <c r="D2979" s="92" t="s">
        <v>6462</v>
      </c>
      <c r="E2979" s="170">
        <v>26.31</v>
      </c>
    </row>
    <row r="2980" spans="2:5" ht="50.1" customHeight="1">
      <c r="B2980" s="171">
        <v>96973</v>
      </c>
      <c r="C2980" s="92" t="s">
        <v>2943</v>
      </c>
      <c r="D2980" s="92" t="s">
        <v>6462</v>
      </c>
      <c r="E2980" s="170">
        <v>32.729999999999997</v>
      </c>
    </row>
    <row r="2981" spans="2:5" ht="50.1" customHeight="1">
      <c r="B2981" s="171">
        <v>96974</v>
      </c>
      <c r="C2981" s="92" t="s">
        <v>2944</v>
      </c>
      <c r="D2981" s="92" t="s">
        <v>6462</v>
      </c>
      <c r="E2981" s="170">
        <v>41.05</v>
      </c>
    </row>
    <row r="2982" spans="2:5" ht="50.1" customHeight="1">
      <c r="B2982" s="171">
        <v>96975</v>
      </c>
      <c r="C2982" s="92" t="s">
        <v>2945</v>
      </c>
      <c r="D2982" s="92" t="s">
        <v>6462</v>
      </c>
      <c r="E2982" s="170">
        <v>51.86</v>
      </c>
    </row>
    <row r="2983" spans="2:5" ht="50.1" customHeight="1">
      <c r="B2983" s="171">
        <v>96976</v>
      </c>
      <c r="C2983" s="92" t="s">
        <v>2946</v>
      </c>
      <c r="D2983" s="92" t="s">
        <v>6462</v>
      </c>
      <c r="E2983" s="170">
        <v>65.989999999999995</v>
      </c>
    </row>
    <row r="2984" spans="2:5" ht="50.1" customHeight="1">
      <c r="B2984" s="171">
        <v>96977</v>
      </c>
      <c r="C2984" s="92" t="s">
        <v>2947</v>
      </c>
      <c r="D2984" s="92" t="s">
        <v>6462</v>
      </c>
      <c r="E2984" s="170">
        <v>23.11</v>
      </c>
    </row>
    <row r="2985" spans="2:5" ht="50.1" customHeight="1">
      <c r="B2985" s="171">
        <v>96978</v>
      </c>
      <c r="C2985" s="92" t="s">
        <v>2948</v>
      </c>
      <c r="D2985" s="92" t="s">
        <v>6462</v>
      </c>
      <c r="E2985" s="170">
        <v>32.32</v>
      </c>
    </row>
    <row r="2986" spans="2:5" ht="50.1" customHeight="1">
      <c r="B2986" s="171">
        <v>96979</v>
      </c>
      <c r="C2986" s="92" t="s">
        <v>2949</v>
      </c>
      <c r="D2986" s="92" t="s">
        <v>6462</v>
      </c>
      <c r="E2986" s="170">
        <v>45.19</v>
      </c>
    </row>
    <row r="2987" spans="2:5" ht="50.1" customHeight="1">
      <c r="B2987" s="171">
        <v>96984</v>
      </c>
      <c r="C2987" s="92" t="s">
        <v>2950</v>
      </c>
      <c r="D2987" s="92" t="s">
        <v>6219</v>
      </c>
      <c r="E2987" s="170">
        <v>36.549999999999997</v>
      </c>
    </row>
    <row r="2988" spans="2:5" ht="50.1" customHeight="1">
      <c r="B2988" s="171">
        <v>96985</v>
      </c>
      <c r="C2988" s="92" t="s">
        <v>2951</v>
      </c>
      <c r="D2988" s="92" t="s">
        <v>6219</v>
      </c>
      <c r="E2988" s="170">
        <v>44.58</v>
      </c>
    </row>
    <row r="2989" spans="2:5" ht="50.1" customHeight="1">
      <c r="B2989" s="171">
        <v>96986</v>
      </c>
      <c r="C2989" s="92" t="s">
        <v>2952</v>
      </c>
      <c r="D2989" s="92" t="s">
        <v>6219</v>
      </c>
      <c r="E2989" s="170">
        <v>66.680000000000007</v>
      </c>
    </row>
    <row r="2990" spans="2:5" ht="50.1" customHeight="1">
      <c r="B2990" s="171">
        <v>96987</v>
      </c>
      <c r="C2990" s="92" t="s">
        <v>2953</v>
      </c>
      <c r="D2990" s="92" t="s">
        <v>6219</v>
      </c>
      <c r="E2990" s="170">
        <v>97.72</v>
      </c>
    </row>
    <row r="2991" spans="2:5" ht="50.1" customHeight="1">
      <c r="B2991" s="171">
        <v>96988</v>
      </c>
      <c r="C2991" s="92" t="s">
        <v>2954</v>
      </c>
      <c r="D2991" s="92" t="s">
        <v>6219</v>
      </c>
      <c r="E2991" s="170">
        <v>143.12</v>
      </c>
    </row>
    <row r="2992" spans="2:5" ht="50.1" customHeight="1">
      <c r="B2992" s="171">
        <v>96989</v>
      </c>
      <c r="C2992" s="92" t="s">
        <v>2955</v>
      </c>
      <c r="D2992" s="92" t="s">
        <v>6219</v>
      </c>
      <c r="E2992" s="170">
        <v>94.18</v>
      </c>
    </row>
    <row r="2993" spans="2:5" ht="50.1" customHeight="1">
      <c r="B2993" s="171">
        <v>98463</v>
      </c>
      <c r="C2993" s="92" t="s">
        <v>2956</v>
      </c>
      <c r="D2993" s="92" t="s">
        <v>6219</v>
      </c>
      <c r="E2993" s="170">
        <v>18.55</v>
      </c>
    </row>
    <row r="2994" spans="2:5" ht="50.1" customHeight="1">
      <c r="B2994" s="171">
        <v>9535</v>
      </c>
      <c r="C2994" s="92" t="s">
        <v>2957</v>
      </c>
      <c r="D2994" s="92" t="s">
        <v>6219</v>
      </c>
      <c r="E2994" s="170">
        <v>67.98</v>
      </c>
    </row>
    <row r="2995" spans="2:5" ht="50.1" customHeight="1">
      <c r="B2995" s="171">
        <v>72327</v>
      </c>
      <c r="C2995" s="92" t="s">
        <v>2958</v>
      </c>
      <c r="D2995" s="92" t="s">
        <v>6219</v>
      </c>
      <c r="E2995" s="170">
        <v>7.58</v>
      </c>
    </row>
    <row r="2996" spans="2:5" ht="50.1" customHeight="1">
      <c r="B2996" s="171">
        <v>72328</v>
      </c>
      <c r="C2996" s="92" t="s">
        <v>2959</v>
      </c>
      <c r="D2996" s="92" t="s">
        <v>6219</v>
      </c>
      <c r="E2996" s="170">
        <v>9.68</v>
      </c>
    </row>
    <row r="2997" spans="2:5" ht="50.1" customHeight="1">
      <c r="B2997" s="171">
        <v>72330</v>
      </c>
      <c r="C2997" s="92" t="s">
        <v>2960</v>
      </c>
      <c r="D2997" s="92" t="s">
        <v>6219</v>
      </c>
      <c r="E2997" s="170">
        <v>55.36</v>
      </c>
    </row>
    <row r="2998" spans="2:5" ht="50.1" customHeight="1">
      <c r="B2998" s="92" t="s">
        <v>2961</v>
      </c>
      <c r="C2998" s="92" t="s">
        <v>2962</v>
      </c>
      <c r="D2998" s="92" t="s">
        <v>6219</v>
      </c>
      <c r="E2998" s="170">
        <v>227.89</v>
      </c>
    </row>
    <row r="2999" spans="2:5" ht="50.1" customHeight="1">
      <c r="B2999" s="92" t="s">
        <v>2963</v>
      </c>
      <c r="C2999" s="92" t="s">
        <v>2964</v>
      </c>
      <c r="D2999" s="92" t="s">
        <v>6219</v>
      </c>
      <c r="E2999" s="170">
        <v>350.8</v>
      </c>
    </row>
    <row r="3000" spans="2:5" ht="50.1" customHeight="1">
      <c r="B3000" s="92" t="s">
        <v>2965</v>
      </c>
      <c r="C3000" s="92" t="s">
        <v>2966</v>
      </c>
      <c r="D3000" s="92" t="s">
        <v>6219</v>
      </c>
      <c r="E3000" s="170">
        <v>648.70000000000005</v>
      </c>
    </row>
    <row r="3001" spans="2:5" ht="50.1" customHeight="1">
      <c r="B3001" s="171">
        <v>83482</v>
      </c>
      <c r="C3001" s="92" t="s">
        <v>2967</v>
      </c>
      <c r="D3001" s="92" t="s">
        <v>6219</v>
      </c>
      <c r="E3001" s="170">
        <v>55.36</v>
      </c>
    </row>
    <row r="3002" spans="2:5" ht="50.1" customHeight="1">
      <c r="B3002" s="171">
        <v>83487</v>
      </c>
      <c r="C3002" s="92" t="s">
        <v>2968</v>
      </c>
      <c r="D3002" s="92" t="s">
        <v>6219</v>
      </c>
      <c r="E3002" s="170">
        <v>106.54</v>
      </c>
    </row>
    <row r="3003" spans="2:5" ht="50.1" customHeight="1">
      <c r="B3003" s="171">
        <v>83490</v>
      </c>
      <c r="C3003" s="92" t="s">
        <v>2969</v>
      </c>
      <c r="D3003" s="92" t="s">
        <v>6219</v>
      </c>
      <c r="E3003" s="170">
        <v>224.97</v>
      </c>
    </row>
    <row r="3004" spans="2:5" ht="50.1" customHeight="1">
      <c r="B3004" s="171">
        <v>83491</v>
      </c>
      <c r="C3004" s="92" t="s">
        <v>2970</v>
      </c>
      <c r="D3004" s="92" t="s">
        <v>6219</v>
      </c>
      <c r="E3004" s="170">
        <v>314.95</v>
      </c>
    </row>
    <row r="3005" spans="2:5" ht="50.1" customHeight="1">
      <c r="B3005" s="171">
        <v>83492</v>
      </c>
      <c r="C3005" s="92" t="s">
        <v>2971</v>
      </c>
      <c r="D3005" s="92" t="s">
        <v>6219</v>
      </c>
      <c r="E3005" s="170">
        <v>477.68</v>
      </c>
    </row>
    <row r="3006" spans="2:5" ht="50.1" customHeight="1">
      <c r="B3006" s="171">
        <v>83493</v>
      </c>
      <c r="C3006" s="92" t="s">
        <v>2972</v>
      </c>
      <c r="D3006" s="92" t="s">
        <v>6219</v>
      </c>
      <c r="E3006" s="170">
        <v>55.36</v>
      </c>
    </row>
    <row r="3007" spans="2:5" ht="50.1" customHeight="1">
      <c r="B3007" s="171">
        <v>85195</v>
      </c>
      <c r="C3007" s="92" t="s">
        <v>2973</v>
      </c>
      <c r="D3007" s="92" t="s">
        <v>6219</v>
      </c>
      <c r="E3007" s="170">
        <v>67.680000000000007</v>
      </c>
    </row>
    <row r="3008" spans="2:5" ht="50.1" customHeight="1">
      <c r="B3008" s="171">
        <v>88547</v>
      </c>
      <c r="C3008" s="92" t="s">
        <v>2974</v>
      </c>
      <c r="D3008" s="92" t="s">
        <v>6219</v>
      </c>
      <c r="E3008" s="170">
        <v>73.87</v>
      </c>
    </row>
    <row r="3009" spans="2:5" ht="50.1" customHeight="1">
      <c r="B3009" s="171">
        <v>72283</v>
      </c>
      <c r="C3009" s="92" t="s">
        <v>2975</v>
      </c>
      <c r="D3009" s="92" t="s">
        <v>6219</v>
      </c>
      <c r="E3009" s="170">
        <v>748.52</v>
      </c>
    </row>
    <row r="3010" spans="2:5" ht="50.1" customHeight="1">
      <c r="B3010" s="171">
        <v>72287</v>
      </c>
      <c r="C3010" s="92" t="s">
        <v>2976</v>
      </c>
      <c r="D3010" s="92" t="s">
        <v>6219</v>
      </c>
      <c r="E3010" s="170">
        <v>189.5</v>
      </c>
    </row>
    <row r="3011" spans="2:5" ht="50.1" customHeight="1">
      <c r="B3011" s="171">
        <v>72288</v>
      </c>
      <c r="C3011" s="92" t="s">
        <v>2977</v>
      </c>
      <c r="D3011" s="92" t="s">
        <v>6219</v>
      </c>
      <c r="E3011" s="170">
        <v>236.15</v>
      </c>
    </row>
    <row r="3012" spans="2:5" ht="50.1" customHeight="1">
      <c r="B3012" s="171">
        <v>72553</v>
      </c>
      <c r="C3012" s="92" t="s">
        <v>2978</v>
      </c>
      <c r="D3012" s="92" t="s">
        <v>6219</v>
      </c>
      <c r="E3012" s="170">
        <v>128.30000000000001</v>
      </c>
    </row>
    <row r="3013" spans="2:5" ht="50.1" customHeight="1">
      <c r="B3013" s="171">
        <v>72554</v>
      </c>
      <c r="C3013" s="92" t="s">
        <v>2979</v>
      </c>
      <c r="D3013" s="92" t="s">
        <v>6219</v>
      </c>
      <c r="E3013" s="170">
        <v>429.84</v>
      </c>
    </row>
    <row r="3014" spans="2:5" ht="50.1" customHeight="1">
      <c r="B3014" s="92" t="s">
        <v>2980</v>
      </c>
      <c r="C3014" s="92" t="s">
        <v>2981</v>
      </c>
      <c r="D3014" s="92" t="s">
        <v>6219</v>
      </c>
      <c r="E3014" s="170">
        <v>134.43</v>
      </c>
    </row>
    <row r="3015" spans="2:5" ht="50.1" customHeight="1">
      <c r="B3015" s="92" t="s">
        <v>2982</v>
      </c>
      <c r="C3015" s="92" t="s">
        <v>2983</v>
      </c>
      <c r="D3015" s="92" t="s">
        <v>6219</v>
      </c>
      <c r="E3015" s="170">
        <v>138.47</v>
      </c>
    </row>
    <row r="3016" spans="2:5" ht="50.1" customHeight="1">
      <c r="B3016" s="171">
        <v>83633</v>
      </c>
      <c r="C3016" s="92" t="s">
        <v>2984</v>
      </c>
      <c r="D3016" s="92" t="s">
        <v>6219</v>
      </c>
      <c r="E3016" s="128">
        <v>2126.13</v>
      </c>
    </row>
    <row r="3017" spans="2:5" ht="50.1" customHeight="1">
      <c r="B3017" s="171">
        <v>83634</v>
      </c>
      <c r="C3017" s="92" t="s">
        <v>2985</v>
      </c>
      <c r="D3017" s="92" t="s">
        <v>6219</v>
      </c>
      <c r="E3017" s="170">
        <v>403.66</v>
      </c>
    </row>
    <row r="3018" spans="2:5" ht="50.1" customHeight="1">
      <c r="B3018" s="171">
        <v>83635</v>
      </c>
      <c r="C3018" s="92" t="s">
        <v>2986</v>
      </c>
      <c r="D3018" s="92" t="s">
        <v>6219</v>
      </c>
      <c r="E3018" s="170">
        <v>155.97</v>
      </c>
    </row>
    <row r="3019" spans="2:5" ht="50.1" customHeight="1">
      <c r="B3019" s="171">
        <v>96765</v>
      </c>
      <c r="C3019" s="92" t="s">
        <v>2987</v>
      </c>
      <c r="D3019" s="92" t="s">
        <v>6219</v>
      </c>
      <c r="E3019" s="170">
        <v>879.94</v>
      </c>
    </row>
    <row r="3020" spans="2:5" ht="50.1" customHeight="1">
      <c r="B3020" s="171">
        <v>72337</v>
      </c>
      <c r="C3020" s="92" t="s">
        <v>2988</v>
      </c>
      <c r="D3020" s="92" t="s">
        <v>6219</v>
      </c>
      <c r="E3020" s="170">
        <v>19.54</v>
      </c>
    </row>
    <row r="3021" spans="2:5" ht="50.1" customHeight="1">
      <c r="B3021" s="92" t="s">
        <v>2989</v>
      </c>
      <c r="C3021" s="92" t="s">
        <v>2990</v>
      </c>
      <c r="D3021" s="92" t="s">
        <v>6219</v>
      </c>
      <c r="E3021" s="170">
        <v>162.18</v>
      </c>
    </row>
    <row r="3022" spans="2:5" ht="50.1" customHeight="1">
      <c r="B3022" s="92" t="s">
        <v>2991</v>
      </c>
      <c r="C3022" s="92" t="s">
        <v>2992</v>
      </c>
      <c r="D3022" s="92" t="s">
        <v>6219</v>
      </c>
      <c r="E3022" s="170">
        <v>296.98</v>
      </c>
    </row>
    <row r="3023" spans="2:5" ht="50.1" customHeight="1">
      <c r="B3023" s="92" t="s">
        <v>2993</v>
      </c>
      <c r="C3023" s="92" t="s">
        <v>2994</v>
      </c>
      <c r="D3023" s="92" t="s">
        <v>6219</v>
      </c>
      <c r="E3023" s="170">
        <v>956.49</v>
      </c>
    </row>
    <row r="3024" spans="2:5" ht="50.1" customHeight="1">
      <c r="B3024" s="171">
        <v>83366</v>
      </c>
      <c r="C3024" s="92" t="s">
        <v>2995</v>
      </c>
      <c r="D3024" s="92" t="s">
        <v>6219</v>
      </c>
      <c r="E3024" s="170">
        <v>51.71</v>
      </c>
    </row>
    <row r="3025" spans="2:5" ht="50.1" customHeight="1">
      <c r="B3025" s="171">
        <v>83367</v>
      </c>
      <c r="C3025" s="92" t="s">
        <v>2996</v>
      </c>
      <c r="D3025" s="92" t="s">
        <v>6219</v>
      </c>
      <c r="E3025" s="170">
        <v>308.74</v>
      </c>
    </row>
    <row r="3026" spans="2:5" ht="50.1" customHeight="1">
      <c r="B3026" s="171">
        <v>83368</v>
      </c>
      <c r="C3026" s="92" t="s">
        <v>2997</v>
      </c>
      <c r="D3026" s="92" t="s">
        <v>6219</v>
      </c>
      <c r="E3026" s="170">
        <v>860.33</v>
      </c>
    </row>
    <row r="3027" spans="2:5" ht="50.1" customHeight="1">
      <c r="B3027" s="171">
        <v>83369</v>
      </c>
      <c r="C3027" s="92" t="s">
        <v>2998</v>
      </c>
      <c r="D3027" s="92" t="s">
        <v>6219</v>
      </c>
      <c r="E3027" s="170">
        <v>209.63</v>
      </c>
    </row>
    <row r="3028" spans="2:5" ht="50.1" customHeight="1">
      <c r="B3028" s="171">
        <v>83370</v>
      </c>
      <c r="C3028" s="92" t="s">
        <v>2999</v>
      </c>
      <c r="D3028" s="92" t="s">
        <v>6219</v>
      </c>
      <c r="E3028" s="170">
        <v>136.13</v>
      </c>
    </row>
    <row r="3029" spans="2:5" ht="50.1" customHeight="1">
      <c r="B3029" s="171">
        <v>83371</v>
      </c>
      <c r="C3029" s="92" t="s">
        <v>3000</v>
      </c>
      <c r="D3029" s="92" t="s">
        <v>6219</v>
      </c>
      <c r="E3029" s="170">
        <v>85.1</v>
      </c>
    </row>
    <row r="3030" spans="2:5" ht="50.1" customHeight="1">
      <c r="B3030" s="171">
        <v>84676</v>
      </c>
      <c r="C3030" s="92" t="s">
        <v>3001</v>
      </c>
      <c r="D3030" s="92" t="s">
        <v>6219</v>
      </c>
      <c r="E3030" s="170">
        <v>288.48</v>
      </c>
    </row>
    <row r="3031" spans="2:5" ht="50.1" customHeight="1">
      <c r="B3031" s="171">
        <v>84796</v>
      </c>
      <c r="C3031" s="92" t="s">
        <v>3002</v>
      </c>
      <c r="D3031" s="92" t="s">
        <v>6219</v>
      </c>
      <c r="E3031" s="170">
        <v>445.29</v>
      </c>
    </row>
    <row r="3032" spans="2:5" ht="50.1" customHeight="1">
      <c r="B3032" s="171">
        <v>84798</v>
      </c>
      <c r="C3032" s="92" t="s">
        <v>3003</v>
      </c>
      <c r="D3032" s="92" t="s">
        <v>6219</v>
      </c>
      <c r="E3032" s="170">
        <v>202.49</v>
      </c>
    </row>
    <row r="3033" spans="2:5" ht="50.1" customHeight="1">
      <c r="B3033" s="171">
        <v>98261</v>
      </c>
      <c r="C3033" s="92" t="s">
        <v>3004</v>
      </c>
      <c r="D3033" s="92" t="s">
        <v>6462</v>
      </c>
      <c r="E3033" s="170">
        <v>2.38</v>
      </c>
    </row>
    <row r="3034" spans="2:5" ht="50.1" customHeight="1">
      <c r="B3034" s="171">
        <v>98262</v>
      </c>
      <c r="C3034" s="92" t="s">
        <v>3005</v>
      </c>
      <c r="D3034" s="92" t="s">
        <v>6462</v>
      </c>
      <c r="E3034" s="170">
        <v>2.73</v>
      </c>
    </row>
    <row r="3035" spans="2:5" ht="50.1" customHeight="1">
      <c r="B3035" s="171">
        <v>98263</v>
      </c>
      <c r="C3035" s="92" t="s">
        <v>3006</v>
      </c>
      <c r="D3035" s="92" t="s">
        <v>6462</v>
      </c>
      <c r="E3035" s="170">
        <v>3.15</v>
      </c>
    </row>
    <row r="3036" spans="2:5" ht="50.1" customHeight="1">
      <c r="B3036" s="171">
        <v>98264</v>
      </c>
      <c r="C3036" s="92" t="s">
        <v>3007</v>
      </c>
      <c r="D3036" s="92" t="s">
        <v>6462</v>
      </c>
      <c r="E3036" s="170">
        <v>3.47</v>
      </c>
    </row>
    <row r="3037" spans="2:5" ht="50.1" customHeight="1">
      <c r="B3037" s="171">
        <v>98265</v>
      </c>
      <c r="C3037" s="92" t="s">
        <v>3008</v>
      </c>
      <c r="D3037" s="92" t="s">
        <v>6462</v>
      </c>
      <c r="E3037" s="170">
        <v>3.96</v>
      </c>
    </row>
    <row r="3038" spans="2:5" ht="50.1" customHeight="1">
      <c r="B3038" s="171">
        <v>98266</v>
      </c>
      <c r="C3038" s="92" t="s">
        <v>3009</v>
      </c>
      <c r="D3038" s="92" t="s">
        <v>6462</v>
      </c>
      <c r="E3038" s="170">
        <v>4.24</v>
      </c>
    </row>
    <row r="3039" spans="2:5" ht="50.1" customHeight="1">
      <c r="B3039" s="171">
        <v>98267</v>
      </c>
      <c r="C3039" s="92" t="s">
        <v>3010</v>
      </c>
      <c r="D3039" s="92" t="s">
        <v>6462</v>
      </c>
      <c r="E3039" s="170">
        <v>6.75</v>
      </c>
    </row>
    <row r="3040" spans="2:5" ht="50.1" customHeight="1">
      <c r="B3040" s="171">
        <v>98268</v>
      </c>
      <c r="C3040" s="92" t="s">
        <v>3011</v>
      </c>
      <c r="D3040" s="92" t="s">
        <v>6462</v>
      </c>
      <c r="E3040" s="170">
        <v>10.64</v>
      </c>
    </row>
    <row r="3041" spans="2:5" ht="50.1" customHeight="1">
      <c r="B3041" s="171">
        <v>98269</v>
      </c>
      <c r="C3041" s="92" t="s">
        <v>3012</v>
      </c>
      <c r="D3041" s="92" t="s">
        <v>6462</v>
      </c>
      <c r="E3041" s="170">
        <v>13.58</v>
      </c>
    </row>
    <row r="3042" spans="2:5" ht="50.1" customHeight="1">
      <c r="B3042" s="171">
        <v>98270</v>
      </c>
      <c r="C3042" s="92" t="s">
        <v>3013</v>
      </c>
      <c r="D3042" s="92" t="s">
        <v>6462</v>
      </c>
      <c r="E3042" s="170">
        <v>21.59</v>
      </c>
    </row>
    <row r="3043" spans="2:5" ht="50.1" customHeight="1">
      <c r="B3043" s="171">
        <v>98271</v>
      </c>
      <c r="C3043" s="92" t="s">
        <v>3014</v>
      </c>
      <c r="D3043" s="92" t="s">
        <v>6462</v>
      </c>
      <c r="E3043" s="170">
        <v>33.020000000000003</v>
      </c>
    </row>
    <row r="3044" spans="2:5" ht="50.1" customHeight="1">
      <c r="B3044" s="171">
        <v>98272</v>
      </c>
      <c r="C3044" s="92" t="s">
        <v>3015</v>
      </c>
      <c r="D3044" s="92" t="s">
        <v>6462</v>
      </c>
      <c r="E3044" s="170">
        <v>76.33</v>
      </c>
    </row>
    <row r="3045" spans="2:5" ht="50.1" customHeight="1">
      <c r="B3045" s="171">
        <v>98273</v>
      </c>
      <c r="C3045" s="92" t="s">
        <v>3016</v>
      </c>
      <c r="D3045" s="92" t="s">
        <v>6462</v>
      </c>
      <c r="E3045" s="170">
        <v>1.48</v>
      </c>
    </row>
    <row r="3046" spans="2:5" ht="50.1" customHeight="1">
      <c r="B3046" s="171">
        <v>98274</v>
      </c>
      <c r="C3046" s="92" t="s">
        <v>3017</v>
      </c>
      <c r="D3046" s="92" t="s">
        <v>6462</v>
      </c>
      <c r="E3046" s="170">
        <v>1.95</v>
      </c>
    </row>
    <row r="3047" spans="2:5" ht="50.1" customHeight="1">
      <c r="B3047" s="171">
        <v>98275</v>
      </c>
      <c r="C3047" s="92" t="s">
        <v>3018</v>
      </c>
      <c r="D3047" s="92" t="s">
        <v>6462</v>
      </c>
      <c r="E3047" s="170">
        <v>2.2400000000000002</v>
      </c>
    </row>
    <row r="3048" spans="2:5" ht="50.1" customHeight="1">
      <c r="B3048" s="171">
        <v>98276</v>
      </c>
      <c r="C3048" s="92" t="s">
        <v>3019</v>
      </c>
      <c r="D3048" s="92" t="s">
        <v>6462</v>
      </c>
      <c r="E3048" s="170">
        <v>4.75</v>
      </c>
    </row>
    <row r="3049" spans="2:5" ht="50.1" customHeight="1">
      <c r="B3049" s="171">
        <v>98277</v>
      </c>
      <c r="C3049" s="92" t="s">
        <v>3020</v>
      </c>
      <c r="D3049" s="92" t="s">
        <v>6462</v>
      </c>
      <c r="E3049" s="170">
        <v>8.65</v>
      </c>
    </row>
    <row r="3050" spans="2:5" ht="50.1" customHeight="1">
      <c r="B3050" s="171">
        <v>98278</v>
      </c>
      <c r="C3050" s="92" t="s">
        <v>3021</v>
      </c>
      <c r="D3050" s="92" t="s">
        <v>6462</v>
      </c>
      <c r="E3050" s="170">
        <v>11.58</v>
      </c>
    </row>
    <row r="3051" spans="2:5" ht="50.1" customHeight="1">
      <c r="B3051" s="171">
        <v>98279</v>
      </c>
      <c r="C3051" s="92" t="s">
        <v>3022</v>
      </c>
      <c r="D3051" s="92" t="s">
        <v>6462</v>
      </c>
      <c r="E3051" s="170">
        <v>19.59</v>
      </c>
    </row>
    <row r="3052" spans="2:5" ht="50.1" customHeight="1">
      <c r="B3052" s="171">
        <v>98280</v>
      </c>
      <c r="C3052" s="92" t="s">
        <v>3023</v>
      </c>
      <c r="D3052" s="92" t="s">
        <v>6462</v>
      </c>
      <c r="E3052" s="170">
        <v>4.9400000000000004</v>
      </c>
    </row>
    <row r="3053" spans="2:5" ht="50.1" customHeight="1">
      <c r="B3053" s="171">
        <v>98281</v>
      </c>
      <c r="C3053" s="92" t="s">
        <v>3024</v>
      </c>
      <c r="D3053" s="92" t="s">
        <v>6462</v>
      </c>
      <c r="E3053" s="170">
        <v>5.3</v>
      </c>
    </row>
    <row r="3054" spans="2:5" ht="50.1" customHeight="1">
      <c r="B3054" s="171">
        <v>98282</v>
      </c>
      <c r="C3054" s="92" t="s">
        <v>3025</v>
      </c>
      <c r="D3054" s="92" t="s">
        <v>6462</v>
      </c>
      <c r="E3054" s="170">
        <v>5.72</v>
      </c>
    </row>
    <row r="3055" spans="2:5" ht="50.1" customHeight="1">
      <c r="B3055" s="171">
        <v>98283</v>
      </c>
      <c r="C3055" s="92" t="s">
        <v>3026</v>
      </c>
      <c r="D3055" s="92" t="s">
        <v>6462</v>
      </c>
      <c r="E3055" s="170">
        <v>6.04</v>
      </c>
    </row>
    <row r="3056" spans="2:5" ht="50.1" customHeight="1">
      <c r="B3056" s="171">
        <v>98284</v>
      </c>
      <c r="C3056" s="92" t="s">
        <v>3027</v>
      </c>
      <c r="D3056" s="92" t="s">
        <v>6462</v>
      </c>
      <c r="E3056" s="170">
        <v>6.52</v>
      </c>
    </row>
    <row r="3057" spans="2:5" ht="50.1" customHeight="1">
      <c r="B3057" s="171">
        <v>98285</v>
      </c>
      <c r="C3057" s="92" t="s">
        <v>3028</v>
      </c>
      <c r="D3057" s="92" t="s">
        <v>6462</v>
      </c>
      <c r="E3057" s="170">
        <v>6.81</v>
      </c>
    </row>
    <row r="3058" spans="2:5" ht="50.1" customHeight="1">
      <c r="B3058" s="171">
        <v>98286</v>
      </c>
      <c r="C3058" s="92" t="s">
        <v>3029</v>
      </c>
      <c r="D3058" s="92" t="s">
        <v>6462</v>
      </c>
      <c r="E3058" s="170">
        <v>9.32</v>
      </c>
    </row>
    <row r="3059" spans="2:5" ht="50.1" customHeight="1">
      <c r="B3059" s="171">
        <v>98287</v>
      </c>
      <c r="C3059" s="92" t="s">
        <v>3030</v>
      </c>
      <c r="D3059" s="92" t="s">
        <v>6462</v>
      </c>
      <c r="E3059" s="170">
        <v>0.83</v>
      </c>
    </row>
    <row r="3060" spans="2:5" ht="50.1" customHeight="1">
      <c r="B3060" s="171">
        <v>98288</v>
      </c>
      <c r="C3060" s="92" t="s">
        <v>3031</v>
      </c>
      <c r="D3060" s="92" t="s">
        <v>6462</v>
      </c>
      <c r="E3060" s="170">
        <v>1.19</v>
      </c>
    </row>
    <row r="3061" spans="2:5" ht="50.1" customHeight="1">
      <c r="B3061" s="171">
        <v>98289</v>
      </c>
      <c r="C3061" s="92" t="s">
        <v>3032</v>
      </c>
      <c r="D3061" s="92" t="s">
        <v>6462</v>
      </c>
      <c r="E3061" s="170">
        <v>1.6</v>
      </c>
    </row>
    <row r="3062" spans="2:5" ht="50.1" customHeight="1">
      <c r="B3062" s="171">
        <v>98290</v>
      </c>
      <c r="C3062" s="92" t="s">
        <v>3033</v>
      </c>
      <c r="D3062" s="92" t="s">
        <v>6462</v>
      </c>
      <c r="E3062" s="170">
        <v>1.93</v>
      </c>
    </row>
    <row r="3063" spans="2:5" ht="50.1" customHeight="1">
      <c r="B3063" s="171">
        <v>98291</v>
      </c>
      <c r="C3063" s="92" t="s">
        <v>3034</v>
      </c>
      <c r="D3063" s="92" t="s">
        <v>6462</v>
      </c>
      <c r="E3063" s="170">
        <v>2.41</v>
      </c>
    </row>
    <row r="3064" spans="2:5" ht="50.1" customHeight="1">
      <c r="B3064" s="171">
        <v>98292</v>
      </c>
      <c r="C3064" s="92" t="s">
        <v>3035</v>
      </c>
      <c r="D3064" s="92" t="s">
        <v>6462</v>
      </c>
      <c r="E3064" s="170">
        <v>2.7</v>
      </c>
    </row>
    <row r="3065" spans="2:5" ht="50.1" customHeight="1">
      <c r="B3065" s="171">
        <v>98293</v>
      </c>
      <c r="C3065" s="92" t="s">
        <v>3036</v>
      </c>
      <c r="D3065" s="92" t="s">
        <v>6462</v>
      </c>
      <c r="E3065" s="170">
        <v>5.21</v>
      </c>
    </row>
    <row r="3066" spans="2:5" ht="50.1" customHeight="1">
      <c r="B3066" s="171">
        <v>98400</v>
      </c>
      <c r="C3066" s="92" t="s">
        <v>3037</v>
      </c>
      <c r="D3066" s="92" t="s">
        <v>6462</v>
      </c>
      <c r="E3066" s="170">
        <v>7.85</v>
      </c>
    </row>
    <row r="3067" spans="2:5" ht="50.1" customHeight="1">
      <c r="B3067" s="171">
        <v>98401</v>
      </c>
      <c r="C3067" s="92" t="s">
        <v>3038</v>
      </c>
      <c r="D3067" s="92" t="s">
        <v>6462</v>
      </c>
      <c r="E3067" s="170">
        <v>11.84</v>
      </c>
    </row>
    <row r="3068" spans="2:5" ht="50.1" customHeight="1">
      <c r="B3068" s="171">
        <v>98402</v>
      </c>
      <c r="C3068" s="92" t="s">
        <v>3039</v>
      </c>
      <c r="D3068" s="92" t="s">
        <v>6462</v>
      </c>
      <c r="E3068" s="170">
        <v>15.17</v>
      </c>
    </row>
    <row r="3069" spans="2:5" ht="50.1" customHeight="1">
      <c r="B3069" s="171">
        <v>98397</v>
      </c>
      <c r="C3069" s="92" t="s">
        <v>3040</v>
      </c>
      <c r="D3069" s="92" t="s">
        <v>6284</v>
      </c>
      <c r="E3069" s="170">
        <v>8.83</v>
      </c>
    </row>
    <row r="3070" spans="2:5" ht="50.1" customHeight="1">
      <c r="B3070" s="92" t="s">
        <v>3041</v>
      </c>
      <c r="C3070" s="92" t="s">
        <v>3042</v>
      </c>
      <c r="D3070" s="92" t="s">
        <v>6219</v>
      </c>
      <c r="E3070" s="128">
        <v>5242.5200000000004</v>
      </c>
    </row>
    <row r="3071" spans="2:5" ht="50.1" customHeight="1">
      <c r="B3071" s="171">
        <v>85120</v>
      </c>
      <c r="C3071" s="92" t="s">
        <v>3043</v>
      </c>
      <c r="D3071" s="92" t="s">
        <v>6219</v>
      </c>
      <c r="E3071" s="170">
        <v>121.23</v>
      </c>
    </row>
    <row r="3072" spans="2:5" ht="50.1" customHeight="1">
      <c r="B3072" s="171">
        <v>83486</v>
      </c>
      <c r="C3072" s="92" t="s">
        <v>3044</v>
      </c>
      <c r="D3072" s="92" t="s">
        <v>6219</v>
      </c>
      <c r="E3072" s="128">
        <v>1371.91</v>
      </c>
    </row>
    <row r="3073" spans="2:5" ht="50.1" customHeight="1">
      <c r="B3073" s="171">
        <v>83643</v>
      </c>
      <c r="C3073" s="92" t="s">
        <v>3045</v>
      </c>
      <c r="D3073" s="92" t="s">
        <v>6219</v>
      </c>
      <c r="E3073" s="128">
        <v>3610.54</v>
      </c>
    </row>
    <row r="3074" spans="2:5" ht="50.1" customHeight="1">
      <c r="B3074" s="171">
        <v>83644</v>
      </c>
      <c r="C3074" s="92" t="s">
        <v>3046</v>
      </c>
      <c r="D3074" s="92" t="s">
        <v>6219</v>
      </c>
      <c r="E3074" s="128">
        <v>6106.26</v>
      </c>
    </row>
    <row r="3075" spans="2:5" ht="50.1" customHeight="1">
      <c r="B3075" s="171">
        <v>83645</v>
      </c>
      <c r="C3075" s="92" t="s">
        <v>3047</v>
      </c>
      <c r="D3075" s="92" t="s">
        <v>6219</v>
      </c>
      <c r="E3075" s="128">
        <v>1889.78</v>
      </c>
    </row>
    <row r="3076" spans="2:5" ht="50.1" customHeight="1">
      <c r="B3076" s="171">
        <v>83646</v>
      </c>
      <c r="C3076" s="92" t="s">
        <v>3048</v>
      </c>
      <c r="D3076" s="92" t="s">
        <v>6219</v>
      </c>
      <c r="E3076" s="128">
        <v>2205.69</v>
      </c>
    </row>
    <row r="3077" spans="2:5" ht="50.1" customHeight="1">
      <c r="B3077" s="171">
        <v>83647</v>
      </c>
      <c r="C3077" s="92" t="s">
        <v>3049</v>
      </c>
      <c r="D3077" s="92" t="s">
        <v>6219</v>
      </c>
      <c r="E3077" s="128">
        <v>1417.03</v>
      </c>
    </row>
    <row r="3078" spans="2:5" ht="50.1" customHeight="1">
      <c r="B3078" s="171">
        <v>83648</v>
      </c>
      <c r="C3078" s="92" t="s">
        <v>3050</v>
      </c>
      <c r="D3078" s="92" t="s">
        <v>6219</v>
      </c>
      <c r="E3078" s="170">
        <v>882.93</v>
      </c>
    </row>
    <row r="3079" spans="2:5" ht="50.1" customHeight="1">
      <c r="B3079" s="171">
        <v>83649</v>
      </c>
      <c r="C3079" s="92" t="s">
        <v>3051</v>
      </c>
      <c r="D3079" s="92" t="s">
        <v>6219</v>
      </c>
      <c r="E3079" s="128">
        <v>5253.02</v>
      </c>
    </row>
    <row r="3080" spans="2:5" ht="50.1" customHeight="1">
      <c r="B3080" s="171">
        <v>83650</v>
      </c>
      <c r="C3080" s="92" t="s">
        <v>3052</v>
      </c>
      <c r="D3080" s="92" t="s">
        <v>6219</v>
      </c>
      <c r="E3080" s="128">
        <v>4307.5200000000004</v>
      </c>
    </row>
    <row r="3081" spans="2:5" ht="50.1" customHeight="1">
      <c r="B3081" s="171">
        <v>98294</v>
      </c>
      <c r="C3081" s="92" t="s">
        <v>3053</v>
      </c>
      <c r="D3081" s="92" t="s">
        <v>6462</v>
      </c>
      <c r="E3081" s="170">
        <v>1.6</v>
      </c>
    </row>
    <row r="3082" spans="2:5" ht="50.1" customHeight="1">
      <c r="B3082" s="171">
        <v>98295</v>
      </c>
      <c r="C3082" s="92" t="s">
        <v>3054</v>
      </c>
      <c r="D3082" s="92" t="s">
        <v>6462</v>
      </c>
      <c r="E3082" s="170">
        <v>1.1399999999999999</v>
      </c>
    </row>
    <row r="3083" spans="2:5" ht="50.1" customHeight="1">
      <c r="B3083" s="171">
        <v>98296</v>
      </c>
      <c r="C3083" s="92" t="s">
        <v>3055</v>
      </c>
      <c r="D3083" s="92" t="s">
        <v>6462</v>
      </c>
      <c r="E3083" s="170">
        <v>2.46</v>
      </c>
    </row>
    <row r="3084" spans="2:5" ht="50.1" customHeight="1">
      <c r="B3084" s="171">
        <v>98297</v>
      </c>
      <c r="C3084" s="92" t="s">
        <v>3056</v>
      </c>
      <c r="D3084" s="92" t="s">
        <v>6462</v>
      </c>
      <c r="E3084" s="170">
        <v>1.72</v>
      </c>
    </row>
    <row r="3085" spans="2:5" ht="50.1" customHeight="1">
      <c r="B3085" s="171">
        <v>98301</v>
      </c>
      <c r="C3085" s="92" t="s">
        <v>3057</v>
      </c>
      <c r="D3085" s="92" t="s">
        <v>6219</v>
      </c>
      <c r="E3085" s="170">
        <v>367.67</v>
      </c>
    </row>
    <row r="3086" spans="2:5" ht="50.1" customHeight="1">
      <c r="B3086" s="171">
        <v>98302</v>
      </c>
      <c r="C3086" s="92" t="s">
        <v>3058</v>
      </c>
      <c r="D3086" s="92" t="s">
        <v>6219</v>
      </c>
      <c r="E3086" s="170">
        <v>488.03</v>
      </c>
    </row>
    <row r="3087" spans="2:5" ht="50.1" customHeight="1">
      <c r="B3087" s="171">
        <v>98304</v>
      </c>
      <c r="C3087" s="92" t="s">
        <v>3059</v>
      </c>
      <c r="D3087" s="92" t="s">
        <v>6219</v>
      </c>
      <c r="E3087" s="170">
        <v>789.54</v>
      </c>
    </row>
    <row r="3088" spans="2:5" ht="50.1" customHeight="1">
      <c r="B3088" s="171">
        <v>98307</v>
      </c>
      <c r="C3088" s="92" t="s">
        <v>3060</v>
      </c>
      <c r="D3088" s="92" t="s">
        <v>6219</v>
      </c>
      <c r="E3088" s="170">
        <v>31.29</v>
      </c>
    </row>
    <row r="3089" spans="2:5" ht="50.1" customHeight="1">
      <c r="B3089" s="171">
        <v>98308</v>
      </c>
      <c r="C3089" s="92" t="s">
        <v>3061</v>
      </c>
      <c r="D3089" s="92" t="s">
        <v>6219</v>
      </c>
      <c r="E3089" s="170">
        <v>20.69</v>
      </c>
    </row>
    <row r="3090" spans="2:5" ht="50.1" customHeight="1">
      <c r="B3090" s="171">
        <v>98593</v>
      </c>
      <c r="C3090" s="92" t="s">
        <v>3062</v>
      </c>
      <c r="D3090" s="92" t="s">
        <v>6219</v>
      </c>
      <c r="E3090" s="170">
        <v>645.78</v>
      </c>
    </row>
    <row r="3091" spans="2:5" ht="50.1" customHeight="1">
      <c r="B3091" s="171">
        <v>89355</v>
      </c>
      <c r="C3091" s="92" t="s">
        <v>3063</v>
      </c>
      <c r="D3091" s="92" t="s">
        <v>6462</v>
      </c>
      <c r="E3091" s="170">
        <v>12.3</v>
      </c>
    </row>
    <row r="3092" spans="2:5" ht="50.1" customHeight="1">
      <c r="B3092" s="171">
        <v>89356</v>
      </c>
      <c r="C3092" s="92" t="s">
        <v>3064</v>
      </c>
      <c r="D3092" s="92" t="s">
        <v>6462</v>
      </c>
      <c r="E3092" s="170">
        <v>14.48</v>
      </c>
    </row>
    <row r="3093" spans="2:5" ht="50.1" customHeight="1">
      <c r="B3093" s="171">
        <v>89357</v>
      </c>
      <c r="C3093" s="92" t="s">
        <v>3065</v>
      </c>
      <c r="D3093" s="92" t="s">
        <v>6462</v>
      </c>
      <c r="E3093" s="170">
        <v>19.87</v>
      </c>
    </row>
    <row r="3094" spans="2:5" ht="50.1" customHeight="1">
      <c r="B3094" s="171">
        <v>89401</v>
      </c>
      <c r="C3094" s="92" t="s">
        <v>3066</v>
      </c>
      <c r="D3094" s="92" t="s">
        <v>6462</v>
      </c>
      <c r="E3094" s="170">
        <v>5.07</v>
      </c>
    </row>
    <row r="3095" spans="2:5" ht="50.1" customHeight="1">
      <c r="B3095" s="171">
        <v>89402</v>
      </c>
      <c r="C3095" s="92" t="s">
        <v>3067</v>
      </c>
      <c r="D3095" s="92" t="s">
        <v>6462</v>
      </c>
      <c r="E3095" s="170">
        <v>6.14</v>
      </c>
    </row>
    <row r="3096" spans="2:5" ht="50.1" customHeight="1">
      <c r="B3096" s="171">
        <v>89403</v>
      </c>
      <c r="C3096" s="92" t="s">
        <v>3068</v>
      </c>
      <c r="D3096" s="92" t="s">
        <v>6462</v>
      </c>
      <c r="E3096" s="170">
        <v>9.89</v>
      </c>
    </row>
    <row r="3097" spans="2:5" ht="50.1" customHeight="1">
      <c r="B3097" s="171">
        <v>89446</v>
      </c>
      <c r="C3097" s="92" t="s">
        <v>3069</v>
      </c>
      <c r="D3097" s="92" t="s">
        <v>6462</v>
      </c>
      <c r="E3097" s="170">
        <v>2.98</v>
      </c>
    </row>
    <row r="3098" spans="2:5" ht="50.1" customHeight="1">
      <c r="B3098" s="171">
        <v>89447</v>
      </c>
      <c r="C3098" s="92" t="s">
        <v>3070</v>
      </c>
      <c r="D3098" s="92" t="s">
        <v>6462</v>
      </c>
      <c r="E3098" s="170">
        <v>6.17</v>
      </c>
    </row>
    <row r="3099" spans="2:5" ht="50.1" customHeight="1">
      <c r="B3099" s="171">
        <v>89448</v>
      </c>
      <c r="C3099" s="92" t="s">
        <v>3071</v>
      </c>
      <c r="D3099" s="92" t="s">
        <v>6462</v>
      </c>
      <c r="E3099" s="170">
        <v>8.84</v>
      </c>
    </row>
    <row r="3100" spans="2:5" ht="50.1" customHeight="1">
      <c r="B3100" s="171">
        <v>89449</v>
      </c>
      <c r="C3100" s="92" t="s">
        <v>3072</v>
      </c>
      <c r="D3100" s="92" t="s">
        <v>6462</v>
      </c>
      <c r="E3100" s="170">
        <v>10.18</v>
      </c>
    </row>
    <row r="3101" spans="2:5" ht="50.1" customHeight="1">
      <c r="B3101" s="171">
        <v>89450</v>
      </c>
      <c r="C3101" s="92" t="s">
        <v>3073</v>
      </c>
      <c r="D3101" s="92" t="s">
        <v>6462</v>
      </c>
      <c r="E3101" s="170">
        <v>16.7</v>
      </c>
    </row>
    <row r="3102" spans="2:5" ht="50.1" customHeight="1">
      <c r="B3102" s="171">
        <v>89451</v>
      </c>
      <c r="C3102" s="92" t="s">
        <v>3074</v>
      </c>
      <c r="D3102" s="92" t="s">
        <v>6462</v>
      </c>
      <c r="E3102" s="170">
        <v>27.52</v>
      </c>
    </row>
    <row r="3103" spans="2:5" ht="50.1" customHeight="1">
      <c r="B3103" s="171">
        <v>89452</v>
      </c>
      <c r="C3103" s="92" t="s">
        <v>3075</v>
      </c>
      <c r="D3103" s="92" t="s">
        <v>6462</v>
      </c>
      <c r="E3103" s="170">
        <v>34.200000000000003</v>
      </c>
    </row>
    <row r="3104" spans="2:5" ht="50.1" customHeight="1">
      <c r="B3104" s="171">
        <v>89508</v>
      </c>
      <c r="C3104" s="92" t="s">
        <v>3076</v>
      </c>
      <c r="D3104" s="92" t="s">
        <v>6462</v>
      </c>
      <c r="E3104" s="170">
        <v>12.76</v>
      </c>
    </row>
    <row r="3105" spans="2:5" ht="50.1" customHeight="1">
      <c r="B3105" s="171">
        <v>89509</v>
      </c>
      <c r="C3105" s="92" t="s">
        <v>3077</v>
      </c>
      <c r="D3105" s="92" t="s">
        <v>6462</v>
      </c>
      <c r="E3105" s="170">
        <v>17.25</v>
      </c>
    </row>
    <row r="3106" spans="2:5" ht="50.1" customHeight="1">
      <c r="B3106" s="171">
        <v>89511</v>
      </c>
      <c r="C3106" s="92" t="s">
        <v>3078</v>
      </c>
      <c r="D3106" s="92" t="s">
        <v>6462</v>
      </c>
      <c r="E3106" s="170">
        <v>25.51</v>
      </c>
    </row>
    <row r="3107" spans="2:5" ht="50.1" customHeight="1">
      <c r="B3107" s="171">
        <v>89512</v>
      </c>
      <c r="C3107" s="92" t="s">
        <v>3079</v>
      </c>
      <c r="D3107" s="92" t="s">
        <v>6462</v>
      </c>
      <c r="E3107" s="170">
        <v>39.99</v>
      </c>
    </row>
    <row r="3108" spans="2:5" ht="50.1" customHeight="1">
      <c r="B3108" s="171">
        <v>89576</v>
      </c>
      <c r="C3108" s="92" t="s">
        <v>3080</v>
      </c>
      <c r="D3108" s="92" t="s">
        <v>6462</v>
      </c>
      <c r="E3108" s="170">
        <v>14.72</v>
      </c>
    </row>
    <row r="3109" spans="2:5" ht="50.1" customHeight="1">
      <c r="B3109" s="171">
        <v>89578</v>
      </c>
      <c r="C3109" s="92" t="s">
        <v>3081</v>
      </c>
      <c r="D3109" s="92" t="s">
        <v>6462</v>
      </c>
      <c r="E3109" s="170">
        <v>25.31</v>
      </c>
    </row>
    <row r="3110" spans="2:5" ht="50.1" customHeight="1">
      <c r="B3110" s="171">
        <v>89580</v>
      </c>
      <c r="C3110" s="92" t="s">
        <v>3082</v>
      </c>
      <c r="D3110" s="92" t="s">
        <v>6462</v>
      </c>
      <c r="E3110" s="170">
        <v>49.72</v>
      </c>
    </row>
    <row r="3111" spans="2:5" ht="50.1" customHeight="1">
      <c r="B3111" s="171">
        <v>89633</v>
      </c>
      <c r="C3111" s="92" t="s">
        <v>3083</v>
      </c>
      <c r="D3111" s="92" t="s">
        <v>6462</v>
      </c>
      <c r="E3111" s="170">
        <v>15.55</v>
      </c>
    </row>
    <row r="3112" spans="2:5" ht="50.1" customHeight="1">
      <c r="B3112" s="171">
        <v>89634</v>
      </c>
      <c r="C3112" s="92" t="s">
        <v>3084</v>
      </c>
      <c r="D3112" s="92" t="s">
        <v>6462</v>
      </c>
      <c r="E3112" s="170">
        <v>23.22</v>
      </c>
    </row>
    <row r="3113" spans="2:5" ht="50.1" customHeight="1">
      <c r="B3113" s="171">
        <v>89635</v>
      </c>
      <c r="C3113" s="92" t="s">
        <v>3085</v>
      </c>
      <c r="D3113" s="92" t="s">
        <v>6462</v>
      </c>
      <c r="E3113" s="170">
        <v>32.659999999999997</v>
      </c>
    </row>
    <row r="3114" spans="2:5" ht="50.1" customHeight="1">
      <c r="B3114" s="171">
        <v>89636</v>
      </c>
      <c r="C3114" s="92" t="s">
        <v>3086</v>
      </c>
      <c r="D3114" s="92" t="s">
        <v>6462</v>
      </c>
      <c r="E3114" s="170">
        <v>39.67</v>
      </c>
    </row>
    <row r="3115" spans="2:5" ht="50.1" customHeight="1">
      <c r="B3115" s="171">
        <v>89711</v>
      </c>
      <c r="C3115" s="92" t="s">
        <v>3087</v>
      </c>
      <c r="D3115" s="92" t="s">
        <v>6462</v>
      </c>
      <c r="E3115" s="170">
        <v>12.9</v>
      </c>
    </row>
    <row r="3116" spans="2:5" ht="50.1" customHeight="1">
      <c r="B3116" s="171">
        <v>89712</v>
      </c>
      <c r="C3116" s="92" t="s">
        <v>3088</v>
      </c>
      <c r="D3116" s="92" t="s">
        <v>6462</v>
      </c>
      <c r="E3116" s="170">
        <v>18.71</v>
      </c>
    </row>
    <row r="3117" spans="2:5" ht="50.1" customHeight="1">
      <c r="B3117" s="171">
        <v>89713</v>
      </c>
      <c r="C3117" s="92" t="s">
        <v>3089</v>
      </c>
      <c r="D3117" s="92" t="s">
        <v>6462</v>
      </c>
      <c r="E3117" s="170">
        <v>28.29</v>
      </c>
    </row>
    <row r="3118" spans="2:5" ht="50.1" customHeight="1">
      <c r="B3118" s="171">
        <v>89714</v>
      </c>
      <c r="C3118" s="92" t="s">
        <v>3090</v>
      </c>
      <c r="D3118" s="92" t="s">
        <v>6462</v>
      </c>
      <c r="E3118" s="170">
        <v>36.369999999999997</v>
      </c>
    </row>
    <row r="3119" spans="2:5" ht="50.1" customHeight="1">
      <c r="B3119" s="171">
        <v>89716</v>
      </c>
      <c r="C3119" s="92" t="s">
        <v>3091</v>
      </c>
      <c r="D3119" s="92" t="s">
        <v>6462</v>
      </c>
      <c r="E3119" s="170">
        <v>15.66</v>
      </c>
    </row>
    <row r="3120" spans="2:5" ht="50.1" customHeight="1">
      <c r="B3120" s="171">
        <v>89717</v>
      </c>
      <c r="C3120" s="92" t="s">
        <v>3092</v>
      </c>
      <c r="D3120" s="92" t="s">
        <v>6462</v>
      </c>
      <c r="E3120" s="170">
        <v>23.76</v>
      </c>
    </row>
    <row r="3121" spans="2:5" ht="50.1" customHeight="1">
      <c r="B3121" s="171">
        <v>89770</v>
      </c>
      <c r="C3121" s="92" t="s">
        <v>3093</v>
      </c>
      <c r="D3121" s="92" t="s">
        <v>6462</v>
      </c>
      <c r="E3121" s="170">
        <v>25.26</v>
      </c>
    </row>
    <row r="3122" spans="2:5" ht="50.1" customHeight="1">
      <c r="B3122" s="171">
        <v>89771</v>
      </c>
      <c r="C3122" s="92" t="s">
        <v>3094</v>
      </c>
      <c r="D3122" s="92" t="s">
        <v>6462</v>
      </c>
      <c r="E3122" s="170">
        <v>34.49</v>
      </c>
    </row>
    <row r="3123" spans="2:5" ht="50.1" customHeight="1">
      <c r="B3123" s="171">
        <v>89773</v>
      </c>
      <c r="C3123" s="92" t="s">
        <v>3095</v>
      </c>
      <c r="D3123" s="92" t="s">
        <v>6462</v>
      </c>
      <c r="E3123" s="170">
        <v>80.23</v>
      </c>
    </row>
    <row r="3124" spans="2:5" ht="50.1" customHeight="1">
      <c r="B3124" s="171">
        <v>89775</v>
      </c>
      <c r="C3124" s="92" t="s">
        <v>3096</v>
      </c>
      <c r="D3124" s="92" t="s">
        <v>6462</v>
      </c>
      <c r="E3124" s="170">
        <v>126.65</v>
      </c>
    </row>
    <row r="3125" spans="2:5" ht="50.1" customHeight="1">
      <c r="B3125" s="171">
        <v>89798</v>
      </c>
      <c r="C3125" s="92" t="s">
        <v>3097</v>
      </c>
      <c r="D3125" s="92" t="s">
        <v>6462</v>
      </c>
      <c r="E3125" s="170">
        <v>7.25</v>
      </c>
    </row>
    <row r="3126" spans="2:5" ht="50.1" customHeight="1">
      <c r="B3126" s="171">
        <v>89799</v>
      </c>
      <c r="C3126" s="92" t="s">
        <v>3098</v>
      </c>
      <c r="D3126" s="92" t="s">
        <v>6462</v>
      </c>
      <c r="E3126" s="170">
        <v>12.03</v>
      </c>
    </row>
    <row r="3127" spans="2:5" ht="50.1" customHeight="1">
      <c r="B3127" s="171">
        <v>89800</v>
      </c>
      <c r="C3127" s="92" t="s">
        <v>3099</v>
      </c>
      <c r="D3127" s="92" t="s">
        <v>6462</v>
      </c>
      <c r="E3127" s="170">
        <v>15.04</v>
      </c>
    </row>
    <row r="3128" spans="2:5" ht="50.1" customHeight="1">
      <c r="B3128" s="171">
        <v>89848</v>
      </c>
      <c r="C3128" s="92" t="s">
        <v>3100</v>
      </c>
      <c r="D3128" s="92" t="s">
        <v>6462</v>
      </c>
      <c r="E3128" s="170">
        <v>18.84</v>
      </c>
    </row>
    <row r="3129" spans="2:5" ht="50.1" customHeight="1">
      <c r="B3129" s="171">
        <v>89849</v>
      </c>
      <c r="C3129" s="92" t="s">
        <v>3101</v>
      </c>
      <c r="D3129" s="92" t="s">
        <v>6462</v>
      </c>
      <c r="E3129" s="170">
        <v>36.020000000000003</v>
      </c>
    </row>
    <row r="3130" spans="2:5" ht="50.1" customHeight="1">
      <c r="B3130" s="171">
        <v>89865</v>
      </c>
      <c r="C3130" s="92" t="s">
        <v>3102</v>
      </c>
      <c r="D3130" s="92" t="s">
        <v>6462</v>
      </c>
      <c r="E3130" s="170">
        <v>8.6199999999999992</v>
      </c>
    </row>
    <row r="3131" spans="2:5" ht="50.1" customHeight="1">
      <c r="B3131" s="171">
        <v>91784</v>
      </c>
      <c r="C3131" s="92" t="s">
        <v>3103</v>
      </c>
      <c r="D3131" s="92" t="s">
        <v>6462</v>
      </c>
      <c r="E3131" s="170">
        <v>28.88</v>
      </c>
    </row>
    <row r="3132" spans="2:5" ht="50.1" customHeight="1">
      <c r="B3132" s="171">
        <v>91785</v>
      </c>
      <c r="C3132" s="92" t="s">
        <v>3104</v>
      </c>
      <c r="D3132" s="92" t="s">
        <v>6462</v>
      </c>
      <c r="E3132" s="170">
        <v>28.49</v>
      </c>
    </row>
    <row r="3133" spans="2:5" ht="50.1" customHeight="1">
      <c r="B3133" s="171">
        <v>91786</v>
      </c>
      <c r="C3133" s="92" t="s">
        <v>3105</v>
      </c>
      <c r="D3133" s="92" t="s">
        <v>6462</v>
      </c>
      <c r="E3133" s="170">
        <v>18.13</v>
      </c>
    </row>
    <row r="3134" spans="2:5" ht="50.1" customHeight="1">
      <c r="B3134" s="171">
        <v>91787</v>
      </c>
      <c r="C3134" s="92" t="s">
        <v>3106</v>
      </c>
      <c r="D3134" s="92" t="s">
        <v>6462</v>
      </c>
      <c r="E3134" s="170">
        <v>19.25</v>
      </c>
    </row>
    <row r="3135" spans="2:5" ht="50.1" customHeight="1">
      <c r="B3135" s="171">
        <v>91788</v>
      </c>
      <c r="C3135" s="92" t="s">
        <v>3107</v>
      </c>
      <c r="D3135" s="92" t="s">
        <v>6462</v>
      </c>
      <c r="E3135" s="170">
        <v>25.01</v>
      </c>
    </row>
    <row r="3136" spans="2:5" ht="50.1" customHeight="1">
      <c r="B3136" s="171">
        <v>91789</v>
      </c>
      <c r="C3136" s="92" t="s">
        <v>3108</v>
      </c>
      <c r="D3136" s="92" t="s">
        <v>6462</v>
      </c>
      <c r="E3136" s="170">
        <v>26.65</v>
      </c>
    </row>
    <row r="3137" spans="2:5" ht="50.1" customHeight="1">
      <c r="B3137" s="171">
        <v>91790</v>
      </c>
      <c r="C3137" s="92" t="s">
        <v>3109</v>
      </c>
      <c r="D3137" s="92" t="s">
        <v>6462</v>
      </c>
      <c r="E3137" s="170">
        <v>40.950000000000003</v>
      </c>
    </row>
    <row r="3138" spans="2:5" ht="50.1" customHeight="1">
      <c r="B3138" s="171">
        <v>91791</v>
      </c>
      <c r="C3138" s="92" t="s">
        <v>3110</v>
      </c>
      <c r="D3138" s="92" t="s">
        <v>6462</v>
      </c>
      <c r="E3138" s="170">
        <v>52.9</v>
      </c>
    </row>
    <row r="3139" spans="2:5" ht="50.1" customHeight="1">
      <c r="B3139" s="171">
        <v>91792</v>
      </c>
      <c r="C3139" s="92" t="s">
        <v>3111</v>
      </c>
      <c r="D3139" s="92" t="s">
        <v>6462</v>
      </c>
      <c r="E3139" s="170">
        <v>38.03</v>
      </c>
    </row>
    <row r="3140" spans="2:5" ht="50.1" customHeight="1">
      <c r="B3140" s="171">
        <v>91793</v>
      </c>
      <c r="C3140" s="92" t="s">
        <v>3112</v>
      </c>
      <c r="D3140" s="92" t="s">
        <v>6462</v>
      </c>
      <c r="E3140" s="170">
        <v>55.33</v>
      </c>
    </row>
    <row r="3141" spans="2:5" ht="50.1" customHeight="1">
      <c r="B3141" s="171">
        <v>91794</v>
      </c>
      <c r="C3141" s="92" t="s">
        <v>3113</v>
      </c>
      <c r="D3141" s="92" t="s">
        <v>6462</v>
      </c>
      <c r="E3141" s="170">
        <v>24.87</v>
      </c>
    </row>
    <row r="3142" spans="2:5" ht="50.1" customHeight="1">
      <c r="B3142" s="171">
        <v>91795</v>
      </c>
      <c r="C3142" s="92" t="s">
        <v>3114</v>
      </c>
      <c r="D3142" s="92" t="s">
        <v>6462</v>
      </c>
      <c r="E3142" s="170">
        <v>42.36</v>
      </c>
    </row>
    <row r="3143" spans="2:5" ht="50.1" customHeight="1">
      <c r="B3143" s="171">
        <v>91796</v>
      </c>
      <c r="C3143" s="92" t="s">
        <v>3115</v>
      </c>
      <c r="D3143" s="92" t="s">
        <v>6462</v>
      </c>
      <c r="E3143" s="170">
        <v>45.29</v>
      </c>
    </row>
    <row r="3144" spans="2:5" ht="50.1" customHeight="1">
      <c r="B3144" s="171">
        <v>92275</v>
      </c>
      <c r="C3144" s="92" t="s">
        <v>3116</v>
      </c>
      <c r="D3144" s="92" t="s">
        <v>6462</v>
      </c>
      <c r="E3144" s="170">
        <v>32.53</v>
      </c>
    </row>
    <row r="3145" spans="2:5" ht="50.1" customHeight="1">
      <c r="B3145" s="171">
        <v>92276</v>
      </c>
      <c r="C3145" s="92" t="s">
        <v>3117</v>
      </c>
      <c r="D3145" s="92" t="s">
        <v>6462</v>
      </c>
      <c r="E3145" s="170">
        <v>41.16</v>
      </c>
    </row>
    <row r="3146" spans="2:5" ht="50.1" customHeight="1">
      <c r="B3146" s="171">
        <v>92277</v>
      </c>
      <c r="C3146" s="92" t="s">
        <v>3118</v>
      </c>
      <c r="D3146" s="92" t="s">
        <v>6462</v>
      </c>
      <c r="E3146" s="170">
        <v>59.3</v>
      </c>
    </row>
    <row r="3147" spans="2:5" ht="50.1" customHeight="1">
      <c r="B3147" s="171">
        <v>92278</v>
      </c>
      <c r="C3147" s="92" t="s">
        <v>3119</v>
      </c>
      <c r="D3147" s="92" t="s">
        <v>6462</v>
      </c>
      <c r="E3147" s="170">
        <v>79.67</v>
      </c>
    </row>
    <row r="3148" spans="2:5" ht="50.1" customHeight="1">
      <c r="B3148" s="171">
        <v>92279</v>
      </c>
      <c r="C3148" s="92" t="s">
        <v>3120</v>
      </c>
      <c r="D3148" s="92" t="s">
        <v>6462</v>
      </c>
      <c r="E3148" s="170">
        <v>115.02</v>
      </c>
    </row>
    <row r="3149" spans="2:5" ht="50.1" customHeight="1">
      <c r="B3149" s="171">
        <v>92280</v>
      </c>
      <c r="C3149" s="92" t="s">
        <v>3121</v>
      </c>
      <c r="D3149" s="92" t="s">
        <v>6462</v>
      </c>
      <c r="E3149" s="170">
        <v>161.36000000000001</v>
      </c>
    </row>
    <row r="3150" spans="2:5" ht="50.1" customHeight="1">
      <c r="B3150" s="171">
        <v>92281</v>
      </c>
      <c r="C3150" s="92" t="s">
        <v>3122</v>
      </c>
      <c r="D3150" s="92" t="s">
        <v>6462</v>
      </c>
      <c r="E3150" s="170">
        <v>86.27</v>
      </c>
    </row>
    <row r="3151" spans="2:5" ht="50.1" customHeight="1">
      <c r="B3151" s="171">
        <v>92282</v>
      </c>
      <c r="C3151" s="92" t="s">
        <v>3123</v>
      </c>
      <c r="D3151" s="92" t="s">
        <v>6462</v>
      </c>
      <c r="E3151" s="170">
        <v>97.07</v>
      </c>
    </row>
    <row r="3152" spans="2:5" ht="50.1" customHeight="1">
      <c r="B3152" s="171">
        <v>92283</v>
      </c>
      <c r="C3152" s="92" t="s">
        <v>3124</v>
      </c>
      <c r="D3152" s="92" t="s">
        <v>6462</v>
      </c>
      <c r="E3152" s="170">
        <v>129.97</v>
      </c>
    </row>
    <row r="3153" spans="2:5" ht="50.1" customHeight="1">
      <c r="B3153" s="171">
        <v>92284</v>
      </c>
      <c r="C3153" s="92" t="s">
        <v>3125</v>
      </c>
      <c r="D3153" s="92" t="s">
        <v>6462</v>
      </c>
      <c r="E3153" s="170">
        <v>160.26</v>
      </c>
    </row>
    <row r="3154" spans="2:5" ht="50.1" customHeight="1">
      <c r="B3154" s="171">
        <v>92285</v>
      </c>
      <c r="C3154" s="92" t="s">
        <v>3126</v>
      </c>
      <c r="D3154" s="92" t="s">
        <v>6462</v>
      </c>
      <c r="E3154" s="170">
        <v>211.29</v>
      </c>
    </row>
    <row r="3155" spans="2:5" ht="50.1" customHeight="1">
      <c r="B3155" s="171">
        <v>92286</v>
      </c>
      <c r="C3155" s="92" t="s">
        <v>3127</v>
      </c>
      <c r="D3155" s="92" t="s">
        <v>6462</v>
      </c>
      <c r="E3155" s="170">
        <v>258.99</v>
      </c>
    </row>
    <row r="3156" spans="2:5" ht="50.1" customHeight="1">
      <c r="B3156" s="171">
        <v>92305</v>
      </c>
      <c r="C3156" s="92" t="s">
        <v>3128</v>
      </c>
      <c r="D3156" s="92" t="s">
        <v>6462</v>
      </c>
      <c r="E3156" s="170">
        <v>22.04</v>
      </c>
    </row>
    <row r="3157" spans="2:5" ht="50.1" customHeight="1">
      <c r="B3157" s="171">
        <v>92306</v>
      </c>
      <c r="C3157" s="92" t="s">
        <v>3129</v>
      </c>
      <c r="D3157" s="92" t="s">
        <v>6462</v>
      </c>
      <c r="E3157" s="170">
        <v>35.630000000000003</v>
      </c>
    </row>
    <row r="3158" spans="2:5" ht="50.1" customHeight="1">
      <c r="B3158" s="171">
        <v>92307</v>
      </c>
      <c r="C3158" s="92" t="s">
        <v>3130</v>
      </c>
      <c r="D3158" s="92" t="s">
        <v>6462</v>
      </c>
      <c r="E3158" s="170">
        <v>44.49</v>
      </c>
    </row>
    <row r="3159" spans="2:5" ht="50.1" customHeight="1">
      <c r="B3159" s="171">
        <v>92308</v>
      </c>
      <c r="C3159" s="92" t="s">
        <v>3131</v>
      </c>
      <c r="D3159" s="92" t="s">
        <v>6462</v>
      </c>
      <c r="E3159" s="170">
        <v>35.020000000000003</v>
      </c>
    </row>
    <row r="3160" spans="2:5" ht="50.1" customHeight="1">
      <c r="B3160" s="171">
        <v>92309</v>
      </c>
      <c r="C3160" s="92" t="s">
        <v>3132</v>
      </c>
      <c r="D3160" s="92" t="s">
        <v>6462</v>
      </c>
      <c r="E3160" s="170">
        <v>90.95</v>
      </c>
    </row>
    <row r="3161" spans="2:5" ht="50.1" customHeight="1">
      <c r="B3161" s="171">
        <v>92310</v>
      </c>
      <c r="C3161" s="92" t="s">
        <v>3133</v>
      </c>
      <c r="D3161" s="92" t="s">
        <v>6462</v>
      </c>
      <c r="E3161" s="170">
        <v>102.01</v>
      </c>
    </row>
    <row r="3162" spans="2:5" ht="50.1" customHeight="1">
      <c r="B3162" s="171">
        <v>92320</v>
      </c>
      <c r="C3162" s="92" t="s">
        <v>3134</v>
      </c>
      <c r="D3162" s="92" t="s">
        <v>6462</v>
      </c>
      <c r="E3162" s="170">
        <v>28.86</v>
      </c>
    </row>
    <row r="3163" spans="2:5" ht="50.1" customHeight="1">
      <c r="B3163" s="171">
        <v>92321</v>
      </c>
      <c r="C3163" s="92" t="s">
        <v>3135</v>
      </c>
      <c r="D3163" s="92" t="s">
        <v>6462</v>
      </c>
      <c r="E3163" s="170">
        <v>47.36</v>
      </c>
    </row>
    <row r="3164" spans="2:5" ht="50.1" customHeight="1">
      <c r="B3164" s="171">
        <v>92322</v>
      </c>
      <c r="C3164" s="92" t="s">
        <v>3136</v>
      </c>
      <c r="D3164" s="92" t="s">
        <v>6462</v>
      </c>
      <c r="E3164" s="170">
        <v>60.49</v>
      </c>
    </row>
    <row r="3165" spans="2:5" ht="50.1" customHeight="1">
      <c r="B3165" s="171">
        <v>92323</v>
      </c>
      <c r="C3165" s="92" t="s">
        <v>3137</v>
      </c>
      <c r="D3165" s="92" t="s">
        <v>6462</v>
      </c>
      <c r="E3165" s="170">
        <v>40.21</v>
      </c>
    </row>
    <row r="3166" spans="2:5" ht="50.1" customHeight="1">
      <c r="B3166" s="171">
        <v>92324</v>
      </c>
      <c r="C3166" s="92" t="s">
        <v>3138</v>
      </c>
      <c r="D3166" s="92" t="s">
        <v>6462</v>
      </c>
      <c r="E3166" s="170">
        <v>101.05</v>
      </c>
    </row>
    <row r="3167" spans="2:5" ht="50.1" customHeight="1">
      <c r="B3167" s="171">
        <v>92325</v>
      </c>
      <c r="C3167" s="92" t="s">
        <v>3139</v>
      </c>
      <c r="D3167" s="92" t="s">
        <v>6462</v>
      </c>
      <c r="E3167" s="170">
        <v>116.33</v>
      </c>
    </row>
    <row r="3168" spans="2:5" ht="50.1" customHeight="1">
      <c r="B3168" s="171">
        <v>92335</v>
      </c>
      <c r="C3168" s="92" t="s">
        <v>3140</v>
      </c>
      <c r="D3168" s="92" t="s">
        <v>6462</v>
      </c>
      <c r="E3168" s="170">
        <v>53.11</v>
      </c>
    </row>
    <row r="3169" spans="2:5" ht="50.1" customHeight="1">
      <c r="B3169" s="171">
        <v>92336</v>
      </c>
      <c r="C3169" s="92" t="s">
        <v>3141</v>
      </c>
      <c r="D3169" s="92" t="s">
        <v>6462</v>
      </c>
      <c r="E3169" s="170">
        <v>65.180000000000007</v>
      </c>
    </row>
    <row r="3170" spans="2:5" ht="50.1" customHeight="1">
      <c r="B3170" s="171">
        <v>92337</v>
      </c>
      <c r="C3170" s="92" t="s">
        <v>3142</v>
      </c>
      <c r="D3170" s="92" t="s">
        <v>6462</v>
      </c>
      <c r="E3170" s="170">
        <v>85.61</v>
      </c>
    </row>
    <row r="3171" spans="2:5" ht="50.1" customHeight="1">
      <c r="B3171" s="171">
        <v>92338</v>
      </c>
      <c r="C3171" s="92" t="s">
        <v>3143</v>
      </c>
      <c r="D3171" s="92" t="s">
        <v>6462</v>
      </c>
      <c r="E3171" s="170">
        <v>84.52</v>
      </c>
    </row>
    <row r="3172" spans="2:5" ht="50.1" customHeight="1">
      <c r="B3172" s="171">
        <v>92339</v>
      </c>
      <c r="C3172" s="92" t="s">
        <v>3144</v>
      </c>
      <c r="D3172" s="92" t="s">
        <v>6462</v>
      </c>
      <c r="E3172" s="170">
        <v>127.05</v>
      </c>
    </row>
    <row r="3173" spans="2:5" ht="50.1" customHeight="1">
      <c r="B3173" s="171">
        <v>92341</v>
      </c>
      <c r="C3173" s="92" t="s">
        <v>3145</v>
      </c>
      <c r="D3173" s="92" t="s">
        <v>6462</v>
      </c>
      <c r="E3173" s="170">
        <v>59.93</v>
      </c>
    </row>
    <row r="3174" spans="2:5" ht="50.1" customHeight="1">
      <c r="B3174" s="171">
        <v>92342</v>
      </c>
      <c r="C3174" s="92" t="s">
        <v>3146</v>
      </c>
      <c r="D3174" s="92" t="s">
        <v>6462</v>
      </c>
      <c r="E3174" s="170">
        <v>72.03</v>
      </c>
    </row>
    <row r="3175" spans="2:5" ht="50.1" customHeight="1">
      <c r="B3175" s="171">
        <v>92343</v>
      </c>
      <c r="C3175" s="92" t="s">
        <v>3147</v>
      </c>
      <c r="D3175" s="92" t="s">
        <v>6462</v>
      </c>
      <c r="E3175" s="170">
        <v>92.54</v>
      </c>
    </row>
    <row r="3176" spans="2:5" ht="50.1" customHeight="1">
      <c r="B3176" s="171">
        <v>92361</v>
      </c>
      <c r="C3176" s="92" t="s">
        <v>3148</v>
      </c>
      <c r="D3176" s="92" t="s">
        <v>6462</v>
      </c>
      <c r="E3176" s="170">
        <v>70.27</v>
      </c>
    </row>
    <row r="3177" spans="2:5" ht="50.1" customHeight="1">
      <c r="B3177" s="171">
        <v>92362</v>
      </c>
      <c r="C3177" s="92" t="s">
        <v>3149</v>
      </c>
      <c r="D3177" s="92" t="s">
        <v>6462</v>
      </c>
      <c r="E3177" s="170">
        <v>112.23</v>
      </c>
    </row>
    <row r="3178" spans="2:5" ht="50.1" customHeight="1">
      <c r="B3178" s="171">
        <v>92364</v>
      </c>
      <c r="C3178" s="92" t="s">
        <v>3150</v>
      </c>
      <c r="D3178" s="92" t="s">
        <v>6462</v>
      </c>
      <c r="E3178" s="170">
        <v>32.32</v>
      </c>
    </row>
    <row r="3179" spans="2:5" ht="50.1" customHeight="1">
      <c r="B3179" s="171">
        <v>92365</v>
      </c>
      <c r="C3179" s="92" t="s">
        <v>3151</v>
      </c>
      <c r="D3179" s="92" t="s">
        <v>6462</v>
      </c>
      <c r="E3179" s="170">
        <v>37.159999999999997</v>
      </c>
    </row>
    <row r="3180" spans="2:5" ht="50.1" customHeight="1">
      <c r="B3180" s="171">
        <v>92366</v>
      </c>
      <c r="C3180" s="92" t="s">
        <v>3152</v>
      </c>
      <c r="D3180" s="92" t="s">
        <v>6462</v>
      </c>
      <c r="E3180" s="170">
        <v>51.51</v>
      </c>
    </row>
    <row r="3181" spans="2:5" ht="50.1" customHeight="1">
      <c r="B3181" s="171">
        <v>92367</v>
      </c>
      <c r="C3181" s="92" t="s">
        <v>3153</v>
      </c>
      <c r="D3181" s="92" t="s">
        <v>6462</v>
      </c>
      <c r="E3181" s="170">
        <v>63.22</v>
      </c>
    </row>
    <row r="3182" spans="2:5" ht="50.1" customHeight="1">
      <c r="B3182" s="171">
        <v>92368</v>
      </c>
      <c r="C3182" s="92" t="s">
        <v>3154</v>
      </c>
      <c r="D3182" s="92" t="s">
        <v>6462</v>
      </c>
      <c r="E3182" s="170">
        <v>83.37</v>
      </c>
    </row>
    <row r="3183" spans="2:5" ht="50.1" customHeight="1">
      <c r="B3183" s="171">
        <v>92648</v>
      </c>
      <c r="C3183" s="92" t="s">
        <v>3155</v>
      </c>
      <c r="D3183" s="92" t="s">
        <v>6462</v>
      </c>
      <c r="E3183" s="170">
        <v>59.75</v>
      </c>
    </row>
    <row r="3184" spans="2:5" ht="50.1" customHeight="1">
      <c r="B3184" s="171">
        <v>92649</v>
      </c>
      <c r="C3184" s="92" t="s">
        <v>3156</v>
      </c>
      <c r="D3184" s="92" t="s">
        <v>6462</v>
      </c>
      <c r="E3184" s="170">
        <v>72.84</v>
      </c>
    </row>
    <row r="3185" spans="2:5" ht="50.1" customHeight="1">
      <c r="B3185" s="171">
        <v>92650</v>
      </c>
      <c r="C3185" s="92" t="s">
        <v>3157</v>
      </c>
      <c r="D3185" s="92" t="s">
        <v>6462</v>
      </c>
      <c r="E3185" s="170">
        <v>114.8</v>
      </c>
    </row>
    <row r="3186" spans="2:5" ht="50.1" customHeight="1">
      <c r="B3186" s="171">
        <v>92652</v>
      </c>
      <c r="C3186" s="92" t="s">
        <v>3158</v>
      </c>
      <c r="D3186" s="92" t="s">
        <v>6462</v>
      </c>
      <c r="E3186" s="170">
        <v>35.43</v>
      </c>
    </row>
    <row r="3187" spans="2:5" ht="50.1" customHeight="1">
      <c r="B3187" s="171">
        <v>92653</v>
      </c>
      <c r="C3187" s="92" t="s">
        <v>3159</v>
      </c>
      <c r="D3187" s="92" t="s">
        <v>6462</v>
      </c>
      <c r="E3187" s="170">
        <v>40.299999999999997</v>
      </c>
    </row>
    <row r="3188" spans="2:5" ht="50.1" customHeight="1">
      <c r="B3188" s="171">
        <v>92654</v>
      </c>
      <c r="C3188" s="92" t="s">
        <v>3160</v>
      </c>
      <c r="D3188" s="92" t="s">
        <v>6462</v>
      </c>
      <c r="E3188" s="170">
        <v>54.65</v>
      </c>
    </row>
    <row r="3189" spans="2:5" ht="50.1" customHeight="1">
      <c r="B3189" s="171">
        <v>92655</v>
      </c>
      <c r="C3189" s="92" t="s">
        <v>3161</v>
      </c>
      <c r="D3189" s="92" t="s">
        <v>6462</v>
      </c>
      <c r="E3189" s="170">
        <v>66.42</v>
      </c>
    </row>
    <row r="3190" spans="2:5" ht="50.1" customHeight="1">
      <c r="B3190" s="171">
        <v>92656</v>
      </c>
      <c r="C3190" s="92" t="s">
        <v>3162</v>
      </c>
      <c r="D3190" s="92" t="s">
        <v>6462</v>
      </c>
      <c r="E3190" s="170">
        <v>86.58</v>
      </c>
    </row>
    <row r="3191" spans="2:5" ht="50.1" customHeight="1">
      <c r="B3191" s="171">
        <v>92687</v>
      </c>
      <c r="C3191" s="92" t="s">
        <v>3163</v>
      </c>
      <c r="D3191" s="92" t="s">
        <v>6462</v>
      </c>
      <c r="E3191" s="170">
        <v>16.78</v>
      </c>
    </row>
    <row r="3192" spans="2:5" ht="50.1" customHeight="1">
      <c r="B3192" s="171">
        <v>92688</v>
      </c>
      <c r="C3192" s="92" t="s">
        <v>3164</v>
      </c>
      <c r="D3192" s="92" t="s">
        <v>6462</v>
      </c>
      <c r="E3192" s="170">
        <v>23.73</v>
      </c>
    </row>
    <row r="3193" spans="2:5" ht="50.1" customHeight="1">
      <c r="B3193" s="171">
        <v>92689</v>
      </c>
      <c r="C3193" s="92" t="s">
        <v>3165</v>
      </c>
      <c r="D3193" s="92" t="s">
        <v>6462</v>
      </c>
      <c r="E3193" s="170">
        <v>29.51</v>
      </c>
    </row>
    <row r="3194" spans="2:5" ht="50.1" customHeight="1">
      <c r="B3194" s="171">
        <v>92690</v>
      </c>
      <c r="C3194" s="92" t="s">
        <v>3166</v>
      </c>
      <c r="D3194" s="92" t="s">
        <v>6462</v>
      </c>
      <c r="E3194" s="170">
        <v>42.34</v>
      </c>
    </row>
    <row r="3195" spans="2:5" ht="50.1" customHeight="1">
      <c r="B3195" s="171">
        <v>94462</v>
      </c>
      <c r="C3195" s="92" t="s">
        <v>3167</v>
      </c>
      <c r="D3195" s="92" t="s">
        <v>6462</v>
      </c>
      <c r="E3195" s="170">
        <v>59.72</v>
      </c>
    </row>
    <row r="3196" spans="2:5" ht="50.1" customHeight="1">
      <c r="B3196" s="171">
        <v>94463</v>
      </c>
      <c r="C3196" s="92" t="s">
        <v>3168</v>
      </c>
      <c r="D3196" s="92" t="s">
        <v>6462</v>
      </c>
      <c r="E3196" s="170">
        <v>69.64</v>
      </c>
    </row>
    <row r="3197" spans="2:5" ht="50.1" customHeight="1">
      <c r="B3197" s="171">
        <v>94464</v>
      </c>
      <c r="C3197" s="92" t="s">
        <v>3169</v>
      </c>
      <c r="D3197" s="92" t="s">
        <v>6462</v>
      </c>
      <c r="E3197" s="170">
        <v>97.76</v>
      </c>
    </row>
    <row r="3198" spans="2:5" ht="50.1" customHeight="1">
      <c r="B3198" s="171">
        <v>94602</v>
      </c>
      <c r="C3198" s="92" t="s">
        <v>3170</v>
      </c>
      <c r="D3198" s="92" t="s">
        <v>6462</v>
      </c>
      <c r="E3198" s="170">
        <v>126.28</v>
      </c>
    </row>
    <row r="3199" spans="2:5" ht="50.1" customHeight="1">
      <c r="B3199" s="171">
        <v>94603</v>
      </c>
      <c r="C3199" s="92" t="s">
        <v>3171</v>
      </c>
      <c r="D3199" s="92" t="s">
        <v>6462</v>
      </c>
      <c r="E3199" s="170">
        <v>168.98</v>
      </c>
    </row>
    <row r="3200" spans="2:5" ht="50.1" customHeight="1">
      <c r="B3200" s="171">
        <v>94604</v>
      </c>
      <c r="C3200" s="92" t="s">
        <v>3172</v>
      </c>
      <c r="D3200" s="92" t="s">
        <v>6462</v>
      </c>
      <c r="E3200" s="170">
        <v>230.3</v>
      </c>
    </row>
    <row r="3201" spans="2:5" ht="50.1" customHeight="1">
      <c r="B3201" s="171">
        <v>94605</v>
      </c>
      <c r="C3201" s="92" t="s">
        <v>3173</v>
      </c>
      <c r="D3201" s="92" t="s">
        <v>6462</v>
      </c>
      <c r="E3201" s="170">
        <v>328.31</v>
      </c>
    </row>
    <row r="3202" spans="2:5" ht="50.1" customHeight="1">
      <c r="B3202" s="171">
        <v>94648</v>
      </c>
      <c r="C3202" s="92" t="s">
        <v>3174</v>
      </c>
      <c r="D3202" s="92" t="s">
        <v>6462</v>
      </c>
      <c r="E3202" s="170">
        <v>6.68</v>
      </c>
    </row>
    <row r="3203" spans="2:5" ht="50.1" customHeight="1">
      <c r="B3203" s="171">
        <v>94649</v>
      </c>
      <c r="C3203" s="92" t="s">
        <v>3175</v>
      </c>
      <c r="D3203" s="92" t="s">
        <v>6462</v>
      </c>
      <c r="E3203" s="170">
        <v>9.6999999999999993</v>
      </c>
    </row>
    <row r="3204" spans="2:5" ht="50.1" customHeight="1">
      <c r="B3204" s="171">
        <v>94650</v>
      </c>
      <c r="C3204" s="92" t="s">
        <v>3176</v>
      </c>
      <c r="D3204" s="92" t="s">
        <v>6462</v>
      </c>
      <c r="E3204" s="170">
        <v>13.87</v>
      </c>
    </row>
    <row r="3205" spans="2:5" ht="50.1" customHeight="1">
      <c r="B3205" s="171">
        <v>94651</v>
      </c>
      <c r="C3205" s="92" t="s">
        <v>3177</v>
      </c>
      <c r="D3205" s="92" t="s">
        <v>6462</v>
      </c>
      <c r="E3205" s="170">
        <v>15.01</v>
      </c>
    </row>
    <row r="3206" spans="2:5" ht="50.1" customHeight="1">
      <c r="B3206" s="171">
        <v>94652</v>
      </c>
      <c r="C3206" s="92" t="s">
        <v>3178</v>
      </c>
      <c r="D3206" s="92" t="s">
        <v>6462</v>
      </c>
      <c r="E3206" s="170">
        <v>24.42</v>
      </c>
    </row>
    <row r="3207" spans="2:5" ht="50.1" customHeight="1">
      <c r="B3207" s="171">
        <v>94653</v>
      </c>
      <c r="C3207" s="92" t="s">
        <v>3179</v>
      </c>
      <c r="D3207" s="92" t="s">
        <v>6462</v>
      </c>
      <c r="E3207" s="170">
        <v>34.270000000000003</v>
      </c>
    </row>
    <row r="3208" spans="2:5" ht="50.1" customHeight="1">
      <c r="B3208" s="171">
        <v>94654</v>
      </c>
      <c r="C3208" s="92" t="s">
        <v>3180</v>
      </c>
      <c r="D3208" s="92" t="s">
        <v>6462</v>
      </c>
      <c r="E3208" s="170">
        <v>46.29</v>
      </c>
    </row>
    <row r="3209" spans="2:5" ht="50.1" customHeight="1">
      <c r="B3209" s="171">
        <v>94655</v>
      </c>
      <c r="C3209" s="92" t="s">
        <v>3181</v>
      </c>
      <c r="D3209" s="92" t="s">
        <v>6462</v>
      </c>
      <c r="E3209" s="170">
        <v>63.83</v>
      </c>
    </row>
    <row r="3210" spans="2:5" ht="50.1" customHeight="1">
      <c r="B3210" s="171">
        <v>94716</v>
      </c>
      <c r="C3210" s="92" t="s">
        <v>3182</v>
      </c>
      <c r="D3210" s="92" t="s">
        <v>6462</v>
      </c>
      <c r="E3210" s="170">
        <v>15.93</v>
      </c>
    </row>
    <row r="3211" spans="2:5" ht="50.1" customHeight="1">
      <c r="B3211" s="171">
        <v>94717</v>
      </c>
      <c r="C3211" s="92" t="s">
        <v>3183</v>
      </c>
      <c r="D3211" s="92" t="s">
        <v>6462</v>
      </c>
      <c r="E3211" s="170">
        <v>23.18</v>
      </c>
    </row>
    <row r="3212" spans="2:5" ht="50.1" customHeight="1">
      <c r="B3212" s="171">
        <v>94718</v>
      </c>
      <c r="C3212" s="92" t="s">
        <v>3184</v>
      </c>
      <c r="D3212" s="92" t="s">
        <v>6462</v>
      </c>
      <c r="E3212" s="170">
        <v>28.72</v>
      </c>
    </row>
    <row r="3213" spans="2:5" ht="50.1" customHeight="1">
      <c r="B3213" s="171">
        <v>94719</v>
      </c>
      <c r="C3213" s="92" t="s">
        <v>3185</v>
      </c>
      <c r="D3213" s="92" t="s">
        <v>6462</v>
      </c>
      <c r="E3213" s="170">
        <v>37.42</v>
      </c>
    </row>
    <row r="3214" spans="2:5" ht="50.1" customHeight="1">
      <c r="B3214" s="171">
        <v>94720</v>
      </c>
      <c r="C3214" s="92" t="s">
        <v>3186</v>
      </c>
      <c r="D3214" s="92" t="s">
        <v>6462</v>
      </c>
      <c r="E3214" s="170">
        <v>56.65</v>
      </c>
    </row>
    <row r="3215" spans="2:5" ht="50.1" customHeight="1">
      <c r="B3215" s="171">
        <v>94721</v>
      </c>
      <c r="C3215" s="92" t="s">
        <v>3187</v>
      </c>
      <c r="D3215" s="92" t="s">
        <v>6462</v>
      </c>
      <c r="E3215" s="170">
        <v>82.15</v>
      </c>
    </row>
    <row r="3216" spans="2:5" ht="50.1" customHeight="1">
      <c r="B3216" s="171">
        <v>94722</v>
      </c>
      <c r="C3216" s="92" t="s">
        <v>3188</v>
      </c>
      <c r="D3216" s="92" t="s">
        <v>6462</v>
      </c>
      <c r="E3216" s="170">
        <v>143.5</v>
      </c>
    </row>
    <row r="3217" spans="2:5" ht="50.1" customHeight="1">
      <c r="B3217" s="171">
        <v>95697</v>
      </c>
      <c r="C3217" s="92" t="s">
        <v>3189</v>
      </c>
      <c r="D3217" s="92" t="s">
        <v>6462</v>
      </c>
      <c r="E3217" s="170">
        <v>57.18</v>
      </c>
    </row>
    <row r="3218" spans="2:5" ht="50.1" customHeight="1">
      <c r="B3218" s="171">
        <v>96635</v>
      </c>
      <c r="C3218" s="92" t="s">
        <v>3190</v>
      </c>
      <c r="D3218" s="92" t="s">
        <v>6462</v>
      </c>
      <c r="E3218" s="170">
        <v>20.36</v>
      </c>
    </row>
    <row r="3219" spans="2:5" ht="50.1" customHeight="1">
      <c r="B3219" s="171">
        <v>96636</v>
      </c>
      <c r="C3219" s="92" t="s">
        <v>3191</v>
      </c>
      <c r="D3219" s="92" t="s">
        <v>6462</v>
      </c>
      <c r="E3219" s="170">
        <v>21.52</v>
      </c>
    </row>
    <row r="3220" spans="2:5" ht="50.1" customHeight="1">
      <c r="B3220" s="171">
        <v>96644</v>
      </c>
      <c r="C3220" s="92" t="s">
        <v>3192</v>
      </c>
      <c r="D3220" s="92" t="s">
        <v>6462</v>
      </c>
      <c r="E3220" s="170">
        <v>13.28</v>
      </c>
    </row>
    <row r="3221" spans="2:5" ht="50.1" customHeight="1">
      <c r="B3221" s="171">
        <v>96645</v>
      </c>
      <c r="C3221" s="92" t="s">
        <v>3193</v>
      </c>
      <c r="D3221" s="92" t="s">
        <v>6462</v>
      </c>
      <c r="E3221" s="170">
        <v>17.2</v>
      </c>
    </row>
    <row r="3222" spans="2:5" ht="50.1" customHeight="1">
      <c r="B3222" s="171">
        <v>96646</v>
      </c>
      <c r="C3222" s="92" t="s">
        <v>3194</v>
      </c>
      <c r="D3222" s="92" t="s">
        <v>6462</v>
      </c>
      <c r="E3222" s="170">
        <v>26.67</v>
      </c>
    </row>
    <row r="3223" spans="2:5" ht="50.1" customHeight="1">
      <c r="B3223" s="171">
        <v>96647</v>
      </c>
      <c r="C3223" s="92" t="s">
        <v>3195</v>
      </c>
      <c r="D3223" s="92" t="s">
        <v>6462</v>
      </c>
      <c r="E3223" s="170">
        <v>12</v>
      </c>
    </row>
    <row r="3224" spans="2:5" ht="50.1" customHeight="1">
      <c r="B3224" s="171">
        <v>96648</v>
      </c>
      <c r="C3224" s="92" t="s">
        <v>3196</v>
      </c>
      <c r="D3224" s="92" t="s">
        <v>6462</v>
      </c>
      <c r="E3224" s="170">
        <v>21.85</v>
      </c>
    </row>
    <row r="3225" spans="2:5" ht="50.1" customHeight="1">
      <c r="B3225" s="171">
        <v>96649</v>
      </c>
      <c r="C3225" s="92" t="s">
        <v>3197</v>
      </c>
      <c r="D3225" s="92" t="s">
        <v>6462</v>
      </c>
      <c r="E3225" s="170">
        <v>32.200000000000003</v>
      </c>
    </row>
    <row r="3226" spans="2:5" ht="50.1" customHeight="1">
      <c r="B3226" s="171">
        <v>96668</v>
      </c>
      <c r="C3226" s="92" t="s">
        <v>3198</v>
      </c>
      <c r="D3226" s="92" t="s">
        <v>6462</v>
      </c>
      <c r="E3226" s="170">
        <v>8.34</v>
      </c>
    </row>
    <row r="3227" spans="2:5" ht="50.1" customHeight="1">
      <c r="B3227" s="171">
        <v>96669</v>
      </c>
      <c r="C3227" s="92" t="s">
        <v>3199</v>
      </c>
      <c r="D3227" s="92" t="s">
        <v>6462</v>
      </c>
      <c r="E3227" s="170">
        <v>10.37</v>
      </c>
    </row>
    <row r="3228" spans="2:5" ht="50.1" customHeight="1">
      <c r="B3228" s="171">
        <v>96670</v>
      </c>
      <c r="C3228" s="92" t="s">
        <v>3200</v>
      </c>
      <c r="D3228" s="92" t="s">
        <v>6462</v>
      </c>
      <c r="E3228" s="170">
        <v>15.75</v>
      </c>
    </row>
    <row r="3229" spans="2:5" ht="50.1" customHeight="1">
      <c r="B3229" s="171">
        <v>96671</v>
      </c>
      <c r="C3229" s="92" t="s">
        <v>3201</v>
      </c>
      <c r="D3229" s="92" t="s">
        <v>6462</v>
      </c>
      <c r="E3229" s="170">
        <v>21.09</v>
      </c>
    </row>
    <row r="3230" spans="2:5" ht="50.1" customHeight="1">
      <c r="B3230" s="171">
        <v>96672</v>
      </c>
      <c r="C3230" s="92" t="s">
        <v>3202</v>
      </c>
      <c r="D3230" s="92" t="s">
        <v>6462</v>
      </c>
      <c r="E3230" s="170">
        <v>30.97</v>
      </c>
    </row>
    <row r="3231" spans="2:5" ht="50.1" customHeight="1">
      <c r="B3231" s="171">
        <v>96673</v>
      </c>
      <c r="C3231" s="92" t="s">
        <v>3203</v>
      </c>
      <c r="D3231" s="92" t="s">
        <v>6462</v>
      </c>
      <c r="E3231" s="170">
        <v>50.55</v>
      </c>
    </row>
    <row r="3232" spans="2:5" ht="50.1" customHeight="1">
      <c r="B3232" s="171">
        <v>96674</v>
      </c>
      <c r="C3232" s="92" t="s">
        <v>3204</v>
      </c>
      <c r="D3232" s="92" t="s">
        <v>6462</v>
      </c>
      <c r="E3232" s="170">
        <v>71.05</v>
      </c>
    </row>
    <row r="3233" spans="2:5" ht="50.1" customHeight="1">
      <c r="B3233" s="171">
        <v>96675</v>
      </c>
      <c r="C3233" s="92" t="s">
        <v>3205</v>
      </c>
      <c r="D3233" s="92" t="s">
        <v>6462</v>
      </c>
      <c r="E3233" s="170">
        <v>123.39</v>
      </c>
    </row>
    <row r="3234" spans="2:5" ht="50.1" customHeight="1">
      <c r="B3234" s="171">
        <v>96676</v>
      </c>
      <c r="C3234" s="92" t="s">
        <v>3206</v>
      </c>
      <c r="D3234" s="92" t="s">
        <v>6462</v>
      </c>
      <c r="E3234" s="170">
        <v>8.31</v>
      </c>
    </row>
    <row r="3235" spans="2:5" ht="50.1" customHeight="1">
      <c r="B3235" s="171">
        <v>96677</v>
      </c>
      <c r="C3235" s="92" t="s">
        <v>3207</v>
      </c>
      <c r="D3235" s="92" t="s">
        <v>6462</v>
      </c>
      <c r="E3235" s="170">
        <v>13.71</v>
      </c>
    </row>
    <row r="3236" spans="2:5" ht="50.1" customHeight="1">
      <c r="B3236" s="171">
        <v>96678</v>
      </c>
      <c r="C3236" s="92" t="s">
        <v>3208</v>
      </c>
      <c r="D3236" s="92" t="s">
        <v>6462</v>
      </c>
      <c r="E3236" s="170">
        <v>19.059999999999999</v>
      </c>
    </row>
    <row r="3237" spans="2:5" ht="50.1" customHeight="1">
      <c r="B3237" s="171">
        <v>96679</v>
      </c>
      <c r="C3237" s="92" t="s">
        <v>3209</v>
      </c>
      <c r="D3237" s="92" t="s">
        <v>6462</v>
      </c>
      <c r="E3237" s="170">
        <v>27.81</v>
      </c>
    </row>
    <row r="3238" spans="2:5" ht="50.1" customHeight="1">
      <c r="B3238" s="171">
        <v>96680</v>
      </c>
      <c r="C3238" s="92" t="s">
        <v>3210</v>
      </c>
      <c r="D3238" s="92" t="s">
        <v>6462</v>
      </c>
      <c r="E3238" s="170">
        <v>37.5</v>
      </c>
    </row>
    <row r="3239" spans="2:5" ht="50.1" customHeight="1">
      <c r="B3239" s="171">
        <v>96681</v>
      </c>
      <c r="C3239" s="92" t="s">
        <v>3211</v>
      </c>
      <c r="D3239" s="92" t="s">
        <v>6462</v>
      </c>
      <c r="E3239" s="170">
        <v>69.89</v>
      </c>
    </row>
    <row r="3240" spans="2:5" ht="50.1" customHeight="1">
      <c r="B3240" s="171">
        <v>96682</v>
      </c>
      <c r="C3240" s="92" t="s">
        <v>3212</v>
      </c>
      <c r="D3240" s="92" t="s">
        <v>6462</v>
      </c>
      <c r="E3240" s="170">
        <v>103.07</v>
      </c>
    </row>
    <row r="3241" spans="2:5" ht="50.1" customHeight="1">
      <c r="B3241" s="171">
        <v>96683</v>
      </c>
      <c r="C3241" s="92" t="s">
        <v>3213</v>
      </c>
      <c r="D3241" s="92" t="s">
        <v>6462</v>
      </c>
      <c r="E3241" s="170">
        <v>141.15</v>
      </c>
    </row>
    <row r="3242" spans="2:5" ht="50.1" customHeight="1">
      <c r="B3242" s="171">
        <v>96718</v>
      </c>
      <c r="C3242" s="92" t="s">
        <v>3214</v>
      </c>
      <c r="D3242" s="92" t="s">
        <v>6462</v>
      </c>
      <c r="E3242" s="170">
        <v>5.45</v>
      </c>
    </row>
    <row r="3243" spans="2:5" ht="50.1" customHeight="1">
      <c r="B3243" s="171">
        <v>96719</v>
      </c>
      <c r="C3243" s="92" t="s">
        <v>3215</v>
      </c>
      <c r="D3243" s="92" t="s">
        <v>6462</v>
      </c>
      <c r="E3243" s="170">
        <v>11.3</v>
      </c>
    </row>
    <row r="3244" spans="2:5" ht="50.1" customHeight="1">
      <c r="B3244" s="171">
        <v>96720</v>
      </c>
      <c r="C3244" s="92" t="s">
        <v>3216</v>
      </c>
      <c r="D3244" s="92" t="s">
        <v>6462</v>
      </c>
      <c r="E3244" s="170">
        <v>13.72</v>
      </c>
    </row>
    <row r="3245" spans="2:5" ht="50.1" customHeight="1">
      <c r="B3245" s="171">
        <v>96721</v>
      </c>
      <c r="C3245" s="92" t="s">
        <v>3217</v>
      </c>
      <c r="D3245" s="92" t="s">
        <v>6462</v>
      </c>
      <c r="E3245" s="170">
        <v>18.34</v>
      </c>
    </row>
    <row r="3246" spans="2:5" ht="50.1" customHeight="1">
      <c r="B3246" s="171">
        <v>96722</v>
      </c>
      <c r="C3246" s="92" t="s">
        <v>3218</v>
      </c>
      <c r="D3246" s="92" t="s">
        <v>6462</v>
      </c>
      <c r="E3246" s="170">
        <v>25.08</v>
      </c>
    </row>
    <row r="3247" spans="2:5" ht="50.1" customHeight="1">
      <c r="B3247" s="171">
        <v>96723</v>
      </c>
      <c r="C3247" s="92" t="s">
        <v>3219</v>
      </c>
      <c r="D3247" s="92" t="s">
        <v>6462</v>
      </c>
      <c r="E3247" s="170">
        <v>33.159999999999997</v>
      </c>
    </row>
    <row r="3248" spans="2:5" ht="50.1" customHeight="1">
      <c r="B3248" s="171">
        <v>96724</v>
      </c>
      <c r="C3248" s="92" t="s">
        <v>3220</v>
      </c>
      <c r="D3248" s="92" t="s">
        <v>6462</v>
      </c>
      <c r="E3248" s="170">
        <v>54.15</v>
      </c>
    </row>
    <row r="3249" spans="2:5" ht="50.1" customHeight="1">
      <c r="B3249" s="171">
        <v>96725</v>
      </c>
      <c r="C3249" s="92" t="s">
        <v>3221</v>
      </c>
      <c r="D3249" s="92" t="s">
        <v>6462</v>
      </c>
      <c r="E3249" s="170">
        <v>71.010000000000005</v>
      </c>
    </row>
    <row r="3250" spans="2:5" ht="50.1" customHeight="1">
      <c r="B3250" s="171">
        <v>96726</v>
      </c>
      <c r="C3250" s="92" t="s">
        <v>3222</v>
      </c>
      <c r="D3250" s="92" t="s">
        <v>6462</v>
      </c>
      <c r="E3250" s="170">
        <v>115.74</v>
      </c>
    </row>
    <row r="3251" spans="2:5" ht="50.1" customHeight="1">
      <c r="B3251" s="171">
        <v>96727</v>
      </c>
      <c r="C3251" s="92" t="s">
        <v>3223</v>
      </c>
      <c r="D3251" s="92" t="s">
        <v>6462</v>
      </c>
      <c r="E3251" s="170">
        <v>9.81</v>
      </c>
    </row>
    <row r="3252" spans="2:5" ht="50.1" customHeight="1">
      <c r="B3252" s="171">
        <v>96728</v>
      </c>
      <c r="C3252" s="92" t="s">
        <v>3224</v>
      </c>
      <c r="D3252" s="92" t="s">
        <v>6462</v>
      </c>
      <c r="E3252" s="170">
        <v>11.68</v>
      </c>
    </row>
    <row r="3253" spans="2:5" ht="50.1" customHeight="1">
      <c r="B3253" s="171">
        <v>96729</v>
      </c>
      <c r="C3253" s="92" t="s">
        <v>3225</v>
      </c>
      <c r="D3253" s="92" t="s">
        <v>6462</v>
      </c>
      <c r="E3253" s="170">
        <v>17.61</v>
      </c>
    </row>
    <row r="3254" spans="2:5" ht="50.1" customHeight="1">
      <c r="B3254" s="171">
        <v>96730</v>
      </c>
      <c r="C3254" s="92" t="s">
        <v>3226</v>
      </c>
      <c r="D3254" s="92" t="s">
        <v>6462</v>
      </c>
      <c r="E3254" s="170">
        <v>22.14</v>
      </c>
    </row>
    <row r="3255" spans="2:5" ht="50.1" customHeight="1">
      <c r="B3255" s="171">
        <v>96731</v>
      </c>
      <c r="C3255" s="92" t="s">
        <v>3227</v>
      </c>
      <c r="D3255" s="92" t="s">
        <v>6462</v>
      </c>
      <c r="E3255" s="170">
        <v>32.42</v>
      </c>
    </row>
    <row r="3256" spans="2:5" ht="50.1" customHeight="1">
      <c r="B3256" s="171">
        <v>96732</v>
      </c>
      <c r="C3256" s="92" t="s">
        <v>3228</v>
      </c>
      <c r="D3256" s="92" t="s">
        <v>6462</v>
      </c>
      <c r="E3256" s="170">
        <v>40.090000000000003</v>
      </c>
    </row>
    <row r="3257" spans="2:5" ht="50.1" customHeight="1">
      <c r="B3257" s="171">
        <v>96733</v>
      </c>
      <c r="C3257" s="92" t="s">
        <v>3229</v>
      </c>
      <c r="D3257" s="92" t="s">
        <v>6462</v>
      </c>
      <c r="E3257" s="170">
        <v>73.510000000000005</v>
      </c>
    </row>
    <row r="3258" spans="2:5" ht="50.1" customHeight="1">
      <c r="B3258" s="171">
        <v>96734</v>
      </c>
      <c r="C3258" s="92" t="s">
        <v>3230</v>
      </c>
      <c r="D3258" s="92" t="s">
        <v>6462</v>
      </c>
      <c r="E3258" s="170">
        <v>101.74</v>
      </c>
    </row>
    <row r="3259" spans="2:5" ht="50.1" customHeight="1">
      <c r="B3259" s="171">
        <v>96735</v>
      </c>
      <c r="C3259" s="92" t="s">
        <v>3231</v>
      </c>
      <c r="D3259" s="92" t="s">
        <v>6462</v>
      </c>
      <c r="E3259" s="170">
        <v>132.93</v>
      </c>
    </row>
    <row r="3260" spans="2:5" ht="50.1" customHeight="1">
      <c r="B3260" s="171">
        <v>96794</v>
      </c>
      <c r="C3260" s="92" t="s">
        <v>3232</v>
      </c>
      <c r="D3260" s="92" t="s">
        <v>6462</v>
      </c>
      <c r="E3260" s="170">
        <v>6.71</v>
      </c>
    </row>
    <row r="3261" spans="2:5" ht="50.1" customHeight="1">
      <c r="B3261" s="171">
        <v>96795</v>
      </c>
      <c r="C3261" s="92" t="s">
        <v>3233</v>
      </c>
      <c r="D3261" s="92" t="s">
        <v>6462</v>
      </c>
      <c r="E3261" s="170">
        <v>8.5399999999999991</v>
      </c>
    </row>
    <row r="3262" spans="2:5" ht="50.1" customHeight="1">
      <c r="B3262" s="171">
        <v>96796</v>
      </c>
      <c r="C3262" s="92" t="s">
        <v>3234</v>
      </c>
      <c r="D3262" s="92" t="s">
        <v>6462</v>
      </c>
      <c r="E3262" s="170">
        <v>12.01</v>
      </c>
    </row>
    <row r="3263" spans="2:5" ht="50.1" customHeight="1">
      <c r="B3263" s="171">
        <v>96797</v>
      </c>
      <c r="C3263" s="92" t="s">
        <v>3235</v>
      </c>
      <c r="D3263" s="92" t="s">
        <v>6462</v>
      </c>
      <c r="E3263" s="170">
        <v>18.21</v>
      </c>
    </row>
    <row r="3264" spans="2:5" ht="50.1" customHeight="1">
      <c r="B3264" s="171">
        <v>96798</v>
      </c>
      <c r="C3264" s="92" t="s">
        <v>3236</v>
      </c>
      <c r="D3264" s="92" t="s">
        <v>6462</v>
      </c>
      <c r="E3264" s="170">
        <v>6.81</v>
      </c>
    </row>
    <row r="3265" spans="2:5" ht="50.1" customHeight="1">
      <c r="B3265" s="171">
        <v>96799</v>
      </c>
      <c r="C3265" s="92" t="s">
        <v>3237</v>
      </c>
      <c r="D3265" s="92" t="s">
        <v>6462</v>
      </c>
      <c r="E3265" s="170">
        <v>9.11</v>
      </c>
    </row>
    <row r="3266" spans="2:5" ht="50.1" customHeight="1">
      <c r="B3266" s="171">
        <v>96800</v>
      </c>
      <c r="C3266" s="92" t="s">
        <v>3238</v>
      </c>
      <c r="D3266" s="92" t="s">
        <v>6462</v>
      </c>
      <c r="E3266" s="170">
        <v>13.16</v>
      </c>
    </row>
    <row r="3267" spans="2:5" ht="50.1" customHeight="1">
      <c r="B3267" s="171">
        <v>96801</v>
      </c>
      <c r="C3267" s="92" t="s">
        <v>3239</v>
      </c>
      <c r="D3267" s="92" t="s">
        <v>6462</v>
      </c>
      <c r="E3267" s="170">
        <v>20.2</v>
      </c>
    </row>
    <row r="3268" spans="2:5" ht="50.1" customHeight="1">
      <c r="B3268" s="171">
        <v>97327</v>
      </c>
      <c r="C3268" s="92" t="s">
        <v>3240</v>
      </c>
      <c r="D3268" s="92" t="s">
        <v>6462</v>
      </c>
      <c r="E3268" s="170">
        <v>16.93</v>
      </c>
    </row>
    <row r="3269" spans="2:5" ht="50.1" customHeight="1">
      <c r="B3269" s="171">
        <v>97328</v>
      </c>
      <c r="C3269" s="92" t="s">
        <v>3241</v>
      </c>
      <c r="D3269" s="92" t="s">
        <v>6462</v>
      </c>
      <c r="E3269" s="170">
        <v>29.11</v>
      </c>
    </row>
    <row r="3270" spans="2:5" ht="50.1" customHeight="1">
      <c r="B3270" s="171">
        <v>97329</v>
      </c>
      <c r="C3270" s="92" t="s">
        <v>3242</v>
      </c>
      <c r="D3270" s="92" t="s">
        <v>6462</v>
      </c>
      <c r="E3270" s="170">
        <v>36.450000000000003</v>
      </c>
    </row>
    <row r="3271" spans="2:5" ht="50.1" customHeight="1">
      <c r="B3271" s="171">
        <v>97330</v>
      </c>
      <c r="C3271" s="92" t="s">
        <v>3243</v>
      </c>
      <c r="D3271" s="92" t="s">
        <v>6462</v>
      </c>
      <c r="E3271" s="170">
        <v>44.43</v>
      </c>
    </row>
    <row r="3272" spans="2:5" ht="50.1" customHeight="1">
      <c r="B3272" s="171">
        <v>97331</v>
      </c>
      <c r="C3272" s="92" t="s">
        <v>3244</v>
      </c>
      <c r="D3272" s="92" t="s">
        <v>6462</v>
      </c>
      <c r="E3272" s="170">
        <v>17.149999999999999</v>
      </c>
    </row>
    <row r="3273" spans="2:5" ht="50.1" customHeight="1">
      <c r="B3273" s="171">
        <v>97332</v>
      </c>
      <c r="C3273" s="92" t="s">
        <v>3245</v>
      </c>
      <c r="D3273" s="92" t="s">
        <v>6462</v>
      </c>
      <c r="E3273" s="170">
        <v>29.37</v>
      </c>
    </row>
    <row r="3274" spans="2:5" ht="50.1" customHeight="1">
      <c r="B3274" s="171">
        <v>97333</v>
      </c>
      <c r="C3274" s="92" t="s">
        <v>3246</v>
      </c>
      <c r="D3274" s="92" t="s">
        <v>6462</v>
      </c>
      <c r="E3274" s="170">
        <v>36.78</v>
      </c>
    </row>
    <row r="3275" spans="2:5" ht="50.1" customHeight="1">
      <c r="B3275" s="171">
        <v>97334</v>
      </c>
      <c r="C3275" s="92" t="s">
        <v>3247</v>
      </c>
      <c r="D3275" s="92" t="s">
        <v>6462</v>
      </c>
      <c r="E3275" s="170">
        <v>44.79</v>
      </c>
    </row>
    <row r="3276" spans="2:5" ht="50.1" customHeight="1">
      <c r="B3276" s="171">
        <v>97335</v>
      </c>
      <c r="C3276" s="92" t="s">
        <v>3248</v>
      </c>
      <c r="D3276" s="92" t="s">
        <v>6462</v>
      </c>
      <c r="E3276" s="170">
        <v>46.69</v>
      </c>
    </row>
    <row r="3277" spans="2:5" ht="50.1" customHeight="1">
      <c r="B3277" s="171">
        <v>97336</v>
      </c>
      <c r="C3277" s="92" t="s">
        <v>3249</v>
      </c>
      <c r="D3277" s="92" t="s">
        <v>6462</v>
      </c>
      <c r="E3277" s="170">
        <v>59.27</v>
      </c>
    </row>
    <row r="3278" spans="2:5" ht="50.1" customHeight="1">
      <c r="B3278" s="171">
        <v>97337</v>
      </c>
      <c r="C3278" s="92" t="s">
        <v>3250</v>
      </c>
      <c r="D3278" s="92" t="s">
        <v>6462</v>
      </c>
      <c r="E3278" s="170">
        <v>88.94</v>
      </c>
    </row>
    <row r="3279" spans="2:5" ht="50.1" customHeight="1">
      <c r="B3279" s="171">
        <v>97338</v>
      </c>
      <c r="C3279" s="92" t="s">
        <v>3251</v>
      </c>
      <c r="D3279" s="92" t="s">
        <v>6462</v>
      </c>
      <c r="E3279" s="170">
        <v>106.9</v>
      </c>
    </row>
    <row r="3280" spans="2:5" ht="50.1" customHeight="1">
      <c r="B3280" s="171">
        <v>97339</v>
      </c>
      <c r="C3280" s="92" t="s">
        <v>3252</v>
      </c>
      <c r="D3280" s="92" t="s">
        <v>6462</v>
      </c>
      <c r="E3280" s="170">
        <v>115.02</v>
      </c>
    </row>
    <row r="3281" spans="2:5" ht="50.1" customHeight="1">
      <c r="B3281" s="171">
        <v>97340</v>
      </c>
      <c r="C3281" s="92" t="s">
        <v>3253</v>
      </c>
      <c r="D3281" s="92" t="s">
        <v>6462</v>
      </c>
      <c r="E3281" s="170">
        <v>115.56</v>
      </c>
    </row>
    <row r="3282" spans="2:5" ht="50.1" customHeight="1">
      <c r="B3282" s="171">
        <v>97341</v>
      </c>
      <c r="C3282" s="92" t="s">
        <v>3254</v>
      </c>
      <c r="D3282" s="92" t="s">
        <v>6462</v>
      </c>
      <c r="E3282" s="170">
        <v>31.92</v>
      </c>
    </row>
    <row r="3283" spans="2:5" ht="50.1" customHeight="1">
      <c r="B3283" s="171">
        <v>97342</v>
      </c>
      <c r="C3283" s="92" t="s">
        <v>3255</v>
      </c>
      <c r="D3283" s="92" t="s">
        <v>6462</v>
      </c>
      <c r="E3283" s="170">
        <v>49.79</v>
      </c>
    </row>
    <row r="3284" spans="2:5" ht="50.1" customHeight="1">
      <c r="B3284" s="171">
        <v>97343</v>
      </c>
      <c r="C3284" s="92" t="s">
        <v>3256</v>
      </c>
      <c r="D3284" s="92" t="s">
        <v>6462</v>
      </c>
      <c r="E3284" s="170">
        <v>62.6</v>
      </c>
    </row>
    <row r="3285" spans="2:5" ht="50.1" customHeight="1">
      <c r="B3285" s="171">
        <v>97344</v>
      </c>
      <c r="C3285" s="92" t="s">
        <v>3257</v>
      </c>
      <c r="D3285" s="92" t="s">
        <v>6462</v>
      </c>
      <c r="E3285" s="170">
        <v>38.74</v>
      </c>
    </row>
    <row r="3286" spans="2:5" ht="50.1" customHeight="1">
      <c r="B3286" s="171">
        <v>97345</v>
      </c>
      <c r="C3286" s="92" t="s">
        <v>3258</v>
      </c>
      <c r="D3286" s="92" t="s">
        <v>6462</v>
      </c>
      <c r="E3286" s="170">
        <v>61.52</v>
      </c>
    </row>
    <row r="3287" spans="2:5" ht="50.1" customHeight="1">
      <c r="B3287" s="171">
        <v>97346</v>
      </c>
      <c r="C3287" s="92" t="s">
        <v>3259</v>
      </c>
      <c r="D3287" s="92" t="s">
        <v>6462</v>
      </c>
      <c r="E3287" s="170">
        <v>78.599999999999994</v>
      </c>
    </row>
    <row r="3288" spans="2:5" ht="50.1" customHeight="1">
      <c r="B3288" s="171">
        <v>97347</v>
      </c>
      <c r="C3288" s="92" t="s">
        <v>3260</v>
      </c>
      <c r="D3288" s="92" t="s">
        <v>6462</v>
      </c>
      <c r="E3288" s="170">
        <v>56.19</v>
      </c>
    </row>
    <row r="3289" spans="2:5" ht="50.1" customHeight="1">
      <c r="B3289" s="171">
        <v>97348</v>
      </c>
      <c r="C3289" s="92" t="s">
        <v>3261</v>
      </c>
      <c r="D3289" s="92" t="s">
        <v>6462</v>
      </c>
      <c r="E3289" s="170">
        <v>77.55</v>
      </c>
    </row>
    <row r="3290" spans="2:5" ht="50.1" customHeight="1">
      <c r="B3290" s="171">
        <v>97349</v>
      </c>
      <c r="C3290" s="92" t="s">
        <v>3262</v>
      </c>
      <c r="D3290" s="92" t="s">
        <v>6462</v>
      </c>
      <c r="E3290" s="170">
        <v>111.69</v>
      </c>
    </row>
    <row r="3291" spans="2:5" ht="50.1" customHeight="1">
      <c r="B3291" s="171">
        <v>97350</v>
      </c>
      <c r="C3291" s="92" t="s">
        <v>3263</v>
      </c>
      <c r="D3291" s="92" t="s">
        <v>6462</v>
      </c>
      <c r="E3291" s="170">
        <v>135.61000000000001</v>
      </c>
    </row>
    <row r="3292" spans="2:5" ht="50.1" customHeight="1">
      <c r="B3292" s="171">
        <v>97351</v>
      </c>
      <c r="C3292" s="92" t="s">
        <v>3264</v>
      </c>
      <c r="D3292" s="92" t="s">
        <v>6462</v>
      </c>
      <c r="E3292" s="170">
        <v>187.43</v>
      </c>
    </row>
    <row r="3293" spans="2:5" ht="50.1" customHeight="1">
      <c r="B3293" s="171">
        <v>97352</v>
      </c>
      <c r="C3293" s="92" t="s">
        <v>3265</v>
      </c>
      <c r="D3293" s="92" t="s">
        <v>6462</v>
      </c>
      <c r="E3293" s="170">
        <v>242.83</v>
      </c>
    </row>
    <row r="3294" spans="2:5" ht="50.1" customHeight="1">
      <c r="B3294" s="171">
        <v>97353</v>
      </c>
      <c r="C3294" s="92" t="s">
        <v>3266</v>
      </c>
      <c r="D3294" s="92" t="s">
        <v>6462</v>
      </c>
      <c r="E3294" s="170">
        <v>37.549999999999997</v>
      </c>
    </row>
    <row r="3295" spans="2:5" ht="50.1" customHeight="1">
      <c r="B3295" s="171">
        <v>97354</v>
      </c>
      <c r="C3295" s="92" t="s">
        <v>3267</v>
      </c>
      <c r="D3295" s="92" t="s">
        <v>6462</v>
      </c>
      <c r="E3295" s="170">
        <v>59.29</v>
      </c>
    </row>
    <row r="3296" spans="2:5" ht="50.1" customHeight="1">
      <c r="B3296" s="171">
        <v>97355</v>
      </c>
      <c r="C3296" s="92" t="s">
        <v>3268</v>
      </c>
      <c r="D3296" s="92" t="s">
        <v>6462</v>
      </c>
      <c r="E3296" s="170">
        <v>80.88</v>
      </c>
    </row>
    <row r="3297" spans="2:5" ht="50.1" customHeight="1">
      <c r="B3297" s="171">
        <v>97356</v>
      </c>
      <c r="C3297" s="92" t="s">
        <v>3269</v>
      </c>
      <c r="D3297" s="92" t="s">
        <v>6462</v>
      </c>
      <c r="E3297" s="170">
        <v>44.37</v>
      </c>
    </row>
    <row r="3298" spans="2:5" ht="50.1" customHeight="1">
      <c r="B3298" s="171">
        <v>97357</v>
      </c>
      <c r="C3298" s="92" t="s">
        <v>3270</v>
      </c>
      <c r="D3298" s="92" t="s">
        <v>6462</v>
      </c>
      <c r="E3298" s="170">
        <v>71.02</v>
      </c>
    </row>
    <row r="3299" spans="2:5" ht="50.1" customHeight="1">
      <c r="B3299" s="171">
        <v>97358</v>
      </c>
      <c r="C3299" s="92" t="s">
        <v>3271</v>
      </c>
      <c r="D3299" s="92" t="s">
        <v>6462</v>
      </c>
      <c r="E3299" s="170">
        <v>96.88</v>
      </c>
    </row>
    <row r="3300" spans="2:5" ht="50.1" customHeight="1">
      <c r="B3300" s="171">
        <v>97498</v>
      </c>
      <c r="C3300" s="92" t="s">
        <v>3272</v>
      </c>
      <c r="D3300" s="92" t="s">
        <v>6462</v>
      </c>
      <c r="E3300" s="170">
        <v>26.34</v>
      </c>
    </row>
    <row r="3301" spans="2:5" ht="50.1" customHeight="1">
      <c r="B3301" s="171">
        <v>97535</v>
      </c>
      <c r="C3301" s="92" t="s">
        <v>3273</v>
      </c>
      <c r="D3301" s="92" t="s">
        <v>6462</v>
      </c>
      <c r="E3301" s="170">
        <v>29.44</v>
      </c>
    </row>
    <row r="3302" spans="2:5" ht="50.1" customHeight="1">
      <c r="B3302" s="171">
        <v>97536</v>
      </c>
      <c r="C3302" s="92" t="s">
        <v>3274</v>
      </c>
      <c r="D3302" s="92" t="s">
        <v>6462</v>
      </c>
      <c r="E3302" s="170">
        <v>36.58</v>
      </c>
    </row>
    <row r="3303" spans="2:5" ht="50.1" customHeight="1">
      <c r="B3303" s="171">
        <v>72293</v>
      </c>
      <c r="C3303" s="92" t="s">
        <v>3275</v>
      </c>
      <c r="D3303" s="92" t="s">
        <v>6219</v>
      </c>
      <c r="E3303" s="170">
        <v>4.8099999999999996</v>
      </c>
    </row>
    <row r="3304" spans="2:5" ht="50.1" customHeight="1">
      <c r="B3304" s="171">
        <v>72294</v>
      </c>
      <c r="C3304" s="92" t="s">
        <v>3276</v>
      </c>
      <c r="D3304" s="92" t="s">
        <v>6219</v>
      </c>
      <c r="E3304" s="170">
        <v>7.23</v>
      </c>
    </row>
    <row r="3305" spans="2:5" ht="50.1" customHeight="1">
      <c r="B3305" s="171">
        <v>72295</v>
      </c>
      <c r="C3305" s="92" t="s">
        <v>3277</v>
      </c>
      <c r="D3305" s="92" t="s">
        <v>6219</v>
      </c>
      <c r="E3305" s="170">
        <v>9.92</v>
      </c>
    </row>
    <row r="3306" spans="2:5" ht="50.1" customHeight="1">
      <c r="B3306" s="171">
        <v>72306</v>
      </c>
      <c r="C3306" s="92" t="s">
        <v>3278</v>
      </c>
      <c r="D3306" s="92" t="s">
        <v>6219</v>
      </c>
      <c r="E3306" s="170">
        <v>182.12</v>
      </c>
    </row>
    <row r="3307" spans="2:5" ht="50.1" customHeight="1">
      <c r="B3307" s="171">
        <v>72307</v>
      </c>
      <c r="C3307" s="92" t="s">
        <v>3279</v>
      </c>
      <c r="D3307" s="92" t="s">
        <v>6219</v>
      </c>
      <c r="E3307" s="170">
        <v>256.69</v>
      </c>
    </row>
    <row r="3308" spans="2:5" ht="50.1" customHeight="1">
      <c r="B3308" s="171">
        <v>72313</v>
      </c>
      <c r="C3308" s="92" t="s">
        <v>3280</v>
      </c>
      <c r="D3308" s="92" t="s">
        <v>6219</v>
      </c>
      <c r="E3308" s="170">
        <v>606.86</v>
      </c>
    </row>
    <row r="3309" spans="2:5" ht="50.1" customHeight="1">
      <c r="B3309" s="171">
        <v>72482</v>
      </c>
      <c r="C3309" s="92" t="s">
        <v>3281</v>
      </c>
      <c r="D3309" s="92" t="s">
        <v>6219</v>
      </c>
      <c r="E3309" s="170">
        <v>258.11</v>
      </c>
    </row>
    <row r="3310" spans="2:5" ht="50.1" customHeight="1">
      <c r="B3310" s="171">
        <v>72619</v>
      </c>
      <c r="C3310" s="92" t="s">
        <v>3282</v>
      </c>
      <c r="D3310" s="92" t="s">
        <v>6219</v>
      </c>
      <c r="E3310" s="170">
        <v>107.82</v>
      </c>
    </row>
    <row r="3311" spans="2:5" ht="50.1" customHeight="1">
      <c r="B3311" s="171">
        <v>72620</v>
      </c>
      <c r="C3311" s="92" t="s">
        <v>3283</v>
      </c>
      <c r="D3311" s="92" t="s">
        <v>6219</v>
      </c>
      <c r="E3311" s="170">
        <v>189.23</v>
      </c>
    </row>
    <row r="3312" spans="2:5" ht="50.1" customHeight="1">
      <c r="B3312" s="171">
        <v>72621</v>
      </c>
      <c r="C3312" s="92" t="s">
        <v>3284</v>
      </c>
      <c r="D3312" s="92" t="s">
        <v>6219</v>
      </c>
      <c r="E3312" s="170">
        <v>305.02999999999997</v>
      </c>
    </row>
    <row r="3313" spans="2:5" ht="50.1" customHeight="1">
      <c r="B3313" s="171">
        <v>72667</v>
      </c>
      <c r="C3313" s="92" t="s">
        <v>3285</v>
      </c>
      <c r="D3313" s="92" t="s">
        <v>6219</v>
      </c>
      <c r="E3313" s="170">
        <v>145.07</v>
      </c>
    </row>
    <row r="3314" spans="2:5" ht="50.1" customHeight="1">
      <c r="B3314" s="171">
        <v>72668</v>
      </c>
      <c r="C3314" s="92" t="s">
        <v>3286</v>
      </c>
      <c r="D3314" s="92" t="s">
        <v>6219</v>
      </c>
      <c r="E3314" s="170">
        <v>144.41</v>
      </c>
    </row>
    <row r="3315" spans="2:5" ht="50.1" customHeight="1">
      <c r="B3315" s="171">
        <v>72669</v>
      </c>
      <c r="C3315" s="92" t="s">
        <v>3287</v>
      </c>
      <c r="D3315" s="92" t="s">
        <v>6219</v>
      </c>
      <c r="E3315" s="170">
        <v>148.27000000000001</v>
      </c>
    </row>
    <row r="3316" spans="2:5" ht="50.1" customHeight="1">
      <c r="B3316" s="171">
        <v>72681</v>
      </c>
      <c r="C3316" s="92" t="s">
        <v>3288</v>
      </c>
      <c r="D3316" s="92" t="s">
        <v>6219</v>
      </c>
      <c r="E3316" s="170">
        <v>103.78</v>
      </c>
    </row>
    <row r="3317" spans="2:5" ht="50.1" customHeight="1">
      <c r="B3317" s="171">
        <v>72682</v>
      </c>
      <c r="C3317" s="92" t="s">
        <v>3289</v>
      </c>
      <c r="D3317" s="92" t="s">
        <v>6219</v>
      </c>
      <c r="E3317" s="170">
        <v>211.61</v>
      </c>
    </row>
    <row r="3318" spans="2:5" ht="50.1" customHeight="1">
      <c r="B3318" s="171">
        <v>72683</v>
      </c>
      <c r="C3318" s="92" t="s">
        <v>3290</v>
      </c>
      <c r="D3318" s="92" t="s">
        <v>6219</v>
      </c>
      <c r="E3318" s="170">
        <v>341.72</v>
      </c>
    </row>
    <row r="3319" spans="2:5" ht="50.1" customHeight="1">
      <c r="B3319" s="171">
        <v>72719</v>
      </c>
      <c r="C3319" s="92" t="s">
        <v>3291</v>
      </c>
      <c r="D3319" s="92" t="s">
        <v>6219</v>
      </c>
      <c r="E3319" s="170">
        <v>228.97</v>
      </c>
    </row>
    <row r="3320" spans="2:5" ht="50.1" customHeight="1">
      <c r="B3320" s="171">
        <v>72720</v>
      </c>
      <c r="C3320" s="92" t="s">
        <v>3292</v>
      </c>
      <c r="D3320" s="92" t="s">
        <v>6219</v>
      </c>
      <c r="E3320" s="170">
        <v>316.95</v>
      </c>
    </row>
    <row r="3321" spans="2:5" ht="50.1" customHeight="1">
      <c r="B3321" s="171">
        <v>72721</v>
      </c>
      <c r="C3321" s="92" t="s">
        <v>3293</v>
      </c>
      <c r="D3321" s="92" t="s">
        <v>6219</v>
      </c>
      <c r="E3321" s="170">
        <v>694.64</v>
      </c>
    </row>
    <row r="3322" spans="2:5" ht="50.1" customHeight="1">
      <c r="B3322" s="171">
        <v>89358</v>
      </c>
      <c r="C3322" s="92" t="s">
        <v>3294</v>
      </c>
      <c r="D3322" s="92" t="s">
        <v>6219</v>
      </c>
      <c r="E3322" s="170">
        <v>4.97</v>
      </c>
    </row>
    <row r="3323" spans="2:5" ht="50.1" customHeight="1">
      <c r="B3323" s="171">
        <v>89359</v>
      </c>
      <c r="C3323" s="92" t="s">
        <v>3295</v>
      </c>
      <c r="D3323" s="92" t="s">
        <v>6219</v>
      </c>
      <c r="E3323" s="170">
        <v>5.19</v>
      </c>
    </row>
    <row r="3324" spans="2:5" ht="50.1" customHeight="1">
      <c r="B3324" s="171">
        <v>89360</v>
      </c>
      <c r="C3324" s="92" t="s">
        <v>3296</v>
      </c>
      <c r="D3324" s="92" t="s">
        <v>6219</v>
      </c>
      <c r="E3324" s="170">
        <v>6.13</v>
      </c>
    </row>
    <row r="3325" spans="2:5" ht="50.1" customHeight="1">
      <c r="B3325" s="171">
        <v>89361</v>
      </c>
      <c r="C3325" s="92" t="s">
        <v>3297</v>
      </c>
      <c r="D3325" s="92" t="s">
        <v>6219</v>
      </c>
      <c r="E3325" s="170">
        <v>5.76</v>
      </c>
    </row>
    <row r="3326" spans="2:5" ht="50.1" customHeight="1">
      <c r="B3326" s="171">
        <v>89362</v>
      </c>
      <c r="C3326" s="92" t="s">
        <v>3298</v>
      </c>
      <c r="D3326" s="92" t="s">
        <v>6219</v>
      </c>
      <c r="E3326" s="170">
        <v>5.9</v>
      </c>
    </row>
    <row r="3327" spans="2:5" ht="50.1" customHeight="1">
      <c r="B3327" s="171">
        <v>89363</v>
      </c>
      <c r="C3327" s="92" t="s">
        <v>3299</v>
      </c>
      <c r="D3327" s="92" t="s">
        <v>6219</v>
      </c>
      <c r="E3327" s="170">
        <v>6.38</v>
      </c>
    </row>
    <row r="3328" spans="2:5" ht="50.1" customHeight="1">
      <c r="B3328" s="171">
        <v>89364</v>
      </c>
      <c r="C3328" s="92" t="s">
        <v>3300</v>
      </c>
      <c r="D3328" s="92" t="s">
        <v>6219</v>
      </c>
      <c r="E3328" s="170">
        <v>7.37</v>
      </c>
    </row>
    <row r="3329" spans="2:5" ht="50.1" customHeight="1">
      <c r="B3329" s="171">
        <v>89365</v>
      </c>
      <c r="C3329" s="92" t="s">
        <v>3301</v>
      </c>
      <c r="D3329" s="92" t="s">
        <v>6219</v>
      </c>
      <c r="E3329" s="170">
        <v>6.92</v>
      </c>
    </row>
    <row r="3330" spans="2:5" ht="50.1" customHeight="1">
      <c r="B3330" s="171">
        <v>89366</v>
      </c>
      <c r="C3330" s="92" t="s">
        <v>3302</v>
      </c>
      <c r="D3330" s="92" t="s">
        <v>6219</v>
      </c>
      <c r="E3330" s="170">
        <v>9.99</v>
      </c>
    </row>
    <row r="3331" spans="2:5" ht="50.1" customHeight="1">
      <c r="B3331" s="171">
        <v>89367</v>
      </c>
      <c r="C3331" s="92" t="s">
        <v>3303</v>
      </c>
      <c r="D3331" s="92" t="s">
        <v>6219</v>
      </c>
      <c r="E3331" s="170">
        <v>7.93</v>
      </c>
    </row>
    <row r="3332" spans="2:5" ht="50.1" customHeight="1">
      <c r="B3332" s="171">
        <v>89368</v>
      </c>
      <c r="C3332" s="92" t="s">
        <v>3304</v>
      </c>
      <c r="D3332" s="92" t="s">
        <v>6219</v>
      </c>
      <c r="E3332" s="170">
        <v>9.27</v>
      </c>
    </row>
    <row r="3333" spans="2:5" ht="50.1" customHeight="1">
      <c r="B3333" s="171">
        <v>89369</v>
      </c>
      <c r="C3333" s="92" t="s">
        <v>3305</v>
      </c>
      <c r="D3333" s="92" t="s">
        <v>6219</v>
      </c>
      <c r="E3333" s="170">
        <v>10.94</v>
      </c>
    </row>
    <row r="3334" spans="2:5" ht="50.1" customHeight="1">
      <c r="B3334" s="171">
        <v>89370</v>
      </c>
      <c r="C3334" s="92" t="s">
        <v>3306</v>
      </c>
      <c r="D3334" s="92" t="s">
        <v>6219</v>
      </c>
      <c r="E3334" s="170">
        <v>8.99</v>
      </c>
    </row>
    <row r="3335" spans="2:5" ht="50.1" customHeight="1">
      <c r="B3335" s="171">
        <v>89371</v>
      </c>
      <c r="C3335" s="92" t="s">
        <v>3307</v>
      </c>
      <c r="D3335" s="92" t="s">
        <v>6219</v>
      </c>
      <c r="E3335" s="170">
        <v>3.67</v>
      </c>
    </row>
    <row r="3336" spans="2:5" ht="50.1" customHeight="1">
      <c r="B3336" s="171">
        <v>89372</v>
      </c>
      <c r="C3336" s="92" t="s">
        <v>3308</v>
      </c>
      <c r="D3336" s="92" t="s">
        <v>6219</v>
      </c>
      <c r="E3336" s="170">
        <v>8.11</v>
      </c>
    </row>
    <row r="3337" spans="2:5" ht="50.1" customHeight="1">
      <c r="B3337" s="171">
        <v>89373</v>
      </c>
      <c r="C3337" s="92" t="s">
        <v>3309</v>
      </c>
      <c r="D3337" s="92" t="s">
        <v>6219</v>
      </c>
      <c r="E3337" s="170">
        <v>4.07</v>
      </c>
    </row>
    <row r="3338" spans="2:5" ht="50.1" customHeight="1">
      <c r="B3338" s="171">
        <v>89374</v>
      </c>
      <c r="C3338" s="92" t="s">
        <v>3310</v>
      </c>
      <c r="D3338" s="92" t="s">
        <v>6219</v>
      </c>
      <c r="E3338" s="170">
        <v>6.48</v>
      </c>
    </row>
    <row r="3339" spans="2:5" ht="50.1" customHeight="1">
      <c r="B3339" s="171">
        <v>89375</v>
      </c>
      <c r="C3339" s="92" t="s">
        <v>3311</v>
      </c>
      <c r="D3339" s="92" t="s">
        <v>6219</v>
      </c>
      <c r="E3339" s="170">
        <v>7.93</v>
      </c>
    </row>
    <row r="3340" spans="2:5" ht="50.1" customHeight="1">
      <c r="B3340" s="171">
        <v>89376</v>
      </c>
      <c r="C3340" s="92" t="s">
        <v>3312</v>
      </c>
      <c r="D3340" s="92" t="s">
        <v>6219</v>
      </c>
      <c r="E3340" s="170">
        <v>3.71</v>
      </c>
    </row>
    <row r="3341" spans="2:5" ht="50.1" customHeight="1">
      <c r="B3341" s="171">
        <v>89377</v>
      </c>
      <c r="C3341" s="92" t="s">
        <v>3313</v>
      </c>
      <c r="D3341" s="92" t="s">
        <v>6219</v>
      </c>
      <c r="E3341" s="170">
        <v>5.86</v>
      </c>
    </row>
    <row r="3342" spans="2:5" ht="50.1" customHeight="1">
      <c r="B3342" s="171">
        <v>89378</v>
      </c>
      <c r="C3342" s="92" t="s">
        <v>3314</v>
      </c>
      <c r="D3342" s="92" t="s">
        <v>6219</v>
      </c>
      <c r="E3342" s="170">
        <v>4.32</v>
      </c>
    </row>
    <row r="3343" spans="2:5" ht="50.1" customHeight="1">
      <c r="B3343" s="171">
        <v>89379</v>
      </c>
      <c r="C3343" s="92" t="s">
        <v>3315</v>
      </c>
      <c r="D3343" s="92" t="s">
        <v>6219</v>
      </c>
      <c r="E3343" s="170">
        <v>10.24</v>
      </c>
    </row>
    <row r="3344" spans="2:5" ht="50.1" customHeight="1">
      <c r="B3344" s="171">
        <v>89380</v>
      </c>
      <c r="C3344" s="92" t="s">
        <v>3316</v>
      </c>
      <c r="D3344" s="92" t="s">
        <v>6219</v>
      </c>
      <c r="E3344" s="170">
        <v>6.14</v>
      </c>
    </row>
    <row r="3345" spans="2:5" ht="50.1" customHeight="1">
      <c r="B3345" s="171">
        <v>89381</v>
      </c>
      <c r="C3345" s="92" t="s">
        <v>3317</v>
      </c>
      <c r="D3345" s="92" t="s">
        <v>6219</v>
      </c>
      <c r="E3345" s="170">
        <v>8.06</v>
      </c>
    </row>
    <row r="3346" spans="2:5" ht="50.1" customHeight="1">
      <c r="B3346" s="171">
        <v>89382</v>
      </c>
      <c r="C3346" s="92" t="s">
        <v>3318</v>
      </c>
      <c r="D3346" s="92" t="s">
        <v>6219</v>
      </c>
      <c r="E3346" s="170">
        <v>9.42</v>
      </c>
    </row>
    <row r="3347" spans="2:5" ht="50.1" customHeight="1">
      <c r="B3347" s="171">
        <v>89383</v>
      </c>
      <c r="C3347" s="92" t="s">
        <v>3319</v>
      </c>
      <c r="D3347" s="92" t="s">
        <v>6219</v>
      </c>
      <c r="E3347" s="170">
        <v>4.38</v>
      </c>
    </row>
    <row r="3348" spans="2:5" ht="50.1" customHeight="1">
      <c r="B3348" s="171">
        <v>89384</v>
      </c>
      <c r="C3348" s="92" t="s">
        <v>3320</v>
      </c>
      <c r="D3348" s="92" t="s">
        <v>6219</v>
      </c>
      <c r="E3348" s="170">
        <v>8.16</v>
      </c>
    </row>
    <row r="3349" spans="2:5" ht="50.1" customHeight="1">
      <c r="B3349" s="171">
        <v>89385</v>
      </c>
      <c r="C3349" s="92" t="s">
        <v>3321</v>
      </c>
      <c r="D3349" s="92" t="s">
        <v>6219</v>
      </c>
      <c r="E3349" s="170">
        <v>4.8499999999999996</v>
      </c>
    </row>
    <row r="3350" spans="2:5" ht="50.1" customHeight="1">
      <c r="B3350" s="171">
        <v>89386</v>
      </c>
      <c r="C3350" s="92" t="s">
        <v>3322</v>
      </c>
      <c r="D3350" s="92" t="s">
        <v>6219</v>
      </c>
      <c r="E3350" s="170">
        <v>5.84</v>
      </c>
    </row>
    <row r="3351" spans="2:5" ht="50.1" customHeight="1">
      <c r="B3351" s="171">
        <v>89387</v>
      </c>
      <c r="C3351" s="92" t="s">
        <v>3323</v>
      </c>
      <c r="D3351" s="92" t="s">
        <v>6219</v>
      </c>
      <c r="E3351" s="170">
        <v>19.96</v>
      </c>
    </row>
    <row r="3352" spans="2:5" ht="50.1" customHeight="1">
      <c r="B3352" s="171">
        <v>89388</v>
      </c>
      <c r="C3352" s="92" t="s">
        <v>3324</v>
      </c>
      <c r="D3352" s="92" t="s">
        <v>6219</v>
      </c>
      <c r="E3352" s="170">
        <v>7.44</v>
      </c>
    </row>
    <row r="3353" spans="2:5" ht="50.1" customHeight="1">
      <c r="B3353" s="171">
        <v>89389</v>
      </c>
      <c r="C3353" s="92" t="s">
        <v>3325</v>
      </c>
      <c r="D3353" s="92" t="s">
        <v>6219</v>
      </c>
      <c r="E3353" s="170">
        <v>7.99</v>
      </c>
    </row>
    <row r="3354" spans="2:5" ht="50.1" customHeight="1">
      <c r="B3354" s="171">
        <v>89390</v>
      </c>
      <c r="C3354" s="92" t="s">
        <v>3326</v>
      </c>
      <c r="D3354" s="92" t="s">
        <v>6219</v>
      </c>
      <c r="E3354" s="170">
        <v>13.81</v>
      </c>
    </row>
    <row r="3355" spans="2:5" ht="50.1" customHeight="1">
      <c r="B3355" s="171">
        <v>89391</v>
      </c>
      <c r="C3355" s="92" t="s">
        <v>3327</v>
      </c>
      <c r="D3355" s="92" t="s">
        <v>6219</v>
      </c>
      <c r="E3355" s="170">
        <v>5.78</v>
      </c>
    </row>
    <row r="3356" spans="2:5" ht="50.1" customHeight="1">
      <c r="B3356" s="171">
        <v>89392</v>
      </c>
      <c r="C3356" s="92" t="s">
        <v>3328</v>
      </c>
      <c r="D3356" s="92" t="s">
        <v>6219</v>
      </c>
      <c r="E3356" s="170">
        <v>16.239999999999998</v>
      </c>
    </row>
    <row r="3357" spans="2:5" ht="50.1" customHeight="1">
      <c r="B3357" s="171">
        <v>89393</v>
      </c>
      <c r="C3357" s="92" t="s">
        <v>3329</v>
      </c>
      <c r="D3357" s="92" t="s">
        <v>6219</v>
      </c>
      <c r="E3357" s="170">
        <v>6.86</v>
      </c>
    </row>
    <row r="3358" spans="2:5" ht="50.1" customHeight="1">
      <c r="B3358" s="171">
        <v>89394</v>
      </c>
      <c r="C3358" s="92" t="s">
        <v>3330</v>
      </c>
      <c r="D3358" s="92" t="s">
        <v>6219</v>
      </c>
      <c r="E3358" s="170">
        <v>12.4</v>
      </c>
    </row>
    <row r="3359" spans="2:5" ht="50.1" customHeight="1">
      <c r="B3359" s="171">
        <v>89395</v>
      </c>
      <c r="C3359" s="92" t="s">
        <v>3331</v>
      </c>
      <c r="D3359" s="92" t="s">
        <v>6219</v>
      </c>
      <c r="E3359" s="170">
        <v>8.16</v>
      </c>
    </row>
    <row r="3360" spans="2:5" ht="50.1" customHeight="1">
      <c r="B3360" s="171">
        <v>89396</v>
      </c>
      <c r="C3360" s="92" t="s">
        <v>3332</v>
      </c>
      <c r="D3360" s="92" t="s">
        <v>6219</v>
      </c>
      <c r="E3360" s="170">
        <v>12.9</v>
      </c>
    </row>
    <row r="3361" spans="2:5" ht="50.1" customHeight="1">
      <c r="B3361" s="171">
        <v>89397</v>
      </c>
      <c r="C3361" s="92" t="s">
        <v>3333</v>
      </c>
      <c r="D3361" s="92" t="s">
        <v>6219</v>
      </c>
      <c r="E3361" s="170">
        <v>9.42</v>
      </c>
    </row>
    <row r="3362" spans="2:5" ht="50.1" customHeight="1">
      <c r="B3362" s="171">
        <v>89398</v>
      </c>
      <c r="C3362" s="92" t="s">
        <v>3334</v>
      </c>
      <c r="D3362" s="92" t="s">
        <v>6219</v>
      </c>
      <c r="E3362" s="170">
        <v>11.51</v>
      </c>
    </row>
    <row r="3363" spans="2:5" ht="50.1" customHeight="1">
      <c r="B3363" s="171">
        <v>89399</v>
      </c>
      <c r="C3363" s="92" t="s">
        <v>3335</v>
      </c>
      <c r="D3363" s="92" t="s">
        <v>6219</v>
      </c>
      <c r="E3363" s="170">
        <v>19.55</v>
      </c>
    </row>
    <row r="3364" spans="2:5" ht="50.1" customHeight="1">
      <c r="B3364" s="171">
        <v>89400</v>
      </c>
      <c r="C3364" s="92" t="s">
        <v>3336</v>
      </c>
      <c r="D3364" s="92" t="s">
        <v>6219</v>
      </c>
      <c r="E3364" s="170">
        <v>12.76</v>
      </c>
    </row>
    <row r="3365" spans="2:5" ht="50.1" customHeight="1">
      <c r="B3365" s="171">
        <v>89404</v>
      </c>
      <c r="C3365" s="92" t="s">
        <v>3337</v>
      </c>
      <c r="D3365" s="92" t="s">
        <v>6219</v>
      </c>
      <c r="E3365" s="170">
        <v>3.27</v>
      </c>
    </row>
    <row r="3366" spans="2:5" ht="50.1" customHeight="1">
      <c r="B3366" s="171">
        <v>89405</v>
      </c>
      <c r="C3366" s="92" t="s">
        <v>3338</v>
      </c>
      <c r="D3366" s="92" t="s">
        <v>6219</v>
      </c>
      <c r="E3366" s="170">
        <v>3.49</v>
      </c>
    </row>
    <row r="3367" spans="2:5" ht="50.1" customHeight="1">
      <c r="B3367" s="171">
        <v>89406</v>
      </c>
      <c r="C3367" s="92" t="s">
        <v>3339</v>
      </c>
      <c r="D3367" s="92" t="s">
        <v>6219</v>
      </c>
      <c r="E3367" s="170">
        <v>4.43</v>
      </c>
    </row>
    <row r="3368" spans="2:5" ht="50.1" customHeight="1">
      <c r="B3368" s="171">
        <v>89407</v>
      </c>
      <c r="C3368" s="92" t="s">
        <v>3340</v>
      </c>
      <c r="D3368" s="92" t="s">
        <v>6219</v>
      </c>
      <c r="E3368" s="170">
        <v>4.0599999999999996</v>
      </c>
    </row>
    <row r="3369" spans="2:5" ht="50.1" customHeight="1">
      <c r="B3369" s="171">
        <v>89408</v>
      </c>
      <c r="C3369" s="92" t="s">
        <v>3341</v>
      </c>
      <c r="D3369" s="92" t="s">
        <v>6219</v>
      </c>
      <c r="E3369" s="170">
        <v>3.93</v>
      </c>
    </row>
    <row r="3370" spans="2:5" ht="50.1" customHeight="1">
      <c r="B3370" s="171">
        <v>89409</v>
      </c>
      <c r="C3370" s="92" t="s">
        <v>3342</v>
      </c>
      <c r="D3370" s="92" t="s">
        <v>6219</v>
      </c>
      <c r="E3370" s="170">
        <v>4.41</v>
      </c>
    </row>
    <row r="3371" spans="2:5" ht="50.1" customHeight="1">
      <c r="B3371" s="171">
        <v>89410</v>
      </c>
      <c r="C3371" s="92" t="s">
        <v>3343</v>
      </c>
      <c r="D3371" s="92" t="s">
        <v>6219</v>
      </c>
      <c r="E3371" s="170">
        <v>5.4</v>
      </c>
    </row>
    <row r="3372" spans="2:5" ht="50.1" customHeight="1">
      <c r="B3372" s="171">
        <v>89411</v>
      </c>
      <c r="C3372" s="92" t="s">
        <v>3344</v>
      </c>
      <c r="D3372" s="92" t="s">
        <v>6219</v>
      </c>
      <c r="E3372" s="170">
        <v>4.95</v>
      </c>
    </row>
    <row r="3373" spans="2:5" ht="50.1" customHeight="1">
      <c r="B3373" s="171">
        <v>89412</v>
      </c>
      <c r="C3373" s="92" t="s">
        <v>3345</v>
      </c>
      <c r="D3373" s="92" t="s">
        <v>6219</v>
      </c>
      <c r="E3373" s="170">
        <v>5.56</v>
      </c>
    </row>
    <row r="3374" spans="2:5" ht="50.1" customHeight="1">
      <c r="B3374" s="171">
        <v>89413</v>
      </c>
      <c r="C3374" s="92" t="s">
        <v>3346</v>
      </c>
      <c r="D3374" s="92" t="s">
        <v>6219</v>
      </c>
      <c r="E3374" s="170">
        <v>5.58</v>
      </c>
    </row>
    <row r="3375" spans="2:5" ht="50.1" customHeight="1">
      <c r="B3375" s="171">
        <v>89414</v>
      </c>
      <c r="C3375" s="92" t="s">
        <v>3347</v>
      </c>
      <c r="D3375" s="92" t="s">
        <v>6219</v>
      </c>
      <c r="E3375" s="170">
        <v>6.92</v>
      </c>
    </row>
    <row r="3376" spans="2:5" ht="50.1" customHeight="1">
      <c r="B3376" s="171">
        <v>89415</v>
      </c>
      <c r="C3376" s="92" t="s">
        <v>3348</v>
      </c>
      <c r="D3376" s="92" t="s">
        <v>6219</v>
      </c>
      <c r="E3376" s="170">
        <v>8.59</v>
      </c>
    </row>
    <row r="3377" spans="2:5" ht="50.1" customHeight="1">
      <c r="B3377" s="171">
        <v>89416</v>
      </c>
      <c r="C3377" s="92" t="s">
        <v>3349</v>
      </c>
      <c r="D3377" s="92" t="s">
        <v>6219</v>
      </c>
      <c r="E3377" s="170">
        <v>6.64</v>
      </c>
    </row>
    <row r="3378" spans="2:5" ht="50.1" customHeight="1">
      <c r="B3378" s="171">
        <v>89417</v>
      </c>
      <c r="C3378" s="92" t="s">
        <v>3350</v>
      </c>
      <c r="D3378" s="92" t="s">
        <v>6219</v>
      </c>
      <c r="E3378" s="170">
        <v>2.5499999999999998</v>
      </c>
    </row>
    <row r="3379" spans="2:5" ht="50.1" customHeight="1">
      <c r="B3379" s="171">
        <v>89418</v>
      </c>
      <c r="C3379" s="92" t="s">
        <v>3351</v>
      </c>
      <c r="D3379" s="92" t="s">
        <v>6219</v>
      </c>
      <c r="E3379" s="170">
        <v>6.99</v>
      </c>
    </row>
    <row r="3380" spans="2:5" ht="50.1" customHeight="1">
      <c r="B3380" s="171">
        <v>89419</v>
      </c>
      <c r="C3380" s="92" t="s">
        <v>3352</v>
      </c>
      <c r="D3380" s="92" t="s">
        <v>6219</v>
      </c>
      <c r="E3380" s="170">
        <v>2.95</v>
      </c>
    </row>
    <row r="3381" spans="2:5" ht="50.1" customHeight="1">
      <c r="B3381" s="171">
        <v>89420</v>
      </c>
      <c r="C3381" s="92" t="s">
        <v>3353</v>
      </c>
      <c r="D3381" s="92" t="s">
        <v>6219</v>
      </c>
      <c r="E3381" s="170">
        <v>5.36</v>
      </c>
    </row>
    <row r="3382" spans="2:5" ht="50.1" customHeight="1">
      <c r="B3382" s="171">
        <v>89421</v>
      </c>
      <c r="C3382" s="92" t="s">
        <v>3354</v>
      </c>
      <c r="D3382" s="92" t="s">
        <v>6219</v>
      </c>
      <c r="E3382" s="170">
        <v>6.81</v>
      </c>
    </row>
    <row r="3383" spans="2:5" ht="50.1" customHeight="1">
      <c r="B3383" s="171">
        <v>89422</v>
      </c>
      <c r="C3383" s="92" t="s">
        <v>3355</v>
      </c>
      <c r="D3383" s="92" t="s">
        <v>6219</v>
      </c>
      <c r="E3383" s="170">
        <v>2.59</v>
      </c>
    </row>
    <row r="3384" spans="2:5" ht="50.1" customHeight="1">
      <c r="B3384" s="171">
        <v>89423</v>
      </c>
      <c r="C3384" s="92" t="s">
        <v>3356</v>
      </c>
      <c r="D3384" s="92" t="s">
        <v>6219</v>
      </c>
      <c r="E3384" s="170">
        <v>5.12</v>
      </c>
    </row>
    <row r="3385" spans="2:5" ht="50.1" customHeight="1">
      <c r="B3385" s="171">
        <v>89424</v>
      </c>
      <c r="C3385" s="92" t="s">
        <v>3357</v>
      </c>
      <c r="D3385" s="92" t="s">
        <v>6219</v>
      </c>
      <c r="E3385" s="170">
        <v>3.01</v>
      </c>
    </row>
    <row r="3386" spans="2:5" ht="50.1" customHeight="1">
      <c r="B3386" s="171">
        <v>89425</v>
      </c>
      <c r="C3386" s="92" t="s">
        <v>3358</v>
      </c>
      <c r="D3386" s="92" t="s">
        <v>6219</v>
      </c>
      <c r="E3386" s="170">
        <v>8.93</v>
      </c>
    </row>
    <row r="3387" spans="2:5" ht="50.1" customHeight="1">
      <c r="B3387" s="171">
        <v>89426</v>
      </c>
      <c r="C3387" s="92" t="s">
        <v>3359</v>
      </c>
      <c r="D3387" s="92" t="s">
        <v>6219</v>
      </c>
      <c r="E3387" s="170">
        <v>4.83</v>
      </c>
    </row>
    <row r="3388" spans="2:5" ht="50.1" customHeight="1">
      <c r="B3388" s="171">
        <v>89427</v>
      </c>
      <c r="C3388" s="92" t="s">
        <v>3360</v>
      </c>
      <c r="D3388" s="92" t="s">
        <v>6219</v>
      </c>
      <c r="E3388" s="170">
        <v>6.75</v>
      </c>
    </row>
    <row r="3389" spans="2:5" ht="50.1" customHeight="1">
      <c r="B3389" s="171">
        <v>89428</v>
      </c>
      <c r="C3389" s="92" t="s">
        <v>3361</v>
      </c>
      <c r="D3389" s="92" t="s">
        <v>6219</v>
      </c>
      <c r="E3389" s="170">
        <v>8.11</v>
      </c>
    </row>
    <row r="3390" spans="2:5" ht="50.1" customHeight="1">
      <c r="B3390" s="171">
        <v>89429</v>
      </c>
      <c r="C3390" s="92" t="s">
        <v>3362</v>
      </c>
      <c r="D3390" s="92" t="s">
        <v>6219</v>
      </c>
      <c r="E3390" s="170">
        <v>3.07</v>
      </c>
    </row>
    <row r="3391" spans="2:5" ht="50.1" customHeight="1">
      <c r="B3391" s="171">
        <v>89430</v>
      </c>
      <c r="C3391" s="92" t="s">
        <v>3363</v>
      </c>
      <c r="D3391" s="92" t="s">
        <v>6219</v>
      </c>
      <c r="E3391" s="170">
        <v>6.85</v>
      </c>
    </row>
    <row r="3392" spans="2:5" ht="50.1" customHeight="1">
      <c r="B3392" s="171">
        <v>89431</v>
      </c>
      <c r="C3392" s="92" t="s">
        <v>3364</v>
      </c>
      <c r="D3392" s="92" t="s">
        <v>6219</v>
      </c>
      <c r="E3392" s="170">
        <v>4.26</v>
      </c>
    </row>
    <row r="3393" spans="2:5" ht="50.1" customHeight="1">
      <c r="B3393" s="171">
        <v>89432</v>
      </c>
      <c r="C3393" s="92" t="s">
        <v>3365</v>
      </c>
      <c r="D3393" s="92" t="s">
        <v>6219</v>
      </c>
      <c r="E3393" s="170">
        <v>18.38</v>
      </c>
    </row>
    <row r="3394" spans="2:5" ht="50.1" customHeight="1">
      <c r="B3394" s="171">
        <v>89433</v>
      </c>
      <c r="C3394" s="92" t="s">
        <v>3366</v>
      </c>
      <c r="D3394" s="92" t="s">
        <v>6219</v>
      </c>
      <c r="E3394" s="170">
        <v>5.86</v>
      </c>
    </row>
    <row r="3395" spans="2:5" ht="50.1" customHeight="1">
      <c r="B3395" s="171">
        <v>89434</v>
      </c>
      <c r="C3395" s="92" t="s">
        <v>3367</v>
      </c>
      <c r="D3395" s="92" t="s">
        <v>6219</v>
      </c>
      <c r="E3395" s="170">
        <v>6.41</v>
      </c>
    </row>
    <row r="3396" spans="2:5" ht="50.1" customHeight="1">
      <c r="B3396" s="171">
        <v>89435</v>
      </c>
      <c r="C3396" s="92" t="s">
        <v>3368</v>
      </c>
      <c r="D3396" s="92" t="s">
        <v>6219</v>
      </c>
      <c r="E3396" s="170">
        <v>12.23</v>
      </c>
    </row>
    <row r="3397" spans="2:5" ht="50.1" customHeight="1">
      <c r="B3397" s="171">
        <v>89436</v>
      </c>
      <c r="C3397" s="92" t="s">
        <v>3369</v>
      </c>
      <c r="D3397" s="92" t="s">
        <v>6219</v>
      </c>
      <c r="E3397" s="170">
        <v>4.2</v>
      </c>
    </row>
    <row r="3398" spans="2:5" ht="50.1" customHeight="1">
      <c r="B3398" s="171">
        <v>89437</v>
      </c>
      <c r="C3398" s="92" t="s">
        <v>3370</v>
      </c>
      <c r="D3398" s="92" t="s">
        <v>6219</v>
      </c>
      <c r="E3398" s="170">
        <v>14.66</v>
      </c>
    </row>
    <row r="3399" spans="2:5" ht="50.1" customHeight="1">
      <c r="B3399" s="171">
        <v>89438</v>
      </c>
      <c r="C3399" s="92" t="s">
        <v>3371</v>
      </c>
      <c r="D3399" s="92" t="s">
        <v>6219</v>
      </c>
      <c r="E3399" s="170">
        <v>4.6100000000000003</v>
      </c>
    </row>
    <row r="3400" spans="2:5" ht="50.1" customHeight="1">
      <c r="B3400" s="171">
        <v>89439</v>
      </c>
      <c r="C3400" s="92" t="s">
        <v>3372</v>
      </c>
      <c r="D3400" s="92" t="s">
        <v>6219</v>
      </c>
      <c r="E3400" s="170">
        <v>5.88</v>
      </c>
    </row>
    <row r="3401" spans="2:5" ht="50.1" customHeight="1">
      <c r="B3401" s="171">
        <v>89440</v>
      </c>
      <c r="C3401" s="92" t="s">
        <v>3373</v>
      </c>
      <c r="D3401" s="92" t="s">
        <v>6219</v>
      </c>
      <c r="E3401" s="170">
        <v>5.55</v>
      </c>
    </row>
    <row r="3402" spans="2:5" ht="50.1" customHeight="1">
      <c r="B3402" s="171">
        <v>89441</v>
      </c>
      <c r="C3402" s="92" t="s">
        <v>3374</v>
      </c>
      <c r="D3402" s="92" t="s">
        <v>6219</v>
      </c>
      <c r="E3402" s="170">
        <v>10.29</v>
      </c>
    </row>
    <row r="3403" spans="2:5" ht="50.1" customHeight="1">
      <c r="B3403" s="171">
        <v>89442</v>
      </c>
      <c r="C3403" s="92" t="s">
        <v>3375</v>
      </c>
      <c r="D3403" s="92" t="s">
        <v>6219</v>
      </c>
      <c r="E3403" s="170">
        <v>6.81</v>
      </c>
    </row>
    <row r="3404" spans="2:5" ht="50.1" customHeight="1">
      <c r="B3404" s="171">
        <v>89443</v>
      </c>
      <c r="C3404" s="92" t="s">
        <v>3376</v>
      </c>
      <c r="D3404" s="92" t="s">
        <v>6219</v>
      </c>
      <c r="E3404" s="170">
        <v>8.4</v>
      </c>
    </row>
    <row r="3405" spans="2:5" ht="50.1" customHeight="1">
      <c r="B3405" s="171">
        <v>89444</v>
      </c>
      <c r="C3405" s="92" t="s">
        <v>3377</v>
      </c>
      <c r="D3405" s="92" t="s">
        <v>6219</v>
      </c>
      <c r="E3405" s="170">
        <v>16.440000000000001</v>
      </c>
    </row>
    <row r="3406" spans="2:5" ht="50.1" customHeight="1">
      <c r="B3406" s="171">
        <v>89445</v>
      </c>
      <c r="C3406" s="92" t="s">
        <v>3378</v>
      </c>
      <c r="D3406" s="92" t="s">
        <v>6219</v>
      </c>
      <c r="E3406" s="170">
        <v>9.65</v>
      </c>
    </row>
    <row r="3407" spans="2:5" ht="50.1" customHeight="1">
      <c r="B3407" s="171">
        <v>89481</v>
      </c>
      <c r="C3407" s="92" t="s">
        <v>3379</v>
      </c>
      <c r="D3407" s="92" t="s">
        <v>6219</v>
      </c>
      <c r="E3407" s="170">
        <v>2.96</v>
      </c>
    </row>
    <row r="3408" spans="2:5" ht="50.1" customHeight="1">
      <c r="B3408" s="171">
        <v>89485</v>
      </c>
      <c r="C3408" s="92" t="s">
        <v>3380</v>
      </c>
      <c r="D3408" s="92" t="s">
        <v>6219</v>
      </c>
      <c r="E3408" s="170">
        <v>3.44</v>
      </c>
    </row>
    <row r="3409" spans="2:5" ht="50.1" customHeight="1">
      <c r="B3409" s="171">
        <v>89489</v>
      </c>
      <c r="C3409" s="92" t="s">
        <v>3381</v>
      </c>
      <c r="D3409" s="92" t="s">
        <v>6219</v>
      </c>
      <c r="E3409" s="170">
        <v>4.43</v>
      </c>
    </row>
    <row r="3410" spans="2:5" ht="50.1" customHeight="1">
      <c r="B3410" s="171">
        <v>89490</v>
      </c>
      <c r="C3410" s="92" t="s">
        <v>3382</v>
      </c>
      <c r="D3410" s="92" t="s">
        <v>6219</v>
      </c>
      <c r="E3410" s="170">
        <v>3.98</v>
      </c>
    </row>
    <row r="3411" spans="2:5" ht="50.1" customHeight="1">
      <c r="B3411" s="171">
        <v>89492</v>
      </c>
      <c r="C3411" s="92" t="s">
        <v>3383</v>
      </c>
      <c r="D3411" s="92" t="s">
        <v>6219</v>
      </c>
      <c r="E3411" s="170">
        <v>4.46</v>
      </c>
    </row>
    <row r="3412" spans="2:5" ht="50.1" customHeight="1">
      <c r="B3412" s="171">
        <v>89493</v>
      </c>
      <c r="C3412" s="92" t="s">
        <v>3384</v>
      </c>
      <c r="D3412" s="92" t="s">
        <v>6219</v>
      </c>
      <c r="E3412" s="170">
        <v>5.8</v>
      </c>
    </row>
    <row r="3413" spans="2:5" ht="50.1" customHeight="1">
      <c r="B3413" s="171">
        <v>89494</v>
      </c>
      <c r="C3413" s="92" t="s">
        <v>3385</v>
      </c>
      <c r="D3413" s="92" t="s">
        <v>6219</v>
      </c>
      <c r="E3413" s="170">
        <v>7.47</v>
      </c>
    </row>
    <row r="3414" spans="2:5" ht="50.1" customHeight="1">
      <c r="B3414" s="171">
        <v>89496</v>
      </c>
      <c r="C3414" s="92" t="s">
        <v>3386</v>
      </c>
      <c r="D3414" s="92" t="s">
        <v>6219</v>
      </c>
      <c r="E3414" s="170">
        <v>5.52</v>
      </c>
    </row>
    <row r="3415" spans="2:5" ht="50.1" customHeight="1">
      <c r="B3415" s="171">
        <v>89497</v>
      </c>
      <c r="C3415" s="92" t="s">
        <v>3387</v>
      </c>
      <c r="D3415" s="92" t="s">
        <v>6219</v>
      </c>
      <c r="E3415" s="170">
        <v>7.09</v>
      </c>
    </row>
    <row r="3416" spans="2:5" ht="50.1" customHeight="1">
      <c r="B3416" s="171">
        <v>89498</v>
      </c>
      <c r="C3416" s="92" t="s">
        <v>3388</v>
      </c>
      <c r="D3416" s="92" t="s">
        <v>6219</v>
      </c>
      <c r="E3416" s="170">
        <v>7.7</v>
      </c>
    </row>
    <row r="3417" spans="2:5" ht="50.1" customHeight="1">
      <c r="B3417" s="171">
        <v>89499</v>
      </c>
      <c r="C3417" s="92" t="s">
        <v>3389</v>
      </c>
      <c r="D3417" s="92" t="s">
        <v>6219</v>
      </c>
      <c r="E3417" s="170">
        <v>11.62</v>
      </c>
    </row>
    <row r="3418" spans="2:5" ht="50.1" customHeight="1">
      <c r="B3418" s="171">
        <v>89500</v>
      </c>
      <c r="C3418" s="92" t="s">
        <v>3390</v>
      </c>
      <c r="D3418" s="92" t="s">
        <v>6219</v>
      </c>
      <c r="E3418" s="170">
        <v>7.82</v>
      </c>
    </row>
    <row r="3419" spans="2:5" ht="50.1" customHeight="1">
      <c r="B3419" s="171">
        <v>89501</v>
      </c>
      <c r="C3419" s="92" t="s">
        <v>3391</v>
      </c>
      <c r="D3419" s="92" t="s">
        <v>6219</v>
      </c>
      <c r="E3419" s="170">
        <v>8.5</v>
      </c>
    </row>
    <row r="3420" spans="2:5" ht="50.1" customHeight="1">
      <c r="B3420" s="171">
        <v>89502</v>
      </c>
      <c r="C3420" s="92" t="s">
        <v>3392</v>
      </c>
      <c r="D3420" s="92" t="s">
        <v>6219</v>
      </c>
      <c r="E3420" s="170">
        <v>9.61</v>
      </c>
    </row>
    <row r="3421" spans="2:5" ht="50.1" customHeight="1">
      <c r="B3421" s="171">
        <v>89503</v>
      </c>
      <c r="C3421" s="92" t="s">
        <v>3393</v>
      </c>
      <c r="D3421" s="92" t="s">
        <v>6219</v>
      </c>
      <c r="E3421" s="170">
        <v>14.47</v>
      </c>
    </row>
    <row r="3422" spans="2:5" ht="50.1" customHeight="1">
      <c r="B3422" s="171">
        <v>89504</v>
      </c>
      <c r="C3422" s="92" t="s">
        <v>3394</v>
      </c>
      <c r="D3422" s="92" t="s">
        <v>6219</v>
      </c>
      <c r="E3422" s="170">
        <v>12.71</v>
      </c>
    </row>
    <row r="3423" spans="2:5" ht="50.1" customHeight="1">
      <c r="B3423" s="171">
        <v>89505</v>
      </c>
      <c r="C3423" s="92" t="s">
        <v>3395</v>
      </c>
      <c r="D3423" s="92" t="s">
        <v>6219</v>
      </c>
      <c r="E3423" s="170">
        <v>21.43</v>
      </c>
    </row>
    <row r="3424" spans="2:5" ht="50.1" customHeight="1">
      <c r="B3424" s="171">
        <v>89506</v>
      </c>
      <c r="C3424" s="92" t="s">
        <v>3396</v>
      </c>
      <c r="D3424" s="92" t="s">
        <v>6219</v>
      </c>
      <c r="E3424" s="170">
        <v>24.08</v>
      </c>
    </row>
    <row r="3425" spans="2:5" ht="50.1" customHeight="1">
      <c r="B3425" s="171">
        <v>89507</v>
      </c>
      <c r="C3425" s="92" t="s">
        <v>3397</v>
      </c>
      <c r="D3425" s="92" t="s">
        <v>6219</v>
      </c>
      <c r="E3425" s="170">
        <v>29.61</v>
      </c>
    </row>
    <row r="3426" spans="2:5" ht="50.1" customHeight="1">
      <c r="B3426" s="171">
        <v>89510</v>
      </c>
      <c r="C3426" s="92" t="s">
        <v>3398</v>
      </c>
      <c r="D3426" s="92" t="s">
        <v>6219</v>
      </c>
      <c r="E3426" s="170">
        <v>19.47</v>
      </c>
    </row>
    <row r="3427" spans="2:5" ht="50.1" customHeight="1">
      <c r="B3427" s="171">
        <v>89513</v>
      </c>
      <c r="C3427" s="92" t="s">
        <v>3399</v>
      </c>
      <c r="D3427" s="92" t="s">
        <v>6219</v>
      </c>
      <c r="E3427" s="170">
        <v>65.88</v>
      </c>
    </row>
    <row r="3428" spans="2:5" ht="50.1" customHeight="1">
      <c r="B3428" s="171">
        <v>89514</v>
      </c>
      <c r="C3428" s="92" t="s">
        <v>3400</v>
      </c>
      <c r="D3428" s="92" t="s">
        <v>6219</v>
      </c>
      <c r="E3428" s="170">
        <v>5.9</v>
      </c>
    </row>
    <row r="3429" spans="2:5" ht="50.1" customHeight="1">
      <c r="B3429" s="171">
        <v>89515</v>
      </c>
      <c r="C3429" s="92" t="s">
        <v>3401</v>
      </c>
      <c r="D3429" s="92" t="s">
        <v>6219</v>
      </c>
      <c r="E3429" s="170">
        <v>49.73</v>
      </c>
    </row>
    <row r="3430" spans="2:5" ht="50.1" customHeight="1">
      <c r="B3430" s="171">
        <v>89516</v>
      </c>
      <c r="C3430" s="92" t="s">
        <v>3402</v>
      </c>
      <c r="D3430" s="92" t="s">
        <v>6219</v>
      </c>
      <c r="E3430" s="170">
        <v>5.15</v>
      </c>
    </row>
    <row r="3431" spans="2:5" ht="50.1" customHeight="1">
      <c r="B3431" s="171">
        <v>89517</v>
      </c>
      <c r="C3431" s="92" t="s">
        <v>3403</v>
      </c>
      <c r="D3431" s="92" t="s">
        <v>6219</v>
      </c>
      <c r="E3431" s="170">
        <v>41.87</v>
      </c>
    </row>
    <row r="3432" spans="2:5" ht="50.1" customHeight="1">
      <c r="B3432" s="171">
        <v>89518</v>
      </c>
      <c r="C3432" s="92" t="s">
        <v>3404</v>
      </c>
      <c r="D3432" s="92" t="s">
        <v>6219</v>
      </c>
      <c r="E3432" s="170">
        <v>8.34</v>
      </c>
    </row>
    <row r="3433" spans="2:5" ht="50.1" customHeight="1">
      <c r="B3433" s="171">
        <v>89519</v>
      </c>
      <c r="C3433" s="92" t="s">
        <v>3405</v>
      </c>
      <c r="D3433" s="92" t="s">
        <v>6219</v>
      </c>
      <c r="E3433" s="170">
        <v>28.31</v>
      </c>
    </row>
    <row r="3434" spans="2:5" ht="50.1" customHeight="1">
      <c r="B3434" s="171">
        <v>89520</v>
      </c>
      <c r="C3434" s="92" t="s">
        <v>3406</v>
      </c>
      <c r="D3434" s="92" t="s">
        <v>6219</v>
      </c>
      <c r="E3434" s="170">
        <v>7.36</v>
      </c>
    </row>
    <row r="3435" spans="2:5" ht="50.1" customHeight="1">
      <c r="B3435" s="171">
        <v>89521</v>
      </c>
      <c r="C3435" s="92" t="s">
        <v>3407</v>
      </c>
      <c r="D3435" s="92" t="s">
        <v>6219</v>
      </c>
      <c r="E3435" s="170">
        <v>77.62</v>
      </c>
    </row>
    <row r="3436" spans="2:5" ht="50.1" customHeight="1">
      <c r="B3436" s="171">
        <v>89522</v>
      </c>
      <c r="C3436" s="92" t="s">
        <v>3408</v>
      </c>
      <c r="D3436" s="92" t="s">
        <v>6219</v>
      </c>
      <c r="E3436" s="170">
        <v>16.649999999999999</v>
      </c>
    </row>
    <row r="3437" spans="2:5" ht="50.1" customHeight="1">
      <c r="B3437" s="171">
        <v>89523</v>
      </c>
      <c r="C3437" s="92" t="s">
        <v>3409</v>
      </c>
      <c r="D3437" s="92" t="s">
        <v>6219</v>
      </c>
      <c r="E3437" s="170">
        <v>58.6</v>
      </c>
    </row>
    <row r="3438" spans="2:5" ht="50.1" customHeight="1">
      <c r="B3438" s="171">
        <v>89524</v>
      </c>
      <c r="C3438" s="92" t="s">
        <v>3410</v>
      </c>
      <c r="D3438" s="92" t="s">
        <v>6219</v>
      </c>
      <c r="E3438" s="170">
        <v>14.77</v>
      </c>
    </row>
    <row r="3439" spans="2:5" ht="50.1" customHeight="1">
      <c r="B3439" s="171">
        <v>89525</v>
      </c>
      <c r="C3439" s="92" t="s">
        <v>3411</v>
      </c>
      <c r="D3439" s="92" t="s">
        <v>6219</v>
      </c>
      <c r="E3439" s="170">
        <v>57.63</v>
      </c>
    </row>
    <row r="3440" spans="2:5" ht="50.1" customHeight="1">
      <c r="B3440" s="171">
        <v>89526</v>
      </c>
      <c r="C3440" s="92" t="s">
        <v>3412</v>
      </c>
      <c r="D3440" s="92" t="s">
        <v>6219</v>
      </c>
      <c r="E3440" s="170">
        <v>21.62</v>
      </c>
    </row>
    <row r="3441" spans="2:5" ht="50.1" customHeight="1">
      <c r="B3441" s="171">
        <v>89527</v>
      </c>
      <c r="C3441" s="92" t="s">
        <v>3413</v>
      </c>
      <c r="D3441" s="92" t="s">
        <v>6219</v>
      </c>
      <c r="E3441" s="170">
        <v>44.29</v>
      </c>
    </row>
    <row r="3442" spans="2:5" ht="50.1" customHeight="1">
      <c r="B3442" s="171">
        <v>89528</v>
      </c>
      <c r="C3442" s="92" t="s">
        <v>3414</v>
      </c>
      <c r="D3442" s="92" t="s">
        <v>6219</v>
      </c>
      <c r="E3442" s="170">
        <v>2.34</v>
      </c>
    </row>
    <row r="3443" spans="2:5" ht="50.1" customHeight="1">
      <c r="B3443" s="171">
        <v>89529</v>
      </c>
      <c r="C3443" s="92" t="s">
        <v>3415</v>
      </c>
      <c r="D3443" s="92" t="s">
        <v>6219</v>
      </c>
      <c r="E3443" s="170">
        <v>24.73</v>
      </c>
    </row>
    <row r="3444" spans="2:5" ht="50.1" customHeight="1">
      <c r="B3444" s="171">
        <v>89530</v>
      </c>
      <c r="C3444" s="92" t="s">
        <v>3416</v>
      </c>
      <c r="D3444" s="92" t="s">
        <v>6219</v>
      </c>
      <c r="E3444" s="170">
        <v>8.26</v>
      </c>
    </row>
    <row r="3445" spans="2:5" ht="50.1" customHeight="1">
      <c r="B3445" s="171">
        <v>89531</v>
      </c>
      <c r="C3445" s="92" t="s">
        <v>3417</v>
      </c>
      <c r="D3445" s="92" t="s">
        <v>6219</v>
      </c>
      <c r="E3445" s="170">
        <v>20.16</v>
      </c>
    </row>
    <row r="3446" spans="2:5" ht="50.1" customHeight="1">
      <c r="B3446" s="171">
        <v>89532</v>
      </c>
      <c r="C3446" s="92" t="s">
        <v>3418</v>
      </c>
      <c r="D3446" s="92" t="s">
        <v>6219</v>
      </c>
      <c r="E3446" s="170">
        <v>4.16</v>
      </c>
    </row>
    <row r="3447" spans="2:5" ht="50.1" customHeight="1">
      <c r="B3447" s="171">
        <v>89533</v>
      </c>
      <c r="C3447" s="92" t="s">
        <v>3419</v>
      </c>
      <c r="D3447" s="92" t="s">
        <v>6219</v>
      </c>
      <c r="E3447" s="170">
        <v>20.16</v>
      </c>
    </row>
    <row r="3448" spans="2:5" ht="50.1" customHeight="1">
      <c r="B3448" s="171">
        <v>89534</v>
      </c>
      <c r="C3448" s="92" t="s">
        <v>3420</v>
      </c>
      <c r="D3448" s="92" t="s">
        <v>6219</v>
      </c>
      <c r="E3448" s="170">
        <v>2.87</v>
      </c>
    </row>
    <row r="3449" spans="2:5" ht="50.1" customHeight="1">
      <c r="B3449" s="171">
        <v>89535</v>
      </c>
      <c r="C3449" s="92" t="s">
        <v>3421</v>
      </c>
      <c r="D3449" s="92" t="s">
        <v>6219</v>
      </c>
      <c r="E3449" s="170">
        <v>31.9</v>
      </c>
    </row>
    <row r="3450" spans="2:5" ht="50.1" customHeight="1">
      <c r="B3450" s="171">
        <v>89536</v>
      </c>
      <c r="C3450" s="92" t="s">
        <v>3422</v>
      </c>
      <c r="D3450" s="92" t="s">
        <v>6219</v>
      </c>
      <c r="E3450" s="170">
        <v>7.44</v>
      </c>
    </row>
    <row r="3451" spans="2:5" ht="50.1" customHeight="1">
      <c r="B3451" s="171">
        <v>89538</v>
      </c>
      <c r="C3451" s="92" t="s">
        <v>3423</v>
      </c>
      <c r="D3451" s="92" t="s">
        <v>6219</v>
      </c>
      <c r="E3451" s="170">
        <v>2.4</v>
      </c>
    </row>
    <row r="3452" spans="2:5" ht="50.1" customHeight="1">
      <c r="B3452" s="171">
        <v>89540</v>
      </c>
      <c r="C3452" s="92" t="s">
        <v>3424</v>
      </c>
      <c r="D3452" s="92" t="s">
        <v>6219</v>
      </c>
      <c r="E3452" s="170">
        <v>6.18</v>
      </c>
    </row>
    <row r="3453" spans="2:5" ht="50.1" customHeight="1">
      <c r="B3453" s="171">
        <v>89541</v>
      </c>
      <c r="C3453" s="92" t="s">
        <v>3425</v>
      </c>
      <c r="D3453" s="92" t="s">
        <v>6219</v>
      </c>
      <c r="E3453" s="170">
        <v>3.52</v>
      </c>
    </row>
    <row r="3454" spans="2:5" ht="50.1" customHeight="1">
      <c r="B3454" s="171">
        <v>89542</v>
      </c>
      <c r="C3454" s="92" t="s">
        <v>3426</v>
      </c>
      <c r="D3454" s="92" t="s">
        <v>6219</v>
      </c>
      <c r="E3454" s="170">
        <v>17.64</v>
      </c>
    </row>
    <row r="3455" spans="2:5" ht="50.1" customHeight="1">
      <c r="B3455" s="171">
        <v>89544</v>
      </c>
      <c r="C3455" s="92" t="s">
        <v>3427</v>
      </c>
      <c r="D3455" s="92" t="s">
        <v>6219</v>
      </c>
      <c r="E3455" s="170">
        <v>5.13</v>
      </c>
    </row>
    <row r="3456" spans="2:5" ht="50.1" customHeight="1">
      <c r="B3456" s="171">
        <v>89545</v>
      </c>
      <c r="C3456" s="92" t="s">
        <v>3428</v>
      </c>
      <c r="D3456" s="92" t="s">
        <v>6219</v>
      </c>
      <c r="E3456" s="170">
        <v>7.48</v>
      </c>
    </row>
    <row r="3457" spans="2:5" ht="50.1" customHeight="1">
      <c r="B3457" s="171">
        <v>89546</v>
      </c>
      <c r="C3457" s="92" t="s">
        <v>3429</v>
      </c>
      <c r="D3457" s="92" t="s">
        <v>6219</v>
      </c>
      <c r="E3457" s="170">
        <v>6.49</v>
      </c>
    </row>
    <row r="3458" spans="2:5" ht="50.1" customHeight="1">
      <c r="B3458" s="171">
        <v>89547</v>
      </c>
      <c r="C3458" s="92" t="s">
        <v>3430</v>
      </c>
      <c r="D3458" s="92" t="s">
        <v>6219</v>
      </c>
      <c r="E3458" s="170">
        <v>11.21</v>
      </c>
    </row>
    <row r="3459" spans="2:5" ht="50.1" customHeight="1">
      <c r="B3459" s="171">
        <v>89548</v>
      </c>
      <c r="C3459" s="92" t="s">
        <v>3431</v>
      </c>
      <c r="D3459" s="92" t="s">
        <v>6219</v>
      </c>
      <c r="E3459" s="170">
        <v>12.15</v>
      </c>
    </row>
    <row r="3460" spans="2:5" ht="50.1" customHeight="1">
      <c r="B3460" s="171">
        <v>89549</v>
      </c>
      <c r="C3460" s="92" t="s">
        <v>3432</v>
      </c>
      <c r="D3460" s="92" t="s">
        <v>6219</v>
      </c>
      <c r="E3460" s="170">
        <v>8.7100000000000009</v>
      </c>
    </row>
    <row r="3461" spans="2:5" ht="50.1" customHeight="1">
      <c r="B3461" s="171">
        <v>89550</v>
      </c>
      <c r="C3461" s="92" t="s">
        <v>3433</v>
      </c>
      <c r="D3461" s="92" t="s">
        <v>6219</v>
      </c>
      <c r="E3461" s="170">
        <v>21.47</v>
      </c>
    </row>
    <row r="3462" spans="2:5" ht="50.1" customHeight="1">
      <c r="B3462" s="171">
        <v>89551</v>
      </c>
      <c r="C3462" s="92" t="s">
        <v>3434</v>
      </c>
      <c r="D3462" s="92" t="s">
        <v>6219</v>
      </c>
      <c r="E3462" s="170">
        <v>5.67</v>
      </c>
    </row>
    <row r="3463" spans="2:5" ht="50.1" customHeight="1">
      <c r="B3463" s="171">
        <v>89552</v>
      </c>
      <c r="C3463" s="92" t="s">
        <v>3435</v>
      </c>
      <c r="D3463" s="92" t="s">
        <v>6219</v>
      </c>
      <c r="E3463" s="170">
        <v>11.49</v>
      </c>
    </row>
    <row r="3464" spans="2:5" ht="50.1" customHeight="1">
      <c r="B3464" s="171">
        <v>89553</v>
      </c>
      <c r="C3464" s="92" t="s">
        <v>3436</v>
      </c>
      <c r="D3464" s="92" t="s">
        <v>6219</v>
      </c>
      <c r="E3464" s="170">
        <v>3.46</v>
      </c>
    </row>
    <row r="3465" spans="2:5" ht="50.1" customHeight="1">
      <c r="B3465" s="171">
        <v>89554</v>
      </c>
      <c r="C3465" s="92" t="s">
        <v>3437</v>
      </c>
      <c r="D3465" s="92" t="s">
        <v>6219</v>
      </c>
      <c r="E3465" s="170">
        <v>13.86</v>
      </c>
    </row>
    <row r="3466" spans="2:5" ht="50.1" customHeight="1">
      <c r="B3466" s="171">
        <v>89555</v>
      </c>
      <c r="C3466" s="92" t="s">
        <v>3438</v>
      </c>
      <c r="D3466" s="92" t="s">
        <v>6219</v>
      </c>
      <c r="E3466" s="170">
        <v>13.92</v>
      </c>
    </row>
    <row r="3467" spans="2:5" ht="50.1" customHeight="1">
      <c r="B3467" s="171">
        <v>89556</v>
      </c>
      <c r="C3467" s="92" t="s">
        <v>3439</v>
      </c>
      <c r="D3467" s="92" t="s">
        <v>6219</v>
      </c>
      <c r="E3467" s="170">
        <v>20.25</v>
      </c>
    </row>
    <row r="3468" spans="2:5" ht="50.1" customHeight="1">
      <c r="B3468" s="171">
        <v>89557</v>
      </c>
      <c r="C3468" s="92" t="s">
        <v>3440</v>
      </c>
      <c r="D3468" s="92" t="s">
        <v>6219</v>
      </c>
      <c r="E3468" s="170">
        <v>16.05</v>
      </c>
    </row>
    <row r="3469" spans="2:5" ht="50.1" customHeight="1">
      <c r="B3469" s="171">
        <v>89558</v>
      </c>
      <c r="C3469" s="92" t="s">
        <v>3441</v>
      </c>
      <c r="D3469" s="92" t="s">
        <v>6219</v>
      </c>
      <c r="E3469" s="170">
        <v>5.34</v>
      </c>
    </row>
    <row r="3470" spans="2:5" ht="50.1" customHeight="1">
      <c r="B3470" s="171">
        <v>89559</v>
      </c>
      <c r="C3470" s="92" t="s">
        <v>3442</v>
      </c>
      <c r="D3470" s="92" t="s">
        <v>6219</v>
      </c>
      <c r="E3470" s="170">
        <v>35.5</v>
      </c>
    </row>
    <row r="3471" spans="2:5" ht="50.1" customHeight="1">
      <c r="B3471" s="171">
        <v>89561</v>
      </c>
      <c r="C3471" s="92" t="s">
        <v>3443</v>
      </c>
      <c r="D3471" s="92" t="s">
        <v>6219</v>
      </c>
      <c r="E3471" s="170">
        <v>7.64</v>
      </c>
    </row>
    <row r="3472" spans="2:5" ht="50.1" customHeight="1">
      <c r="B3472" s="171">
        <v>89562</v>
      </c>
      <c r="C3472" s="92" t="s">
        <v>3444</v>
      </c>
      <c r="D3472" s="92" t="s">
        <v>6219</v>
      </c>
      <c r="E3472" s="170">
        <v>5.68</v>
      </c>
    </row>
    <row r="3473" spans="2:5" ht="50.1" customHeight="1">
      <c r="B3473" s="171">
        <v>89563</v>
      </c>
      <c r="C3473" s="92" t="s">
        <v>3445</v>
      </c>
      <c r="D3473" s="92" t="s">
        <v>6219</v>
      </c>
      <c r="E3473" s="170">
        <v>12.33</v>
      </c>
    </row>
    <row r="3474" spans="2:5" ht="50.1" customHeight="1">
      <c r="B3474" s="171">
        <v>89564</v>
      </c>
      <c r="C3474" s="92" t="s">
        <v>3446</v>
      </c>
      <c r="D3474" s="92" t="s">
        <v>6219</v>
      </c>
      <c r="E3474" s="170">
        <v>10.29</v>
      </c>
    </row>
    <row r="3475" spans="2:5" ht="50.1" customHeight="1">
      <c r="B3475" s="171">
        <v>89565</v>
      </c>
      <c r="C3475" s="92" t="s">
        <v>3447</v>
      </c>
      <c r="D3475" s="92" t="s">
        <v>6219</v>
      </c>
      <c r="E3475" s="170">
        <v>29.96</v>
      </c>
    </row>
    <row r="3476" spans="2:5" ht="50.1" customHeight="1">
      <c r="B3476" s="171">
        <v>89566</v>
      </c>
      <c r="C3476" s="92" t="s">
        <v>3448</v>
      </c>
      <c r="D3476" s="92" t="s">
        <v>6219</v>
      </c>
      <c r="E3476" s="170">
        <v>25.91</v>
      </c>
    </row>
    <row r="3477" spans="2:5" ht="50.1" customHeight="1">
      <c r="B3477" s="171">
        <v>89567</v>
      </c>
      <c r="C3477" s="92" t="s">
        <v>3449</v>
      </c>
      <c r="D3477" s="92" t="s">
        <v>6219</v>
      </c>
      <c r="E3477" s="170">
        <v>44.38</v>
      </c>
    </row>
    <row r="3478" spans="2:5" ht="50.1" customHeight="1">
      <c r="B3478" s="171">
        <v>89568</v>
      </c>
      <c r="C3478" s="92" t="s">
        <v>3450</v>
      </c>
      <c r="D3478" s="92" t="s">
        <v>6219</v>
      </c>
      <c r="E3478" s="170">
        <v>20.74</v>
      </c>
    </row>
    <row r="3479" spans="2:5" ht="50.1" customHeight="1">
      <c r="B3479" s="171">
        <v>89569</v>
      </c>
      <c r="C3479" s="92" t="s">
        <v>3451</v>
      </c>
      <c r="D3479" s="92" t="s">
        <v>6219</v>
      </c>
      <c r="E3479" s="170">
        <v>42.01</v>
      </c>
    </row>
    <row r="3480" spans="2:5" ht="50.1" customHeight="1">
      <c r="B3480" s="171">
        <v>89570</v>
      </c>
      <c r="C3480" s="92" t="s">
        <v>3452</v>
      </c>
      <c r="D3480" s="92" t="s">
        <v>6219</v>
      </c>
      <c r="E3480" s="170">
        <v>7.29</v>
      </c>
    </row>
    <row r="3481" spans="2:5" ht="50.1" customHeight="1">
      <c r="B3481" s="171">
        <v>89571</v>
      </c>
      <c r="C3481" s="92" t="s">
        <v>3453</v>
      </c>
      <c r="D3481" s="92" t="s">
        <v>6219</v>
      </c>
      <c r="E3481" s="170">
        <v>40.83</v>
      </c>
    </row>
    <row r="3482" spans="2:5" ht="50.1" customHeight="1">
      <c r="B3482" s="171">
        <v>89572</v>
      </c>
      <c r="C3482" s="92" t="s">
        <v>3454</v>
      </c>
      <c r="D3482" s="92" t="s">
        <v>6219</v>
      </c>
      <c r="E3482" s="170">
        <v>5.05</v>
      </c>
    </row>
    <row r="3483" spans="2:5" ht="50.1" customHeight="1">
      <c r="B3483" s="171">
        <v>89573</v>
      </c>
      <c r="C3483" s="92" t="s">
        <v>3455</v>
      </c>
      <c r="D3483" s="92" t="s">
        <v>6219</v>
      </c>
      <c r="E3483" s="170">
        <v>37.200000000000003</v>
      </c>
    </row>
    <row r="3484" spans="2:5" ht="50.1" customHeight="1">
      <c r="B3484" s="171">
        <v>89574</v>
      </c>
      <c r="C3484" s="92" t="s">
        <v>3456</v>
      </c>
      <c r="D3484" s="92" t="s">
        <v>6219</v>
      </c>
      <c r="E3484" s="170">
        <v>72.62</v>
      </c>
    </row>
    <row r="3485" spans="2:5" ht="50.1" customHeight="1">
      <c r="B3485" s="171">
        <v>89575</v>
      </c>
      <c r="C3485" s="92" t="s">
        <v>3457</v>
      </c>
      <c r="D3485" s="92" t="s">
        <v>6219</v>
      </c>
      <c r="E3485" s="170">
        <v>6.7</v>
      </c>
    </row>
    <row r="3486" spans="2:5" ht="50.1" customHeight="1">
      <c r="B3486" s="171">
        <v>89577</v>
      </c>
      <c r="C3486" s="92" t="s">
        <v>3458</v>
      </c>
      <c r="D3486" s="92" t="s">
        <v>6219</v>
      </c>
      <c r="E3486" s="170">
        <v>21.21</v>
      </c>
    </row>
    <row r="3487" spans="2:5" ht="50.1" customHeight="1">
      <c r="B3487" s="171">
        <v>89579</v>
      </c>
      <c r="C3487" s="92" t="s">
        <v>3459</v>
      </c>
      <c r="D3487" s="92" t="s">
        <v>6219</v>
      </c>
      <c r="E3487" s="170">
        <v>6.87</v>
      </c>
    </row>
    <row r="3488" spans="2:5" ht="50.1" customHeight="1">
      <c r="B3488" s="171">
        <v>89581</v>
      </c>
      <c r="C3488" s="92" t="s">
        <v>3460</v>
      </c>
      <c r="D3488" s="92" t="s">
        <v>6219</v>
      </c>
      <c r="E3488" s="170">
        <v>15.38</v>
      </c>
    </row>
    <row r="3489" spans="2:5" ht="50.1" customHeight="1">
      <c r="B3489" s="171">
        <v>89582</v>
      </c>
      <c r="C3489" s="92" t="s">
        <v>3461</v>
      </c>
      <c r="D3489" s="92" t="s">
        <v>6219</v>
      </c>
      <c r="E3489" s="170">
        <v>13.5</v>
      </c>
    </row>
    <row r="3490" spans="2:5" ht="50.1" customHeight="1">
      <c r="B3490" s="171">
        <v>89583</v>
      </c>
      <c r="C3490" s="92" t="s">
        <v>3462</v>
      </c>
      <c r="D3490" s="92" t="s">
        <v>6219</v>
      </c>
      <c r="E3490" s="170">
        <v>20.350000000000001</v>
      </c>
    </row>
    <row r="3491" spans="2:5" ht="50.1" customHeight="1">
      <c r="B3491" s="171">
        <v>89584</v>
      </c>
      <c r="C3491" s="92" t="s">
        <v>3463</v>
      </c>
      <c r="D3491" s="92" t="s">
        <v>6219</v>
      </c>
      <c r="E3491" s="170">
        <v>23.44</v>
      </c>
    </row>
    <row r="3492" spans="2:5" ht="50.1" customHeight="1">
      <c r="B3492" s="171">
        <v>89585</v>
      </c>
      <c r="C3492" s="92" t="s">
        <v>3464</v>
      </c>
      <c r="D3492" s="92" t="s">
        <v>6219</v>
      </c>
      <c r="E3492" s="170">
        <v>18.87</v>
      </c>
    </row>
    <row r="3493" spans="2:5" ht="50.1" customHeight="1">
      <c r="B3493" s="171">
        <v>89586</v>
      </c>
      <c r="C3493" s="92" t="s">
        <v>3465</v>
      </c>
      <c r="D3493" s="92" t="s">
        <v>6219</v>
      </c>
      <c r="E3493" s="170">
        <v>18.87</v>
      </c>
    </row>
    <row r="3494" spans="2:5" ht="50.1" customHeight="1">
      <c r="B3494" s="171">
        <v>89587</v>
      </c>
      <c r="C3494" s="92" t="s">
        <v>3466</v>
      </c>
      <c r="D3494" s="92" t="s">
        <v>6219</v>
      </c>
      <c r="E3494" s="170">
        <v>30.61</v>
      </c>
    </row>
    <row r="3495" spans="2:5" ht="50.1" customHeight="1">
      <c r="B3495" s="171">
        <v>89590</v>
      </c>
      <c r="C3495" s="92" t="s">
        <v>3467</v>
      </c>
      <c r="D3495" s="92" t="s">
        <v>6219</v>
      </c>
      <c r="E3495" s="170">
        <v>73.17</v>
      </c>
    </row>
    <row r="3496" spans="2:5" ht="50.1" customHeight="1">
      <c r="B3496" s="171">
        <v>89591</v>
      </c>
      <c r="C3496" s="92" t="s">
        <v>3468</v>
      </c>
      <c r="D3496" s="92" t="s">
        <v>6219</v>
      </c>
      <c r="E3496" s="170">
        <v>60.04</v>
      </c>
    </row>
    <row r="3497" spans="2:5" ht="50.1" customHeight="1">
      <c r="B3497" s="171">
        <v>89592</v>
      </c>
      <c r="C3497" s="92" t="s">
        <v>3469</v>
      </c>
      <c r="D3497" s="92" t="s">
        <v>6219</v>
      </c>
      <c r="E3497" s="170">
        <v>98.22</v>
      </c>
    </row>
    <row r="3498" spans="2:5" ht="50.1" customHeight="1">
      <c r="B3498" s="171">
        <v>89593</v>
      </c>
      <c r="C3498" s="92" t="s">
        <v>3470</v>
      </c>
      <c r="D3498" s="92" t="s">
        <v>6219</v>
      </c>
      <c r="E3498" s="170">
        <v>19.21</v>
      </c>
    </row>
    <row r="3499" spans="2:5" ht="50.1" customHeight="1">
      <c r="B3499" s="171">
        <v>89594</v>
      </c>
      <c r="C3499" s="92" t="s">
        <v>3471</v>
      </c>
      <c r="D3499" s="92" t="s">
        <v>6219</v>
      </c>
      <c r="E3499" s="170">
        <v>23.16</v>
      </c>
    </row>
    <row r="3500" spans="2:5" ht="50.1" customHeight="1">
      <c r="B3500" s="171">
        <v>89595</v>
      </c>
      <c r="C3500" s="92" t="s">
        <v>3472</v>
      </c>
      <c r="D3500" s="92" t="s">
        <v>6219</v>
      </c>
      <c r="E3500" s="170">
        <v>8.91</v>
      </c>
    </row>
    <row r="3501" spans="2:5" ht="50.1" customHeight="1">
      <c r="B3501" s="171">
        <v>89596</v>
      </c>
      <c r="C3501" s="92" t="s">
        <v>3473</v>
      </c>
      <c r="D3501" s="92" t="s">
        <v>6219</v>
      </c>
      <c r="E3501" s="170">
        <v>6.59</v>
      </c>
    </row>
    <row r="3502" spans="2:5" ht="50.1" customHeight="1">
      <c r="B3502" s="171">
        <v>89597</v>
      </c>
      <c r="C3502" s="92" t="s">
        <v>3474</v>
      </c>
      <c r="D3502" s="92" t="s">
        <v>6219</v>
      </c>
      <c r="E3502" s="170">
        <v>12.28</v>
      </c>
    </row>
    <row r="3503" spans="2:5" ht="50.1" customHeight="1">
      <c r="B3503" s="171">
        <v>89598</v>
      </c>
      <c r="C3503" s="92" t="s">
        <v>3475</v>
      </c>
      <c r="D3503" s="92" t="s">
        <v>6219</v>
      </c>
      <c r="E3503" s="170">
        <v>31.94</v>
      </c>
    </row>
    <row r="3504" spans="2:5" ht="50.1" customHeight="1">
      <c r="B3504" s="171">
        <v>89599</v>
      </c>
      <c r="C3504" s="92" t="s">
        <v>3476</v>
      </c>
      <c r="D3504" s="92" t="s">
        <v>6219</v>
      </c>
      <c r="E3504" s="170">
        <v>10.24</v>
      </c>
    </row>
    <row r="3505" spans="2:5" ht="50.1" customHeight="1">
      <c r="B3505" s="171">
        <v>89600</v>
      </c>
      <c r="C3505" s="92" t="s">
        <v>3477</v>
      </c>
      <c r="D3505" s="92" t="s">
        <v>6219</v>
      </c>
      <c r="E3505" s="170">
        <v>11.18</v>
      </c>
    </row>
    <row r="3506" spans="2:5" ht="50.1" customHeight="1">
      <c r="B3506" s="171">
        <v>89605</v>
      </c>
      <c r="C3506" s="92" t="s">
        <v>3478</v>
      </c>
      <c r="D3506" s="92" t="s">
        <v>6219</v>
      </c>
      <c r="E3506" s="170">
        <v>11.99</v>
      </c>
    </row>
    <row r="3507" spans="2:5" ht="50.1" customHeight="1">
      <c r="B3507" s="171">
        <v>89609</v>
      </c>
      <c r="C3507" s="92" t="s">
        <v>3479</v>
      </c>
      <c r="D3507" s="92" t="s">
        <v>6219</v>
      </c>
      <c r="E3507" s="170">
        <v>53.45</v>
      </c>
    </row>
    <row r="3508" spans="2:5" ht="50.1" customHeight="1">
      <c r="B3508" s="171">
        <v>89610</v>
      </c>
      <c r="C3508" s="92" t="s">
        <v>3480</v>
      </c>
      <c r="D3508" s="92" t="s">
        <v>6219</v>
      </c>
      <c r="E3508" s="170">
        <v>12.29</v>
      </c>
    </row>
    <row r="3509" spans="2:5" ht="50.1" customHeight="1">
      <c r="B3509" s="171">
        <v>89611</v>
      </c>
      <c r="C3509" s="92" t="s">
        <v>3481</v>
      </c>
      <c r="D3509" s="92" t="s">
        <v>6219</v>
      </c>
      <c r="E3509" s="170">
        <v>19.89</v>
      </c>
    </row>
    <row r="3510" spans="2:5" ht="50.1" customHeight="1">
      <c r="B3510" s="171">
        <v>89612</v>
      </c>
      <c r="C3510" s="92" t="s">
        <v>3482</v>
      </c>
      <c r="D3510" s="92" t="s">
        <v>6219</v>
      </c>
      <c r="E3510" s="170">
        <v>105.05</v>
      </c>
    </row>
    <row r="3511" spans="2:5" ht="50.1" customHeight="1">
      <c r="B3511" s="171">
        <v>89613</v>
      </c>
      <c r="C3511" s="92" t="s">
        <v>3483</v>
      </c>
      <c r="D3511" s="92" t="s">
        <v>6219</v>
      </c>
      <c r="E3511" s="170">
        <v>17.760000000000002</v>
      </c>
    </row>
    <row r="3512" spans="2:5" ht="50.1" customHeight="1">
      <c r="B3512" s="171">
        <v>89614</v>
      </c>
      <c r="C3512" s="92" t="s">
        <v>3484</v>
      </c>
      <c r="D3512" s="92" t="s">
        <v>6219</v>
      </c>
      <c r="E3512" s="170">
        <v>37.74</v>
      </c>
    </row>
    <row r="3513" spans="2:5" ht="50.1" customHeight="1">
      <c r="B3513" s="171">
        <v>89615</v>
      </c>
      <c r="C3513" s="92" t="s">
        <v>3485</v>
      </c>
      <c r="D3513" s="92" t="s">
        <v>6219</v>
      </c>
      <c r="E3513" s="170">
        <v>158.86000000000001</v>
      </c>
    </row>
    <row r="3514" spans="2:5" ht="50.1" customHeight="1">
      <c r="B3514" s="171">
        <v>89616</v>
      </c>
      <c r="C3514" s="92" t="s">
        <v>3486</v>
      </c>
      <c r="D3514" s="92" t="s">
        <v>6219</v>
      </c>
      <c r="E3514" s="170">
        <v>25.78</v>
      </c>
    </row>
    <row r="3515" spans="2:5" ht="50.1" customHeight="1">
      <c r="B3515" s="171">
        <v>89617</v>
      </c>
      <c r="C3515" s="92" t="s">
        <v>3487</v>
      </c>
      <c r="D3515" s="92" t="s">
        <v>6219</v>
      </c>
      <c r="E3515" s="170">
        <v>4.22</v>
      </c>
    </row>
    <row r="3516" spans="2:5" ht="50.1" customHeight="1">
      <c r="B3516" s="171">
        <v>89618</v>
      </c>
      <c r="C3516" s="92" t="s">
        <v>3488</v>
      </c>
      <c r="D3516" s="92" t="s">
        <v>6219</v>
      </c>
      <c r="E3516" s="170">
        <v>8.9600000000000009</v>
      </c>
    </row>
    <row r="3517" spans="2:5" ht="50.1" customHeight="1">
      <c r="B3517" s="171">
        <v>89619</v>
      </c>
      <c r="C3517" s="92" t="s">
        <v>3489</v>
      </c>
      <c r="D3517" s="92" t="s">
        <v>6219</v>
      </c>
      <c r="E3517" s="170">
        <v>5.48</v>
      </c>
    </row>
    <row r="3518" spans="2:5" ht="50.1" customHeight="1">
      <c r="B3518" s="171">
        <v>89620</v>
      </c>
      <c r="C3518" s="92" t="s">
        <v>3490</v>
      </c>
      <c r="D3518" s="92" t="s">
        <v>6219</v>
      </c>
      <c r="E3518" s="170">
        <v>6.92</v>
      </c>
    </row>
    <row r="3519" spans="2:5" ht="50.1" customHeight="1">
      <c r="B3519" s="171">
        <v>89621</v>
      </c>
      <c r="C3519" s="92" t="s">
        <v>3491</v>
      </c>
      <c r="D3519" s="92" t="s">
        <v>6219</v>
      </c>
      <c r="E3519" s="170">
        <v>14.96</v>
      </c>
    </row>
    <row r="3520" spans="2:5" ht="50.1" customHeight="1">
      <c r="B3520" s="171">
        <v>89622</v>
      </c>
      <c r="C3520" s="92" t="s">
        <v>3492</v>
      </c>
      <c r="D3520" s="92" t="s">
        <v>6219</v>
      </c>
      <c r="E3520" s="170">
        <v>8.17</v>
      </c>
    </row>
    <row r="3521" spans="2:5" ht="50.1" customHeight="1">
      <c r="B3521" s="171">
        <v>89623</v>
      </c>
      <c r="C3521" s="92" t="s">
        <v>3493</v>
      </c>
      <c r="D3521" s="92" t="s">
        <v>6219</v>
      </c>
      <c r="E3521" s="170">
        <v>10.99</v>
      </c>
    </row>
    <row r="3522" spans="2:5" ht="50.1" customHeight="1">
      <c r="B3522" s="171">
        <v>89624</v>
      </c>
      <c r="C3522" s="92" t="s">
        <v>3494</v>
      </c>
      <c r="D3522" s="92" t="s">
        <v>6219</v>
      </c>
      <c r="E3522" s="170">
        <v>11.62</v>
      </c>
    </row>
    <row r="3523" spans="2:5" ht="50.1" customHeight="1">
      <c r="B3523" s="171">
        <v>89625</v>
      </c>
      <c r="C3523" s="92" t="s">
        <v>3495</v>
      </c>
      <c r="D3523" s="92" t="s">
        <v>6219</v>
      </c>
      <c r="E3523" s="170">
        <v>13.2</v>
      </c>
    </row>
    <row r="3524" spans="2:5" ht="50.1" customHeight="1">
      <c r="B3524" s="171">
        <v>89626</v>
      </c>
      <c r="C3524" s="92" t="s">
        <v>3496</v>
      </c>
      <c r="D3524" s="92" t="s">
        <v>6219</v>
      </c>
      <c r="E3524" s="170">
        <v>18.079999999999998</v>
      </c>
    </row>
    <row r="3525" spans="2:5" ht="50.1" customHeight="1">
      <c r="B3525" s="171">
        <v>89627</v>
      </c>
      <c r="C3525" s="92" t="s">
        <v>3497</v>
      </c>
      <c r="D3525" s="92" t="s">
        <v>6219</v>
      </c>
      <c r="E3525" s="170">
        <v>12.47</v>
      </c>
    </row>
    <row r="3526" spans="2:5" ht="50.1" customHeight="1">
      <c r="B3526" s="171">
        <v>89628</v>
      </c>
      <c r="C3526" s="92" t="s">
        <v>3498</v>
      </c>
      <c r="D3526" s="92" t="s">
        <v>6219</v>
      </c>
      <c r="E3526" s="170">
        <v>27.39</v>
      </c>
    </row>
    <row r="3527" spans="2:5" ht="50.1" customHeight="1">
      <c r="B3527" s="171">
        <v>89629</v>
      </c>
      <c r="C3527" s="92" t="s">
        <v>3499</v>
      </c>
      <c r="D3527" s="92" t="s">
        <v>6219</v>
      </c>
      <c r="E3527" s="170">
        <v>49.73</v>
      </c>
    </row>
    <row r="3528" spans="2:5" ht="50.1" customHeight="1">
      <c r="B3528" s="171">
        <v>89630</v>
      </c>
      <c r="C3528" s="92" t="s">
        <v>3500</v>
      </c>
      <c r="D3528" s="92" t="s">
        <v>6219</v>
      </c>
      <c r="E3528" s="170">
        <v>43.09</v>
      </c>
    </row>
    <row r="3529" spans="2:5" ht="50.1" customHeight="1">
      <c r="B3529" s="171">
        <v>89631</v>
      </c>
      <c r="C3529" s="92" t="s">
        <v>3501</v>
      </c>
      <c r="D3529" s="92" t="s">
        <v>6219</v>
      </c>
      <c r="E3529" s="170">
        <v>75.63</v>
      </c>
    </row>
    <row r="3530" spans="2:5" ht="50.1" customHeight="1">
      <c r="B3530" s="171">
        <v>89632</v>
      </c>
      <c r="C3530" s="92" t="s">
        <v>3502</v>
      </c>
      <c r="D3530" s="92" t="s">
        <v>6219</v>
      </c>
      <c r="E3530" s="170">
        <v>62.03</v>
      </c>
    </row>
    <row r="3531" spans="2:5" ht="50.1" customHeight="1">
      <c r="B3531" s="171">
        <v>89637</v>
      </c>
      <c r="C3531" s="92" t="s">
        <v>3503</v>
      </c>
      <c r="D3531" s="92" t="s">
        <v>6219</v>
      </c>
      <c r="E3531" s="170">
        <v>5.87</v>
      </c>
    </row>
    <row r="3532" spans="2:5" ht="50.1" customHeight="1">
      <c r="B3532" s="171">
        <v>89638</v>
      </c>
      <c r="C3532" s="92" t="s">
        <v>3504</v>
      </c>
      <c r="D3532" s="92" t="s">
        <v>6219</v>
      </c>
      <c r="E3532" s="170">
        <v>6.44</v>
      </c>
    </row>
    <row r="3533" spans="2:5" ht="50.1" customHeight="1">
      <c r="B3533" s="171">
        <v>89639</v>
      </c>
      <c r="C3533" s="92" t="s">
        <v>3505</v>
      </c>
      <c r="D3533" s="92" t="s">
        <v>6219</v>
      </c>
      <c r="E3533" s="170">
        <v>6.67</v>
      </c>
    </row>
    <row r="3534" spans="2:5" ht="50.1" customHeight="1">
      <c r="B3534" s="171">
        <v>89640</v>
      </c>
      <c r="C3534" s="92" t="s">
        <v>16178</v>
      </c>
      <c r="D3534" s="92" t="s">
        <v>6219</v>
      </c>
      <c r="E3534" s="170">
        <v>10.1</v>
      </c>
    </row>
    <row r="3535" spans="2:5" ht="50.1" customHeight="1">
      <c r="B3535" s="171">
        <v>89641</v>
      </c>
      <c r="C3535" s="92" t="s">
        <v>3506</v>
      </c>
      <c r="D3535" s="92" t="s">
        <v>6219</v>
      </c>
      <c r="E3535" s="170">
        <v>8.14</v>
      </c>
    </row>
    <row r="3536" spans="2:5" ht="50.1" customHeight="1">
      <c r="B3536" s="171">
        <v>89642</v>
      </c>
      <c r="C3536" s="92" t="s">
        <v>3507</v>
      </c>
      <c r="D3536" s="92" t="s">
        <v>6219</v>
      </c>
      <c r="E3536" s="170">
        <v>9.24</v>
      </c>
    </row>
    <row r="3537" spans="2:5" ht="50.1" customHeight="1">
      <c r="B3537" s="171">
        <v>89643</v>
      </c>
      <c r="C3537" s="92" t="s">
        <v>3508</v>
      </c>
      <c r="D3537" s="92" t="s">
        <v>6219</v>
      </c>
      <c r="E3537" s="170">
        <v>9.61</v>
      </c>
    </row>
    <row r="3538" spans="2:5" ht="50.1" customHeight="1">
      <c r="B3538" s="171">
        <v>89644</v>
      </c>
      <c r="C3538" s="92" t="s">
        <v>16179</v>
      </c>
      <c r="D3538" s="92" t="s">
        <v>6219</v>
      </c>
      <c r="E3538" s="170">
        <v>14.84</v>
      </c>
    </row>
    <row r="3539" spans="2:5" ht="50.1" customHeight="1">
      <c r="B3539" s="171">
        <v>89645</v>
      </c>
      <c r="C3539" s="92" t="s">
        <v>3509</v>
      </c>
      <c r="D3539" s="92" t="s">
        <v>6219</v>
      </c>
      <c r="E3539" s="170">
        <v>16.260000000000002</v>
      </c>
    </row>
    <row r="3540" spans="2:5" ht="50.1" customHeight="1">
      <c r="B3540" s="171">
        <v>89646</v>
      </c>
      <c r="C3540" s="92" t="s">
        <v>3510</v>
      </c>
      <c r="D3540" s="92" t="s">
        <v>6219</v>
      </c>
      <c r="E3540" s="170">
        <v>12.33</v>
      </c>
    </row>
    <row r="3541" spans="2:5" ht="50.1" customHeight="1">
      <c r="B3541" s="171">
        <v>89647</v>
      </c>
      <c r="C3541" s="92" t="s">
        <v>3511</v>
      </c>
      <c r="D3541" s="92" t="s">
        <v>6219</v>
      </c>
      <c r="E3541" s="170">
        <v>12.08</v>
      </c>
    </row>
    <row r="3542" spans="2:5" ht="50.1" customHeight="1">
      <c r="B3542" s="171">
        <v>89648</v>
      </c>
      <c r="C3542" s="92" t="s">
        <v>3512</v>
      </c>
      <c r="D3542" s="92" t="s">
        <v>6219</v>
      </c>
      <c r="E3542" s="170">
        <v>13.26</v>
      </c>
    </row>
    <row r="3543" spans="2:5" ht="50.1" customHeight="1">
      <c r="B3543" s="171">
        <v>89649</v>
      </c>
      <c r="C3543" s="92" t="s">
        <v>3513</v>
      </c>
      <c r="D3543" s="92" t="s">
        <v>6219</v>
      </c>
      <c r="E3543" s="170">
        <v>17.93</v>
      </c>
    </row>
    <row r="3544" spans="2:5" ht="50.1" customHeight="1">
      <c r="B3544" s="171">
        <v>89650</v>
      </c>
      <c r="C3544" s="92" t="s">
        <v>3514</v>
      </c>
      <c r="D3544" s="92" t="s">
        <v>6219</v>
      </c>
      <c r="E3544" s="170">
        <v>17.93</v>
      </c>
    </row>
    <row r="3545" spans="2:5" ht="50.1" customHeight="1">
      <c r="B3545" s="171">
        <v>89651</v>
      </c>
      <c r="C3545" s="92" t="s">
        <v>3515</v>
      </c>
      <c r="D3545" s="92" t="s">
        <v>6219</v>
      </c>
      <c r="E3545" s="170">
        <v>3.98</v>
      </c>
    </row>
    <row r="3546" spans="2:5" ht="50.1" customHeight="1">
      <c r="B3546" s="171">
        <v>89652</v>
      </c>
      <c r="C3546" s="92" t="s">
        <v>3516</v>
      </c>
      <c r="D3546" s="92" t="s">
        <v>6219</v>
      </c>
      <c r="E3546" s="170">
        <v>6.52</v>
      </c>
    </row>
    <row r="3547" spans="2:5" ht="50.1" customHeight="1">
      <c r="B3547" s="171">
        <v>89653</v>
      </c>
      <c r="C3547" s="92" t="s">
        <v>3517</v>
      </c>
      <c r="D3547" s="92" t="s">
        <v>6219</v>
      </c>
      <c r="E3547" s="170">
        <v>10.41</v>
      </c>
    </row>
    <row r="3548" spans="2:5" ht="50.1" customHeight="1">
      <c r="B3548" s="171">
        <v>89654</v>
      </c>
      <c r="C3548" s="92" t="s">
        <v>3518</v>
      </c>
      <c r="D3548" s="92" t="s">
        <v>6219</v>
      </c>
      <c r="E3548" s="170">
        <v>10.16</v>
      </c>
    </row>
    <row r="3549" spans="2:5" ht="50.1" customHeight="1">
      <c r="B3549" s="171">
        <v>89655</v>
      </c>
      <c r="C3549" s="92" t="s">
        <v>3519</v>
      </c>
      <c r="D3549" s="92" t="s">
        <v>6219</v>
      </c>
      <c r="E3549" s="170">
        <v>14.92</v>
      </c>
    </row>
    <row r="3550" spans="2:5" ht="50.1" customHeight="1">
      <c r="B3550" s="171">
        <v>89656</v>
      </c>
      <c r="C3550" s="92" t="s">
        <v>3520</v>
      </c>
      <c r="D3550" s="92" t="s">
        <v>6219</v>
      </c>
      <c r="E3550" s="170">
        <v>6.92</v>
      </c>
    </row>
    <row r="3551" spans="2:5" ht="50.1" customHeight="1">
      <c r="B3551" s="171">
        <v>89657</v>
      </c>
      <c r="C3551" s="92" t="s">
        <v>3521</v>
      </c>
      <c r="D3551" s="92" t="s">
        <v>6219</v>
      </c>
      <c r="E3551" s="170">
        <v>7.05</v>
      </c>
    </row>
    <row r="3552" spans="2:5" ht="50.1" customHeight="1">
      <c r="B3552" s="171">
        <v>89658</v>
      </c>
      <c r="C3552" s="92" t="s">
        <v>3522</v>
      </c>
      <c r="D3552" s="92" t="s">
        <v>6219</v>
      </c>
      <c r="E3552" s="170">
        <v>5.42</v>
      </c>
    </row>
    <row r="3553" spans="2:5" ht="50.1" customHeight="1">
      <c r="B3553" s="171">
        <v>89659</v>
      </c>
      <c r="C3553" s="92" t="s">
        <v>3523</v>
      </c>
      <c r="D3553" s="92" t="s">
        <v>6219</v>
      </c>
      <c r="E3553" s="170">
        <v>9.3000000000000007</v>
      </c>
    </row>
    <row r="3554" spans="2:5" ht="50.1" customHeight="1">
      <c r="B3554" s="171">
        <v>89660</v>
      </c>
      <c r="C3554" s="92" t="s">
        <v>3524</v>
      </c>
      <c r="D3554" s="92" t="s">
        <v>6219</v>
      </c>
      <c r="E3554" s="170">
        <v>5.08</v>
      </c>
    </row>
    <row r="3555" spans="2:5" ht="50.1" customHeight="1">
      <c r="B3555" s="171">
        <v>89661</v>
      </c>
      <c r="C3555" s="92" t="s">
        <v>3525</v>
      </c>
      <c r="D3555" s="92" t="s">
        <v>6219</v>
      </c>
      <c r="E3555" s="170">
        <v>12.25</v>
      </c>
    </row>
    <row r="3556" spans="2:5" ht="50.1" customHeight="1">
      <c r="B3556" s="171">
        <v>89662</v>
      </c>
      <c r="C3556" s="92" t="s">
        <v>3526</v>
      </c>
      <c r="D3556" s="92" t="s">
        <v>6219</v>
      </c>
      <c r="E3556" s="170">
        <v>18.57</v>
      </c>
    </row>
    <row r="3557" spans="2:5" ht="50.1" customHeight="1">
      <c r="B3557" s="171">
        <v>89663</v>
      </c>
      <c r="C3557" s="92" t="s">
        <v>3527</v>
      </c>
      <c r="D3557" s="92" t="s">
        <v>6219</v>
      </c>
      <c r="E3557" s="170">
        <v>7.98</v>
      </c>
    </row>
    <row r="3558" spans="2:5" ht="50.1" customHeight="1">
      <c r="B3558" s="171">
        <v>89664</v>
      </c>
      <c r="C3558" s="92" t="s">
        <v>3528</v>
      </c>
      <c r="D3558" s="92" t="s">
        <v>6219</v>
      </c>
      <c r="E3558" s="170">
        <v>9.3000000000000007</v>
      </c>
    </row>
    <row r="3559" spans="2:5" ht="50.1" customHeight="1">
      <c r="B3559" s="171">
        <v>89665</v>
      </c>
      <c r="C3559" s="92" t="s">
        <v>3529</v>
      </c>
      <c r="D3559" s="92" t="s">
        <v>6219</v>
      </c>
      <c r="E3559" s="170">
        <v>7.74</v>
      </c>
    </row>
    <row r="3560" spans="2:5" ht="50.1" customHeight="1">
      <c r="B3560" s="171">
        <v>89666</v>
      </c>
      <c r="C3560" s="92" t="s">
        <v>3530</v>
      </c>
      <c r="D3560" s="92" t="s">
        <v>6219</v>
      </c>
      <c r="E3560" s="170">
        <v>4.5</v>
      </c>
    </row>
    <row r="3561" spans="2:5" ht="50.1" customHeight="1">
      <c r="B3561" s="171">
        <v>89667</v>
      </c>
      <c r="C3561" s="92" t="s">
        <v>3531</v>
      </c>
      <c r="D3561" s="92" t="s">
        <v>6219</v>
      </c>
      <c r="E3561" s="170">
        <v>20.5</v>
      </c>
    </row>
    <row r="3562" spans="2:5" ht="50.1" customHeight="1">
      <c r="B3562" s="171">
        <v>89668</v>
      </c>
      <c r="C3562" s="92" t="s">
        <v>3532</v>
      </c>
      <c r="D3562" s="92" t="s">
        <v>6219</v>
      </c>
      <c r="E3562" s="170">
        <v>17.64</v>
      </c>
    </row>
    <row r="3563" spans="2:5" ht="50.1" customHeight="1">
      <c r="B3563" s="171">
        <v>89669</v>
      </c>
      <c r="C3563" s="92" t="s">
        <v>3533</v>
      </c>
      <c r="D3563" s="92" t="s">
        <v>6219</v>
      </c>
      <c r="E3563" s="170">
        <v>13.07</v>
      </c>
    </row>
    <row r="3564" spans="2:5" ht="50.1" customHeight="1">
      <c r="B3564" s="171">
        <v>89670</v>
      </c>
      <c r="C3564" s="92" t="s">
        <v>3534</v>
      </c>
      <c r="D3564" s="92" t="s">
        <v>6219</v>
      </c>
      <c r="E3564" s="170">
        <v>7.85</v>
      </c>
    </row>
    <row r="3565" spans="2:5" ht="50.1" customHeight="1">
      <c r="B3565" s="171">
        <v>89671</v>
      </c>
      <c r="C3565" s="92" t="s">
        <v>3535</v>
      </c>
      <c r="D3565" s="92" t="s">
        <v>6219</v>
      </c>
      <c r="E3565" s="170">
        <v>19.46</v>
      </c>
    </row>
    <row r="3566" spans="2:5" ht="50.1" customHeight="1">
      <c r="B3566" s="171">
        <v>89672</v>
      </c>
      <c r="C3566" s="92" t="s">
        <v>3536</v>
      </c>
      <c r="D3566" s="92" t="s">
        <v>6219</v>
      </c>
      <c r="E3566" s="170">
        <v>12.29</v>
      </c>
    </row>
    <row r="3567" spans="2:5" ht="50.1" customHeight="1">
      <c r="B3567" s="171">
        <v>89673</v>
      </c>
      <c r="C3567" s="92" t="s">
        <v>3537</v>
      </c>
      <c r="D3567" s="92" t="s">
        <v>6219</v>
      </c>
      <c r="E3567" s="170">
        <v>15.26</v>
      </c>
    </row>
    <row r="3568" spans="2:5" ht="50.1" customHeight="1">
      <c r="B3568" s="171">
        <v>89674</v>
      </c>
      <c r="C3568" s="92" t="s">
        <v>3538</v>
      </c>
      <c r="D3568" s="92" t="s">
        <v>6219</v>
      </c>
      <c r="E3568" s="170">
        <v>17.95</v>
      </c>
    </row>
    <row r="3569" spans="2:5" ht="50.1" customHeight="1">
      <c r="B3569" s="171">
        <v>89675</v>
      </c>
      <c r="C3569" s="92" t="s">
        <v>3539</v>
      </c>
      <c r="D3569" s="92" t="s">
        <v>6219</v>
      </c>
      <c r="E3569" s="170">
        <v>34.71</v>
      </c>
    </row>
    <row r="3570" spans="2:5" ht="50.1" customHeight="1">
      <c r="B3570" s="171">
        <v>89676</v>
      </c>
      <c r="C3570" s="92" t="s">
        <v>3540</v>
      </c>
      <c r="D3570" s="92" t="s">
        <v>6219</v>
      </c>
      <c r="E3570" s="170">
        <v>27.19</v>
      </c>
    </row>
    <row r="3571" spans="2:5" ht="50.1" customHeight="1">
      <c r="B3571" s="171">
        <v>89677</v>
      </c>
      <c r="C3571" s="92" t="s">
        <v>3541</v>
      </c>
      <c r="D3571" s="92" t="s">
        <v>6219</v>
      </c>
      <c r="E3571" s="170">
        <v>37.04</v>
      </c>
    </row>
    <row r="3572" spans="2:5" ht="50.1" customHeight="1">
      <c r="B3572" s="171">
        <v>89678</v>
      </c>
      <c r="C3572" s="92" t="s">
        <v>3542</v>
      </c>
      <c r="D3572" s="92" t="s">
        <v>6219</v>
      </c>
      <c r="E3572" s="170">
        <v>5.87</v>
      </c>
    </row>
    <row r="3573" spans="2:5" ht="50.1" customHeight="1">
      <c r="B3573" s="171">
        <v>89679</v>
      </c>
      <c r="C3573" s="92" t="s">
        <v>3543</v>
      </c>
      <c r="D3573" s="92" t="s">
        <v>6219</v>
      </c>
      <c r="E3573" s="170">
        <v>59.86</v>
      </c>
    </row>
    <row r="3574" spans="2:5" ht="50.1" customHeight="1">
      <c r="B3574" s="171">
        <v>89680</v>
      </c>
      <c r="C3574" s="92" t="s">
        <v>3544</v>
      </c>
      <c r="D3574" s="92" t="s">
        <v>6219</v>
      </c>
      <c r="E3574" s="170">
        <v>12.11</v>
      </c>
    </row>
    <row r="3575" spans="2:5" ht="50.1" customHeight="1">
      <c r="B3575" s="171">
        <v>89681</v>
      </c>
      <c r="C3575" s="92" t="s">
        <v>3545</v>
      </c>
      <c r="D3575" s="92" t="s">
        <v>6219</v>
      </c>
      <c r="E3575" s="170">
        <v>41.08</v>
      </c>
    </row>
    <row r="3576" spans="2:5" ht="50.1" customHeight="1">
      <c r="B3576" s="171">
        <v>89682</v>
      </c>
      <c r="C3576" s="92" t="s">
        <v>3546</v>
      </c>
      <c r="D3576" s="92" t="s">
        <v>6219</v>
      </c>
      <c r="E3576" s="170">
        <v>18.75</v>
      </c>
    </row>
    <row r="3577" spans="2:5" ht="50.1" customHeight="1">
      <c r="B3577" s="171">
        <v>89684</v>
      </c>
      <c r="C3577" s="92" t="s">
        <v>3547</v>
      </c>
      <c r="D3577" s="92" t="s">
        <v>6219</v>
      </c>
      <c r="E3577" s="170">
        <v>25.87</v>
      </c>
    </row>
    <row r="3578" spans="2:5" ht="50.1" customHeight="1">
      <c r="B3578" s="171">
        <v>89685</v>
      </c>
      <c r="C3578" s="92" t="s">
        <v>3548</v>
      </c>
      <c r="D3578" s="92" t="s">
        <v>6219</v>
      </c>
      <c r="E3578" s="170">
        <v>28.19</v>
      </c>
    </row>
    <row r="3579" spans="2:5" ht="50.1" customHeight="1">
      <c r="B3579" s="171">
        <v>89686</v>
      </c>
      <c r="C3579" s="92" t="s">
        <v>3549</v>
      </c>
      <c r="D3579" s="92" t="s">
        <v>6219</v>
      </c>
      <c r="E3579" s="170">
        <v>96.3</v>
      </c>
    </row>
    <row r="3580" spans="2:5" ht="50.1" customHeight="1">
      <c r="B3580" s="171">
        <v>89687</v>
      </c>
      <c r="C3580" s="92" t="s">
        <v>3550</v>
      </c>
      <c r="D3580" s="92" t="s">
        <v>6219</v>
      </c>
      <c r="E3580" s="170">
        <v>24.14</v>
      </c>
    </row>
    <row r="3581" spans="2:5" ht="50.1" customHeight="1">
      <c r="B3581" s="171">
        <v>89689</v>
      </c>
      <c r="C3581" s="92" t="s">
        <v>3551</v>
      </c>
      <c r="D3581" s="92" t="s">
        <v>6219</v>
      </c>
      <c r="E3581" s="170">
        <v>20.170000000000002</v>
      </c>
    </row>
    <row r="3582" spans="2:5" ht="50.1" customHeight="1">
      <c r="B3582" s="171">
        <v>89690</v>
      </c>
      <c r="C3582" s="92" t="s">
        <v>3552</v>
      </c>
      <c r="D3582" s="92" t="s">
        <v>6219</v>
      </c>
      <c r="E3582" s="170">
        <v>42.62</v>
      </c>
    </row>
    <row r="3583" spans="2:5" ht="50.1" customHeight="1">
      <c r="B3583" s="171">
        <v>89691</v>
      </c>
      <c r="C3583" s="92" t="s">
        <v>3553</v>
      </c>
      <c r="D3583" s="92" t="s">
        <v>6219</v>
      </c>
      <c r="E3583" s="170">
        <v>7.57</v>
      </c>
    </row>
    <row r="3584" spans="2:5" ht="50.1" customHeight="1">
      <c r="B3584" s="171">
        <v>89692</v>
      </c>
      <c r="C3584" s="92" t="s">
        <v>3554</v>
      </c>
      <c r="D3584" s="92" t="s">
        <v>6219</v>
      </c>
      <c r="E3584" s="170">
        <v>40.25</v>
      </c>
    </row>
    <row r="3585" spans="2:5" ht="50.1" customHeight="1">
      <c r="B3585" s="171">
        <v>89693</v>
      </c>
      <c r="C3585" s="92" t="s">
        <v>3555</v>
      </c>
      <c r="D3585" s="92" t="s">
        <v>6219</v>
      </c>
      <c r="E3585" s="170">
        <v>39.07</v>
      </c>
    </row>
    <row r="3586" spans="2:5" ht="50.1" customHeight="1">
      <c r="B3586" s="171">
        <v>89694</v>
      </c>
      <c r="C3586" s="92" t="s">
        <v>3556</v>
      </c>
      <c r="D3586" s="92" t="s">
        <v>6219</v>
      </c>
      <c r="E3586" s="170">
        <v>11.91</v>
      </c>
    </row>
    <row r="3587" spans="2:5" ht="50.1" customHeight="1">
      <c r="B3587" s="171">
        <v>89695</v>
      </c>
      <c r="C3587" s="92" t="s">
        <v>3557</v>
      </c>
      <c r="D3587" s="92" t="s">
        <v>6219</v>
      </c>
      <c r="E3587" s="170">
        <v>11.09</v>
      </c>
    </row>
    <row r="3588" spans="2:5" ht="50.1" customHeight="1">
      <c r="B3588" s="171">
        <v>89696</v>
      </c>
      <c r="C3588" s="92" t="s">
        <v>3558</v>
      </c>
      <c r="D3588" s="92" t="s">
        <v>6219</v>
      </c>
      <c r="E3588" s="170">
        <v>35.44</v>
      </c>
    </row>
    <row r="3589" spans="2:5" ht="50.1" customHeight="1">
      <c r="B3589" s="171">
        <v>89697</v>
      </c>
      <c r="C3589" s="92" t="s">
        <v>3559</v>
      </c>
      <c r="D3589" s="92" t="s">
        <v>6219</v>
      </c>
      <c r="E3589" s="170">
        <v>9.2799999999999994</v>
      </c>
    </row>
    <row r="3590" spans="2:5" ht="50.1" customHeight="1">
      <c r="B3590" s="171">
        <v>89698</v>
      </c>
      <c r="C3590" s="92" t="s">
        <v>3560</v>
      </c>
      <c r="D3590" s="92" t="s">
        <v>6219</v>
      </c>
      <c r="E3590" s="170">
        <v>124.95</v>
      </c>
    </row>
    <row r="3591" spans="2:5" ht="50.1" customHeight="1">
      <c r="B3591" s="171">
        <v>89699</v>
      </c>
      <c r="C3591" s="92" t="s">
        <v>3561</v>
      </c>
      <c r="D3591" s="92" t="s">
        <v>6219</v>
      </c>
      <c r="E3591" s="170">
        <v>107.58</v>
      </c>
    </row>
    <row r="3592" spans="2:5" ht="50.1" customHeight="1">
      <c r="B3592" s="171">
        <v>89700</v>
      </c>
      <c r="C3592" s="92" t="s">
        <v>3562</v>
      </c>
      <c r="D3592" s="92" t="s">
        <v>6219</v>
      </c>
      <c r="E3592" s="170">
        <v>13</v>
      </c>
    </row>
    <row r="3593" spans="2:5" ht="50.1" customHeight="1">
      <c r="B3593" s="171">
        <v>89701</v>
      </c>
      <c r="C3593" s="92" t="s">
        <v>3563</v>
      </c>
      <c r="D3593" s="92" t="s">
        <v>6219</v>
      </c>
      <c r="E3593" s="170">
        <v>84.88</v>
      </c>
    </row>
    <row r="3594" spans="2:5" ht="50.1" customHeight="1">
      <c r="B3594" s="171">
        <v>89702</v>
      </c>
      <c r="C3594" s="92" t="s">
        <v>3564</v>
      </c>
      <c r="D3594" s="92" t="s">
        <v>6219</v>
      </c>
      <c r="E3594" s="170">
        <v>13</v>
      </c>
    </row>
    <row r="3595" spans="2:5" ht="50.1" customHeight="1">
      <c r="B3595" s="171">
        <v>89703</v>
      </c>
      <c r="C3595" s="92" t="s">
        <v>3565</v>
      </c>
      <c r="D3595" s="92" t="s">
        <v>6219</v>
      </c>
      <c r="E3595" s="170">
        <v>28.1</v>
      </c>
    </row>
    <row r="3596" spans="2:5" ht="50.1" customHeight="1">
      <c r="B3596" s="171">
        <v>89704</v>
      </c>
      <c r="C3596" s="92" t="s">
        <v>3566</v>
      </c>
      <c r="D3596" s="92" t="s">
        <v>6219</v>
      </c>
      <c r="E3596" s="170">
        <v>67.650000000000006</v>
      </c>
    </row>
    <row r="3597" spans="2:5" ht="50.1" customHeight="1">
      <c r="B3597" s="171">
        <v>89705</v>
      </c>
      <c r="C3597" s="92" t="s">
        <v>3567</v>
      </c>
      <c r="D3597" s="92" t="s">
        <v>6219</v>
      </c>
      <c r="E3597" s="170">
        <v>14.82</v>
      </c>
    </row>
    <row r="3598" spans="2:5" ht="50.1" customHeight="1">
      <c r="B3598" s="171">
        <v>89706</v>
      </c>
      <c r="C3598" s="92" t="s">
        <v>3568</v>
      </c>
      <c r="D3598" s="92" t="s">
        <v>6219</v>
      </c>
      <c r="E3598" s="170">
        <v>31.25</v>
      </c>
    </row>
    <row r="3599" spans="2:5" ht="50.1" customHeight="1">
      <c r="B3599" s="171">
        <v>89718</v>
      </c>
      <c r="C3599" s="92" t="s">
        <v>3569</v>
      </c>
      <c r="D3599" s="92" t="s">
        <v>6462</v>
      </c>
      <c r="E3599" s="170">
        <v>29.19</v>
      </c>
    </row>
    <row r="3600" spans="2:5" ht="50.1" customHeight="1">
      <c r="B3600" s="171">
        <v>89719</v>
      </c>
      <c r="C3600" s="92" t="s">
        <v>3570</v>
      </c>
      <c r="D3600" s="92" t="s">
        <v>6219</v>
      </c>
      <c r="E3600" s="170">
        <v>6.34</v>
      </c>
    </row>
    <row r="3601" spans="2:5" ht="50.1" customHeight="1">
      <c r="B3601" s="171">
        <v>89720</v>
      </c>
      <c r="C3601" s="92" t="s">
        <v>3571</v>
      </c>
      <c r="D3601" s="92" t="s">
        <v>6219</v>
      </c>
      <c r="E3601" s="170">
        <v>7.44</v>
      </c>
    </row>
    <row r="3602" spans="2:5" ht="50.1" customHeight="1">
      <c r="B3602" s="171">
        <v>89721</v>
      </c>
      <c r="C3602" s="92" t="s">
        <v>3572</v>
      </c>
      <c r="D3602" s="92" t="s">
        <v>6219</v>
      </c>
      <c r="E3602" s="170">
        <v>7.81</v>
      </c>
    </row>
    <row r="3603" spans="2:5" ht="50.1" customHeight="1">
      <c r="B3603" s="171">
        <v>89722</v>
      </c>
      <c r="C3603" s="92" t="s">
        <v>16180</v>
      </c>
      <c r="D3603" s="92" t="s">
        <v>6219</v>
      </c>
      <c r="E3603" s="170">
        <v>13.04</v>
      </c>
    </row>
    <row r="3604" spans="2:5" ht="50.1" customHeight="1">
      <c r="B3604" s="171">
        <v>89723</v>
      </c>
      <c r="C3604" s="92" t="s">
        <v>3573</v>
      </c>
      <c r="D3604" s="92" t="s">
        <v>6219</v>
      </c>
      <c r="E3604" s="170">
        <v>10.25</v>
      </c>
    </row>
    <row r="3605" spans="2:5" ht="50.1" customHeight="1">
      <c r="B3605" s="171">
        <v>89724</v>
      </c>
      <c r="C3605" s="92" t="s">
        <v>3574</v>
      </c>
      <c r="D3605" s="92" t="s">
        <v>6219</v>
      </c>
      <c r="E3605" s="170">
        <v>6.21</v>
      </c>
    </row>
    <row r="3606" spans="2:5" ht="50.1" customHeight="1">
      <c r="B3606" s="171">
        <v>89725</v>
      </c>
      <c r="C3606" s="92" t="s">
        <v>3575</v>
      </c>
      <c r="D3606" s="92" t="s">
        <v>6219</v>
      </c>
      <c r="E3606" s="170">
        <v>10</v>
      </c>
    </row>
    <row r="3607" spans="2:5" ht="50.1" customHeight="1">
      <c r="B3607" s="171">
        <v>89726</v>
      </c>
      <c r="C3607" s="92" t="s">
        <v>3576</v>
      </c>
      <c r="D3607" s="92" t="s">
        <v>6219</v>
      </c>
      <c r="E3607" s="170">
        <v>4.7300000000000004</v>
      </c>
    </row>
    <row r="3608" spans="2:5" ht="50.1" customHeight="1">
      <c r="B3608" s="171">
        <v>89727</v>
      </c>
      <c r="C3608" s="92" t="s">
        <v>3577</v>
      </c>
      <c r="D3608" s="92" t="s">
        <v>6219</v>
      </c>
      <c r="E3608" s="170">
        <v>11.18</v>
      </c>
    </row>
    <row r="3609" spans="2:5" ht="50.1" customHeight="1">
      <c r="B3609" s="171">
        <v>89728</v>
      </c>
      <c r="C3609" s="92" t="s">
        <v>3578</v>
      </c>
      <c r="D3609" s="92" t="s">
        <v>6219</v>
      </c>
      <c r="E3609" s="170">
        <v>6.58</v>
      </c>
    </row>
    <row r="3610" spans="2:5" ht="50.1" customHeight="1">
      <c r="B3610" s="171">
        <v>89729</v>
      </c>
      <c r="C3610" s="92" t="s">
        <v>3579</v>
      </c>
      <c r="D3610" s="92" t="s">
        <v>6219</v>
      </c>
      <c r="E3610" s="170">
        <v>15.47</v>
      </c>
    </row>
    <row r="3611" spans="2:5" ht="50.1" customHeight="1">
      <c r="B3611" s="171">
        <v>89730</v>
      </c>
      <c r="C3611" s="92" t="s">
        <v>3580</v>
      </c>
      <c r="D3611" s="92" t="s">
        <v>6219</v>
      </c>
      <c r="E3611" s="170">
        <v>7.06</v>
      </c>
    </row>
    <row r="3612" spans="2:5" ht="50.1" customHeight="1">
      <c r="B3612" s="171">
        <v>89731</v>
      </c>
      <c r="C3612" s="92" t="s">
        <v>3581</v>
      </c>
      <c r="D3612" s="92" t="s">
        <v>6219</v>
      </c>
      <c r="E3612" s="170">
        <v>6.95</v>
      </c>
    </row>
    <row r="3613" spans="2:5" ht="50.1" customHeight="1">
      <c r="B3613" s="171">
        <v>89732</v>
      </c>
      <c r="C3613" s="92" t="s">
        <v>3582</v>
      </c>
      <c r="D3613" s="92" t="s">
        <v>6219</v>
      </c>
      <c r="E3613" s="170">
        <v>7.31</v>
      </c>
    </row>
    <row r="3614" spans="2:5" ht="50.1" customHeight="1">
      <c r="B3614" s="171">
        <v>89733</v>
      </c>
      <c r="C3614" s="92" t="s">
        <v>3583</v>
      </c>
      <c r="D3614" s="92" t="s">
        <v>6219</v>
      </c>
      <c r="E3614" s="170">
        <v>11.08</v>
      </c>
    </row>
    <row r="3615" spans="2:5" ht="50.1" customHeight="1">
      <c r="B3615" s="171">
        <v>89734</v>
      </c>
      <c r="C3615" s="92" t="s">
        <v>3584</v>
      </c>
      <c r="D3615" s="92" t="s">
        <v>6219</v>
      </c>
      <c r="E3615" s="170">
        <v>15.47</v>
      </c>
    </row>
    <row r="3616" spans="2:5" ht="50.1" customHeight="1">
      <c r="B3616" s="171">
        <v>89735</v>
      </c>
      <c r="C3616" s="92" t="s">
        <v>3585</v>
      </c>
      <c r="D3616" s="92" t="s">
        <v>6219</v>
      </c>
      <c r="E3616" s="170">
        <v>11.65</v>
      </c>
    </row>
    <row r="3617" spans="2:5" ht="50.1" customHeight="1">
      <c r="B3617" s="171">
        <v>89736</v>
      </c>
      <c r="C3617" s="92" t="s">
        <v>3586</v>
      </c>
      <c r="D3617" s="92" t="s">
        <v>6219</v>
      </c>
      <c r="E3617" s="170">
        <v>4.2300000000000004</v>
      </c>
    </row>
    <row r="3618" spans="2:5" ht="50.1" customHeight="1">
      <c r="B3618" s="171">
        <v>89737</v>
      </c>
      <c r="C3618" s="92" t="s">
        <v>3587</v>
      </c>
      <c r="D3618" s="92" t="s">
        <v>6219</v>
      </c>
      <c r="E3618" s="170">
        <v>11.75</v>
      </c>
    </row>
    <row r="3619" spans="2:5" ht="50.1" customHeight="1">
      <c r="B3619" s="171">
        <v>89738</v>
      </c>
      <c r="C3619" s="92" t="s">
        <v>3588</v>
      </c>
      <c r="D3619" s="92" t="s">
        <v>6219</v>
      </c>
      <c r="E3619" s="170">
        <v>8.11</v>
      </c>
    </row>
    <row r="3620" spans="2:5" ht="50.1" customHeight="1">
      <c r="B3620" s="171">
        <v>89739</v>
      </c>
      <c r="C3620" s="92" t="s">
        <v>3589</v>
      </c>
      <c r="D3620" s="92" t="s">
        <v>6219</v>
      </c>
      <c r="E3620" s="170">
        <v>12.25</v>
      </c>
    </row>
    <row r="3621" spans="2:5" ht="50.1" customHeight="1">
      <c r="B3621" s="171">
        <v>89740</v>
      </c>
      <c r="C3621" s="92" t="s">
        <v>3590</v>
      </c>
      <c r="D3621" s="92" t="s">
        <v>6219</v>
      </c>
      <c r="E3621" s="170">
        <v>3.89</v>
      </c>
    </row>
    <row r="3622" spans="2:5" ht="50.1" customHeight="1">
      <c r="B3622" s="171">
        <v>89741</v>
      </c>
      <c r="C3622" s="92" t="s">
        <v>3591</v>
      </c>
      <c r="D3622" s="92" t="s">
        <v>6219</v>
      </c>
      <c r="E3622" s="170">
        <v>11.06</v>
      </c>
    </row>
    <row r="3623" spans="2:5" ht="50.1" customHeight="1">
      <c r="B3623" s="171">
        <v>89742</v>
      </c>
      <c r="C3623" s="92" t="s">
        <v>3592</v>
      </c>
      <c r="D3623" s="92" t="s">
        <v>6219</v>
      </c>
      <c r="E3623" s="170">
        <v>18.899999999999999</v>
      </c>
    </row>
    <row r="3624" spans="2:5" ht="50.1" customHeight="1">
      <c r="B3624" s="171">
        <v>89743</v>
      </c>
      <c r="C3624" s="92" t="s">
        <v>3593</v>
      </c>
      <c r="D3624" s="92" t="s">
        <v>6219</v>
      </c>
      <c r="E3624" s="170">
        <v>26.07</v>
      </c>
    </row>
    <row r="3625" spans="2:5" ht="50.1" customHeight="1">
      <c r="B3625" s="171">
        <v>89744</v>
      </c>
      <c r="C3625" s="92" t="s">
        <v>3594</v>
      </c>
      <c r="D3625" s="92" t="s">
        <v>6219</v>
      </c>
      <c r="E3625" s="170">
        <v>15.31</v>
      </c>
    </row>
    <row r="3626" spans="2:5" ht="50.1" customHeight="1">
      <c r="B3626" s="171">
        <v>89745</v>
      </c>
      <c r="C3626" s="92" t="s">
        <v>3595</v>
      </c>
      <c r="D3626" s="92" t="s">
        <v>6219</v>
      </c>
      <c r="E3626" s="170">
        <v>17.38</v>
      </c>
    </row>
    <row r="3627" spans="2:5" ht="50.1" customHeight="1">
      <c r="B3627" s="171">
        <v>89746</v>
      </c>
      <c r="C3627" s="92" t="s">
        <v>3596</v>
      </c>
      <c r="D3627" s="92" t="s">
        <v>6219</v>
      </c>
      <c r="E3627" s="170">
        <v>15.27</v>
      </c>
    </row>
    <row r="3628" spans="2:5" ht="50.1" customHeight="1">
      <c r="B3628" s="171">
        <v>89747</v>
      </c>
      <c r="C3628" s="92" t="s">
        <v>3597</v>
      </c>
      <c r="D3628" s="92" t="s">
        <v>6219</v>
      </c>
      <c r="E3628" s="170">
        <v>6.79</v>
      </c>
    </row>
    <row r="3629" spans="2:5" ht="50.1" customHeight="1">
      <c r="B3629" s="171">
        <v>89748</v>
      </c>
      <c r="C3629" s="92" t="s">
        <v>3598</v>
      </c>
      <c r="D3629" s="92" t="s">
        <v>6219</v>
      </c>
      <c r="E3629" s="170">
        <v>23.08</v>
      </c>
    </row>
    <row r="3630" spans="2:5" ht="50.1" customHeight="1">
      <c r="B3630" s="171">
        <v>89749</v>
      </c>
      <c r="C3630" s="92" t="s">
        <v>3599</v>
      </c>
      <c r="D3630" s="92" t="s">
        <v>6219</v>
      </c>
      <c r="E3630" s="170">
        <v>8.11</v>
      </c>
    </row>
    <row r="3631" spans="2:5" ht="50.1" customHeight="1">
      <c r="B3631" s="171">
        <v>89750</v>
      </c>
      <c r="C3631" s="92" t="s">
        <v>3600</v>
      </c>
      <c r="D3631" s="92" t="s">
        <v>6219</v>
      </c>
      <c r="E3631" s="170">
        <v>36.869999999999997</v>
      </c>
    </row>
    <row r="3632" spans="2:5" ht="50.1" customHeight="1">
      <c r="B3632" s="171">
        <v>89751</v>
      </c>
      <c r="C3632" s="92" t="s">
        <v>3601</v>
      </c>
      <c r="D3632" s="92" t="s">
        <v>6219</v>
      </c>
      <c r="E3632" s="170">
        <v>3.31</v>
      </c>
    </row>
    <row r="3633" spans="2:5" ht="50.1" customHeight="1">
      <c r="B3633" s="171">
        <v>89752</v>
      </c>
      <c r="C3633" s="92" t="s">
        <v>3602</v>
      </c>
      <c r="D3633" s="92" t="s">
        <v>6219</v>
      </c>
      <c r="E3633" s="170">
        <v>3.91</v>
      </c>
    </row>
    <row r="3634" spans="2:5" ht="50.1" customHeight="1">
      <c r="B3634" s="171">
        <v>89753</v>
      </c>
      <c r="C3634" s="92" t="s">
        <v>3603</v>
      </c>
      <c r="D3634" s="92" t="s">
        <v>6219</v>
      </c>
      <c r="E3634" s="170">
        <v>5.56</v>
      </c>
    </row>
    <row r="3635" spans="2:5" ht="50.1" customHeight="1">
      <c r="B3635" s="171">
        <v>89754</v>
      </c>
      <c r="C3635" s="92" t="s">
        <v>3604</v>
      </c>
      <c r="D3635" s="92" t="s">
        <v>6219</v>
      </c>
      <c r="E3635" s="170">
        <v>9.74</v>
      </c>
    </row>
    <row r="3636" spans="2:5" ht="50.1" customHeight="1">
      <c r="B3636" s="171">
        <v>89755</v>
      </c>
      <c r="C3636" s="92" t="s">
        <v>3605</v>
      </c>
      <c r="D3636" s="92" t="s">
        <v>6219</v>
      </c>
      <c r="E3636" s="170">
        <v>6.48</v>
      </c>
    </row>
    <row r="3637" spans="2:5" ht="50.1" customHeight="1">
      <c r="B3637" s="171">
        <v>89756</v>
      </c>
      <c r="C3637" s="92" t="s">
        <v>3606</v>
      </c>
      <c r="D3637" s="92" t="s">
        <v>6219</v>
      </c>
      <c r="E3637" s="170">
        <v>10.92</v>
      </c>
    </row>
    <row r="3638" spans="2:5" ht="50.1" customHeight="1">
      <c r="B3638" s="171">
        <v>89757</v>
      </c>
      <c r="C3638" s="92" t="s">
        <v>3607</v>
      </c>
      <c r="D3638" s="92" t="s">
        <v>6219</v>
      </c>
      <c r="E3638" s="170">
        <v>16.579999999999998</v>
      </c>
    </row>
    <row r="3639" spans="2:5" ht="50.1" customHeight="1">
      <c r="B3639" s="171">
        <v>89758</v>
      </c>
      <c r="C3639" s="92" t="s">
        <v>3608</v>
      </c>
      <c r="D3639" s="92" t="s">
        <v>6219</v>
      </c>
      <c r="E3639" s="170">
        <v>25.82</v>
      </c>
    </row>
    <row r="3640" spans="2:5" ht="50.1" customHeight="1">
      <c r="B3640" s="171">
        <v>89759</v>
      </c>
      <c r="C3640" s="92" t="s">
        <v>3609</v>
      </c>
      <c r="D3640" s="92" t="s">
        <v>6219</v>
      </c>
      <c r="E3640" s="170">
        <v>4.5</v>
      </c>
    </row>
    <row r="3641" spans="2:5" ht="50.1" customHeight="1">
      <c r="B3641" s="171">
        <v>89760</v>
      </c>
      <c r="C3641" s="92" t="s">
        <v>3610</v>
      </c>
      <c r="D3641" s="92" t="s">
        <v>6219</v>
      </c>
      <c r="E3641" s="170">
        <v>10.48</v>
      </c>
    </row>
    <row r="3642" spans="2:5" ht="50.1" customHeight="1">
      <c r="B3642" s="171">
        <v>89761</v>
      </c>
      <c r="C3642" s="92" t="s">
        <v>3611</v>
      </c>
      <c r="D3642" s="92" t="s">
        <v>6219</v>
      </c>
      <c r="E3642" s="170">
        <v>17.12</v>
      </c>
    </row>
    <row r="3643" spans="2:5" ht="50.1" customHeight="1">
      <c r="B3643" s="171">
        <v>89762</v>
      </c>
      <c r="C3643" s="92" t="s">
        <v>3612</v>
      </c>
      <c r="D3643" s="92" t="s">
        <v>6219</v>
      </c>
      <c r="E3643" s="170">
        <v>24.24</v>
      </c>
    </row>
    <row r="3644" spans="2:5" ht="50.1" customHeight="1">
      <c r="B3644" s="171">
        <v>89763</v>
      </c>
      <c r="C3644" s="92" t="s">
        <v>3613</v>
      </c>
      <c r="D3644" s="92" t="s">
        <v>6219</v>
      </c>
      <c r="E3644" s="170">
        <v>94.67</v>
      </c>
    </row>
    <row r="3645" spans="2:5" ht="50.1" customHeight="1">
      <c r="B3645" s="171">
        <v>89764</v>
      </c>
      <c r="C3645" s="92" t="s">
        <v>3614</v>
      </c>
      <c r="D3645" s="92" t="s">
        <v>6219</v>
      </c>
      <c r="E3645" s="170">
        <v>18.54</v>
      </c>
    </row>
    <row r="3646" spans="2:5" ht="50.1" customHeight="1">
      <c r="B3646" s="171">
        <v>89765</v>
      </c>
      <c r="C3646" s="92" t="s">
        <v>3615</v>
      </c>
      <c r="D3646" s="92" t="s">
        <v>6219</v>
      </c>
      <c r="E3646" s="170">
        <v>8.17</v>
      </c>
    </row>
    <row r="3647" spans="2:5" ht="50.1" customHeight="1">
      <c r="B3647" s="171">
        <v>89766</v>
      </c>
      <c r="C3647" s="92" t="s">
        <v>3616</v>
      </c>
      <c r="D3647" s="92" t="s">
        <v>6219</v>
      </c>
      <c r="E3647" s="170">
        <v>11.89</v>
      </c>
    </row>
    <row r="3648" spans="2:5" ht="50.1" customHeight="1">
      <c r="B3648" s="171">
        <v>89767</v>
      </c>
      <c r="C3648" s="92" t="s">
        <v>3617</v>
      </c>
      <c r="D3648" s="92" t="s">
        <v>6219</v>
      </c>
      <c r="E3648" s="170">
        <v>11.89</v>
      </c>
    </row>
    <row r="3649" spans="2:5" ht="50.1" customHeight="1">
      <c r="B3649" s="171">
        <v>89768</v>
      </c>
      <c r="C3649" s="92" t="s">
        <v>3618</v>
      </c>
      <c r="D3649" s="92" t="s">
        <v>6219</v>
      </c>
      <c r="E3649" s="170">
        <v>12.03</v>
      </c>
    </row>
    <row r="3650" spans="2:5" ht="50.1" customHeight="1">
      <c r="B3650" s="171">
        <v>89769</v>
      </c>
      <c r="C3650" s="92" t="s">
        <v>3619</v>
      </c>
      <c r="D3650" s="92" t="s">
        <v>6219</v>
      </c>
      <c r="E3650" s="170">
        <v>27.95</v>
      </c>
    </row>
    <row r="3651" spans="2:5" ht="50.1" customHeight="1">
      <c r="B3651" s="171">
        <v>89772</v>
      </c>
      <c r="C3651" s="92" t="s">
        <v>3620</v>
      </c>
      <c r="D3651" s="92" t="s">
        <v>6462</v>
      </c>
      <c r="E3651" s="170">
        <v>52.37</v>
      </c>
    </row>
    <row r="3652" spans="2:5" ht="50.1" customHeight="1">
      <c r="B3652" s="171">
        <v>89774</v>
      </c>
      <c r="C3652" s="92" t="s">
        <v>3621</v>
      </c>
      <c r="D3652" s="92" t="s">
        <v>6219</v>
      </c>
      <c r="E3652" s="170">
        <v>9.2200000000000006</v>
      </c>
    </row>
    <row r="3653" spans="2:5" ht="50.1" customHeight="1">
      <c r="B3653" s="171">
        <v>89776</v>
      </c>
      <c r="C3653" s="92" t="s">
        <v>3622</v>
      </c>
      <c r="D3653" s="92" t="s">
        <v>6219</v>
      </c>
      <c r="E3653" s="170">
        <v>12.46</v>
      </c>
    </row>
    <row r="3654" spans="2:5" ht="50.1" customHeight="1">
      <c r="B3654" s="171">
        <v>89777</v>
      </c>
      <c r="C3654" s="92" t="s">
        <v>3623</v>
      </c>
      <c r="D3654" s="92" t="s">
        <v>6219</v>
      </c>
      <c r="E3654" s="170">
        <v>14.34</v>
      </c>
    </row>
    <row r="3655" spans="2:5" ht="50.1" customHeight="1">
      <c r="B3655" s="171">
        <v>89778</v>
      </c>
      <c r="C3655" s="92" t="s">
        <v>3624</v>
      </c>
      <c r="D3655" s="92" t="s">
        <v>6219</v>
      </c>
      <c r="E3655" s="170">
        <v>11.61</v>
      </c>
    </row>
    <row r="3656" spans="2:5" ht="50.1" customHeight="1">
      <c r="B3656" s="171">
        <v>89779</v>
      </c>
      <c r="C3656" s="92" t="s">
        <v>3625</v>
      </c>
      <c r="D3656" s="92" t="s">
        <v>6219</v>
      </c>
      <c r="E3656" s="170">
        <v>17.61</v>
      </c>
    </row>
    <row r="3657" spans="2:5" ht="50.1" customHeight="1">
      <c r="B3657" s="171">
        <v>89780</v>
      </c>
      <c r="C3657" s="92" t="s">
        <v>3626</v>
      </c>
      <c r="D3657" s="92" t="s">
        <v>6219</v>
      </c>
      <c r="E3657" s="170">
        <v>14.34</v>
      </c>
    </row>
    <row r="3658" spans="2:5" ht="50.1" customHeight="1">
      <c r="B3658" s="171">
        <v>89781</v>
      </c>
      <c r="C3658" s="92" t="s">
        <v>3627</v>
      </c>
      <c r="D3658" s="92" t="s">
        <v>6219</v>
      </c>
      <c r="E3658" s="170">
        <v>21.31</v>
      </c>
    </row>
    <row r="3659" spans="2:5" ht="50.1" customHeight="1">
      <c r="B3659" s="171">
        <v>89782</v>
      </c>
      <c r="C3659" s="92" t="s">
        <v>3628</v>
      </c>
      <c r="D3659" s="92" t="s">
        <v>6219</v>
      </c>
      <c r="E3659" s="170">
        <v>7.6</v>
      </c>
    </row>
    <row r="3660" spans="2:5" ht="50.1" customHeight="1">
      <c r="B3660" s="171">
        <v>89783</v>
      </c>
      <c r="C3660" s="92" t="s">
        <v>3629</v>
      </c>
      <c r="D3660" s="92" t="s">
        <v>6219</v>
      </c>
      <c r="E3660" s="170">
        <v>7.76</v>
      </c>
    </row>
    <row r="3661" spans="2:5" ht="50.1" customHeight="1">
      <c r="B3661" s="171">
        <v>89784</v>
      </c>
      <c r="C3661" s="92" t="s">
        <v>3630</v>
      </c>
      <c r="D3661" s="92" t="s">
        <v>6219</v>
      </c>
      <c r="E3661" s="170">
        <v>12.2</v>
      </c>
    </row>
    <row r="3662" spans="2:5" ht="50.1" customHeight="1">
      <c r="B3662" s="171">
        <v>89785</v>
      </c>
      <c r="C3662" s="92" t="s">
        <v>3631</v>
      </c>
      <c r="D3662" s="92" t="s">
        <v>6219</v>
      </c>
      <c r="E3662" s="170">
        <v>13.2</v>
      </c>
    </row>
    <row r="3663" spans="2:5" ht="50.1" customHeight="1">
      <c r="B3663" s="171">
        <v>89786</v>
      </c>
      <c r="C3663" s="92" t="s">
        <v>3632</v>
      </c>
      <c r="D3663" s="92" t="s">
        <v>6219</v>
      </c>
      <c r="E3663" s="170">
        <v>19.97</v>
      </c>
    </row>
    <row r="3664" spans="2:5" ht="50.1" customHeight="1">
      <c r="B3664" s="171">
        <v>89787</v>
      </c>
      <c r="C3664" s="92" t="s">
        <v>3633</v>
      </c>
      <c r="D3664" s="92" t="s">
        <v>6219</v>
      </c>
      <c r="E3664" s="170">
        <v>21.31</v>
      </c>
    </row>
    <row r="3665" spans="2:5" ht="50.1" customHeight="1">
      <c r="B3665" s="171">
        <v>89788</v>
      </c>
      <c r="C3665" s="92" t="s">
        <v>3634</v>
      </c>
      <c r="D3665" s="92" t="s">
        <v>6219</v>
      </c>
      <c r="E3665" s="170">
        <v>41.58</v>
      </c>
    </row>
    <row r="3666" spans="2:5" ht="50.1" customHeight="1">
      <c r="B3666" s="171">
        <v>89789</v>
      </c>
      <c r="C3666" s="92" t="s">
        <v>3635</v>
      </c>
      <c r="D3666" s="92" t="s">
        <v>6219</v>
      </c>
      <c r="E3666" s="170">
        <v>42.23</v>
      </c>
    </row>
    <row r="3667" spans="2:5" ht="50.1" customHeight="1">
      <c r="B3667" s="171">
        <v>89790</v>
      </c>
      <c r="C3667" s="92" t="s">
        <v>3636</v>
      </c>
      <c r="D3667" s="92" t="s">
        <v>6219</v>
      </c>
      <c r="E3667" s="170">
        <v>102.69</v>
      </c>
    </row>
    <row r="3668" spans="2:5" ht="50.1" customHeight="1">
      <c r="B3668" s="171">
        <v>89791</v>
      </c>
      <c r="C3668" s="92" t="s">
        <v>3637</v>
      </c>
      <c r="D3668" s="92" t="s">
        <v>6219</v>
      </c>
      <c r="E3668" s="170">
        <v>105.09</v>
      </c>
    </row>
    <row r="3669" spans="2:5" ht="50.1" customHeight="1">
      <c r="B3669" s="171">
        <v>89792</v>
      </c>
      <c r="C3669" s="92" t="s">
        <v>3638</v>
      </c>
      <c r="D3669" s="92" t="s">
        <v>6219</v>
      </c>
      <c r="E3669" s="170">
        <v>120.5</v>
      </c>
    </row>
    <row r="3670" spans="2:5" ht="50.1" customHeight="1">
      <c r="B3670" s="171">
        <v>89793</v>
      </c>
      <c r="C3670" s="92" t="s">
        <v>3639</v>
      </c>
      <c r="D3670" s="92" t="s">
        <v>6219</v>
      </c>
      <c r="E3670" s="170">
        <v>123.73</v>
      </c>
    </row>
    <row r="3671" spans="2:5" ht="50.1" customHeight="1">
      <c r="B3671" s="171">
        <v>89794</v>
      </c>
      <c r="C3671" s="92" t="s">
        <v>3640</v>
      </c>
      <c r="D3671" s="92" t="s">
        <v>6219</v>
      </c>
      <c r="E3671" s="170">
        <v>9.74</v>
      </c>
    </row>
    <row r="3672" spans="2:5" ht="50.1" customHeight="1">
      <c r="B3672" s="171">
        <v>89795</v>
      </c>
      <c r="C3672" s="92" t="s">
        <v>3641</v>
      </c>
      <c r="D3672" s="92" t="s">
        <v>6219</v>
      </c>
      <c r="E3672" s="170">
        <v>21.34</v>
      </c>
    </row>
    <row r="3673" spans="2:5" ht="50.1" customHeight="1">
      <c r="B3673" s="171">
        <v>89796</v>
      </c>
      <c r="C3673" s="92" t="s">
        <v>3642</v>
      </c>
      <c r="D3673" s="92" t="s">
        <v>6219</v>
      </c>
      <c r="E3673" s="170">
        <v>24.8</v>
      </c>
    </row>
    <row r="3674" spans="2:5" ht="50.1" customHeight="1">
      <c r="B3674" s="171">
        <v>89797</v>
      </c>
      <c r="C3674" s="92" t="s">
        <v>3643</v>
      </c>
      <c r="D3674" s="92" t="s">
        <v>6219</v>
      </c>
      <c r="E3674" s="170">
        <v>28.01</v>
      </c>
    </row>
    <row r="3675" spans="2:5" ht="50.1" customHeight="1">
      <c r="B3675" s="171">
        <v>89801</v>
      </c>
      <c r="C3675" s="92" t="s">
        <v>3644</v>
      </c>
      <c r="D3675" s="92" t="s">
        <v>6219</v>
      </c>
      <c r="E3675" s="170">
        <v>4.0599999999999996</v>
      </c>
    </row>
    <row r="3676" spans="2:5" ht="50.1" customHeight="1">
      <c r="B3676" s="171">
        <v>89802</v>
      </c>
      <c r="C3676" s="92" t="s">
        <v>3645</v>
      </c>
      <c r="D3676" s="92" t="s">
        <v>6219</v>
      </c>
      <c r="E3676" s="170">
        <v>4.42</v>
      </c>
    </row>
    <row r="3677" spans="2:5" ht="50.1" customHeight="1">
      <c r="B3677" s="171">
        <v>89803</v>
      </c>
      <c r="C3677" s="92" t="s">
        <v>3646</v>
      </c>
      <c r="D3677" s="92" t="s">
        <v>6219</v>
      </c>
      <c r="E3677" s="170">
        <v>8.19</v>
      </c>
    </row>
    <row r="3678" spans="2:5" ht="50.1" customHeight="1">
      <c r="B3678" s="171">
        <v>89804</v>
      </c>
      <c r="C3678" s="92" t="s">
        <v>3647</v>
      </c>
      <c r="D3678" s="92" t="s">
        <v>6219</v>
      </c>
      <c r="E3678" s="170">
        <v>8.76</v>
      </c>
    </row>
    <row r="3679" spans="2:5" ht="50.1" customHeight="1">
      <c r="B3679" s="171">
        <v>89805</v>
      </c>
      <c r="C3679" s="92" t="s">
        <v>3648</v>
      </c>
      <c r="D3679" s="92" t="s">
        <v>6219</v>
      </c>
      <c r="E3679" s="170">
        <v>8.2200000000000006</v>
      </c>
    </row>
    <row r="3680" spans="2:5" ht="50.1" customHeight="1">
      <c r="B3680" s="171">
        <v>89806</v>
      </c>
      <c r="C3680" s="92" t="s">
        <v>3649</v>
      </c>
      <c r="D3680" s="92" t="s">
        <v>6219</v>
      </c>
      <c r="E3680" s="170">
        <v>8.7200000000000006</v>
      </c>
    </row>
    <row r="3681" spans="2:5" ht="50.1" customHeight="1">
      <c r="B3681" s="171">
        <v>89807</v>
      </c>
      <c r="C3681" s="92" t="s">
        <v>3650</v>
      </c>
      <c r="D3681" s="92" t="s">
        <v>6219</v>
      </c>
      <c r="E3681" s="170">
        <v>15.37</v>
      </c>
    </row>
    <row r="3682" spans="2:5" ht="50.1" customHeight="1">
      <c r="B3682" s="171">
        <v>89808</v>
      </c>
      <c r="C3682" s="92" t="s">
        <v>3651</v>
      </c>
      <c r="D3682" s="92" t="s">
        <v>6219</v>
      </c>
      <c r="E3682" s="170">
        <v>22.54</v>
      </c>
    </row>
    <row r="3683" spans="2:5" ht="50.1" customHeight="1">
      <c r="B3683" s="171">
        <v>89809</v>
      </c>
      <c r="C3683" s="92" t="s">
        <v>3652</v>
      </c>
      <c r="D3683" s="92" t="s">
        <v>6219</v>
      </c>
      <c r="E3683" s="170">
        <v>11.15</v>
      </c>
    </row>
    <row r="3684" spans="2:5" ht="50.1" customHeight="1">
      <c r="B3684" s="171">
        <v>89810</v>
      </c>
      <c r="C3684" s="92" t="s">
        <v>3653</v>
      </c>
      <c r="D3684" s="92" t="s">
        <v>6219</v>
      </c>
      <c r="E3684" s="170">
        <v>11.11</v>
      </c>
    </row>
    <row r="3685" spans="2:5" ht="50.1" customHeight="1">
      <c r="B3685" s="171">
        <v>89811</v>
      </c>
      <c r="C3685" s="92" t="s">
        <v>3654</v>
      </c>
      <c r="D3685" s="92" t="s">
        <v>6219</v>
      </c>
      <c r="E3685" s="170">
        <v>18.920000000000002</v>
      </c>
    </row>
    <row r="3686" spans="2:5" ht="50.1" customHeight="1">
      <c r="B3686" s="171">
        <v>89812</v>
      </c>
      <c r="C3686" s="92" t="s">
        <v>3655</v>
      </c>
      <c r="D3686" s="92" t="s">
        <v>6219</v>
      </c>
      <c r="E3686" s="170">
        <v>32.71</v>
      </c>
    </row>
    <row r="3687" spans="2:5" ht="50.1" customHeight="1">
      <c r="B3687" s="171">
        <v>89813</v>
      </c>
      <c r="C3687" s="92" t="s">
        <v>3656</v>
      </c>
      <c r="D3687" s="92" t="s">
        <v>6219</v>
      </c>
      <c r="E3687" s="170">
        <v>3.96</v>
      </c>
    </row>
    <row r="3688" spans="2:5" ht="50.1" customHeight="1">
      <c r="B3688" s="171">
        <v>89814</v>
      </c>
      <c r="C3688" s="92" t="s">
        <v>3657</v>
      </c>
      <c r="D3688" s="92" t="s">
        <v>6219</v>
      </c>
      <c r="E3688" s="170">
        <v>8.14</v>
      </c>
    </row>
    <row r="3689" spans="2:5" ht="50.1" customHeight="1">
      <c r="B3689" s="171">
        <v>89815</v>
      </c>
      <c r="C3689" s="92" t="s">
        <v>3658</v>
      </c>
      <c r="D3689" s="92" t="s">
        <v>6219</v>
      </c>
      <c r="E3689" s="170">
        <v>16.38</v>
      </c>
    </row>
    <row r="3690" spans="2:5" ht="50.1" customHeight="1">
      <c r="B3690" s="171">
        <v>89816</v>
      </c>
      <c r="C3690" s="92" t="s">
        <v>3659</v>
      </c>
      <c r="D3690" s="92" t="s">
        <v>6219</v>
      </c>
      <c r="E3690" s="170">
        <v>23.5</v>
      </c>
    </row>
    <row r="3691" spans="2:5" ht="50.1" customHeight="1">
      <c r="B3691" s="171">
        <v>89817</v>
      </c>
      <c r="C3691" s="92" t="s">
        <v>3660</v>
      </c>
      <c r="D3691" s="92" t="s">
        <v>6219</v>
      </c>
      <c r="E3691" s="170">
        <v>6.98</v>
      </c>
    </row>
    <row r="3692" spans="2:5" ht="50.1" customHeight="1">
      <c r="B3692" s="171">
        <v>89818</v>
      </c>
      <c r="C3692" s="92" t="s">
        <v>3661</v>
      </c>
      <c r="D3692" s="92" t="s">
        <v>6219</v>
      </c>
      <c r="E3692" s="170">
        <v>93.93</v>
      </c>
    </row>
    <row r="3693" spans="2:5" ht="50.1" customHeight="1">
      <c r="B3693" s="171">
        <v>89819</v>
      </c>
      <c r="C3693" s="92" t="s">
        <v>3662</v>
      </c>
      <c r="D3693" s="92" t="s">
        <v>6219</v>
      </c>
      <c r="E3693" s="170">
        <v>10.220000000000001</v>
      </c>
    </row>
    <row r="3694" spans="2:5" ht="50.1" customHeight="1">
      <c r="B3694" s="171">
        <v>89820</v>
      </c>
      <c r="C3694" s="92" t="s">
        <v>3663</v>
      </c>
      <c r="D3694" s="92" t="s">
        <v>6219</v>
      </c>
      <c r="E3694" s="170">
        <v>17.8</v>
      </c>
    </row>
    <row r="3695" spans="2:5" ht="50.1" customHeight="1">
      <c r="B3695" s="171">
        <v>89821</v>
      </c>
      <c r="C3695" s="92" t="s">
        <v>3664</v>
      </c>
      <c r="D3695" s="92" t="s">
        <v>6219</v>
      </c>
      <c r="E3695" s="170">
        <v>8.73</v>
      </c>
    </row>
    <row r="3696" spans="2:5" ht="50.1" customHeight="1">
      <c r="B3696" s="171">
        <v>89822</v>
      </c>
      <c r="C3696" s="92" t="s">
        <v>3665</v>
      </c>
      <c r="D3696" s="92" t="s">
        <v>6219</v>
      </c>
      <c r="E3696" s="170">
        <v>12.78</v>
      </c>
    </row>
    <row r="3697" spans="2:5" ht="50.1" customHeight="1">
      <c r="B3697" s="171">
        <v>89823</v>
      </c>
      <c r="C3697" s="92" t="s">
        <v>3666</v>
      </c>
      <c r="D3697" s="92" t="s">
        <v>6219</v>
      </c>
      <c r="E3697" s="170">
        <v>14.73</v>
      </c>
    </row>
    <row r="3698" spans="2:5" ht="50.1" customHeight="1">
      <c r="B3698" s="171">
        <v>89824</v>
      </c>
      <c r="C3698" s="92" t="s">
        <v>3667</v>
      </c>
      <c r="D3698" s="92" t="s">
        <v>6219</v>
      </c>
      <c r="E3698" s="170">
        <v>22.24</v>
      </c>
    </row>
    <row r="3699" spans="2:5" ht="50.1" customHeight="1">
      <c r="B3699" s="171">
        <v>89825</v>
      </c>
      <c r="C3699" s="92" t="s">
        <v>3668</v>
      </c>
      <c r="D3699" s="92" t="s">
        <v>6219</v>
      </c>
      <c r="E3699" s="170">
        <v>8.69</v>
      </c>
    </row>
    <row r="3700" spans="2:5" ht="50.1" customHeight="1">
      <c r="B3700" s="171">
        <v>89826</v>
      </c>
      <c r="C3700" s="92" t="s">
        <v>3669</v>
      </c>
      <c r="D3700" s="92" t="s">
        <v>6219</v>
      </c>
      <c r="E3700" s="170">
        <v>95.9</v>
      </c>
    </row>
    <row r="3701" spans="2:5" ht="50.1" customHeight="1">
      <c r="B3701" s="171">
        <v>89827</v>
      </c>
      <c r="C3701" s="92" t="s">
        <v>3670</v>
      </c>
      <c r="D3701" s="92" t="s">
        <v>6219</v>
      </c>
      <c r="E3701" s="170">
        <v>9.69</v>
      </c>
    </row>
    <row r="3702" spans="2:5" ht="50.1" customHeight="1">
      <c r="B3702" s="171">
        <v>89828</v>
      </c>
      <c r="C3702" s="92" t="s">
        <v>3671</v>
      </c>
      <c r="D3702" s="92" t="s">
        <v>6219</v>
      </c>
      <c r="E3702" s="170">
        <v>33.92</v>
      </c>
    </row>
    <row r="3703" spans="2:5" ht="50.1" customHeight="1">
      <c r="B3703" s="171">
        <v>89829</v>
      </c>
      <c r="C3703" s="92" t="s">
        <v>3672</v>
      </c>
      <c r="D3703" s="92" t="s">
        <v>6219</v>
      </c>
      <c r="E3703" s="170">
        <v>15.48</v>
      </c>
    </row>
    <row r="3704" spans="2:5" ht="50.1" customHeight="1">
      <c r="B3704" s="171">
        <v>89830</v>
      </c>
      <c r="C3704" s="92" t="s">
        <v>3673</v>
      </c>
      <c r="D3704" s="92" t="s">
        <v>6219</v>
      </c>
      <c r="E3704" s="170">
        <v>16.850000000000001</v>
      </c>
    </row>
    <row r="3705" spans="2:5" ht="50.1" customHeight="1">
      <c r="B3705" s="171">
        <v>89831</v>
      </c>
      <c r="C3705" s="92" t="s">
        <v>3674</v>
      </c>
      <c r="D3705" s="92" t="s">
        <v>6219</v>
      </c>
      <c r="E3705" s="170">
        <v>114.67</v>
      </c>
    </row>
    <row r="3706" spans="2:5" ht="50.1" customHeight="1">
      <c r="B3706" s="171">
        <v>89832</v>
      </c>
      <c r="C3706" s="92" t="s">
        <v>3675</v>
      </c>
      <c r="D3706" s="92" t="s">
        <v>6219</v>
      </c>
      <c r="E3706" s="170">
        <v>23.32</v>
      </c>
    </row>
    <row r="3707" spans="2:5" ht="50.1" customHeight="1">
      <c r="B3707" s="171">
        <v>89833</v>
      </c>
      <c r="C3707" s="92" t="s">
        <v>3676</v>
      </c>
      <c r="D3707" s="92" t="s">
        <v>6219</v>
      </c>
      <c r="E3707" s="170">
        <v>19.350000000000001</v>
      </c>
    </row>
    <row r="3708" spans="2:5" ht="50.1" customHeight="1">
      <c r="B3708" s="171">
        <v>89834</v>
      </c>
      <c r="C3708" s="92" t="s">
        <v>3677</v>
      </c>
      <c r="D3708" s="92" t="s">
        <v>6219</v>
      </c>
      <c r="E3708" s="170">
        <v>22.56</v>
      </c>
    </row>
    <row r="3709" spans="2:5" ht="50.1" customHeight="1">
      <c r="B3709" s="171">
        <v>89835</v>
      </c>
      <c r="C3709" s="92" t="s">
        <v>3678</v>
      </c>
      <c r="D3709" s="92" t="s">
        <v>6219</v>
      </c>
      <c r="E3709" s="170">
        <v>22.96</v>
      </c>
    </row>
    <row r="3710" spans="2:5" ht="50.1" customHeight="1">
      <c r="B3710" s="171">
        <v>89836</v>
      </c>
      <c r="C3710" s="92" t="s">
        <v>3679</v>
      </c>
      <c r="D3710" s="92" t="s">
        <v>6219</v>
      </c>
      <c r="E3710" s="170">
        <v>154.97</v>
      </c>
    </row>
    <row r="3711" spans="2:5" ht="50.1" customHeight="1">
      <c r="B3711" s="171">
        <v>89837</v>
      </c>
      <c r="C3711" s="92" t="s">
        <v>3680</v>
      </c>
      <c r="D3711" s="92" t="s">
        <v>6219</v>
      </c>
      <c r="E3711" s="170">
        <v>77.13</v>
      </c>
    </row>
    <row r="3712" spans="2:5" ht="50.1" customHeight="1">
      <c r="B3712" s="171">
        <v>89838</v>
      </c>
      <c r="C3712" s="92" t="s">
        <v>3681</v>
      </c>
      <c r="D3712" s="92" t="s">
        <v>6219</v>
      </c>
      <c r="E3712" s="170">
        <v>84.31</v>
      </c>
    </row>
    <row r="3713" spans="2:5" ht="50.1" customHeight="1">
      <c r="B3713" s="171">
        <v>89839</v>
      </c>
      <c r="C3713" s="92" t="s">
        <v>3682</v>
      </c>
      <c r="D3713" s="92" t="s">
        <v>6219</v>
      </c>
      <c r="E3713" s="170">
        <v>111.68</v>
      </c>
    </row>
    <row r="3714" spans="2:5" ht="50.1" customHeight="1">
      <c r="B3714" s="171">
        <v>89840</v>
      </c>
      <c r="C3714" s="92" t="s">
        <v>3683</v>
      </c>
      <c r="D3714" s="92" t="s">
        <v>6219</v>
      </c>
      <c r="E3714" s="170">
        <v>96.81</v>
      </c>
    </row>
    <row r="3715" spans="2:5" ht="50.1" customHeight="1">
      <c r="B3715" s="171">
        <v>89841</v>
      </c>
      <c r="C3715" s="92" t="s">
        <v>3684</v>
      </c>
      <c r="D3715" s="92" t="s">
        <v>6219</v>
      </c>
      <c r="E3715" s="170">
        <v>163.72999999999999</v>
      </c>
    </row>
    <row r="3716" spans="2:5" ht="50.1" customHeight="1">
      <c r="B3716" s="171">
        <v>89842</v>
      </c>
      <c r="C3716" s="92" t="s">
        <v>3685</v>
      </c>
      <c r="D3716" s="92" t="s">
        <v>6219</v>
      </c>
      <c r="E3716" s="170">
        <v>26.48</v>
      </c>
    </row>
    <row r="3717" spans="2:5" ht="50.1" customHeight="1">
      <c r="B3717" s="171">
        <v>89844</v>
      </c>
      <c r="C3717" s="92" t="s">
        <v>3686</v>
      </c>
      <c r="D3717" s="92" t="s">
        <v>6219</v>
      </c>
      <c r="E3717" s="170">
        <v>33.71</v>
      </c>
    </row>
    <row r="3718" spans="2:5" ht="50.1" customHeight="1">
      <c r="B3718" s="171">
        <v>89845</v>
      </c>
      <c r="C3718" s="92" t="s">
        <v>3687</v>
      </c>
      <c r="D3718" s="92" t="s">
        <v>6219</v>
      </c>
      <c r="E3718" s="170">
        <v>52.34</v>
      </c>
    </row>
    <row r="3719" spans="2:5" ht="50.1" customHeight="1">
      <c r="B3719" s="171">
        <v>89846</v>
      </c>
      <c r="C3719" s="92" t="s">
        <v>3688</v>
      </c>
      <c r="D3719" s="92" t="s">
        <v>6219</v>
      </c>
      <c r="E3719" s="170">
        <v>117.7</v>
      </c>
    </row>
    <row r="3720" spans="2:5" ht="50.1" customHeight="1">
      <c r="B3720" s="171">
        <v>89847</v>
      </c>
      <c r="C3720" s="92" t="s">
        <v>3689</v>
      </c>
      <c r="D3720" s="92" t="s">
        <v>6219</v>
      </c>
      <c r="E3720" s="170">
        <v>144.31</v>
      </c>
    </row>
    <row r="3721" spans="2:5" ht="50.1" customHeight="1">
      <c r="B3721" s="171">
        <v>89850</v>
      </c>
      <c r="C3721" s="92" t="s">
        <v>3690</v>
      </c>
      <c r="D3721" s="92" t="s">
        <v>6219</v>
      </c>
      <c r="E3721" s="170">
        <v>14.99</v>
      </c>
    </row>
    <row r="3722" spans="2:5" ht="50.1" customHeight="1">
      <c r="B3722" s="171">
        <v>89851</v>
      </c>
      <c r="C3722" s="92" t="s">
        <v>3691</v>
      </c>
      <c r="D3722" s="92" t="s">
        <v>6219</v>
      </c>
      <c r="E3722" s="170">
        <v>14.95</v>
      </c>
    </row>
    <row r="3723" spans="2:5" ht="50.1" customHeight="1">
      <c r="B3723" s="171">
        <v>89852</v>
      </c>
      <c r="C3723" s="92" t="s">
        <v>3692</v>
      </c>
      <c r="D3723" s="92" t="s">
        <v>6219</v>
      </c>
      <c r="E3723" s="170">
        <v>22.76</v>
      </c>
    </row>
    <row r="3724" spans="2:5" ht="50.1" customHeight="1">
      <c r="B3724" s="171">
        <v>89853</v>
      </c>
      <c r="C3724" s="92" t="s">
        <v>3693</v>
      </c>
      <c r="D3724" s="92" t="s">
        <v>6219</v>
      </c>
      <c r="E3724" s="170">
        <v>36.549999999999997</v>
      </c>
    </row>
    <row r="3725" spans="2:5" ht="50.1" customHeight="1">
      <c r="B3725" s="171">
        <v>89854</v>
      </c>
      <c r="C3725" s="92" t="s">
        <v>3694</v>
      </c>
      <c r="D3725" s="92" t="s">
        <v>6219</v>
      </c>
      <c r="E3725" s="170">
        <v>47.46</v>
      </c>
    </row>
    <row r="3726" spans="2:5" ht="50.1" customHeight="1">
      <c r="B3726" s="171">
        <v>89855</v>
      </c>
      <c r="C3726" s="92" t="s">
        <v>3695</v>
      </c>
      <c r="D3726" s="92" t="s">
        <v>6219</v>
      </c>
      <c r="E3726" s="170">
        <v>50.24</v>
      </c>
    </row>
    <row r="3727" spans="2:5" ht="50.1" customHeight="1">
      <c r="B3727" s="171">
        <v>89856</v>
      </c>
      <c r="C3727" s="92" t="s">
        <v>3696</v>
      </c>
      <c r="D3727" s="92" t="s">
        <v>6219</v>
      </c>
      <c r="E3727" s="170">
        <v>11.29</v>
      </c>
    </row>
    <row r="3728" spans="2:5" ht="50.1" customHeight="1">
      <c r="B3728" s="171">
        <v>89857</v>
      </c>
      <c r="C3728" s="92" t="s">
        <v>3697</v>
      </c>
      <c r="D3728" s="92" t="s">
        <v>6219</v>
      </c>
      <c r="E3728" s="170">
        <v>17.29</v>
      </c>
    </row>
    <row r="3729" spans="2:5" ht="50.1" customHeight="1">
      <c r="B3729" s="171">
        <v>89859</v>
      </c>
      <c r="C3729" s="92" t="s">
        <v>3698</v>
      </c>
      <c r="D3729" s="92" t="s">
        <v>6219</v>
      </c>
      <c r="E3729" s="170">
        <v>45.54</v>
      </c>
    </row>
    <row r="3730" spans="2:5" ht="50.1" customHeight="1">
      <c r="B3730" s="171">
        <v>89860</v>
      </c>
      <c r="C3730" s="92" t="s">
        <v>3699</v>
      </c>
      <c r="D3730" s="92" t="s">
        <v>6219</v>
      </c>
      <c r="E3730" s="170">
        <v>24.48</v>
      </c>
    </row>
    <row r="3731" spans="2:5" ht="50.1" customHeight="1">
      <c r="B3731" s="171">
        <v>89861</v>
      </c>
      <c r="C3731" s="92" t="s">
        <v>3700</v>
      </c>
      <c r="D3731" s="92" t="s">
        <v>6219</v>
      </c>
      <c r="E3731" s="170">
        <v>27.69</v>
      </c>
    </row>
    <row r="3732" spans="2:5" ht="50.1" customHeight="1">
      <c r="B3732" s="171">
        <v>89862</v>
      </c>
      <c r="C3732" s="92" t="s">
        <v>3701</v>
      </c>
      <c r="D3732" s="92" t="s">
        <v>6219</v>
      </c>
      <c r="E3732" s="170">
        <v>51.83</v>
      </c>
    </row>
    <row r="3733" spans="2:5" ht="50.1" customHeight="1">
      <c r="B3733" s="171">
        <v>89863</v>
      </c>
      <c r="C3733" s="92" t="s">
        <v>3702</v>
      </c>
      <c r="D3733" s="92" t="s">
        <v>6219</v>
      </c>
      <c r="E3733" s="170">
        <v>105.52</v>
      </c>
    </row>
    <row r="3734" spans="2:5" ht="50.1" customHeight="1">
      <c r="B3734" s="171">
        <v>89866</v>
      </c>
      <c r="C3734" s="92" t="s">
        <v>3703</v>
      </c>
      <c r="D3734" s="92" t="s">
        <v>6219</v>
      </c>
      <c r="E3734" s="170">
        <v>3.29</v>
      </c>
    </row>
    <row r="3735" spans="2:5" ht="50.1" customHeight="1">
      <c r="B3735" s="171">
        <v>89867</v>
      </c>
      <c r="C3735" s="92" t="s">
        <v>3704</v>
      </c>
      <c r="D3735" s="92" t="s">
        <v>6219</v>
      </c>
      <c r="E3735" s="170">
        <v>3.77</v>
      </c>
    </row>
    <row r="3736" spans="2:5" ht="50.1" customHeight="1">
      <c r="B3736" s="171">
        <v>89868</v>
      </c>
      <c r="C3736" s="92" t="s">
        <v>3705</v>
      </c>
      <c r="D3736" s="92" t="s">
        <v>6219</v>
      </c>
      <c r="E3736" s="170">
        <v>2.35</v>
      </c>
    </row>
    <row r="3737" spans="2:5" ht="50.1" customHeight="1">
      <c r="B3737" s="171">
        <v>89869</v>
      </c>
      <c r="C3737" s="92" t="s">
        <v>3706</v>
      </c>
      <c r="D3737" s="92" t="s">
        <v>6219</v>
      </c>
      <c r="E3737" s="170">
        <v>5.09</v>
      </c>
    </row>
    <row r="3738" spans="2:5" ht="50.1" customHeight="1">
      <c r="B3738" s="171">
        <v>89979</v>
      </c>
      <c r="C3738" s="92" t="s">
        <v>3707</v>
      </c>
      <c r="D3738" s="92" t="s">
        <v>6219</v>
      </c>
      <c r="E3738" s="170">
        <v>16.16</v>
      </c>
    </row>
    <row r="3739" spans="2:5" ht="50.1" customHeight="1">
      <c r="B3739" s="171">
        <v>89980</v>
      </c>
      <c r="C3739" s="92" t="s">
        <v>3708</v>
      </c>
      <c r="D3739" s="92" t="s">
        <v>6219</v>
      </c>
      <c r="E3739" s="170">
        <v>6.08</v>
      </c>
    </row>
    <row r="3740" spans="2:5" ht="50.1" customHeight="1">
      <c r="B3740" s="171">
        <v>89981</v>
      </c>
      <c r="C3740" s="92" t="s">
        <v>3709</v>
      </c>
      <c r="D3740" s="92" t="s">
        <v>6219</v>
      </c>
      <c r="E3740" s="170">
        <v>13.84</v>
      </c>
    </row>
    <row r="3741" spans="2:5" ht="50.1" customHeight="1">
      <c r="B3741" s="171">
        <v>90373</v>
      </c>
      <c r="C3741" s="92" t="s">
        <v>3710</v>
      </c>
      <c r="D3741" s="92" t="s">
        <v>6219</v>
      </c>
      <c r="E3741" s="170">
        <v>9.27</v>
      </c>
    </row>
    <row r="3742" spans="2:5" ht="50.1" customHeight="1">
      <c r="B3742" s="171">
        <v>90374</v>
      </c>
      <c r="C3742" s="92" t="s">
        <v>3711</v>
      </c>
      <c r="D3742" s="92" t="s">
        <v>6219</v>
      </c>
      <c r="E3742" s="170">
        <v>14.28</v>
      </c>
    </row>
    <row r="3743" spans="2:5" ht="50.1" customHeight="1">
      <c r="B3743" s="171">
        <v>90375</v>
      </c>
      <c r="C3743" s="92" t="s">
        <v>3712</v>
      </c>
      <c r="D3743" s="92" t="s">
        <v>6219</v>
      </c>
      <c r="E3743" s="170">
        <v>5.87</v>
      </c>
    </row>
    <row r="3744" spans="2:5" ht="50.1" customHeight="1">
      <c r="B3744" s="171">
        <v>92287</v>
      </c>
      <c r="C3744" s="92" t="s">
        <v>3713</v>
      </c>
      <c r="D3744" s="92" t="s">
        <v>6219</v>
      </c>
      <c r="E3744" s="170">
        <v>10.83</v>
      </c>
    </row>
    <row r="3745" spans="2:5" ht="50.1" customHeight="1">
      <c r="B3745" s="171">
        <v>92288</v>
      </c>
      <c r="C3745" s="92" t="s">
        <v>3714</v>
      </c>
      <c r="D3745" s="92" t="s">
        <v>6219</v>
      </c>
      <c r="E3745" s="170">
        <v>16.54</v>
      </c>
    </row>
    <row r="3746" spans="2:5" ht="50.1" customHeight="1">
      <c r="B3746" s="171">
        <v>92289</v>
      </c>
      <c r="C3746" s="92" t="s">
        <v>3715</v>
      </c>
      <c r="D3746" s="92" t="s">
        <v>6219</v>
      </c>
      <c r="E3746" s="170">
        <v>28.71</v>
      </c>
    </row>
    <row r="3747" spans="2:5" ht="50.1" customHeight="1">
      <c r="B3747" s="171">
        <v>92290</v>
      </c>
      <c r="C3747" s="92" t="s">
        <v>3716</v>
      </c>
      <c r="D3747" s="92" t="s">
        <v>6219</v>
      </c>
      <c r="E3747" s="170">
        <v>43.41</v>
      </c>
    </row>
    <row r="3748" spans="2:5" ht="50.1" customHeight="1">
      <c r="B3748" s="171">
        <v>92291</v>
      </c>
      <c r="C3748" s="92" t="s">
        <v>3717</v>
      </c>
      <c r="D3748" s="92" t="s">
        <v>6219</v>
      </c>
      <c r="E3748" s="170">
        <v>66.260000000000005</v>
      </c>
    </row>
    <row r="3749" spans="2:5" ht="50.1" customHeight="1">
      <c r="B3749" s="171">
        <v>92292</v>
      </c>
      <c r="C3749" s="92" t="s">
        <v>3718</v>
      </c>
      <c r="D3749" s="92" t="s">
        <v>6219</v>
      </c>
      <c r="E3749" s="170">
        <v>205.31</v>
      </c>
    </row>
    <row r="3750" spans="2:5" ht="50.1" customHeight="1">
      <c r="B3750" s="171">
        <v>92293</v>
      </c>
      <c r="C3750" s="92" t="s">
        <v>3719</v>
      </c>
      <c r="D3750" s="92" t="s">
        <v>6219</v>
      </c>
      <c r="E3750" s="170">
        <v>6.27</v>
      </c>
    </row>
    <row r="3751" spans="2:5" ht="50.1" customHeight="1">
      <c r="B3751" s="171">
        <v>92294</v>
      </c>
      <c r="C3751" s="92" t="s">
        <v>3720</v>
      </c>
      <c r="D3751" s="92" t="s">
        <v>6219</v>
      </c>
      <c r="E3751" s="170">
        <v>10.18</v>
      </c>
    </row>
    <row r="3752" spans="2:5" ht="50.1" customHeight="1">
      <c r="B3752" s="171">
        <v>92295</v>
      </c>
      <c r="C3752" s="92" t="s">
        <v>3721</v>
      </c>
      <c r="D3752" s="92" t="s">
        <v>6219</v>
      </c>
      <c r="E3752" s="170">
        <v>18.71</v>
      </c>
    </row>
    <row r="3753" spans="2:5" ht="50.1" customHeight="1">
      <c r="B3753" s="171">
        <v>92296</v>
      </c>
      <c r="C3753" s="92" t="s">
        <v>3722</v>
      </c>
      <c r="D3753" s="92" t="s">
        <v>6219</v>
      </c>
      <c r="E3753" s="170">
        <v>24.86</v>
      </c>
    </row>
    <row r="3754" spans="2:5" ht="50.1" customHeight="1">
      <c r="B3754" s="171">
        <v>92297</v>
      </c>
      <c r="C3754" s="92" t="s">
        <v>3723</v>
      </c>
      <c r="D3754" s="92" t="s">
        <v>6219</v>
      </c>
      <c r="E3754" s="170">
        <v>38.24</v>
      </c>
    </row>
    <row r="3755" spans="2:5" ht="50.1" customHeight="1">
      <c r="B3755" s="171">
        <v>92298</v>
      </c>
      <c r="C3755" s="92" t="s">
        <v>3724</v>
      </c>
      <c r="D3755" s="92" t="s">
        <v>6219</v>
      </c>
      <c r="E3755" s="170">
        <v>106.44</v>
      </c>
    </row>
    <row r="3756" spans="2:5" ht="50.1" customHeight="1">
      <c r="B3756" s="171">
        <v>92299</v>
      </c>
      <c r="C3756" s="92" t="s">
        <v>3725</v>
      </c>
      <c r="D3756" s="92" t="s">
        <v>6219</v>
      </c>
      <c r="E3756" s="170">
        <v>14.27</v>
      </c>
    </row>
    <row r="3757" spans="2:5" ht="50.1" customHeight="1">
      <c r="B3757" s="171">
        <v>92300</v>
      </c>
      <c r="C3757" s="92" t="s">
        <v>3726</v>
      </c>
      <c r="D3757" s="92" t="s">
        <v>6219</v>
      </c>
      <c r="E3757" s="170">
        <v>21.11</v>
      </c>
    </row>
    <row r="3758" spans="2:5" ht="50.1" customHeight="1">
      <c r="B3758" s="171">
        <v>92301</v>
      </c>
      <c r="C3758" s="92" t="s">
        <v>3727</v>
      </c>
      <c r="D3758" s="92" t="s">
        <v>6219</v>
      </c>
      <c r="E3758" s="170">
        <v>40.81</v>
      </c>
    </row>
    <row r="3759" spans="2:5" ht="50.1" customHeight="1">
      <c r="B3759" s="171">
        <v>92302</v>
      </c>
      <c r="C3759" s="92" t="s">
        <v>3728</v>
      </c>
      <c r="D3759" s="92" t="s">
        <v>6219</v>
      </c>
      <c r="E3759" s="170">
        <v>53.9</v>
      </c>
    </row>
    <row r="3760" spans="2:5" ht="50.1" customHeight="1">
      <c r="B3760" s="171">
        <v>92303</v>
      </c>
      <c r="C3760" s="92" t="s">
        <v>3729</v>
      </c>
      <c r="D3760" s="92" t="s">
        <v>6219</v>
      </c>
      <c r="E3760" s="170">
        <v>98.11</v>
      </c>
    </row>
    <row r="3761" spans="2:5" ht="50.1" customHeight="1">
      <c r="B3761" s="171">
        <v>92304</v>
      </c>
      <c r="C3761" s="92" t="s">
        <v>3730</v>
      </c>
      <c r="D3761" s="92" t="s">
        <v>6219</v>
      </c>
      <c r="E3761" s="170">
        <v>253.48</v>
      </c>
    </row>
    <row r="3762" spans="2:5" ht="50.1" customHeight="1">
      <c r="B3762" s="171">
        <v>92311</v>
      </c>
      <c r="C3762" s="92" t="s">
        <v>3731</v>
      </c>
      <c r="D3762" s="92" t="s">
        <v>6219</v>
      </c>
      <c r="E3762" s="170">
        <v>7.99</v>
      </c>
    </row>
    <row r="3763" spans="2:5" ht="50.1" customHeight="1">
      <c r="B3763" s="171">
        <v>92312</v>
      </c>
      <c r="C3763" s="92" t="s">
        <v>3732</v>
      </c>
      <c r="D3763" s="92" t="s">
        <v>6219</v>
      </c>
      <c r="E3763" s="170">
        <v>12.83</v>
      </c>
    </row>
    <row r="3764" spans="2:5" ht="50.1" customHeight="1">
      <c r="B3764" s="171">
        <v>92313</v>
      </c>
      <c r="C3764" s="92" t="s">
        <v>3733</v>
      </c>
      <c r="D3764" s="92" t="s">
        <v>6219</v>
      </c>
      <c r="E3764" s="170">
        <v>18.53</v>
      </c>
    </row>
    <row r="3765" spans="2:5" ht="50.1" customHeight="1">
      <c r="B3765" s="171">
        <v>92314</v>
      </c>
      <c r="C3765" s="92" t="s">
        <v>3734</v>
      </c>
      <c r="D3765" s="92" t="s">
        <v>6219</v>
      </c>
      <c r="E3765" s="170">
        <v>5.2</v>
      </c>
    </row>
    <row r="3766" spans="2:5" ht="50.1" customHeight="1">
      <c r="B3766" s="171">
        <v>92315</v>
      </c>
      <c r="C3766" s="92" t="s">
        <v>3735</v>
      </c>
      <c r="D3766" s="92" t="s">
        <v>6219</v>
      </c>
      <c r="E3766" s="170">
        <v>7.63</v>
      </c>
    </row>
    <row r="3767" spans="2:5" ht="50.1" customHeight="1">
      <c r="B3767" s="171">
        <v>92316</v>
      </c>
      <c r="C3767" s="92" t="s">
        <v>3736</v>
      </c>
      <c r="D3767" s="92" t="s">
        <v>6219</v>
      </c>
      <c r="E3767" s="170">
        <v>11.53</v>
      </c>
    </row>
    <row r="3768" spans="2:5" ht="50.1" customHeight="1">
      <c r="B3768" s="171">
        <v>92317</v>
      </c>
      <c r="C3768" s="92" t="s">
        <v>3737</v>
      </c>
      <c r="D3768" s="92" t="s">
        <v>6219</v>
      </c>
      <c r="E3768" s="170">
        <v>10.86</v>
      </c>
    </row>
    <row r="3769" spans="2:5" ht="50.1" customHeight="1">
      <c r="B3769" s="171">
        <v>92318</v>
      </c>
      <c r="C3769" s="92" t="s">
        <v>3738</v>
      </c>
      <c r="D3769" s="92" t="s">
        <v>6219</v>
      </c>
      <c r="E3769" s="170">
        <v>16.95</v>
      </c>
    </row>
    <row r="3770" spans="2:5" ht="50.1" customHeight="1">
      <c r="B3770" s="171">
        <v>92319</v>
      </c>
      <c r="C3770" s="92" t="s">
        <v>3739</v>
      </c>
      <c r="D3770" s="92" t="s">
        <v>6219</v>
      </c>
      <c r="E3770" s="170">
        <v>23.78</v>
      </c>
    </row>
    <row r="3771" spans="2:5" ht="50.1" customHeight="1">
      <c r="B3771" s="171">
        <v>92326</v>
      </c>
      <c r="C3771" s="92" t="s">
        <v>3740</v>
      </c>
      <c r="D3771" s="92" t="s">
        <v>6219</v>
      </c>
      <c r="E3771" s="170">
        <v>9.15</v>
      </c>
    </row>
    <row r="3772" spans="2:5" ht="50.1" customHeight="1">
      <c r="B3772" s="171">
        <v>92327</v>
      </c>
      <c r="C3772" s="92" t="s">
        <v>3741</v>
      </c>
      <c r="D3772" s="92" t="s">
        <v>6219</v>
      </c>
      <c r="E3772" s="170">
        <v>14.68</v>
      </c>
    </row>
    <row r="3773" spans="2:5" ht="50.1" customHeight="1">
      <c r="B3773" s="171">
        <v>92328</v>
      </c>
      <c r="C3773" s="92" t="s">
        <v>3742</v>
      </c>
      <c r="D3773" s="92" t="s">
        <v>6219</v>
      </c>
      <c r="E3773" s="170">
        <v>21.83</v>
      </c>
    </row>
    <row r="3774" spans="2:5" ht="50.1" customHeight="1">
      <c r="B3774" s="171">
        <v>92329</v>
      </c>
      <c r="C3774" s="92" t="s">
        <v>3743</v>
      </c>
      <c r="D3774" s="92" t="s">
        <v>6219</v>
      </c>
      <c r="E3774" s="170">
        <v>5.32</v>
      </c>
    </row>
    <row r="3775" spans="2:5" ht="50.1" customHeight="1">
      <c r="B3775" s="171">
        <v>92330</v>
      </c>
      <c r="C3775" s="92" t="s">
        <v>3744</v>
      </c>
      <c r="D3775" s="92" t="s">
        <v>6219</v>
      </c>
      <c r="E3775" s="170">
        <v>8.84</v>
      </c>
    </row>
    <row r="3776" spans="2:5" ht="50.1" customHeight="1">
      <c r="B3776" s="171">
        <v>92331</v>
      </c>
      <c r="C3776" s="92" t="s">
        <v>3745</v>
      </c>
      <c r="D3776" s="92" t="s">
        <v>6219</v>
      </c>
      <c r="E3776" s="170">
        <v>13.74</v>
      </c>
    </row>
    <row r="3777" spans="2:5" ht="50.1" customHeight="1">
      <c r="B3777" s="171">
        <v>92332</v>
      </c>
      <c r="C3777" s="92" t="s">
        <v>3746</v>
      </c>
      <c r="D3777" s="92" t="s">
        <v>6219</v>
      </c>
      <c r="E3777" s="170">
        <v>11.06</v>
      </c>
    </row>
    <row r="3778" spans="2:5" ht="50.1" customHeight="1">
      <c r="B3778" s="171">
        <v>92333</v>
      </c>
      <c r="C3778" s="92" t="s">
        <v>3747</v>
      </c>
      <c r="D3778" s="92" t="s">
        <v>6219</v>
      </c>
      <c r="E3778" s="170">
        <v>19.399999999999999</v>
      </c>
    </row>
    <row r="3779" spans="2:5" ht="50.1" customHeight="1">
      <c r="B3779" s="171">
        <v>92334</v>
      </c>
      <c r="C3779" s="92" t="s">
        <v>3748</v>
      </c>
      <c r="D3779" s="92" t="s">
        <v>6219</v>
      </c>
      <c r="E3779" s="170">
        <v>28.16</v>
      </c>
    </row>
    <row r="3780" spans="2:5" ht="50.1" customHeight="1">
      <c r="B3780" s="171">
        <v>92344</v>
      </c>
      <c r="C3780" s="92" t="s">
        <v>3749</v>
      </c>
      <c r="D3780" s="92" t="s">
        <v>6219</v>
      </c>
      <c r="E3780" s="170">
        <v>43.03</v>
      </c>
    </row>
    <row r="3781" spans="2:5" ht="50.1" customHeight="1">
      <c r="B3781" s="171">
        <v>92345</v>
      </c>
      <c r="C3781" s="92" t="s">
        <v>3750</v>
      </c>
      <c r="D3781" s="92" t="s">
        <v>6219</v>
      </c>
      <c r="E3781" s="170">
        <v>43.02</v>
      </c>
    </row>
    <row r="3782" spans="2:5" ht="50.1" customHeight="1">
      <c r="B3782" s="171">
        <v>92346</v>
      </c>
      <c r="C3782" s="92" t="s">
        <v>3751</v>
      </c>
      <c r="D3782" s="92" t="s">
        <v>6219</v>
      </c>
      <c r="E3782" s="170">
        <v>56.61</v>
      </c>
    </row>
    <row r="3783" spans="2:5" ht="50.1" customHeight="1">
      <c r="B3783" s="171">
        <v>92347</v>
      </c>
      <c r="C3783" s="92" t="s">
        <v>3752</v>
      </c>
      <c r="D3783" s="92" t="s">
        <v>6219</v>
      </c>
      <c r="E3783" s="170">
        <v>63.03</v>
      </c>
    </row>
    <row r="3784" spans="2:5" ht="50.1" customHeight="1">
      <c r="B3784" s="171">
        <v>92348</v>
      </c>
      <c r="C3784" s="92" t="s">
        <v>3753</v>
      </c>
      <c r="D3784" s="92" t="s">
        <v>6219</v>
      </c>
      <c r="E3784" s="170">
        <v>79.55</v>
      </c>
    </row>
    <row r="3785" spans="2:5" ht="50.1" customHeight="1">
      <c r="B3785" s="171">
        <v>92349</v>
      </c>
      <c r="C3785" s="92" t="s">
        <v>3754</v>
      </c>
      <c r="D3785" s="92" t="s">
        <v>6219</v>
      </c>
      <c r="E3785" s="170">
        <v>85.27</v>
      </c>
    </row>
    <row r="3786" spans="2:5" ht="50.1" customHeight="1">
      <c r="B3786" s="171">
        <v>92350</v>
      </c>
      <c r="C3786" s="92" t="s">
        <v>3755</v>
      </c>
      <c r="D3786" s="92" t="s">
        <v>6219</v>
      </c>
      <c r="E3786" s="170">
        <v>64</v>
      </c>
    </row>
    <row r="3787" spans="2:5" ht="50.1" customHeight="1">
      <c r="B3787" s="171">
        <v>92351</v>
      </c>
      <c r="C3787" s="92" t="s">
        <v>3756</v>
      </c>
      <c r="D3787" s="92" t="s">
        <v>6219</v>
      </c>
      <c r="E3787" s="170">
        <v>62.57</v>
      </c>
    </row>
    <row r="3788" spans="2:5" ht="50.1" customHeight="1">
      <c r="B3788" s="171">
        <v>92352</v>
      </c>
      <c r="C3788" s="92" t="s">
        <v>3757</v>
      </c>
      <c r="D3788" s="92" t="s">
        <v>6219</v>
      </c>
      <c r="E3788" s="170">
        <v>97.23</v>
      </c>
    </row>
    <row r="3789" spans="2:5" ht="50.1" customHeight="1">
      <c r="B3789" s="171">
        <v>92353</v>
      </c>
      <c r="C3789" s="92" t="s">
        <v>3758</v>
      </c>
      <c r="D3789" s="92" t="s">
        <v>6219</v>
      </c>
      <c r="E3789" s="170">
        <v>90.95</v>
      </c>
    </row>
    <row r="3790" spans="2:5" ht="50.1" customHeight="1">
      <c r="B3790" s="171">
        <v>92354</v>
      </c>
      <c r="C3790" s="92" t="s">
        <v>3759</v>
      </c>
      <c r="D3790" s="92" t="s">
        <v>6219</v>
      </c>
      <c r="E3790" s="170">
        <v>129.13999999999999</v>
      </c>
    </row>
    <row r="3791" spans="2:5" ht="50.1" customHeight="1">
      <c r="B3791" s="171">
        <v>92355</v>
      </c>
      <c r="C3791" s="92" t="s">
        <v>3760</v>
      </c>
      <c r="D3791" s="92" t="s">
        <v>6219</v>
      </c>
      <c r="E3791" s="170">
        <v>117.03</v>
      </c>
    </row>
    <row r="3792" spans="2:5" ht="50.1" customHeight="1">
      <c r="B3792" s="171">
        <v>92356</v>
      </c>
      <c r="C3792" s="92" t="s">
        <v>3761</v>
      </c>
      <c r="D3792" s="92" t="s">
        <v>6219</v>
      </c>
      <c r="E3792" s="170">
        <v>83.41</v>
      </c>
    </row>
    <row r="3793" spans="2:5" ht="50.1" customHeight="1">
      <c r="B3793" s="171">
        <v>92357</v>
      </c>
      <c r="C3793" s="92" t="s">
        <v>3762</v>
      </c>
      <c r="D3793" s="92" t="s">
        <v>6219</v>
      </c>
      <c r="E3793" s="170">
        <v>124.43</v>
      </c>
    </row>
    <row r="3794" spans="2:5" ht="50.1" customHeight="1">
      <c r="B3794" s="171">
        <v>92358</v>
      </c>
      <c r="C3794" s="92" t="s">
        <v>3763</v>
      </c>
      <c r="D3794" s="92" t="s">
        <v>6219</v>
      </c>
      <c r="E3794" s="170">
        <v>154.88999999999999</v>
      </c>
    </row>
    <row r="3795" spans="2:5" ht="50.1" customHeight="1">
      <c r="B3795" s="171">
        <v>92369</v>
      </c>
      <c r="C3795" s="92" t="s">
        <v>3764</v>
      </c>
      <c r="D3795" s="92" t="s">
        <v>6219</v>
      </c>
      <c r="E3795" s="170">
        <v>23.13</v>
      </c>
    </row>
    <row r="3796" spans="2:5" ht="50.1" customHeight="1">
      <c r="B3796" s="171">
        <v>92370</v>
      </c>
      <c r="C3796" s="92" t="s">
        <v>3765</v>
      </c>
      <c r="D3796" s="92" t="s">
        <v>6219</v>
      </c>
      <c r="E3796" s="170">
        <v>24.28</v>
      </c>
    </row>
    <row r="3797" spans="2:5" ht="50.1" customHeight="1">
      <c r="B3797" s="171">
        <v>92371</v>
      </c>
      <c r="C3797" s="92" t="s">
        <v>3766</v>
      </c>
      <c r="D3797" s="92" t="s">
        <v>6219</v>
      </c>
      <c r="E3797" s="170">
        <v>27.99</v>
      </c>
    </row>
    <row r="3798" spans="2:5" ht="50.1" customHeight="1">
      <c r="B3798" s="171">
        <v>92372</v>
      </c>
      <c r="C3798" s="92" t="s">
        <v>3767</v>
      </c>
      <c r="D3798" s="92" t="s">
        <v>6219</v>
      </c>
      <c r="E3798" s="170">
        <v>29.06</v>
      </c>
    </row>
    <row r="3799" spans="2:5" ht="50.1" customHeight="1">
      <c r="B3799" s="171">
        <v>92373</v>
      </c>
      <c r="C3799" s="92" t="s">
        <v>3768</v>
      </c>
      <c r="D3799" s="92" t="s">
        <v>6219</v>
      </c>
      <c r="E3799" s="170">
        <v>33.11</v>
      </c>
    </row>
    <row r="3800" spans="2:5" ht="50.1" customHeight="1">
      <c r="B3800" s="171">
        <v>92374</v>
      </c>
      <c r="C3800" s="92" t="s">
        <v>3769</v>
      </c>
      <c r="D3800" s="92" t="s">
        <v>6219</v>
      </c>
      <c r="E3800" s="170">
        <v>33.31</v>
      </c>
    </row>
    <row r="3801" spans="2:5" ht="50.1" customHeight="1">
      <c r="B3801" s="171">
        <v>92375</v>
      </c>
      <c r="C3801" s="92" t="s">
        <v>3770</v>
      </c>
      <c r="D3801" s="92" t="s">
        <v>6219</v>
      </c>
      <c r="E3801" s="170">
        <v>43.01</v>
      </c>
    </row>
    <row r="3802" spans="2:5" ht="50.1" customHeight="1">
      <c r="B3802" s="171">
        <v>92376</v>
      </c>
      <c r="C3802" s="92" t="s">
        <v>3771</v>
      </c>
      <c r="D3802" s="92" t="s">
        <v>6219</v>
      </c>
      <c r="E3802" s="170">
        <v>43</v>
      </c>
    </row>
    <row r="3803" spans="2:5" ht="50.1" customHeight="1">
      <c r="B3803" s="171">
        <v>92377</v>
      </c>
      <c r="C3803" s="92" t="s">
        <v>3772</v>
      </c>
      <c r="D3803" s="92" t="s">
        <v>6219</v>
      </c>
      <c r="E3803" s="170">
        <v>57.7</v>
      </c>
    </row>
    <row r="3804" spans="2:5" ht="50.1" customHeight="1">
      <c r="B3804" s="171">
        <v>92378</v>
      </c>
      <c r="C3804" s="92" t="s">
        <v>3773</v>
      </c>
      <c r="D3804" s="92" t="s">
        <v>6219</v>
      </c>
      <c r="E3804" s="170">
        <v>64.12</v>
      </c>
    </row>
    <row r="3805" spans="2:5" ht="50.1" customHeight="1">
      <c r="B3805" s="171">
        <v>92379</v>
      </c>
      <c r="C3805" s="92" t="s">
        <v>3774</v>
      </c>
      <c r="D3805" s="92" t="s">
        <v>6219</v>
      </c>
      <c r="E3805" s="170">
        <v>81.790000000000006</v>
      </c>
    </row>
    <row r="3806" spans="2:5" ht="50.1" customHeight="1">
      <c r="B3806" s="171">
        <v>92380</v>
      </c>
      <c r="C3806" s="92" t="s">
        <v>3775</v>
      </c>
      <c r="D3806" s="92" t="s">
        <v>6219</v>
      </c>
      <c r="E3806" s="170">
        <v>87.51</v>
      </c>
    </row>
    <row r="3807" spans="2:5" ht="50.1" customHeight="1">
      <c r="B3807" s="171">
        <v>92381</v>
      </c>
      <c r="C3807" s="92" t="s">
        <v>3776</v>
      </c>
      <c r="D3807" s="92" t="s">
        <v>6219</v>
      </c>
      <c r="E3807" s="170">
        <v>35.020000000000003</v>
      </c>
    </row>
    <row r="3808" spans="2:5" ht="50.1" customHeight="1">
      <c r="B3808" s="171">
        <v>92382</v>
      </c>
      <c r="C3808" s="92" t="s">
        <v>3777</v>
      </c>
      <c r="D3808" s="92" t="s">
        <v>6219</v>
      </c>
      <c r="E3808" s="170">
        <v>33.49</v>
      </c>
    </row>
    <row r="3809" spans="2:5" ht="50.1" customHeight="1">
      <c r="B3809" s="171">
        <v>92383</v>
      </c>
      <c r="C3809" s="92" t="s">
        <v>3778</v>
      </c>
      <c r="D3809" s="92" t="s">
        <v>6219</v>
      </c>
      <c r="E3809" s="170">
        <v>44.18</v>
      </c>
    </row>
    <row r="3810" spans="2:5" ht="50.1" customHeight="1">
      <c r="B3810" s="171">
        <v>92384</v>
      </c>
      <c r="C3810" s="92" t="s">
        <v>3779</v>
      </c>
      <c r="D3810" s="92" t="s">
        <v>6219</v>
      </c>
      <c r="E3810" s="170">
        <v>41.13</v>
      </c>
    </row>
    <row r="3811" spans="2:5" ht="50.1" customHeight="1">
      <c r="B3811" s="171">
        <v>92385</v>
      </c>
      <c r="C3811" s="92" t="s">
        <v>3780</v>
      </c>
      <c r="D3811" s="92" t="s">
        <v>6219</v>
      </c>
      <c r="E3811" s="170">
        <v>50.66</v>
      </c>
    </row>
    <row r="3812" spans="2:5" ht="50.1" customHeight="1">
      <c r="B3812" s="171">
        <v>92386</v>
      </c>
      <c r="C3812" s="92" t="s">
        <v>3781</v>
      </c>
      <c r="D3812" s="92" t="s">
        <v>6219</v>
      </c>
      <c r="E3812" s="170">
        <v>48.56</v>
      </c>
    </row>
    <row r="3813" spans="2:5" ht="50.1" customHeight="1">
      <c r="B3813" s="171">
        <v>92387</v>
      </c>
      <c r="C3813" s="92" t="s">
        <v>3782</v>
      </c>
      <c r="D3813" s="92" t="s">
        <v>6219</v>
      </c>
      <c r="E3813" s="170">
        <v>63.93</v>
      </c>
    </row>
    <row r="3814" spans="2:5" ht="50.1" customHeight="1">
      <c r="B3814" s="171">
        <v>92388</v>
      </c>
      <c r="C3814" s="92" t="s">
        <v>3783</v>
      </c>
      <c r="D3814" s="92" t="s">
        <v>6219</v>
      </c>
      <c r="E3814" s="170">
        <v>62.5</v>
      </c>
    </row>
    <row r="3815" spans="2:5" ht="50.1" customHeight="1">
      <c r="B3815" s="171">
        <v>92389</v>
      </c>
      <c r="C3815" s="92" t="s">
        <v>3784</v>
      </c>
      <c r="D3815" s="92" t="s">
        <v>6219</v>
      </c>
      <c r="E3815" s="170">
        <v>98.89</v>
      </c>
    </row>
    <row r="3816" spans="2:5" ht="50.1" customHeight="1">
      <c r="B3816" s="171">
        <v>92390</v>
      </c>
      <c r="C3816" s="92" t="s">
        <v>3785</v>
      </c>
      <c r="D3816" s="92" t="s">
        <v>6219</v>
      </c>
      <c r="E3816" s="170">
        <v>92.61</v>
      </c>
    </row>
    <row r="3817" spans="2:5" ht="50.1" customHeight="1">
      <c r="B3817" s="171">
        <v>92635</v>
      </c>
      <c r="C3817" s="92" t="s">
        <v>3786</v>
      </c>
      <c r="D3817" s="92" t="s">
        <v>6219</v>
      </c>
      <c r="E3817" s="170">
        <v>132.5</v>
      </c>
    </row>
    <row r="3818" spans="2:5" ht="50.1" customHeight="1">
      <c r="B3818" s="171">
        <v>92636</v>
      </c>
      <c r="C3818" s="92" t="s">
        <v>3787</v>
      </c>
      <c r="D3818" s="92" t="s">
        <v>6219</v>
      </c>
      <c r="E3818" s="170">
        <v>120.39</v>
      </c>
    </row>
    <row r="3819" spans="2:5" ht="50.1" customHeight="1">
      <c r="B3819" s="171">
        <v>92637</v>
      </c>
      <c r="C3819" s="92" t="s">
        <v>3788</v>
      </c>
      <c r="D3819" s="92" t="s">
        <v>6219</v>
      </c>
      <c r="E3819" s="170">
        <v>45.24</v>
      </c>
    </row>
    <row r="3820" spans="2:5" ht="50.1" customHeight="1">
      <c r="B3820" s="171">
        <v>92638</v>
      </c>
      <c r="C3820" s="92" t="s">
        <v>3789</v>
      </c>
      <c r="D3820" s="92" t="s">
        <v>6219</v>
      </c>
      <c r="E3820" s="170">
        <v>55.23</v>
      </c>
    </row>
    <row r="3821" spans="2:5" ht="50.1" customHeight="1">
      <c r="B3821" s="171">
        <v>92639</v>
      </c>
      <c r="C3821" s="92" t="s">
        <v>3790</v>
      </c>
      <c r="D3821" s="92" t="s">
        <v>6219</v>
      </c>
      <c r="E3821" s="170">
        <v>63.96</v>
      </c>
    </row>
    <row r="3822" spans="2:5" ht="50.1" customHeight="1">
      <c r="B3822" s="171">
        <v>92640</v>
      </c>
      <c r="C3822" s="92" t="s">
        <v>3791</v>
      </c>
      <c r="D3822" s="92" t="s">
        <v>6219</v>
      </c>
      <c r="E3822" s="170">
        <v>83.32</v>
      </c>
    </row>
    <row r="3823" spans="2:5" ht="50.1" customHeight="1">
      <c r="B3823" s="171">
        <v>92642</v>
      </c>
      <c r="C3823" s="92" t="s">
        <v>3792</v>
      </c>
      <c r="D3823" s="92" t="s">
        <v>6219</v>
      </c>
      <c r="E3823" s="170">
        <v>126.61</v>
      </c>
    </row>
    <row r="3824" spans="2:5" ht="50.1" customHeight="1">
      <c r="B3824" s="171">
        <v>92644</v>
      </c>
      <c r="C3824" s="92" t="s">
        <v>3793</v>
      </c>
      <c r="D3824" s="92" t="s">
        <v>6219</v>
      </c>
      <c r="E3824" s="170">
        <v>159.37</v>
      </c>
    </row>
    <row r="3825" spans="2:5" ht="50.1" customHeight="1">
      <c r="B3825" s="171">
        <v>92657</v>
      </c>
      <c r="C3825" s="92" t="s">
        <v>3794</v>
      </c>
      <c r="D3825" s="92" t="s">
        <v>6219</v>
      </c>
      <c r="E3825" s="170">
        <v>17.07</v>
      </c>
    </row>
    <row r="3826" spans="2:5" ht="50.1" customHeight="1">
      <c r="B3826" s="171">
        <v>92658</v>
      </c>
      <c r="C3826" s="92" t="s">
        <v>3795</v>
      </c>
      <c r="D3826" s="92" t="s">
        <v>6219</v>
      </c>
      <c r="E3826" s="170">
        <v>18.22</v>
      </c>
    </row>
    <row r="3827" spans="2:5" ht="50.1" customHeight="1">
      <c r="B3827" s="171">
        <v>92659</v>
      </c>
      <c r="C3827" s="92" t="s">
        <v>3796</v>
      </c>
      <c r="D3827" s="92" t="s">
        <v>6219</v>
      </c>
      <c r="E3827" s="170">
        <v>21.1</v>
      </c>
    </row>
    <row r="3828" spans="2:5" ht="50.1" customHeight="1">
      <c r="B3828" s="171">
        <v>92660</v>
      </c>
      <c r="C3828" s="92" t="s">
        <v>3797</v>
      </c>
      <c r="D3828" s="92" t="s">
        <v>6219</v>
      </c>
      <c r="E3828" s="170">
        <v>22.17</v>
      </c>
    </row>
    <row r="3829" spans="2:5" ht="50.1" customHeight="1">
      <c r="B3829" s="171">
        <v>92661</v>
      </c>
      <c r="C3829" s="92" t="s">
        <v>3798</v>
      </c>
      <c r="D3829" s="92" t="s">
        <v>6219</v>
      </c>
      <c r="E3829" s="170">
        <v>25.26</v>
      </c>
    </row>
    <row r="3830" spans="2:5" ht="50.1" customHeight="1">
      <c r="B3830" s="171">
        <v>92662</v>
      </c>
      <c r="C3830" s="92" t="s">
        <v>3799</v>
      </c>
      <c r="D3830" s="92" t="s">
        <v>6219</v>
      </c>
      <c r="E3830" s="170">
        <v>25.46</v>
      </c>
    </row>
    <row r="3831" spans="2:5" ht="50.1" customHeight="1">
      <c r="B3831" s="171">
        <v>92663</v>
      </c>
      <c r="C3831" s="92" t="s">
        <v>3800</v>
      </c>
      <c r="D3831" s="92" t="s">
        <v>6219</v>
      </c>
      <c r="E3831" s="170">
        <v>33.97</v>
      </c>
    </row>
    <row r="3832" spans="2:5" ht="50.1" customHeight="1">
      <c r="B3832" s="171">
        <v>92664</v>
      </c>
      <c r="C3832" s="92" t="s">
        <v>3801</v>
      </c>
      <c r="D3832" s="92" t="s">
        <v>6219</v>
      </c>
      <c r="E3832" s="170">
        <v>33.96</v>
      </c>
    </row>
    <row r="3833" spans="2:5" ht="50.1" customHeight="1">
      <c r="B3833" s="171">
        <v>92665</v>
      </c>
      <c r="C3833" s="92" t="s">
        <v>3802</v>
      </c>
      <c r="D3833" s="92" t="s">
        <v>6219</v>
      </c>
      <c r="E3833" s="170">
        <v>46.88</v>
      </c>
    </row>
    <row r="3834" spans="2:5" ht="50.1" customHeight="1">
      <c r="B3834" s="171">
        <v>92666</v>
      </c>
      <c r="C3834" s="92" t="s">
        <v>3803</v>
      </c>
      <c r="D3834" s="92" t="s">
        <v>6219</v>
      </c>
      <c r="E3834" s="170">
        <v>53.3</v>
      </c>
    </row>
    <row r="3835" spans="2:5" ht="50.1" customHeight="1">
      <c r="B3835" s="171">
        <v>92667</v>
      </c>
      <c r="C3835" s="92" t="s">
        <v>3804</v>
      </c>
      <c r="D3835" s="92" t="s">
        <v>6219</v>
      </c>
      <c r="E3835" s="170">
        <v>69.2</v>
      </c>
    </row>
    <row r="3836" spans="2:5" ht="50.1" customHeight="1">
      <c r="B3836" s="171">
        <v>92668</v>
      </c>
      <c r="C3836" s="92" t="s">
        <v>3805</v>
      </c>
      <c r="D3836" s="92" t="s">
        <v>6219</v>
      </c>
      <c r="E3836" s="170">
        <v>74.92</v>
      </c>
    </row>
    <row r="3837" spans="2:5" ht="50.1" customHeight="1">
      <c r="B3837" s="171">
        <v>92669</v>
      </c>
      <c r="C3837" s="92" t="s">
        <v>3806</v>
      </c>
      <c r="D3837" s="92" t="s">
        <v>6219</v>
      </c>
      <c r="E3837" s="170">
        <v>25.92</v>
      </c>
    </row>
    <row r="3838" spans="2:5" ht="50.1" customHeight="1">
      <c r="B3838" s="171">
        <v>92670</v>
      </c>
      <c r="C3838" s="92" t="s">
        <v>3807</v>
      </c>
      <c r="D3838" s="92" t="s">
        <v>6219</v>
      </c>
      <c r="E3838" s="170">
        <v>24.39</v>
      </c>
    </row>
    <row r="3839" spans="2:5" ht="50.1" customHeight="1">
      <c r="B3839" s="171">
        <v>92671</v>
      </c>
      <c r="C3839" s="92" t="s">
        <v>3808</v>
      </c>
      <c r="D3839" s="92" t="s">
        <v>6219</v>
      </c>
      <c r="E3839" s="170">
        <v>33.86</v>
      </c>
    </row>
    <row r="3840" spans="2:5" ht="50.1" customHeight="1">
      <c r="B3840" s="171">
        <v>92672</v>
      </c>
      <c r="C3840" s="92" t="s">
        <v>3809</v>
      </c>
      <c r="D3840" s="92" t="s">
        <v>6219</v>
      </c>
      <c r="E3840" s="170">
        <v>30.81</v>
      </c>
    </row>
    <row r="3841" spans="2:5" ht="50.1" customHeight="1">
      <c r="B3841" s="171">
        <v>92673</v>
      </c>
      <c r="C3841" s="92" t="s">
        <v>3810</v>
      </c>
      <c r="D3841" s="92" t="s">
        <v>6219</v>
      </c>
      <c r="E3841" s="170">
        <v>38.9</v>
      </c>
    </row>
    <row r="3842" spans="2:5" ht="50.1" customHeight="1">
      <c r="B3842" s="171">
        <v>92674</v>
      </c>
      <c r="C3842" s="92" t="s">
        <v>3811</v>
      </c>
      <c r="D3842" s="92" t="s">
        <v>6219</v>
      </c>
      <c r="E3842" s="170">
        <v>36.799999999999997</v>
      </c>
    </row>
    <row r="3843" spans="2:5" ht="50.1" customHeight="1">
      <c r="B3843" s="171">
        <v>92675</v>
      </c>
      <c r="C3843" s="92" t="s">
        <v>3812</v>
      </c>
      <c r="D3843" s="92" t="s">
        <v>6219</v>
      </c>
      <c r="E3843" s="170">
        <v>50.41</v>
      </c>
    </row>
    <row r="3844" spans="2:5" ht="50.1" customHeight="1">
      <c r="B3844" s="171">
        <v>92676</v>
      </c>
      <c r="C3844" s="92" t="s">
        <v>3813</v>
      </c>
      <c r="D3844" s="92" t="s">
        <v>6219</v>
      </c>
      <c r="E3844" s="170">
        <v>48.98</v>
      </c>
    </row>
    <row r="3845" spans="2:5" ht="50.1" customHeight="1">
      <c r="B3845" s="171">
        <v>92677</v>
      </c>
      <c r="C3845" s="92" t="s">
        <v>3814</v>
      </c>
      <c r="D3845" s="92" t="s">
        <v>6219</v>
      </c>
      <c r="E3845" s="170">
        <v>82.68</v>
      </c>
    </row>
    <row r="3846" spans="2:5" ht="50.1" customHeight="1">
      <c r="B3846" s="171">
        <v>92678</v>
      </c>
      <c r="C3846" s="92" t="s">
        <v>3815</v>
      </c>
      <c r="D3846" s="92" t="s">
        <v>6219</v>
      </c>
      <c r="E3846" s="170">
        <v>76.400000000000006</v>
      </c>
    </row>
    <row r="3847" spans="2:5" ht="50.1" customHeight="1">
      <c r="B3847" s="171">
        <v>92679</v>
      </c>
      <c r="C3847" s="92" t="s">
        <v>3816</v>
      </c>
      <c r="D3847" s="92" t="s">
        <v>6219</v>
      </c>
      <c r="E3847" s="170">
        <v>113.63</v>
      </c>
    </row>
    <row r="3848" spans="2:5" ht="50.1" customHeight="1">
      <c r="B3848" s="171">
        <v>92680</v>
      </c>
      <c r="C3848" s="92" t="s">
        <v>3817</v>
      </c>
      <c r="D3848" s="92" t="s">
        <v>6219</v>
      </c>
      <c r="E3848" s="170">
        <v>101.52</v>
      </c>
    </row>
    <row r="3849" spans="2:5" ht="50.1" customHeight="1">
      <c r="B3849" s="171">
        <v>92681</v>
      </c>
      <c r="C3849" s="92" t="s">
        <v>3818</v>
      </c>
      <c r="D3849" s="92" t="s">
        <v>6219</v>
      </c>
      <c r="E3849" s="170">
        <v>33.1</v>
      </c>
    </row>
    <row r="3850" spans="2:5" ht="50.1" customHeight="1">
      <c r="B3850" s="171">
        <v>92682</v>
      </c>
      <c r="C3850" s="92" t="s">
        <v>3819</v>
      </c>
      <c r="D3850" s="92" t="s">
        <v>6219</v>
      </c>
      <c r="E3850" s="170">
        <v>41.42</v>
      </c>
    </row>
    <row r="3851" spans="2:5" ht="50.1" customHeight="1">
      <c r="B3851" s="171">
        <v>92683</v>
      </c>
      <c r="C3851" s="92" t="s">
        <v>3820</v>
      </c>
      <c r="D3851" s="92" t="s">
        <v>6219</v>
      </c>
      <c r="E3851" s="170">
        <v>48.3</v>
      </c>
    </row>
    <row r="3852" spans="2:5" ht="50.1" customHeight="1">
      <c r="B3852" s="171">
        <v>92684</v>
      </c>
      <c r="C3852" s="92" t="s">
        <v>3821</v>
      </c>
      <c r="D3852" s="92" t="s">
        <v>6219</v>
      </c>
      <c r="E3852" s="170">
        <v>65.28</v>
      </c>
    </row>
    <row r="3853" spans="2:5" ht="50.1" customHeight="1">
      <c r="B3853" s="171">
        <v>92685</v>
      </c>
      <c r="C3853" s="92" t="s">
        <v>3822</v>
      </c>
      <c r="D3853" s="92" t="s">
        <v>6219</v>
      </c>
      <c r="E3853" s="170">
        <v>105.02</v>
      </c>
    </row>
    <row r="3854" spans="2:5" ht="50.1" customHeight="1">
      <c r="B3854" s="171">
        <v>92686</v>
      </c>
      <c r="C3854" s="92" t="s">
        <v>3823</v>
      </c>
      <c r="D3854" s="92" t="s">
        <v>6219</v>
      </c>
      <c r="E3854" s="170">
        <v>134.19</v>
      </c>
    </row>
    <row r="3855" spans="2:5" ht="50.1" customHeight="1">
      <c r="B3855" s="171">
        <v>92692</v>
      </c>
      <c r="C3855" s="92" t="s">
        <v>3824</v>
      </c>
      <c r="D3855" s="92" t="s">
        <v>6219</v>
      </c>
      <c r="E3855" s="170">
        <v>9.19</v>
      </c>
    </row>
    <row r="3856" spans="2:5" ht="50.1" customHeight="1">
      <c r="B3856" s="171">
        <v>92693</v>
      </c>
      <c r="C3856" s="92" t="s">
        <v>3825</v>
      </c>
      <c r="D3856" s="92" t="s">
        <v>6219</v>
      </c>
      <c r="E3856" s="170">
        <v>9.44</v>
      </c>
    </row>
    <row r="3857" spans="2:5" ht="50.1" customHeight="1">
      <c r="B3857" s="171">
        <v>92694</v>
      </c>
      <c r="C3857" s="92" t="s">
        <v>3826</v>
      </c>
      <c r="D3857" s="92" t="s">
        <v>6219</v>
      </c>
      <c r="E3857" s="170">
        <v>14.59</v>
      </c>
    </row>
    <row r="3858" spans="2:5" ht="50.1" customHeight="1">
      <c r="B3858" s="171">
        <v>92695</v>
      </c>
      <c r="C3858" s="92" t="s">
        <v>3827</v>
      </c>
      <c r="D3858" s="92" t="s">
        <v>6219</v>
      </c>
      <c r="E3858" s="170">
        <v>14.85</v>
      </c>
    </row>
    <row r="3859" spans="2:5" ht="50.1" customHeight="1">
      <c r="B3859" s="171">
        <v>92696</v>
      </c>
      <c r="C3859" s="92" t="s">
        <v>3828</v>
      </c>
      <c r="D3859" s="92" t="s">
        <v>6219</v>
      </c>
      <c r="E3859" s="170">
        <v>22.87</v>
      </c>
    </row>
    <row r="3860" spans="2:5" ht="50.1" customHeight="1">
      <c r="B3860" s="171">
        <v>92697</v>
      </c>
      <c r="C3860" s="92" t="s">
        <v>3829</v>
      </c>
      <c r="D3860" s="92" t="s">
        <v>6219</v>
      </c>
      <c r="E3860" s="170">
        <v>24.02</v>
      </c>
    </row>
    <row r="3861" spans="2:5" ht="50.1" customHeight="1">
      <c r="B3861" s="171">
        <v>92698</v>
      </c>
      <c r="C3861" s="92" t="s">
        <v>3830</v>
      </c>
      <c r="D3861" s="92" t="s">
        <v>6219</v>
      </c>
      <c r="E3861" s="170">
        <v>13.58</v>
      </c>
    </row>
    <row r="3862" spans="2:5" ht="50.1" customHeight="1">
      <c r="B3862" s="171">
        <v>92699</v>
      </c>
      <c r="C3862" s="92" t="s">
        <v>3831</v>
      </c>
      <c r="D3862" s="92" t="s">
        <v>6219</v>
      </c>
      <c r="E3862" s="170">
        <v>12.75</v>
      </c>
    </row>
    <row r="3863" spans="2:5" ht="50.1" customHeight="1">
      <c r="B3863" s="171">
        <v>92700</v>
      </c>
      <c r="C3863" s="92" t="s">
        <v>3832</v>
      </c>
      <c r="D3863" s="92" t="s">
        <v>6219</v>
      </c>
      <c r="E3863" s="170">
        <v>22.17</v>
      </c>
    </row>
    <row r="3864" spans="2:5" ht="50.1" customHeight="1">
      <c r="B3864" s="171">
        <v>92701</v>
      </c>
      <c r="C3864" s="92" t="s">
        <v>3833</v>
      </c>
      <c r="D3864" s="92" t="s">
        <v>6219</v>
      </c>
      <c r="E3864" s="170">
        <v>20.93</v>
      </c>
    </row>
    <row r="3865" spans="2:5" ht="50.1" customHeight="1">
      <c r="B3865" s="171">
        <v>92702</v>
      </c>
      <c r="C3865" s="92" t="s">
        <v>3834</v>
      </c>
      <c r="D3865" s="92" t="s">
        <v>6219</v>
      </c>
      <c r="E3865" s="170">
        <v>34.67</v>
      </c>
    </row>
    <row r="3866" spans="2:5" ht="50.1" customHeight="1">
      <c r="B3866" s="171">
        <v>92703</v>
      </c>
      <c r="C3866" s="92" t="s">
        <v>3835</v>
      </c>
      <c r="D3866" s="92" t="s">
        <v>6219</v>
      </c>
      <c r="E3866" s="170">
        <v>33.14</v>
      </c>
    </row>
    <row r="3867" spans="2:5" ht="50.1" customHeight="1">
      <c r="B3867" s="171">
        <v>92704</v>
      </c>
      <c r="C3867" s="92" t="s">
        <v>3836</v>
      </c>
      <c r="D3867" s="92" t="s">
        <v>6219</v>
      </c>
      <c r="E3867" s="170">
        <v>17.170000000000002</v>
      </c>
    </row>
    <row r="3868" spans="2:5" ht="50.1" customHeight="1">
      <c r="B3868" s="171">
        <v>92705</v>
      </c>
      <c r="C3868" s="92" t="s">
        <v>3837</v>
      </c>
      <c r="D3868" s="92" t="s">
        <v>6219</v>
      </c>
      <c r="E3868" s="170">
        <v>27.65</v>
      </c>
    </row>
    <row r="3869" spans="2:5" ht="50.1" customHeight="1">
      <c r="B3869" s="171">
        <v>92706</v>
      </c>
      <c r="C3869" s="92" t="s">
        <v>3838</v>
      </c>
      <c r="D3869" s="92" t="s">
        <v>6219</v>
      </c>
      <c r="E3869" s="170">
        <v>44.76</v>
      </c>
    </row>
    <row r="3870" spans="2:5" ht="50.1" customHeight="1">
      <c r="B3870" s="171">
        <v>92889</v>
      </c>
      <c r="C3870" s="92" t="s">
        <v>3839</v>
      </c>
      <c r="D3870" s="92" t="s">
        <v>6219</v>
      </c>
      <c r="E3870" s="170">
        <v>84.7</v>
      </c>
    </row>
    <row r="3871" spans="2:5" ht="50.1" customHeight="1">
      <c r="B3871" s="171">
        <v>92890</v>
      </c>
      <c r="C3871" s="92" t="s">
        <v>3840</v>
      </c>
      <c r="D3871" s="92" t="s">
        <v>6219</v>
      </c>
      <c r="E3871" s="170">
        <v>128.27000000000001</v>
      </c>
    </row>
    <row r="3872" spans="2:5" ht="50.1" customHeight="1">
      <c r="B3872" s="171">
        <v>92891</v>
      </c>
      <c r="C3872" s="92" t="s">
        <v>3841</v>
      </c>
      <c r="D3872" s="92" t="s">
        <v>6219</v>
      </c>
      <c r="E3872" s="170">
        <v>187.96</v>
      </c>
    </row>
    <row r="3873" spans="2:5" ht="50.1" customHeight="1">
      <c r="B3873" s="171">
        <v>92892</v>
      </c>
      <c r="C3873" s="92" t="s">
        <v>3842</v>
      </c>
      <c r="D3873" s="92" t="s">
        <v>6219</v>
      </c>
      <c r="E3873" s="170">
        <v>36.68</v>
      </c>
    </row>
    <row r="3874" spans="2:5" ht="50.1" customHeight="1">
      <c r="B3874" s="171">
        <v>92893</v>
      </c>
      <c r="C3874" s="92" t="s">
        <v>3843</v>
      </c>
      <c r="D3874" s="92" t="s">
        <v>6219</v>
      </c>
      <c r="E3874" s="170">
        <v>52.12</v>
      </c>
    </row>
    <row r="3875" spans="2:5" ht="50.1" customHeight="1">
      <c r="B3875" s="171">
        <v>92894</v>
      </c>
      <c r="C3875" s="92" t="s">
        <v>3844</v>
      </c>
      <c r="D3875" s="92" t="s">
        <v>6219</v>
      </c>
      <c r="E3875" s="170">
        <v>62.25</v>
      </c>
    </row>
    <row r="3876" spans="2:5" ht="50.1" customHeight="1">
      <c r="B3876" s="171">
        <v>92895</v>
      </c>
      <c r="C3876" s="92" t="s">
        <v>3845</v>
      </c>
      <c r="D3876" s="92" t="s">
        <v>6219</v>
      </c>
      <c r="E3876" s="170">
        <v>84.68</v>
      </c>
    </row>
    <row r="3877" spans="2:5" ht="50.1" customHeight="1">
      <c r="B3877" s="171">
        <v>92896</v>
      </c>
      <c r="C3877" s="92" t="s">
        <v>3846</v>
      </c>
      <c r="D3877" s="92" t="s">
        <v>6219</v>
      </c>
      <c r="E3877" s="170">
        <v>129.36000000000001</v>
      </c>
    </row>
    <row r="3878" spans="2:5" ht="50.1" customHeight="1">
      <c r="B3878" s="171">
        <v>92897</v>
      </c>
      <c r="C3878" s="92" t="s">
        <v>3847</v>
      </c>
      <c r="D3878" s="92" t="s">
        <v>6219</v>
      </c>
      <c r="E3878" s="170">
        <v>190.2</v>
      </c>
    </row>
    <row r="3879" spans="2:5" ht="50.1" customHeight="1">
      <c r="B3879" s="171">
        <v>92898</v>
      </c>
      <c r="C3879" s="92" t="s">
        <v>3848</v>
      </c>
      <c r="D3879" s="92" t="s">
        <v>6219</v>
      </c>
      <c r="E3879" s="170">
        <v>30.62</v>
      </c>
    </row>
    <row r="3880" spans="2:5" ht="50.1" customHeight="1">
      <c r="B3880" s="171">
        <v>92899</v>
      </c>
      <c r="C3880" s="92" t="s">
        <v>3849</v>
      </c>
      <c r="D3880" s="92" t="s">
        <v>6219</v>
      </c>
      <c r="E3880" s="170">
        <v>45.23</v>
      </c>
    </row>
    <row r="3881" spans="2:5" ht="50.1" customHeight="1">
      <c r="B3881" s="171">
        <v>92900</v>
      </c>
      <c r="C3881" s="92" t="s">
        <v>3850</v>
      </c>
      <c r="D3881" s="92" t="s">
        <v>6219</v>
      </c>
      <c r="E3881" s="170">
        <v>54.4</v>
      </c>
    </row>
    <row r="3882" spans="2:5" ht="50.1" customHeight="1">
      <c r="B3882" s="171">
        <v>92901</v>
      </c>
      <c r="C3882" s="92" t="s">
        <v>3851</v>
      </c>
      <c r="D3882" s="92" t="s">
        <v>6219</v>
      </c>
      <c r="E3882" s="170">
        <v>75.64</v>
      </c>
    </row>
    <row r="3883" spans="2:5" ht="50.1" customHeight="1">
      <c r="B3883" s="171">
        <v>92902</v>
      </c>
      <c r="C3883" s="92" t="s">
        <v>3852</v>
      </c>
      <c r="D3883" s="92" t="s">
        <v>6219</v>
      </c>
      <c r="E3883" s="170">
        <v>118.54</v>
      </c>
    </row>
    <row r="3884" spans="2:5" ht="50.1" customHeight="1">
      <c r="B3884" s="171">
        <v>92903</v>
      </c>
      <c r="C3884" s="92" t="s">
        <v>3853</v>
      </c>
      <c r="D3884" s="92" t="s">
        <v>6219</v>
      </c>
      <c r="E3884" s="170">
        <v>177.61</v>
      </c>
    </row>
    <row r="3885" spans="2:5" ht="50.1" customHeight="1">
      <c r="B3885" s="171">
        <v>92904</v>
      </c>
      <c r="C3885" s="92" t="s">
        <v>3854</v>
      </c>
      <c r="D3885" s="92" t="s">
        <v>6219</v>
      </c>
      <c r="E3885" s="170">
        <v>20.83</v>
      </c>
    </row>
    <row r="3886" spans="2:5" ht="50.1" customHeight="1">
      <c r="B3886" s="171">
        <v>92905</v>
      </c>
      <c r="C3886" s="92" t="s">
        <v>3855</v>
      </c>
      <c r="D3886" s="92" t="s">
        <v>6219</v>
      </c>
      <c r="E3886" s="170">
        <v>29.78</v>
      </c>
    </row>
    <row r="3887" spans="2:5" ht="50.1" customHeight="1">
      <c r="B3887" s="171">
        <v>92906</v>
      </c>
      <c r="C3887" s="92" t="s">
        <v>3856</v>
      </c>
      <c r="D3887" s="92" t="s">
        <v>6219</v>
      </c>
      <c r="E3887" s="170">
        <v>36.42</v>
      </c>
    </row>
    <row r="3888" spans="2:5" ht="50.1" customHeight="1">
      <c r="B3888" s="171">
        <v>92907</v>
      </c>
      <c r="C3888" s="92" t="s">
        <v>3857</v>
      </c>
      <c r="D3888" s="92" t="s">
        <v>6219</v>
      </c>
      <c r="E3888" s="170">
        <v>45.44</v>
      </c>
    </row>
    <row r="3889" spans="2:5" ht="50.1" customHeight="1">
      <c r="B3889" s="171">
        <v>92908</v>
      </c>
      <c r="C3889" s="92" t="s">
        <v>3858</v>
      </c>
      <c r="D3889" s="92" t="s">
        <v>6219</v>
      </c>
      <c r="E3889" s="170">
        <v>45.44</v>
      </c>
    </row>
    <row r="3890" spans="2:5" ht="50.1" customHeight="1">
      <c r="B3890" s="171">
        <v>92909</v>
      </c>
      <c r="C3890" s="92" t="s">
        <v>3859</v>
      </c>
      <c r="D3890" s="92" t="s">
        <v>6219</v>
      </c>
      <c r="E3890" s="170">
        <v>45.44</v>
      </c>
    </row>
    <row r="3891" spans="2:5" ht="50.1" customHeight="1">
      <c r="B3891" s="171">
        <v>92910</v>
      </c>
      <c r="C3891" s="92" t="s">
        <v>3860</v>
      </c>
      <c r="D3891" s="92" t="s">
        <v>6219</v>
      </c>
      <c r="E3891" s="170">
        <v>65.739999999999995</v>
      </c>
    </row>
    <row r="3892" spans="2:5" ht="50.1" customHeight="1">
      <c r="B3892" s="171">
        <v>92911</v>
      </c>
      <c r="C3892" s="92" t="s">
        <v>3861</v>
      </c>
      <c r="D3892" s="92" t="s">
        <v>6219</v>
      </c>
      <c r="E3892" s="170">
        <v>65.739999999999995</v>
      </c>
    </row>
    <row r="3893" spans="2:5" ht="50.1" customHeight="1">
      <c r="B3893" s="171">
        <v>92912</v>
      </c>
      <c r="C3893" s="92" t="s">
        <v>3862</v>
      </c>
      <c r="D3893" s="92" t="s">
        <v>6219</v>
      </c>
      <c r="E3893" s="170">
        <v>88.12</v>
      </c>
    </row>
    <row r="3894" spans="2:5" ht="50.1" customHeight="1">
      <c r="B3894" s="171">
        <v>92913</v>
      </c>
      <c r="C3894" s="92" t="s">
        <v>3863</v>
      </c>
      <c r="D3894" s="92" t="s">
        <v>6219</v>
      </c>
      <c r="E3894" s="170">
        <v>90</v>
      </c>
    </row>
    <row r="3895" spans="2:5" ht="50.1" customHeight="1">
      <c r="B3895" s="171">
        <v>92914</v>
      </c>
      <c r="C3895" s="92" t="s">
        <v>3864</v>
      </c>
      <c r="D3895" s="92" t="s">
        <v>6219</v>
      </c>
      <c r="E3895" s="170">
        <v>90</v>
      </c>
    </row>
    <row r="3896" spans="2:5" ht="50.1" customHeight="1">
      <c r="B3896" s="171">
        <v>92918</v>
      </c>
      <c r="C3896" s="92" t="s">
        <v>3865</v>
      </c>
      <c r="D3896" s="92" t="s">
        <v>6219</v>
      </c>
      <c r="E3896" s="170">
        <v>24.18</v>
      </c>
    </row>
    <row r="3897" spans="2:5" ht="50.1" customHeight="1">
      <c r="B3897" s="171">
        <v>92920</v>
      </c>
      <c r="C3897" s="92" t="s">
        <v>3866</v>
      </c>
      <c r="D3897" s="92" t="s">
        <v>6219</v>
      </c>
      <c r="E3897" s="170">
        <v>24.35</v>
      </c>
    </row>
    <row r="3898" spans="2:5" ht="50.1" customHeight="1">
      <c r="B3898" s="171">
        <v>92925</v>
      </c>
      <c r="C3898" s="92" t="s">
        <v>3867</v>
      </c>
      <c r="D3898" s="92" t="s">
        <v>6219</v>
      </c>
      <c r="E3898" s="170">
        <v>29.92</v>
      </c>
    </row>
    <row r="3899" spans="2:5" ht="50.1" customHeight="1">
      <c r="B3899" s="171">
        <v>92926</v>
      </c>
      <c r="C3899" s="92" t="s">
        <v>3868</v>
      </c>
      <c r="D3899" s="92" t="s">
        <v>6219</v>
      </c>
      <c r="E3899" s="170">
        <v>29.91</v>
      </c>
    </row>
    <row r="3900" spans="2:5" ht="50.1" customHeight="1">
      <c r="B3900" s="171">
        <v>92927</v>
      </c>
      <c r="C3900" s="92" t="s">
        <v>3869</v>
      </c>
      <c r="D3900" s="92" t="s">
        <v>6219</v>
      </c>
      <c r="E3900" s="170">
        <v>29.91</v>
      </c>
    </row>
    <row r="3901" spans="2:5" ht="50.1" customHeight="1">
      <c r="B3901" s="171">
        <v>92928</v>
      </c>
      <c r="C3901" s="92" t="s">
        <v>3870</v>
      </c>
      <c r="D3901" s="92" t="s">
        <v>6219</v>
      </c>
      <c r="E3901" s="170">
        <v>34.200000000000003</v>
      </c>
    </row>
    <row r="3902" spans="2:5" ht="50.1" customHeight="1">
      <c r="B3902" s="171">
        <v>92929</v>
      </c>
      <c r="C3902" s="92" t="s">
        <v>3871</v>
      </c>
      <c r="D3902" s="92" t="s">
        <v>6219</v>
      </c>
      <c r="E3902" s="170">
        <v>34.200000000000003</v>
      </c>
    </row>
    <row r="3903" spans="2:5" ht="50.1" customHeight="1">
      <c r="B3903" s="171">
        <v>92930</v>
      </c>
      <c r="C3903" s="92" t="s">
        <v>3872</v>
      </c>
      <c r="D3903" s="92" t="s">
        <v>6219</v>
      </c>
      <c r="E3903" s="170">
        <v>34.200000000000003</v>
      </c>
    </row>
    <row r="3904" spans="2:5" ht="50.1" customHeight="1">
      <c r="B3904" s="171">
        <v>92931</v>
      </c>
      <c r="C3904" s="92" t="s">
        <v>3873</v>
      </c>
      <c r="D3904" s="92" t="s">
        <v>6219</v>
      </c>
      <c r="E3904" s="170">
        <v>45.42</v>
      </c>
    </row>
    <row r="3905" spans="2:5" ht="50.1" customHeight="1">
      <c r="B3905" s="171">
        <v>92932</v>
      </c>
      <c r="C3905" s="92" t="s">
        <v>3874</v>
      </c>
      <c r="D3905" s="92" t="s">
        <v>6219</v>
      </c>
      <c r="E3905" s="170">
        <v>45.42</v>
      </c>
    </row>
    <row r="3906" spans="2:5" ht="50.1" customHeight="1">
      <c r="B3906" s="171">
        <v>92933</v>
      </c>
      <c r="C3906" s="92" t="s">
        <v>3875</v>
      </c>
      <c r="D3906" s="92" t="s">
        <v>6219</v>
      </c>
      <c r="E3906" s="170">
        <v>45.42</v>
      </c>
    </row>
    <row r="3907" spans="2:5" ht="50.1" customHeight="1">
      <c r="B3907" s="171">
        <v>92934</v>
      </c>
      <c r="C3907" s="92" t="s">
        <v>3876</v>
      </c>
      <c r="D3907" s="92" t="s">
        <v>6219</v>
      </c>
      <c r="E3907" s="170">
        <v>66.83</v>
      </c>
    </row>
    <row r="3908" spans="2:5" ht="50.1" customHeight="1">
      <c r="B3908" s="171">
        <v>92935</v>
      </c>
      <c r="C3908" s="92" t="s">
        <v>3877</v>
      </c>
      <c r="D3908" s="92" t="s">
        <v>6219</v>
      </c>
      <c r="E3908" s="170">
        <v>66.83</v>
      </c>
    </row>
    <row r="3909" spans="2:5" ht="50.1" customHeight="1">
      <c r="B3909" s="171">
        <v>92936</v>
      </c>
      <c r="C3909" s="92" t="s">
        <v>3878</v>
      </c>
      <c r="D3909" s="92" t="s">
        <v>6219</v>
      </c>
      <c r="E3909" s="170">
        <v>92.24</v>
      </c>
    </row>
    <row r="3910" spans="2:5" ht="50.1" customHeight="1">
      <c r="B3910" s="171">
        <v>92937</v>
      </c>
      <c r="C3910" s="92" t="s">
        <v>3879</v>
      </c>
      <c r="D3910" s="92" t="s">
        <v>6219</v>
      </c>
      <c r="E3910" s="170">
        <v>92.24</v>
      </c>
    </row>
    <row r="3911" spans="2:5" ht="50.1" customHeight="1">
      <c r="B3911" s="171">
        <v>92938</v>
      </c>
      <c r="C3911" s="92" t="s">
        <v>3880</v>
      </c>
      <c r="D3911" s="92" t="s">
        <v>6219</v>
      </c>
      <c r="E3911" s="170">
        <v>18.12</v>
      </c>
    </row>
    <row r="3912" spans="2:5" ht="50.1" customHeight="1">
      <c r="B3912" s="171">
        <v>92939</v>
      </c>
      <c r="C3912" s="92" t="s">
        <v>3881</v>
      </c>
      <c r="D3912" s="92" t="s">
        <v>6219</v>
      </c>
      <c r="E3912" s="170">
        <v>18.29</v>
      </c>
    </row>
    <row r="3913" spans="2:5" ht="50.1" customHeight="1">
      <c r="B3913" s="171">
        <v>92940</v>
      </c>
      <c r="C3913" s="92" t="s">
        <v>3882</v>
      </c>
      <c r="D3913" s="92" t="s">
        <v>6219</v>
      </c>
      <c r="E3913" s="170">
        <v>23.03</v>
      </c>
    </row>
    <row r="3914" spans="2:5" ht="50.1" customHeight="1">
      <c r="B3914" s="171">
        <v>92941</v>
      </c>
      <c r="C3914" s="92" t="s">
        <v>3883</v>
      </c>
      <c r="D3914" s="92" t="s">
        <v>6219</v>
      </c>
      <c r="E3914" s="170">
        <v>23.02</v>
      </c>
    </row>
    <row r="3915" spans="2:5" ht="50.1" customHeight="1">
      <c r="B3915" s="171">
        <v>92942</v>
      </c>
      <c r="C3915" s="92" t="s">
        <v>3884</v>
      </c>
      <c r="D3915" s="92" t="s">
        <v>6219</v>
      </c>
      <c r="E3915" s="170">
        <v>23.02</v>
      </c>
    </row>
    <row r="3916" spans="2:5" ht="50.1" customHeight="1">
      <c r="B3916" s="171">
        <v>92943</v>
      </c>
      <c r="C3916" s="92" t="s">
        <v>3885</v>
      </c>
      <c r="D3916" s="92" t="s">
        <v>6219</v>
      </c>
      <c r="E3916" s="170">
        <v>26.35</v>
      </c>
    </row>
    <row r="3917" spans="2:5" ht="50.1" customHeight="1">
      <c r="B3917" s="171">
        <v>92944</v>
      </c>
      <c r="C3917" s="92" t="s">
        <v>3886</v>
      </c>
      <c r="D3917" s="92" t="s">
        <v>6219</v>
      </c>
      <c r="E3917" s="170">
        <v>26.35</v>
      </c>
    </row>
    <row r="3918" spans="2:5" ht="50.1" customHeight="1">
      <c r="B3918" s="171">
        <v>92945</v>
      </c>
      <c r="C3918" s="92" t="s">
        <v>3887</v>
      </c>
      <c r="D3918" s="92" t="s">
        <v>6219</v>
      </c>
      <c r="E3918" s="170">
        <v>26.35</v>
      </c>
    </row>
    <row r="3919" spans="2:5" ht="50.1" customHeight="1">
      <c r="B3919" s="171">
        <v>92946</v>
      </c>
      <c r="C3919" s="92" t="s">
        <v>3888</v>
      </c>
      <c r="D3919" s="92" t="s">
        <v>6219</v>
      </c>
      <c r="E3919" s="170">
        <v>36.380000000000003</v>
      </c>
    </row>
    <row r="3920" spans="2:5" ht="50.1" customHeight="1">
      <c r="B3920" s="171">
        <v>92947</v>
      </c>
      <c r="C3920" s="92" t="s">
        <v>3889</v>
      </c>
      <c r="D3920" s="92" t="s">
        <v>6219</v>
      </c>
      <c r="E3920" s="170">
        <v>36.380000000000003</v>
      </c>
    </row>
    <row r="3921" spans="2:5" ht="50.1" customHeight="1">
      <c r="B3921" s="171">
        <v>92948</v>
      </c>
      <c r="C3921" s="92" t="s">
        <v>3890</v>
      </c>
      <c r="D3921" s="92" t="s">
        <v>6219</v>
      </c>
      <c r="E3921" s="170">
        <v>36.380000000000003</v>
      </c>
    </row>
    <row r="3922" spans="2:5" ht="50.1" customHeight="1">
      <c r="B3922" s="171">
        <v>92949</v>
      </c>
      <c r="C3922" s="92" t="s">
        <v>3891</v>
      </c>
      <c r="D3922" s="92" t="s">
        <v>6219</v>
      </c>
      <c r="E3922" s="170">
        <v>56.01</v>
      </c>
    </row>
    <row r="3923" spans="2:5" ht="50.1" customHeight="1">
      <c r="B3923" s="171">
        <v>92950</v>
      </c>
      <c r="C3923" s="92" t="s">
        <v>3892</v>
      </c>
      <c r="D3923" s="92" t="s">
        <v>6219</v>
      </c>
      <c r="E3923" s="170">
        <v>56.01</v>
      </c>
    </row>
    <row r="3924" spans="2:5" ht="50.1" customHeight="1">
      <c r="B3924" s="171">
        <v>92951</v>
      </c>
      <c r="C3924" s="92" t="s">
        <v>3893</v>
      </c>
      <c r="D3924" s="92" t="s">
        <v>6219</v>
      </c>
      <c r="E3924" s="170">
        <v>79.650000000000006</v>
      </c>
    </row>
    <row r="3925" spans="2:5" ht="50.1" customHeight="1">
      <c r="B3925" s="171">
        <v>92952</v>
      </c>
      <c r="C3925" s="92" t="s">
        <v>3894</v>
      </c>
      <c r="D3925" s="92" t="s">
        <v>6219</v>
      </c>
      <c r="E3925" s="170">
        <v>79.650000000000006</v>
      </c>
    </row>
    <row r="3926" spans="2:5" ht="50.1" customHeight="1">
      <c r="B3926" s="171">
        <v>92953</v>
      </c>
      <c r="C3926" s="92" t="s">
        <v>3895</v>
      </c>
      <c r="D3926" s="92" t="s">
        <v>6219</v>
      </c>
      <c r="E3926" s="170">
        <v>15.68</v>
      </c>
    </row>
    <row r="3927" spans="2:5" ht="50.1" customHeight="1">
      <c r="B3927" s="171">
        <v>93050</v>
      </c>
      <c r="C3927" s="92" t="s">
        <v>3896</v>
      </c>
      <c r="D3927" s="92" t="s">
        <v>6219</v>
      </c>
      <c r="E3927" s="170">
        <v>7.03</v>
      </c>
    </row>
    <row r="3928" spans="2:5" ht="50.1" customHeight="1">
      <c r="B3928" s="171">
        <v>93051</v>
      </c>
      <c r="C3928" s="92" t="s">
        <v>3897</v>
      </c>
      <c r="D3928" s="92" t="s">
        <v>6219</v>
      </c>
      <c r="E3928" s="170">
        <v>6.51</v>
      </c>
    </row>
    <row r="3929" spans="2:5" ht="50.1" customHeight="1">
      <c r="B3929" s="171">
        <v>93052</v>
      </c>
      <c r="C3929" s="92" t="s">
        <v>3898</v>
      </c>
      <c r="D3929" s="92" t="s">
        <v>6219</v>
      </c>
      <c r="E3929" s="170">
        <v>299.94</v>
      </c>
    </row>
    <row r="3930" spans="2:5" ht="50.1" customHeight="1">
      <c r="B3930" s="171">
        <v>93054</v>
      </c>
      <c r="C3930" s="92" t="s">
        <v>3899</v>
      </c>
      <c r="D3930" s="92" t="s">
        <v>6219</v>
      </c>
      <c r="E3930" s="170">
        <v>13.14</v>
      </c>
    </row>
    <row r="3931" spans="2:5" ht="50.1" customHeight="1">
      <c r="B3931" s="171">
        <v>93055</v>
      </c>
      <c r="C3931" s="92" t="s">
        <v>3900</v>
      </c>
      <c r="D3931" s="92" t="s">
        <v>6219</v>
      </c>
      <c r="E3931" s="170">
        <v>26.43</v>
      </c>
    </row>
    <row r="3932" spans="2:5" ht="50.1" customHeight="1">
      <c r="B3932" s="171">
        <v>93056</v>
      </c>
      <c r="C3932" s="92" t="s">
        <v>3901</v>
      </c>
      <c r="D3932" s="92" t="s">
        <v>6219</v>
      </c>
      <c r="E3932" s="170">
        <v>10.18</v>
      </c>
    </row>
    <row r="3933" spans="2:5" ht="50.1" customHeight="1">
      <c r="B3933" s="171">
        <v>93057</v>
      </c>
      <c r="C3933" s="92" t="s">
        <v>3902</v>
      </c>
      <c r="D3933" s="92" t="s">
        <v>6219</v>
      </c>
      <c r="E3933" s="170">
        <v>8.94</v>
      </c>
    </row>
    <row r="3934" spans="2:5" ht="50.1" customHeight="1">
      <c r="B3934" s="171">
        <v>93058</v>
      </c>
      <c r="C3934" s="92" t="s">
        <v>3903</v>
      </c>
      <c r="D3934" s="92" t="s">
        <v>6219</v>
      </c>
      <c r="E3934" s="170">
        <v>329.86</v>
      </c>
    </row>
    <row r="3935" spans="2:5" ht="50.1" customHeight="1">
      <c r="B3935" s="171">
        <v>93059</v>
      </c>
      <c r="C3935" s="92" t="s">
        <v>3904</v>
      </c>
      <c r="D3935" s="92" t="s">
        <v>6219</v>
      </c>
      <c r="E3935" s="170">
        <v>17.97</v>
      </c>
    </row>
    <row r="3936" spans="2:5" ht="50.1" customHeight="1">
      <c r="B3936" s="171">
        <v>93060</v>
      </c>
      <c r="C3936" s="92" t="s">
        <v>3905</v>
      </c>
      <c r="D3936" s="92" t="s">
        <v>6219</v>
      </c>
      <c r="E3936" s="170">
        <v>45.85</v>
      </c>
    </row>
    <row r="3937" spans="2:5" ht="50.1" customHeight="1">
      <c r="B3937" s="171">
        <v>93061</v>
      </c>
      <c r="C3937" s="92" t="s">
        <v>3906</v>
      </c>
      <c r="D3937" s="92" t="s">
        <v>6219</v>
      </c>
      <c r="E3937" s="170">
        <v>18.78</v>
      </c>
    </row>
    <row r="3938" spans="2:5" ht="50.1" customHeight="1">
      <c r="B3938" s="171">
        <v>93062</v>
      </c>
      <c r="C3938" s="92" t="s">
        <v>3907</v>
      </c>
      <c r="D3938" s="92" t="s">
        <v>6219</v>
      </c>
      <c r="E3938" s="170">
        <v>16.37</v>
      </c>
    </row>
    <row r="3939" spans="2:5" ht="50.1" customHeight="1">
      <c r="B3939" s="171">
        <v>93063</v>
      </c>
      <c r="C3939" s="92" t="s">
        <v>3908</v>
      </c>
      <c r="D3939" s="92" t="s">
        <v>6219</v>
      </c>
      <c r="E3939" s="170">
        <v>377.83</v>
      </c>
    </row>
    <row r="3940" spans="2:5" ht="50.1" customHeight="1">
      <c r="B3940" s="171">
        <v>93064</v>
      </c>
      <c r="C3940" s="92" t="s">
        <v>3909</v>
      </c>
      <c r="D3940" s="92" t="s">
        <v>6219</v>
      </c>
      <c r="E3940" s="170">
        <v>28.81</v>
      </c>
    </row>
    <row r="3941" spans="2:5" ht="50.1" customHeight="1">
      <c r="B3941" s="171">
        <v>93065</v>
      </c>
      <c r="C3941" s="92" t="s">
        <v>3910</v>
      </c>
      <c r="D3941" s="92" t="s">
        <v>6219</v>
      </c>
      <c r="E3941" s="170">
        <v>27.03</v>
      </c>
    </row>
    <row r="3942" spans="2:5" ht="50.1" customHeight="1">
      <c r="B3942" s="171">
        <v>93066</v>
      </c>
      <c r="C3942" s="92" t="s">
        <v>3911</v>
      </c>
      <c r="D3942" s="92" t="s">
        <v>6219</v>
      </c>
      <c r="E3942" s="170">
        <v>474.25</v>
      </c>
    </row>
    <row r="3943" spans="2:5" ht="50.1" customHeight="1">
      <c r="B3943" s="171">
        <v>93067</v>
      </c>
      <c r="C3943" s="92" t="s">
        <v>3912</v>
      </c>
      <c r="D3943" s="92" t="s">
        <v>6219</v>
      </c>
      <c r="E3943" s="170">
        <v>42.55</v>
      </c>
    </row>
    <row r="3944" spans="2:5" ht="50.1" customHeight="1">
      <c r="B3944" s="171">
        <v>93068</v>
      </c>
      <c r="C3944" s="92" t="s">
        <v>3913</v>
      </c>
      <c r="D3944" s="92" t="s">
        <v>6219</v>
      </c>
      <c r="E3944" s="170">
        <v>37.32</v>
      </c>
    </row>
    <row r="3945" spans="2:5" ht="50.1" customHeight="1">
      <c r="B3945" s="171">
        <v>93069</v>
      </c>
      <c r="C3945" s="92" t="s">
        <v>3914</v>
      </c>
      <c r="D3945" s="92" t="s">
        <v>6219</v>
      </c>
      <c r="E3945" s="170">
        <v>657.15</v>
      </c>
    </row>
    <row r="3946" spans="2:5" ht="50.1" customHeight="1">
      <c r="B3946" s="171">
        <v>93070</v>
      </c>
      <c r="C3946" s="92" t="s">
        <v>3915</v>
      </c>
      <c r="D3946" s="92" t="s">
        <v>6219</v>
      </c>
      <c r="E3946" s="170">
        <v>106.44</v>
      </c>
    </row>
    <row r="3947" spans="2:5" ht="50.1" customHeight="1">
      <c r="B3947" s="171">
        <v>93071</v>
      </c>
      <c r="C3947" s="92" t="s">
        <v>3916</v>
      </c>
      <c r="D3947" s="92" t="s">
        <v>6219</v>
      </c>
      <c r="E3947" s="170">
        <v>98.9</v>
      </c>
    </row>
    <row r="3948" spans="2:5" ht="50.1" customHeight="1">
      <c r="B3948" s="171">
        <v>93072</v>
      </c>
      <c r="C3948" s="92" t="s">
        <v>3917</v>
      </c>
      <c r="D3948" s="92" t="s">
        <v>6219</v>
      </c>
      <c r="E3948" s="170">
        <v>866.96</v>
      </c>
    </row>
    <row r="3949" spans="2:5" ht="50.1" customHeight="1">
      <c r="B3949" s="171">
        <v>93073</v>
      </c>
      <c r="C3949" s="92" t="s">
        <v>3918</v>
      </c>
      <c r="D3949" s="92" t="s">
        <v>6219</v>
      </c>
      <c r="E3949" s="170">
        <v>48.38</v>
      </c>
    </row>
    <row r="3950" spans="2:5" ht="50.1" customHeight="1">
      <c r="B3950" s="171">
        <v>93074</v>
      </c>
      <c r="C3950" s="92" t="s">
        <v>3919</v>
      </c>
      <c r="D3950" s="92" t="s">
        <v>6219</v>
      </c>
      <c r="E3950" s="170">
        <v>7.97</v>
      </c>
    </row>
    <row r="3951" spans="2:5" ht="50.1" customHeight="1">
      <c r="B3951" s="171">
        <v>93075</v>
      </c>
      <c r="C3951" s="92" t="s">
        <v>3920</v>
      </c>
      <c r="D3951" s="92" t="s">
        <v>6219</v>
      </c>
      <c r="E3951" s="170">
        <v>12.94</v>
      </c>
    </row>
    <row r="3952" spans="2:5" ht="50.1" customHeight="1">
      <c r="B3952" s="171">
        <v>93076</v>
      </c>
      <c r="C3952" s="92" t="s">
        <v>3921</v>
      </c>
      <c r="D3952" s="92" t="s">
        <v>6219</v>
      </c>
      <c r="E3952" s="170">
        <v>12.66</v>
      </c>
    </row>
    <row r="3953" spans="2:5" ht="50.1" customHeight="1">
      <c r="B3953" s="171">
        <v>93077</v>
      </c>
      <c r="C3953" s="92" t="s">
        <v>3922</v>
      </c>
      <c r="D3953" s="92" t="s">
        <v>6219</v>
      </c>
      <c r="E3953" s="170">
        <v>18.25</v>
      </c>
    </row>
    <row r="3954" spans="2:5" ht="50.1" customHeight="1">
      <c r="B3954" s="171">
        <v>93078</v>
      </c>
      <c r="C3954" s="92" t="s">
        <v>3923</v>
      </c>
      <c r="D3954" s="92" t="s">
        <v>6219</v>
      </c>
      <c r="E3954" s="170">
        <v>19.71</v>
      </c>
    </row>
    <row r="3955" spans="2:5" ht="50.1" customHeight="1">
      <c r="B3955" s="171">
        <v>93079</v>
      </c>
      <c r="C3955" s="92" t="s">
        <v>3924</v>
      </c>
      <c r="D3955" s="92" t="s">
        <v>6219</v>
      </c>
      <c r="E3955" s="170">
        <v>17.510000000000002</v>
      </c>
    </row>
    <row r="3956" spans="2:5" ht="50.1" customHeight="1">
      <c r="B3956" s="171">
        <v>93080</v>
      </c>
      <c r="C3956" s="92" t="s">
        <v>3925</v>
      </c>
      <c r="D3956" s="92" t="s">
        <v>6219</v>
      </c>
      <c r="E3956" s="170">
        <v>5.22</v>
      </c>
    </row>
    <row r="3957" spans="2:5" ht="50.1" customHeight="1">
      <c r="B3957" s="171">
        <v>93081</v>
      </c>
      <c r="C3957" s="92" t="s">
        <v>3926</v>
      </c>
      <c r="D3957" s="92" t="s">
        <v>6219</v>
      </c>
      <c r="E3957" s="170">
        <v>11.53</v>
      </c>
    </row>
    <row r="3958" spans="2:5" ht="50.1" customHeight="1">
      <c r="B3958" s="171">
        <v>93082</v>
      </c>
      <c r="C3958" s="92" t="s">
        <v>3927</v>
      </c>
      <c r="D3958" s="92" t="s">
        <v>6219</v>
      </c>
      <c r="E3958" s="170">
        <v>14.04</v>
      </c>
    </row>
    <row r="3959" spans="2:5" ht="50.1" customHeight="1">
      <c r="B3959" s="171">
        <v>93083</v>
      </c>
      <c r="C3959" s="92" t="s">
        <v>3928</v>
      </c>
      <c r="D3959" s="92" t="s">
        <v>6219</v>
      </c>
      <c r="E3959" s="170">
        <v>259.45999999999998</v>
      </c>
    </row>
    <row r="3960" spans="2:5" ht="50.1" customHeight="1">
      <c r="B3960" s="171">
        <v>93084</v>
      </c>
      <c r="C3960" s="92" t="s">
        <v>3929</v>
      </c>
      <c r="D3960" s="92" t="s">
        <v>6219</v>
      </c>
      <c r="E3960" s="170">
        <v>8.39</v>
      </c>
    </row>
    <row r="3961" spans="2:5" ht="50.1" customHeight="1">
      <c r="B3961" s="171">
        <v>93085</v>
      </c>
      <c r="C3961" s="92" t="s">
        <v>3930</v>
      </c>
      <c r="D3961" s="92" t="s">
        <v>6219</v>
      </c>
      <c r="E3961" s="170">
        <v>7.87</v>
      </c>
    </row>
    <row r="3962" spans="2:5" ht="50.1" customHeight="1">
      <c r="B3962" s="171">
        <v>93086</v>
      </c>
      <c r="C3962" s="92" t="s">
        <v>3931</v>
      </c>
      <c r="D3962" s="92" t="s">
        <v>6219</v>
      </c>
      <c r="E3962" s="170">
        <v>301.3</v>
      </c>
    </row>
    <row r="3963" spans="2:5" ht="50.1" customHeight="1">
      <c r="B3963" s="171">
        <v>93087</v>
      </c>
      <c r="C3963" s="92" t="s">
        <v>3932</v>
      </c>
      <c r="D3963" s="92" t="s">
        <v>6219</v>
      </c>
      <c r="E3963" s="170">
        <v>12.55</v>
      </c>
    </row>
    <row r="3964" spans="2:5" ht="50.1" customHeight="1">
      <c r="B3964" s="171">
        <v>93088</v>
      </c>
      <c r="C3964" s="92" t="s">
        <v>3933</v>
      </c>
      <c r="D3964" s="92" t="s">
        <v>6219</v>
      </c>
      <c r="E3964" s="170">
        <v>14.59</v>
      </c>
    </row>
    <row r="3965" spans="2:5" ht="50.1" customHeight="1">
      <c r="B3965" s="171">
        <v>93089</v>
      </c>
      <c r="C3965" s="92" t="s">
        <v>3934</v>
      </c>
      <c r="D3965" s="92" t="s">
        <v>6219</v>
      </c>
      <c r="E3965" s="170">
        <v>27.79</v>
      </c>
    </row>
    <row r="3966" spans="2:5" ht="50.1" customHeight="1">
      <c r="B3966" s="171">
        <v>93090</v>
      </c>
      <c r="C3966" s="92" t="s">
        <v>3935</v>
      </c>
      <c r="D3966" s="92" t="s">
        <v>6219</v>
      </c>
      <c r="E3966" s="170">
        <v>11.53</v>
      </c>
    </row>
    <row r="3967" spans="2:5" ht="50.1" customHeight="1">
      <c r="B3967" s="171">
        <v>93091</v>
      </c>
      <c r="C3967" s="92" t="s">
        <v>3936</v>
      </c>
      <c r="D3967" s="92" t="s">
        <v>6219</v>
      </c>
      <c r="E3967" s="170">
        <v>10.29</v>
      </c>
    </row>
    <row r="3968" spans="2:5" ht="50.1" customHeight="1">
      <c r="B3968" s="171">
        <v>93092</v>
      </c>
      <c r="C3968" s="92" t="s">
        <v>3937</v>
      </c>
      <c r="D3968" s="92" t="s">
        <v>6219</v>
      </c>
      <c r="E3968" s="170">
        <v>331.21</v>
      </c>
    </row>
    <row r="3969" spans="2:5" ht="50.1" customHeight="1">
      <c r="B3969" s="171">
        <v>93093</v>
      </c>
      <c r="C3969" s="92" t="s">
        <v>3938</v>
      </c>
      <c r="D3969" s="92" t="s">
        <v>6219</v>
      </c>
      <c r="E3969" s="170">
        <v>19.32</v>
      </c>
    </row>
    <row r="3970" spans="2:5" ht="50.1" customHeight="1">
      <c r="B3970" s="171">
        <v>93094</v>
      </c>
      <c r="C3970" s="92" t="s">
        <v>3939</v>
      </c>
      <c r="D3970" s="92" t="s">
        <v>6219</v>
      </c>
      <c r="E3970" s="170">
        <v>47.2</v>
      </c>
    </row>
    <row r="3971" spans="2:5" ht="50.1" customHeight="1">
      <c r="B3971" s="171">
        <v>93095</v>
      </c>
      <c r="C3971" s="92" t="s">
        <v>3940</v>
      </c>
      <c r="D3971" s="92" t="s">
        <v>6219</v>
      </c>
      <c r="E3971" s="170">
        <v>35.97</v>
      </c>
    </row>
    <row r="3972" spans="2:5" ht="50.1" customHeight="1">
      <c r="B3972" s="171">
        <v>93096</v>
      </c>
      <c r="C3972" s="92" t="s">
        <v>3941</v>
      </c>
      <c r="D3972" s="92" t="s">
        <v>6219</v>
      </c>
      <c r="E3972" s="170">
        <v>51.06</v>
      </c>
    </row>
    <row r="3973" spans="2:5" ht="50.1" customHeight="1">
      <c r="B3973" s="171">
        <v>93097</v>
      </c>
      <c r="C3973" s="92" t="s">
        <v>3942</v>
      </c>
      <c r="D3973" s="92" t="s">
        <v>6219</v>
      </c>
      <c r="E3973" s="170">
        <v>8.1300000000000008</v>
      </c>
    </row>
    <row r="3974" spans="2:5" ht="50.1" customHeight="1">
      <c r="B3974" s="171">
        <v>93098</v>
      </c>
      <c r="C3974" s="92" t="s">
        <v>3943</v>
      </c>
      <c r="D3974" s="92" t="s">
        <v>6219</v>
      </c>
      <c r="E3974" s="170">
        <v>13.1</v>
      </c>
    </row>
    <row r="3975" spans="2:5" ht="50.1" customHeight="1">
      <c r="B3975" s="171">
        <v>93099</v>
      </c>
      <c r="C3975" s="92" t="s">
        <v>3944</v>
      </c>
      <c r="D3975" s="92" t="s">
        <v>6219</v>
      </c>
      <c r="E3975" s="170">
        <v>14.51</v>
      </c>
    </row>
    <row r="3976" spans="2:5" ht="50.1" customHeight="1">
      <c r="B3976" s="171">
        <v>93100</v>
      </c>
      <c r="C3976" s="92" t="s">
        <v>3945</v>
      </c>
      <c r="D3976" s="92" t="s">
        <v>6219</v>
      </c>
      <c r="E3976" s="170">
        <v>20.100000000000001</v>
      </c>
    </row>
    <row r="3977" spans="2:5" ht="50.1" customHeight="1">
      <c r="B3977" s="171">
        <v>93101</v>
      </c>
      <c r="C3977" s="92" t="s">
        <v>3946</v>
      </c>
      <c r="D3977" s="92" t="s">
        <v>6219</v>
      </c>
      <c r="E3977" s="170">
        <v>21.56</v>
      </c>
    </row>
    <row r="3978" spans="2:5" ht="50.1" customHeight="1">
      <c r="B3978" s="171">
        <v>93102</v>
      </c>
      <c r="C3978" s="92" t="s">
        <v>3947</v>
      </c>
      <c r="D3978" s="92" t="s">
        <v>6219</v>
      </c>
      <c r="E3978" s="170">
        <v>19.2</v>
      </c>
    </row>
    <row r="3979" spans="2:5" ht="50.1" customHeight="1">
      <c r="B3979" s="171">
        <v>93103</v>
      </c>
      <c r="C3979" s="92" t="s">
        <v>3948</v>
      </c>
      <c r="D3979" s="92" t="s">
        <v>6219</v>
      </c>
      <c r="E3979" s="170">
        <v>5.34</v>
      </c>
    </row>
    <row r="3980" spans="2:5" ht="50.1" customHeight="1">
      <c r="B3980" s="171">
        <v>93104</v>
      </c>
      <c r="C3980" s="92" t="s">
        <v>3949</v>
      </c>
      <c r="D3980" s="92" t="s">
        <v>6219</v>
      </c>
      <c r="E3980" s="170">
        <v>11.65</v>
      </c>
    </row>
    <row r="3981" spans="2:5" ht="50.1" customHeight="1">
      <c r="B3981" s="171">
        <v>93105</v>
      </c>
      <c r="C3981" s="92" t="s">
        <v>3950</v>
      </c>
      <c r="D3981" s="92" t="s">
        <v>6219</v>
      </c>
      <c r="E3981" s="170">
        <v>14.16</v>
      </c>
    </row>
    <row r="3982" spans="2:5" ht="50.1" customHeight="1">
      <c r="B3982" s="171">
        <v>93106</v>
      </c>
      <c r="C3982" s="92" t="s">
        <v>3951</v>
      </c>
      <c r="D3982" s="92" t="s">
        <v>6219</v>
      </c>
      <c r="E3982" s="170">
        <v>259.58</v>
      </c>
    </row>
    <row r="3983" spans="2:5" ht="50.1" customHeight="1">
      <c r="B3983" s="171">
        <v>93107</v>
      </c>
      <c r="C3983" s="92" t="s">
        <v>3952</v>
      </c>
      <c r="D3983" s="92" t="s">
        <v>6219</v>
      </c>
      <c r="E3983" s="170">
        <v>9.6</v>
      </c>
    </row>
    <row r="3984" spans="2:5" ht="50.1" customHeight="1">
      <c r="B3984" s="171">
        <v>93108</v>
      </c>
      <c r="C3984" s="92" t="s">
        <v>3953</v>
      </c>
      <c r="D3984" s="92" t="s">
        <v>6219</v>
      </c>
      <c r="E3984" s="170">
        <v>9.08</v>
      </c>
    </row>
    <row r="3985" spans="2:5" ht="50.1" customHeight="1">
      <c r="B3985" s="171">
        <v>93109</v>
      </c>
      <c r="C3985" s="92" t="s">
        <v>3954</v>
      </c>
      <c r="D3985" s="92" t="s">
        <v>6219</v>
      </c>
      <c r="E3985" s="170">
        <v>302.51</v>
      </c>
    </row>
    <row r="3986" spans="2:5" ht="50.1" customHeight="1">
      <c r="B3986" s="171">
        <v>93110</v>
      </c>
      <c r="C3986" s="92" t="s">
        <v>3955</v>
      </c>
      <c r="D3986" s="92" t="s">
        <v>6219</v>
      </c>
      <c r="E3986" s="170">
        <v>13.76</v>
      </c>
    </row>
    <row r="3987" spans="2:5" ht="50.1" customHeight="1">
      <c r="B3987" s="171">
        <v>93111</v>
      </c>
      <c r="C3987" s="92" t="s">
        <v>3956</v>
      </c>
      <c r="D3987" s="92" t="s">
        <v>6219</v>
      </c>
      <c r="E3987" s="170">
        <v>15.71</v>
      </c>
    </row>
    <row r="3988" spans="2:5" ht="50.1" customHeight="1">
      <c r="B3988" s="171">
        <v>93112</v>
      </c>
      <c r="C3988" s="92" t="s">
        <v>3957</v>
      </c>
      <c r="D3988" s="92" t="s">
        <v>6219</v>
      </c>
      <c r="E3988" s="170">
        <v>29</v>
      </c>
    </row>
    <row r="3989" spans="2:5" ht="50.1" customHeight="1">
      <c r="B3989" s="171">
        <v>93113</v>
      </c>
      <c r="C3989" s="92" t="s">
        <v>3958</v>
      </c>
      <c r="D3989" s="92" t="s">
        <v>6219</v>
      </c>
      <c r="E3989" s="170">
        <v>13.74</v>
      </c>
    </row>
    <row r="3990" spans="2:5" ht="50.1" customHeight="1">
      <c r="B3990" s="171">
        <v>93114</v>
      </c>
      <c r="C3990" s="92" t="s">
        <v>3959</v>
      </c>
      <c r="D3990" s="92" t="s">
        <v>6219</v>
      </c>
      <c r="E3990" s="170">
        <v>21.53</v>
      </c>
    </row>
    <row r="3991" spans="2:5" ht="50.1" customHeight="1">
      <c r="B3991" s="171">
        <v>93115</v>
      </c>
      <c r="C3991" s="92" t="s">
        <v>3960</v>
      </c>
      <c r="D3991" s="92" t="s">
        <v>6219</v>
      </c>
      <c r="E3991" s="170">
        <v>49.41</v>
      </c>
    </row>
    <row r="3992" spans="2:5" ht="50.1" customHeight="1">
      <c r="B3992" s="171">
        <v>93116</v>
      </c>
      <c r="C3992" s="92" t="s">
        <v>3961</v>
      </c>
      <c r="D3992" s="92" t="s">
        <v>6219</v>
      </c>
      <c r="E3992" s="170">
        <v>333.42</v>
      </c>
    </row>
    <row r="3993" spans="2:5" ht="50.1" customHeight="1">
      <c r="B3993" s="171">
        <v>93117</v>
      </c>
      <c r="C3993" s="92" t="s">
        <v>3962</v>
      </c>
      <c r="D3993" s="92" t="s">
        <v>6219</v>
      </c>
      <c r="E3993" s="170">
        <v>36.17</v>
      </c>
    </row>
    <row r="3994" spans="2:5" ht="50.1" customHeight="1">
      <c r="B3994" s="171">
        <v>93118</v>
      </c>
      <c r="C3994" s="92" t="s">
        <v>3963</v>
      </c>
      <c r="D3994" s="92" t="s">
        <v>6219</v>
      </c>
      <c r="E3994" s="170">
        <v>53.51</v>
      </c>
    </row>
    <row r="3995" spans="2:5" ht="50.1" customHeight="1">
      <c r="B3995" s="171">
        <v>93119</v>
      </c>
      <c r="C3995" s="92" t="s">
        <v>3964</v>
      </c>
      <c r="D3995" s="92" t="s">
        <v>6219</v>
      </c>
      <c r="E3995" s="170">
        <v>10.66</v>
      </c>
    </row>
    <row r="3996" spans="2:5" ht="50.1" customHeight="1">
      <c r="B3996" s="171">
        <v>93120</v>
      </c>
      <c r="C3996" s="92" t="s">
        <v>3965</v>
      </c>
      <c r="D3996" s="92" t="s">
        <v>6219</v>
      </c>
      <c r="E3996" s="170">
        <v>16.25</v>
      </c>
    </row>
    <row r="3997" spans="2:5" ht="50.1" customHeight="1">
      <c r="B3997" s="171">
        <v>93121</v>
      </c>
      <c r="C3997" s="92" t="s">
        <v>3966</v>
      </c>
      <c r="D3997" s="92" t="s">
        <v>6219</v>
      </c>
      <c r="E3997" s="170">
        <v>17.71</v>
      </c>
    </row>
    <row r="3998" spans="2:5" ht="50.1" customHeight="1">
      <c r="B3998" s="171">
        <v>93122</v>
      </c>
      <c r="C3998" s="92" t="s">
        <v>3967</v>
      </c>
      <c r="D3998" s="92" t="s">
        <v>6219</v>
      </c>
      <c r="E3998" s="170">
        <v>15.52</v>
      </c>
    </row>
    <row r="3999" spans="2:5" ht="50.1" customHeight="1">
      <c r="B3999" s="171">
        <v>93123</v>
      </c>
      <c r="C3999" s="92" t="s">
        <v>3968</v>
      </c>
      <c r="D3999" s="92" t="s">
        <v>6219</v>
      </c>
      <c r="E3999" s="170">
        <v>33.72</v>
      </c>
    </row>
    <row r="4000" spans="2:5" ht="50.1" customHeight="1">
      <c r="B4000" s="171">
        <v>93124</v>
      </c>
      <c r="C4000" s="92" t="s">
        <v>3969</v>
      </c>
      <c r="D4000" s="92" t="s">
        <v>6219</v>
      </c>
      <c r="E4000" s="170">
        <v>52.8</v>
      </c>
    </row>
    <row r="4001" spans="2:5" ht="50.1" customHeight="1">
      <c r="B4001" s="171">
        <v>93125</v>
      </c>
      <c r="C4001" s="92" t="s">
        <v>3970</v>
      </c>
      <c r="D4001" s="92" t="s">
        <v>6219</v>
      </c>
      <c r="E4001" s="170">
        <v>76.66</v>
      </c>
    </row>
    <row r="4002" spans="2:5" ht="50.1" customHeight="1">
      <c r="B4002" s="171">
        <v>93126</v>
      </c>
      <c r="C4002" s="92" t="s">
        <v>3971</v>
      </c>
      <c r="D4002" s="92" t="s">
        <v>6219</v>
      </c>
      <c r="E4002" s="170">
        <v>169.13</v>
      </c>
    </row>
    <row r="4003" spans="2:5" ht="50.1" customHeight="1">
      <c r="B4003" s="171">
        <v>93133</v>
      </c>
      <c r="C4003" s="92" t="s">
        <v>3972</v>
      </c>
      <c r="D4003" s="92" t="s">
        <v>6219</v>
      </c>
      <c r="E4003" s="170">
        <v>12.5</v>
      </c>
    </row>
    <row r="4004" spans="2:5" ht="50.1" customHeight="1">
      <c r="B4004" s="171">
        <v>94465</v>
      </c>
      <c r="C4004" s="92" t="s">
        <v>3973</v>
      </c>
      <c r="D4004" s="92" t="s">
        <v>6219</v>
      </c>
      <c r="E4004" s="170">
        <v>33.46</v>
      </c>
    </row>
    <row r="4005" spans="2:5" ht="50.1" customHeight="1">
      <c r="B4005" s="171">
        <v>94466</v>
      </c>
      <c r="C4005" s="92" t="s">
        <v>3974</v>
      </c>
      <c r="D4005" s="92" t="s">
        <v>6219</v>
      </c>
      <c r="E4005" s="170">
        <v>33.47</v>
      </c>
    </row>
    <row r="4006" spans="2:5" ht="50.1" customHeight="1">
      <c r="B4006" s="171">
        <v>94467</v>
      </c>
      <c r="C4006" s="92" t="s">
        <v>3975</v>
      </c>
      <c r="D4006" s="92" t="s">
        <v>6219</v>
      </c>
      <c r="E4006" s="170">
        <v>51.54</v>
      </c>
    </row>
    <row r="4007" spans="2:5" ht="50.1" customHeight="1">
      <c r="B4007" s="171">
        <v>94468</v>
      </c>
      <c r="C4007" s="92" t="s">
        <v>3976</v>
      </c>
      <c r="D4007" s="92" t="s">
        <v>6219</v>
      </c>
      <c r="E4007" s="170">
        <v>45.12</v>
      </c>
    </row>
    <row r="4008" spans="2:5" ht="50.1" customHeight="1">
      <c r="B4008" s="171">
        <v>94469</v>
      </c>
      <c r="C4008" s="92" t="s">
        <v>3977</v>
      </c>
      <c r="D4008" s="92" t="s">
        <v>6219</v>
      </c>
      <c r="E4008" s="170">
        <v>74.8</v>
      </c>
    </row>
    <row r="4009" spans="2:5" ht="50.1" customHeight="1">
      <c r="B4009" s="171">
        <v>94470</v>
      </c>
      <c r="C4009" s="92" t="s">
        <v>3978</v>
      </c>
      <c r="D4009" s="92" t="s">
        <v>6219</v>
      </c>
      <c r="E4009" s="170">
        <v>69.08</v>
      </c>
    </row>
    <row r="4010" spans="2:5" ht="50.1" customHeight="1">
      <c r="B4010" s="171">
        <v>94471</v>
      </c>
      <c r="C4010" s="92" t="s">
        <v>3979</v>
      </c>
      <c r="D4010" s="92" t="s">
        <v>6219</v>
      </c>
      <c r="E4010" s="170">
        <v>48.26</v>
      </c>
    </row>
    <row r="4011" spans="2:5" ht="50.1" customHeight="1">
      <c r="B4011" s="171">
        <v>94472</v>
      </c>
      <c r="C4011" s="92" t="s">
        <v>3980</v>
      </c>
      <c r="D4011" s="92" t="s">
        <v>6219</v>
      </c>
      <c r="E4011" s="170">
        <v>49.69</v>
      </c>
    </row>
    <row r="4012" spans="2:5" ht="50.1" customHeight="1">
      <c r="B4012" s="171">
        <v>94473</v>
      </c>
      <c r="C4012" s="92" t="s">
        <v>3981</v>
      </c>
      <c r="D4012" s="92" t="s">
        <v>6219</v>
      </c>
      <c r="E4012" s="170">
        <v>73.819999999999993</v>
      </c>
    </row>
    <row r="4013" spans="2:5" ht="50.1" customHeight="1">
      <c r="B4013" s="171">
        <v>94474</v>
      </c>
      <c r="C4013" s="92" t="s">
        <v>3982</v>
      </c>
      <c r="D4013" s="92" t="s">
        <v>6219</v>
      </c>
      <c r="E4013" s="170">
        <v>80.099999999999994</v>
      </c>
    </row>
    <row r="4014" spans="2:5" ht="50.1" customHeight="1">
      <c r="B4014" s="171">
        <v>94475</v>
      </c>
      <c r="C4014" s="92" t="s">
        <v>3983</v>
      </c>
      <c r="D4014" s="92" t="s">
        <v>6219</v>
      </c>
      <c r="E4014" s="170">
        <v>101.37</v>
      </c>
    </row>
    <row r="4015" spans="2:5" ht="50.1" customHeight="1">
      <c r="B4015" s="171">
        <v>94476</v>
      </c>
      <c r="C4015" s="92" t="s">
        <v>3984</v>
      </c>
      <c r="D4015" s="92" t="s">
        <v>6219</v>
      </c>
      <c r="E4015" s="170">
        <v>113.48</v>
      </c>
    </row>
    <row r="4016" spans="2:5" ht="50.1" customHeight="1">
      <c r="B4016" s="171">
        <v>94477</v>
      </c>
      <c r="C4016" s="92" t="s">
        <v>3985</v>
      </c>
      <c r="D4016" s="92" t="s">
        <v>6219</v>
      </c>
      <c r="E4016" s="170">
        <v>64.209999999999994</v>
      </c>
    </row>
    <row r="4017" spans="2:5" ht="50.1" customHeight="1">
      <c r="B4017" s="171">
        <v>94478</v>
      </c>
      <c r="C4017" s="92" t="s">
        <v>3986</v>
      </c>
      <c r="D4017" s="92" t="s">
        <v>6219</v>
      </c>
      <c r="E4017" s="170">
        <v>101.46</v>
      </c>
    </row>
    <row r="4018" spans="2:5" ht="50.1" customHeight="1">
      <c r="B4018" s="171">
        <v>94479</v>
      </c>
      <c r="C4018" s="92" t="s">
        <v>3987</v>
      </c>
      <c r="D4018" s="92" t="s">
        <v>6219</v>
      </c>
      <c r="E4018" s="170">
        <v>133.9</v>
      </c>
    </row>
    <row r="4019" spans="2:5" ht="50.1" customHeight="1">
      <c r="B4019" s="171">
        <v>94606</v>
      </c>
      <c r="C4019" s="92" t="s">
        <v>3988</v>
      </c>
      <c r="D4019" s="92" t="s">
        <v>6219</v>
      </c>
      <c r="E4019" s="170">
        <v>47.78</v>
      </c>
    </row>
    <row r="4020" spans="2:5" ht="50.1" customHeight="1">
      <c r="B4020" s="171">
        <v>94608</v>
      </c>
      <c r="C4020" s="92" t="s">
        <v>3989</v>
      </c>
      <c r="D4020" s="92" t="s">
        <v>6219</v>
      </c>
      <c r="E4020" s="170">
        <v>114.07</v>
      </c>
    </row>
    <row r="4021" spans="2:5" ht="50.1" customHeight="1">
      <c r="B4021" s="171">
        <v>94610</v>
      </c>
      <c r="C4021" s="92" t="s">
        <v>3990</v>
      </c>
      <c r="D4021" s="92" t="s">
        <v>6219</v>
      </c>
      <c r="E4021" s="170">
        <v>168.52</v>
      </c>
    </row>
    <row r="4022" spans="2:5" ht="50.1" customHeight="1">
      <c r="B4022" s="171">
        <v>94612</v>
      </c>
      <c r="C4022" s="92" t="s">
        <v>3991</v>
      </c>
      <c r="D4022" s="92" t="s">
        <v>6219</v>
      </c>
      <c r="E4022" s="170">
        <v>235.44</v>
      </c>
    </row>
    <row r="4023" spans="2:5" ht="50.1" customHeight="1">
      <c r="B4023" s="171">
        <v>94614</v>
      </c>
      <c r="C4023" s="92" t="s">
        <v>3992</v>
      </c>
      <c r="D4023" s="92" t="s">
        <v>6219</v>
      </c>
      <c r="E4023" s="170">
        <v>80.38</v>
      </c>
    </row>
    <row r="4024" spans="2:5" ht="50.1" customHeight="1">
      <c r="B4024" s="171">
        <v>94615</v>
      </c>
      <c r="C4024" s="92" t="s">
        <v>3993</v>
      </c>
      <c r="D4024" s="92" t="s">
        <v>6219</v>
      </c>
      <c r="E4024" s="170">
        <v>90.78</v>
      </c>
    </row>
    <row r="4025" spans="2:5" ht="50.1" customHeight="1">
      <c r="B4025" s="171">
        <v>94616</v>
      </c>
      <c r="C4025" s="92" t="s">
        <v>3994</v>
      </c>
      <c r="D4025" s="92" t="s">
        <v>6219</v>
      </c>
      <c r="E4025" s="170">
        <v>217.14</v>
      </c>
    </row>
    <row r="4026" spans="2:5" ht="50.1" customHeight="1">
      <c r="B4026" s="171">
        <v>94617</v>
      </c>
      <c r="C4026" s="92" t="s">
        <v>3995</v>
      </c>
      <c r="D4026" s="92" t="s">
        <v>6219</v>
      </c>
      <c r="E4026" s="170">
        <v>180.96</v>
      </c>
    </row>
    <row r="4027" spans="2:5" ht="50.1" customHeight="1">
      <c r="B4027" s="171">
        <v>94618</v>
      </c>
      <c r="C4027" s="92" t="s">
        <v>3996</v>
      </c>
      <c r="D4027" s="92" t="s">
        <v>6219</v>
      </c>
      <c r="E4027" s="170">
        <v>213.59</v>
      </c>
    </row>
    <row r="4028" spans="2:5" ht="50.1" customHeight="1">
      <c r="B4028" s="171">
        <v>94620</v>
      </c>
      <c r="C4028" s="92" t="s">
        <v>3997</v>
      </c>
      <c r="D4028" s="92" t="s">
        <v>6219</v>
      </c>
      <c r="E4028" s="170">
        <v>484.23</v>
      </c>
    </row>
    <row r="4029" spans="2:5" ht="50.1" customHeight="1">
      <c r="B4029" s="171">
        <v>94622</v>
      </c>
      <c r="C4029" s="92" t="s">
        <v>3998</v>
      </c>
      <c r="D4029" s="92" t="s">
        <v>6219</v>
      </c>
      <c r="E4029" s="170">
        <v>117.15</v>
      </c>
    </row>
    <row r="4030" spans="2:5" ht="50.1" customHeight="1">
      <c r="B4030" s="171">
        <v>94623</v>
      </c>
      <c r="C4030" s="92" t="s">
        <v>3999</v>
      </c>
      <c r="D4030" s="92" t="s">
        <v>6219</v>
      </c>
      <c r="E4030" s="170">
        <v>269.27</v>
      </c>
    </row>
    <row r="4031" spans="2:5" ht="50.1" customHeight="1">
      <c r="B4031" s="171">
        <v>94624</v>
      </c>
      <c r="C4031" s="92" t="s">
        <v>4000</v>
      </c>
      <c r="D4031" s="92" t="s">
        <v>6219</v>
      </c>
      <c r="E4031" s="170">
        <v>407.74</v>
      </c>
    </row>
    <row r="4032" spans="2:5" ht="50.1" customHeight="1">
      <c r="B4032" s="171">
        <v>94625</v>
      </c>
      <c r="C4032" s="92" t="s">
        <v>4001</v>
      </c>
      <c r="D4032" s="92" t="s">
        <v>6219</v>
      </c>
      <c r="E4032" s="170">
        <v>843.04</v>
      </c>
    </row>
    <row r="4033" spans="2:5" ht="50.1" customHeight="1">
      <c r="B4033" s="171">
        <v>94656</v>
      </c>
      <c r="C4033" s="92" t="s">
        <v>4002</v>
      </c>
      <c r="D4033" s="92" t="s">
        <v>6219</v>
      </c>
      <c r="E4033" s="170">
        <v>3.97</v>
      </c>
    </row>
    <row r="4034" spans="2:5" ht="50.1" customHeight="1">
      <c r="B4034" s="171">
        <v>94657</v>
      </c>
      <c r="C4034" s="92" t="s">
        <v>4003</v>
      </c>
      <c r="D4034" s="92" t="s">
        <v>6219</v>
      </c>
      <c r="E4034" s="170">
        <v>3.91</v>
      </c>
    </row>
    <row r="4035" spans="2:5" ht="50.1" customHeight="1">
      <c r="B4035" s="171">
        <v>94658</v>
      </c>
      <c r="C4035" s="92" t="s">
        <v>4004</v>
      </c>
      <c r="D4035" s="92" t="s">
        <v>6219</v>
      </c>
      <c r="E4035" s="170">
        <v>4.5599999999999996</v>
      </c>
    </row>
    <row r="4036" spans="2:5" ht="50.1" customHeight="1">
      <c r="B4036" s="171">
        <v>94659</v>
      </c>
      <c r="C4036" s="92" t="s">
        <v>4005</v>
      </c>
      <c r="D4036" s="92" t="s">
        <v>6219</v>
      </c>
      <c r="E4036" s="170">
        <v>4.62</v>
      </c>
    </row>
    <row r="4037" spans="2:5" ht="50.1" customHeight="1">
      <c r="B4037" s="171">
        <v>94660</v>
      </c>
      <c r="C4037" s="92" t="s">
        <v>4006</v>
      </c>
      <c r="D4037" s="92" t="s">
        <v>6219</v>
      </c>
      <c r="E4037" s="170">
        <v>7.37</v>
      </c>
    </row>
    <row r="4038" spans="2:5" ht="50.1" customHeight="1">
      <c r="B4038" s="171">
        <v>94661</v>
      </c>
      <c r="C4038" s="92" t="s">
        <v>4007</v>
      </c>
      <c r="D4038" s="92" t="s">
        <v>6219</v>
      </c>
      <c r="E4038" s="170">
        <v>7.66</v>
      </c>
    </row>
    <row r="4039" spans="2:5" ht="50.1" customHeight="1">
      <c r="B4039" s="171">
        <v>94662</v>
      </c>
      <c r="C4039" s="92" t="s">
        <v>4008</v>
      </c>
      <c r="D4039" s="92" t="s">
        <v>6219</v>
      </c>
      <c r="E4039" s="170">
        <v>7.97</v>
      </c>
    </row>
    <row r="4040" spans="2:5" ht="50.1" customHeight="1">
      <c r="B4040" s="171">
        <v>94663</v>
      </c>
      <c r="C4040" s="92" t="s">
        <v>4009</v>
      </c>
      <c r="D4040" s="92" t="s">
        <v>6219</v>
      </c>
      <c r="E4040" s="170">
        <v>8.08</v>
      </c>
    </row>
    <row r="4041" spans="2:5" ht="50.1" customHeight="1">
      <c r="B4041" s="171">
        <v>94664</v>
      </c>
      <c r="C4041" s="92" t="s">
        <v>4010</v>
      </c>
      <c r="D4041" s="92" t="s">
        <v>6219</v>
      </c>
      <c r="E4041" s="170">
        <v>16.850000000000001</v>
      </c>
    </row>
    <row r="4042" spans="2:5" ht="50.1" customHeight="1">
      <c r="B4042" s="171">
        <v>94665</v>
      </c>
      <c r="C4042" s="92" t="s">
        <v>4011</v>
      </c>
      <c r="D4042" s="92" t="s">
        <v>6219</v>
      </c>
      <c r="E4042" s="170">
        <v>16.84</v>
      </c>
    </row>
    <row r="4043" spans="2:5" ht="50.1" customHeight="1">
      <c r="B4043" s="171">
        <v>94666</v>
      </c>
      <c r="C4043" s="92" t="s">
        <v>4012</v>
      </c>
      <c r="D4043" s="92" t="s">
        <v>6219</v>
      </c>
      <c r="E4043" s="170">
        <v>20.27</v>
      </c>
    </row>
    <row r="4044" spans="2:5" ht="50.1" customHeight="1">
      <c r="B4044" s="171">
        <v>94667</v>
      </c>
      <c r="C4044" s="92" t="s">
        <v>4013</v>
      </c>
      <c r="D4044" s="92" t="s">
        <v>6219</v>
      </c>
      <c r="E4044" s="170">
        <v>22.4</v>
      </c>
    </row>
    <row r="4045" spans="2:5" ht="50.1" customHeight="1">
      <c r="B4045" s="171">
        <v>94668</v>
      </c>
      <c r="C4045" s="92" t="s">
        <v>4014</v>
      </c>
      <c r="D4045" s="92" t="s">
        <v>6219</v>
      </c>
      <c r="E4045" s="170">
        <v>34.75</v>
      </c>
    </row>
    <row r="4046" spans="2:5" ht="50.1" customHeight="1">
      <c r="B4046" s="171">
        <v>94669</v>
      </c>
      <c r="C4046" s="92" t="s">
        <v>4015</v>
      </c>
      <c r="D4046" s="92" t="s">
        <v>6219</v>
      </c>
      <c r="E4046" s="170">
        <v>46.71</v>
      </c>
    </row>
    <row r="4047" spans="2:5" ht="50.1" customHeight="1">
      <c r="B4047" s="171">
        <v>94670</v>
      </c>
      <c r="C4047" s="92" t="s">
        <v>4016</v>
      </c>
      <c r="D4047" s="92" t="s">
        <v>6219</v>
      </c>
      <c r="E4047" s="170">
        <v>45.4</v>
      </c>
    </row>
    <row r="4048" spans="2:5" ht="50.1" customHeight="1">
      <c r="B4048" s="171">
        <v>94671</v>
      </c>
      <c r="C4048" s="92" t="s">
        <v>4017</v>
      </c>
      <c r="D4048" s="92" t="s">
        <v>6219</v>
      </c>
      <c r="E4048" s="170">
        <v>65.319999999999993</v>
      </c>
    </row>
    <row r="4049" spans="2:5" ht="50.1" customHeight="1">
      <c r="B4049" s="171">
        <v>94672</v>
      </c>
      <c r="C4049" s="92" t="s">
        <v>4018</v>
      </c>
      <c r="D4049" s="92" t="s">
        <v>6219</v>
      </c>
      <c r="E4049" s="170">
        <v>6.8</v>
      </c>
    </row>
    <row r="4050" spans="2:5" ht="50.1" customHeight="1">
      <c r="B4050" s="171">
        <v>94673</v>
      </c>
      <c r="C4050" s="92" t="s">
        <v>4019</v>
      </c>
      <c r="D4050" s="92" t="s">
        <v>6219</v>
      </c>
      <c r="E4050" s="170">
        <v>6.64</v>
      </c>
    </row>
    <row r="4051" spans="2:5" ht="50.1" customHeight="1">
      <c r="B4051" s="171">
        <v>94674</v>
      </c>
      <c r="C4051" s="92" t="s">
        <v>4020</v>
      </c>
      <c r="D4051" s="92" t="s">
        <v>6219</v>
      </c>
      <c r="E4051" s="170">
        <v>6.08</v>
      </c>
    </row>
    <row r="4052" spans="2:5" ht="50.1" customHeight="1">
      <c r="B4052" s="171">
        <v>94675</v>
      </c>
      <c r="C4052" s="92" t="s">
        <v>4021</v>
      </c>
      <c r="D4052" s="92" t="s">
        <v>6219</v>
      </c>
      <c r="E4052" s="170">
        <v>9.09</v>
      </c>
    </row>
    <row r="4053" spans="2:5" ht="50.1" customHeight="1">
      <c r="B4053" s="171">
        <v>94676</v>
      </c>
      <c r="C4053" s="92" t="s">
        <v>4022</v>
      </c>
      <c r="D4053" s="92" t="s">
        <v>6219</v>
      </c>
      <c r="E4053" s="170">
        <v>10.28</v>
      </c>
    </row>
    <row r="4054" spans="2:5" ht="50.1" customHeight="1">
      <c r="B4054" s="171">
        <v>94677</v>
      </c>
      <c r="C4054" s="92" t="s">
        <v>4023</v>
      </c>
      <c r="D4054" s="92" t="s">
        <v>6219</v>
      </c>
      <c r="E4054" s="170">
        <v>14.81</v>
      </c>
    </row>
    <row r="4055" spans="2:5" ht="50.1" customHeight="1">
      <c r="B4055" s="171">
        <v>94678</v>
      </c>
      <c r="C4055" s="92" t="s">
        <v>4024</v>
      </c>
      <c r="D4055" s="92" t="s">
        <v>6219</v>
      </c>
      <c r="E4055" s="170">
        <v>10.55</v>
      </c>
    </row>
    <row r="4056" spans="2:5" ht="50.1" customHeight="1">
      <c r="B4056" s="171">
        <v>94679</v>
      </c>
      <c r="C4056" s="92" t="s">
        <v>4025</v>
      </c>
      <c r="D4056" s="92" t="s">
        <v>6219</v>
      </c>
      <c r="E4056" s="170">
        <v>16.52</v>
      </c>
    </row>
    <row r="4057" spans="2:5" ht="50.1" customHeight="1">
      <c r="B4057" s="171">
        <v>94680</v>
      </c>
      <c r="C4057" s="92" t="s">
        <v>4026</v>
      </c>
      <c r="D4057" s="92" t="s">
        <v>6219</v>
      </c>
      <c r="E4057" s="170">
        <v>27.57</v>
      </c>
    </row>
    <row r="4058" spans="2:5" ht="50.1" customHeight="1">
      <c r="B4058" s="171">
        <v>94681</v>
      </c>
      <c r="C4058" s="92" t="s">
        <v>4027</v>
      </c>
      <c r="D4058" s="92" t="s">
        <v>6219</v>
      </c>
      <c r="E4058" s="170">
        <v>35.75</v>
      </c>
    </row>
    <row r="4059" spans="2:5" ht="50.1" customHeight="1">
      <c r="B4059" s="171">
        <v>94682</v>
      </c>
      <c r="C4059" s="92" t="s">
        <v>4028</v>
      </c>
      <c r="D4059" s="92" t="s">
        <v>6219</v>
      </c>
      <c r="E4059" s="170">
        <v>69.650000000000006</v>
      </c>
    </row>
    <row r="4060" spans="2:5" ht="50.1" customHeight="1">
      <c r="B4060" s="171">
        <v>94683</v>
      </c>
      <c r="C4060" s="92" t="s">
        <v>4029</v>
      </c>
      <c r="D4060" s="92" t="s">
        <v>6219</v>
      </c>
      <c r="E4060" s="170">
        <v>45.64</v>
      </c>
    </row>
    <row r="4061" spans="2:5" ht="50.1" customHeight="1">
      <c r="B4061" s="171">
        <v>94684</v>
      </c>
      <c r="C4061" s="92" t="s">
        <v>4030</v>
      </c>
      <c r="D4061" s="92" t="s">
        <v>6219</v>
      </c>
      <c r="E4061" s="170">
        <v>89.91</v>
      </c>
    </row>
    <row r="4062" spans="2:5" ht="50.1" customHeight="1">
      <c r="B4062" s="171">
        <v>94685</v>
      </c>
      <c r="C4062" s="92" t="s">
        <v>4031</v>
      </c>
      <c r="D4062" s="92" t="s">
        <v>6219</v>
      </c>
      <c r="E4062" s="170">
        <v>69.92</v>
      </c>
    </row>
    <row r="4063" spans="2:5" ht="50.1" customHeight="1">
      <c r="B4063" s="171">
        <v>94686</v>
      </c>
      <c r="C4063" s="92" t="s">
        <v>4032</v>
      </c>
      <c r="D4063" s="92" t="s">
        <v>6219</v>
      </c>
      <c r="E4063" s="170">
        <v>165.27</v>
      </c>
    </row>
    <row r="4064" spans="2:5" ht="50.1" customHeight="1">
      <c r="B4064" s="171">
        <v>94687</v>
      </c>
      <c r="C4064" s="92" t="s">
        <v>4033</v>
      </c>
      <c r="D4064" s="92" t="s">
        <v>6219</v>
      </c>
      <c r="E4064" s="170">
        <v>135.13</v>
      </c>
    </row>
    <row r="4065" spans="2:5" ht="50.1" customHeight="1">
      <c r="B4065" s="171">
        <v>94688</v>
      </c>
      <c r="C4065" s="92" t="s">
        <v>4034</v>
      </c>
      <c r="D4065" s="92" t="s">
        <v>6219</v>
      </c>
      <c r="E4065" s="170">
        <v>7.15</v>
      </c>
    </row>
    <row r="4066" spans="2:5" ht="50.1" customHeight="1">
      <c r="B4066" s="171">
        <v>94689</v>
      </c>
      <c r="C4066" s="92" t="s">
        <v>4035</v>
      </c>
      <c r="D4066" s="92" t="s">
        <v>6219</v>
      </c>
      <c r="E4066" s="170">
        <v>9.31</v>
      </c>
    </row>
    <row r="4067" spans="2:5" ht="50.1" customHeight="1">
      <c r="B4067" s="171">
        <v>94690</v>
      </c>
      <c r="C4067" s="92" t="s">
        <v>4036</v>
      </c>
      <c r="D4067" s="92" t="s">
        <v>6219</v>
      </c>
      <c r="E4067" s="170">
        <v>8.9600000000000009</v>
      </c>
    </row>
    <row r="4068" spans="2:5" ht="50.1" customHeight="1">
      <c r="B4068" s="171">
        <v>94691</v>
      </c>
      <c r="C4068" s="92" t="s">
        <v>4037</v>
      </c>
      <c r="D4068" s="92" t="s">
        <v>6219</v>
      </c>
      <c r="E4068" s="170">
        <v>10.210000000000001</v>
      </c>
    </row>
    <row r="4069" spans="2:5" ht="50.1" customHeight="1">
      <c r="B4069" s="171">
        <v>94692</v>
      </c>
      <c r="C4069" s="92" t="s">
        <v>4038</v>
      </c>
      <c r="D4069" s="92" t="s">
        <v>6219</v>
      </c>
      <c r="E4069" s="170">
        <v>15.31</v>
      </c>
    </row>
    <row r="4070" spans="2:5" ht="50.1" customHeight="1">
      <c r="B4070" s="171">
        <v>94693</v>
      </c>
      <c r="C4070" s="92" t="s">
        <v>4039</v>
      </c>
      <c r="D4070" s="92" t="s">
        <v>6219</v>
      </c>
      <c r="E4070" s="170">
        <v>15.94</v>
      </c>
    </row>
    <row r="4071" spans="2:5" ht="50.1" customHeight="1">
      <c r="B4071" s="171">
        <v>94694</v>
      </c>
      <c r="C4071" s="92" t="s">
        <v>4040</v>
      </c>
      <c r="D4071" s="92" t="s">
        <v>6219</v>
      </c>
      <c r="E4071" s="170">
        <v>15.98</v>
      </c>
    </row>
    <row r="4072" spans="2:5" ht="50.1" customHeight="1">
      <c r="B4072" s="171">
        <v>94695</v>
      </c>
      <c r="C4072" s="92" t="s">
        <v>4041</v>
      </c>
      <c r="D4072" s="92" t="s">
        <v>6219</v>
      </c>
      <c r="E4072" s="170">
        <v>20.86</v>
      </c>
    </row>
    <row r="4073" spans="2:5" ht="50.1" customHeight="1">
      <c r="B4073" s="171">
        <v>94696</v>
      </c>
      <c r="C4073" s="92" t="s">
        <v>4042</v>
      </c>
      <c r="D4073" s="92" t="s">
        <v>6219</v>
      </c>
      <c r="E4073" s="170">
        <v>35.909999999999997</v>
      </c>
    </row>
    <row r="4074" spans="2:5" ht="50.1" customHeight="1">
      <c r="B4074" s="171">
        <v>94697</v>
      </c>
      <c r="C4074" s="92" t="s">
        <v>4043</v>
      </c>
      <c r="D4074" s="92" t="s">
        <v>6219</v>
      </c>
      <c r="E4074" s="170">
        <v>54.81</v>
      </c>
    </row>
    <row r="4075" spans="2:5" ht="50.1" customHeight="1">
      <c r="B4075" s="171">
        <v>94698</v>
      </c>
      <c r="C4075" s="92" t="s">
        <v>4044</v>
      </c>
      <c r="D4075" s="92" t="s">
        <v>6219</v>
      </c>
      <c r="E4075" s="170">
        <v>48.17</v>
      </c>
    </row>
    <row r="4076" spans="2:5" ht="50.1" customHeight="1">
      <c r="B4076" s="171">
        <v>94699</v>
      </c>
      <c r="C4076" s="92" t="s">
        <v>4045</v>
      </c>
      <c r="D4076" s="92" t="s">
        <v>6219</v>
      </c>
      <c r="E4076" s="170">
        <v>92.42</v>
      </c>
    </row>
    <row r="4077" spans="2:5" ht="50.1" customHeight="1">
      <c r="B4077" s="171">
        <v>94700</v>
      </c>
      <c r="C4077" s="92" t="s">
        <v>4046</v>
      </c>
      <c r="D4077" s="92" t="s">
        <v>6219</v>
      </c>
      <c r="E4077" s="170">
        <v>78.819999999999993</v>
      </c>
    </row>
    <row r="4078" spans="2:5" ht="50.1" customHeight="1">
      <c r="B4078" s="171">
        <v>94701</v>
      </c>
      <c r="C4078" s="92" t="s">
        <v>4047</v>
      </c>
      <c r="D4078" s="92" t="s">
        <v>6219</v>
      </c>
      <c r="E4078" s="170">
        <v>135.55000000000001</v>
      </c>
    </row>
    <row r="4079" spans="2:5" ht="50.1" customHeight="1">
      <c r="B4079" s="171">
        <v>94702</v>
      </c>
      <c r="C4079" s="92" t="s">
        <v>4048</v>
      </c>
      <c r="D4079" s="92" t="s">
        <v>6219</v>
      </c>
      <c r="E4079" s="170">
        <v>128.59</v>
      </c>
    </row>
    <row r="4080" spans="2:5" ht="50.1" customHeight="1">
      <c r="B4080" s="171">
        <v>94703</v>
      </c>
      <c r="C4080" s="92" t="s">
        <v>4049</v>
      </c>
      <c r="D4080" s="92" t="s">
        <v>6219</v>
      </c>
      <c r="E4080" s="170">
        <v>12.33</v>
      </c>
    </row>
    <row r="4081" spans="2:5" ht="50.1" customHeight="1">
      <c r="B4081" s="171">
        <v>94704</v>
      </c>
      <c r="C4081" s="92" t="s">
        <v>4050</v>
      </c>
      <c r="D4081" s="92" t="s">
        <v>6219</v>
      </c>
      <c r="E4081" s="170">
        <v>14.42</v>
      </c>
    </row>
    <row r="4082" spans="2:5" ht="50.1" customHeight="1">
      <c r="B4082" s="171">
        <v>94705</v>
      </c>
      <c r="C4082" s="92" t="s">
        <v>4051</v>
      </c>
      <c r="D4082" s="92" t="s">
        <v>6219</v>
      </c>
      <c r="E4082" s="170">
        <v>17.579999999999998</v>
      </c>
    </row>
    <row r="4083" spans="2:5" ht="50.1" customHeight="1">
      <c r="B4083" s="171">
        <v>94706</v>
      </c>
      <c r="C4083" s="92" t="s">
        <v>4052</v>
      </c>
      <c r="D4083" s="92" t="s">
        <v>6219</v>
      </c>
      <c r="E4083" s="170">
        <v>24.98</v>
      </c>
    </row>
    <row r="4084" spans="2:5" ht="50.1" customHeight="1">
      <c r="B4084" s="171">
        <v>94707</v>
      </c>
      <c r="C4084" s="92" t="s">
        <v>4053</v>
      </c>
      <c r="D4084" s="92" t="s">
        <v>6219</v>
      </c>
      <c r="E4084" s="170">
        <v>30.85</v>
      </c>
    </row>
    <row r="4085" spans="2:5" ht="50.1" customHeight="1">
      <c r="B4085" s="171">
        <v>94708</v>
      </c>
      <c r="C4085" s="92" t="s">
        <v>4054</v>
      </c>
      <c r="D4085" s="92" t="s">
        <v>6219</v>
      </c>
      <c r="E4085" s="170">
        <v>16.25</v>
      </c>
    </row>
    <row r="4086" spans="2:5" ht="50.1" customHeight="1">
      <c r="B4086" s="171">
        <v>94709</v>
      </c>
      <c r="C4086" s="92" t="s">
        <v>4055</v>
      </c>
      <c r="D4086" s="92" t="s">
        <v>6219</v>
      </c>
      <c r="E4086" s="170">
        <v>20.420000000000002</v>
      </c>
    </row>
    <row r="4087" spans="2:5" ht="50.1" customHeight="1">
      <c r="B4087" s="171">
        <v>94710</v>
      </c>
      <c r="C4087" s="92" t="s">
        <v>4056</v>
      </c>
      <c r="D4087" s="92" t="s">
        <v>6219</v>
      </c>
      <c r="E4087" s="170">
        <v>30.75</v>
      </c>
    </row>
    <row r="4088" spans="2:5" ht="50.1" customHeight="1">
      <c r="B4088" s="171">
        <v>94711</v>
      </c>
      <c r="C4088" s="92" t="s">
        <v>4057</v>
      </c>
      <c r="D4088" s="92" t="s">
        <v>6219</v>
      </c>
      <c r="E4088" s="170">
        <v>36.68</v>
      </c>
    </row>
    <row r="4089" spans="2:5" ht="50.1" customHeight="1">
      <c r="B4089" s="171">
        <v>94712</v>
      </c>
      <c r="C4089" s="92" t="s">
        <v>4058</v>
      </c>
      <c r="D4089" s="92" t="s">
        <v>6219</v>
      </c>
      <c r="E4089" s="170">
        <v>48.54</v>
      </c>
    </row>
    <row r="4090" spans="2:5" ht="50.1" customHeight="1">
      <c r="B4090" s="171">
        <v>94713</v>
      </c>
      <c r="C4090" s="92" t="s">
        <v>4059</v>
      </c>
      <c r="D4090" s="92" t="s">
        <v>6219</v>
      </c>
      <c r="E4090" s="170">
        <v>123.79</v>
      </c>
    </row>
    <row r="4091" spans="2:5" ht="50.1" customHeight="1">
      <c r="B4091" s="171">
        <v>94714</v>
      </c>
      <c r="C4091" s="92" t="s">
        <v>4060</v>
      </c>
      <c r="D4091" s="92" t="s">
        <v>6219</v>
      </c>
      <c r="E4091" s="170">
        <v>167.18</v>
      </c>
    </row>
    <row r="4092" spans="2:5" ht="50.1" customHeight="1">
      <c r="B4092" s="171">
        <v>94715</v>
      </c>
      <c r="C4092" s="92" t="s">
        <v>4061</v>
      </c>
      <c r="D4092" s="92" t="s">
        <v>6219</v>
      </c>
      <c r="E4092" s="170">
        <v>230.1</v>
      </c>
    </row>
    <row r="4093" spans="2:5" ht="50.1" customHeight="1">
      <c r="B4093" s="171">
        <v>94724</v>
      </c>
      <c r="C4093" s="92" t="s">
        <v>4062</v>
      </c>
      <c r="D4093" s="92" t="s">
        <v>6219</v>
      </c>
      <c r="E4093" s="170">
        <v>16.510000000000002</v>
      </c>
    </row>
    <row r="4094" spans="2:5" ht="50.1" customHeight="1">
      <c r="B4094" s="171">
        <v>94725</v>
      </c>
      <c r="C4094" s="92" t="s">
        <v>4063</v>
      </c>
      <c r="D4094" s="92" t="s">
        <v>6219</v>
      </c>
      <c r="E4094" s="170">
        <v>4.29</v>
      </c>
    </row>
    <row r="4095" spans="2:5" ht="50.1" customHeight="1">
      <c r="B4095" s="171">
        <v>94726</v>
      </c>
      <c r="C4095" s="92" t="s">
        <v>4064</v>
      </c>
      <c r="D4095" s="92" t="s">
        <v>6219</v>
      </c>
      <c r="E4095" s="170">
        <v>25.25</v>
      </c>
    </row>
    <row r="4096" spans="2:5" ht="50.1" customHeight="1">
      <c r="B4096" s="171">
        <v>94727</v>
      </c>
      <c r="C4096" s="92" t="s">
        <v>4065</v>
      </c>
      <c r="D4096" s="92" t="s">
        <v>6219</v>
      </c>
      <c r="E4096" s="170">
        <v>5.91</v>
      </c>
    </row>
    <row r="4097" spans="2:5" ht="50.1" customHeight="1">
      <c r="B4097" s="171">
        <v>94728</v>
      </c>
      <c r="C4097" s="92" t="s">
        <v>4066</v>
      </c>
      <c r="D4097" s="92" t="s">
        <v>6219</v>
      </c>
      <c r="E4097" s="170">
        <v>94.41</v>
      </c>
    </row>
    <row r="4098" spans="2:5" ht="50.1" customHeight="1">
      <c r="B4098" s="171">
        <v>94729</v>
      </c>
      <c r="C4098" s="92" t="s">
        <v>4067</v>
      </c>
      <c r="D4098" s="92" t="s">
        <v>6219</v>
      </c>
      <c r="E4098" s="170">
        <v>10.220000000000001</v>
      </c>
    </row>
    <row r="4099" spans="2:5" ht="50.1" customHeight="1">
      <c r="B4099" s="171">
        <v>94730</v>
      </c>
      <c r="C4099" s="92" t="s">
        <v>4068</v>
      </c>
      <c r="D4099" s="92" t="s">
        <v>6219</v>
      </c>
      <c r="E4099" s="170">
        <v>114.56</v>
      </c>
    </row>
    <row r="4100" spans="2:5" ht="50.1" customHeight="1">
      <c r="B4100" s="171">
        <v>94731</v>
      </c>
      <c r="C4100" s="92" t="s">
        <v>4069</v>
      </c>
      <c r="D4100" s="92" t="s">
        <v>6219</v>
      </c>
      <c r="E4100" s="170">
        <v>12.67</v>
      </c>
    </row>
    <row r="4101" spans="2:5" ht="50.1" customHeight="1">
      <c r="B4101" s="171">
        <v>94733</v>
      </c>
      <c r="C4101" s="92" t="s">
        <v>4070</v>
      </c>
      <c r="D4101" s="92" t="s">
        <v>6219</v>
      </c>
      <c r="E4101" s="170">
        <v>24.47</v>
      </c>
    </row>
    <row r="4102" spans="2:5" ht="50.1" customHeight="1">
      <c r="B4102" s="171">
        <v>94737</v>
      </c>
      <c r="C4102" s="92" t="s">
        <v>4071</v>
      </c>
      <c r="D4102" s="92" t="s">
        <v>6219</v>
      </c>
      <c r="E4102" s="170">
        <v>100.11</v>
      </c>
    </row>
    <row r="4103" spans="2:5" ht="50.1" customHeight="1">
      <c r="B4103" s="171">
        <v>94740</v>
      </c>
      <c r="C4103" s="92" t="s">
        <v>4072</v>
      </c>
      <c r="D4103" s="92" t="s">
        <v>6219</v>
      </c>
      <c r="E4103" s="170">
        <v>6.72</v>
      </c>
    </row>
    <row r="4104" spans="2:5" ht="50.1" customHeight="1">
      <c r="B4104" s="171">
        <v>94741</v>
      </c>
      <c r="C4104" s="92" t="s">
        <v>4073</v>
      </c>
      <c r="D4104" s="92" t="s">
        <v>6219</v>
      </c>
      <c r="E4104" s="170">
        <v>8.19</v>
      </c>
    </row>
    <row r="4105" spans="2:5" ht="50.1" customHeight="1">
      <c r="B4105" s="171">
        <v>94742</v>
      </c>
      <c r="C4105" s="92" t="s">
        <v>4074</v>
      </c>
      <c r="D4105" s="92" t="s">
        <v>6219</v>
      </c>
      <c r="E4105" s="170">
        <v>9.84</v>
      </c>
    </row>
    <row r="4106" spans="2:5" ht="50.1" customHeight="1">
      <c r="B4106" s="171">
        <v>94743</v>
      </c>
      <c r="C4106" s="92" t="s">
        <v>4075</v>
      </c>
      <c r="D4106" s="92" t="s">
        <v>6219</v>
      </c>
      <c r="E4106" s="170">
        <v>10.77</v>
      </c>
    </row>
    <row r="4107" spans="2:5" ht="50.1" customHeight="1">
      <c r="B4107" s="171">
        <v>94744</v>
      </c>
      <c r="C4107" s="92" t="s">
        <v>4076</v>
      </c>
      <c r="D4107" s="92" t="s">
        <v>6219</v>
      </c>
      <c r="E4107" s="170">
        <v>15.53</v>
      </c>
    </row>
    <row r="4108" spans="2:5" ht="50.1" customHeight="1">
      <c r="B4108" s="171">
        <v>94746</v>
      </c>
      <c r="C4108" s="92" t="s">
        <v>4077</v>
      </c>
      <c r="D4108" s="92" t="s">
        <v>6219</v>
      </c>
      <c r="E4108" s="170">
        <v>21.75</v>
      </c>
    </row>
    <row r="4109" spans="2:5" ht="50.1" customHeight="1">
      <c r="B4109" s="171">
        <v>94748</v>
      </c>
      <c r="C4109" s="92" t="s">
        <v>4078</v>
      </c>
      <c r="D4109" s="92" t="s">
        <v>6219</v>
      </c>
      <c r="E4109" s="170">
        <v>44.57</v>
      </c>
    </row>
    <row r="4110" spans="2:5" ht="50.1" customHeight="1">
      <c r="B4110" s="171">
        <v>94750</v>
      </c>
      <c r="C4110" s="92" t="s">
        <v>4079</v>
      </c>
      <c r="D4110" s="92" t="s">
        <v>6219</v>
      </c>
      <c r="E4110" s="170">
        <v>103.42</v>
      </c>
    </row>
    <row r="4111" spans="2:5" ht="50.1" customHeight="1">
      <c r="B4111" s="171">
        <v>94752</v>
      </c>
      <c r="C4111" s="92" t="s">
        <v>4080</v>
      </c>
      <c r="D4111" s="92" t="s">
        <v>6219</v>
      </c>
      <c r="E4111" s="170">
        <v>127.39</v>
      </c>
    </row>
    <row r="4112" spans="2:5" ht="50.1" customHeight="1">
      <c r="B4112" s="171">
        <v>94756</v>
      </c>
      <c r="C4112" s="92" t="s">
        <v>4081</v>
      </c>
      <c r="D4112" s="92" t="s">
        <v>6219</v>
      </c>
      <c r="E4112" s="170">
        <v>8.5399999999999991</v>
      </c>
    </row>
    <row r="4113" spans="2:5" ht="50.1" customHeight="1">
      <c r="B4113" s="171">
        <v>94757</v>
      </c>
      <c r="C4113" s="92" t="s">
        <v>4082</v>
      </c>
      <c r="D4113" s="92" t="s">
        <v>6219</v>
      </c>
      <c r="E4113" s="170">
        <v>11.33</v>
      </c>
    </row>
    <row r="4114" spans="2:5" ht="50.1" customHeight="1">
      <c r="B4114" s="171">
        <v>94758</v>
      </c>
      <c r="C4114" s="92" t="s">
        <v>4083</v>
      </c>
      <c r="D4114" s="92" t="s">
        <v>6219</v>
      </c>
      <c r="E4114" s="170">
        <v>27.85</v>
      </c>
    </row>
    <row r="4115" spans="2:5" ht="50.1" customHeight="1">
      <c r="B4115" s="171">
        <v>94759</v>
      </c>
      <c r="C4115" s="92" t="s">
        <v>4084</v>
      </c>
      <c r="D4115" s="92" t="s">
        <v>6219</v>
      </c>
      <c r="E4115" s="170">
        <v>34.06</v>
      </c>
    </row>
    <row r="4116" spans="2:5" ht="50.1" customHeight="1">
      <c r="B4116" s="171">
        <v>94760</v>
      </c>
      <c r="C4116" s="92" t="s">
        <v>4085</v>
      </c>
      <c r="D4116" s="92" t="s">
        <v>6219</v>
      </c>
      <c r="E4116" s="170">
        <v>56.05</v>
      </c>
    </row>
    <row r="4117" spans="2:5" ht="50.1" customHeight="1">
      <c r="B4117" s="171">
        <v>94761</v>
      </c>
      <c r="C4117" s="92" t="s">
        <v>4086</v>
      </c>
      <c r="D4117" s="92" t="s">
        <v>6219</v>
      </c>
      <c r="E4117" s="170">
        <v>118.25</v>
      </c>
    </row>
    <row r="4118" spans="2:5" ht="50.1" customHeight="1">
      <c r="B4118" s="171">
        <v>94762</v>
      </c>
      <c r="C4118" s="92" t="s">
        <v>4087</v>
      </c>
      <c r="D4118" s="92" t="s">
        <v>6219</v>
      </c>
      <c r="E4118" s="170">
        <v>152.9</v>
      </c>
    </row>
    <row r="4119" spans="2:5" ht="50.1" customHeight="1">
      <c r="B4119" s="171">
        <v>94783</v>
      </c>
      <c r="C4119" s="92" t="s">
        <v>4088</v>
      </c>
      <c r="D4119" s="92" t="s">
        <v>6219</v>
      </c>
      <c r="E4119" s="170">
        <v>11.42</v>
      </c>
    </row>
    <row r="4120" spans="2:5" ht="50.1" customHeight="1">
      <c r="B4120" s="171">
        <v>94785</v>
      </c>
      <c r="C4120" s="92" t="s">
        <v>4089</v>
      </c>
      <c r="D4120" s="92" t="s">
        <v>6219</v>
      </c>
      <c r="E4120" s="170">
        <v>20.71</v>
      </c>
    </row>
    <row r="4121" spans="2:5" ht="50.1" customHeight="1">
      <c r="B4121" s="171">
        <v>94786</v>
      </c>
      <c r="C4121" s="92" t="s">
        <v>4090</v>
      </c>
      <c r="D4121" s="92" t="s">
        <v>6219</v>
      </c>
      <c r="E4121" s="170">
        <v>26.61</v>
      </c>
    </row>
    <row r="4122" spans="2:5" ht="50.1" customHeight="1">
      <c r="B4122" s="171">
        <v>94787</v>
      </c>
      <c r="C4122" s="92" t="s">
        <v>4091</v>
      </c>
      <c r="D4122" s="92" t="s">
        <v>6219</v>
      </c>
      <c r="E4122" s="170">
        <v>35.119999999999997</v>
      </c>
    </row>
    <row r="4123" spans="2:5" ht="50.1" customHeight="1">
      <c r="B4123" s="171">
        <v>94788</v>
      </c>
      <c r="C4123" s="92" t="s">
        <v>4092</v>
      </c>
      <c r="D4123" s="92" t="s">
        <v>6219</v>
      </c>
      <c r="E4123" s="170">
        <v>49.95</v>
      </c>
    </row>
    <row r="4124" spans="2:5" ht="50.1" customHeight="1">
      <c r="B4124" s="171">
        <v>94789</v>
      </c>
      <c r="C4124" s="92" t="s">
        <v>4093</v>
      </c>
      <c r="D4124" s="92" t="s">
        <v>6219</v>
      </c>
      <c r="E4124" s="170">
        <v>152.87</v>
      </c>
    </row>
    <row r="4125" spans="2:5" ht="50.1" customHeight="1">
      <c r="B4125" s="171">
        <v>94790</v>
      </c>
      <c r="C4125" s="92" t="s">
        <v>4094</v>
      </c>
      <c r="D4125" s="92" t="s">
        <v>6219</v>
      </c>
      <c r="E4125" s="170">
        <v>176.54</v>
      </c>
    </row>
    <row r="4126" spans="2:5" ht="50.1" customHeight="1">
      <c r="B4126" s="171">
        <v>94791</v>
      </c>
      <c r="C4126" s="92" t="s">
        <v>4095</v>
      </c>
      <c r="D4126" s="92" t="s">
        <v>6219</v>
      </c>
      <c r="E4126" s="170">
        <v>246.58</v>
      </c>
    </row>
    <row r="4127" spans="2:5" ht="50.1" customHeight="1">
      <c r="B4127" s="171">
        <v>94863</v>
      </c>
      <c r="C4127" s="92" t="s">
        <v>4096</v>
      </c>
      <c r="D4127" s="92" t="s">
        <v>6219</v>
      </c>
      <c r="E4127" s="170">
        <v>84.56</v>
      </c>
    </row>
    <row r="4128" spans="2:5" ht="50.1" customHeight="1">
      <c r="B4128" s="171">
        <v>95141</v>
      </c>
      <c r="C4128" s="92" t="s">
        <v>4097</v>
      </c>
      <c r="D4128" s="92" t="s">
        <v>6219</v>
      </c>
      <c r="E4128" s="170">
        <v>19.43</v>
      </c>
    </row>
    <row r="4129" spans="2:5" ht="50.1" customHeight="1">
      <c r="B4129" s="171">
        <v>95237</v>
      </c>
      <c r="C4129" s="92" t="s">
        <v>4098</v>
      </c>
      <c r="D4129" s="92" t="s">
        <v>6219</v>
      </c>
      <c r="E4129" s="170">
        <v>14.58</v>
      </c>
    </row>
    <row r="4130" spans="2:5" ht="50.1" customHeight="1">
      <c r="B4130" s="171">
        <v>95693</v>
      </c>
      <c r="C4130" s="92" t="s">
        <v>4099</v>
      </c>
      <c r="D4130" s="92" t="s">
        <v>6219</v>
      </c>
      <c r="E4130" s="170">
        <v>31.34</v>
      </c>
    </row>
    <row r="4131" spans="2:5" ht="50.1" customHeight="1">
      <c r="B4131" s="171">
        <v>95694</v>
      </c>
      <c r="C4131" s="92" t="s">
        <v>4100</v>
      </c>
      <c r="D4131" s="92" t="s">
        <v>6219</v>
      </c>
      <c r="E4131" s="170">
        <v>39.65</v>
      </c>
    </row>
    <row r="4132" spans="2:5" ht="50.1" customHeight="1">
      <c r="B4132" s="171">
        <v>95695</v>
      </c>
      <c r="C4132" s="92" t="s">
        <v>4101</v>
      </c>
      <c r="D4132" s="92" t="s">
        <v>6219</v>
      </c>
      <c r="E4132" s="170">
        <v>38.36</v>
      </c>
    </row>
    <row r="4133" spans="2:5" ht="50.1" customHeight="1">
      <c r="B4133" s="171">
        <v>95696</v>
      </c>
      <c r="C4133" s="92" t="s">
        <v>4102</v>
      </c>
      <c r="D4133" s="92" t="s">
        <v>6219</v>
      </c>
      <c r="E4133" s="170">
        <v>25.54</v>
      </c>
    </row>
    <row r="4134" spans="2:5" ht="50.1" customHeight="1">
      <c r="B4134" s="171">
        <v>96637</v>
      </c>
      <c r="C4134" s="92" t="s">
        <v>4103</v>
      </c>
      <c r="D4134" s="92" t="s">
        <v>6219</v>
      </c>
      <c r="E4134" s="170">
        <v>9.4499999999999993</v>
      </c>
    </row>
    <row r="4135" spans="2:5" ht="50.1" customHeight="1">
      <c r="B4135" s="171">
        <v>96638</v>
      </c>
      <c r="C4135" s="92" t="s">
        <v>4104</v>
      </c>
      <c r="D4135" s="92" t="s">
        <v>6219</v>
      </c>
      <c r="E4135" s="170">
        <v>9.1</v>
      </c>
    </row>
    <row r="4136" spans="2:5" ht="50.1" customHeight="1">
      <c r="B4136" s="171">
        <v>96639</v>
      </c>
      <c r="C4136" s="92" t="s">
        <v>4105</v>
      </c>
      <c r="D4136" s="92" t="s">
        <v>6219</v>
      </c>
      <c r="E4136" s="170">
        <v>6.59</v>
      </c>
    </row>
    <row r="4137" spans="2:5" ht="50.1" customHeight="1">
      <c r="B4137" s="171">
        <v>96640</v>
      </c>
      <c r="C4137" s="92" t="s">
        <v>4106</v>
      </c>
      <c r="D4137" s="92" t="s">
        <v>6219</v>
      </c>
      <c r="E4137" s="170">
        <v>16.36</v>
      </c>
    </row>
    <row r="4138" spans="2:5" ht="50.1" customHeight="1">
      <c r="B4138" s="171">
        <v>96641</v>
      </c>
      <c r="C4138" s="92" t="s">
        <v>4107</v>
      </c>
      <c r="D4138" s="92" t="s">
        <v>6219</v>
      </c>
      <c r="E4138" s="170">
        <v>12.87</v>
      </c>
    </row>
    <row r="4139" spans="2:5" ht="50.1" customHeight="1">
      <c r="B4139" s="171">
        <v>96642</v>
      </c>
      <c r="C4139" s="92" t="s">
        <v>4108</v>
      </c>
      <c r="D4139" s="92" t="s">
        <v>6219</v>
      </c>
      <c r="E4139" s="170">
        <v>12.51</v>
      </c>
    </row>
    <row r="4140" spans="2:5" ht="50.1" customHeight="1">
      <c r="B4140" s="171">
        <v>96643</v>
      </c>
      <c r="C4140" s="92" t="s">
        <v>4109</v>
      </c>
      <c r="D4140" s="92" t="s">
        <v>6219</v>
      </c>
      <c r="E4140" s="170">
        <v>32.979999999999997</v>
      </c>
    </row>
    <row r="4141" spans="2:5" ht="50.1" customHeight="1">
      <c r="B4141" s="171">
        <v>96650</v>
      </c>
      <c r="C4141" s="92" t="s">
        <v>4110</v>
      </c>
      <c r="D4141" s="92" t="s">
        <v>6219</v>
      </c>
      <c r="E4141" s="170">
        <v>7.01</v>
      </c>
    </row>
    <row r="4142" spans="2:5" ht="50.1" customHeight="1">
      <c r="B4142" s="171">
        <v>96651</v>
      </c>
      <c r="C4142" s="92" t="s">
        <v>4111</v>
      </c>
      <c r="D4142" s="92" t="s">
        <v>6219</v>
      </c>
      <c r="E4142" s="170">
        <v>6.66</v>
      </c>
    </row>
    <row r="4143" spans="2:5" ht="50.1" customHeight="1">
      <c r="B4143" s="171">
        <v>96652</v>
      </c>
      <c r="C4143" s="92" t="s">
        <v>4112</v>
      </c>
      <c r="D4143" s="92" t="s">
        <v>6219</v>
      </c>
      <c r="E4143" s="170">
        <v>13.4</v>
      </c>
    </row>
    <row r="4144" spans="2:5" ht="50.1" customHeight="1">
      <c r="B4144" s="171">
        <v>96653</v>
      </c>
      <c r="C4144" s="92" t="s">
        <v>4113</v>
      </c>
      <c r="D4144" s="92" t="s">
        <v>6219</v>
      </c>
      <c r="E4144" s="170">
        <v>13.36</v>
      </c>
    </row>
    <row r="4145" spans="2:5" ht="50.1" customHeight="1">
      <c r="B4145" s="171">
        <v>96654</v>
      </c>
      <c r="C4145" s="92" t="s">
        <v>4114</v>
      </c>
      <c r="D4145" s="92" t="s">
        <v>6219</v>
      </c>
      <c r="E4145" s="170">
        <v>22.18</v>
      </c>
    </row>
    <row r="4146" spans="2:5" ht="50.1" customHeight="1">
      <c r="B4146" s="171">
        <v>96655</v>
      </c>
      <c r="C4146" s="92" t="s">
        <v>4115</v>
      </c>
      <c r="D4146" s="92" t="s">
        <v>6219</v>
      </c>
      <c r="E4146" s="170">
        <v>21.8</v>
      </c>
    </row>
    <row r="4147" spans="2:5" ht="50.1" customHeight="1">
      <c r="B4147" s="171">
        <v>96656</v>
      </c>
      <c r="C4147" s="92" t="s">
        <v>4116</v>
      </c>
      <c r="D4147" s="92" t="s">
        <v>6219</v>
      </c>
      <c r="E4147" s="170">
        <v>4.99</v>
      </c>
    </row>
    <row r="4148" spans="2:5" ht="50.1" customHeight="1">
      <c r="B4148" s="171">
        <v>96657</v>
      </c>
      <c r="C4148" s="92" t="s">
        <v>4117</v>
      </c>
      <c r="D4148" s="92" t="s">
        <v>6219</v>
      </c>
      <c r="E4148" s="170">
        <v>14.76</v>
      </c>
    </row>
    <row r="4149" spans="2:5" ht="50.1" customHeight="1">
      <c r="B4149" s="171">
        <v>96658</v>
      </c>
      <c r="C4149" s="92" t="s">
        <v>4118</v>
      </c>
      <c r="D4149" s="92" t="s">
        <v>6219</v>
      </c>
      <c r="E4149" s="170">
        <v>11.27</v>
      </c>
    </row>
    <row r="4150" spans="2:5" ht="50.1" customHeight="1">
      <c r="B4150" s="171">
        <v>96659</v>
      </c>
      <c r="C4150" s="92" t="s">
        <v>4119</v>
      </c>
      <c r="D4150" s="92" t="s">
        <v>6219</v>
      </c>
      <c r="E4150" s="170">
        <v>9.06</v>
      </c>
    </row>
    <row r="4151" spans="2:5" ht="50.1" customHeight="1">
      <c r="B4151" s="171">
        <v>96660</v>
      </c>
      <c r="C4151" s="92" t="s">
        <v>4120</v>
      </c>
      <c r="D4151" s="92" t="s">
        <v>6219</v>
      </c>
      <c r="E4151" s="170">
        <v>25.35</v>
      </c>
    </row>
    <row r="4152" spans="2:5" ht="50.1" customHeight="1">
      <c r="B4152" s="171">
        <v>96661</v>
      </c>
      <c r="C4152" s="92" t="s">
        <v>4121</v>
      </c>
      <c r="D4152" s="92" t="s">
        <v>6219</v>
      </c>
      <c r="E4152" s="170">
        <v>19.989999999999998</v>
      </c>
    </row>
    <row r="4153" spans="2:5" ht="50.1" customHeight="1">
      <c r="B4153" s="171">
        <v>96662</v>
      </c>
      <c r="C4153" s="92" t="s">
        <v>4122</v>
      </c>
      <c r="D4153" s="92" t="s">
        <v>6219</v>
      </c>
      <c r="E4153" s="170">
        <v>9.24</v>
      </c>
    </row>
    <row r="4154" spans="2:5" ht="50.1" customHeight="1">
      <c r="B4154" s="171">
        <v>96663</v>
      </c>
      <c r="C4154" s="92" t="s">
        <v>4123</v>
      </c>
      <c r="D4154" s="92" t="s">
        <v>6219</v>
      </c>
      <c r="E4154" s="170">
        <v>16.34</v>
      </c>
    </row>
    <row r="4155" spans="2:5" ht="50.1" customHeight="1">
      <c r="B4155" s="171">
        <v>96664</v>
      </c>
      <c r="C4155" s="92" t="s">
        <v>4124</v>
      </c>
      <c r="D4155" s="92" t="s">
        <v>6219</v>
      </c>
      <c r="E4155" s="170">
        <v>17.489999999999998</v>
      </c>
    </row>
    <row r="4156" spans="2:5" ht="50.1" customHeight="1">
      <c r="B4156" s="171">
        <v>96665</v>
      </c>
      <c r="C4156" s="92" t="s">
        <v>4125</v>
      </c>
      <c r="D4156" s="92" t="s">
        <v>6219</v>
      </c>
      <c r="E4156" s="170">
        <v>9.25</v>
      </c>
    </row>
    <row r="4157" spans="2:5" ht="50.1" customHeight="1">
      <c r="B4157" s="171">
        <v>96666</v>
      </c>
      <c r="C4157" s="92" t="s">
        <v>4126</v>
      </c>
      <c r="D4157" s="92" t="s">
        <v>6219</v>
      </c>
      <c r="E4157" s="170">
        <v>17.97</v>
      </c>
    </row>
    <row r="4158" spans="2:5" ht="50.1" customHeight="1">
      <c r="B4158" s="171">
        <v>96667</v>
      </c>
      <c r="C4158" s="92" t="s">
        <v>4127</v>
      </c>
      <c r="D4158" s="92" t="s">
        <v>6219</v>
      </c>
      <c r="E4158" s="170">
        <v>31.17</v>
      </c>
    </row>
    <row r="4159" spans="2:5" ht="50.1" customHeight="1">
      <c r="B4159" s="171">
        <v>96684</v>
      </c>
      <c r="C4159" s="92" t="s">
        <v>4128</v>
      </c>
      <c r="D4159" s="92" t="s">
        <v>6219</v>
      </c>
      <c r="E4159" s="170">
        <v>3.36</v>
      </c>
    </row>
    <row r="4160" spans="2:5" ht="50.1" customHeight="1">
      <c r="B4160" s="171">
        <v>96685</v>
      </c>
      <c r="C4160" s="92" t="s">
        <v>4129</v>
      </c>
      <c r="D4160" s="92" t="s">
        <v>6219</v>
      </c>
      <c r="E4160" s="170">
        <v>3.01</v>
      </c>
    </row>
    <row r="4161" spans="2:5" ht="50.1" customHeight="1">
      <c r="B4161" s="171">
        <v>96686</v>
      </c>
      <c r="C4161" s="92" t="s">
        <v>4130</v>
      </c>
      <c r="D4161" s="92" t="s">
        <v>6219</v>
      </c>
      <c r="E4161" s="170">
        <v>5.04</v>
      </c>
    </row>
    <row r="4162" spans="2:5" ht="50.1" customHeight="1">
      <c r="B4162" s="171">
        <v>96687</v>
      </c>
      <c r="C4162" s="92" t="s">
        <v>4131</v>
      </c>
      <c r="D4162" s="92" t="s">
        <v>6219</v>
      </c>
      <c r="E4162" s="170">
        <v>5</v>
      </c>
    </row>
    <row r="4163" spans="2:5" ht="50.1" customHeight="1">
      <c r="B4163" s="171">
        <v>96688</v>
      </c>
      <c r="C4163" s="92" t="s">
        <v>4132</v>
      </c>
      <c r="D4163" s="92" t="s">
        <v>6219</v>
      </c>
      <c r="E4163" s="170">
        <v>8.66</v>
      </c>
    </row>
    <row r="4164" spans="2:5" ht="50.1" customHeight="1">
      <c r="B4164" s="171">
        <v>96689</v>
      </c>
      <c r="C4164" s="92" t="s">
        <v>4133</v>
      </c>
      <c r="D4164" s="92" t="s">
        <v>6219</v>
      </c>
      <c r="E4164" s="170">
        <v>8.2799999999999994</v>
      </c>
    </row>
    <row r="4165" spans="2:5" ht="50.1" customHeight="1">
      <c r="B4165" s="171">
        <v>96690</v>
      </c>
      <c r="C4165" s="92" t="s">
        <v>4134</v>
      </c>
      <c r="D4165" s="92" t="s">
        <v>6219</v>
      </c>
      <c r="E4165" s="170">
        <v>16.079999999999998</v>
      </c>
    </row>
    <row r="4166" spans="2:5" ht="50.1" customHeight="1">
      <c r="B4166" s="171">
        <v>96691</v>
      </c>
      <c r="C4166" s="92" t="s">
        <v>4135</v>
      </c>
      <c r="D4166" s="92" t="s">
        <v>6219</v>
      </c>
      <c r="E4166" s="170">
        <v>16.600000000000001</v>
      </c>
    </row>
    <row r="4167" spans="2:5" ht="50.1" customHeight="1">
      <c r="B4167" s="171">
        <v>96692</v>
      </c>
      <c r="C4167" s="92" t="s">
        <v>4136</v>
      </c>
      <c r="D4167" s="92" t="s">
        <v>6219</v>
      </c>
      <c r="E4167" s="170">
        <v>24.32</v>
      </c>
    </row>
    <row r="4168" spans="2:5" ht="50.1" customHeight="1">
      <c r="B4168" s="171">
        <v>96693</v>
      </c>
      <c r="C4168" s="92" t="s">
        <v>4137</v>
      </c>
      <c r="D4168" s="92" t="s">
        <v>6219</v>
      </c>
      <c r="E4168" s="170">
        <v>23.04</v>
      </c>
    </row>
    <row r="4169" spans="2:5" ht="50.1" customHeight="1">
      <c r="B4169" s="171">
        <v>96694</v>
      </c>
      <c r="C4169" s="92" t="s">
        <v>4138</v>
      </c>
      <c r="D4169" s="92" t="s">
        <v>6219</v>
      </c>
      <c r="E4169" s="170">
        <v>53.33</v>
      </c>
    </row>
    <row r="4170" spans="2:5" ht="50.1" customHeight="1">
      <c r="B4170" s="171">
        <v>96695</v>
      </c>
      <c r="C4170" s="92" t="s">
        <v>4139</v>
      </c>
      <c r="D4170" s="92" t="s">
        <v>6219</v>
      </c>
      <c r="E4170" s="170">
        <v>51.83</v>
      </c>
    </row>
    <row r="4171" spans="2:5" ht="50.1" customHeight="1">
      <c r="B4171" s="171">
        <v>96696</v>
      </c>
      <c r="C4171" s="92" t="s">
        <v>4140</v>
      </c>
      <c r="D4171" s="92" t="s">
        <v>6219</v>
      </c>
      <c r="E4171" s="170">
        <v>80.290000000000006</v>
      </c>
    </row>
    <row r="4172" spans="2:5" ht="50.1" customHeight="1">
      <c r="B4172" s="171">
        <v>96697</v>
      </c>
      <c r="C4172" s="92" t="s">
        <v>4141</v>
      </c>
      <c r="D4172" s="92" t="s">
        <v>6219</v>
      </c>
      <c r="E4172" s="170">
        <v>120.13</v>
      </c>
    </row>
    <row r="4173" spans="2:5" ht="50.1" customHeight="1">
      <c r="B4173" s="171">
        <v>96698</v>
      </c>
      <c r="C4173" s="92" t="s">
        <v>4142</v>
      </c>
      <c r="D4173" s="92" t="s">
        <v>6219</v>
      </c>
      <c r="E4173" s="170">
        <v>2.5499999999999998</v>
      </c>
    </row>
    <row r="4174" spans="2:5" ht="50.1" customHeight="1">
      <c r="B4174" s="171">
        <v>96699</v>
      </c>
      <c r="C4174" s="92" t="s">
        <v>4143</v>
      </c>
      <c r="D4174" s="92" t="s">
        <v>6219</v>
      </c>
      <c r="E4174" s="170">
        <v>12.32</v>
      </c>
    </row>
    <row r="4175" spans="2:5" ht="50.1" customHeight="1">
      <c r="B4175" s="171">
        <v>96700</v>
      </c>
      <c r="C4175" s="92" t="s">
        <v>4144</v>
      </c>
      <c r="D4175" s="92" t="s">
        <v>6219</v>
      </c>
      <c r="E4175" s="170">
        <v>8.83</v>
      </c>
    </row>
    <row r="4176" spans="2:5" ht="50.1" customHeight="1">
      <c r="B4176" s="171">
        <v>96701</v>
      </c>
      <c r="C4176" s="92" t="s">
        <v>4145</v>
      </c>
      <c r="D4176" s="92" t="s">
        <v>6219</v>
      </c>
      <c r="E4176" s="170">
        <v>3.49</v>
      </c>
    </row>
    <row r="4177" spans="2:5" ht="50.1" customHeight="1">
      <c r="B4177" s="171">
        <v>96702</v>
      </c>
      <c r="C4177" s="92" t="s">
        <v>4146</v>
      </c>
      <c r="D4177" s="92" t="s">
        <v>6219</v>
      </c>
      <c r="E4177" s="170">
        <v>3.67</v>
      </c>
    </row>
    <row r="4178" spans="2:5" ht="50.1" customHeight="1">
      <c r="B4178" s="171">
        <v>96703</v>
      </c>
      <c r="C4178" s="92" t="s">
        <v>4147</v>
      </c>
      <c r="D4178" s="92" t="s">
        <v>6219</v>
      </c>
      <c r="E4178" s="170">
        <v>7.31</v>
      </c>
    </row>
    <row r="4179" spans="2:5" ht="50.1" customHeight="1">
      <c r="B4179" s="171">
        <v>96704</v>
      </c>
      <c r="C4179" s="92" t="s">
        <v>4148</v>
      </c>
      <c r="D4179" s="92" t="s">
        <v>6219</v>
      </c>
      <c r="E4179" s="170">
        <v>8.4600000000000009</v>
      </c>
    </row>
    <row r="4180" spans="2:5" ht="50.1" customHeight="1">
      <c r="B4180" s="171">
        <v>96705</v>
      </c>
      <c r="C4180" s="92" t="s">
        <v>4149</v>
      </c>
      <c r="D4180" s="92" t="s">
        <v>6219</v>
      </c>
      <c r="E4180" s="170">
        <v>11.01</v>
      </c>
    </row>
    <row r="4181" spans="2:5" ht="50.1" customHeight="1">
      <c r="B4181" s="171">
        <v>96706</v>
      </c>
      <c r="C4181" s="92" t="s">
        <v>4150</v>
      </c>
      <c r="D4181" s="92" t="s">
        <v>6219</v>
      </c>
      <c r="E4181" s="170">
        <v>16.53</v>
      </c>
    </row>
    <row r="4182" spans="2:5" ht="50.1" customHeight="1">
      <c r="B4182" s="171">
        <v>96707</v>
      </c>
      <c r="C4182" s="92" t="s">
        <v>4151</v>
      </c>
      <c r="D4182" s="92" t="s">
        <v>6219</v>
      </c>
      <c r="E4182" s="170">
        <v>34.29</v>
      </c>
    </row>
    <row r="4183" spans="2:5" ht="50.1" customHeight="1">
      <c r="B4183" s="171">
        <v>96708</v>
      </c>
      <c r="C4183" s="92" t="s">
        <v>4152</v>
      </c>
      <c r="D4183" s="92" t="s">
        <v>6219</v>
      </c>
      <c r="E4183" s="170">
        <v>54.05</v>
      </c>
    </row>
    <row r="4184" spans="2:5" ht="50.1" customHeight="1">
      <c r="B4184" s="171">
        <v>96709</v>
      </c>
      <c r="C4184" s="92" t="s">
        <v>4153</v>
      </c>
      <c r="D4184" s="92" t="s">
        <v>6219</v>
      </c>
      <c r="E4184" s="170">
        <v>85.36</v>
      </c>
    </row>
    <row r="4185" spans="2:5" ht="50.1" customHeight="1">
      <c r="B4185" s="171">
        <v>96710</v>
      </c>
      <c r="C4185" s="92" t="s">
        <v>4154</v>
      </c>
      <c r="D4185" s="92" t="s">
        <v>6219</v>
      </c>
      <c r="E4185" s="170">
        <v>4.4000000000000004</v>
      </c>
    </row>
    <row r="4186" spans="2:5" ht="50.1" customHeight="1">
      <c r="B4186" s="171">
        <v>96711</v>
      </c>
      <c r="C4186" s="92" t="s">
        <v>4155</v>
      </c>
      <c r="D4186" s="92" t="s">
        <v>6219</v>
      </c>
      <c r="E4186" s="170">
        <v>6.84</v>
      </c>
    </row>
    <row r="4187" spans="2:5" ht="50.1" customHeight="1">
      <c r="B4187" s="171">
        <v>96712</v>
      </c>
      <c r="C4187" s="92" t="s">
        <v>4156</v>
      </c>
      <c r="D4187" s="92" t="s">
        <v>6219</v>
      </c>
      <c r="E4187" s="170">
        <v>13.11</v>
      </c>
    </row>
    <row r="4188" spans="2:5" ht="50.1" customHeight="1">
      <c r="B4188" s="171">
        <v>96713</v>
      </c>
      <c r="C4188" s="92" t="s">
        <v>4157</v>
      </c>
      <c r="D4188" s="92" t="s">
        <v>6219</v>
      </c>
      <c r="E4188" s="170">
        <v>18.21</v>
      </c>
    </row>
    <row r="4189" spans="2:5" ht="50.1" customHeight="1">
      <c r="B4189" s="171">
        <v>96714</v>
      </c>
      <c r="C4189" s="92" t="s">
        <v>4158</v>
      </c>
      <c r="D4189" s="92" t="s">
        <v>6219</v>
      </c>
      <c r="E4189" s="170">
        <v>30.68</v>
      </c>
    </row>
    <row r="4190" spans="2:5" ht="50.1" customHeight="1">
      <c r="B4190" s="171">
        <v>96715</v>
      </c>
      <c r="C4190" s="92" t="s">
        <v>4159</v>
      </c>
      <c r="D4190" s="92" t="s">
        <v>6219</v>
      </c>
      <c r="E4190" s="170">
        <v>57.49</v>
      </c>
    </row>
    <row r="4191" spans="2:5" ht="50.1" customHeight="1">
      <c r="B4191" s="171">
        <v>96716</v>
      </c>
      <c r="C4191" s="92" t="s">
        <v>4160</v>
      </c>
      <c r="D4191" s="92" t="s">
        <v>6219</v>
      </c>
      <c r="E4191" s="170">
        <v>86.3</v>
      </c>
    </row>
    <row r="4192" spans="2:5" ht="50.1" customHeight="1">
      <c r="B4192" s="171">
        <v>96717</v>
      </c>
      <c r="C4192" s="92" t="s">
        <v>4161</v>
      </c>
      <c r="D4192" s="92" t="s">
        <v>6219</v>
      </c>
      <c r="E4192" s="170">
        <v>135.84</v>
      </c>
    </row>
    <row r="4193" spans="2:5" ht="50.1" customHeight="1">
      <c r="B4193" s="171">
        <v>96736</v>
      </c>
      <c r="C4193" s="92" t="s">
        <v>4162</v>
      </c>
      <c r="D4193" s="92" t="s">
        <v>6219</v>
      </c>
      <c r="E4193" s="170">
        <v>3.78</v>
      </c>
    </row>
    <row r="4194" spans="2:5" ht="50.1" customHeight="1">
      <c r="B4194" s="171">
        <v>96737</v>
      </c>
      <c r="C4194" s="92" t="s">
        <v>4163</v>
      </c>
      <c r="D4194" s="92" t="s">
        <v>6219</v>
      </c>
      <c r="E4194" s="170">
        <v>4.32</v>
      </c>
    </row>
    <row r="4195" spans="2:5" ht="50.1" customHeight="1">
      <c r="B4195" s="171">
        <v>96738</v>
      </c>
      <c r="C4195" s="92" t="s">
        <v>4164</v>
      </c>
      <c r="D4195" s="92" t="s">
        <v>6219</v>
      </c>
      <c r="E4195" s="170">
        <v>14.09</v>
      </c>
    </row>
    <row r="4196" spans="2:5" ht="50.1" customHeight="1">
      <c r="B4196" s="171">
        <v>96739</v>
      </c>
      <c r="C4196" s="92" t="s">
        <v>4165</v>
      </c>
      <c r="D4196" s="92" t="s">
        <v>6219</v>
      </c>
      <c r="E4196" s="170">
        <v>5.57</v>
      </c>
    </row>
    <row r="4197" spans="2:5" ht="50.1" customHeight="1">
      <c r="B4197" s="171">
        <v>96740</v>
      </c>
      <c r="C4197" s="92" t="s">
        <v>4166</v>
      </c>
      <c r="D4197" s="92" t="s">
        <v>6219</v>
      </c>
      <c r="E4197" s="170">
        <v>21.86</v>
      </c>
    </row>
    <row r="4198" spans="2:5" ht="50.1" customHeight="1">
      <c r="B4198" s="171">
        <v>96741</v>
      </c>
      <c r="C4198" s="92" t="s">
        <v>4167</v>
      </c>
      <c r="D4198" s="92" t="s">
        <v>6219</v>
      </c>
      <c r="E4198" s="170">
        <v>8.74</v>
      </c>
    </row>
    <row r="4199" spans="2:5" ht="50.1" customHeight="1">
      <c r="B4199" s="171">
        <v>96742</v>
      </c>
      <c r="C4199" s="92" t="s">
        <v>4168</v>
      </c>
      <c r="D4199" s="92" t="s">
        <v>6219</v>
      </c>
      <c r="E4199" s="170">
        <v>13.29</v>
      </c>
    </row>
    <row r="4200" spans="2:5" ht="50.1" customHeight="1">
      <c r="B4200" s="171">
        <v>96743</v>
      </c>
      <c r="C4200" s="92" t="s">
        <v>4169</v>
      </c>
      <c r="D4200" s="92" t="s">
        <v>6219</v>
      </c>
      <c r="E4200" s="170">
        <v>17.149999999999999</v>
      </c>
    </row>
    <row r="4201" spans="2:5" ht="50.1" customHeight="1">
      <c r="B4201" s="171">
        <v>96744</v>
      </c>
      <c r="C4201" s="92" t="s">
        <v>4170</v>
      </c>
      <c r="D4201" s="92" t="s">
        <v>6219</v>
      </c>
      <c r="E4201" s="170">
        <v>36.53</v>
      </c>
    </row>
    <row r="4202" spans="2:5" ht="50.1" customHeight="1">
      <c r="B4202" s="171">
        <v>96745</v>
      </c>
      <c r="C4202" s="92" t="s">
        <v>4171</v>
      </c>
      <c r="D4202" s="92" t="s">
        <v>6219</v>
      </c>
      <c r="E4202" s="170">
        <v>53.51</v>
      </c>
    </row>
    <row r="4203" spans="2:5" ht="50.1" customHeight="1">
      <c r="B4203" s="171">
        <v>96746</v>
      </c>
      <c r="C4203" s="92" t="s">
        <v>4172</v>
      </c>
      <c r="D4203" s="92" t="s">
        <v>6219</v>
      </c>
      <c r="E4203" s="170">
        <v>85.32</v>
      </c>
    </row>
    <row r="4204" spans="2:5" ht="50.1" customHeight="1">
      <c r="B4204" s="171">
        <v>96747</v>
      </c>
      <c r="C4204" s="92" t="s">
        <v>4173</v>
      </c>
      <c r="D4204" s="92" t="s">
        <v>6219</v>
      </c>
      <c r="E4204" s="170">
        <v>5.35</v>
      </c>
    </row>
    <row r="4205" spans="2:5" ht="50.1" customHeight="1">
      <c r="B4205" s="171">
        <v>96748</v>
      </c>
      <c r="C4205" s="92" t="s">
        <v>4174</v>
      </c>
      <c r="D4205" s="92" t="s">
        <v>6219</v>
      </c>
      <c r="E4205" s="170">
        <v>6.02</v>
      </c>
    </row>
    <row r="4206" spans="2:5" ht="50.1" customHeight="1">
      <c r="B4206" s="171">
        <v>96749</v>
      </c>
      <c r="C4206" s="92" t="s">
        <v>4175</v>
      </c>
      <c r="D4206" s="92" t="s">
        <v>6219</v>
      </c>
      <c r="E4206" s="170">
        <v>8.18</v>
      </c>
    </row>
    <row r="4207" spans="2:5" ht="50.1" customHeight="1">
      <c r="B4207" s="171">
        <v>96750</v>
      </c>
      <c r="C4207" s="92" t="s">
        <v>4176</v>
      </c>
      <c r="D4207" s="92" t="s">
        <v>6219</v>
      </c>
      <c r="E4207" s="170">
        <v>10.8</v>
      </c>
    </row>
    <row r="4208" spans="2:5" ht="50.1" customHeight="1">
      <c r="B4208" s="171">
        <v>96751</v>
      </c>
      <c r="C4208" s="92" t="s">
        <v>4177</v>
      </c>
      <c r="D4208" s="92" t="s">
        <v>6219</v>
      </c>
      <c r="E4208" s="170">
        <v>19.48</v>
      </c>
    </row>
    <row r="4209" spans="2:5" ht="50.1" customHeight="1">
      <c r="B4209" s="171">
        <v>96752</v>
      </c>
      <c r="C4209" s="92" t="s">
        <v>4178</v>
      </c>
      <c r="D4209" s="92" t="s">
        <v>6219</v>
      </c>
      <c r="E4209" s="170">
        <v>25.22</v>
      </c>
    </row>
    <row r="4210" spans="2:5" ht="50.1" customHeight="1">
      <c r="B4210" s="171">
        <v>96753</v>
      </c>
      <c r="C4210" s="92" t="s">
        <v>4179</v>
      </c>
      <c r="D4210" s="92" t="s">
        <v>6219</v>
      </c>
      <c r="E4210" s="170">
        <v>56.7</v>
      </c>
    </row>
    <row r="4211" spans="2:5" ht="50.1" customHeight="1">
      <c r="B4211" s="171">
        <v>96754</v>
      </c>
      <c r="C4211" s="92" t="s">
        <v>4180</v>
      </c>
      <c r="D4211" s="92" t="s">
        <v>6219</v>
      </c>
      <c r="E4211" s="170">
        <v>79.459999999999994</v>
      </c>
    </row>
    <row r="4212" spans="2:5" ht="50.1" customHeight="1">
      <c r="B4212" s="171">
        <v>96755</v>
      </c>
      <c r="C4212" s="92" t="s">
        <v>4181</v>
      </c>
      <c r="D4212" s="92" t="s">
        <v>6219</v>
      </c>
      <c r="E4212" s="170">
        <v>120.09</v>
      </c>
    </row>
    <row r="4213" spans="2:5" ht="50.1" customHeight="1">
      <c r="B4213" s="171">
        <v>96756</v>
      </c>
      <c r="C4213" s="92" t="s">
        <v>4182</v>
      </c>
      <c r="D4213" s="92" t="s">
        <v>6219</v>
      </c>
      <c r="E4213" s="170">
        <v>9.68</v>
      </c>
    </row>
    <row r="4214" spans="2:5" ht="50.1" customHeight="1">
      <c r="B4214" s="171">
        <v>96757</v>
      </c>
      <c r="C4214" s="92" t="s">
        <v>4183</v>
      </c>
      <c r="D4214" s="92" t="s">
        <v>6219</v>
      </c>
      <c r="E4214" s="170">
        <v>9.32</v>
      </c>
    </row>
    <row r="4215" spans="2:5" ht="50.1" customHeight="1">
      <c r="B4215" s="171">
        <v>96758</v>
      </c>
      <c r="C4215" s="92" t="s">
        <v>4184</v>
      </c>
      <c r="D4215" s="92" t="s">
        <v>6219</v>
      </c>
      <c r="E4215" s="170">
        <v>11.01</v>
      </c>
    </row>
    <row r="4216" spans="2:5" ht="50.1" customHeight="1">
      <c r="B4216" s="171">
        <v>96759</v>
      </c>
      <c r="C4216" s="92" t="s">
        <v>4185</v>
      </c>
      <c r="D4216" s="92" t="s">
        <v>6219</v>
      </c>
      <c r="E4216" s="170">
        <v>15.99</v>
      </c>
    </row>
    <row r="4217" spans="2:5" ht="50.1" customHeight="1">
      <c r="B4217" s="171">
        <v>96760</v>
      </c>
      <c r="C4217" s="92" t="s">
        <v>4186</v>
      </c>
      <c r="D4217" s="92" t="s">
        <v>6219</v>
      </c>
      <c r="E4217" s="170">
        <v>22.72</v>
      </c>
    </row>
    <row r="4218" spans="2:5" ht="50.1" customHeight="1">
      <c r="B4218" s="171">
        <v>96761</v>
      </c>
      <c r="C4218" s="92" t="s">
        <v>4187</v>
      </c>
      <c r="D4218" s="92" t="s">
        <v>6219</v>
      </c>
      <c r="E4218" s="170">
        <v>31.9</v>
      </c>
    </row>
    <row r="4219" spans="2:5" ht="50.1" customHeight="1">
      <c r="B4219" s="171">
        <v>96762</v>
      </c>
      <c r="C4219" s="92" t="s">
        <v>4188</v>
      </c>
      <c r="D4219" s="92" t="s">
        <v>6219</v>
      </c>
      <c r="E4219" s="170">
        <v>61.94</v>
      </c>
    </row>
    <row r="4220" spans="2:5" ht="50.1" customHeight="1">
      <c r="B4220" s="171">
        <v>96763</v>
      </c>
      <c r="C4220" s="92" t="s">
        <v>4189</v>
      </c>
      <c r="D4220" s="92" t="s">
        <v>6219</v>
      </c>
      <c r="E4220" s="170">
        <v>85.18</v>
      </c>
    </row>
    <row r="4221" spans="2:5" ht="50.1" customHeight="1">
      <c r="B4221" s="171">
        <v>96764</v>
      </c>
      <c r="C4221" s="92" t="s">
        <v>4190</v>
      </c>
      <c r="D4221" s="92" t="s">
        <v>6219</v>
      </c>
      <c r="E4221" s="170">
        <v>135.78</v>
      </c>
    </row>
    <row r="4222" spans="2:5" ht="50.1" customHeight="1">
      <c r="B4222" s="171">
        <v>96802</v>
      </c>
      <c r="C4222" s="92" t="s">
        <v>4191</v>
      </c>
      <c r="D4222" s="92" t="s">
        <v>6219</v>
      </c>
      <c r="E4222" s="170">
        <v>193.6</v>
      </c>
    </row>
    <row r="4223" spans="2:5" ht="50.1" customHeight="1">
      <c r="B4223" s="171">
        <v>96803</v>
      </c>
      <c r="C4223" s="92" t="s">
        <v>4192</v>
      </c>
      <c r="D4223" s="92" t="s">
        <v>6219</v>
      </c>
      <c r="E4223" s="170">
        <v>99.39</v>
      </c>
    </row>
    <row r="4224" spans="2:5" ht="50.1" customHeight="1">
      <c r="B4224" s="171">
        <v>96804</v>
      </c>
      <c r="C4224" s="92" t="s">
        <v>4193</v>
      </c>
      <c r="D4224" s="92" t="s">
        <v>6219</v>
      </c>
      <c r="E4224" s="170">
        <v>177.77</v>
      </c>
    </row>
    <row r="4225" spans="2:5" ht="50.1" customHeight="1">
      <c r="B4225" s="171">
        <v>96805</v>
      </c>
      <c r="C4225" s="92" t="s">
        <v>4194</v>
      </c>
      <c r="D4225" s="92" t="s">
        <v>6219</v>
      </c>
      <c r="E4225" s="170">
        <v>199.83</v>
      </c>
    </row>
    <row r="4226" spans="2:5" ht="50.1" customHeight="1">
      <c r="B4226" s="171">
        <v>96806</v>
      </c>
      <c r="C4226" s="92" t="s">
        <v>4195</v>
      </c>
      <c r="D4226" s="92" t="s">
        <v>6219</v>
      </c>
      <c r="E4226" s="170">
        <v>96.89</v>
      </c>
    </row>
    <row r="4227" spans="2:5" ht="50.1" customHeight="1">
      <c r="B4227" s="171">
        <v>96807</v>
      </c>
      <c r="C4227" s="92" t="s">
        <v>4196</v>
      </c>
      <c r="D4227" s="92" t="s">
        <v>6219</v>
      </c>
      <c r="E4227" s="170">
        <v>161.49</v>
      </c>
    </row>
    <row r="4228" spans="2:5" ht="50.1" customHeight="1">
      <c r="B4228" s="171">
        <v>96808</v>
      </c>
      <c r="C4228" s="92" t="s">
        <v>4197</v>
      </c>
      <c r="D4228" s="92" t="s">
        <v>6219</v>
      </c>
      <c r="E4228" s="170">
        <v>9.07</v>
      </c>
    </row>
    <row r="4229" spans="2:5" ht="50.1" customHeight="1">
      <c r="B4229" s="171">
        <v>96809</v>
      </c>
      <c r="C4229" s="92" t="s">
        <v>4198</v>
      </c>
      <c r="D4229" s="92" t="s">
        <v>6219</v>
      </c>
      <c r="E4229" s="170">
        <v>10.38</v>
      </c>
    </row>
    <row r="4230" spans="2:5" ht="50.1" customHeight="1">
      <c r="B4230" s="171">
        <v>96810</v>
      </c>
      <c r="C4230" s="92" t="s">
        <v>4199</v>
      </c>
      <c r="D4230" s="92" t="s">
        <v>6219</v>
      </c>
      <c r="E4230" s="170">
        <v>11.26</v>
      </c>
    </row>
    <row r="4231" spans="2:5" ht="50.1" customHeight="1">
      <c r="B4231" s="171">
        <v>96811</v>
      </c>
      <c r="C4231" s="92" t="s">
        <v>4200</v>
      </c>
      <c r="D4231" s="92" t="s">
        <v>6219</v>
      </c>
      <c r="E4231" s="170">
        <v>12.11</v>
      </c>
    </row>
    <row r="4232" spans="2:5" ht="50.1" customHeight="1">
      <c r="B4232" s="171">
        <v>96812</v>
      </c>
      <c r="C4232" s="92" t="s">
        <v>4201</v>
      </c>
      <c r="D4232" s="92" t="s">
        <v>6219</v>
      </c>
      <c r="E4232" s="170">
        <v>11.64</v>
      </c>
    </row>
    <row r="4233" spans="2:5" ht="50.1" customHeight="1">
      <c r="B4233" s="171">
        <v>96813</v>
      </c>
      <c r="C4233" s="92" t="s">
        <v>4202</v>
      </c>
      <c r="D4233" s="92" t="s">
        <v>6219</v>
      </c>
      <c r="E4233" s="170">
        <v>13.4</v>
      </c>
    </row>
    <row r="4234" spans="2:5" ht="50.1" customHeight="1">
      <c r="B4234" s="171">
        <v>96814</v>
      </c>
      <c r="C4234" s="92" t="s">
        <v>4203</v>
      </c>
      <c r="D4234" s="92" t="s">
        <v>6219</v>
      </c>
      <c r="E4234" s="170">
        <v>11.34</v>
      </c>
    </row>
    <row r="4235" spans="2:5" ht="50.1" customHeight="1">
      <c r="B4235" s="171">
        <v>96815</v>
      </c>
      <c r="C4235" s="92" t="s">
        <v>4204</v>
      </c>
      <c r="D4235" s="92" t="s">
        <v>6219</v>
      </c>
      <c r="E4235" s="170">
        <v>19.079999999999998</v>
      </c>
    </row>
    <row r="4236" spans="2:5" ht="50.1" customHeight="1">
      <c r="B4236" s="171">
        <v>96816</v>
      </c>
      <c r="C4236" s="92" t="s">
        <v>4205</v>
      </c>
      <c r="D4236" s="92" t="s">
        <v>6219</v>
      </c>
      <c r="E4236" s="170">
        <v>15.73</v>
      </c>
    </row>
    <row r="4237" spans="2:5" ht="50.1" customHeight="1">
      <c r="B4237" s="171">
        <v>96817</v>
      </c>
      <c r="C4237" s="92" t="s">
        <v>4206</v>
      </c>
      <c r="D4237" s="92" t="s">
        <v>6219</v>
      </c>
      <c r="E4237" s="170">
        <v>17.87</v>
      </c>
    </row>
    <row r="4238" spans="2:5" ht="50.1" customHeight="1">
      <c r="B4238" s="171">
        <v>96818</v>
      </c>
      <c r="C4238" s="92" t="s">
        <v>4207</v>
      </c>
      <c r="D4238" s="92" t="s">
        <v>6219</v>
      </c>
      <c r="E4238" s="170">
        <v>16.649999999999999</v>
      </c>
    </row>
    <row r="4239" spans="2:5" ht="50.1" customHeight="1">
      <c r="B4239" s="171">
        <v>96819</v>
      </c>
      <c r="C4239" s="92" t="s">
        <v>4208</v>
      </c>
      <c r="D4239" s="92" t="s">
        <v>6219</v>
      </c>
      <c r="E4239" s="170">
        <v>16.649999999999999</v>
      </c>
    </row>
    <row r="4240" spans="2:5" ht="50.1" customHeight="1">
      <c r="B4240" s="171">
        <v>96820</v>
      </c>
      <c r="C4240" s="92" t="s">
        <v>4209</v>
      </c>
      <c r="D4240" s="92" t="s">
        <v>6219</v>
      </c>
      <c r="E4240" s="170">
        <v>30.17</v>
      </c>
    </row>
    <row r="4241" spans="2:5" ht="50.1" customHeight="1">
      <c r="B4241" s="171">
        <v>96821</v>
      </c>
      <c r="C4241" s="92" t="s">
        <v>4210</v>
      </c>
      <c r="D4241" s="92" t="s">
        <v>6219</v>
      </c>
      <c r="E4241" s="170">
        <v>25.74</v>
      </c>
    </row>
    <row r="4242" spans="2:5" ht="50.1" customHeight="1">
      <c r="B4242" s="171">
        <v>96822</v>
      </c>
      <c r="C4242" s="92" t="s">
        <v>4211</v>
      </c>
      <c r="D4242" s="92" t="s">
        <v>6219</v>
      </c>
      <c r="E4242" s="170">
        <v>26.08</v>
      </c>
    </row>
    <row r="4243" spans="2:5" ht="50.1" customHeight="1">
      <c r="B4243" s="171">
        <v>96823</v>
      </c>
      <c r="C4243" s="92" t="s">
        <v>4212</v>
      </c>
      <c r="D4243" s="92" t="s">
        <v>6219</v>
      </c>
      <c r="E4243" s="170">
        <v>10.76</v>
      </c>
    </row>
    <row r="4244" spans="2:5" ht="50.1" customHeight="1">
      <c r="B4244" s="171">
        <v>96824</v>
      </c>
      <c r="C4244" s="92" t="s">
        <v>4213</v>
      </c>
      <c r="D4244" s="92" t="s">
        <v>6219</v>
      </c>
      <c r="E4244" s="170">
        <v>12.13</v>
      </c>
    </row>
    <row r="4245" spans="2:5" ht="50.1" customHeight="1">
      <c r="B4245" s="171">
        <v>96825</v>
      </c>
      <c r="C4245" s="92" t="s">
        <v>4214</v>
      </c>
      <c r="D4245" s="92" t="s">
        <v>6219</v>
      </c>
      <c r="E4245" s="170">
        <v>16.39</v>
      </c>
    </row>
    <row r="4246" spans="2:5" ht="50.1" customHeight="1">
      <c r="B4246" s="171">
        <v>96826</v>
      </c>
      <c r="C4246" s="92" t="s">
        <v>4215</v>
      </c>
      <c r="D4246" s="92" t="s">
        <v>6219</v>
      </c>
      <c r="E4246" s="170">
        <v>14.9</v>
      </c>
    </row>
    <row r="4247" spans="2:5" ht="50.1" customHeight="1">
      <c r="B4247" s="171">
        <v>96827</v>
      </c>
      <c r="C4247" s="92" t="s">
        <v>4216</v>
      </c>
      <c r="D4247" s="92" t="s">
        <v>6219</v>
      </c>
      <c r="E4247" s="170">
        <v>15.46</v>
      </c>
    </row>
    <row r="4248" spans="2:5" ht="50.1" customHeight="1">
      <c r="B4248" s="171">
        <v>96828</v>
      </c>
      <c r="C4248" s="92" t="s">
        <v>4217</v>
      </c>
      <c r="D4248" s="92" t="s">
        <v>6219</v>
      </c>
      <c r="E4248" s="170">
        <v>19.37</v>
      </c>
    </row>
    <row r="4249" spans="2:5" ht="50.1" customHeight="1">
      <c r="B4249" s="171">
        <v>96829</v>
      </c>
      <c r="C4249" s="92" t="s">
        <v>4218</v>
      </c>
      <c r="D4249" s="92" t="s">
        <v>6219</v>
      </c>
      <c r="E4249" s="170">
        <v>14.88</v>
      </c>
    </row>
    <row r="4250" spans="2:5" ht="50.1" customHeight="1">
      <c r="B4250" s="171">
        <v>96830</v>
      </c>
      <c r="C4250" s="92" t="s">
        <v>4219</v>
      </c>
      <c r="D4250" s="92" t="s">
        <v>6219</v>
      </c>
      <c r="E4250" s="170">
        <v>21.58</v>
      </c>
    </row>
    <row r="4251" spans="2:5" ht="50.1" customHeight="1">
      <c r="B4251" s="171">
        <v>96831</v>
      </c>
      <c r="C4251" s="92" t="s">
        <v>4220</v>
      </c>
      <c r="D4251" s="92" t="s">
        <v>6219</v>
      </c>
      <c r="E4251" s="170">
        <v>17.63</v>
      </c>
    </row>
    <row r="4252" spans="2:5" ht="50.1" customHeight="1">
      <c r="B4252" s="171">
        <v>96832</v>
      </c>
      <c r="C4252" s="92" t="s">
        <v>4221</v>
      </c>
      <c r="D4252" s="92" t="s">
        <v>6219</v>
      </c>
      <c r="E4252" s="170">
        <v>20.350000000000001</v>
      </c>
    </row>
    <row r="4253" spans="2:5" ht="50.1" customHeight="1">
      <c r="B4253" s="171">
        <v>96833</v>
      </c>
      <c r="C4253" s="92" t="s">
        <v>4222</v>
      </c>
      <c r="D4253" s="92" t="s">
        <v>6219</v>
      </c>
      <c r="E4253" s="170">
        <v>19.07</v>
      </c>
    </row>
    <row r="4254" spans="2:5" ht="50.1" customHeight="1">
      <c r="B4254" s="171">
        <v>96834</v>
      </c>
      <c r="C4254" s="92" t="s">
        <v>4223</v>
      </c>
      <c r="D4254" s="92" t="s">
        <v>6219</v>
      </c>
      <c r="E4254" s="170">
        <v>31.43</v>
      </c>
    </row>
    <row r="4255" spans="2:5" ht="50.1" customHeight="1">
      <c r="B4255" s="171">
        <v>96835</v>
      </c>
      <c r="C4255" s="92" t="s">
        <v>4224</v>
      </c>
      <c r="D4255" s="92" t="s">
        <v>6219</v>
      </c>
      <c r="E4255" s="170">
        <v>27.2</v>
      </c>
    </row>
    <row r="4256" spans="2:5" ht="50.1" customHeight="1">
      <c r="B4256" s="171">
        <v>96836</v>
      </c>
      <c r="C4256" s="92" t="s">
        <v>4225</v>
      </c>
      <c r="D4256" s="92" t="s">
        <v>6219</v>
      </c>
      <c r="E4256" s="170">
        <v>28.96</v>
      </c>
    </row>
    <row r="4257" spans="2:5" ht="50.1" customHeight="1">
      <c r="B4257" s="171">
        <v>96837</v>
      </c>
      <c r="C4257" s="92" t="s">
        <v>4226</v>
      </c>
      <c r="D4257" s="92" t="s">
        <v>6219</v>
      </c>
      <c r="E4257" s="170">
        <v>15.82</v>
      </c>
    </row>
    <row r="4258" spans="2:5" ht="50.1" customHeight="1">
      <c r="B4258" s="171">
        <v>96838</v>
      </c>
      <c r="C4258" s="92" t="s">
        <v>4227</v>
      </c>
      <c r="D4258" s="92" t="s">
        <v>6219</v>
      </c>
      <c r="E4258" s="170">
        <v>14.56</v>
      </c>
    </row>
    <row r="4259" spans="2:5" ht="50.1" customHeight="1">
      <c r="B4259" s="171">
        <v>96839</v>
      </c>
      <c r="C4259" s="92" t="s">
        <v>4228</v>
      </c>
      <c r="D4259" s="92" t="s">
        <v>6219</v>
      </c>
      <c r="E4259" s="170">
        <v>14.34</v>
      </c>
    </row>
    <row r="4260" spans="2:5" ht="50.1" customHeight="1">
      <c r="B4260" s="171">
        <v>96840</v>
      </c>
      <c r="C4260" s="92" t="s">
        <v>4229</v>
      </c>
      <c r="D4260" s="92" t="s">
        <v>6219</v>
      </c>
      <c r="E4260" s="170">
        <v>18.489999999999998</v>
      </c>
    </row>
    <row r="4261" spans="2:5" ht="50.1" customHeight="1">
      <c r="B4261" s="171">
        <v>96841</v>
      </c>
      <c r="C4261" s="92" t="s">
        <v>4230</v>
      </c>
      <c r="D4261" s="92" t="s">
        <v>6219</v>
      </c>
      <c r="E4261" s="170">
        <v>16.22</v>
      </c>
    </row>
    <row r="4262" spans="2:5" ht="50.1" customHeight="1">
      <c r="B4262" s="171">
        <v>96842</v>
      </c>
      <c r="C4262" s="92" t="s">
        <v>4231</v>
      </c>
      <c r="D4262" s="92" t="s">
        <v>6219</v>
      </c>
      <c r="E4262" s="170">
        <v>20.57</v>
      </c>
    </row>
    <row r="4263" spans="2:5" ht="50.1" customHeight="1">
      <c r="B4263" s="171">
        <v>96843</v>
      </c>
      <c r="C4263" s="92" t="s">
        <v>4232</v>
      </c>
      <c r="D4263" s="92" t="s">
        <v>6219</v>
      </c>
      <c r="E4263" s="170">
        <v>19.79</v>
      </c>
    </row>
    <row r="4264" spans="2:5" ht="50.1" customHeight="1">
      <c r="B4264" s="171">
        <v>96844</v>
      </c>
      <c r="C4264" s="92" t="s">
        <v>4233</v>
      </c>
      <c r="D4264" s="92" t="s">
        <v>6219</v>
      </c>
      <c r="E4264" s="170">
        <v>26.89</v>
      </c>
    </row>
    <row r="4265" spans="2:5" ht="50.1" customHeight="1">
      <c r="B4265" s="171">
        <v>96845</v>
      </c>
      <c r="C4265" s="92" t="s">
        <v>4234</v>
      </c>
      <c r="D4265" s="92" t="s">
        <v>6219</v>
      </c>
      <c r="E4265" s="170">
        <v>28.82</v>
      </c>
    </row>
    <row r="4266" spans="2:5" ht="50.1" customHeight="1">
      <c r="B4266" s="171">
        <v>96846</v>
      </c>
      <c r="C4266" s="92" t="s">
        <v>4235</v>
      </c>
      <c r="D4266" s="92" t="s">
        <v>6219</v>
      </c>
      <c r="E4266" s="170">
        <v>22.75</v>
      </c>
    </row>
    <row r="4267" spans="2:5" ht="50.1" customHeight="1">
      <c r="B4267" s="171">
        <v>96847</v>
      </c>
      <c r="C4267" s="92" t="s">
        <v>4236</v>
      </c>
      <c r="D4267" s="92" t="s">
        <v>6219</v>
      </c>
      <c r="E4267" s="170">
        <v>24.98</v>
      </c>
    </row>
    <row r="4268" spans="2:5" ht="50.1" customHeight="1">
      <c r="B4268" s="171">
        <v>96848</v>
      </c>
      <c r="C4268" s="92" t="s">
        <v>4237</v>
      </c>
      <c r="D4268" s="92" t="s">
        <v>6219</v>
      </c>
      <c r="E4268" s="170">
        <v>37.35</v>
      </c>
    </row>
    <row r="4269" spans="2:5" ht="50.1" customHeight="1">
      <c r="B4269" s="171">
        <v>96849</v>
      </c>
      <c r="C4269" s="92" t="s">
        <v>4238</v>
      </c>
      <c r="D4269" s="92" t="s">
        <v>6219</v>
      </c>
      <c r="E4269" s="170">
        <v>13.59</v>
      </c>
    </row>
    <row r="4270" spans="2:5" ht="50.1" customHeight="1">
      <c r="B4270" s="171">
        <v>96850</v>
      </c>
      <c r="C4270" s="92" t="s">
        <v>4239</v>
      </c>
      <c r="D4270" s="92" t="s">
        <v>6219</v>
      </c>
      <c r="E4270" s="170">
        <v>15.86</v>
      </c>
    </row>
    <row r="4271" spans="2:5" ht="50.1" customHeight="1">
      <c r="B4271" s="171">
        <v>96851</v>
      </c>
      <c r="C4271" s="92" t="s">
        <v>4240</v>
      </c>
      <c r="D4271" s="92" t="s">
        <v>6219</v>
      </c>
      <c r="E4271" s="170">
        <v>20.94</v>
      </c>
    </row>
    <row r="4272" spans="2:5" ht="50.1" customHeight="1">
      <c r="B4272" s="171">
        <v>96852</v>
      </c>
      <c r="C4272" s="92" t="s">
        <v>4241</v>
      </c>
      <c r="D4272" s="92" t="s">
        <v>6219</v>
      </c>
      <c r="E4272" s="170">
        <v>18.05</v>
      </c>
    </row>
    <row r="4273" spans="2:5" ht="50.1" customHeight="1">
      <c r="B4273" s="171">
        <v>96853</v>
      </c>
      <c r="C4273" s="92" t="s">
        <v>4242</v>
      </c>
      <c r="D4273" s="92" t="s">
        <v>6219</v>
      </c>
      <c r="E4273" s="170">
        <v>20.27</v>
      </c>
    </row>
    <row r="4274" spans="2:5" ht="50.1" customHeight="1">
      <c r="B4274" s="171">
        <v>96854</v>
      </c>
      <c r="C4274" s="92" t="s">
        <v>4243</v>
      </c>
      <c r="D4274" s="92" t="s">
        <v>6219</v>
      </c>
      <c r="E4274" s="170">
        <v>24.2</v>
      </c>
    </row>
    <row r="4275" spans="2:5" ht="50.1" customHeight="1">
      <c r="B4275" s="171">
        <v>96855</v>
      </c>
      <c r="C4275" s="92" t="s">
        <v>4244</v>
      </c>
      <c r="D4275" s="92" t="s">
        <v>6219</v>
      </c>
      <c r="E4275" s="170">
        <v>22.41</v>
      </c>
    </row>
    <row r="4276" spans="2:5" ht="50.1" customHeight="1">
      <c r="B4276" s="171">
        <v>96856</v>
      </c>
      <c r="C4276" s="92" t="s">
        <v>4245</v>
      </c>
      <c r="D4276" s="92" t="s">
        <v>6219</v>
      </c>
      <c r="E4276" s="170">
        <v>22.73</v>
      </c>
    </row>
    <row r="4277" spans="2:5" ht="50.1" customHeight="1">
      <c r="B4277" s="171">
        <v>96857</v>
      </c>
      <c r="C4277" s="92" t="s">
        <v>4246</v>
      </c>
      <c r="D4277" s="92" t="s">
        <v>6219</v>
      </c>
      <c r="E4277" s="170">
        <v>36.020000000000003</v>
      </c>
    </row>
    <row r="4278" spans="2:5" ht="50.1" customHeight="1">
      <c r="B4278" s="171">
        <v>96858</v>
      </c>
      <c r="C4278" s="92" t="s">
        <v>4247</v>
      </c>
      <c r="D4278" s="92" t="s">
        <v>6219</v>
      </c>
      <c r="E4278" s="170">
        <v>36.479999999999997</v>
      </c>
    </row>
    <row r="4279" spans="2:5" ht="50.1" customHeight="1">
      <c r="B4279" s="171">
        <v>96859</v>
      </c>
      <c r="C4279" s="92" t="s">
        <v>4248</v>
      </c>
      <c r="D4279" s="92" t="s">
        <v>6219</v>
      </c>
      <c r="E4279" s="170">
        <v>45.12</v>
      </c>
    </row>
    <row r="4280" spans="2:5" ht="50.1" customHeight="1">
      <c r="B4280" s="171">
        <v>96860</v>
      </c>
      <c r="C4280" s="92" t="s">
        <v>4249</v>
      </c>
      <c r="D4280" s="92" t="s">
        <v>6219</v>
      </c>
      <c r="E4280" s="170">
        <v>18.41</v>
      </c>
    </row>
    <row r="4281" spans="2:5" ht="50.1" customHeight="1">
      <c r="B4281" s="171">
        <v>96861</v>
      </c>
      <c r="C4281" s="92" t="s">
        <v>4250</v>
      </c>
      <c r="D4281" s="92" t="s">
        <v>6219</v>
      </c>
      <c r="E4281" s="170">
        <v>19.84</v>
      </c>
    </row>
    <row r="4282" spans="2:5" ht="50.1" customHeight="1">
      <c r="B4282" s="171">
        <v>96862</v>
      </c>
      <c r="C4282" s="92" t="s">
        <v>4251</v>
      </c>
      <c r="D4282" s="92" t="s">
        <v>6219</v>
      </c>
      <c r="E4282" s="170">
        <v>22.18</v>
      </c>
    </row>
    <row r="4283" spans="2:5" ht="50.1" customHeight="1">
      <c r="B4283" s="171">
        <v>96863</v>
      </c>
      <c r="C4283" s="92" t="s">
        <v>4252</v>
      </c>
      <c r="D4283" s="92" t="s">
        <v>6219</v>
      </c>
      <c r="E4283" s="170">
        <v>21.94</v>
      </c>
    </row>
    <row r="4284" spans="2:5" ht="50.1" customHeight="1">
      <c r="B4284" s="171">
        <v>96864</v>
      </c>
      <c r="C4284" s="92" t="s">
        <v>4253</v>
      </c>
      <c r="D4284" s="92" t="s">
        <v>6219</v>
      </c>
      <c r="E4284" s="170">
        <v>34.57</v>
      </c>
    </row>
    <row r="4285" spans="2:5" ht="50.1" customHeight="1">
      <c r="B4285" s="171">
        <v>96865</v>
      </c>
      <c r="C4285" s="92" t="s">
        <v>4254</v>
      </c>
      <c r="D4285" s="92" t="s">
        <v>6219</v>
      </c>
      <c r="E4285" s="170">
        <v>33.869999999999997</v>
      </c>
    </row>
    <row r="4286" spans="2:5" ht="50.1" customHeight="1">
      <c r="B4286" s="171">
        <v>96866</v>
      </c>
      <c r="C4286" s="92" t="s">
        <v>4255</v>
      </c>
      <c r="D4286" s="92" t="s">
        <v>6219</v>
      </c>
      <c r="E4286" s="170">
        <v>45.4</v>
      </c>
    </row>
    <row r="4287" spans="2:5" ht="50.1" customHeight="1">
      <c r="B4287" s="171">
        <v>96867</v>
      </c>
      <c r="C4287" s="92" t="s">
        <v>4256</v>
      </c>
      <c r="D4287" s="92" t="s">
        <v>6219</v>
      </c>
      <c r="E4287" s="170">
        <v>52.65</v>
      </c>
    </row>
    <row r="4288" spans="2:5" ht="50.1" customHeight="1">
      <c r="B4288" s="171">
        <v>96868</v>
      </c>
      <c r="C4288" s="92" t="s">
        <v>4257</v>
      </c>
      <c r="D4288" s="92" t="s">
        <v>6219</v>
      </c>
      <c r="E4288" s="170">
        <v>21.02</v>
      </c>
    </row>
    <row r="4289" spans="2:5" ht="50.1" customHeight="1">
      <c r="B4289" s="171">
        <v>96869</v>
      </c>
      <c r="C4289" s="92" t="s">
        <v>4258</v>
      </c>
      <c r="D4289" s="92" t="s">
        <v>6219</v>
      </c>
      <c r="E4289" s="170">
        <v>25.1</v>
      </c>
    </row>
    <row r="4290" spans="2:5" ht="50.1" customHeight="1">
      <c r="B4290" s="171">
        <v>96870</v>
      </c>
      <c r="C4290" s="92" t="s">
        <v>4259</v>
      </c>
      <c r="D4290" s="92" t="s">
        <v>6219</v>
      </c>
      <c r="E4290" s="170">
        <v>39.51</v>
      </c>
    </row>
    <row r="4291" spans="2:5" ht="50.1" customHeight="1">
      <c r="B4291" s="171">
        <v>96871</v>
      </c>
      <c r="C4291" s="92" t="s">
        <v>4260</v>
      </c>
      <c r="D4291" s="92" t="s">
        <v>6219</v>
      </c>
      <c r="E4291" s="170">
        <v>57.19</v>
      </c>
    </row>
    <row r="4292" spans="2:5" ht="50.1" customHeight="1">
      <c r="B4292" s="171">
        <v>96872</v>
      </c>
      <c r="C4292" s="92" t="s">
        <v>4261</v>
      </c>
      <c r="D4292" s="92" t="s">
        <v>6219</v>
      </c>
      <c r="E4292" s="170">
        <v>53.2</v>
      </c>
    </row>
    <row r="4293" spans="2:5" ht="50.1" customHeight="1">
      <c r="B4293" s="171">
        <v>96873</v>
      </c>
      <c r="C4293" s="92" t="s">
        <v>4262</v>
      </c>
      <c r="D4293" s="92" t="s">
        <v>6219</v>
      </c>
      <c r="E4293" s="170">
        <v>61.19</v>
      </c>
    </row>
    <row r="4294" spans="2:5" ht="50.1" customHeight="1">
      <c r="B4294" s="171">
        <v>96874</v>
      </c>
      <c r="C4294" s="92" t="s">
        <v>4263</v>
      </c>
      <c r="D4294" s="92" t="s">
        <v>6219</v>
      </c>
      <c r="E4294" s="170">
        <v>64.790000000000006</v>
      </c>
    </row>
    <row r="4295" spans="2:5" ht="50.1" customHeight="1">
      <c r="B4295" s="171">
        <v>96875</v>
      </c>
      <c r="C4295" s="92" t="s">
        <v>4264</v>
      </c>
      <c r="D4295" s="92" t="s">
        <v>6219</v>
      </c>
      <c r="E4295" s="170">
        <v>77.650000000000006</v>
      </c>
    </row>
    <row r="4296" spans="2:5" ht="50.1" customHeight="1">
      <c r="B4296" s="171">
        <v>96876</v>
      </c>
      <c r="C4296" s="92" t="s">
        <v>4265</v>
      </c>
      <c r="D4296" s="92" t="s">
        <v>6219</v>
      </c>
      <c r="E4296" s="170">
        <v>137.18</v>
      </c>
    </row>
    <row r="4297" spans="2:5" ht="50.1" customHeight="1">
      <c r="B4297" s="171">
        <v>96877</v>
      </c>
      <c r="C4297" s="92" t="s">
        <v>4266</v>
      </c>
      <c r="D4297" s="92" t="s">
        <v>6219</v>
      </c>
      <c r="E4297" s="170">
        <v>146.52000000000001</v>
      </c>
    </row>
    <row r="4298" spans="2:5" ht="50.1" customHeight="1">
      <c r="B4298" s="171">
        <v>96878</v>
      </c>
      <c r="C4298" s="92" t="s">
        <v>4267</v>
      </c>
      <c r="D4298" s="92" t="s">
        <v>6219</v>
      </c>
      <c r="E4298" s="170">
        <v>148.27000000000001</v>
      </c>
    </row>
    <row r="4299" spans="2:5" ht="50.1" customHeight="1">
      <c r="B4299" s="171">
        <v>96879</v>
      </c>
      <c r="C4299" s="92" t="s">
        <v>4268</v>
      </c>
      <c r="D4299" s="92" t="s">
        <v>6219</v>
      </c>
      <c r="E4299" s="170">
        <v>149.04</v>
      </c>
    </row>
    <row r="4300" spans="2:5" ht="50.1" customHeight="1">
      <c r="B4300" s="171">
        <v>96880</v>
      </c>
      <c r="C4300" s="92" t="s">
        <v>4269</v>
      </c>
      <c r="D4300" s="92" t="s">
        <v>6219</v>
      </c>
      <c r="E4300" s="170">
        <v>169.95</v>
      </c>
    </row>
    <row r="4301" spans="2:5" ht="50.1" customHeight="1">
      <c r="B4301" s="171">
        <v>96881</v>
      </c>
      <c r="C4301" s="92" t="s">
        <v>4270</v>
      </c>
      <c r="D4301" s="92" t="s">
        <v>6219</v>
      </c>
      <c r="E4301" s="170">
        <v>179.43</v>
      </c>
    </row>
    <row r="4302" spans="2:5" ht="50.1" customHeight="1">
      <c r="B4302" s="171">
        <v>97425</v>
      </c>
      <c r="C4302" s="92" t="s">
        <v>4271</v>
      </c>
      <c r="D4302" s="92" t="s">
        <v>6219</v>
      </c>
      <c r="E4302" s="170">
        <v>20.059999999999999</v>
      </c>
    </row>
    <row r="4303" spans="2:5" ht="50.1" customHeight="1">
      <c r="B4303" s="171">
        <v>97426</v>
      </c>
      <c r="C4303" s="92" t="s">
        <v>4272</v>
      </c>
      <c r="D4303" s="92" t="s">
        <v>6219</v>
      </c>
      <c r="E4303" s="170">
        <v>24.27</v>
      </c>
    </row>
    <row r="4304" spans="2:5" ht="50.1" customHeight="1">
      <c r="B4304" s="171">
        <v>97427</v>
      </c>
      <c r="C4304" s="92" t="s">
        <v>4273</v>
      </c>
      <c r="D4304" s="92" t="s">
        <v>6219</v>
      </c>
      <c r="E4304" s="170">
        <v>27.45</v>
      </c>
    </row>
    <row r="4305" spans="2:5" ht="50.1" customHeight="1">
      <c r="B4305" s="171">
        <v>97428</v>
      </c>
      <c r="C4305" s="92" t="s">
        <v>4274</v>
      </c>
      <c r="D4305" s="92" t="s">
        <v>6219</v>
      </c>
      <c r="E4305" s="170">
        <v>34.82</v>
      </c>
    </row>
    <row r="4306" spans="2:5" ht="50.1" customHeight="1">
      <c r="B4306" s="171">
        <v>97429</v>
      </c>
      <c r="C4306" s="92" t="s">
        <v>4275</v>
      </c>
      <c r="D4306" s="92" t="s">
        <v>6219</v>
      </c>
      <c r="E4306" s="170">
        <v>41.61</v>
      </c>
    </row>
    <row r="4307" spans="2:5" ht="50.1" customHeight="1">
      <c r="B4307" s="171">
        <v>97430</v>
      </c>
      <c r="C4307" s="92" t="s">
        <v>4276</v>
      </c>
      <c r="D4307" s="92" t="s">
        <v>6219</v>
      </c>
      <c r="E4307" s="170">
        <v>25.14</v>
      </c>
    </row>
    <row r="4308" spans="2:5" ht="50.1" customHeight="1">
      <c r="B4308" s="171">
        <v>97431</v>
      </c>
      <c r="C4308" s="92" t="s">
        <v>4277</v>
      </c>
      <c r="D4308" s="92" t="s">
        <v>6219</v>
      </c>
      <c r="E4308" s="170">
        <v>28.08</v>
      </c>
    </row>
    <row r="4309" spans="2:5" ht="50.1" customHeight="1">
      <c r="B4309" s="171">
        <v>97432</v>
      </c>
      <c r="C4309" s="92" t="s">
        <v>4278</v>
      </c>
      <c r="D4309" s="92" t="s">
        <v>6219</v>
      </c>
      <c r="E4309" s="170">
        <v>31.69</v>
      </c>
    </row>
    <row r="4310" spans="2:5" ht="50.1" customHeight="1">
      <c r="B4310" s="171">
        <v>97433</v>
      </c>
      <c r="C4310" s="92" t="s">
        <v>4279</v>
      </c>
      <c r="D4310" s="92" t="s">
        <v>6219</v>
      </c>
      <c r="E4310" s="170">
        <v>56.44</v>
      </c>
    </row>
    <row r="4311" spans="2:5" ht="50.1" customHeight="1">
      <c r="B4311" s="171">
        <v>97434</v>
      </c>
      <c r="C4311" s="92" t="s">
        <v>4280</v>
      </c>
      <c r="D4311" s="92" t="s">
        <v>6219</v>
      </c>
      <c r="E4311" s="170">
        <v>57.46</v>
      </c>
    </row>
    <row r="4312" spans="2:5" ht="50.1" customHeight="1">
      <c r="B4312" s="171">
        <v>97435</v>
      </c>
      <c r="C4312" s="92" t="s">
        <v>4281</v>
      </c>
      <c r="D4312" s="92" t="s">
        <v>6219</v>
      </c>
      <c r="E4312" s="170">
        <v>65.97</v>
      </c>
    </row>
    <row r="4313" spans="2:5" ht="50.1" customHeight="1">
      <c r="B4313" s="171">
        <v>97436</v>
      </c>
      <c r="C4313" s="92" t="s">
        <v>4282</v>
      </c>
      <c r="D4313" s="92" t="s">
        <v>6219</v>
      </c>
      <c r="E4313" s="170">
        <v>67.94</v>
      </c>
    </row>
    <row r="4314" spans="2:5" ht="50.1" customHeight="1">
      <c r="B4314" s="171">
        <v>97437</v>
      </c>
      <c r="C4314" s="92" t="s">
        <v>4283</v>
      </c>
      <c r="D4314" s="92" t="s">
        <v>6219</v>
      </c>
      <c r="E4314" s="170">
        <v>75.489999999999995</v>
      </c>
    </row>
    <row r="4315" spans="2:5" ht="50.1" customHeight="1">
      <c r="B4315" s="171">
        <v>97438</v>
      </c>
      <c r="C4315" s="92" t="s">
        <v>4284</v>
      </c>
      <c r="D4315" s="92" t="s">
        <v>6219</v>
      </c>
      <c r="E4315" s="170">
        <v>77.599999999999994</v>
      </c>
    </row>
    <row r="4316" spans="2:5" ht="50.1" customHeight="1">
      <c r="B4316" s="171">
        <v>97439</v>
      </c>
      <c r="C4316" s="92" t="s">
        <v>4285</v>
      </c>
      <c r="D4316" s="92" t="s">
        <v>6219</v>
      </c>
      <c r="E4316" s="170">
        <v>85.08</v>
      </c>
    </row>
    <row r="4317" spans="2:5" ht="50.1" customHeight="1">
      <c r="B4317" s="171">
        <v>97440</v>
      </c>
      <c r="C4317" s="92" t="s">
        <v>4286</v>
      </c>
      <c r="D4317" s="92" t="s">
        <v>6219</v>
      </c>
      <c r="E4317" s="170">
        <v>101.88</v>
      </c>
    </row>
    <row r="4318" spans="2:5" ht="50.1" customHeight="1">
      <c r="B4318" s="171">
        <v>97442</v>
      </c>
      <c r="C4318" s="92" t="s">
        <v>4287</v>
      </c>
      <c r="D4318" s="92" t="s">
        <v>6219</v>
      </c>
      <c r="E4318" s="170">
        <v>112.64</v>
      </c>
    </row>
    <row r="4319" spans="2:5" ht="50.1" customHeight="1">
      <c r="B4319" s="171">
        <v>97443</v>
      </c>
      <c r="C4319" s="92" t="s">
        <v>4288</v>
      </c>
      <c r="D4319" s="92" t="s">
        <v>6219</v>
      </c>
      <c r="E4319" s="170">
        <v>61.44</v>
      </c>
    </row>
    <row r="4320" spans="2:5" ht="50.1" customHeight="1">
      <c r="B4320" s="171">
        <v>97444</v>
      </c>
      <c r="C4320" s="92" t="s">
        <v>4289</v>
      </c>
      <c r="D4320" s="92" t="s">
        <v>6219</v>
      </c>
      <c r="E4320" s="170">
        <v>71.14</v>
      </c>
    </row>
    <row r="4321" spans="2:5" ht="50.1" customHeight="1">
      <c r="B4321" s="171">
        <v>97446</v>
      </c>
      <c r="C4321" s="92" t="s">
        <v>4290</v>
      </c>
      <c r="D4321" s="92" t="s">
        <v>6219</v>
      </c>
      <c r="E4321" s="170">
        <v>119.14</v>
      </c>
    </row>
    <row r="4322" spans="2:5" ht="50.1" customHeight="1">
      <c r="B4322" s="171">
        <v>97447</v>
      </c>
      <c r="C4322" s="92" t="s">
        <v>4291</v>
      </c>
      <c r="D4322" s="92" t="s">
        <v>6219</v>
      </c>
      <c r="E4322" s="170">
        <v>119.14</v>
      </c>
    </row>
    <row r="4323" spans="2:5" ht="50.1" customHeight="1">
      <c r="B4323" s="171">
        <v>97449</v>
      </c>
      <c r="C4323" s="92" t="s">
        <v>4292</v>
      </c>
      <c r="D4323" s="92" t="s">
        <v>6219</v>
      </c>
      <c r="E4323" s="170">
        <v>127.27</v>
      </c>
    </row>
    <row r="4324" spans="2:5" ht="50.1" customHeight="1">
      <c r="B4324" s="171">
        <v>97450</v>
      </c>
      <c r="C4324" s="92" t="s">
        <v>4293</v>
      </c>
      <c r="D4324" s="92" t="s">
        <v>6219</v>
      </c>
      <c r="E4324" s="170">
        <v>153.69</v>
      </c>
    </row>
    <row r="4325" spans="2:5" ht="50.1" customHeight="1">
      <c r="B4325" s="171">
        <v>97452</v>
      </c>
      <c r="C4325" s="92" t="s">
        <v>4294</v>
      </c>
      <c r="D4325" s="92" t="s">
        <v>6219</v>
      </c>
      <c r="E4325" s="170">
        <v>99.95</v>
      </c>
    </row>
    <row r="4326" spans="2:5" ht="50.1" customHeight="1">
      <c r="B4326" s="171">
        <v>97453</v>
      </c>
      <c r="C4326" s="92" t="s">
        <v>4295</v>
      </c>
      <c r="D4326" s="92" t="s">
        <v>6219</v>
      </c>
      <c r="E4326" s="170">
        <v>105.48</v>
      </c>
    </row>
    <row r="4327" spans="2:5" ht="50.1" customHeight="1">
      <c r="B4327" s="171">
        <v>97454</v>
      </c>
      <c r="C4327" s="92" t="s">
        <v>4296</v>
      </c>
      <c r="D4327" s="92" t="s">
        <v>6219</v>
      </c>
      <c r="E4327" s="170">
        <v>164.43</v>
      </c>
    </row>
    <row r="4328" spans="2:5" ht="50.1" customHeight="1">
      <c r="B4328" s="171">
        <v>97455</v>
      </c>
      <c r="C4328" s="92" t="s">
        <v>4297</v>
      </c>
      <c r="D4328" s="92" t="s">
        <v>6219</v>
      </c>
      <c r="E4328" s="170">
        <v>173.29</v>
      </c>
    </row>
    <row r="4329" spans="2:5" ht="50.1" customHeight="1">
      <c r="B4329" s="171">
        <v>97456</v>
      </c>
      <c r="C4329" s="92" t="s">
        <v>4298</v>
      </c>
      <c r="D4329" s="92" t="s">
        <v>6219</v>
      </c>
      <c r="E4329" s="170">
        <v>359.54</v>
      </c>
    </row>
    <row r="4330" spans="2:5" ht="50.1" customHeight="1">
      <c r="B4330" s="171">
        <v>97457</v>
      </c>
      <c r="C4330" s="92" t="s">
        <v>4299</v>
      </c>
      <c r="D4330" s="92" t="s">
        <v>6219</v>
      </c>
      <c r="E4330" s="170">
        <v>319.81</v>
      </c>
    </row>
    <row r="4331" spans="2:5" ht="50.1" customHeight="1">
      <c r="B4331" s="171">
        <v>97458</v>
      </c>
      <c r="C4331" s="92" t="s">
        <v>4300</v>
      </c>
      <c r="D4331" s="92" t="s">
        <v>6219</v>
      </c>
      <c r="E4331" s="170">
        <v>155.58000000000001</v>
      </c>
    </row>
    <row r="4332" spans="2:5" ht="50.1" customHeight="1">
      <c r="B4332" s="171">
        <v>97459</v>
      </c>
      <c r="C4332" s="92" t="s">
        <v>4301</v>
      </c>
      <c r="D4332" s="92" t="s">
        <v>6219</v>
      </c>
      <c r="E4332" s="170">
        <v>259.14</v>
      </c>
    </row>
    <row r="4333" spans="2:5" ht="50.1" customHeight="1">
      <c r="B4333" s="171">
        <v>97460</v>
      </c>
      <c r="C4333" s="92" t="s">
        <v>4302</v>
      </c>
      <c r="D4333" s="92" t="s">
        <v>6219</v>
      </c>
      <c r="E4333" s="170">
        <v>391.87</v>
      </c>
    </row>
    <row r="4334" spans="2:5" ht="50.1" customHeight="1">
      <c r="B4334" s="171">
        <v>97461</v>
      </c>
      <c r="C4334" s="92" t="s">
        <v>4303</v>
      </c>
      <c r="D4334" s="92" t="s">
        <v>6219</v>
      </c>
      <c r="E4334" s="170">
        <v>19.27</v>
      </c>
    </row>
    <row r="4335" spans="2:5" ht="50.1" customHeight="1">
      <c r="B4335" s="171">
        <v>97462</v>
      </c>
      <c r="C4335" s="92" t="s">
        <v>4304</v>
      </c>
      <c r="D4335" s="92" t="s">
        <v>6219</v>
      </c>
      <c r="E4335" s="170">
        <v>16.43</v>
      </c>
    </row>
    <row r="4336" spans="2:5" ht="50.1" customHeight="1">
      <c r="B4336" s="171">
        <v>97464</v>
      </c>
      <c r="C4336" s="92" t="s">
        <v>4305</v>
      </c>
      <c r="D4336" s="92" t="s">
        <v>6219</v>
      </c>
      <c r="E4336" s="170">
        <v>27.44</v>
      </c>
    </row>
    <row r="4337" spans="2:5" ht="50.1" customHeight="1">
      <c r="B4337" s="171">
        <v>97465</v>
      </c>
      <c r="C4337" s="92" t="s">
        <v>4306</v>
      </c>
      <c r="D4337" s="92" t="s">
        <v>6219</v>
      </c>
      <c r="E4337" s="170">
        <v>32.229999999999997</v>
      </c>
    </row>
    <row r="4338" spans="2:5" ht="50.1" customHeight="1">
      <c r="B4338" s="171">
        <v>97467</v>
      </c>
      <c r="C4338" s="92" t="s">
        <v>4307</v>
      </c>
      <c r="D4338" s="92" t="s">
        <v>6219</v>
      </c>
      <c r="E4338" s="170">
        <v>34.770000000000003</v>
      </c>
    </row>
    <row r="4339" spans="2:5" ht="50.1" customHeight="1">
      <c r="B4339" s="171">
        <v>97468</v>
      </c>
      <c r="C4339" s="92" t="s">
        <v>4308</v>
      </c>
      <c r="D4339" s="92" t="s">
        <v>6219</v>
      </c>
      <c r="E4339" s="170">
        <v>40.9</v>
      </c>
    </row>
    <row r="4340" spans="2:5" ht="50.1" customHeight="1">
      <c r="B4340" s="171">
        <v>97470</v>
      </c>
      <c r="C4340" s="92" t="s">
        <v>4309</v>
      </c>
      <c r="D4340" s="92" t="s">
        <v>6219</v>
      </c>
      <c r="E4340" s="170">
        <v>50.63</v>
      </c>
    </row>
    <row r="4341" spans="2:5" ht="50.1" customHeight="1">
      <c r="B4341" s="171">
        <v>97471</v>
      </c>
      <c r="C4341" s="92" t="s">
        <v>4310</v>
      </c>
      <c r="D4341" s="92" t="s">
        <v>6219</v>
      </c>
      <c r="E4341" s="170">
        <v>60.33</v>
      </c>
    </row>
    <row r="4342" spans="2:5" ht="50.1" customHeight="1">
      <c r="B4342" s="171">
        <v>97474</v>
      </c>
      <c r="C4342" s="92" t="s">
        <v>4311</v>
      </c>
      <c r="D4342" s="92" t="s">
        <v>6219</v>
      </c>
      <c r="E4342" s="170">
        <v>90.54</v>
      </c>
    </row>
    <row r="4343" spans="2:5" ht="50.1" customHeight="1">
      <c r="B4343" s="171">
        <v>97475</v>
      </c>
      <c r="C4343" s="92" t="s">
        <v>4312</v>
      </c>
      <c r="D4343" s="92" t="s">
        <v>6219</v>
      </c>
      <c r="E4343" s="170">
        <v>110.16</v>
      </c>
    </row>
    <row r="4344" spans="2:5" ht="50.1" customHeight="1">
      <c r="B4344" s="171">
        <v>97477</v>
      </c>
      <c r="C4344" s="92" t="s">
        <v>4313</v>
      </c>
      <c r="D4344" s="92" t="s">
        <v>6219</v>
      </c>
      <c r="E4344" s="170">
        <v>120.14</v>
      </c>
    </row>
    <row r="4345" spans="2:5" ht="50.1" customHeight="1">
      <c r="B4345" s="171">
        <v>97478</v>
      </c>
      <c r="C4345" s="92" t="s">
        <v>4314</v>
      </c>
      <c r="D4345" s="92" t="s">
        <v>6219</v>
      </c>
      <c r="E4345" s="170">
        <v>146.56</v>
      </c>
    </row>
    <row r="4346" spans="2:5" ht="50.1" customHeight="1">
      <c r="B4346" s="171">
        <v>97479</v>
      </c>
      <c r="C4346" s="92" t="s">
        <v>4315</v>
      </c>
      <c r="D4346" s="92" t="s">
        <v>6219</v>
      </c>
      <c r="E4346" s="170">
        <v>30.77</v>
      </c>
    </row>
    <row r="4347" spans="2:5" ht="50.1" customHeight="1">
      <c r="B4347" s="171">
        <v>97480</v>
      </c>
      <c r="C4347" s="92" t="s">
        <v>4316</v>
      </c>
      <c r="D4347" s="92" t="s">
        <v>6219</v>
      </c>
      <c r="E4347" s="170">
        <v>30.77</v>
      </c>
    </row>
    <row r="4348" spans="2:5" ht="50.1" customHeight="1">
      <c r="B4348" s="171">
        <v>97481</v>
      </c>
      <c r="C4348" s="92" t="s">
        <v>4317</v>
      </c>
      <c r="D4348" s="92" t="s">
        <v>6219</v>
      </c>
      <c r="E4348" s="170">
        <v>44.09</v>
      </c>
    </row>
    <row r="4349" spans="2:5" ht="50.1" customHeight="1">
      <c r="B4349" s="171">
        <v>97482</v>
      </c>
      <c r="C4349" s="92" t="s">
        <v>4318</v>
      </c>
      <c r="D4349" s="92" t="s">
        <v>6219</v>
      </c>
      <c r="E4349" s="170">
        <v>44.09</v>
      </c>
    </row>
    <row r="4350" spans="2:5" ht="50.1" customHeight="1">
      <c r="B4350" s="171">
        <v>97483</v>
      </c>
      <c r="C4350" s="92" t="s">
        <v>4319</v>
      </c>
      <c r="D4350" s="92" t="s">
        <v>6219</v>
      </c>
      <c r="E4350" s="170">
        <v>61.17</v>
      </c>
    </row>
    <row r="4351" spans="2:5" ht="50.1" customHeight="1">
      <c r="B4351" s="171">
        <v>97484</v>
      </c>
      <c r="C4351" s="92" t="s">
        <v>4320</v>
      </c>
      <c r="D4351" s="92" t="s">
        <v>6219</v>
      </c>
      <c r="E4351" s="170">
        <v>61.17</v>
      </c>
    </row>
    <row r="4352" spans="2:5" ht="50.1" customHeight="1">
      <c r="B4352" s="171">
        <v>97485</v>
      </c>
      <c r="C4352" s="92" t="s">
        <v>4321</v>
      </c>
      <c r="D4352" s="92" t="s">
        <v>6219</v>
      </c>
      <c r="E4352" s="170">
        <v>83.75</v>
      </c>
    </row>
    <row r="4353" spans="2:5" ht="50.1" customHeight="1">
      <c r="B4353" s="171">
        <v>97486</v>
      </c>
      <c r="C4353" s="92" t="s">
        <v>4322</v>
      </c>
      <c r="D4353" s="92" t="s">
        <v>6219</v>
      </c>
      <c r="E4353" s="170">
        <v>89.28</v>
      </c>
    </row>
    <row r="4354" spans="2:5" ht="50.1" customHeight="1">
      <c r="B4354" s="171">
        <v>97487</v>
      </c>
      <c r="C4354" s="92" t="s">
        <v>4323</v>
      </c>
      <c r="D4354" s="92" t="s">
        <v>6219</v>
      </c>
      <c r="E4354" s="170">
        <v>150.99</v>
      </c>
    </row>
    <row r="4355" spans="2:5" ht="50.1" customHeight="1">
      <c r="B4355" s="171">
        <v>97488</v>
      </c>
      <c r="C4355" s="92" t="s">
        <v>4324</v>
      </c>
      <c r="D4355" s="92" t="s">
        <v>6219</v>
      </c>
      <c r="E4355" s="170">
        <v>159.85</v>
      </c>
    </row>
    <row r="4356" spans="2:5" ht="50.1" customHeight="1">
      <c r="B4356" s="171">
        <v>97489</v>
      </c>
      <c r="C4356" s="92" t="s">
        <v>4325</v>
      </c>
      <c r="D4356" s="92" t="s">
        <v>6219</v>
      </c>
      <c r="E4356" s="170">
        <v>348.84</v>
      </c>
    </row>
    <row r="4357" spans="2:5" ht="50.1" customHeight="1">
      <c r="B4357" s="171">
        <v>97490</v>
      </c>
      <c r="C4357" s="92" t="s">
        <v>4326</v>
      </c>
      <c r="D4357" s="92" t="s">
        <v>6219</v>
      </c>
      <c r="E4357" s="170">
        <v>309.11</v>
      </c>
    </row>
    <row r="4358" spans="2:5" ht="50.1" customHeight="1">
      <c r="B4358" s="171">
        <v>97491</v>
      </c>
      <c r="C4358" s="92" t="s">
        <v>4327</v>
      </c>
      <c r="D4358" s="92" t="s">
        <v>6219</v>
      </c>
      <c r="E4358" s="170">
        <v>46.92</v>
      </c>
    </row>
    <row r="4359" spans="2:5" ht="50.1" customHeight="1">
      <c r="B4359" s="171">
        <v>97492</v>
      </c>
      <c r="C4359" s="92" t="s">
        <v>4328</v>
      </c>
      <c r="D4359" s="92" t="s">
        <v>6219</v>
      </c>
      <c r="E4359" s="170">
        <v>68.11</v>
      </c>
    </row>
    <row r="4360" spans="2:5" ht="50.1" customHeight="1">
      <c r="B4360" s="171">
        <v>97493</v>
      </c>
      <c r="C4360" s="92" t="s">
        <v>4329</v>
      </c>
      <c r="D4360" s="92" t="s">
        <v>6219</v>
      </c>
      <c r="E4360" s="170">
        <v>87.61</v>
      </c>
    </row>
    <row r="4361" spans="2:5" ht="50.1" customHeight="1">
      <c r="B4361" s="171">
        <v>97494</v>
      </c>
      <c r="C4361" s="92" t="s">
        <v>4330</v>
      </c>
      <c r="D4361" s="92" t="s">
        <v>6219</v>
      </c>
      <c r="E4361" s="170">
        <v>133.94999999999999</v>
      </c>
    </row>
    <row r="4362" spans="2:5" ht="50.1" customHeight="1">
      <c r="B4362" s="171">
        <v>97495</v>
      </c>
      <c r="C4362" s="92" t="s">
        <v>4331</v>
      </c>
      <c r="D4362" s="92" t="s">
        <v>6219</v>
      </c>
      <c r="E4362" s="170">
        <v>241.2</v>
      </c>
    </row>
    <row r="4363" spans="2:5" ht="50.1" customHeight="1">
      <c r="B4363" s="171">
        <v>97496</v>
      </c>
      <c r="C4363" s="92" t="s">
        <v>4332</v>
      </c>
      <c r="D4363" s="92" t="s">
        <v>6219</v>
      </c>
      <c r="E4363" s="170">
        <v>377.61</v>
      </c>
    </row>
    <row r="4364" spans="2:5" ht="50.1" customHeight="1">
      <c r="B4364" s="171">
        <v>97499</v>
      </c>
      <c r="C4364" s="92" t="s">
        <v>4333</v>
      </c>
      <c r="D4364" s="92" t="s">
        <v>6219</v>
      </c>
      <c r="E4364" s="170">
        <v>17.52</v>
      </c>
    </row>
    <row r="4365" spans="2:5" ht="50.1" customHeight="1">
      <c r="B4365" s="171">
        <v>97500</v>
      </c>
      <c r="C4365" s="92" t="s">
        <v>4334</v>
      </c>
      <c r="D4365" s="92" t="s">
        <v>6219</v>
      </c>
      <c r="E4365" s="170">
        <v>14.68</v>
      </c>
    </row>
    <row r="4366" spans="2:5" ht="50.1" customHeight="1">
      <c r="B4366" s="171">
        <v>97502</v>
      </c>
      <c r="C4366" s="92" t="s">
        <v>4335</v>
      </c>
      <c r="D4366" s="92" t="s">
        <v>6219</v>
      </c>
      <c r="E4366" s="170">
        <v>24.2</v>
      </c>
    </row>
    <row r="4367" spans="2:5" ht="50.1" customHeight="1">
      <c r="B4367" s="171">
        <v>97503</v>
      </c>
      <c r="C4367" s="92" t="s">
        <v>4336</v>
      </c>
      <c r="D4367" s="92" t="s">
        <v>6219</v>
      </c>
      <c r="E4367" s="170">
        <v>29.15</v>
      </c>
    </row>
    <row r="4368" spans="2:5" ht="50.1" customHeight="1">
      <c r="B4368" s="171">
        <v>97505</v>
      </c>
      <c r="C4368" s="92" t="s">
        <v>4337</v>
      </c>
      <c r="D4368" s="92" t="s">
        <v>6219</v>
      </c>
      <c r="E4368" s="170">
        <v>30.21</v>
      </c>
    </row>
    <row r="4369" spans="2:5" ht="50.1" customHeight="1">
      <c r="B4369" s="171">
        <v>97506</v>
      </c>
      <c r="C4369" s="92" t="s">
        <v>4338</v>
      </c>
      <c r="D4369" s="92" t="s">
        <v>6219</v>
      </c>
      <c r="E4369" s="170">
        <v>36.340000000000003</v>
      </c>
    </row>
    <row r="4370" spans="2:5" ht="50.1" customHeight="1">
      <c r="B4370" s="171">
        <v>97508</v>
      </c>
      <c r="C4370" s="92" t="s">
        <v>4339</v>
      </c>
      <c r="D4370" s="92" t="s">
        <v>6219</v>
      </c>
      <c r="E4370" s="170">
        <v>44.17</v>
      </c>
    </row>
    <row r="4371" spans="2:5" ht="50.1" customHeight="1">
      <c r="B4371" s="171">
        <v>97509</v>
      </c>
      <c r="C4371" s="92" t="s">
        <v>4340</v>
      </c>
      <c r="D4371" s="92" t="s">
        <v>6219</v>
      </c>
      <c r="E4371" s="170">
        <v>53.87</v>
      </c>
    </row>
    <row r="4372" spans="2:5" ht="50.1" customHeight="1">
      <c r="B4372" s="171">
        <v>97511</v>
      </c>
      <c r="C4372" s="92" t="s">
        <v>4341</v>
      </c>
      <c r="D4372" s="92" t="s">
        <v>6219</v>
      </c>
      <c r="E4372" s="170">
        <v>81.260000000000005</v>
      </c>
    </row>
    <row r="4373" spans="2:5" ht="50.1" customHeight="1">
      <c r="B4373" s="171">
        <v>97512</v>
      </c>
      <c r="C4373" s="92" t="s">
        <v>4342</v>
      </c>
      <c r="D4373" s="92" t="s">
        <v>6219</v>
      </c>
      <c r="E4373" s="170">
        <v>100.88</v>
      </c>
    </row>
    <row r="4374" spans="2:5" ht="50.1" customHeight="1">
      <c r="B4374" s="171">
        <v>97514</v>
      </c>
      <c r="C4374" s="92" t="s">
        <v>4343</v>
      </c>
      <c r="D4374" s="92" t="s">
        <v>6219</v>
      </c>
      <c r="E4374" s="170">
        <v>107.95</v>
      </c>
    </row>
    <row r="4375" spans="2:5" ht="50.1" customHeight="1">
      <c r="B4375" s="171">
        <v>97515</v>
      </c>
      <c r="C4375" s="92" t="s">
        <v>4344</v>
      </c>
      <c r="D4375" s="92" t="s">
        <v>6219</v>
      </c>
      <c r="E4375" s="170">
        <v>134.37</v>
      </c>
    </row>
    <row r="4376" spans="2:5" ht="50.1" customHeight="1">
      <c r="B4376" s="171">
        <v>97517</v>
      </c>
      <c r="C4376" s="92" t="s">
        <v>4345</v>
      </c>
      <c r="D4376" s="92" t="s">
        <v>6219</v>
      </c>
      <c r="E4376" s="170">
        <v>28.16</v>
      </c>
    </row>
    <row r="4377" spans="2:5" ht="50.1" customHeight="1">
      <c r="B4377" s="171">
        <v>97518</v>
      </c>
      <c r="C4377" s="92" t="s">
        <v>4346</v>
      </c>
      <c r="D4377" s="92" t="s">
        <v>6219</v>
      </c>
      <c r="E4377" s="170">
        <v>28.16</v>
      </c>
    </row>
    <row r="4378" spans="2:5" ht="50.1" customHeight="1">
      <c r="B4378" s="171">
        <v>97519</v>
      </c>
      <c r="C4378" s="92" t="s">
        <v>4347</v>
      </c>
      <c r="D4378" s="92" t="s">
        <v>6219</v>
      </c>
      <c r="E4378" s="170">
        <v>39.47</v>
      </c>
    </row>
    <row r="4379" spans="2:5" ht="50.1" customHeight="1">
      <c r="B4379" s="171">
        <v>97520</v>
      </c>
      <c r="C4379" s="92" t="s">
        <v>4348</v>
      </c>
      <c r="D4379" s="92" t="s">
        <v>6219</v>
      </c>
      <c r="E4379" s="170">
        <v>39.47</v>
      </c>
    </row>
    <row r="4380" spans="2:5" ht="50.1" customHeight="1">
      <c r="B4380" s="171">
        <v>97521</v>
      </c>
      <c r="C4380" s="92" t="s">
        <v>4349</v>
      </c>
      <c r="D4380" s="92" t="s">
        <v>6219</v>
      </c>
      <c r="E4380" s="170">
        <v>54.29</v>
      </c>
    </row>
    <row r="4381" spans="2:5" ht="50.1" customHeight="1">
      <c r="B4381" s="171">
        <v>97522</v>
      </c>
      <c r="C4381" s="92" t="s">
        <v>4350</v>
      </c>
      <c r="D4381" s="92" t="s">
        <v>6219</v>
      </c>
      <c r="E4381" s="170">
        <v>54.29</v>
      </c>
    </row>
    <row r="4382" spans="2:5" ht="50.1" customHeight="1">
      <c r="B4382" s="171">
        <v>97523</v>
      </c>
      <c r="C4382" s="92" t="s">
        <v>4351</v>
      </c>
      <c r="D4382" s="92" t="s">
        <v>6219</v>
      </c>
      <c r="E4382" s="170">
        <v>74.06</v>
      </c>
    </row>
    <row r="4383" spans="2:5" ht="50.1" customHeight="1">
      <c r="B4383" s="171">
        <v>97524</v>
      </c>
      <c r="C4383" s="92" t="s">
        <v>4352</v>
      </c>
      <c r="D4383" s="92" t="s">
        <v>6219</v>
      </c>
      <c r="E4383" s="170">
        <v>79.59</v>
      </c>
    </row>
    <row r="4384" spans="2:5" ht="50.1" customHeight="1">
      <c r="B4384" s="171">
        <v>97525</v>
      </c>
      <c r="C4384" s="92" t="s">
        <v>4353</v>
      </c>
      <c r="D4384" s="92" t="s">
        <v>6219</v>
      </c>
      <c r="E4384" s="170">
        <v>137</v>
      </c>
    </row>
    <row r="4385" spans="2:5" ht="50.1" customHeight="1">
      <c r="B4385" s="171">
        <v>97526</v>
      </c>
      <c r="C4385" s="92" t="s">
        <v>4354</v>
      </c>
      <c r="D4385" s="92" t="s">
        <v>6219</v>
      </c>
      <c r="E4385" s="170">
        <v>145.86000000000001</v>
      </c>
    </row>
    <row r="4386" spans="2:5" ht="50.1" customHeight="1">
      <c r="B4386" s="171">
        <v>97527</v>
      </c>
      <c r="C4386" s="92" t="s">
        <v>4355</v>
      </c>
      <c r="D4386" s="92" t="s">
        <v>6219</v>
      </c>
      <c r="E4386" s="170">
        <v>330.58</v>
      </c>
    </row>
    <row r="4387" spans="2:5" ht="50.1" customHeight="1">
      <c r="B4387" s="171">
        <v>97528</v>
      </c>
      <c r="C4387" s="92" t="s">
        <v>4356</v>
      </c>
      <c r="D4387" s="92" t="s">
        <v>6219</v>
      </c>
      <c r="E4387" s="170">
        <v>290.85000000000002</v>
      </c>
    </row>
    <row r="4388" spans="2:5" ht="50.1" customHeight="1">
      <c r="B4388" s="171">
        <v>97529</v>
      </c>
      <c r="C4388" s="92" t="s">
        <v>4357</v>
      </c>
      <c r="D4388" s="92" t="s">
        <v>6219</v>
      </c>
      <c r="E4388" s="170">
        <v>43.49</v>
      </c>
    </row>
    <row r="4389" spans="2:5" ht="50.1" customHeight="1">
      <c r="B4389" s="171">
        <v>97530</v>
      </c>
      <c r="C4389" s="92" t="s">
        <v>4358</v>
      </c>
      <c r="D4389" s="92" t="s">
        <v>6219</v>
      </c>
      <c r="E4389" s="170">
        <v>61.96</v>
      </c>
    </row>
    <row r="4390" spans="2:5" ht="50.1" customHeight="1">
      <c r="B4390" s="171">
        <v>97531</v>
      </c>
      <c r="C4390" s="92" t="s">
        <v>4359</v>
      </c>
      <c r="D4390" s="92" t="s">
        <v>6219</v>
      </c>
      <c r="E4390" s="170">
        <v>78.42</v>
      </c>
    </row>
    <row r="4391" spans="2:5" ht="50.1" customHeight="1">
      <c r="B4391" s="171">
        <v>97532</v>
      </c>
      <c r="C4391" s="92" t="s">
        <v>4360</v>
      </c>
      <c r="D4391" s="92" t="s">
        <v>6219</v>
      </c>
      <c r="E4391" s="170">
        <v>121.03</v>
      </c>
    </row>
    <row r="4392" spans="2:5" ht="50.1" customHeight="1">
      <c r="B4392" s="171">
        <v>97533</v>
      </c>
      <c r="C4392" s="92" t="s">
        <v>4361</v>
      </c>
      <c r="D4392" s="92" t="s">
        <v>6219</v>
      </c>
      <c r="E4392" s="170">
        <v>225.3</v>
      </c>
    </row>
    <row r="4393" spans="2:5" ht="50.1" customHeight="1">
      <c r="B4393" s="171">
        <v>97534</v>
      </c>
      <c r="C4393" s="92" t="s">
        <v>4362</v>
      </c>
      <c r="D4393" s="92" t="s">
        <v>6219</v>
      </c>
      <c r="E4393" s="170">
        <v>353.26</v>
      </c>
    </row>
    <row r="4394" spans="2:5" ht="50.1" customHeight="1">
      <c r="B4394" s="171">
        <v>97537</v>
      </c>
      <c r="C4394" s="92" t="s">
        <v>4363</v>
      </c>
      <c r="D4394" s="92" t="s">
        <v>6219</v>
      </c>
      <c r="E4394" s="170">
        <v>13.47</v>
      </c>
    </row>
    <row r="4395" spans="2:5" ht="50.1" customHeight="1">
      <c r="B4395" s="171">
        <v>97540</v>
      </c>
      <c r="C4395" s="92" t="s">
        <v>4364</v>
      </c>
      <c r="D4395" s="92" t="s">
        <v>6219</v>
      </c>
      <c r="E4395" s="170">
        <v>18.63</v>
      </c>
    </row>
    <row r="4396" spans="2:5" ht="50.1" customHeight="1">
      <c r="B4396" s="171">
        <v>97541</v>
      </c>
      <c r="C4396" s="92" t="s">
        <v>4365</v>
      </c>
      <c r="D4396" s="92" t="s">
        <v>6219</v>
      </c>
      <c r="E4396" s="170">
        <v>16.27</v>
      </c>
    </row>
    <row r="4397" spans="2:5" ht="50.1" customHeight="1">
      <c r="B4397" s="171">
        <v>97543</v>
      </c>
      <c r="C4397" s="92" t="s">
        <v>4366</v>
      </c>
      <c r="D4397" s="92" t="s">
        <v>6219</v>
      </c>
      <c r="E4397" s="170">
        <v>31.11</v>
      </c>
    </row>
    <row r="4398" spans="2:5" ht="50.1" customHeight="1">
      <c r="B4398" s="171">
        <v>97544</v>
      </c>
      <c r="C4398" s="92" t="s">
        <v>4367</v>
      </c>
      <c r="D4398" s="92" t="s">
        <v>6219</v>
      </c>
      <c r="E4398" s="170">
        <v>28.27</v>
      </c>
    </row>
    <row r="4399" spans="2:5" ht="50.1" customHeight="1">
      <c r="B4399" s="171">
        <v>97546</v>
      </c>
      <c r="C4399" s="92" t="s">
        <v>4368</v>
      </c>
      <c r="D4399" s="92" t="s">
        <v>6219</v>
      </c>
      <c r="E4399" s="170">
        <v>18.96</v>
      </c>
    </row>
    <row r="4400" spans="2:5" ht="50.1" customHeight="1">
      <c r="B4400" s="171">
        <v>97547</v>
      </c>
      <c r="C4400" s="92" t="s">
        <v>4369</v>
      </c>
      <c r="D4400" s="92" t="s">
        <v>6219</v>
      </c>
      <c r="E4400" s="170">
        <v>18.96</v>
      </c>
    </row>
    <row r="4401" spans="2:5" ht="50.1" customHeight="1">
      <c r="B4401" s="171">
        <v>97548</v>
      </c>
      <c r="C4401" s="92" t="s">
        <v>4370</v>
      </c>
      <c r="D4401" s="92" t="s">
        <v>6219</v>
      </c>
      <c r="E4401" s="170">
        <v>28.6</v>
      </c>
    </row>
    <row r="4402" spans="2:5" ht="50.1" customHeight="1">
      <c r="B4402" s="171">
        <v>97549</v>
      </c>
      <c r="C4402" s="92" t="s">
        <v>4371</v>
      </c>
      <c r="D4402" s="92" t="s">
        <v>6219</v>
      </c>
      <c r="E4402" s="170">
        <v>28.6</v>
      </c>
    </row>
    <row r="4403" spans="2:5" ht="50.1" customHeight="1">
      <c r="B4403" s="171">
        <v>97550</v>
      </c>
      <c r="C4403" s="92" t="s">
        <v>4372</v>
      </c>
      <c r="D4403" s="92" t="s">
        <v>6219</v>
      </c>
      <c r="E4403" s="170">
        <v>48.56</v>
      </c>
    </row>
    <row r="4404" spans="2:5" ht="50.1" customHeight="1">
      <c r="B4404" s="171">
        <v>97551</v>
      </c>
      <c r="C4404" s="92" t="s">
        <v>4373</v>
      </c>
      <c r="D4404" s="92" t="s">
        <v>6219</v>
      </c>
      <c r="E4404" s="170">
        <v>48.56</v>
      </c>
    </row>
    <row r="4405" spans="2:5" ht="50.1" customHeight="1">
      <c r="B4405" s="171">
        <v>97552</v>
      </c>
      <c r="C4405" s="92" t="s">
        <v>4374</v>
      </c>
      <c r="D4405" s="92" t="s">
        <v>6219</v>
      </c>
      <c r="E4405" s="170">
        <v>27.36</v>
      </c>
    </row>
    <row r="4406" spans="2:5" ht="50.1" customHeight="1">
      <c r="B4406" s="171">
        <v>97553</v>
      </c>
      <c r="C4406" s="92" t="s">
        <v>4375</v>
      </c>
      <c r="D4406" s="92" t="s">
        <v>6219</v>
      </c>
      <c r="E4406" s="170">
        <v>40.21</v>
      </c>
    </row>
    <row r="4407" spans="2:5" ht="50.1" customHeight="1">
      <c r="B4407" s="171">
        <v>97554</v>
      </c>
      <c r="C4407" s="92" t="s">
        <v>4376</v>
      </c>
      <c r="D4407" s="92" t="s">
        <v>6219</v>
      </c>
      <c r="E4407" s="170">
        <v>70.72</v>
      </c>
    </row>
    <row r="4408" spans="2:5" ht="50.1" customHeight="1">
      <c r="B4408" s="171">
        <v>98602</v>
      </c>
      <c r="C4408" s="92" t="s">
        <v>4377</v>
      </c>
      <c r="D4408" s="92" t="s">
        <v>6219</v>
      </c>
      <c r="E4408" s="170">
        <v>11.19</v>
      </c>
    </row>
    <row r="4409" spans="2:5" ht="50.1" customHeight="1">
      <c r="B4409" s="171">
        <v>6171</v>
      </c>
      <c r="C4409" s="92" t="s">
        <v>4378</v>
      </c>
      <c r="D4409" s="92" t="s">
        <v>6219</v>
      </c>
      <c r="E4409" s="170">
        <v>20.260000000000002</v>
      </c>
    </row>
    <row r="4410" spans="2:5" ht="50.1" customHeight="1">
      <c r="B4410" s="92" t="s">
        <v>4379</v>
      </c>
      <c r="C4410" s="92" t="s">
        <v>4380</v>
      </c>
      <c r="D4410" s="92" t="s">
        <v>6219</v>
      </c>
      <c r="E4410" s="170">
        <v>174.07</v>
      </c>
    </row>
    <row r="4411" spans="2:5" ht="50.1" customHeight="1">
      <c r="B4411" s="92" t="s">
        <v>4381</v>
      </c>
      <c r="C4411" s="92" t="s">
        <v>4382</v>
      </c>
      <c r="D4411" s="92" t="s">
        <v>6219</v>
      </c>
      <c r="E4411" s="170">
        <v>226.79</v>
      </c>
    </row>
    <row r="4412" spans="2:5" ht="50.1" customHeight="1">
      <c r="B4412" s="171">
        <v>88503</v>
      </c>
      <c r="C4412" s="92" t="s">
        <v>4383</v>
      </c>
      <c r="D4412" s="92" t="s">
        <v>6219</v>
      </c>
      <c r="E4412" s="170">
        <v>683.65</v>
      </c>
    </row>
    <row r="4413" spans="2:5" ht="50.1" customHeight="1">
      <c r="B4413" s="171">
        <v>88504</v>
      </c>
      <c r="C4413" s="92" t="s">
        <v>4384</v>
      </c>
      <c r="D4413" s="92" t="s">
        <v>6219</v>
      </c>
      <c r="E4413" s="170">
        <v>540.9</v>
      </c>
    </row>
    <row r="4414" spans="2:5" ht="50.1" customHeight="1">
      <c r="B4414" s="171">
        <v>97900</v>
      </c>
      <c r="C4414" s="92" t="s">
        <v>4385</v>
      </c>
      <c r="D4414" s="92" t="s">
        <v>6219</v>
      </c>
      <c r="E4414" s="170">
        <v>121.2</v>
      </c>
    </row>
    <row r="4415" spans="2:5" ht="50.1" customHeight="1">
      <c r="B4415" s="171">
        <v>97901</v>
      </c>
      <c r="C4415" s="92" t="s">
        <v>4386</v>
      </c>
      <c r="D4415" s="92" t="s">
        <v>6219</v>
      </c>
      <c r="E4415" s="170">
        <v>192.31</v>
      </c>
    </row>
    <row r="4416" spans="2:5" ht="50.1" customHeight="1">
      <c r="B4416" s="171">
        <v>97902</v>
      </c>
      <c r="C4416" s="92" t="s">
        <v>4387</v>
      </c>
      <c r="D4416" s="92" t="s">
        <v>6219</v>
      </c>
      <c r="E4416" s="170">
        <v>378.83</v>
      </c>
    </row>
    <row r="4417" spans="2:5" ht="50.1" customHeight="1">
      <c r="B4417" s="171">
        <v>97903</v>
      </c>
      <c r="C4417" s="92" t="s">
        <v>4388</v>
      </c>
      <c r="D4417" s="92" t="s">
        <v>6219</v>
      </c>
      <c r="E4417" s="170">
        <v>523.38</v>
      </c>
    </row>
    <row r="4418" spans="2:5" ht="50.1" customHeight="1">
      <c r="B4418" s="171">
        <v>97904</v>
      </c>
      <c r="C4418" s="92" t="s">
        <v>4389</v>
      </c>
      <c r="D4418" s="92" t="s">
        <v>6219</v>
      </c>
      <c r="E4418" s="170">
        <v>615.63</v>
      </c>
    </row>
    <row r="4419" spans="2:5" ht="50.1" customHeight="1">
      <c r="B4419" s="171">
        <v>97905</v>
      </c>
      <c r="C4419" s="92" t="s">
        <v>4390</v>
      </c>
      <c r="D4419" s="92" t="s">
        <v>6219</v>
      </c>
      <c r="E4419" s="170">
        <v>155.41</v>
      </c>
    </row>
    <row r="4420" spans="2:5" ht="50.1" customHeight="1">
      <c r="B4420" s="171">
        <v>97906</v>
      </c>
      <c r="C4420" s="92" t="s">
        <v>4391</v>
      </c>
      <c r="D4420" s="92" t="s">
        <v>6219</v>
      </c>
      <c r="E4420" s="170">
        <v>289.97000000000003</v>
      </c>
    </row>
    <row r="4421" spans="2:5" ht="50.1" customHeight="1">
      <c r="B4421" s="171">
        <v>97907</v>
      </c>
      <c r="C4421" s="92" t="s">
        <v>4392</v>
      </c>
      <c r="D4421" s="92" t="s">
        <v>6219</v>
      </c>
      <c r="E4421" s="170">
        <v>409.98</v>
      </c>
    </row>
    <row r="4422" spans="2:5" ht="50.1" customHeight="1">
      <c r="B4422" s="171">
        <v>97908</v>
      </c>
      <c r="C4422" s="92" t="s">
        <v>4393</v>
      </c>
      <c r="D4422" s="92" t="s">
        <v>6219</v>
      </c>
      <c r="E4422" s="170">
        <v>481.43</v>
      </c>
    </row>
    <row r="4423" spans="2:5" ht="50.1" customHeight="1">
      <c r="B4423" s="171">
        <v>98102</v>
      </c>
      <c r="C4423" s="92" t="s">
        <v>4394</v>
      </c>
      <c r="D4423" s="92" t="s">
        <v>6219</v>
      </c>
      <c r="E4423" s="170">
        <v>58.24</v>
      </c>
    </row>
    <row r="4424" spans="2:5" ht="50.1" customHeight="1">
      <c r="B4424" s="171">
        <v>98103</v>
      </c>
      <c r="C4424" s="92" t="s">
        <v>4395</v>
      </c>
      <c r="D4424" s="92" t="s">
        <v>6219</v>
      </c>
      <c r="E4424" s="170">
        <v>121.52</v>
      </c>
    </row>
    <row r="4425" spans="2:5" ht="50.1" customHeight="1">
      <c r="B4425" s="171">
        <v>98104</v>
      </c>
      <c r="C4425" s="92" t="s">
        <v>4396</v>
      </c>
      <c r="D4425" s="92" t="s">
        <v>6219</v>
      </c>
      <c r="E4425" s="170">
        <v>254.87</v>
      </c>
    </row>
    <row r="4426" spans="2:5" ht="50.1" customHeight="1">
      <c r="B4426" s="171">
        <v>98105</v>
      </c>
      <c r="C4426" s="92" t="s">
        <v>4397</v>
      </c>
      <c r="D4426" s="92" t="s">
        <v>6219</v>
      </c>
      <c r="E4426" s="170">
        <v>441.77</v>
      </c>
    </row>
    <row r="4427" spans="2:5" ht="50.1" customHeight="1">
      <c r="B4427" s="171">
        <v>98106</v>
      </c>
      <c r="C4427" s="92" t="s">
        <v>4398</v>
      </c>
      <c r="D4427" s="92" t="s">
        <v>6219</v>
      </c>
      <c r="E4427" s="170">
        <v>730.42</v>
      </c>
    </row>
    <row r="4428" spans="2:5" ht="50.1" customHeight="1">
      <c r="B4428" s="171">
        <v>98107</v>
      </c>
      <c r="C4428" s="92" t="s">
        <v>4399</v>
      </c>
      <c r="D4428" s="92" t="s">
        <v>6219</v>
      </c>
      <c r="E4428" s="170">
        <v>185.71</v>
      </c>
    </row>
    <row r="4429" spans="2:5" ht="50.1" customHeight="1">
      <c r="B4429" s="171">
        <v>98108</v>
      </c>
      <c r="C4429" s="92" t="s">
        <v>4400</v>
      </c>
      <c r="D4429" s="92" t="s">
        <v>6219</v>
      </c>
      <c r="E4429" s="170">
        <v>330.28</v>
      </c>
    </row>
    <row r="4430" spans="2:5" ht="50.1" customHeight="1">
      <c r="B4430" s="171">
        <v>99250</v>
      </c>
      <c r="C4430" s="92" t="s">
        <v>4401</v>
      </c>
      <c r="D4430" s="92" t="s">
        <v>6219</v>
      </c>
      <c r="E4430" s="170">
        <v>118.54</v>
      </c>
    </row>
    <row r="4431" spans="2:5" ht="50.1" customHeight="1">
      <c r="B4431" s="171">
        <v>99251</v>
      </c>
      <c r="C4431" s="92" t="s">
        <v>4402</v>
      </c>
      <c r="D4431" s="92" t="s">
        <v>6219</v>
      </c>
      <c r="E4431" s="170">
        <v>187.76</v>
      </c>
    </row>
    <row r="4432" spans="2:5" ht="50.1" customHeight="1">
      <c r="B4432" s="171">
        <v>99253</v>
      </c>
      <c r="C4432" s="92" t="s">
        <v>4403</v>
      </c>
      <c r="D4432" s="92" t="s">
        <v>6219</v>
      </c>
      <c r="E4432" s="170">
        <v>368.61</v>
      </c>
    </row>
    <row r="4433" spans="2:5" ht="50.1" customHeight="1">
      <c r="B4433" s="171">
        <v>99255</v>
      </c>
      <c r="C4433" s="92" t="s">
        <v>4404</v>
      </c>
      <c r="D4433" s="92" t="s">
        <v>6219</v>
      </c>
      <c r="E4433" s="170">
        <v>509.38</v>
      </c>
    </row>
    <row r="4434" spans="2:5" ht="50.1" customHeight="1">
      <c r="B4434" s="171">
        <v>99257</v>
      </c>
      <c r="C4434" s="92" t="s">
        <v>4405</v>
      </c>
      <c r="D4434" s="92" t="s">
        <v>6219</v>
      </c>
      <c r="E4434" s="170">
        <v>597.51</v>
      </c>
    </row>
    <row r="4435" spans="2:5" ht="50.1" customHeight="1">
      <c r="B4435" s="171">
        <v>99258</v>
      </c>
      <c r="C4435" s="92" t="s">
        <v>4406</v>
      </c>
      <c r="D4435" s="92" t="s">
        <v>6219</v>
      </c>
      <c r="E4435" s="170">
        <v>151.65</v>
      </c>
    </row>
    <row r="4436" spans="2:5" ht="50.1" customHeight="1">
      <c r="B4436" s="171">
        <v>99260</v>
      </c>
      <c r="C4436" s="92" t="s">
        <v>4407</v>
      </c>
      <c r="D4436" s="92" t="s">
        <v>6219</v>
      </c>
      <c r="E4436" s="170">
        <v>283.52999999999997</v>
      </c>
    </row>
    <row r="4437" spans="2:5" ht="50.1" customHeight="1">
      <c r="B4437" s="171">
        <v>99262</v>
      </c>
      <c r="C4437" s="92" t="s">
        <v>4408</v>
      </c>
      <c r="D4437" s="92" t="s">
        <v>6219</v>
      </c>
      <c r="E4437" s="170">
        <v>400.8</v>
      </c>
    </row>
    <row r="4438" spans="2:5" ht="50.1" customHeight="1">
      <c r="B4438" s="171">
        <v>99264</v>
      </c>
      <c r="C4438" s="92" t="s">
        <v>4409</v>
      </c>
      <c r="D4438" s="92" t="s">
        <v>6219</v>
      </c>
      <c r="E4438" s="170">
        <v>469.02</v>
      </c>
    </row>
    <row r="4439" spans="2:5" ht="50.1" customHeight="1">
      <c r="B4439" s="171">
        <v>89482</v>
      </c>
      <c r="C4439" s="92" t="s">
        <v>4410</v>
      </c>
      <c r="D4439" s="92" t="s">
        <v>6219</v>
      </c>
      <c r="E4439" s="170">
        <v>16.88</v>
      </c>
    </row>
    <row r="4440" spans="2:5" ht="50.1" customHeight="1">
      <c r="B4440" s="171">
        <v>89491</v>
      </c>
      <c r="C4440" s="92" t="s">
        <v>4411</v>
      </c>
      <c r="D4440" s="92" t="s">
        <v>6219</v>
      </c>
      <c r="E4440" s="170">
        <v>41.4</v>
      </c>
    </row>
    <row r="4441" spans="2:5" ht="50.1" customHeight="1">
      <c r="B4441" s="171">
        <v>89495</v>
      </c>
      <c r="C4441" s="92" t="s">
        <v>4412</v>
      </c>
      <c r="D4441" s="92" t="s">
        <v>6219</v>
      </c>
      <c r="E4441" s="170">
        <v>6.65</v>
      </c>
    </row>
    <row r="4442" spans="2:5" ht="50.1" customHeight="1">
      <c r="B4442" s="171">
        <v>89707</v>
      </c>
      <c r="C4442" s="92" t="s">
        <v>4413</v>
      </c>
      <c r="D4442" s="92" t="s">
        <v>6219</v>
      </c>
      <c r="E4442" s="170">
        <v>20.73</v>
      </c>
    </row>
    <row r="4443" spans="2:5" ht="50.1" customHeight="1">
      <c r="B4443" s="171">
        <v>89708</v>
      </c>
      <c r="C4443" s="92" t="s">
        <v>4414</v>
      </c>
      <c r="D4443" s="92" t="s">
        <v>6219</v>
      </c>
      <c r="E4443" s="170">
        <v>46.67</v>
      </c>
    </row>
    <row r="4444" spans="2:5" ht="50.1" customHeight="1">
      <c r="B4444" s="171">
        <v>89709</v>
      </c>
      <c r="C4444" s="92" t="s">
        <v>4415</v>
      </c>
      <c r="D4444" s="92" t="s">
        <v>6219</v>
      </c>
      <c r="E4444" s="170">
        <v>7.79</v>
      </c>
    </row>
    <row r="4445" spans="2:5" ht="50.1" customHeight="1">
      <c r="B4445" s="171">
        <v>89710</v>
      </c>
      <c r="C4445" s="92" t="s">
        <v>4416</v>
      </c>
      <c r="D4445" s="92" t="s">
        <v>6219</v>
      </c>
      <c r="E4445" s="170">
        <v>7.64</v>
      </c>
    </row>
    <row r="4446" spans="2:5" ht="50.1" customHeight="1">
      <c r="B4446" s="171">
        <v>72739</v>
      </c>
      <c r="C4446" s="92" t="s">
        <v>4417</v>
      </c>
      <c r="D4446" s="92" t="s">
        <v>6219</v>
      </c>
      <c r="E4446" s="170">
        <v>441.35</v>
      </c>
    </row>
    <row r="4447" spans="2:5" ht="50.1" customHeight="1">
      <c r="B4447" s="92" t="s">
        <v>4418</v>
      </c>
      <c r="C4447" s="92" t="s">
        <v>4419</v>
      </c>
      <c r="D4447" s="92" t="s">
        <v>6219</v>
      </c>
      <c r="E4447" s="170">
        <v>463.7</v>
      </c>
    </row>
    <row r="4448" spans="2:5" ht="50.1" customHeight="1">
      <c r="B4448" s="171">
        <v>86872</v>
      </c>
      <c r="C4448" s="92" t="s">
        <v>4420</v>
      </c>
      <c r="D4448" s="92" t="s">
        <v>6219</v>
      </c>
      <c r="E4448" s="170">
        <v>613.77</v>
      </c>
    </row>
    <row r="4449" spans="2:5" ht="50.1" customHeight="1">
      <c r="B4449" s="171">
        <v>86874</v>
      </c>
      <c r="C4449" s="92" t="s">
        <v>4421</v>
      </c>
      <c r="D4449" s="92" t="s">
        <v>6219</v>
      </c>
      <c r="E4449" s="170">
        <v>376.79</v>
      </c>
    </row>
    <row r="4450" spans="2:5" ht="50.1" customHeight="1">
      <c r="B4450" s="171">
        <v>86875</v>
      </c>
      <c r="C4450" s="92" t="s">
        <v>4422</v>
      </c>
      <c r="D4450" s="92" t="s">
        <v>6219</v>
      </c>
      <c r="E4450" s="170">
        <v>325.91000000000003</v>
      </c>
    </row>
    <row r="4451" spans="2:5" ht="50.1" customHeight="1">
      <c r="B4451" s="171">
        <v>86876</v>
      </c>
      <c r="C4451" s="92" t="s">
        <v>4423</v>
      </c>
      <c r="D4451" s="92" t="s">
        <v>6219</v>
      </c>
      <c r="E4451" s="170">
        <v>186.09</v>
      </c>
    </row>
    <row r="4452" spans="2:5" ht="50.1" customHeight="1">
      <c r="B4452" s="171">
        <v>86877</v>
      </c>
      <c r="C4452" s="92" t="s">
        <v>4424</v>
      </c>
      <c r="D4452" s="92" t="s">
        <v>6219</v>
      </c>
      <c r="E4452" s="170">
        <v>19.690000000000001</v>
      </c>
    </row>
    <row r="4453" spans="2:5" ht="50.1" customHeight="1">
      <c r="B4453" s="171">
        <v>86878</v>
      </c>
      <c r="C4453" s="92" t="s">
        <v>4425</v>
      </c>
      <c r="D4453" s="92" t="s">
        <v>6219</v>
      </c>
      <c r="E4453" s="170">
        <v>39.979999999999997</v>
      </c>
    </row>
    <row r="4454" spans="2:5" ht="50.1" customHeight="1">
      <c r="B4454" s="171">
        <v>86879</v>
      </c>
      <c r="C4454" s="92" t="s">
        <v>4426</v>
      </c>
      <c r="D4454" s="92" t="s">
        <v>6219</v>
      </c>
      <c r="E4454" s="170">
        <v>5.54</v>
      </c>
    </row>
    <row r="4455" spans="2:5" ht="50.1" customHeight="1">
      <c r="B4455" s="171">
        <v>86880</v>
      </c>
      <c r="C4455" s="92" t="s">
        <v>4427</v>
      </c>
      <c r="D4455" s="92" t="s">
        <v>6219</v>
      </c>
      <c r="E4455" s="170">
        <v>16.23</v>
      </c>
    </row>
    <row r="4456" spans="2:5" ht="50.1" customHeight="1">
      <c r="B4456" s="171">
        <v>86881</v>
      </c>
      <c r="C4456" s="92" t="s">
        <v>4428</v>
      </c>
      <c r="D4456" s="92" t="s">
        <v>6219</v>
      </c>
      <c r="E4456" s="170">
        <v>112.03</v>
      </c>
    </row>
    <row r="4457" spans="2:5" ht="50.1" customHeight="1">
      <c r="B4457" s="171">
        <v>86882</v>
      </c>
      <c r="C4457" s="92" t="s">
        <v>4429</v>
      </c>
      <c r="D4457" s="92" t="s">
        <v>6219</v>
      </c>
      <c r="E4457" s="170">
        <v>16.75</v>
      </c>
    </row>
    <row r="4458" spans="2:5" ht="50.1" customHeight="1">
      <c r="B4458" s="171">
        <v>86883</v>
      </c>
      <c r="C4458" s="92" t="s">
        <v>4430</v>
      </c>
      <c r="D4458" s="92" t="s">
        <v>6219</v>
      </c>
      <c r="E4458" s="170">
        <v>9.5299999999999994</v>
      </c>
    </row>
    <row r="4459" spans="2:5" ht="50.1" customHeight="1">
      <c r="B4459" s="171">
        <v>86884</v>
      </c>
      <c r="C4459" s="92" t="s">
        <v>4431</v>
      </c>
      <c r="D4459" s="92" t="s">
        <v>6219</v>
      </c>
      <c r="E4459" s="170">
        <v>6.82</v>
      </c>
    </row>
    <row r="4460" spans="2:5" ht="50.1" customHeight="1">
      <c r="B4460" s="171">
        <v>86885</v>
      </c>
      <c r="C4460" s="92" t="s">
        <v>4432</v>
      </c>
      <c r="D4460" s="92" t="s">
        <v>6219</v>
      </c>
      <c r="E4460" s="170">
        <v>9.48</v>
      </c>
    </row>
    <row r="4461" spans="2:5" ht="50.1" customHeight="1">
      <c r="B4461" s="171">
        <v>86886</v>
      </c>
      <c r="C4461" s="92" t="s">
        <v>4433</v>
      </c>
      <c r="D4461" s="92" t="s">
        <v>6219</v>
      </c>
      <c r="E4461" s="170">
        <v>27.68</v>
      </c>
    </row>
    <row r="4462" spans="2:5" ht="50.1" customHeight="1">
      <c r="B4462" s="171">
        <v>86887</v>
      </c>
      <c r="C4462" s="92" t="s">
        <v>4434</v>
      </c>
      <c r="D4462" s="92" t="s">
        <v>6219</v>
      </c>
      <c r="E4462" s="170">
        <v>29.98</v>
      </c>
    </row>
    <row r="4463" spans="2:5" ht="50.1" customHeight="1">
      <c r="B4463" s="171">
        <v>86888</v>
      </c>
      <c r="C4463" s="92" t="s">
        <v>4435</v>
      </c>
      <c r="D4463" s="92" t="s">
        <v>6219</v>
      </c>
      <c r="E4463" s="170">
        <v>363.98</v>
      </c>
    </row>
    <row r="4464" spans="2:5" ht="50.1" customHeight="1">
      <c r="B4464" s="171">
        <v>86889</v>
      </c>
      <c r="C4464" s="92" t="s">
        <v>4436</v>
      </c>
      <c r="D4464" s="92" t="s">
        <v>6219</v>
      </c>
      <c r="E4464" s="170">
        <v>554.42999999999995</v>
      </c>
    </row>
    <row r="4465" spans="2:5" ht="50.1" customHeight="1">
      <c r="B4465" s="171">
        <v>86893</v>
      </c>
      <c r="C4465" s="92" t="s">
        <v>4437</v>
      </c>
      <c r="D4465" s="92" t="s">
        <v>6219</v>
      </c>
      <c r="E4465" s="170">
        <v>436.37</v>
      </c>
    </row>
    <row r="4466" spans="2:5" ht="50.1" customHeight="1">
      <c r="B4466" s="171">
        <v>86894</v>
      </c>
      <c r="C4466" s="92" t="s">
        <v>4438</v>
      </c>
      <c r="D4466" s="92" t="s">
        <v>6219</v>
      </c>
      <c r="E4466" s="170">
        <v>218.03</v>
      </c>
    </row>
    <row r="4467" spans="2:5" ht="50.1" customHeight="1">
      <c r="B4467" s="171">
        <v>86895</v>
      </c>
      <c r="C4467" s="92" t="s">
        <v>4439</v>
      </c>
      <c r="D4467" s="92" t="s">
        <v>6219</v>
      </c>
      <c r="E4467" s="170">
        <v>268.36</v>
      </c>
    </row>
    <row r="4468" spans="2:5" ht="50.1" customHeight="1">
      <c r="B4468" s="171">
        <v>86899</v>
      </c>
      <c r="C4468" s="92" t="s">
        <v>4440</v>
      </c>
      <c r="D4468" s="92" t="s">
        <v>6219</v>
      </c>
      <c r="E4468" s="170">
        <v>224.07</v>
      </c>
    </row>
    <row r="4469" spans="2:5" ht="50.1" customHeight="1">
      <c r="B4469" s="171">
        <v>86900</v>
      </c>
      <c r="C4469" s="92" t="s">
        <v>4441</v>
      </c>
      <c r="D4469" s="92" t="s">
        <v>6219</v>
      </c>
      <c r="E4469" s="170">
        <v>135.49</v>
      </c>
    </row>
    <row r="4470" spans="2:5" ht="50.1" customHeight="1">
      <c r="B4470" s="171">
        <v>86901</v>
      </c>
      <c r="C4470" s="92" t="s">
        <v>4442</v>
      </c>
      <c r="D4470" s="92" t="s">
        <v>6219</v>
      </c>
      <c r="E4470" s="170">
        <v>109.21</v>
      </c>
    </row>
    <row r="4471" spans="2:5" ht="50.1" customHeight="1">
      <c r="B4471" s="171">
        <v>86902</v>
      </c>
      <c r="C4471" s="92" t="s">
        <v>4443</v>
      </c>
      <c r="D4471" s="92" t="s">
        <v>6219</v>
      </c>
      <c r="E4471" s="170">
        <v>205.95</v>
      </c>
    </row>
    <row r="4472" spans="2:5" ht="50.1" customHeight="1">
      <c r="B4472" s="171">
        <v>86903</v>
      </c>
      <c r="C4472" s="92" t="s">
        <v>4444</v>
      </c>
      <c r="D4472" s="92" t="s">
        <v>6219</v>
      </c>
      <c r="E4472" s="170">
        <v>272.70999999999998</v>
      </c>
    </row>
    <row r="4473" spans="2:5" ht="50.1" customHeight="1">
      <c r="B4473" s="171">
        <v>86904</v>
      </c>
      <c r="C4473" s="92" t="s">
        <v>4445</v>
      </c>
      <c r="D4473" s="92" t="s">
        <v>6219</v>
      </c>
      <c r="E4473" s="170">
        <v>107.34</v>
      </c>
    </row>
    <row r="4474" spans="2:5" ht="50.1" customHeight="1">
      <c r="B4474" s="171">
        <v>86905</v>
      </c>
      <c r="C4474" s="92" t="s">
        <v>4446</v>
      </c>
      <c r="D4474" s="92" t="s">
        <v>6219</v>
      </c>
      <c r="E4474" s="170">
        <v>159.78</v>
      </c>
    </row>
    <row r="4475" spans="2:5" ht="50.1" customHeight="1">
      <c r="B4475" s="171">
        <v>86906</v>
      </c>
      <c r="C4475" s="92" t="s">
        <v>4447</v>
      </c>
      <c r="D4475" s="92" t="s">
        <v>6219</v>
      </c>
      <c r="E4475" s="170">
        <v>37.340000000000003</v>
      </c>
    </row>
    <row r="4476" spans="2:5" ht="50.1" customHeight="1">
      <c r="B4476" s="171">
        <v>86908</v>
      </c>
      <c r="C4476" s="92" t="s">
        <v>4448</v>
      </c>
      <c r="D4476" s="92" t="s">
        <v>6219</v>
      </c>
      <c r="E4476" s="170">
        <v>190.4</v>
      </c>
    </row>
    <row r="4477" spans="2:5" ht="50.1" customHeight="1">
      <c r="B4477" s="171">
        <v>86909</v>
      </c>
      <c r="C4477" s="92" t="s">
        <v>4449</v>
      </c>
      <c r="D4477" s="92" t="s">
        <v>6219</v>
      </c>
      <c r="E4477" s="170">
        <v>74.48</v>
      </c>
    </row>
    <row r="4478" spans="2:5" ht="50.1" customHeight="1">
      <c r="B4478" s="171">
        <v>86910</v>
      </c>
      <c r="C4478" s="92" t="s">
        <v>4450</v>
      </c>
      <c r="D4478" s="92" t="s">
        <v>6219</v>
      </c>
      <c r="E4478" s="170">
        <v>71.28</v>
      </c>
    </row>
    <row r="4479" spans="2:5" ht="50.1" customHeight="1">
      <c r="B4479" s="171">
        <v>86911</v>
      </c>
      <c r="C4479" s="92" t="s">
        <v>4451</v>
      </c>
      <c r="D4479" s="92" t="s">
        <v>6219</v>
      </c>
      <c r="E4479" s="170">
        <v>31.82</v>
      </c>
    </row>
    <row r="4480" spans="2:5" ht="50.1" customHeight="1">
      <c r="B4480" s="171">
        <v>86912</v>
      </c>
      <c r="C4480" s="92" t="s">
        <v>4452</v>
      </c>
      <c r="D4480" s="92" t="s">
        <v>6219</v>
      </c>
      <c r="E4480" s="170">
        <v>31.82</v>
      </c>
    </row>
    <row r="4481" spans="2:5" ht="50.1" customHeight="1">
      <c r="B4481" s="171">
        <v>86913</v>
      </c>
      <c r="C4481" s="92" t="s">
        <v>4453</v>
      </c>
      <c r="D4481" s="92" t="s">
        <v>6219</v>
      </c>
      <c r="E4481" s="170">
        <v>14.55</v>
      </c>
    </row>
    <row r="4482" spans="2:5" ht="50.1" customHeight="1">
      <c r="B4482" s="171">
        <v>86914</v>
      </c>
      <c r="C4482" s="92" t="s">
        <v>4454</v>
      </c>
      <c r="D4482" s="92" t="s">
        <v>6219</v>
      </c>
      <c r="E4482" s="170">
        <v>29.07</v>
      </c>
    </row>
    <row r="4483" spans="2:5" ht="50.1" customHeight="1">
      <c r="B4483" s="171">
        <v>86915</v>
      </c>
      <c r="C4483" s="92" t="s">
        <v>4455</v>
      </c>
      <c r="D4483" s="92" t="s">
        <v>6219</v>
      </c>
      <c r="E4483" s="170">
        <v>62.58</v>
      </c>
    </row>
    <row r="4484" spans="2:5" ht="50.1" customHeight="1">
      <c r="B4484" s="171">
        <v>86916</v>
      </c>
      <c r="C4484" s="92" t="s">
        <v>4456</v>
      </c>
      <c r="D4484" s="92" t="s">
        <v>6219</v>
      </c>
      <c r="E4484" s="170">
        <v>30.27</v>
      </c>
    </row>
    <row r="4485" spans="2:5" ht="50.1" customHeight="1">
      <c r="B4485" s="171">
        <v>86919</v>
      </c>
      <c r="C4485" s="92" t="s">
        <v>4457</v>
      </c>
      <c r="D4485" s="92" t="s">
        <v>6219</v>
      </c>
      <c r="E4485" s="170">
        <v>672.06</v>
      </c>
    </row>
    <row r="4486" spans="2:5" ht="50.1" customHeight="1">
      <c r="B4486" s="171">
        <v>86920</v>
      </c>
      <c r="C4486" s="92" t="s">
        <v>4458</v>
      </c>
      <c r="D4486" s="92" t="s">
        <v>6219</v>
      </c>
      <c r="E4486" s="170">
        <v>643.39</v>
      </c>
    </row>
    <row r="4487" spans="2:5" ht="50.1" customHeight="1">
      <c r="B4487" s="171">
        <v>86921</v>
      </c>
      <c r="C4487" s="92" t="s">
        <v>4459</v>
      </c>
      <c r="D4487" s="92" t="s">
        <v>6219</v>
      </c>
      <c r="E4487" s="170">
        <v>659.11</v>
      </c>
    </row>
    <row r="4488" spans="2:5" ht="50.1" customHeight="1">
      <c r="B4488" s="171">
        <v>86922</v>
      </c>
      <c r="C4488" s="92" t="s">
        <v>4460</v>
      </c>
      <c r="D4488" s="92" t="s">
        <v>6219</v>
      </c>
      <c r="E4488" s="170">
        <v>537.58000000000004</v>
      </c>
    </row>
    <row r="4489" spans="2:5" ht="50.1" customHeight="1">
      <c r="B4489" s="171">
        <v>86923</v>
      </c>
      <c r="C4489" s="92" t="s">
        <v>4461</v>
      </c>
      <c r="D4489" s="92" t="s">
        <v>6219</v>
      </c>
      <c r="E4489" s="170">
        <v>413.63</v>
      </c>
    </row>
    <row r="4490" spans="2:5" ht="50.1" customHeight="1">
      <c r="B4490" s="171">
        <v>86924</v>
      </c>
      <c r="C4490" s="92" t="s">
        <v>4462</v>
      </c>
      <c r="D4490" s="92" t="s">
        <v>6219</v>
      </c>
      <c r="E4490" s="170">
        <v>429.35</v>
      </c>
    </row>
    <row r="4491" spans="2:5" ht="50.1" customHeight="1">
      <c r="B4491" s="171">
        <v>86925</v>
      </c>
      <c r="C4491" s="92" t="s">
        <v>4463</v>
      </c>
      <c r="D4491" s="92" t="s">
        <v>6219</v>
      </c>
      <c r="E4491" s="170">
        <v>355.53</v>
      </c>
    </row>
    <row r="4492" spans="2:5" ht="50.1" customHeight="1">
      <c r="B4492" s="171">
        <v>86926</v>
      </c>
      <c r="C4492" s="92" t="s">
        <v>4464</v>
      </c>
      <c r="D4492" s="92" t="s">
        <v>6219</v>
      </c>
      <c r="E4492" s="170">
        <v>371.25</v>
      </c>
    </row>
    <row r="4493" spans="2:5" ht="50.1" customHeight="1">
      <c r="B4493" s="171">
        <v>86927</v>
      </c>
      <c r="C4493" s="92" t="s">
        <v>4465</v>
      </c>
      <c r="D4493" s="92" t="s">
        <v>6219</v>
      </c>
      <c r="E4493" s="170">
        <v>222.93</v>
      </c>
    </row>
    <row r="4494" spans="2:5" ht="50.1" customHeight="1">
      <c r="B4494" s="171">
        <v>86928</v>
      </c>
      <c r="C4494" s="92" t="s">
        <v>4466</v>
      </c>
      <c r="D4494" s="92" t="s">
        <v>6219</v>
      </c>
      <c r="E4494" s="170">
        <v>238.65</v>
      </c>
    </row>
    <row r="4495" spans="2:5" ht="50.1" customHeight="1">
      <c r="B4495" s="171">
        <v>86929</v>
      </c>
      <c r="C4495" s="92" t="s">
        <v>4467</v>
      </c>
      <c r="D4495" s="92" t="s">
        <v>6219</v>
      </c>
      <c r="E4495" s="170">
        <v>215.71</v>
      </c>
    </row>
    <row r="4496" spans="2:5" ht="50.1" customHeight="1">
      <c r="B4496" s="171">
        <v>86930</v>
      </c>
      <c r="C4496" s="92" t="s">
        <v>4468</v>
      </c>
      <c r="D4496" s="92" t="s">
        <v>6219</v>
      </c>
      <c r="E4496" s="170">
        <v>231.43</v>
      </c>
    </row>
    <row r="4497" spans="2:5" ht="50.1" customHeight="1">
      <c r="B4497" s="171">
        <v>86931</v>
      </c>
      <c r="C4497" s="92" t="s">
        <v>4469</v>
      </c>
      <c r="D4497" s="92" t="s">
        <v>6219</v>
      </c>
      <c r="E4497" s="170">
        <v>373.46</v>
      </c>
    </row>
    <row r="4498" spans="2:5" ht="50.1" customHeight="1">
      <c r="B4498" s="171">
        <v>86932</v>
      </c>
      <c r="C4498" s="92" t="s">
        <v>4470</v>
      </c>
      <c r="D4498" s="92" t="s">
        <v>6219</v>
      </c>
      <c r="E4498" s="170">
        <v>393.96</v>
      </c>
    </row>
    <row r="4499" spans="2:5" ht="50.1" customHeight="1">
      <c r="B4499" s="171">
        <v>86933</v>
      </c>
      <c r="C4499" s="92" t="s">
        <v>4471</v>
      </c>
      <c r="D4499" s="92" t="s">
        <v>6219</v>
      </c>
      <c r="E4499" s="170">
        <v>282.83</v>
      </c>
    </row>
    <row r="4500" spans="2:5" ht="50.1" customHeight="1">
      <c r="B4500" s="171">
        <v>86934</v>
      </c>
      <c r="C4500" s="92" t="s">
        <v>4472</v>
      </c>
      <c r="D4500" s="92" t="s">
        <v>6219</v>
      </c>
      <c r="E4500" s="170">
        <v>275.61</v>
      </c>
    </row>
    <row r="4501" spans="2:5" ht="50.1" customHeight="1">
      <c r="B4501" s="171">
        <v>86935</v>
      </c>
      <c r="C4501" s="92" t="s">
        <v>4473</v>
      </c>
      <c r="D4501" s="92" t="s">
        <v>6219</v>
      </c>
      <c r="E4501" s="170">
        <v>185</v>
      </c>
    </row>
    <row r="4502" spans="2:5" ht="50.1" customHeight="1">
      <c r="B4502" s="171">
        <v>86936</v>
      </c>
      <c r="C4502" s="92" t="s">
        <v>4474</v>
      </c>
      <c r="D4502" s="92" t="s">
        <v>6219</v>
      </c>
      <c r="E4502" s="170">
        <v>287.5</v>
      </c>
    </row>
    <row r="4503" spans="2:5" ht="50.1" customHeight="1">
      <c r="B4503" s="171">
        <v>86937</v>
      </c>
      <c r="C4503" s="92" t="s">
        <v>4475</v>
      </c>
      <c r="D4503" s="92" t="s">
        <v>6219</v>
      </c>
      <c r="E4503" s="170">
        <v>138.43</v>
      </c>
    </row>
    <row r="4504" spans="2:5" ht="50.1" customHeight="1">
      <c r="B4504" s="171">
        <v>86938</v>
      </c>
      <c r="C4504" s="92" t="s">
        <v>4476</v>
      </c>
      <c r="D4504" s="92" t="s">
        <v>6219</v>
      </c>
      <c r="E4504" s="170">
        <v>240.93</v>
      </c>
    </row>
    <row r="4505" spans="2:5" ht="50.1" customHeight="1">
      <c r="B4505" s="171">
        <v>86939</v>
      </c>
      <c r="C4505" s="92" t="s">
        <v>4477</v>
      </c>
      <c r="D4505" s="92" t="s">
        <v>6219</v>
      </c>
      <c r="E4505" s="170">
        <v>265.18</v>
      </c>
    </row>
    <row r="4506" spans="2:5" ht="50.1" customHeight="1">
      <c r="B4506" s="171">
        <v>86940</v>
      </c>
      <c r="C4506" s="92" t="s">
        <v>4478</v>
      </c>
      <c r="D4506" s="92" t="s">
        <v>6219</v>
      </c>
      <c r="E4506" s="170">
        <v>624.16999999999996</v>
      </c>
    </row>
    <row r="4507" spans="2:5" ht="50.1" customHeight="1">
      <c r="B4507" s="171">
        <v>86941</v>
      </c>
      <c r="C4507" s="92" t="s">
        <v>4479</v>
      </c>
      <c r="D4507" s="92" t="s">
        <v>6219</v>
      </c>
      <c r="E4507" s="170">
        <v>496.99</v>
      </c>
    </row>
    <row r="4508" spans="2:5" ht="50.1" customHeight="1">
      <c r="B4508" s="171">
        <v>86942</v>
      </c>
      <c r="C4508" s="92" t="s">
        <v>4480</v>
      </c>
      <c r="D4508" s="92" t="s">
        <v>6219</v>
      </c>
      <c r="E4508" s="170">
        <v>173.79</v>
      </c>
    </row>
    <row r="4509" spans="2:5" ht="50.1" customHeight="1">
      <c r="B4509" s="171">
        <v>86943</v>
      </c>
      <c r="C4509" s="92" t="s">
        <v>4481</v>
      </c>
      <c r="D4509" s="92" t="s">
        <v>6219</v>
      </c>
      <c r="E4509" s="170">
        <v>166.57</v>
      </c>
    </row>
    <row r="4510" spans="2:5" ht="50.1" customHeight="1">
      <c r="B4510" s="171">
        <v>86947</v>
      </c>
      <c r="C4510" s="92" t="s">
        <v>4482</v>
      </c>
      <c r="D4510" s="92" t="s">
        <v>6219</v>
      </c>
      <c r="E4510" s="170">
        <v>684.74</v>
      </c>
    </row>
    <row r="4511" spans="2:5" ht="50.1" customHeight="1">
      <c r="B4511" s="171">
        <v>88571</v>
      </c>
      <c r="C4511" s="92" t="s">
        <v>4483</v>
      </c>
      <c r="D4511" s="92" t="s">
        <v>6219</v>
      </c>
      <c r="E4511" s="170">
        <v>39.51</v>
      </c>
    </row>
    <row r="4512" spans="2:5" ht="50.1" customHeight="1">
      <c r="B4512" s="171">
        <v>93396</v>
      </c>
      <c r="C4512" s="92" t="s">
        <v>4484</v>
      </c>
      <c r="D4512" s="92" t="s">
        <v>6219</v>
      </c>
      <c r="E4512" s="170">
        <v>450.95</v>
      </c>
    </row>
    <row r="4513" spans="2:5" ht="50.1" customHeight="1">
      <c r="B4513" s="171">
        <v>93441</v>
      </c>
      <c r="C4513" s="92" t="s">
        <v>4485</v>
      </c>
      <c r="D4513" s="92" t="s">
        <v>6219</v>
      </c>
      <c r="E4513" s="170">
        <v>778.07</v>
      </c>
    </row>
    <row r="4514" spans="2:5" ht="50.1" customHeight="1">
      <c r="B4514" s="171">
        <v>93442</v>
      </c>
      <c r="C4514" s="92" t="s">
        <v>4486</v>
      </c>
      <c r="D4514" s="92" t="s">
        <v>6219</v>
      </c>
      <c r="E4514" s="170">
        <v>805.17</v>
      </c>
    </row>
    <row r="4515" spans="2:5" ht="50.1" customHeight="1">
      <c r="B4515" s="171">
        <v>95469</v>
      </c>
      <c r="C4515" s="92" t="s">
        <v>4487</v>
      </c>
      <c r="D4515" s="92" t="s">
        <v>6219</v>
      </c>
      <c r="E4515" s="170">
        <v>170.14</v>
      </c>
    </row>
    <row r="4516" spans="2:5" ht="50.1" customHeight="1">
      <c r="B4516" s="171">
        <v>95470</v>
      </c>
      <c r="C4516" s="92" t="s">
        <v>4488</v>
      </c>
      <c r="D4516" s="92" t="s">
        <v>6219</v>
      </c>
      <c r="E4516" s="170">
        <v>175.74</v>
      </c>
    </row>
    <row r="4517" spans="2:5" ht="50.1" customHeight="1">
      <c r="B4517" s="171">
        <v>95471</v>
      </c>
      <c r="C4517" s="92" t="s">
        <v>4489</v>
      </c>
      <c r="D4517" s="92" t="s">
        <v>6219</v>
      </c>
      <c r="E4517" s="170">
        <v>633.38</v>
      </c>
    </row>
    <row r="4518" spans="2:5" ht="50.1" customHeight="1">
      <c r="B4518" s="171">
        <v>95472</v>
      </c>
      <c r="C4518" s="92" t="s">
        <v>4490</v>
      </c>
      <c r="D4518" s="92" t="s">
        <v>6219</v>
      </c>
      <c r="E4518" s="170">
        <v>638.98</v>
      </c>
    </row>
    <row r="4519" spans="2:5" ht="50.1" customHeight="1">
      <c r="B4519" s="171">
        <v>95542</v>
      </c>
      <c r="C4519" s="92" t="s">
        <v>4491</v>
      </c>
      <c r="D4519" s="92" t="s">
        <v>6219</v>
      </c>
      <c r="E4519" s="170">
        <v>21.66</v>
      </c>
    </row>
    <row r="4520" spans="2:5" ht="50.1" customHeight="1">
      <c r="B4520" s="171">
        <v>95543</v>
      </c>
      <c r="C4520" s="92" t="s">
        <v>4492</v>
      </c>
      <c r="D4520" s="92" t="s">
        <v>6219</v>
      </c>
      <c r="E4520" s="170">
        <v>35.18</v>
      </c>
    </row>
    <row r="4521" spans="2:5" ht="50.1" customHeight="1">
      <c r="B4521" s="171">
        <v>95544</v>
      </c>
      <c r="C4521" s="92" t="s">
        <v>4493</v>
      </c>
      <c r="D4521" s="92" t="s">
        <v>6219</v>
      </c>
      <c r="E4521" s="170">
        <v>27.35</v>
      </c>
    </row>
    <row r="4522" spans="2:5" ht="50.1" customHeight="1">
      <c r="B4522" s="171">
        <v>95545</v>
      </c>
      <c r="C4522" s="92" t="s">
        <v>4494</v>
      </c>
      <c r="D4522" s="92" t="s">
        <v>6219</v>
      </c>
      <c r="E4522" s="170">
        <v>26.75</v>
      </c>
    </row>
    <row r="4523" spans="2:5" ht="50.1" customHeight="1">
      <c r="B4523" s="171">
        <v>95546</v>
      </c>
      <c r="C4523" s="92" t="s">
        <v>4495</v>
      </c>
      <c r="D4523" s="92" t="s">
        <v>6219</v>
      </c>
      <c r="E4523" s="170">
        <v>81.45</v>
      </c>
    </row>
    <row r="4524" spans="2:5" ht="50.1" customHeight="1">
      <c r="B4524" s="171">
        <v>95547</v>
      </c>
      <c r="C4524" s="92" t="s">
        <v>4496</v>
      </c>
      <c r="D4524" s="92" t="s">
        <v>6219</v>
      </c>
      <c r="E4524" s="170">
        <v>50.4</v>
      </c>
    </row>
    <row r="4525" spans="2:5" ht="50.1" customHeight="1">
      <c r="B4525" s="171">
        <v>6087</v>
      </c>
      <c r="C4525" s="92" t="s">
        <v>4497</v>
      </c>
      <c r="D4525" s="92" t="s">
        <v>6219</v>
      </c>
      <c r="E4525" s="170">
        <v>20.100000000000001</v>
      </c>
    </row>
    <row r="4526" spans="2:5" ht="50.1" customHeight="1">
      <c r="B4526" s="171">
        <v>98052</v>
      </c>
      <c r="C4526" s="92" t="s">
        <v>4498</v>
      </c>
      <c r="D4526" s="92" t="s">
        <v>6219</v>
      </c>
      <c r="E4526" s="170">
        <v>994.81</v>
      </c>
    </row>
    <row r="4527" spans="2:5" ht="50.1" customHeight="1">
      <c r="B4527" s="171">
        <v>98053</v>
      </c>
      <c r="C4527" s="92" t="s">
        <v>4499</v>
      </c>
      <c r="D4527" s="92" t="s">
        <v>6219</v>
      </c>
      <c r="E4527" s="128">
        <v>1453.07</v>
      </c>
    </row>
    <row r="4528" spans="2:5" ht="50.1" customHeight="1">
      <c r="B4528" s="171">
        <v>98054</v>
      </c>
      <c r="C4528" s="92" t="s">
        <v>4500</v>
      </c>
      <c r="D4528" s="92" t="s">
        <v>6219</v>
      </c>
      <c r="E4528" s="128">
        <v>2129.89</v>
      </c>
    </row>
    <row r="4529" spans="2:5" ht="50.1" customHeight="1">
      <c r="B4529" s="171">
        <v>98055</v>
      </c>
      <c r="C4529" s="92" t="s">
        <v>4501</v>
      </c>
      <c r="D4529" s="92" t="s">
        <v>6219</v>
      </c>
      <c r="E4529" s="128">
        <v>2825.7</v>
      </c>
    </row>
    <row r="4530" spans="2:5" ht="50.1" customHeight="1">
      <c r="B4530" s="171">
        <v>98056</v>
      </c>
      <c r="C4530" s="92" t="s">
        <v>4502</v>
      </c>
      <c r="D4530" s="92" t="s">
        <v>6219</v>
      </c>
      <c r="E4530" s="128">
        <v>3264.19</v>
      </c>
    </row>
    <row r="4531" spans="2:5" ht="50.1" customHeight="1">
      <c r="B4531" s="171">
        <v>98057</v>
      </c>
      <c r="C4531" s="92" t="s">
        <v>4503</v>
      </c>
      <c r="D4531" s="92" t="s">
        <v>6219</v>
      </c>
      <c r="E4531" s="128">
        <v>4296.13</v>
      </c>
    </row>
    <row r="4532" spans="2:5" ht="50.1" customHeight="1">
      <c r="B4532" s="171">
        <v>98066</v>
      </c>
      <c r="C4532" s="92" t="s">
        <v>4504</v>
      </c>
      <c r="D4532" s="92" t="s">
        <v>6219</v>
      </c>
      <c r="E4532" s="128">
        <v>3231.48</v>
      </c>
    </row>
    <row r="4533" spans="2:5" ht="50.1" customHeight="1">
      <c r="B4533" s="171">
        <v>98067</v>
      </c>
      <c r="C4533" s="92" t="s">
        <v>4505</v>
      </c>
      <c r="D4533" s="92" t="s">
        <v>6219</v>
      </c>
      <c r="E4533" s="128">
        <v>4316.53</v>
      </c>
    </row>
    <row r="4534" spans="2:5" ht="50.1" customHeight="1">
      <c r="B4534" s="171">
        <v>98068</v>
      </c>
      <c r="C4534" s="92" t="s">
        <v>4506</v>
      </c>
      <c r="D4534" s="92" t="s">
        <v>6219</v>
      </c>
      <c r="E4534" s="128">
        <v>6103.92</v>
      </c>
    </row>
    <row r="4535" spans="2:5" ht="50.1" customHeight="1">
      <c r="B4535" s="171">
        <v>98069</v>
      </c>
      <c r="C4535" s="92" t="s">
        <v>4507</v>
      </c>
      <c r="D4535" s="92" t="s">
        <v>6219</v>
      </c>
      <c r="E4535" s="128">
        <v>8189.47</v>
      </c>
    </row>
    <row r="4536" spans="2:5" ht="50.1" customHeight="1">
      <c r="B4536" s="171">
        <v>98070</v>
      </c>
      <c r="C4536" s="92" t="s">
        <v>4508</v>
      </c>
      <c r="D4536" s="92" t="s">
        <v>6219</v>
      </c>
      <c r="E4536" s="128">
        <v>9379.81</v>
      </c>
    </row>
    <row r="4537" spans="2:5" ht="50.1" customHeight="1">
      <c r="B4537" s="171">
        <v>98071</v>
      </c>
      <c r="C4537" s="92" t="s">
        <v>4509</v>
      </c>
      <c r="D4537" s="92" t="s">
        <v>6219</v>
      </c>
      <c r="E4537" s="128">
        <v>10282.950000000001</v>
      </c>
    </row>
    <row r="4538" spans="2:5" ht="50.1" customHeight="1">
      <c r="B4538" s="171">
        <v>98072</v>
      </c>
      <c r="C4538" s="92" t="s">
        <v>4510</v>
      </c>
      <c r="D4538" s="92" t="s">
        <v>6219</v>
      </c>
      <c r="E4538" s="128">
        <v>2711.59</v>
      </c>
    </row>
    <row r="4539" spans="2:5" ht="50.1" customHeight="1">
      <c r="B4539" s="171">
        <v>98073</v>
      </c>
      <c r="C4539" s="92" t="s">
        <v>4511</v>
      </c>
      <c r="D4539" s="92" t="s">
        <v>6219</v>
      </c>
      <c r="E4539" s="128">
        <v>4246.3599999999997</v>
      </c>
    </row>
    <row r="4540" spans="2:5" ht="50.1" customHeight="1">
      <c r="B4540" s="171">
        <v>98074</v>
      </c>
      <c r="C4540" s="92" t="s">
        <v>4512</v>
      </c>
      <c r="D4540" s="92" t="s">
        <v>6219</v>
      </c>
      <c r="E4540" s="128">
        <v>6605.78</v>
      </c>
    </row>
    <row r="4541" spans="2:5" ht="50.1" customHeight="1">
      <c r="B4541" s="171">
        <v>98075</v>
      </c>
      <c r="C4541" s="92" t="s">
        <v>4513</v>
      </c>
      <c r="D4541" s="92" t="s">
        <v>6219</v>
      </c>
      <c r="E4541" s="128">
        <v>8596.36</v>
      </c>
    </row>
    <row r="4542" spans="2:5" ht="50.1" customHeight="1">
      <c r="B4542" s="171">
        <v>98076</v>
      </c>
      <c r="C4542" s="92" t="s">
        <v>4514</v>
      </c>
      <c r="D4542" s="92" t="s">
        <v>6219</v>
      </c>
      <c r="E4542" s="128">
        <v>9913.5300000000007</v>
      </c>
    </row>
    <row r="4543" spans="2:5" ht="50.1" customHeight="1">
      <c r="B4543" s="171">
        <v>98077</v>
      </c>
      <c r="C4543" s="92" t="s">
        <v>4515</v>
      </c>
      <c r="D4543" s="92" t="s">
        <v>6219</v>
      </c>
      <c r="E4543" s="128">
        <v>11675.97</v>
      </c>
    </row>
    <row r="4544" spans="2:5" ht="50.1" customHeight="1">
      <c r="B4544" s="171">
        <v>98078</v>
      </c>
      <c r="C4544" s="92" t="s">
        <v>4516</v>
      </c>
      <c r="D4544" s="92" t="s">
        <v>6219</v>
      </c>
      <c r="E4544" s="128">
        <v>2688.07</v>
      </c>
    </row>
    <row r="4545" spans="2:5" ht="50.1" customHeight="1">
      <c r="B4545" s="171">
        <v>98079</v>
      </c>
      <c r="C4545" s="92" t="s">
        <v>4517</v>
      </c>
      <c r="D4545" s="92" t="s">
        <v>6219</v>
      </c>
      <c r="E4545" s="128">
        <v>4721.8500000000004</v>
      </c>
    </row>
    <row r="4546" spans="2:5" ht="50.1" customHeight="1">
      <c r="B4546" s="171">
        <v>98080</v>
      </c>
      <c r="C4546" s="92" t="s">
        <v>4518</v>
      </c>
      <c r="D4546" s="92" t="s">
        <v>6219</v>
      </c>
      <c r="E4546" s="128">
        <v>6091.35</v>
      </c>
    </row>
    <row r="4547" spans="2:5" ht="50.1" customHeight="1">
      <c r="B4547" s="171">
        <v>98081</v>
      </c>
      <c r="C4547" s="92" t="s">
        <v>4519</v>
      </c>
      <c r="D4547" s="92" t="s">
        <v>6219</v>
      </c>
      <c r="E4547" s="128">
        <v>9039.18</v>
      </c>
    </row>
    <row r="4548" spans="2:5" ht="50.1" customHeight="1">
      <c r="B4548" s="171">
        <v>98082</v>
      </c>
      <c r="C4548" s="92" t="s">
        <v>4520</v>
      </c>
      <c r="D4548" s="92" t="s">
        <v>6219</v>
      </c>
      <c r="E4548" s="128">
        <v>2520.77</v>
      </c>
    </row>
    <row r="4549" spans="2:5" ht="50.1" customHeight="1">
      <c r="B4549" s="171">
        <v>98083</v>
      </c>
      <c r="C4549" s="92" t="s">
        <v>4521</v>
      </c>
      <c r="D4549" s="92" t="s">
        <v>6219</v>
      </c>
      <c r="E4549" s="128">
        <v>3335.59</v>
      </c>
    </row>
    <row r="4550" spans="2:5" ht="50.1" customHeight="1">
      <c r="B4550" s="171">
        <v>98084</v>
      </c>
      <c r="C4550" s="92" t="s">
        <v>4522</v>
      </c>
      <c r="D4550" s="92" t="s">
        <v>6219</v>
      </c>
      <c r="E4550" s="128">
        <v>4689.8599999999997</v>
      </c>
    </row>
    <row r="4551" spans="2:5" ht="50.1" customHeight="1">
      <c r="B4551" s="171">
        <v>98085</v>
      </c>
      <c r="C4551" s="92" t="s">
        <v>4523</v>
      </c>
      <c r="D4551" s="92" t="s">
        <v>6219</v>
      </c>
      <c r="E4551" s="128">
        <v>6358.28</v>
      </c>
    </row>
    <row r="4552" spans="2:5" ht="50.1" customHeight="1">
      <c r="B4552" s="171">
        <v>98086</v>
      </c>
      <c r="C4552" s="92" t="s">
        <v>4524</v>
      </c>
      <c r="D4552" s="92" t="s">
        <v>6219</v>
      </c>
      <c r="E4552" s="128">
        <v>7193.58</v>
      </c>
    </row>
    <row r="4553" spans="2:5" ht="50.1" customHeight="1">
      <c r="B4553" s="171">
        <v>98087</v>
      </c>
      <c r="C4553" s="92" t="s">
        <v>4525</v>
      </c>
      <c r="D4553" s="92" t="s">
        <v>6219</v>
      </c>
      <c r="E4553" s="128">
        <v>7707.53</v>
      </c>
    </row>
    <row r="4554" spans="2:5" ht="50.1" customHeight="1">
      <c r="B4554" s="171">
        <v>98088</v>
      </c>
      <c r="C4554" s="92" t="s">
        <v>4526</v>
      </c>
      <c r="D4554" s="92" t="s">
        <v>6219</v>
      </c>
      <c r="E4554" s="128">
        <v>2154.77</v>
      </c>
    </row>
    <row r="4555" spans="2:5" ht="50.1" customHeight="1">
      <c r="B4555" s="171">
        <v>98089</v>
      </c>
      <c r="C4555" s="92" t="s">
        <v>4527</v>
      </c>
      <c r="D4555" s="92" t="s">
        <v>6219</v>
      </c>
      <c r="E4555" s="128">
        <v>3421.43</v>
      </c>
    </row>
    <row r="4556" spans="2:5" ht="50.1" customHeight="1">
      <c r="B4556" s="171">
        <v>98090</v>
      </c>
      <c r="C4556" s="92" t="s">
        <v>4528</v>
      </c>
      <c r="D4556" s="92" t="s">
        <v>6219</v>
      </c>
      <c r="E4556" s="128">
        <v>5393.89</v>
      </c>
    </row>
    <row r="4557" spans="2:5" ht="50.1" customHeight="1">
      <c r="B4557" s="171">
        <v>98091</v>
      </c>
      <c r="C4557" s="92" t="s">
        <v>4529</v>
      </c>
      <c r="D4557" s="92" t="s">
        <v>6219</v>
      </c>
      <c r="E4557" s="128">
        <v>6966.92</v>
      </c>
    </row>
    <row r="4558" spans="2:5" ht="50.1" customHeight="1">
      <c r="B4558" s="171">
        <v>98092</v>
      </c>
      <c r="C4558" s="92" t="s">
        <v>4530</v>
      </c>
      <c r="D4558" s="92" t="s">
        <v>6219</v>
      </c>
      <c r="E4558" s="128">
        <v>8203.52</v>
      </c>
    </row>
    <row r="4559" spans="2:5" ht="50.1" customHeight="1">
      <c r="B4559" s="171">
        <v>98093</v>
      </c>
      <c r="C4559" s="92" t="s">
        <v>4531</v>
      </c>
      <c r="D4559" s="92" t="s">
        <v>6219</v>
      </c>
      <c r="E4559" s="128">
        <v>9690.73</v>
      </c>
    </row>
    <row r="4560" spans="2:5" ht="50.1" customHeight="1">
      <c r="B4560" s="171">
        <v>98094</v>
      </c>
      <c r="C4560" s="92" t="s">
        <v>4532</v>
      </c>
      <c r="D4560" s="92" t="s">
        <v>6219</v>
      </c>
      <c r="E4560" s="128">
        <v>1773.37</v>
      </c>
    </row>
    <row r="4561" spans="2:5" ht="50.1" customHeight="1">
      <c r="B4561" s="171">
        <v>98099</v>
      </c>
      <c r="C4561" s="92" t="s">
        <v>4533</v>
      </c>
      <c r="D4561" s="92" t="s">
        <v>6219</v>
      </c>
      <c r="E4561" s="128">
        <v>3055.11</v>
      </c>
    </row>
    <row r="4562" spans="2:5" ht="50.1" customHeight="1">
      <c r="B4562" s="171">
        <v>98100</v>
      </c>
      <c r="C4562" s="92" t="s">
        <v>4534</v>
      </c>
      <c r="D4562" s="92" t="s">
        <v>6219</v>
      </c>
      <c r="E4562" s="128">
        <v>4006.8</v>
      </c>
    </row>
    <row r="4563" spans="2:5" ht="50.1" customHeight="1">
      <c r="B4563" s="171">
        <v>98101</v>
      </c>
      <c r="C4563" s="92" t="s">
        <v>4535</v>
      </c>
      <c r="D4563" s="92" t="s">
        <v>6219</v>
      </c>
      <c r="E4563" s="128">
        <v>5940.87</v>
      </c>
    </row>
    <row r="4564" spans="2:5" ht="50.1" customHeight="1">
      <c r="B4564" s="171">
        <v>98109</v>
      </c>
      <c r="C4564" s="92" t="s">
        <v>4536</v>
      </c>
      <c r="D4564" s="92" t="s">
        <v>6219</v>
      </c>
      <c r="E4564" s="170">
        <v>538.04999999999995</v>
      </c>
    </row>
    <row r="4565" spans="2:5" ht="50.1" customHeight="1">
      <c r="B4565" s="171">
        <v>98110</v>
      </c>
      <c r="C4565" s="92" t="s">
        <v>4537</v>
      </c>
      <c r="D4565" s="92" t="s">
        <v>6219</v>
      </c>
      <c r="E4565" s="170">
        <v>337.7</v>
      </c>
    </row>
    <row r="4566" spans="2:5" ht="50.1" customHeight="1">
      <c r="B4566" s="171">
        <v>98111</v>
      </c>
      <c r="C4566" s="92" t="s">
        <v>4538</v>
      </c>
      <c r="D4566" s="92" t="s">
        <v>6219</v>
      </c>
      <c r="E4566" s="170">
        <v>18.09</v>
      </c>
    </row>
    <row r="4567" spans="2:5" ht="50.1" customHeight="1">
      <c r="B4567" s="171">
        <v>98114</v>
      </c>
      <c r="C4567" s="92" t="s">
        <v>4539</v>
      </c>
      <c r="D4567" s="92" t="s">
        <v>6219</v>
      </c>
      <c r="E4567" s="170">
        <v>352.21</v>
      </c>
    </row>
    <row r="4568" spans="2:5" ht="50.1" customHeight="1">
      <c r="B4568" s="171">
        <v>98115</v>
      </c>
      <c r="C4568" s="92" t="s">
        <v>4540</v>
      </c>
      <c r="D4568" s="92" t="s">
        <v>6219</v>
      </c>
      <c r="E4568" s="170">
        <v>78.010000000000005</v>
      </c>
    </row>
    <row r="4569" spans="2:5" ht="50.1" customHeight="1">
      <c r="B4569" s="171">
        <v>89957</v>
      </c>
      <c r="C4569" s="92" t="s">
        <v>4541</v>
      </c>
      <c r="D4569" s="92" t="s">
        <v>6219</v>
      </c>
      <c r="E4569" s="170">
        <v>93.85</v>
      </c>
    </row>
    <row r="4570" spans="2:5" ht="50.1" customHeight="1">
      <c r="B4570" s="171">
        <v>89959</v>
      </c>
      <c r="C4570" s="92" t="s">
        <v>4542</v>
      </c>
      <c r="D4570" s="92" t="s">
        <v>6219</v>
      </c>
      <c r="E4570" s="170">
        <v>150.47999999999999</v>
      </c>
    </row>
    <row r="4571" spans="2:5" ht="50.1" customHeight="1">
      <c r="B4571" s="92" t="s">
        <v>4543</v>
      </c>
      <c r="C4571" s="92" t="s">
        <v>4544</v>
      </c>
      <c r="D4571" s="92" t="s">
        <v>6219</v>
      </c>
      <c r="E4571" s="170">
        <v>93.16</v>
      </c>
    </row>
    <row r="4572" spans="2:5" ht="50.1" customHeight="1">
      <c r="B4572" s="92" t="s">
        <v>4545</v>
      </c>
      <c r="C4572" s="92" t="s">
        <v>4546</v>
      </c>
      <c r="D4572" s="92" t="s">
        <v>6219</v>
      </c>
      <c r="E4572" s="170">
        <v>160.34</v>
      </c>
    </row>
    <row r="4573" spans="2:5" ht="50.1" customHeight="1">
      <c r="B4573" s="171">
        <v>89349</v>
      </c>
      <c r="C4573" s="92" t="s">
        <v>4547</v>
      </c>
      <c r="D4573" s="92" t="s">
        <v>6219</v>
      </c>
      <c r="E4573" s="170">
        <v>22.3</v>
      </c>
    </row>
    <row r="4574" spans="2:5" ht="50.1" customHeight="1">
      <c r="B4574" s="171">
        <v>89351</v>
      </c>
      <c r="C4574" s="92" t="s">
        <v>16086</v>
      </c>
      <c r="D4574" s="92" t="s">
        <v>6219</v>
      </c>
      <c r="E4574" s="170">
        <v>25.36</v>
      </c>
    </row>
    <row r="4575" spans="2:5" ht="50.1" customHeight="1">
      <c r="B4575" s="171">
        <v>89352</v>
      </c>
      <c r="C4575" s="92" t="s">
        <v>4548</v>
      </c>
      <c r="D4575" s="92" t="s">
        <v>6219</v>
      </c>
      <c r="E4575" s="170">
        <v>28.78</v>
      </c>
    </row>
    <row r="4576" spans="2:5" ht="50.1" customHeight="1">
      <c r="B4576" s="171">
        <v>89353</v>
      </c>
      <c r="C4576" s="92" t="s">
        <v>4549</v>
      </c>
      <c r="D4576" s="92" t="s">
        <v>6219</v>
      </c>
      <c r="E4576" s="170">
        <v>30</v>
      </c>
    </row>
    <row r="4577" spans="2:5" ht="50.1" customHeight="1">
      <c r="B4577" s="171">
        <v>89354</v>
      </c>
      <c r="C4577" s="92" t="s">
        <v>4550</v>
      </c>
      <c r="D4577" s="92" t="s">
        <v>6219</v>
      </c>
      <c r="E4577" s="170">
        <v>181.4</v>
      </c>
    </row>
    <row r="4578" spans="2:5" ht="50.1" customHeight="1">
      <c r="B4578" s="171">
        <v>89969</v>
      </c>
      <c r="C4578" s="92" t="s">
        <v>4551</v>
      </c>
      <c r="D4578" s="92" t="s">
        <v>6219</v>
      </c>
      <c r="E4578" s="170">
        <v>31.37</v>
      </c>
    </row>
    <row r="4579" spans="2:5" ht="50.1" customHeight="1">
      <c r="B4579" s="171">
        <v>89970</v>
      </c>
      <c r="C4579" s="92" t="s">
        <v>4552</v>
      </c>
      <c r="D4579" s="92" t="s">
        <v>6219</v>
      </c>
      <c r="E4579" s="170">
        <v>34.590000000000003</v>
      </c>
    </row>
    <row r="4580" spans="2:5" ht="50.1" customHeight="1">
      <c r="B4580" s="171">
        <v>89971</v>
      </c>
      <c r="C4580" s="92" t="s">
        <v>4553</v>
      </c>
      <c r="D4580" s="92" t="s">
        <v>6219</v>
      </c>
      <c r="E4580" s="170">
        <v>36.200000000000003</v>
      </c>
    </row>
    <row r="4581" spans="2:5" ht="50.1" customHeight="1">
      <c r="B4581" s="171">
        <v>89972</v>
      </c>
      <c r="C4581" s="92" t="s">
        <v>4554</v>
      </c>
      <c r="D4581" s="92" t="s">
        <v>6219</v>
      </c>
      <c r="E4581" s="170">
        <v>38.76</v>
      </c>
    </row>
    <row r="4582" spans="2:5" ht="50.1" customHeight="1">
      <c r="B4582" s="171">
        <v>89973</v>
      </c>
      <c r="C4582" s="92" t="s">
        <v>4555</v>
      </c>
      <c r="D4582" s="92" t="s">
        <v>6219</v>
      </c>
      <c r="E4582" s="170">
        <v>310.24</v>
      </c>
    </row>
    <row r="4583" spans="2:5" ht="50.1" customHeight="1">
      <c r="B4583" s="171">
        <v>89974</v>
      </c>
      <c r="C4583" s="92" t="s">
        <v>4556</v>
      </c>
      <c r="D4583" s="92" t="s">
        <v>6219</v>
      </c>
      <c r="E4583" s="170">
        <v>190.02</v>
      </c>
    </row>
    <row r="4584" spans="2:5" ht="50.1" customHeight="1">
      <c r="B4584" s="171">
        <v>89984</v>
      </c>
      <c r="C4584" s="92" t="s">
        <v>4557</v>
      </c>
      <c r="D4584" s="92" t="s">
        <v>6219</v>
      </c>
      <c r="E4584" s="170">
        <v>61.01</v>
      </c>
    </row>
    <row r="4585" spans="2:5" ht="50.1" customHeight="1">
      <c r="B4585" s="171">
        <v>89985</v>
      </c>
      <c r="C4585" s="92" t="s">
        <v>4558</v>
      </c>
      <c r="D4585" s="92" t="s">
        <v>6219</v>
      </c>
      <c r="E4585" s="170">
        <v>62.77</v>
      </c>
    </row>
    <row r="4586" spans="2:5" ht="50.1" customHeight="1">
      <c r="B4586" s="171">
        <v>89986</v>
      </c>
      <c r="C4586" s="92" t="s">
        <v>4559</v>
      </c>
      <c r="D4586" s="92" t="s">
        <v>6219</v>
      </c>
      <c r="E4586" s="170">
        <v>59.53</v>
      </c>
    </row>
    <row r="4587" spans="2:5" ht="50.1" customHeight="1">
      <c r="B4587" s="171">
        <v>89987</v>
      </c>
      <c r="C4587" s="92" t="s">
        <v>4560</v>
      </c>
      <c r="D4587" s="92" t="s">
        <v>6219</v>
      </c>
      <c r="E4587" s="170">
        <v>66.03</v>
      </c>
    </row>
    <row r="4588" spans="2:5" ht="50.1" customHeight="1">
      <c r="B4588" s="171">
        <v>90371</v>
      </c>
      <c r="C4588" s="92" t="s">
        <v>4561</v>
      </c>
      <c r="D4588" s="92" t="s">
        <v>6219</v>
      </c>
      <c r="E4588" s="170">
        <v>22.86</v>
      </c>
    </row>
    <row r="4589" spans="2:5" ht="50.1" customHeight="1">
      <c r="B4589" s="171">
        <v>94489</v>
      </c>
      <c r="C4589" s="92" t="s">
        <v>4562</v>
      </c>
      <c r="D4589" s="92" t="s">
        <v>6219</v>
      </c>
      <c r="E4589" s="170">
        <v>19.53</v>
      </c>
    </row>
    <row r="4590" spans="2:5" ht="50.1" customHeight="1">
      <c r="B4590" s="171">
        <v>94490</v>
      </c>
      <c r="C4590" s="92" t="s">
        <v>4563</v>
      </c>
      <c r="D4590" s="92" t="s">
        <v>6219</v>
      </c>
      <c r="E4590" s="170">
        <v>32.65</v>
      </c>
    </row>
    <row r="4591" spans="2:5" ht="50.1" customHeight="1">
      <c r="B4591" s="171">
        <v>94491</v>
      </c>
      <c r="C4591" s="92" t="s">
        <v>4564</v>
      </c>
      <c r="D4591" s="92" t="s">
        <v>6219</v>
      </c>
      <c r="E4591" s="170">
        <v>44.79</v>
      </c>
    </row>
    <row r="4592" spans="2:5" ht="50.1" customHeight="1">
      <c r="B4592" s="171">
        <v>94492</v>
      </c>
      <c r="C4592" s="92" t="s">
        <v>4565</v>
      </c>
      <c r="D4592" s="92" t="s">
        <v>6219</v>
      </c>
      <c r="E4592" s="170">
        <v>45.94</v>
      </c>
    </row>
    <row r="4593" spans="2:5" ht="50.1" customHeight="1">
      <c r="B4593" s="171">
        <v>94493</v>
      </c>
      <c r="C4593" s="92" t="s">
        <v>4566</v>
      </c>
      <c r="D4593" s="92" t="s">
        <v>6219</v>
      </c>
      <c r="E4593" s="170">
        <v>83.51</v>
      </c>
    </row>
    <row r="4594" spans="2:5" ht="50.1" customHeight="1">
      <c r="B4594" s="171">
        <v>94494</v>
      </c>
      <c r="C4594" s="92" t="s">
        <v>4567</v>
      </c>
      <c r="D4594" s="92" t="s">
        <v>6219</v>
      </c>
      <c r="E4594" s="170">
        <v>48.37</v>
      </c>
    </row>
    <row r="4595" spans="2:5" ht="50.1" customHeight="1">
      <c r="B4595" s="171">
        <v>94495</v>
      </c>
      <c r="C4595" s="92" t="s">
        <v>4568</v>
      </c>
      <c r="D4595" s="92" t="s">
        <v>6219</v>
      </c>
      <c r="E4595" s="170">
        <v>61.95</v>
      </c>
    </row>
    <row r="4596" spans="2:5" ht="50.1" customHeight="1">
      <c r="B4596" s="171">
        <v>94496</v>
      </c>
      <c r="C4596" s="92" t="s">
        <v>4569</v>
      </c>
      <c r="D4596" s="92" t="s">
        <v>6219</v>
      </c>
      <c r="E4596" s="170">
        <v>75.959999999999994</v>
      </c>
    </row>
    <row r="4597" spans="2:5" ht="50.1" customHeight="1">
      <c r="B4597" s="171">
        <v>94497</v>
      </c>
      <c r="C4597" s="92" t="s">
        <v>4570</v>
      </c>
      <c r="D4597" s="92" t="s">
        <v>6219</v>
      </c>
      <c r="E4597" s="170">
        <v>89.21</v>
      </c>
    </row>
    <row r="4598" spans="2:5" ht="50.1" customHeight="1">
      <c r="B4598" s="171">
        <v>94498</v>
      </c>
      <c r="C4598" s="92" t="s">
        <v>4571</v>
      </c>
      <c r="D4598" s="92" t="s">
        <v>6219</v>
      </c>
      <c r="E4598" s="170">
        <v>115.39</v>
      </c>
    </row>
    <row r="4599" spans="2:5" ht="50.1" customHeight="1">
      <c r="B4599" s="171">
        <v>94499</v>
      </c>
      <c r="C4599" s="92" t="s">
        <v>4572</v>
      </c>
      <c r="D4599" s="92" t="s">
        <v>6219</v>
      </c>
      <c r="E4599" s="170">
        <v>210.73</v>
      </c>
    </row>
    <row r="4600" spans="2:5" ht="50.1" customHeight="1">
      <c r="B4600" s="171">
        <v>94500</v>
      </c>
      <c r="C4600" s="92" t="s">
        <v>4573</v>
      </c>
      <c r="D4600" s="92" t="s">
        <v>6219</v>
      </c>
      <c r="E4600" s="170">
        <v>250.64</v>
      </c>
    </row>
    <row r="4601" spans="2:5" ht="50.1" customHeight="1">
      <c r="B4601" s="171">
        <v>94501</v>
      </c>
      <c r="C4601" s="92" t="s">
        <v>4574</v>
      </c>
      <c r="D4601" s="92" t="s">
        <v>6219</v>
      </c>
      <c r="E4601" s="170">
        <v>492.18</v>
      </c>
    </row>
    <row r="4602" spans="2:5" ht="50.1" customHeight="1">
      <c r="B4602" s="171">
        <v>94792</v>
      </c>
      <c r="C4602" s="92" t="s">
        <v>4575</v>
      </c>
      <c r="D4602" s="92" t="s">
        <v>6219</v>
      </c>
      <c r="E4602" s="170">
        <v>94.99</v>
      </c>
    </row>
    <row r="4603" spans="2:5" ht="50.1" customHeight="1">
      <c r="B4603" s="171">
        <v>94793</v>
      </c>
      <c r="C4603" s="92" t="s">
        <v>4576</v>
      </c>
      <c r="D4603" s="92" t="s">
        <v>6219</v>
      </c>
      <c r="E4603" s="170">
        <v>122.91</v>
      </c>
    </row>
    <row r="4604" spans="2:5" ht="50.1" customHeight="1">
      <c r="B4604" s="171">
        <v>94794</v>
      </c>
      <c r="C4604" s="92" t="s">
        <v>4577</v>
      </c>
      <c r="D4604" s="92" t="s">
        <v>6219</v>
      </c>
      <c r="E4604" s="170">
        <v>127.39</v>
      </c>
    </row>
    <row r="4605" spans="2:5" ht="50.1" customHeight="1">
      <c r="B4605" s="171">
        <v>94795</v>
      </c>
      <c r="C4605" s="92" t="s">
        <v>16087</v>
      </c>
      <c r="D4605" s="92" t="s">
        <v>6219</v>
      </c>
      <c r="E4605" s="170">
        <v>17.11</v>
      </c>
    </row>
    <row r="4606" spans="2:5" ht="50.1" customHeight="1">
      <c r="B4606" s="171">
        <v>94796</v>
      </c>
      <c r="C4606" s="92" t="s">
        <v>16088</v>
      </c>
      <c r="D4606" s="92" t="s">
        <v>6219</v>
      </c>
      <c r="E4606" s="170">
        <v>20.329999999999998</v>
      </c>
    </row>
    <row r="4607" spans="2:5" ht="50.1" customHeight="1">
      <c r="B4607" s="171">
        <v>94797</v>
      </c>
      <c r="C4607" s="92" t="s">
        <v>16089</v>
      </c>
      <c r="D4607" s="92" t="s">
        <v>6219</v>
      </c>
      <c r="E4607" s="170">
        <v>30.59</v>
      </c>
    </row>
    <row r="4608" spans="2:5" ht="50.1" customHeight="1">
      <c r="B4608" s="171">
        <v>94798</v>
      </c>
      <c r="C4608" s="92" t="s">
        <v>16090</v>
      </c>
      <c r="D4608" s="92" t="s">
        <v>6219</v>
      </c>
      <c r="E4608" s="170">
        <v>64.13</v>
      </c>
    </row>
    <row r="4609" spans="2:5" ht="50.1" customHeight="1">
      <c r="B4609" s="171">
        <v>94799</v>
      </c>
      <c r="C4609" s="92" t="s">
        <v>16091</v>
      </c>
      <c r="D4609" s="92" t="s">
        <v>6219</v>
      </c>
      <c r="E4609" s="170">
        <v>62.93</v>
      </c>
    </row>
    <row r="4610" spans="2:5" ht="50.1" customHeight="1">
      <c r="B4610" s="171">
        <v>94800</v>
      </c>
      <c r="C4610" s="92" t="s">
        <v>16092</v>
      </c>
      <c r="D4610" s="92" t="s">
        <v>6219</v>
      </c>
      <c r="E4610" s="170">
        <v>105.82</v>
      </c>
    </row>
    <row r="4611" spans="2:5" ht="50.1" customHeight="1">
      <c r="B4611" s="171">
        <v>95248</v>
      </c>
      <c r="C4611" s="92" t="s">
        <v>4578</v>
      </c>
      <c r="D4611" s="92" t="s">
        <v>6219</v>
      </c>
      <c r="E4611" s="170">
        <v>58.26</v>
      </c>
    </row>
    <row r="4612" spans="2:5" ht="50.1" customHeight="1">
      <c r="B4612" s="171">
        <v>95249</v>
      </c>
      <c r="C4612" s="92" t="s">
        <v>4579</v>
      </c>
      <c r="D4612" s="92" t="s">
        <v>6219</v>
      </c>
      <c r="E4612" s="170">
        <v>63.4</v>
      </c>
    </row>
    <row r="4613" spans="2:5" ht="50.1" customHeight="1">
      <c r="B4613" s="171">
        <v>95250</v>
      </c>
      <c r="C4613" s="92" t="s">
        <v>4580</v>
      </c>
      <c r="D4613" s="92" t="s">
        <v>6219</v>
      </c>
      <c r="E4613" s="170">
        <v>76.88</v>
      </c>
    </row>
    <row r="4614" spans="2:5" ht="50.1" customHeight="1">
      <c r="B4614" s="171">
        <v>95251</v>
      </c>
      <c r="C4614" s="92" t="s">
        <v>4581</v>
      </c>
      <c r="D4614" s="92" t="s">
        <v>6219</v>
      </c>
      <c r="E4614" s="170">
        <v>102.94</v>
      </c>
    </row>
    <row r="4615" spans="2:5" ht="50.1" customHeight="1">
      <c r="B4615" s="171">
        <v>95252</v>
      </c>
      <c r="C4615" s="92" t="s">
        <v>4582</v>
      </c>
      <c r="D4615" s="92" t="s">
        <v>6219</v>
      </c>
      <c r="E4615" s="170">
        <v>118.82</v>
      </c>
    </row>
    <row r="4616" spans="2:5" ht="50.1" customHeight="1">
      <c r="B4616" s="171">
        <v>95253</v>
      </c>
      <c r="C4616" s="92" t="s">
        <v>4583</v>
      </c>
      <c r="D4616" s="92" t="s">
        <v>6219</v>
      </c>
      <c r="E4616" s="170">
        <v>170.55</v>
      </c>
    </row>
    <row r="4617" spans="2:5" ht="50.1" customHeight="1">
      <c r="B4617" s="171">
        <v>99619</v>
      </c>
      <c r="C4617" s="92" t="s">
        <v>16093</v>
      </c>
      <c r="D4617" s="92" t="s">
        <v>6219</v>
      </c>
      <c r="E4617" s="170">
        <v>73.91</v>
      </c>
    </row>
    <row r="4618" spans="2:5" ht="50.1" customHeight="1">
      <c r="B4618" s="171">
        <v>99620</v>
      </c>
      <c r="C4618" s="92" t="s">
        <v>16094</v>
      </c>
      <c r="D4618" s="92" t="s">
        <v>6219</v>
      </c>
      <c r="E4618" s="170">
        <v>116.47</v>
      </c>
    </row>
    <row r="4619" spans="2:5" ht="50.1" customHeight="1">
      <c r="B4619" s="171">
        <v>99621</v>
      </c>
      <c r="C4619" s="92" t="s">
        <v>16095</v>
      </c>
      <c r="D4619" s="92" t="s">
        <v>6219</v>
      </c>
      <c r="E4619" s="170">
        <v>162.55000000000001</v>
      </c>
    </row>
    <row r="4620" spans="2:5" ht="50.1" customHeight="1">
      <c r="B4620" s="171">
        <v>99622</v>
      </c>
      <c r="C4620" s="92" t="s">
        <v>16096</v>
      </c>
      <c r="D4620" s="92" t="s">
        <v>6219</v>
      </c>
      <c r="E4620" s="170">
        <v>178.67</v>
      </c>
    </row>
    <row r="4621" spans="2:5" ht="50.1" customHeight="1">
      <c r="B4621" s="171">
        <v>99623</v>
      </c>
      <c r="C4621" s="92" t="s">
        <v>16097</v>
      </c>
      <c r="D4621" s="92" t="s">
        <v>6219</v>
      </c>
      <c r="E4621" s="170">
        <v>241.24</v>
      </c>
    </row>
    <row r="4622" spans="2:5" ht="50.1" customHeight="1">
      <c r="B4622" s="171">
        <v>99624</v>
      </c>
      <c r="C4622" s="92" t="s">
        <v>16098</v>
      </c>
      <c r="D4622" s="92" t="s">
        <v>6219</v>
      </c>
      <c r="E4622" s="170">
        <v>333.54</v>
      </c>
    </row>
    <row r="4623" spans="2:5" ht="50.1" customHeight="1">
      <c r="B4623" s="171">
        <v>99625</v>
      </c>
      <c r="C4623" s="92" t="s">
        <v>16099</v>
      </c>
      <c r="D4623" s="92" t="s">
        <v>6219</v>
      </c>
      <c r="E4623" s="170">
        <v>451.66</v>
      </c>
    </row>
    <row r="4624" spans="2:5" ht="50.1" customHeight="1">
      <c r="B4624" s="171">
        <v>99626</v>
      </c>
      <c r="C4624" s="92" t="s">
        <v>16100</v>
      </c>
      <c r="D4624" s="92" t="s">
        <v>6219</v>
      </c>
      <c r="E4624" s="170">
        <v>685.24</v>
      </c>
    </row>
    <row r="4625" spans="2:5" ht="50.1" customHeight="1">
      <c r="B4625" s="171">
        <v>99627</v>
      </c>
      <c r="C4625" s="92" t="s">
        <v>16101</v>
      </c>
      <c r="D4625" s="92" t="s">
        <v>6219</v>
      </c>
      <c r="E4625" s="170">
        <v>65.95</v>
      </c>
    </row>
    <row r="4626" spans="2:5" ht="50.1" customHeight="1">
      <c r="B4626" s="171">
        <v>99628</v>
      </c>
      <c r="C4626" s="92" t="s">
        <v>16102</v>
      </c>
      <c r="D4626" s="92" t="s">
        <v>6219</v>
      </c>
      <c r="E4626" s="170">
        <v>49.73</v>
      </c>
    </row>
    <row r="4627" spans="2:5" ht="50.1" customHeight="1">
      <c r="B4627" s="171">
        <v>99629</v>
      </c>
      <c r="C4627" s="92" t="s">
        <v>16103</v>
      </c>
      <c r="D4627" s="92" t="s">
        <v>6219</v>
      </c>
      <c r="E4627" s="170">
        <v>72.09</v>
      </c>
    </row>
    <row r="4628" spans="2:5" ht="50.1" customHeight="1">
      <c r="B4628" s="171">
        <v>99630</v>
      </c>
      <c r="C4628" s="92" t="s">
        <v>16104</v>
      </c>
      <c r="D4628" s="92" t="s">
        <v>6219</v>
      </c>
      <c r="E4628" s="170">
        <v>96.27</v>
      </c>
    </row>
    <row r="4629" spans="2:5" ht="50.1" customHeight="1">
      <c r="B4629" s="171">
        <v>99631</v>
      </c>
      <c r="C4629" s="92" t="s">
        <v>16105</v>
      </c>
      <c r="D4629" s="92" t="s">
        <v>6219</v>
      </c>
      <c r="E4629" s="170">
        <v>107.03</v>
      </c>
    </row>
    <row r="4630" spans="2:5" ht="50.1" customHeight="1">
      <c r="B4630" s="171">
        <v>99632</v>
      </c>
      <c r="C4630" s="92" t="s">
        <v>16106</v>
      </c>
      <c r="D4630" s="92" t="s">
        <v>6219</v>
      </c>
      <c r="E4630" s="170">
        <v>145.44999999999999</v>
      </c>
    </row>
    <row r="4631" spans="2:5" ht="50.1" customHeight="1">
      <c r="B4631" s="171">
        <v>99633</v>
      </c>
      <c r="C4631" s="92" t="s">
        <v>16107</v>
      </c>
      <c r="D4631" s="92" t="s">
        <v>6219</v>
      </c>
      <c r="E4631" s="170">
        <v>287.77</v>
      </c>
    </row>
    <row r="4632" spans="2:5" ht="50.1" customHeight="1">
      <c r="B4632" s="171">
        <v>99634</v>
      </c>
      <c r="C4632" s="92" t="s">
        <v>16108</v>
      </c>
      <c r="D4632" s="92" t="s">
        <v>6219</v>
      </c>
      <c r="E4632" s="170">
        <v>479.03</v>
      </c>
    </row>
    <row r="4633" spans="2:5" ht="50.1" customHeight="1">
      <c r="B4633" s="171">
        <v>99635</v>
      </c>
      <c r="C4633" s="92" t="s">
        <v>16109</v>
      </c>
      <c r="D4633" s="92" t="s">
        <v>6219</v>
      </c>
      <c r="E4633" s="170">
        <v>221.22</v>
      </c>
    </row>
    <row r="4634" spans="2:5" ht="50.1" customHeight="1">
      <c r="B4634" s="171">
        <v>95634</v>
      </c>
      <c r="C4634" s="92" t="s">
        <v>4584</v>
      </c>
      <c r="D4634" s="92" t="s">
        <v>6219</v>
      </c>
      <c r="E4634" s="170">
        <v>101.6</v>
      </c>
    </row>
    <row r="4635" spans="2:5" ht="50.1" customHeight="1">
      <c r="B4635" s="171">
        <v>95635</v>
      </c>
      <c r="C4635" s="92" t="s">
        <v>4585</v>
      </c>
      <c r="D4635" s="92" t="s">
        <v>6219</v>
      </c>
      <c r="E4635" s="170">
        <v>110.3</v>
      </c>
    </row>
    <row r="4636" spans="2:5" ht="50.1" customHeight="1">
      <c r="B4636" s="171">
        <v>95637</v>
      </c>
      <c r="C4636" s="92" t="s">
        <v>4586</v>
      </c>
      <c r="D4636" s="92" t="s">
        <v>6219</v>
      </c>
      <c r="E4636" s="170">
        <v>365.36</v>
      </c>
    </row>
    <row r="4637" spans="2:5" ht="50.1" customHeight="1">
      <c r="B4637" s="171">
        <v>95638</v>
      </c>
      <c r="C4637" s="92" t="s">
        <v>4587</v>
      </c>
      <c r="D4637" s="92" t="s">
        <v>6219</v>
      </c>
      <c r="E4637" s="170">
        <v>444</v>
      </c>
    </row>
    <row r="4638" spans="2:5" ht="50.1" customHeight="1">
      <c r="B4638" s="171">
        <v>95639</v>
      </c>
      <c r="C4638" s="92" t="s">
        <v>4588</v>
      </c>
      <c r="D4638" s="92" t="s">
        <v>6219</v>
      </c>
      <c r="E4638" s="170">
        <v>565.32000000000005</v>
      </c>
    </row>
    <row r="4639" spans="2:5" ht="50.1" customHeight="1">
      <c r="B4639" s="171">
        <v>95641</v>
      </c>
      <c r="C4639" s="92" t="s">
        <v>4589</v>
      </c>
      <c r="D4639" s="92" t="s">
        <v>6219</v>
      </c>
      <c r="E4639" s="170">
        <v>192.87</v>
      </c>
    </row>
    <row r="4640" spans="2:5" ht="50.1" customHeight="1">
      <c r="B4640" s="171">
        <v>95642</v>
      </c>
      <c r="C4640" s="92" t="s">
        <v>4590</v>
      </c>
      <c r="D4640" s="92" t="s">
        <v>6219</v>
      </c>
      <c r="E4640" s="170">
        <v>285.33999999999997</v>
      </c>
    </row>
    <row r="4641" spans="2:5" ht="50.1" customHeight="1">
      <c r="B4641" s="171">
        <v>95643</v>
      </c>
      <c r="C4641" s="92" t="s">
        <v>4591</v>
      </c>
      <c r="D4641" s="92" t="s">
        <v>6219</v>
      </c>
      <c r="E4641" s="170">
        <v>373.68</v>
      </c>
    </row>
    <row r="4642" spans="2:5" ht="50.1" customHeight="1">
      <c r="B4642" s="171">
        <v>95644</v>
      </c>
      <c r="C4642" s="92" t="s">
        <v>4592</v>
      </c>
      <c r="D4642" s="92" t="s">
        <v>6219</v>
      </c>
      <c r="E4642" s="170">
        <v>140.05000000000001</v>
      </c>
    </row>
    <row r="4643" spans="2:5" ht="50.1" customHeight="1">
      <c r="B4643" s="171">
        <v>95645</v>
      </c>
      <c r="C4643" s="92" t="s">
        <v>4593</v>
      </c>
      <c r="D4643" s="92" t="s">
        <v>6219</v>
      </c>
      <c r="E4643" s="170">
        <v>257.72000000000003</v>
      </c>
    </row>
    <row r="4644" spans="2:5" ht="50.1" customHeight="1">
      <c r="B4644" s="171">
        <v>95646</v>
      </c>
      <c r="C4644" s="92" t="s">
        <v>4594</v>
      </c>
      <c r="D4644" s="92" t="s">
        <v>6219</v>
      </c>
      <c r="E4644" s="170">
        <v>384.11</v>
      </c>
    </row>
    <row r="4645" spans="2:5" ht="50.1" customHeight="1">
      <c r="B4645" s="171">
        <v>95647</v>
      </c>
      <c r="C4645" s="92" t="s">
        <v>4595</v>
      </c>
      <c r="D4645" s="92" t="s">
        <v>6219</v>
      </c>
      <c r="E4645" s="170">
        <v>504.18</v>
      </c>
    </row>
    <row r="4646" spans="2:5" ht="50.1" customHeight="1">
      <c r="B4646" s="171">
        <v>95673</v>
      </c>
      <c r="C4646" s="92" t="s">
        <v>4596</v>
      </c>
      <c r="D4646" s="92" t="s">
        <v>6219</v>
      </c>
      <c r="E4646" s="170">
        <v>161.79</v>
      </c>
    </row>
    <row r="4647" spans="2:5" ht="50.1" customHeight="1">
      <c r="B4647" s="171">
        <v>95674</v>
      </c>
      <c r="C4647" s="92" t="s">
        <v>4597</v>
      </c>
      <c r="D4647" s="92" t="s">
        <v>6219</v>
      </c>
      <c r="E4647" s="170">
        <v>172.6</v>
      </c>
    </row>
    <row r="4648" spans="2:5" ht="50.1" customHeight="1">
      <c r="B4648" s="171">
        <v>95675</v>
      </c>
      <c r="C4648" s="92" t="s">
        <v>4598</v>
      </c>
      <c r="D4648" s="92" t="s">
        <v>6219</v>
      </c>
      <c r="E4648" s="170">
        <v>211.69</v>
      </c>
    </row>
    <row r="4649" spans="2:5" ht="50.1" customHeight="1">
      <c r="B4649" s="171">
        <v>95676</v>
      </c>
      <c r="C4649" s="92" t="s">
        <v>4599</v>
      </c>
      <c r="D4649" s="92" t="s">
        <v>6219</v>
      </c>
      <c r="E4649" s="170">
        <v>63.45</v>
      </c>
    </row>
    <row r="4650" spans="2:5" ht="50.1" customHeight="1">
      <c r="B4650" s="171">
        <v>97741</v>
      </c>
      <c r="C4650" s="92" t="s">
        <v>4600</v>
      </c>
      <c r="D4650" s="92" t="s">
        <v>6219</v>
      </c>
      <c r="E4650" s="170">
        <v>107.31</v>
      </c>
    </row>
    <row r="4651" spans="2:5" ht="50.1" customHeight="1">
      <c r="B4651" s="171">
        <v>72285</v>
      </c>
      <c r="C4651" s="92" t="s">
        <v>4601</v>
      </c>
      <c r="D4651" s="92" t="s">
        <v>6219</v>
      </c>
      <c r="E4651" s="170">
        <v>71.44</v>
      </c>
    </row>
    <row r="4652" spans="2:5" ht="50.1" customHeight="1">
      <c r="B4652" s="171">
        <v>90436</v>
      </c>
      <c r="C4652" s="92" t="s">
        <v>4602</v>
      </c>
      <c r="D4652" s="92" t="s">
        <v>6219</v>
      </c>
      <c r="E4652" s="170">
        <v>10.029999999999999</v>
      </c>
    </row>
    <row r="4653" spans="2:5" ht="50.1" customHeight="1">
      <c r="B4653" s="171">
        <v>90437</v>
      </c>
      <c r="C4653" s="92" t="s">
        <v>4603</v>
      </c>
      <c r="D4653" s="92" t="s">
        <v>6219</v>
      </c>
      <c r="E4653" s="170">
        <v>24.39</v>
      </c>
    </row>
    <row r="4654" spans="2:5" ht="50.1" customHeight="1">
      <c r="B4654" s="171">
        <v>90438</v>
      </c>
      <c r="C4654" s="92" t="s">
        <v>4604</v>
      </c>
      <c r="D4654" s="92" t="s">
        <v>6219</v>
      </c>
      <c r="E4654" s="170">
        <v>34.96</v>
      </c>
    </row>
    <row r="4655" spans="2:5" ht="50.1" customHeight="1">
      <c r="B4655" s="171">
        <v>90439</v>
      </c>
      <c r="C4655" s="92" t="s">
        <v>4605</v>
      </c>
      <c r="D4655" s="92" t="s">
        <v>6219</v>
      </c>
      <c r="E4655" s="170">
        <v>43.77</v>
      </c>
    </row>
    <row r="4656" spans="2:5" ht="50.1" customHeight="1">
      <c r="B4656" s="171">
        <v>90440</v>
      </c>
      <c r="C4656" s="92" t="s">
        <v>4606</v>
      </c>
      <c r="D4656" s="92" t="s">
        <v>6219</v>
      </c>
      <c r="E4656" s="170">
        <v>70.12</v>
      </c>
    </row>
    <row r="4657" spans="2:5" ht="50.1" customHeight="1">
      <c r="B4657" s="171">
        <v>90441</v>
      </c>
      <c r="C4657" s="92" t="s">
        <v>4607</v>
      </c>
      <c r="D4657" s="92" t="s">
        <v>6219</v>
      </c>
      <c r="E4657" s="170">
        <v>89.57</v>
      </c>
    </row>
    <row r="4658" spans="2:5" ht="50.1" customHeight="1">
      <c r="B4658" s="171">
        <v>90443</v>
      </c>
      <c r="C4658" s="92" t="s">
        <v>4608</v>
      </c>
      <c r="D4658" s="92" t="s">
        <v>6462</v>
      </c>
      <c r="E4658" s="170">
        <v>9.1199999999999992</v>
      </c>
    </row>
    <row r="4659" spans="2:5" ht="50.1" customHeight="1">
      <c r="B4659" s="171">
        <v>90444</v>
      </c>
      <c r="C4659" s="92" t="s">
        <v>4609</v>
      </c>
      <c r="D4659" s="92" t="s">
        <v>6462</v>
      </c>
      <c r="E4659" s="170">
        <v>18.77</v>
      </c>
    </row>
    <row r="4660" spans="2:5" ht="50.1" customHeight="1">
      <c r="B4660" s="171">
        <v>90445</v>
      </c>
      <c r="C4660" s="92" t="s">
        <v>4610</v>
      </c>
      <c r="D4660" s="92" t="s">
        <v>6462</v>
      </c>
      <c r="E4660" s="170">
        <v>20.05</v>
      </c>
    </row>
    <row r="4661" spans="2:5" ht="50.1" customHeight="1">
      <c r="B4661" s="171">
        <v>90446</v>
      </c>
      <c r="C4661" s="92" t="s">
        <v>4611</v>
      </c>
      <c r="D4661" s="92" t="s">
        <v>6462</v>
      </c>
      <c r="E4661" s="170">
        <v>21.78</v>
      </c>
    </row>
    <row r="4662" spans="2:5" ht="50.1" customHeight="1">
      <c r="B4662" s="171">
        <v>90447</v>
      </c>
      <c r="C4662" s="92" t="s">
        <v>4612</v>
      </c>
      <c r="D4662" s="92" t="s">
        <v>6462</v>
      </c>
      <c r="E4662" s="170">
        <v>4.54</v>
      </c>
    </row>
    <row r="4663" spans="2:5" ht="50.1" customHeight="1">
      <c r="B4663" s="171">
        <v>90451</v>
      </c>
      <c r="C4663" s="92" t="s">
        <v>4613</v>
      </c>
      <c r="D4663" s="92" t="s">
        <v>6219</v>
      </c>
      <c r="E4663" s="170">
        <v>2.85</v>
      </c>
    </row>
    <row r="4664" spans="2:5" ht="50.1" customHeight="1">
      <c r="B4664" s="171">
        <v>90452</v>
      </c>
      <c r="C4664" s="92" t="s">
        <v>4614</v>
      </c>
      <c r="D4664" s="92" t="s">
        <v>6219</v>
      </c>
      <c r="E4664" s="170">
        <v>9.9499999999999993</v>
      </c>
    </row>
    <row r="4665" spans="2:5" ht="50.1" customHeight="1">
      <c r="B4665" s="171">
        <v>90453</v>
      </c>
      <c r="C4665" s="92" t="s">
        <v>4615</v>
      </c>
      <c r="D4665" s="92" t="s">
        <v>6219</v>
      </c>
      <c r="E4665" s="170">
        <v>1.81</v>
      </c>
    </row>
    <row r="4666" spans="2:5" ht="50.1" customHeight="1">
      <c r="B4666" s="171">
        <v>90454</v>
      </c>
      <c r="C4666" s="92" t="s">
        <v>4616</v>
      </c>
      <c r="D4666" s="92" t="s">
        <v>6219</v>
      </c>
      <c r="E4666" s="170">
        <v>3.2</v>
      </c>
    </row>
    <row r="4667" spans="2:5" ht="50.1" customHeight="1">
      <c r="B4667" s="171">
        <v>90455</v>
      </c>
      <c r="C4667" s="92" t="s">
        <v>4617</v>
      </c>
      <c r="D4667" s="92" t="s">
        <v>6219</v>
      </c>
      <c r="E4667" s="170">
        <v>4.28</v>
      </c>
    </row>
    <row r="4668" spans="2:5" ht="50.1" customHeight="1">
      <c r="B4668" s="171">
        <v>90456</v>
      </c>
      <c r="C4668" s="92" t="s">
        <v>4618</v>
      </c>
      <c r="D4668" s="92" t="s">
        <v>6219</v>
      </c>
      <c r="E4668" s="170">
        <v>2.92</v>
      </c>
    </row>
    <row r="4669" spans="2:5" ht="50.1" customHeight="1">
      <c r="B4669" s="171">
        <v>90457</v>
      </c>
      <c r="C4669" s="92" t="s">
        <v>4619</v>
      </c>
      <c r="D4669" s="92" t="s">
        <v>6219</v>
      </c>
      <c r="E4669" s="170">
        <v>6.67</v>
      </c>
    </row>
    <row r="4670" spans="2:5" ht="50.1" customHeight="1">
      <c r="B4670" s="171">
        <v>90458</v>
      </c>
      <c r="C4670" s="92" t="s">
        <v>4620</v>
      </c>
      <c r="D4670" s="92" t="s">
        <v>6219</v>
      </c>
      <c r="E4670" s="170">
        <v>18.95</v>
      </c>
    </row>
    <row r="4671" spans="2:5" ht="50.1" customHeight="1">
      <c r="B4671" s="171">
        <v>90459</v>
      </c>
      <c r="C4671" s="92" t="s">
        <v>4621</v>
      </c>
      <c r="D4671" s="92" t="s">
        <v>6219</v>
      </c>
      <c r="E4671" s="170">
        <v>26.73</v>
      </c>
    </row>
    <row r="4672" spans="2:5" ht="50.1" customHeight="1">
      <c r="B4672" s="171">
        <v>90460</v>
      </c>
      <c r="C4672" s="92" t="s">
        <v>4622</v>
      </c>
      <c r="D4672" s="92" t="s">
        <v>6462</v>
      </c>
      <c r="E4672" s="170">
        <v>26.15</v>
      </c>
    </row>
    <row r="4673" spans="2:5" ht="50.1" customHeight="1">
      <c r="B4673" s="171">
        <v>90461</v>
      </c>
      <c r="C4673" s="92" t="s">
        <v>4623</v>
      </c>
      <c r="D4673" s="92" t="s">
        <v>6462</v>
      </c>
      <c r="E4673" s="170">
        <v>14.02</v>
      </c>
    </row>
    <row r="4674" spans="2:5" ht="50.1" customHeight="1">
      <c r="B4674" s="171">
        <v>90462</v>
      </c>
      <c r="C4674" s="92" t="s">
        <v>4624</v>
      </c>
      <c r="D4674" s="92" t="s">
        <v>6462</v>
      </c>
      <c r="E4674" s="170">
        <v>3.08</v>
      </c>
    </row>
    <row r="4675" spans="2:5" ht="50.1" customHeight="1">
      <c r="B4675" s="171">
        <v>90463</v>
      </c>
      <c r="C4675" s="92" t="s">
        <v>4625</v>
      </c>
      <c r="D4675" s="92" t="s">
        <v>6462</v>
      </c>
      <c r="E4675" s="170">
        <v>2.42</v>
      </c>
    </row>
    <row r="4676" spans="2:5" ht="50.1" customHeight="1">
      <c r="B4676" s="171">
        <v>90466</v>
      </c>
      <c r="C4676" s="92" t="s">
        <v>4626</v>
      </c>
      <c r="D4676" s="92" t="s">
        <v>6462</v>
      </c>
      <c r="E4676" s="170">
        <v>8.9499999999999993</v>
      </c>
    </row>
    <row r="4677" spans="2:5" ht="50.1" customHeight="1">
      <c r="B4677" s="171">
        <v>90467</v>
      </c>
      <c r="C4677" s="92" t="s">
        <v>4627</v>
      </c>
      <c r="D4677" s="92" t="s">
        <v>6462</v>
      </c>
      <c r="E4677" s="170">
        <v>14.14</v>
      </c>
    </row>
    <row r="4678" spans="2:5" ht="50.1" customHeight="1">
      <c r="B4678" s="171">
        <v>90468</v>
      </c>
      <c r="C4678" s="92" t="s">
        <v>4628</v>
      </c>
      <c r="D4678" s="92" t="s">
        <v>6462</v>
      </c>
      <c r="E4678" s="170">
        <v>3.83</v>
      </c>
    </row>
    <row r="4679" spans="2:5" ht="50.1" customHeight="1">
      <c r="B4679" s="171">
        <v>90469</v>
      </c>
      <c r="C4679" s="92" t="s">
        <v>4629</v>
      </c>
      <c r="D4679" s="92" t="s">
        <v>6462</v>
      </c>
      <c r="E4679" s="170">
        <v>6.13</v>
      </c>
    </row>
    <row r="4680" spans="2:5" ht="50.1" customHeight="1">
      <c r="B4680" s="171">
        <v>90470</v>
      </c>
      <c r="C4680" s="92" t="s">
        <v>4630</v>
      </c>
      <c r="D4680" s="92" t="s">
        <v>6462</v>
      </c>
      <c r="E4680" s="170">
        <v>8.3699999999999992</v>
      </c>
    </row>
    <row r="4681" spans="2:5" ht="50.1" customHeight="1">
      <c r="B4681" s="171">
        <v>91166</v>
      </c>
      <c r="C4681" s="92" t="s">
        <v>4631</v>
      </c>
      <c r="D4681" s="92" t="s">
        <v>6462</v>
      </c>
      <c r="E4681" s="170">
        <v>2.54</v>
      </c>
    </row>
    <row r="4682" spans="2:5" ht="50.1" customHeight="1">
      <c r="B4682" s="171">
        <v>91167</v>
      </c>
      <c r="C4682" s="92" t="s">
        <v>4632</v>
      </c>
      <c r="D4682" s="92" t="s">
        <v>6462</v>
      </c>
      <c r="E4682" s="170">
        <v>6.68</v>
      </c>
    </row>
    <row r="4683" spans="2:5" ht="50.1" customHeight="1">
      <c r="B4683" s="171">
        <v>91168</v>
      </c>
      <c r="C4683" s="92" t="s">
        <v>4633</v>
      </c>
      <c r="D4683" s="92" t="s">
        <v>6462</v>
      </c>
      <c r="E4683" s="170">
        <v>5</v>
      </c>
    </row>
    <row r="4684" spans="2:5" ht="50.1" customHeight="1">
      <c r="B4684" s="171">
        <v>91169</v>
      </c>
      <c r="C4684" s="92" t="s">
        <v>4634</v>
      </c>
      <c r="D4684" s="92" t="s">
        <v>6462</v>
      </c>
      <c r="E4684" s="170">
        <v>5.96</v>
      </c>
    </row>
    <row r="4685" spans="2:5" ht="50.1" customHeight="1">
      <c r="B4685" s="171">
        <v>91170</v>
      </c>
      <c r="C4685" s="92" t="s">
        <v>4635</v>
      </c>
      <c r="D4685" s="92" t="s">
        <v>6462</v>
      </c>
      <c r="E4685" s="170">
        <v>1.71</v>
      </c>
    </row>
    <row r="4686" spans="2:5" ht="50.1" customHeight="1">
      <c r="B4686" s="171">
        <v>91171</v>
      </c>
      <c r="C4686" s="92" t="s">
        <v>4636</v>
      </c>
      <c r="D4686" s="92" t="s">
        <v>6462</v>
      </c>
      <c r="E4686" s="170">
        <v>2.13</v>
      </c>
    </row>
    <row r="4687" spans="2:5" ht="50.1" customHeight="1">
      <c r="B4687" s="171">
        <v>91172</v>
      </c>
      <c r="C4687" s="92" t="s">
        <v>4637</v>
      </c>
      <c r="D4687" s="92" t="s">
        <v>6462</v>
      </c>
      <c r="E4687" s="170">
        <v>3.15</v>
      </c>
    </row>
    <row r="4688" spans="2:5" ht="50.1" customHeight="1">
      <c r="B4688" s="171">
        <v>91173</v>
      </c>
      <c r="C4688" s="92" t="s">
        <v>4638</v>
      </c>
      <c r="D4688" s="92" t="s">
        <v>6462</v>
      </c>
      <c r="E4688" s="170">
        <v>0.86</v>
      </c>
    </row>
    <row r="4689" spans="2:5" ht="50.1" customHeight="1">
      <c r="B4689" s="171">
        <v>91174</v>
      </c>
      <c r="C4689" s="92" t="s">
        <v>4639</v>
      </c>
      <c r="D4689" s="92" t="s">
        <v>6462</v>
      </c>
      <c r="E4689" s="170">
        <v>1.68</v>
      </c>
    </row>
    <row r="4690" spans="2:5" ht="50.1" customHeight="1">
      <c r="B4690" s="171">
        <v>91175</v>
      </c>
      <c r="C4690" s="92" t="s">
        <v>4640</v>
      </c>
      <c r="D4690" s="92" t="s">
        <v>6462</v>
      </c>
      <c r="E4690" s="170">
        <v>2.76</v>
      </c>
    </row>
    <row r="4691" spans="2:5" ht="50.1" customHeight="1">
      <c r="B4691" s="171">
        <v>91176</v>
      </c>
      <c r="C4691" s="92" t="s">
        <v>4641</v>
      </c>
      <c r="D4691" s="92" t="s">
        <v>6462</v>
      </c>
      <c r="E4691" s="170">
        <v>33.590000000000003</v>
      </c>
    </row>
    <row r="4692" spans="2:5" ht="50.1" customHeight="1">
      <c r="B4692" s="171">
        <v>91177</v>
      </c>
      <c r="C4692" s="92" t="s">
        <v>4642</v>
      </c>
      <c r="D4692" s="92" t="s">
        <v>6462</v>
      </c>
      <c r="E4692" s="170">
        <v>14.88</v>
      </c>
    </row>
    <row r="4693" spans="2:5" ht="50.1" customHeight="1">
      <c r="B4693" s="171">
        <v>91178</v>
      </c>
      <c r="C4693" s="92" t="s">
        <v>4643</v>
      </c>
      <c r="D4693" s="92" t="s">
        <v>6462</v>
      </c>
      <c r="E4693" s="170">
        <v>13.57</v>
      </c>
    </row>
    <row r="4694" spans="2:5" ht="50.1" customHeight="1">
      <c r="B4694" s="171">
        <v>91179</v>
      </c>
      <c r="C4694" s="92" t="s">
        <v>4644</v>
      </c>
      <c r="D4694" s="92" t="s">
        <v>6462</v>
      </c>
      <c r="E4694" s="170">
        <v>8.61</v>
      </c>
    </row>
    <row r="4695" spans="2:5" ht="50.1" customHeight="1">
      <c r="B4695" s="171">
        <v>91180</v>
      </c>
      <c r="C4695" s="92" t="s">
        <v>4645</v>
      </c>
      <c r="D4695" s="92" t="s">
        <v>6462</v>
      </c>
      <c r="E4695" s="170">
        <v>6.56</v>
      </c>
    </row>
    <row r="4696" spans="2:5" ht="50.1" customHeight="1">
      <c r="B4696" s="171">
        <v>91181</v>
      </c>
      <c r="C4696" s="92" t="s">
        <v>4646</v>
      </c>
      <c r="D4696" s="92" t="s">
        <v>6462</v>
      </c>
      <c r="E4696" s="170">
        <v>6.91</v>
      </c>
    </row>
    <row r="4697" spans="2:5" ht="50.1" customHeight="1">
      <c r="B4697" s="171">
        <v>91182</v>
      </c>
      <c r="C4697" s="92" t="s">
        <v>4647</v>
      </c>
      <c r="D4697" s="92" t="s">
        <v>6462</v>
      </c>
      <c r="E4697" s="170">
        <v>19.55</v>
      </c>
    </row>
    <row r="4698" spans="2:5" ht="50.1" customHeight="1">
      <c r="B4698" s="171">
        <v>91183</v>
      </c>
      <c r="C4698" s="92" t="s">
        <v>4648</v>
      </c>
      <c r="D4698" s="92" t="s">
        <v>6462</v>
      </c>
      <c r="E4698" s="170">
        <v>9.67</v>
      </c>
    </row>
    <row r="4699" spans="2:5" ht="50.1" customHeight="1">
      <c r="B4699" s="171">
        <v>91184</v>
      </c>
      <c r="C4699" s="92" t="s">
        <v>4649</v>
      </c>
      <c r="D4699" s="92" t="s">
        <v>6462</v>
      </c>
      <c r="E4699" s="170">
        <v>9.02</v>
      </c>
    </row>
    <row r="4700" spans="2:5" ht="50.1" customHeight="1">
      <c r="B4700" s="171">
        <v>91185</v>
      </c>
      <c r="C4700" s="92" t="s">
        <v>4650</v>
      </c>
      <c r="D4700" s="92" t="s">
        <v>6462</v>
      </c>
      <c r="E4700" s="170">
        <v>5.0199999999999996</v>
      </c>
    </row>
    <row r="4701" spans="2:5" ht="50.1" customHeight="1">
      <c r="B4701" s="171">
        <v>91186</v>
      </c>
      <c r="C4701" s="92" t="s">
        <v>4651</v>
      </c>
      <c r="D4701" s="92" t="s">
        <v>6462</v>
      </c>
      <c r="E4701" s="170">
        <v>4.12</v>
      </c>
    </row>
    <row r="4702" spans="2:5" ht="50.1" customHeight="1">
      <c r="B4702" s="171">
        <v>91187</v>
      </c>
      <c r="C4702" s="92" t="s">
        <v>4652</v>
      </c>
      <c r="D4702" s="92" t="s">
        <v>6462</v>
      </c>
      <c r="E4702" s="170">
        <v>4.75</v>
      </c>
    </row>
    <row r="4703" spans="2:5" ht="50.1" customHeight="1">
      <c r="B4703" s="171">
        <v>91188</v>
      </c>
      <c r="C4703" s="92" t="s">
        <v>4653</v>
      </c>
      <c r="D4703" s="92" t="s">
        <v>6219</v>
      </c>
      <c r="E4703" s="170">
        <v>4.7300000000000004</v>
      </c>
    </row>
    <row r="4704" spans="2:5" ht="50.1" customHeight="1">
      <c r="B4704" s="171">
        <v>91189</v>
      </c>
      <c r="C4704" s="92" t="s">
        <v>4654</v>
      </c>
      <c r="D4704" s="92" t="s">
        <v>6219</v>
      </c>
      <c r="E4704" s="170">
        <v>30.55</v>
      </c>
    </row>
    <row r="4705" spans="2:5" ht="50.1" customHeight="1">
      <c r="B4705" s="171">
        <v>91190</v>
      </c>
      <c r="C4705" s="92" t="s">
        <v>4655</v>
      </c>
      <c r="D4705" s="92" t="s">
        <v>6219</v>
      </c>
      <c r="E4705" s="170">
        <v>3.47</v>
      </c>
    </row>
    <row r="4706" spans="2:5" ht="50.1" customHeight="1">
      <c r="B4706" s="171">
        <v>91191</v>
      </c>
      <c r="C4706" s="92" t="s">
        <v>4656</v>
      </c>
      <c r="D4706" s="92" t="s">
        <v>6219</v>
      </c>
      <c r="E4706" s="170">
        <v>3.68</v>
      </c>
    </row>
    <row r="4707" spans="2:5" ht="50.1" customHeight="1">
      <c r="B4707" s="171">
        <v>91192</v>
      </c>
      <c r="C4707" s="92" t="s">
        <v>4657</v>
      </c>
      <c r="D4707" s="92" t="s">
        <v>6219</v>
      </c>
      <c r="E4707" s="170">
        <v>4.09</v>
      </c>
    </row>
    <row r="4708" spans="2:5" ht="50.1" customHeight="1">
      <c r="B4708" s="171">
        <v>91222</v>
      </c>
      <c r="C4708" s="92" t="s">
        <v>4658</v>
      </c>
      <c r="D4708" s="92" t="s">
        <v>6462</v>
      </c>
      <c r="E4708" s="170">
        <v>9.82</v>
      </c>
    </row>
    <row r="4709" spans="2:5" ht="50.1" customHeight="1">
      <c r="B4709" s="171">
        <v>94480</v>
      </c>
      <c r="C4709" s="92" t="s">
        <v>4659</v>
      </c>
      <c r="D4709" s="92" t="s">
        <v>6219</v>
      </c>
      <c r="E4709" s="128">
        <v>1792.99</v>
      </c>
    </row>
    <row r="4710" spans="2:5" ht="50.1" customHeight="1">
      <c r="B4710" s="171">
        <v>94481</v>
      </c>
      <c r="C4710" s="92" t="s">
        <v>4660</v>
      </c>
      <c r="D4710" s="92" t="s">
        <v>6219</v>
      </c>
      <c r="E4710" s="128">
        <v>1260.1600000000001</v>
      </c>
    </row>
    <row r="4711" spans="2:5" ht="50.1" customHeight="1">
      <c r="B4711" s="171">
        <v>94482</v>
      </c>
      <c r="C4711" s="92" t="s">
        <v>4661</v>
      </c>
      <c r="D4711" s="92" t="s">
        <v>6219</v>
      </c>
      <c r="E4711" s="170">
        <v>998.72</v>
      </c>
    </row>
    <row r="4712" spans="2:5" ht="50.1" customHeight="1">
      <c r="B4712" s="171">
        <v>94483</v>
      </c>
      <c r="C4712" s="92" t="s">
        <v>4662</v>
      </c>
      <c r="D4712" s="92" t="s">
        <v>6219</v>
      </c>
      <c r="E4712" s="170">
        <v>841.85</v>
      </c>
    </row>
    <row r="4713" spans="2:5" ht="50.1" customHeight="1">
      <c r="B4713" s="171">
        <v>95541</v>
      </c>
      <c r="C4713" s="92" t="s">
        <v>4663</v>
      </c>
      <c r="D4713" s="92" t="s">
        <v>6219</v>
      </c>
      <c r="E4713" s="170">
        <v>3.25</v>
      </c>
    </row>
    <row r="4714" spans="2:5" ht="50.1" customHeight="1">
      <c r="B4714" s="171">
        <v>95573</v>
      </c>
      <c r="C4714" s="92" t="s">
        <v>4664</v>
      </c>
      <c r="D4714" s="92" t="s">
        <v>6219</v>
      </c>
      <c r="E4714" s="170">
        <v>32.74</v>
      </c>
    </row>
    <row r="4715" spans="2:5" ht="50.1" customHeight="1">
      <c r="B4715" s="171">
        <v>95574</v>
      </c>
      <c r="C4715" s="92" t="s">
        <v>4665</v>
      </c>
      <c r="D4715" s="92" t="s">
        <v>6219</v>
      </c>
      <c r="E4715" s="170">
        <v>24.77</v>
      </c>
    </row>
    <row r="4716" spans="2:5" ht="50.1" customHeight="1">
      <c r="B4716" s="171">
        <v>96559</v>
      </c>
      <c r="C4716" s="92" t="s">
        <v>4666</v>
      </c>
      <c r="D4716" s="92" t="s">
        <v>6284</v>
      </c>
      <c r="E4716" s="170">
        <v>73.989999999999995</v>
      </c>
    </row>
    <row r="4717" spans="2:5" ht="50.1" customHeight="1">
      <c r="B4717" s="171">
        <v>96560</v>
      </c>
      <c r="C4717" s="92" t="s">
        <v>4667</v>
      </c>
      <c r="D4717" s="92" t="s">
        <v>6284</v>
      </c>
      <c r="E4717" s="170">
        <v>36.53</v>
      </c>
    </row>
    <row r="4718" spans="2:5" ht="50.1" customHeight="1">
      <c r="B4718" s="171">
        <v>96561</v>
      </c>
      <c r="C4718" s="92" t="s">
        <v>4668</v>
      </c>
      <c r="D4718" s="92" t="s">
        <v>6284</v>
      </c>
      <c r="E4718" s="170">
        <v>21.89</v>
      </c>
    </row>
    <row r="4719" spans="2:5" ht="50.1" customHeight="1">
      <c r="B4719" s="171">
        <v>96562</v>
      </c>
      <c r="C4719" s="92" t="s">
        <v>4669</v>
      </c>
      <c r="D4719" s="92" t="s">
        <v>6462</v>
      </c>
      <c r="E4719" s="170">
        <v>37.46</v>
      </c>
    </row>
    <row r="4720" spans="2:5" ht="50.1" customHeight="1">
      <c r="B4720" s="171">
        <v>96563</v>
      </c>
      <c r="C4720" s="92" t="s">
        <v>4670</v>
      </c>
      <c r="D4720" s="92" t="s">
        <v>6462</v>
      </c>
      <c r="E4720" s="170">
        <v>39.590000000000003</v>
      </c>
    </row>
    <row r="4721" spans="2:5" ht="50.1" customHeight="1">
      <c r="B4721" s="92" t="s">
        <v>4671</v>
      </c>
      <c r="C4721" s="92" t="s">
        <v>4672</v>
      </c>
      <c r="D4721" s="92" t="s">
        <v>6219</v>
      </c>
      <c r="E4721" s="170">
        <v>395.1</v>
      </c>
    </row>
    <row r="4722" spans="2:5" ht="50.1" customHeight="1">
      <c r="B4722" s="92" t="s">
        <v>4673</v>
      </c>
      <c r="C4722" s="92" t="s">
        <v>4674</v>
      </c>
      <c r="D4722" s="92" t="s">
        <v>6219</v>
      </c>
      <c r="E4722" s="170">
        <v>513.63</v>
      </c>
    </row>
    <row r="4723" spans="2:5" ht="50.1" customHeight="1">
      <c r="B4723" s="92" t="s">
        <v>4675</v>
      </c>
      <c r="C4723" s="92" t="s">
        <v>4676</v>
      </c>
      <c r="D4723" s="92" t="s">
        <v>6219</v>
      </c>
      <c r="E4723" s="170">
        <v>160.79</v>
      </c>
    </row>
    <row r="4724" spans="2:5" ht="50.1" customHeight="1">
      <c r="B4724" s="92" t="s">
        <v>4677</v>
      </c>
      <c r="C4724" s="92" t="s">
        <v>4678</v>
      </c>
      <c r="D4724" s="92" t="s">
        <v>6219</v>
      </c>
      <c r="E4724" s="170">
        <v>257.27999999999997</v>
      </c>
    </row>
    <row r="4725" spans="2:5" ht="50.1" customHeight="1">
      <c r="B4725" s="92" t="s">
        <v>4679</v>
      </c>
      <c r="C4725" s="92" t="s">
        <v>4680</v>
      </c>
      <c r="D4725" s="92" t="s">
        <v>6219</v>
      </c>
      <c r="E4725" s="170">
        <v>514.55999999999995</v>
      </c>
    </row>
    <row r="4726" spans="2:5" ht="50.1" customHeight="1">
      <c r="B4726" s="92" t="s">
        <v>4681</v>
      </c>
      <c r="C4726" s="92" t="s">
        <v>4682</v>
      </c>
      <c r="D4726" s="92" t="s">
        <v>6219</v>
      </c>
      <c r="E4726" s="170">
        <v>771.84</v>
      </c>
    </row>
    <row r="4727" spans="2:5" ht="50.1" customHeight="1">
      <c r="B4727" s="92" t="s">
        <v>4683</v>
      </c>
      <c r="C4727" s="92" t="s">
        <v>4684</v>
      </c>
      <c r="D4727" s="92" t="s">
        <v>6219</v>
      </c>
      <c r="E4727" s="128">
        <v>1045.6199999999999</v>
      </c>
    </row>
    <row r="4728" spans="2:5" ht="50.1" customHeight="1">
      <c r="B4728" s="92" t="s">
        <v>4685</v>
      </c>
      <c r="C4728" s="92" t="s">
        <v>4686</v>
      </c>
      <c r="D4728" s="92" t="s">
        <v>6219</v>
      </c>
      <c r="E4728" s="128">
        <v>1422.05</v>
      </c>
    </row>
    <row r="4729" spans="2:5" ht="50.1" customHeight="1">
      <c r="B4729" s="92" t="s">
        <v>4687</v>
      </c>
      <c r="C4729" s="92" t="s">
        <v>4688</v>
      </c>
      <c r="D4729" s="92" t="s">
        <v>6219</v>
      </c>
      <c r="E4729" s="128">
        <v>1589.35</v>
      </c>
    </row>
    <row r="4730" spans="2:5" ht="50.1" customHeight="1">
      <c r="B4730" s="92" t="s">
        <v>4689</v>
      </c>
      <c r="C4730" s="92" t="s">
        <v>4690</v>
      </c>
      <c r="D4730" s="92" t="s">
        <v>6219</v>
      </c>
      <c r="E4730" s="170">
        <v>418.25</v>
      </c>
    </row>
    <row r="4731" spans="2:5" ht="50.1" customHeight="1">
      <c r="B4731" s="92" t="s">
        <v>4691</v>
      </c>
      <c r="C4731" s="92" t="s">
        <v>4692</v>
      </c>
      <c r="D4731" s="92" t="s">
        <v>6219</v>
      </c>
      <c r="E4731" s="170">
        <v>543.72</v>
      </c>
    </row>
    <row r="4732" spans="2:5" ht="50.1" customHeight="1">
      <c r="B4732" s="92" t="s">
        <v>4693</v>
      </c>
      <c r="C4732" s="92" t="s">
        <v>4694</v>
      </c>
      <c r="D4732" s="92" t="s">
        <v>6219</v>
      </c>
      <c r="E4732" s="170">
        <v>836.5</v>
      </c>
    </row>
    <row r="4733" spans="2:5" ht="50.1" customHeight="1">
      <c r="B4733" s="92" t="s">
        <v>4695</v>
      </c>
      <c r="C4733" s="92" t="s">
        <v>4696</v>
      </c>
      <c r="D4733" s="92" t="s">
        <v>6219</v>
      </c>
      <c r="E4733" s="128">
        <v>1338.4</v>
      </c>
    </row>
    <row r="4734" spans="2:5" ht="50.1" customHeight="1">
      <c r="B4734" s="92" t="s">
        <v>4697</v>
      </c>
      <c r="C4734" s="92" t="s">
        <v>4698</v>
      </c>
      <c r="D4734" s="92" t="s">
        <v>6219</v>
      </c>
      <c r="E4734" s="170">
        <v>160.79</v>
      </c>
    </row>
    <row r="4735" spans="2:5" ht="50.1" customHeight="1">
      <c r="B4735" s="92" t="s">
        <v>4699</v>
      </c>
      <c r="C4735" s="92" t="s">
        <v>4700</v>
      </c>
      <c r="D4735" s="92" t="s">
        <v>6219</v>
      </c>
      <c r="E4735" s="170">
        <v>321.60000000000002</v>
      </c>
    </row>
    <row r="4736" spans="2:5" ht="50.1" customHeight="1">
      <c r="B4736" s="92" t="s">
        <v>4701</v>
      </c>
      <c r="C4736" s="92" t="s">
        <v>4702</v>
      </c>
      <c r="D4736" s="92" t="s">
        <v>6219</v>
      </c>
      <c r="E4736" s="170">
        <v>643.20000000000005</v>
      </c>
    </row>
    <row r="4737" spans="2:5" ht="50.1" customHeight="1">
      <c r="B4737" s="171">
        <v>73612</v>
      </c>
      <c r="C4737" s="92" t="s">
        <v>4703</v>
      </c>
      <c r="D4737" s="92" t="s">
        <v>6219</v>
      </c>
      <c r="E4737" s="170">
        <v>310</v>
      </c>
    </row>
    <row r="4738" spans="2:5" ht="50.1" customHeight="1">
      <c r="B4738" s="171">
        <v>73660</v>
      </c>
      <c r="C4738" s="92" t="s">
        <v>4704</v>
      </c>
      <c r="D4738" s="92" t="s">
        <v>6284</v>
      </c>
      <c r="E4738" s="170">
        <v>68.099999999999994</v>
      </c>
    </row>
    <row r="4739" spans="2:5" ht="50.1" customHeight="1">
      <c r="B4739" s="171">
        <v>73693</v>
      </c>
      <c r="C4739" s="92" t="s">
        <v>4705</v>
      </c>
      <c r="D4739" s="92" t="s">
        <v>6284</v>
      </c>
      <c r="E4739" s="170">
        <v>18.649999999999999</v>
      </c>
    </row>
    <row r="4740" spans="2:5" ht="50.1" customHeight="1">
      <c r="B4740" s="171">
        <v>73694</v>
      </c>
      <c r="C4740" s="92" t="s">
        <v>4706</v>
      </c>
      <c r="D4740" s="92" t="s">
        <v>6219</v>
      </c>
      <c r="E4740" s="170">
        <v>117.18</v>
      </c>
    </row>
    <row r="4741" spans="2:5" ht="50.1" customHeight="1">
      <c r="B4741" s="171">
        <v>73695</v>
      </c>
      <c r="C4741" s="92" t="s">
        <v>4707</v>
      </c>
      <c r="D4741" s="92" t="s">
        <v>6219</v>
      </c>
      <c r="E4741" s="170">
        <v>60.26</v>
      </c>
    </row>
    <row r="4742" spans="2:5" ht="50.1" customHeight="1">
      <c r="B4742" s="92" t="s">
        <v>4708</v>
      </c>
      <c r="C4742" s="92" t="s">
        <v>4709</v>
      </c>
      <c r="D4742" s="92" t="s">
        <v>6219</v>
      </c>
      <c r="E4742" s="170">
        <v>310</v>
      </c>
    </row>
    <row r="4743" spans="2:5" ht="50.1" customHeight="1">
      <c r="B4743" s="92" t="s">
        <v>4710</v>
      </c>
      <c r="C4743" s="92" t="s">
        <v>4711</v>
      </c>
      <c r="D4743" s="92" t="s">
        <v>6284</v>
      </c>
      <c r="E4743" s="170">
        <v>823.48</v>
      </c>
    </row>
    <row r="4744" spans="2:5" ht="50.1" customHeight="1">
      <c r="B4744" s="92" t="s">
        <v>4712</v>
      </c>
      <c r="C4744" s="92" t="s">
        <v>4713</v>
      </c>
      <c r="D4744" s="92" t="s">
        <v>25</v>
      </c>
      <c r="E4744" s="170">
        <v>67.08</v>
      </c>
    </row>
    <row r="4745" spans="2:5" ht="50.1" customHeight="1">
      <c r="B4745" s="92" t="s">
        <v>4714</v>
      </c>
      <c r="C4745" s="92" t="s">
        <v>4715</v>
      </c>
      <c r="D4745" s="92" t="s">
        <v>25</v>
      </c>
      <c r="E4745" s="170">
        <v>160.07</v>
      </c>
    </row>
    <row r="4746" spans="2:5" ht="50.1" customHeight="1">
      <c r="B4746" s="92" t="s">
        <v>4716</v>
      </c>
      <c r="C4746" s="92" t="s">
        <v>4717</v>
      </c>
      <c r="D4746" s="92" t="s">
        <v>25</v>
      </c>
      <c r="E4746" s="170">
        <v>67.08</v>
      </c>
    </row>
    <row r="4747" spans="2:5" ht="50.1" customHeight="1">
      <c r="B4747" s="92" t="s">
        <v>4718</v>
      </c>
      <c r="C4747" s="92" t="s">
        <v>4719</v>
      </c>
      <c r="D4747" s="92" t="s">
        <v>25</v>
      </c>
      <c r="E4747" s="170">
        <v>73.48</v>
      </c>
    </row>
    <row r="4748" spans="2:5" ht="50.1" customHeight="1">
      <c r="B4748" s="92" t="s">
        <v>4720</v>
      </c>
      <c r="C4748" s="92" t="s">
        <v>4721</v>
      </c>
      <c r="D4748" s="92" t="s">
        <v>25</v>
      </c>
      <c r="E4748" s="170">
        <v>67.08</v>
      </c>
    </row>
    <row r="4749" spans="2:5" ht="50.1" customHeight="1">
      <c r="B4749" s="92" t="s">
        <v>4722</v>
      </c>
      <c r="C4749" s="92" t="s">
        <v>4723</v>
      </c>
      <c r="D4749" s="92" t="s">
        <v>6219</v>
      </c>
      <c r="E4749" s="170">
        <v>64.67</v>
      </c>
    </row>
    <row r="4750" spans="2:5" ht="50.1" customHeight="1">
      <c r="B4750" s="92" t="s">
        <v>4724</v>
      </c>
      <c r="C4750" s="92" t="s">
        <v>4725</v>
      </c>
      <c r="D4750" s="92" t="s">
        <v>6219</v>
      </c>
      <c r="E4750" s="170">
        <v>62.74</v>
      </c>
    </row>
    <row r="4751" spans="2:5" ht="50.1" customHeight="1">
      <c r="B4751" s="92" t="s">
        <v>4726</v>
      </c>
      <c r="C4751" s="92" t="s">
        <v>4727</v>
      </c>
      <c r="D4751" s="92" t="s">
        <v>6462</v>
      </c>
      <c r="E4751" s="170">
        <v>19.88</v>
      </c>
    </row>
    <row r="4752" spans="2:5" ht="50.1" customHeight="1">
      <c r="B4752" s="171">
        <v>83878</v>
      </c>
      <c r="C4752" s="92" t="s">
        <v>4728</v>
      </c>
      <c r="D4752" s="92" t="s">
        <v>6219</v>
      </c>
      <c r="E4752" s="170">
        <v>39.43</v>
      </c>
    </row>
    <row r="4753" spans="2:5" ht="50.1" customHeight="1">
      <c r="B4753" s="171">
        <v>83879</v>
      </c>
      <c r="C4753" s="92" t="s">
        <v>4729</v>
      </c>
      <c r="D4753" s="92" t="s">
        <v>6219</v>
      </c>
      <c r="E4753" s="170">
        <v>46.07</v>
      </c>
    </row>
    <row r="4754" spans="2:5" ht="50.1" customHeight="1">
      <c r="B4754" s="171">
        <v>73658</v>
      </c>
      <c r="C4754" s="92" t="s">
        <v>4730</v>
      </c>
      <c r="D4754" s="92" t="s">
        <v>6219</v>
      </c>
      <c r="E4754" s="170">
        <v>458.35</v>
      </c>
    </row>
    <row r="4755" spans="2:5" ht="50.1" customHeight="1">
      <c r="B4755" s="171">
        <v>93350</v>
      </c>
      <c r="C4755" s="92" t="s">
        <v>4731</v>
      </c>
      <c r="D4755" s="92" t="s">
        <v>6219</v>
      </c>
      <c r="E4755" s="170">
        <v>652.63</v>
      </c>
    </row>
    <row r="4756" spans="2:5" ht="50.1" customHeight="1">
      <c r="B4756" s="171">
        <v>93351</v>
      </c>
      <c r="C4756" s="92" t="s">
        <v>4732</v>
      </c>
      <c r="D4756" s="92" t="s">
        <v>6219</v>
      </c>
      <c r="E4756" s="170">
        <v>532.03</v>
      </c>
    </row>
    <row r="4757" spans="2:5" ht="50.1" customHeight="1">
      <c r="B4757" s="171">
        <v>93352</v>
      </c>
      <c r="C4757" s="92" t="s">
        <v>4733</v>
      </c>
      <c r="D4757" s="92" t="s">
        <v>6219</v>
      </c>
      <c r="E4757" s="170">
        <v>412.42</v>
      </c>
    </row>
    <row r="4758" spans="2:5" ht="50.1" customHeight="1">
      <c r="B4758" s="171">
        <v>93353</v>
      </c>
      <c r="C4758" s="92" t="s">
        <v>4734</v>
      </c>
      <c r="D4758" s="92" t="s">
        <v>6219</v>
      </c>
      <c r="E4758" s="170">
        <v>295.64999999999998</v>
      </c>
    </row>
    <row r="4759" spans="2:5" ht="50.1" customHeight="1">
      <c r="B4759" s="171">
        <v>93354</v>
      </c>
      <c r="C4759" s="92" t="s">
        <v>4735</v>
      </c>
      <c r="D4759" s="92" t="s">
        <v>6219</v>
      </c>
      <c r="E4759" s="170">
        <v>425.63</v>
      </c>
    </row>
    <row r="4760" spans="2:5" ht="50.1" customHeight="1">
      <c r="B4760" s="171">
        <v>93355</v>
      </c>
      <c r="C4760" s="92" t="s">
        <v>4736</v>
      </c>
      <c r="D4760" s="92" t="s">
        <v>6219</v>
      </c>
      <c r="E4760" s="170">
        <v>353.11</v>
      </c>
    </row>
    <row r="4761" spans="2:5" ht="50.1" customHeight="1">
      <c r="B4761" s="171">
        <v>93356</v>
      </c>
      <c r="C4761" s="92" t="s">
        <v>4737</v>
      </c>
      <c r="D4761" s="92" t="s">
        <v>6219</v>
      </c>
      <c r="E4761" s="170">
        <v>280.23</v>
      </c>
    </row>
    <row r="4762" spans="2:5" ht="50.1" customHeight="1">
      <c r="B4762" s="171">
        <v>93357</v>
      </c>
      <c r="C4762" s="92" t="s">
        <v>4738</v>
      </c>
      <c r="D4762" s="92" t="s">
        <v>6219</v>
      </c>
      <c r="E4762" s="170">
        <v>208.85</v>
      </c>
    </row>
    <row r="4763" spans="2:5" ht="50.1" customHeight="1">
      <c r="B4763" s="171">
        <v>83335</v>
      </c>
      <c r="C4763" s="92" t="s">
        <v>4739</v>
      </c>
      <c r="D4763" s="92" t="s">
        <v>25</v>
      </c>
      <c r="E4763" s="170">
        <v>38.11</v>
      </c>
    </row>
    <row r="4764" spans="2:5" ht="50.1" customHeight="1">
      <c r="B4764" s="171">
        <v>88548</v>
      </c>
      <c r="C4764" s="92" t="s">
        <v>4740</v>
      </c>
      <c r="D4764" s="92" t="s">
        <v>25</v>
      </c>
      <c r="E4764" s="170">
        <v>19.52</v>
      </c>
    </row>
    <row r="4765" spans="2:5" ht="50.1" customHeight="1">
      <c r="B4765" s="92" t="s">
        <v>4741</v>
      </c>
      <c r="C4765" s="92" t="s">
        <v>4742</v>
      </c>
      <c r="D4765" s="92" t="s">
        <v>6284</v>
      </c>
      <c r="E4765" s="170">
        <v>0.33</v>
      </c>
    </row>
    <row r="4766" spans="2:5" ht="50.1" customHeight="1">
      <c r="B4766" s="92" t="s">
        <v>4743</v>
      </c>
      <c r="C4766" s="92" t="s">
        <v>4744</v>
      </c>
      <c r="D4766" s="92" t="s">
        <v>25</v>
      </c>
      <c r="E4766" s="170">
        <v>3.02</v>
      </c>
    </row>
    <row r="4767" spans="2:5" ht="50.1" customHeight="1">
      <c r="B4767" s="92" t="s">
        <v>4745</v>
      </c>
      <c r="C4767" s="92" t="s">
        <v>4746</v>
      </c>
      <c r="D4767" s="92" t="s">
        <v>6284</v>
      </c>
      <c r="E4767" s="170">
        <v>0.2</v>
      </c>
    </row>
    <row r="4768" spans="2:5" ht="50.1" customHeight="1">
      <c r="B4768" s="92" t="s">
        <v>4747</v>
      </c>
      <c r="C4768" s="92" t="s">
        <v>4748</v>
      </c>
      <c r="D4768" s="92" t="s">
        <v>25</v>
      </c>
      <c r="E4768" s="170">
        <v>4.6500000000000004</v>
      </c>
    </row>
    <row r="4769" spans="2:5" ht="50.1" customHeight="1">
      <c r="B4769" s="92" t="s">
        <v>4749</v>
      </c>
      <c r="C4769" s="92" t="s">
        <v>4750</v>
      </c>
      <c r="D4769" s="92" t="s">
        <v>25</v>
      </c>
      <c r="E4769" s="170">
        <v>1.48</v>
      </c>
    </row>
    <row r="4770" spans="2:5" ht="50.1" customHeight="1">
      <c r="B4770" s="92" t="s">
        <v>4751</v>
      </c>
      <c r="C4770" s="92" t="s">
        <v>4752</v>
      </c>
      <c r="D4770" s="92" t="s">
        <v>25</v>
      </c>
      <c r="E4770" s="170">
        <v>2.88</v>
      </c>
    </row>
    <row r="4771" spans="2:5" ht="50.1" customHeight="1">
      <c r="B4771" s="92" t="s">
        <v>4753</v>
      </c>
      <c r="C4771" s="92" t="s">
        <v>4754</v>
      </c>
      <c r="D4771" s="92" t="s">
        <v>25</v>
      </c>
      <c r="E4771" s="170">
        <v>1.46</v>
      </c>
    </row>
    <row r="4772" spans="2:5" ht="50.1" customHeight="1">
      <c r="B4772" s="171">
        <v>79472</v>
      </c>
      <c r="C4772" s="92" t="s">
        <v>4755</v>
      </c>
      <c r="D4772" s="92" t="s">
        <v>6284</v>
      </c>
      <c r="E4772" s="170">
        <v>0.44</v>
      </c>
    </row>
    <row r="4773" spans="2:5" ht="50.1" customHeight="1">
      <c r="B4773" s="171">
        <v>79473</v>
      </c>
      <c r="C4773" s="92" t="s">
        <v>4756</v>
      </c>
      <c r="D4773" s="92" t="s">
        <v>25</v>
      </c>
      <c r="E4773" s="170">
        <v>5.24</v>
      </c>
    </row>
    <row r="4774" spans="2:5" ht="50.1" customHeight="1">
      <c r="B4774" s="171">
        <v>79480</v>
      </c>
      <c r="C4774" s="92" t="s">
        <v>4757</v>
      </c>
      <c r="D4774" s="92" t="s">
        <v>25</v>
      </c>
      <c r="E4774" s="170">
        <v>2.15</v>
      </c>
    </row>
    <row r="4775" spans="2:5" ht="50.1" customHeight="1">
      <c r="B4775" s="171">
        <v>83336</v>
      </c>
      <c r="C4775" s="92" t="s">
        <v>4758</v>
      </c>
      <c r="D4775" s="92" t="s">
        <v>25</v>
      </c>
      <c r="E4775" s="170">
        <v>3.99</v>
      </c>
    </row>
    <row r="4776" spans="2:5" ht="50.1" customHeight="1">
      <c r="B4776" s="171">
        <v>83338</v>
      </c>
      <c r="C4776" s="92" t="s">
        <v>4759</v>
      </c>
      <c r="D4776" s="92" t="s">
        <v>25</v>
      </c>
      <c r="E4776" s="170">
        <v>2.23</v>
      </c>
    </row>
    <row r="4777" spans="2:5" ht="50.1" customHeight="1">
      <c r="B4777" s="171">
        <v>89885</v>
      </c>
      <c r="C4777" s="92" t="s">
        <v>4760</v>
      </c>
      <c r="D4777" s="92" t="s">
        <v>25</v>
      </c>
      <c r="E4777" s="170">
        <v>7.77</v>
      </c>
    </row>
    <row r="4778" spans="2:5" ht="50.1" customHeight="1">
      <c r="B4778" s="171">
        <v>89886</v>
      </c>
      <c r="C4778" s="92" t="s">
        <v>4761</v>
      </c>
      <c r="D4778" s="92" t="s">
        <v>25</v>
      </c>
      <c r="E4778" s="170">
        <v>7.81</v>
      </c>
    </row>
    <row r="4779" spans="2:5" ht="50.1" customHeight="1">
      <c r="B4779" s="171">
        <v>89887</v>
      </c>
      <c r="C4779" s="92" t="s">
        <v>4762</v>
      </c>
      <c r="D4779" s="92" t="s">
        <v>25</v>
      </c>
      <c r="E4779" s="170">
        <v>8.09</v>
      </c>
    </row>
    <row r="4780" spans="2:5" ht="50.1" customHeight="1">
      <c r="B4780" s="171">
        <v>89888</v>
      </c>
      <c r="C4780" s="92" t="s">
        <v>4763</v>
      </c>
      <c r="D4780" s="92" t="s">
        <v>25</v>
      </c>
      <c r="E4780" s="170">
        <v>8</v>
      </c>
    </row>
    <row r="4781" spans="2:5" ht="50.1" customHeight="1">
      <c r="B4781" s="171">
        <v>89889</v>
      </c>
      <c r="C4781" s="92" t="s">
        <v>4764</v>
      </c>
      <c r="D4781" s="92" t="s">
        <v>25</v>
      </c>
      <c r="E4781" s="170">
        <v>8.3000000000000007</v>
      </c>
    </row>
    <row r="4782" spans="2:5" ht="50.1" customHeight="1">
      <c r="B4782" s="171">
        <v>89890</v>
      </c>
      <c r="C4782" s="92" t="s">
        <v>4765</v>
      </c>
      <c r="D4782" s="92" t="s">
        <v>25</v>
      </c>
      <c r="E4782" s="170">
        <v>11.6</v>
      </c>
    </row>
    <row r="4783" spans="2:5" ht="50.1" customHeight="1">
      <c r="B4783" s="171">
        <v>89893</v>
      </c>
      <c r="C4783" s="92" t="s">
        <v>4766</v>
      </c>
      <c r="D4783" s="92" t="s">
        <v>25</v>
      </c>
      <c r="E4783" s="170">
        <v>14.3</v>
      </c>
    </row>
    <row r="4784" spans="2:5" ht="50.1" customHeight="1">
      <c r="B4784" s="171">
        <v>89894</v>
      </c>
      <c r="C4784" s="92" t="s">
        <v>4767</v>
      </c>
      <c r="D4784" s="92" t="s">
        <v>25</v>
      </c>
      <c r="E4784" s="170">
        <v>15.94</v>
      </c>
    </row>
    <row r="4785" spans="2:5" ht="50.1" customHeight="1">
      <c r="B4785" s="171">
        <v>89895</v>
      </c>
      <c r="C4785" s="92" t="s">
        <v>4768</v>
      </c>
      <c r="D4785" s="92" t="s">
        <v>25</v>
      </c>
      <c r="E4785" s="170">
        <v>19.39</v>
      </c>
    </row>
    <row r="4786" spans="2:5" ht="50.1" customHeight="1">
      <c r="B4786" s="171">
        <v>89903</v>
      </c>
      <c r="C4786" s="92" t="s">
        <v>4769</v>
      </c>
      <c r="D4786" s="92" t="s">
        <v>25</v>
      </c>
      <c r="E4786" s="170">
        <v>6.85</v>
      </c>
    </row>
    <row r="4787" spans="2:5" ht="50.1" customHeight="1">
      <c r="B4787" s="171">
        <v>89904</v>
      </c>
      <c r="C4787" s="92" t="s">
        <v>4770</v>
      </c>
      <c r="D4787" s="92" t="s">
        <v>25</v>
      </c>
      <c r="E4787" s="170">
        <v>6.89</v>
      </c>
    </row>
    <row r="4788" spans="2:5" ht="50.1" customHeight="1">
      <c r="B4788" s="171">
        <v>89905</v>
      </c>
      <c r="C4788" s="92" t="s">
        <v>4771</v>
      </c>
      <c r="D4788" s="92" t="s">
        <v>25</v>
      </c>
      <c r="E4788" s="170">
        <v>7.12</v>
      </c>
    </row>
    <row r="4789" spans="2:5" ht="50.1" customHeight="1">
      <c r="B4789" s="171">
        <v>89906</v>
      </c>
      <c r="C4789" s="92" t="s">
        <v>4772</v>
      </c>
      <c r="D4789" s="92" t="s">
        <v>25</v>
      </c>
      <c r="E4789" s="170">
        <v>7.04</v>
      </c>
    </row>
    <row r="4790" spans="2:5" ht="50.1" customHeight="1">
      <c r="B4790" s="171">
        <v>89907</v>
      </c>
      <c r="C4790" s="92" t="s">
        <v>4773</v>
      </c>
      <c r="D4790" s="92" t="s">
        <v>25</v>
      </c>
      <c r="E4790" s="170">
        <v>7.93</v>
      </c>
    </row>
    <row r="4791" spans="2:5" ht="50.1" customHeight="1">
      <c r="B4791" s="171">
        <v>89908</v>
      </c>
      <c r="C4791" s="92" t="s">
        <v>4774</v>
      </c>
      <c r="D4791" s="92" t="s">
        <v>25</v>
      </c>
      <c r="E4791" s="170">
        <v>10.89</v>
      </c>
    </row>
    <row r="4792" spans="2:5" ht="50.1" customHeight="1">
      <c r="B4792" s="171">
        <v>89911</v>
      </c>
      <c r="C4792" s="92" t="s">
        <v>4775</v>
      </c>
      <c r="D4792" s="92" t="s">
        <v>25</v>
      </c>
      <c r="E4792" s="170">
        <v>13.31</v>
      </c>
    </row>
    <row r="4793" spans="2:5" ht="50.1" customHeight="1">
      <c r="B4793" s="171">
        <v>89912</v>
      </c>
      <c r="C4793" s="92" t="s">
        <v>4776</v>
      </c>
      <c r="D4793" s="92" t="s">
        <v>25</v>
      </c>
      <c r="E4793" s="170">
        <v>14.21</v>
      </c>
    </row>
    <row r="4794" spans="2:5" ht="50.1" customHeight="1">
      <c r="B4794" s="171">
        <v>89913</v>
      </c>
      <c r="C4794" s="92" t="s">
        <v>4777</v>
      </c>
      <c r="D4794" s="92" t="s">
        <v>25</v>
      </c>
      <c r="E4794" s="170">
        <v>17.309999999999999</v>
      </c>
    </row>
    <row r="4795" spans="2:5" ht="50.1" customHeight="1">
      <c r="B4795" s="171">
        <v>89921</v>
      </c>
      <c r="C4795" s="92" t="s">
        <v>4778</v>
      </c>
      <c r="D4795" s="92" t="s">
        <v>25</v>
      </c>
      <c r="E4795" s="170">
        <v>6.34</v>
      </c>
    </row>
    <row r="4796" spans="2:5" ht="50.1" customHeight="1">
      <c r="B4796" s="171">
        <v>89922</v>
      </c>
      <c r="C4796" s="92" t="s">
        <v>4779</v>
      </c>
      <c r="D4796" s="92" t="s">
        <v>25</v>
      </c>
      <c r="E4796" s="170">
        <v>6.38</v>
      </c>
    </row>
    <row r="4797" spans="2:5" ht="50.1" customHeight="1">
      <c r="B4797" s="171">
        <v>89923</v>
      </c>
      <c r="C4797" s="92" t="s">
        <v>4780</v>
      </c>
      <c r="D4797" s="92" t="s">
        <v>25</v>
      </c>
      <c r="E4797" s="170">
        <v>6.66</v>
      </c>
    </row>
    <row r="4798" spans="2:5" ht="50.1" customHeight="1">
      <c r="B4798" s="171">
        <v>89924</v>
      </c>
      <c r="C4798" s="92" t="s">
        <v>4781</v>
      </c>
      <c r="D4798" s="92" t="s">
        <v>25</v>
      </c>
      <c r="E4798" s="170">
        <v>6.57</v>
      </c>
    </row>
    <row r="4799" spans="2:5" ht="50.1" customHeight="1">
      <c r="B4799" s="171">
        <v>89925</v>
      </c>
      <c r="C4799" s="92" t="s">
        <v>4782</v>
      </c>
      <c r="D4799" s="92" t="s">
        <v>25</v>
      </c>
      <c r="E4799" s="170">
        <v>6.87</v>
      </c>
    </row>
    <row r="4800" spans="2:5" ht="50.1" customHeight="1">
      <c r="B4800" s="171">
        <v>89926</v>
      </c>
      <c r="C4800" s="92" t="s">
        <v>4783</v>
      </c>
      <c r="D4800" s="92" t="s">
        <v>25</v>
      </c>
      <c r="E4800" s="170">
        <v>10.44</v>
      </c>
    </row>
    <row r="4801" spans="2:5" ht="50.1" customHeight="1">
      <c r="B4801" s="171">
        <v>89929</v>
      </c>
      <c r="C4801" s="92" t="s">
        <v>4784</v>
      </c>
      <c r="D4801" s="92" t="s">
        <v>25</v>
      </c>
      <c r="E4801" s="170">
        <v>13.44</v>
      </c>
    </row>
    <row r="4802" spans="2:5" ht="50.1" customHeight="1">
      <c r="B4802" s="171">
        <v>89930</v>
      </c>
      <c r="C4802" s="92" t="s">
        <v>4785</v>
      </c>
      <c r="D4802" s="92" t="s">
        <v>25</v>
      </c>
      <c r="E4802" s="170">
        <v>14.41</v>
      </c>
    </row>
    <row r="4803" spans="2:5" ht="50.1" customHeight="1">
      <c r="B4803" s="171">
        <v>89931</v>
      </c>
      <c r="C4803" s="92" t="s">
        <v>4786</v>
      </c>
      <c r="D4803" s="92" t="s">
        <v>25</v>
      </c>
      <c r="E4803" s="170">
        <v>18.16</v>
      </c>
    </row>
    <row r="4804" spans="2:5" ht="50.1" customHeight="1">
      <c r="B4804" s="171">
        <v>89939</v>
      </c>
      <c r="C4804" s="92" t="s">
        <v>4787</v>
      </c>
      <c r="D4804" s="92" t="s">
        <v>25</v>
      </c>
      <c r="E4804" s="170">
        <v>5.94</v>
      </c>
    </row>
    <row r="4805" spans="2:5" ht="50.1" customHeight="1">
      <c r="B4805" s="171">
        <v>89940</v>
      </c>
      <c r="C4805" s="92" t="s">
        <v>4788</v>
      </c>
      <c r="D4805" s="92" t="s">
        <v>25</v>
      </c>
      <c r="E4805" s="170">
        <v>5.96</v>
      </c>
    </row>
    <row r="4806" spans="2:5" ht="50.1" customHeight="1">
      <c r="B4806" s="171">
        <v>89941</v>
      </c>
      <c r="C4806" s="92" t="s">
        <v>4789</v>
      </c>
      <c r="D4806" s="92" t="s">
        <v>25</v>
      </c>
      <c r="E4806" s="170">
        <v>6.22</v>
      </c>
    </row>
    <row r="4807" spans="2:5" ht="50.1" customHeight="1">
      <c r="B4807" s="171">
        <v>89942</v>
      </c>
      <c r="C4807" s="92" t="s">
        <v>4790</v>
      </c>
      <c r="D4807" s="92" t="s">
        <v>25</v>
      </c>
      <c r="E4807" s="170">
        <v>6.14</v>
      </c>
    </row>
    <row r="4808" spans="2:5" ht="50.1" customHeight="1">
      <c r="B4808" s="171">
        <v>89943</v>
      </c>
      <c r="C4808" s="92" t="s">
        <v>4791</v>
      </c>
      <c r="D4808" s="92" t="s">
        <v>25</v>
      </c>
      <c r="E4808" s="170">
        <v>6.4</v>
      </c>
    </row>
    <row r="4809" spans="2:5" ht="50.1" customHeight="1">
      <c r="B4809" s="171">
        <v>89944</v>
      </c>
      <c r="C4809" s="92" t="s">
        <v>4792</v>
      </c>
      <c r="D4809" s="92" t="s">
        <v>25</v>
      </c>
      <c r="E4809" s="170">
        <v>9.59</v>
      </c>
    </row>
    <row r="4810" spans="2:5" ht="50.1" customHeight="1">
      <c r="B4810" s="171">
        <v>89947</v>
      </c>
      <c r="C4810" s="92" t="s">
        <v>4793</v>
      </c>
      <c r="D4810" s="92" t="s">
        <v>25</v>
      </c>
      <c r="E4810" s="170">
        <v>11.86</v>
      </c>
    </row>
    <row r="4811" spans="2:5" ht="50.1" customHeight="1">
      <c r="B4811" s="171">
        <v>89948</v>
      </c>
      <c r="C4811" s="92" t="s">
        <v>4794</v>
      </c>
      <c r="D4811" s="92" t="s">
        <v>25</v>
      </c>
      <c r="E4811" s="170">
        <v>13.15</v>
      </c>
    </row>
    <row r="4812" spans="2:5" ht="50.1" customHeight="1">
      <c r="B4812" s="171">
        <v>89949</v>
      </c>
      <c r="C4812" s="92" t="s">
        <v>4795</v>
      </c>
      <c r="D4812" s="92" t="s">
        <v>25</v>
      </c>
      <c r="E4812" s="170">
        <v>16.059999999999999</v>
      </c>
    </row>
    <row r="4813" spans="2:5" ht="50.1" customHeight="1">
      <c r="B4813" s="171">
        <v>96520</v>
      </c>
      <c r="C4813" s="92" t="s">
        <v>4796</v>
      </c>
      <c r="D4813" s="92" t="s">
        <v>25</v>
      </c>
      <c r="E4813" s="170">
        <v>69</v>
      </c>
    </row>
    <row r="4814" spans="2:5" ht="50.1" customHeight="1">
      <c r="B4814" s="171">
        <v>96521</v>
      </c>
      <c r="C4814" s="92" t="s">
        <v>4797</v>
      </c>
      <c r="D4814" s="92" t="s">
        <v>25</v>
      </c>
      <c r="E4814" s="170">
        <v>30.41</v>
      </c>
    </row>
    <row r="4815" spans="2:5" ht="50.1" customHeight="1">
      <c r="B4815" s="171">
        <v>96522</v>
      </c>
      <c r="C4815" s="92" t="s">
        <v>4798</v>
      </c>
      <c r="D4815" s="92" t="s">
        <v>25</v>
      </c>
      <c r="E4815" s="170">
        <v>99.32</v>
      </c>
    </row>
    <row r="4816" spans="2:5" ht="50.1" customHeight="1">
      <c r="B4816" s="171">
        <v>96523</v>
      </c>
      <c r="C4816" s="92" t="s">
        <v>4799</v>
      </c>
      <c r="D4816" s="92" t="s">
        <v>25</v>
      </c>
      <c r="E4816" s="170">
        <v>62.91</v>
      </c>
    </row>
    <row r="4817" spans="2:5" ht="50.1" customHeight="1">
      <c r="B4817" s="171">
        <v>96524</v>
      </c>
      <c r="C4817" s="92" t="s">
        <v>4800</v>
      </c>
      <c r="D4817" s="92" t="s">
        <v>25</v>
      </c>
      <c r="E4817" s="170">
        <v>125.53</v>
      </c>
    </row>
    <row r="4818" spans="2:5" ht="50.1" customHeight="1">
      <c r="B4818" s="171">
        <v>96525</v>
      </c>
      <c r="C4818" s="92" t="s">
        <v>4801</v>
      </c>
      <c r="D4818" s="92" t="s">
        <v>25</v>
      </c>
      <c r="E4818" s="170">
        <v>29.71</v>
      </c>
    </row>
    <row r="4819" spans="2:5" ht="50.1" customHeight="1">
      <c r="B4819" s="171">
        <v>96526</v>
      </c>
      <c r="C4819" s="92" t="s">
        <v>4802</v>
      </c>
      <c r="D4819" s="92" t="s">
        <v>25</v>
      </c>
      <c r="E4819" s="170">
        <v>201.06</v>
      </c>
    </row>
    <row r="4820" spans="2:5" ht="50.1" customHeight="1">
      <c r="B4820" s="171">
        <v>96527</v>
      </c>
      <c r="C4820" s="92" t="s">
        <v>4803</v>
      </c>
      <c r="D4820" s="92" t="s">
        <v>25</v>
      </c>
      <c r="E4820" s="170">
        <v>82.45</v>
      </c>
    </row>
    <row r="4821" spans="2:5" ht="50.1" customHeight="1">
      <c r="B4821" s="171">
        <v>96528</v>
      </c>
      <c r="C4821" s="92" t="s">
        <v>4804</v>
      </c>
      <c r="D4821" s="92" t="s">
        <v>6284</v>
      </c>
      <c r="E4821" s="170">
        <v>121.13</v>
      </c>
    </row>
    <row r="4822" spans="2:5" ht="50.1" customHeight="1">
      <c r="B4822" s="171">
        <v>98116</v>
      </c>
      <c r="C4822" s="92" t="s">
        <v>4805</v>
      </c>
      <c r="D4822" s="92" t="s">
        <v>25</v>
      </c>
      <c r="E4822" s="170">
        <v>12.12</v>
      </c>
    </row>
    <row r="4823" spans="2:5" ht="50.1" customHeight="1">
      <c r="B4823" s="171">
        <v>98117</v>
      </c>
      <c r="C4823" s="92" t="s">
        <v>4806</v>
      </c>
      <c r="D4823" s="92" t="s">
        <v>25</v>
      </c>
      <c r="E4823" s="170">
        <v>11.35</v>
      </c>
    </row>
    <row r="4824" spans="2:5" ht="50.1" customHeight="1">
      <c r="B4824" s="171">
        <v>98118</v>
      </c>
      <c r="C4824" s="92" t="s">
        <v>4807</v>
      </c>
      <c r="D4824" s="92" t="s">
        <v>25</v>
      </c>
      <c r="E4824" s="170">
        <v>11.41</v>
      </c>
    </row>
    <row r="4825" spans="2:5" ht="50.1" customHeight="1">
      <c r="B4825" s="171">
        <v>98119</v>
      </c>
      <c r="C4825" s="92" t="s">
        <v>4808</v>
      </c>
      <c r="D4825" s="92" t="s">
        <v>25</v>
      </c>
      <c r="E4825" s="170">
        <v>10.039999999999999</v>
      </c>
    </row>
    <row r="4826" spans="2:5" ht="50.1" customHeight="1">
      <c r="B4826" s="171">
        <v>72915</v>
      </c>
      <c r="C4826" s="92" t="s">
        <v>4809</v>
      </c>
      <c r="D4826" s="92" t="s">
        <v>25</v>
      </c>
      <c r="E4826" s="170">
        <v>9.66</v>
      </c>
    </row>
    <row r="4827" spans="2:5" ht="50.1" customHeight="1">
      <c r="B4827" s="171">
        <v>72917</v>
      </c>
      <c r="C4827" s="92" t="s">
        <v>4810</v>
      </c>
      <c r="D4827" s="92" t="s">
        <v>25</v>
      </c>
      <c r="E4827" s="170">
        <v>11.04</v>
      </c>
    </row>
    <row r="4828" spans="2:5" ht="50.1" customHeight="1">
      <c r="B4828" s="171">
        <v>72918</v>
      </c>
      <c r="C4828" s="92" t="s">
        <v>4811</v>
      </c>
      <c r="D4828" s="92" t="s">
        <v>25</v>
      </c>
      <c r="E4828" s="170">
        <v>12.88</v>
      </c>
    </row>
    <row r="4829" spans="2:5" ht="50.1" customHeight="1">
      <c r="B4829" s="92" t="s">
        <v>4812</v>
      </c>
      <c r="C4829" s="92" t="s">
        <v>4813</v>
      </c>
      <c r="D4829" s="92" t="s">
        <v>25</v>
      </c>
      <c r="E4829" s="170">
        <v>133.80000000000001</v>
      </c>
    </row>
    <row r="4830" spans="2:5" ht="50.1" customHeight="1">
      <c r="B4830" s="92" t="s">
        <v>4814</v>
      </c>
      <c r="C4830" s="92" t="s">
        <v>4815</v>
      </c>
      <c r="D4830" s="92" t="s">
        <v>25</v>
      </c>
      <c r="E4830" s="170">
        <v>200.7</v>
      </c>
    </row>
    <row r="4831" spans="2:5" ht="50.1" customHeight="1">
      <c r="B4831" s="171">
        <v>83343</v>
      </c>
      <c r="C4831" s="92" t="s">
        <v>4816</v>
      </c>
      <c r="D4831" s="92" t="s">
        <v>25</v>
      </c>
      <c r="E4831" s="170">
        <v>12.66</v>
      </c>
    </row>
    <row r="4832" spans="2:5" ht="50.1" customHeight="1">
      <c r="B4832" s="171">
        <v>90082</v>
      </c>
      <c r="C4832" s="92" t="s">
        <v>4817</v>
      </c>
      <c r="D4832" s="92" t="s">
        <v>25</v>
      </c>
      <c r="E4832" s="170">
        <v>7.54</v>
      </c>
    </row>
    <row r="4833" spans="2:5" ht="50.1" customHeight="1">
      <c r="B4833" s="171">
        <v>90084</v>
      </c>
      <c r="C4833" s="92" t="s">
        <v>4818</v>
      </c>
      <c r="D4833" s="92" t="s">
        <v>25</v>
      </c>
      <c r="E4833" s="170">
        <v>7.32</v>
      </c>
    </row>
    <row r="4834" spans="2:5" ht="50.1" customHeight="1">
      <c r="B4834" s="171">
        <v>90085</v>
      </c>
      <c r="C4834" s="92" t="s">
        <v>4819</v>
      </c>
      <c r="D4834" s="92" t="s">
        <v>25</v>
      </c>
      <c r="E4834" s="170">
        <v>6.87</v>
      </c>
    </row>
    <row r="4835" spans="2:5" ht="50.1" customHeight="1">
      <c r="B4835" s="171">
        <v>90086</v>
      </c>
      <c r="C4835" s="92" t="s">
        <v>4820</v>
      </c>
      <c r="D4835" s="92" t="s">
        <v>25</v>
      </c>
      <c r="E4835" s="170">
        <v>6.95</v>
      </c>
    </row>
    <row r="4836" spans="2:5" ht="50.1" customHeight="1">
      <c r="B4836" s="171">
        <v>90087</v>
      </c>
      <c r="C4836" s="92" t="s">
        <v>4821</v>
      </c>
      <c r="D4836" s="92" t="s">
        <v>25</v>
      </c>
      <c r="E4836" s="170">
        <v>6.08</v>
      </c>
    </row>
    <row r="4837" spans="2:5" ht="50.1" customHeight="1">
      <c r="B4837" s="171">
        <v>90088</v>
      </c>
      <c r="C4837" s="92" t="s">
        <v>4822</v>
      </c>
      <c r="D4837" s="92" t="s">
        <v>25</v>
      </c>
      <c r="E4837" s="170">
        <v>6.21</v>
      </c>
    </row>
    <row r="4838" spans="2:5" ht="50.1" customHeight="1">
      <c r="B4838" s="171">
        <v>90090</v>
      </c>
      <c r="C4838" s="92" t="s">
        <v>4823</v>
      </c>
      <c r="D4838" s="92" t="s">
        <v>25</v>
      </c>
      <c r="E4838" s="170">
        <v>5.96</v>
      </c>
    </row>
    <row r="4839" spans="2:5" ht="50.1" customHeight="1">
      <c r="B4839" s="171">
        <v>90091</v>
      </c>
      <c r="C4839" s="92" t="s">
        <v>4824</v>
      </c>
      <c r="D4839" s="92" t="s">
        <v>25</v>
      </c>
      <c r="E4839" s="170">
        <v>4.49</v>
      </c>
    </row>
    <row r="4840" spans="2:5" ht="50.1" customHeight="1">
      <c r="B4840" s="171">
        <v>90092</v>
      </c>
      <c r="C4840" s="92" t="s">
        <v>4825</v>
      </c>
      <c r="D4840" s="92" t="s">
        <v>25</v>
      </c>
      <c r="E4840" s="170">
        <v>4.3499999999999996</v>
      </c>
    </row>
    <row r="4841" spans="2:5" ht="50.1" customHeight="1">
      <c r="B4841" s="171">
        <v>90093</v>
      </c>
      <c r="C4841" s="92" t="s">
        <v>4826</v>
      </c>
      <c r="D4841" s="92" t="s">
        <v>25</v>
      </c>
      <c r="E4841" s="170">
        <v>4.1100000000000003</v>
      </c>
    </row>
    <row r="4842" spans="2:5" ht="50.1" customHeight="1">
      <c r="B4842" s="171">
        <v>90094</v>
      </c>
      <c r="C4842" s="92" t="s">
        <v>4827</v>
      </c>
      <c r="D4842" s="92" t="s">
        <v>25</v>
      </c>
      <c r="E4842" s="170">
        <v>4.1399999999999997</v>
      </c>
    </row>
    <row r="4843" spans="2:5" ht="50.1" customHeight="1">
      <c r="B4843" s="171">
        <v>90095</v>
      </c>
      <c r="C4843" s="92" t="s">
        <v>4828</v>
      </c>
      <c r="D4843" s="92" t="s">
        <v>25</v>
      </c>
      <c r="E4843" s="170">
        <v>3.63</v>
      </c>
    </row>
    <row r="4844" spans="2:5" ht="50.1" customHeight="1">
      <c r="B4844" s="171">
        <v>90096</v>
      </c>
      <c r="C4844" s="92" t="s">
        <v>4829</v>
      </c>
      <c r="D4844" s="92" t="s">
        <v>25</v>
      </c>
      <c r="E4844" s="170">
        <v>3.7</v>
      </c>
    </row>
    <row r="4845" spans="2:5" ht="50.1" customHeight="1">
      <c r="B4845" s="171">
        <v>90098</v>
      </c>
      <c r="C4845" s="92" t="s">
        <v>4830</v>
      </c>
      <c r="D4845" s="92" t="s">
        <v>25</v>
      </c>
      <c r="E4845" s="170">
        <v>3.55</v>
      </c>
    </row>
    <row r="4846" spans="2:5" ht="50.1" customHeight="1">
      <c r="B4846" s="171">
        <v>90099</v>
      </c>
      <c r="C4846" s="92" t="s">
        <v>4831</v>
      </c>
      <c r="D4846" s="92" t="s">
        <v>25</v>
      </c>
      <c r="E4846" s="170">
        <v>10.44</v>
      </c>
    </row>
    <row r="4847" spans="2:5" ht="50.1" customHeight="1">
      <c r="B4847" s="171">
        <v>90100</v>
      </c>
      <c r="C4847" s="92" t="s">
        <v>4832</v>
      </c>
      <c r="D4847" s="92" t="s">
        <v>25</v>
      </c>
      <c r="E4847" s="170">
        <v>8.8800000000000008</v>
      </c>
    </row>
    <row r="4848" spans="2:5" ht="50.1" customHeight="1">
      <c r="B4848" s="171">
        <v>90101</v>
      </c>
      <c r="C4848" s="92" t="s">
        <v>4833</v>
      </c>
      <c r="D4848" s="92" t="s">
        <v>25</v>
      </c>
      <c r="E4848" s="170">
        <v>8.77</v>
      </c>
    </row>
    <row r="4849" spans="2:5" ht="50.1" customHeight="1">
      <c r="B4849" s="171">
        <v>90102</v>
      </c>
      <c r="C4849" s="92" t="s">
        <v>4834</v>
      </c>
      <c r="D4849" s="92" t="s">
        <v>25</v>
      </c>
      <c r="E4849" s="170">
        <v>7.98</v>
      </c>
    </row>
    <row r="4850" spans="2:5" ht="50.1" customHeight="1">
      <c r="B4850" s="171">
        <v>90105</v>
      </c>
      <c r="C4850" s="92" t="s">
        <v>4835</v>
      </c>
      <c r="D4850" s="92" t="s">
        <v>25</v>
      </c>
      <c r="E4850" s="170">
        <v>6.22</v>
      </c>
    </row>
    <row r="4851" spans="2:5" ht="50.1" customHeight="1">
      <c r="B4851" s="171">
        <v>90106</v>
      </c>
      <c r="C4851" s="92" t="s">
        <v>4836</v>
      </c>
      <c r="D4851" s="92" t="s">
        <v>25</v>
      </c>
      <c r="E4851" s="170">
        <v>5.3</v>
      </c>
    </row>
    <row r="4852" spans="2:5" ht="50.1" customHeight="1">
      <c r="B4852" s="171">
        <v>90107</v>
      </c>
      <c r="C4852" s="92" t="s">
        <v>4837</v>
      </c>
      <c r="D4852" s="92" t="s">
        <v>25</v>
      </c>
      <c r="E4852" s="170">
        <v>5.23</v>
      </c>
    </row>
    <row r="4853" spans="2:5" ht="50.1" customHeight="1">
      <c r="B4853" s="171">
        <v>90108</v>
      </c>
      <c r="C4853" s="92" t="s">
        <v>4838</v>
      </c>
      <c r="D4853" s="92" t="s">
        <v>25</v>
      </c>
      <c r="E4853" s="170">
        <v>4.76</v>
      </c>
    </row>
    <row r="4854" spans="2:5" ht="50.1" customHeight="1">
      <c r="B4854" s="171">
        <v>93358</v>
      </c>
      <c r="C4854" s="92" t="s">
        <v>4839</v>
      </c>
      <c r="D4854" s="92" t="s">
        <v>25</v>
      </c>
      <c r="E4854" s="170">
        <v>52.93</v>
      </c>
    </row>
    <row r="4855" spans="2:5" ht="50.1" customHeight="1">
      <c r="B4855" s="171">
        <v>79482</v>
      </c>
      <c r="C4855" s="92" t="s">
        <v>4840</v>
      </c>
      <c r="D4855" s="92" t="s">
        <v>25</v>
      </c>
      <c r="E4855" s="170">
        <v>71.739999999999995</v>
      </c>
    </row>
    <row r="4856" spans="2:5" ht="50.1" customHeight="1">
      <c r="B4856" s="171">
        <v>94304</v>
      </c>
      <c r="C4856" s="92" t="s">
        <v>4841</v>
      </c>
      <c r="D4856" s="92" t="s">
        <v>25</v>
      </c>
      <c r="E4856" s="170">
        <v>24.83</v>
      </c>
    </row>
    <row r="4857" spans="2:5" ht="50.1" customHeight="1">
      <c r="B4857" s="171">
        <v>94305</v>
      </c>
      <c r="C4857" s="92" t="s">
        <v>4842</v>
      </c>
      <c r="D4857" s="92" t="s">
        <v>25</v>
      </c>
      <c r="E4857" s="170">
        <v>22.29</v>
      </c>
    </row>
    <row r="4858" spans="2:5" ht="50.1" customHeight="1">
      <c r="B4858" s="171">
        <v>94306</v>
      </c>
      <c r="C4858" s="92" t="s">
        <v>4843</v>
      </c>
      <c r="D4858" s="92" t="s">
        <v>25</v>
      </c>
      <c r="E4858" s="170">
        <v>19.05</v>
      </c>
    </row>
    <row r="4859" spans="2:5" ht="50.1" customHeight="1">
      <c r="B4859" s="171">
        <v>94307</v>
      </c>
      <c r="C4859" s="92" t="s">
        <v>4844</v>
      </c>
      <c r="D4859" s="92" t="s">
        <v>25</v>
      </c>
      <c r="E4859" s="170">
        <v>19.79</v>
      </c>
    </row>
    <row r="4860" spans="2:5" ht="50.1" customHeight="1">
      <c r="B4860" s="171">
        <v>94308</v>
      </c>
      <c r="C4860" s="92" t="s">
        <v>4845</v>
      </c>
      <c r="D4860" s="92" t="s">
        <v>25</v>
      </c>
      <c r="E4860" s="170">
        <v>17.829999999999998</v>
      </c>
    </row>
    <row r="4861" spans="2:5" ht="50.1" customHeight="1">
      <c r="B4861" s="171">
        <v>94309</v>
      </c>
      <c r="C4861" s="92" t="s">
        <v>4846</v>
      </c>
      <c r="D4861" s="92" t="s">
        <v>25</v>
      </c>
      <c r="E4861" s="170">
        <v>18.71</v>
      </c>
    </row>
    <row r="4862" spans="2:5" ht="50.1" customHeight="1">
      <c r="B4862" s="171">
        <v>94310</v>
      </c>
      <c r="C4862" s="92" t="s">
        <v>4847</v>
      </c>
      <c r="D4862" s="92" t="s">
        <v>25</v>
      </c>
      <c r="E4862" s="170">
        <v>17.22</v>
      </c>
    </row>
    <row r="4863" spans="2:5" ht="50.1" customHeight="1">
      <c r="B4863" s="171">
        <v>94315</v>
      </c>
      <c r="C4863" s="92" t="s">
        <v>4848</v>
      </c>
      <c r="D4863" s="92" t="s">
        <v>25</v>
      </c>
      <c r="E4863" s="170">
        <v>30.78</v>
      </c>
    </row>
    <row r="4864" spans="2:5" ht="50.1" customHeight="1">
      <c r="B4864" s="171">
        <v>94316</v>
      </c>
      <c r="C4864" s="92" t="s">
        <v>4849</v>
      </c>
      <c r="D4864" s="92" t="s">
        <v>25</v>
      </c>
      <c r="E4864" s="170">
        <v>24.62</v>
      </c>
    </row>
    <row r="4865" spans="2:5" ht="50.1" customHeight="1">
      <c r="B4865" s="171">
        <v>94317</v>
      </c>
      <c r="C4865" s="92" t="s">
        <v>4850</v>
      </c>
      <c r="D4865" s="92" t="s">
        <v>25</v>
      </c>
      <c r="E4865" s="170">
        <v>21.91</v>
      </c>
    </row>
    <row r="4866" spans="2:5" ht="50.1" customHeight="1">
      <c r="B4866" s="171">
        <v>94318</v>
      </c>
      <c r="C4866" s="92" t="s">
        <v>4851</v>
      </c>
      <c r="D4866" s="92" t="s">
        <v>25</v>
      </c>
      <c r="E4866" s="170">
        <v>18.41</v>
      </c>
    </row>
    <row r="4867" spans="2:5" ht="50.1" customHeight="1">
      <c r="B4867" s="171">
        <v>94319</v>
      </c>
      <c r="C4867" s="92" t="s">
        <v>4852</v>
      </c>
      <c r="D4867" s="92" t="s">
        <v>25</v>
      </c>
      <c r="E4867" s="170">
        <v>32.729999999999997</v>
      </c>
    </row>
    <row r="4868" spans="2:5" ht="50.1" customHeight="1">
      <c r="B4868" s="171">
        <v>94327</v>
      </c>
      <c r="C4868" s="92" t="s">
        <v>4853</v>
      </c>
      <c r="D4868" s="92" t="s">
        <v>25</v>
      </c>
      <c r="E4868" s="170">
        <v>75.66</v>
      </c>
    </row>
    <row r="4869" spans="2:5" ht="50.1" customHeight="1">
      <c r="B4869" s="171">
        <v>94328</v>
      </c>
      <c r="C4869" s="92" t="s">
        <v>4854</v>
      </c>
      <c r="D4869" s="92" t="s">
        <v>25</v>
      </c>
      <c r="E4869" s="170">
        <v>73.12</v>
      </c>
    </row>
    <row r="4870" spans="2:5" ht="50.1" customHeight="1">
      <c r="B4870" s="171">
        <v>94329</v>
      </c>
      <c r="C4870" s="92" t="s">
        <v>4855</v>
      </c>
      <c r="D4870" s="92" t="s">
        <v>25</v>
      </c>
      <c r="E4870" s="170">
        <v>69.88</v>
      </c>
    </row>
    <row r="4871" spans="2:5" ht="50.1" customHeight="1">
      <c r="B4871" s="171">
        <v>94330</v>
      </c>
      <c r="C4871" s="92" t="s">
        <v>4856</v>
      </c>
      <c r="D4871" s="92" t="s">
        <v>25</v>
      </c>
      <c r="E4871" s="170">
        <v>70.62</v>
      </c>
    </row>
    <row r="4872" spans="2:5" ht="50.1" customHeight="1">
      <c r="B4872" s="171">
        <v>94331</v>
      </c>
      <c r="C4872" s="92" t="s">
        <v>4857</v>
      </c>
      <c r="D4872" s="92" t="s">
        <v>25</v>
      </c>
      <c r="E4872" s="170">
        <v>68.66</v>
      </c>
    </row>
    <row r="4873" spans="2:5" ht="50.1" customHeight="1">
      <c r="B4873" s="171">
        <v>94332</v>
      </c>
      <c r="C4873" s="92" t="s">
        <v>4858</v>
      </c>
      <c r="D4873" s="92" t="s">
        <v>25</v>
      </c>
      <c r="E4873" s="170">
        <v>69.540000000000006</v>
      </c>
    </row>
    <row r="4874" spans="2:5" ht="50.1" customHeight="1">
      <c r="B4874" s="171">
        <v>94333</v>
      </c>
      <c r="C4874" s="92" t="s">
        <v>4859</v>
      </c>
      <c r="D4874" s="92" t="s">
        <v>25</v>
      </c>
      <c r="E4874" s="170">
        <v>68.05</v>
      </c>
    </row>
    <row r="4875" spans="2:5" ht="50.1" customHeight="1">
      <c r="B4875" s="171">
        <v>94338</v>
      </c>
      <c r="C4875" s="92" t="s">
        <v>4860</v>
      </c>
      <c r="D4875" s="92" t="s">
        <v>25</v>
      </c>
      <c r="E4875" s="170">
        <v>81.61</v>
      </c>
    </row>
    <row r="4876" spans="2:5" ht="50.1" customHeight="1">
      <c r="B4876" s="171">
        <v>94339</v>
      </c>
      <c r="C4876" s="92" t="s">
        <v>4861</v>
      </c>
      <c r="D4876" s="92" t="s">
        <v>25</v>
      </c>
      <c r="E4876" s="170">
        <v>75.45</v>
      </c>
    </row>
    <row r="4877" spans="2:5" ht="50.1" customHeight="1">
      <c r="B4877" s="171">
        <v>94340</v>
      </c>
      <c r="C4877" s="92" t="s">
        <v>4862</v>
      </c>
      <c r="D4877" s="92" t="s">
        <v>25</v>
      </c>
      <c r="E4877" s="170">
        <v>72.739999999999995</v>
      </c>
    </row>
    <row r="4878" spans="2:5" ht="50.1" customHeight="1">
      <c r="B4878" s="171">
        <v>94341</v>
      </c>
      <c r="C4878" s="92" t="s">
        <v>4863</v>
      </c>
      <c r="D4878" s="92" t="s">
        <v>25</v>
      </c>
      <c r="E4878" s="170">
        <v>69.239999999999995</v>
      </c>
    </row>
    <row r="4879" spans="2:5" ht="50.1" customHeight="1">
      <c r="B4879" s="171">
        <v>94342</v>
      </c>
      <c r="C4879" s="92" t="s">
        <v>31</v>
      </c>
      <c r="D4879" s="92" t="s">
        <v>25</v>
      </c>
      <c r="E4879" s="170">
        <v>83.56</v>
      </c>
    </row>
    <row r="4880" spans="2:5" ht="50.1" customHeight="1">
      <c r="B4880" s="171">
        <v>96385</v>
      </c>
      <c r="C4880" s="92" t="s">
        <v>4864</v>
      </c>
      <c r="D4880" s="92" t="s">
        <v>25</v>
      </c>
      <c r="E4880" s="170">
        <v>5.15</v>
      </c>
    </row>
    <row r="4881" spans="2:5" ht="50.1" customHeight="1">
      <c r="B4881" s="171">
        <v>96386</v>
      </c>
      <c r="C4881" s="92" t="s">
        <v>4865</v>
      </c>
      <c r="D4881" s="92" t="s">
        <v>25</v>
      </c>
      <c r="E4881" s="170">
        <v>4.95</v>
      </c>
    </row>
    <row r="4882" spans="2:5" ht="50.1" customHeight="1">
      <c r="B4882" s="171">
        <v>83346</v>
      </c>
      <c r="C4882" s="92" t="s">
        <v>4866</v>
      </c>
      <c r="D4882" s="92" t="s">
        <v>25</v>
      </c>
      <c r="E4882" s="170">
        <v>0.91</v>
      </c>
    </row>
    <row r="4883" spans="2:5" ht="50.1" customHeight="1">
      <c r="B4883" s="171">
        <v>93360</v>
      </c>
      <c r="C4883" s="92" t="s">
        <v>4867</v>
      </c>
      <c r="D4883" s="92" t="s">
        <v>25</v>
      </c>
      <c r="E4883" s="170">
        <v>14.05</v>
      </c>
    </row>
    <row r="4884" spans="2:5" ht="50.1" customHeight="1">
      <c r="B4884" s="171">
        <v>93361</v>
      </c>
      <c r="C4884" s="92" t="s">
        <v>4868</v>
      </c>
      <c r="D4884" s="92" t="s">
        <v>25</v>
      </c>
      <c r="E4884" s="170">
        <v>11.57</v>
      </c>
    </row>
    <row r="4885" spans="2:5" ht="50.1" customHeight="1">
      <c r="B4885" s="171">
        <v>93362</v>
      </c>
      <c r="C4885" s="92" t="s">
        <v>4869</v>
      </c>
      <c r="D4885" s="92" t="s">
        <v>25</v>
      </c>
      <c r="E4885" s="170">
        <v>8.27</v>
      </c>
    </row>
    <row r="4886" spans="2:5" ht="50.1" customHeight="1">
      <c r="B4886" s="171">
        <v>93363</v>
      </c>
      <c r="C4886" s="92" t="s">
        <v>4870</v>
      </c>
      <c r="D4886" s="92" t="s">
        <v>25</v>
      </c>
      <c r="E4886" s="170">
        <v>9.01</v>
      </c>
    </row>
    <row r="4887" spans="2:5" ht="50.1" customHeight="1">
      <c r="B4887" s="171">
        <v>93364</v>
      </c>
      <c r="C4887" s="92" t="s">
        <v>4871</v>
      </c>
      <c r="D4887" s="92" t="s">
        <v>25</v>
      </c>
      <c r="E4887" s="170">
        <v>7.05</v>
      </c>
    </row>
    <row r="4888" spans="2:5" ht="50.1" customHeight="1">
      <c r="B4888" s="171">
        <v>93365</v>
      </c>
      <c r="C4888" s="92" t="s">
        <v>4872</v>
      </c>
      <c r="D4888" s="92" t="s">
        <v>25</v>
      </c>
      <c r="E4888" s="170">
        <v>7.87</v>
      </c>
    </row>
    <row r="4889" spans="2:5" ht="50.1" customHeight="1">
      <c r="B4889" s="171">
        <v>93366</v>
      </c>
      <c r="C4889" s="92" t="s">
        <v>4873</v>
      </c>
      <c r="D4889" s="92" t="s">
        <v>25</v>
      </c>
      <c r="E4889" s="170">
        <v>6.45</v>
      </c>
    </row>
    <row r="4890" spans="2:5" ht="50.1" customHeight="1">
      <c r="B4890" s="171">
        <v>93367</v>
      </c>
      <c r="C4890" s="92" t="s">
        <v>4874</v>
      </c>
      <c r="D4890" s="92" t="s">
        <v>25</v>
      </c>
      <c r="E4890" s="170">
        <v>13.15</v>
      </c>
    </row>
    <row r="4891" spans="2:5" ht="50.1" customHeight="1">
      <c r="B4891" s="171">
        <v>93368</v>
      </c>
      <c r="C4891" s="92" t="s">
        <v>4875</v>
      </c>
      <c r="D4891" s="92" t="s">
        <v>25</v>
      </c>
      <c r="E4891" s="170">
        <v>10.62</v>
      </c>
    </row>
    <row r="4892" spans="2:5" ht="50.1" customHeight="1">
      <c r="B4892" s="171">
        <v>93369</v>
      </c>
      <c r="C4892" s="92" t="s">
        <v>4876</v>
      </c>
      <c r="D4892" s="92" t="s">
        <v>25</v>
      </c>
      <c r="E4892" s="170">
        <v>7.38</v>
      </c>
    </row>
    <row r="4893" spans="2:5" ht="50.1" customHeight="1">
      <c r="B4893" s="171">
        <v>93370</v>
      </c>
      <c r="C4893" s="92" t="s">
        <v>4877</v>
      </c>
      <c r="D4893" s="92" t="s">
        <v>25</v>
      </c>
      <c r="E4893" s="170">
        <v>8.1199999999999992</v>
      </c>
    </row>
    <row r="4894" spans="2:5" ht="50.1" customHeight="1">
      <c r="B4894" s="171">
        <v>93371</v>
      </c>
      <c r="C4894" s="92" t="s">
        <v>4878</v>
      </c>
      <c r="D4894" s="92" t="s">
        <v>25</v>
      </c>
      <c r="E4894" s="170">
        <v>6.16</v>
      </c>
    </row>
    <row r="4895" spans="2:5" ht="50.1" customHeight="1">
      <c r="B4895" s="171">
        <v>93372</v>
      </c>
      <c r="C4895" s="92" t="s">
        <v>4879</v>
      </c>
      <c r="D4895" s="92" t="s">
        <v>25</v>
      </c>
      <c r="E4895" s="170">
        <v>7.04</v>
      </c>
    </row>
    <row r="4896" spans="2:5" ht="50.1" customHeight="1">
      <c r="B4896" s="171">
        <v>93373</v>
      </c>
      <c r="C4896" s="92" t="s">
        <v>4880</v>
      </c>
      <c r="D4896" s="92" t="s">
        <v>25</v>
      </c>
      <c r="E4896" s="170">
        <v>5.56</v>
      </c>
    </row>
    <row r="4897" spans="2:5" ht="50.1" customHeight="1">
      <c r="B4897" s="171">
        <v>93374</v>
      </c>
      <c r="C4897" s="92" t="s">
        <v>4881</v>
      </c>
      <c r="D4897" s="92" t="s">
        <v>25</v>
      </c>
      <c r="E4897" s="170">
        <v>17.399999999999999</v>
      </c>
    </row>
    <row r="4898" spans="2:5" ht="50.1" customHeight="1">
      <c r="B4898" s="171">
        <v>93375</v>
      </c>
      <c r="C4898" s="92" t="s">
        <v>4882</v>
      </c>
      <c r="D4898" s="92" t="s">
        <v>25</v>
      </c>
      <c r="E4898" s="170">
        <v>13.36</v>
      </c>
    </row>
    <row r="4899" spans="2:5" ht="50.1" customHeight="1">
      <c r="B4899" s="171">
        <v>93376</v>
      </c>
      <c r="C4899" s="92" t="s">
        <v>4883</v>
      </c>
      <c r="D4899" s="92" t="s">
        <v>25</v>
      </c>
      <c r="E4899" s="170">
        <v>10.89</v>
      </c>
    </row>
    <row r="4900" spans="2:5" ht="50.1" customHeight="1">
      <c r="B4900" s="171">
        <v>93377</v>
      </c>
      <c r="C4900" s="92" t="s">
        <v>4884</v>
      </c>
      <c r="D4900" s="92" t="s">
        <v>25</v>
      </c>
      <c r="E4900" s="170">
        <v>7.21</v>
      </c>
    </row>
    <row r="4901" spans="2:5" ht="50.1" customHeight="1">
      <c r="B4901" s="171">
        <v>93378</v>
      </c>
      <c r="C4901" s="92" t="s">
        <v>4885</v>
      </c>
      <c r="D4901" s="92" t="s">
        <v>25</v>
      </c>
      <c r="E4901" s="170">
        <v>16.3</v>
      </c>
    </row>
    <row r="4902" spans="2:5" ht="50.1" customHeight="1">
      <c r="B4902" s="171">
        <v>93379</v>
      </c>
      <c r="C4902" s="92" t="s">
        <v>4886</v>
      </c>
      <c r="D4902" s="92" t="s">
        <v>25</v>
      </c>
      <c r="E4902" s="170">
        <v>12.51</v>
      </c>
    </row>
    <row r="4903" spans="2:5" ht="50.1" customHeight="1">
      <c r="B4903" s="171">
        <v>93380</v>
      </c>
      <c r="C4903" s="92" t="s">
        <v>4887</v>
      </c>
      <c r="D4903" s="92" t="s">
        <v>25</v>
      </c>
      <c r="E4903" s="170">
        <v>10.23</v>
      </c>
    </row>
    <row r="4904" spans="2:5" ht="50.1" customHeight="1">
      <c r="B4904" s="171">
        <v>93381</v>
      </c>
      <c r="C4904" s="92" t="s">
        <v>4888</v>
      </c>
      <c r="D4904" s="92" t="s">
        <v>25</v>
      </c>
      <c r="E4904" s="170">
        <v>6.74</v>
      </c>
    </row>
    <row r="4905" spans="2:5" ht="50.1" customHeight="1">
      <c r="B4905" s="171">
        <v>93382</v>
      </c>
      <c r="C4905" s="92" t="s">
        <v>4889</v>
      </c>
      <c r="D4905" s="92" t="s">
        <v>25</v>
      </c>
      <c r="E4905" s="170">
        <v>21.06</v>
      </c>
    </row>
    <row r="4906" spans="2:5" ht="50.1" customHeight="1">
      <c r="B4906" s="171">
        <v>96995</v>
      </c>
      <c r="C4906" s="92" t="s">
        <v>4890</v>
      </c>
      <c r="D4906" s="92" t="s">
        <v>25</v>
      </c>
      <c r="E4906" s="170">
        <v>32.090000000000003</v>
      </c>
    </row>
    <row r="4907" spans="2:5" ht="50.1" customHeight="1">
      <c r="B4907" s="171">
        <v>72838</v>
      </c>
      <c r="C4907" s="92" t="s">
        <v>4891</v>
      </c>
      <c r="D4907" s="92" t="s">
        <v>8313</v>
      </c>
      <c r="E4907" s="170">
        <v>0.9</v>
      </c>
    </row>
    <row r="4908" spans="2:5" ht="50.1" customHeight="1">
      <c r="B4908" s="171">
        <v>72839</v>
      </c>
      <c r="C4908" s="92" t="s">
        <v>4892</v>
      </c>
      <c r="D4908" s="92" t="s">
        <v>8313</v>
      </c>
      <c r="E4908" s="170">
        <v>0.72</v>
      </c>
    </row>
    <row r="4909" spans="2:5" ht="50.1" customHeight="1">
      <c r="B4909" s="171">
        <v>72840</v>
      </c>
      <c r="C4909" s="92" t="s">
        <v>4893</v>
      </c>
      <c r="D4909" s="92" t="s">
        <v>8313</v>
      </c>
      <c r="E4909" s="170">
        <v>0.6</v>
      </c>
    </row>
    <row r="4910" spans="2:5" ht="50.1" customHeight="1">
      <c r="B4910" s="171">
        <v>72844</v>
      </c>
      <c r="C4910" s="92" t="s">
        <v>4894</v>
      </c>
      <c r="D4910" s="92" t="s">
        <v>15513</v>
      </c>
      <c r="E4910" s="170">
        <v>0.78</v>
      </c>
    </row>
    <row r="4911" spans="2:5" ht="50.1" customHeight="1">
      <c r="B4911" s="171">
        <v>72845</v>
      </c>
      <c r="C4911" s="92" t="s">
        <v>4895</v>
      </c>
      <c r="D4911" s="92" t="s">
        <v>15513</v>
      </c>
      <c r="E4911" s="170">
        <v>4.71</v>
      </c>
    </row>
    <row r="4912" spans="2:5" ht="50.1" customHeight="1">
      <c r="B4912" s="171">
        <v>72846</v>
      </c>
      <c r="C4912" s="92" t="s">
        <v>4896</v>
      </c>
      <c r="D4912" s="92" t="s">
        <v>15513</v>
      </c>
      <c r="E4912" s="170">
        <v>3.89</v>
      </c>
    </row>
    <row r="4913" spans="2:5" ht="50.1" customHeight="1">
      <c r="B4913" s="171">
        <v>72847</v>
      </c>
      <c r="C4913" s="92" t="s">
        <v>4897</v>
      </c>
      <c r="D4913" s="92" t="s">
        <v>15513</v>
      </c>
      <c r="E4913" s="170">
        <v>8.39</v>
      </c>
    </row>
    <row r="4914" spans="2:5" ht="50.1" customHeight="1">
      <c r="B4914" s="171">
        <v>72848</v>
      </c>
      <c r="C4914" s="92" t="s">
        <v>4898</v>
      </c>
      <c r="D4914" s="92" t="s">
        <v>15513</v>
      </c>
      <c r="E4914" s="170">
        <v>2.09</v>
      </c>
    </row>
    <row r="4915" spans="2:5" ht="50.1" customHeight="1">
      <c r="B4915" s="171">
        <v>72849</v>
      </c>
      <c r="C4915" s="92" t="s">
        <v>4899</v>
      </c>
      <c r="D4915" s="92" t="s">
        <v>15513</v>
      </c>
      <c r="E4915" s="170">
        <v>2.68</v>
      </c>
    </row>
    <row r="4916" spans="2:5" ht="50.1" customHeight="1">
      <c r="B4916" s="171">
        <v>72850</v>
      </c>
      <c r="C4916" s="92" t="s">
        <v>4900</v>
      </c>
      <c r="D4916" s="92" t="s">
        <v>15513</v>
      </c>
      <c r="E4916" s="170">
        <v>11.33</v>
      </c>
    </row>
    <row r="4917" spans="2:5" ht="50.1" customHeight="1">
      <c r="B4917" s="171">
        <v>72882</v>
      </c>
      <c r="C4917" s="92" t="s">
        <v>4891</v>
      </c>
      <c r="D4917" s="92" t="s">
        <v>9006</v>
      </c>
      <c r="E4917" s="170">
        <v>1.34</v>
      </c>
    </row>
    <row r="4918" spans="2:5" ht="50.1" customHeight="1">
      <c r="B4918" s="171">
        <v>72883</v>
      </c>
      <c r="C4918" s="92" t="s">
        <v>4892</v>
      </c>
      <c r="D4918" s="92" t="s">
        <v>9006</v>
      </c>
      <c r="E4918" s="170">
        <v>1.07</v>
      </c>
    </row>
    <row r="4919" spans="2:5" ht="50.1" customHeight="1">
      <c r="B4919" s="171">
        <v>72884</v>
      </c>
      <c r="C4919" s="92" t="s">
        <v>4893</v>
      </c>
      <c r="D4919" s="92" t="s">
        <v>9006</v>
      </c>
      <c r="E4919" s="170">
        <v>0.9</v>
      </c>
    </row>
    <row r="4920" spans="2:5" ht="50.1" customHeight="1">
      <c r="B4920" s="171">
        <v>72888</v>
      </c>
      <c r="C4920" s="92" t="s">
        <v>4894</v>
      </c>
      <c r="D4920" s="92" t="s">
        <v>25</v>
      </c>
      <c r="E4920" s="170">
        <v>1.17</v>
      </c>
    </row>
    <row r="4921" spans="2:5" ht="50.1" customHeight="1">
      <c r="B4921" s="171">
        <v>72890</v>
      </c>
      <c r="C4921" s="92" t="s">
        <v>4901</v>
      </c>
      <c r="D4921" s="92" t="s">
        <v>25</v>
      </c>
      <c r="E4921" s="170">
        <v>7.08</v>
      </c>
    </row>
    <row r="4922" spans="2:5" ht="50.1" customHeight="1">
      <c r="B4922" s="171">
        <v>72891</v>
      </c>
      <c r="C4922" s="92" t="s">
        <v>30</v>
      </c>
      <c r="D4922" s="92" t="s">
        <v>25</v>
      </c>
      <c r="E4922" s="170">
        <v>5.84</v>
      </c>
    </row>
    <row r="4923" spans="2:5" ht="50.1" customHeight="1">
      <c r="B4923" s="171">
        <v>72892</v>
      </c>
      <c r="C4923" s="92" t="s">
        <v>4902</v>
      </c>
      <c r="D4923" s="92" t="s">
        <v>25</v>
      </c>
      <c r="E4923" s="170">
        <v>12.59</v>
      </c>
    </row>
    <row r="4924" spans="2:5" ht="50.1" customHeight="1">
      <c r="B4924" s="171">
        <v>72893</v>
      </c>
      <c r="C4924" s="92" t="s">
        <v>4903</v>
      </c>
      <c r="D4924" s="92" t="s">
        <v>25</v>
      </c>
      <c r="E4924" s="170">
        <v>3.14</v>
      </c>
    </row>
    <row r="4925" spans="2:5" ht="50.1" customHeight="1">
      <c r="B4925" s="171">
        <v>72894</v>
      </c>
      <c r="C4925" s="92" t="s">
        <v>4904</v>
      </c>
      <c r="D4925" s="92" t="s">
        <v>25</v>
      </c>
      <c r="E4925" s="170">
        <v>4.03</v>
      </c>
    </row>
    <row r="4926" spans="2:5" ht="50.1" customHeight="1">
      <c r="B4926" s="171">
        <v>72895</v>
      </c>
      <c r="C4926" s="92" t="s">
        <v>4905</v>
      </c>
      <c r="D4926" s="92" t="s">
        <v>25</v>
      </c>
      <c r="E4926" s="170">
        <v>21.24</v>
      </c>
    </row>
    <row r="4927" spans="2:5" ht="50.1" customHeight="1">
      <c r="B4927" s="171">
        <v>72897</v>
      </c>
      <c r="C4927" s="92" t="s">
        <v>4906</v>
      </c>
      <c r="D4927" s="92" t="s">
        <v>25</v>
      </c>
      <c r="E4927" s="170">
        <v>17.88</v>
      </c>
    </row>
    <row r="4928" spans="2:5" ht="50.1" customHeight="1">
      <c r="B4928" s="171">
        <v>72898</v>
      </c>
      <c r="C4928" s="92" t="s">
        <v>4907</v>
      </c>
      <c r="D4928" s="92" t="s">
        <v>25</v>
      </c>
      <c r="E4928" s="170">
        <v>3.86</v>
      </c>
    </row>
    <row r="4929" spans="2:5" ht="50.1" customHeight="1">
      <c r="B4929" s="171">
        <v>72899</v>
      </c>
      <c r="C4929" s="92" t="s">
        <v>4908</v>
      </c>
      <c r="D4929" s="92" t="s">
        <v>25</v>
      </c>
      <c r="E4929" s="170">
        <v>5.49</v>
      </c>
    </row>
    <row r="4930" spans="2:5" ht="50.1" customHeight="1">
      <c r="B4930" s="171">
        <v>72900</v>
      </c>
      <c r="C4930" s="92" t="s">
        <v>4909</v>
      </c>
      <c r="D4930" s="92" t="s">
        <v>25</v>
      </c>
      <c r="E4930" s="170">
        <v>6.04</v>
      </c>
    </row>
    <row r="4931" spans="2:5" ht="50.1" customHeight="1">
      <c r="B4931" s="92" t="s">
        <v>4910</v>
      </c>
      <c r="C4931" s="92" t="s">
        <v>4911</v>
      </c>
      <c r="D4931" s="92" t="s">
        <v>25</v>
      </c>
      <c r="E4931" s="170">
        <v>1.69</v>
      </c>
    </row>
    <row r="4932" spans="2:5" ht="50.1" customHeight="1">
      <c r="B4932" s="171">
        <v>83356</v>
      </c>
      <c r="C4932" s="92" t="s">
        <v>4912</v>
      </c>
      <c r="D4932" s="92" t="s">
        <v>9006</v>
      </c>
      <c r="E4932" s="170">
        <v>0.8</v>
      </c>
    </row>
    <row r="4933" spans="2:5" ht="50.1" customHeight="1">
      <c r="B4933" s="171">
        <v>83358</v>
      </c>
      <c r="C4933" s="92" t="s">
        <v>4913</v>
      </c>
      <c r="D4933" s="92" t="s">
        <v>9006</v>
      </c>
      <c r="E4933" s="170">
        <v>1.65</v>
      </c>
    </row>
    <row r="4934" spans="2:5" ht="50.1" customHeight="1">
      <c r="B4934" s="171">
        <v>95303</v>
      </c>
      <c r="C4934" s="92" t="s">
        <v>4914</v>
      </c>
      <c r="D4934" s="92" t="s">
        <v>9006</v>
      </c>
      <c r="E4934" s="170">
        <v>1.02</v>
      </c>
    </row>
    <row r="4935" spans="2:5" ht="50.1" customHeight="1">
      <c r="B4935" s="171">
        <v>97912</v>
      </c>
      <c r="C4935" s="92" t="s">
        <v>4915</v>
      </c>
      <c r="D4935" s="92" t="s">
        <v>9006</v>
      </c>
      <c r="E4935" s="170">
        <v>2.21</v>
      </c>
    </row>
    <row r="4936" spans="2:5" ht="50.1" customHeight="1">
      <c r="B4936" s="171">
        <v>97913</v>
      </c>
      <c r="C4936" s="92" t="s">
        <v>4916</v>
      </c>
      <c r="D4936" s="92" t="s">
        <v>9006</v>
      </c>
      <c r="E4936" s="170">
        <v>1.69</v>
      </c>
    </row>
    <row r="4937" spans="2:5" ht="50.1" customHeight="1">
      <c r="B4937" s="171">
        <v>97914</v>
      </c>
      <c r="C4937" s="92" t="s">
        <v>4917</v>
      </c>
      <c r="D4937" s="92" t="s">
        <v>9006</v>
      </c>
      <c r="E4937" s="170">
        <v>1.58</v>
      </c>
    </row>
    <row r="4938" spans="2:5" ht="50.1" customHeight="1">
      <c r="B4938" s="171">
        <v>97915</v>
      </c>
      <c r="C4938" s="92" t="s">
        <v>4918</v>
      </c>
      <c r="D4938" s="92" t="s">
        <v>9006</v>
      </c>
      <c r="E4938" s="170">
        <v>1.1200000000000001</v>
      </c>
    </row>
    <row r="4939" spans="2:5" ht="50.1" customHeight="1">
      <c r="B4939" s="171">
        <v>97916</v>
      </c>
      <c r="C4939" s="92" t="s">
        <v>4919</v>
      </c>
      <c r="D4939" s="92" t="s">
        <v>8313</v>
      </c>
      <c r="E4939" s="170">
        <v>1.47</v>
      </c>
    </row>
    <row r="4940" spans="2:5" ht="50.1" customHeight="1">
      <c r="B4940" s="171">
        <v>97917</v>
      </c>
      <c r="C4940" s="92" t="s">
        <v>4920</v>
      </c>
      <c r="D4940" s="92" t="s">
        <v>8313</v>
      </c>
      <c r="E4940" s="170">
        <v>1.1200000000000001</v>
      </c>
    </row>
    <row r="4941" spans="2:5" ht="50.1" customHeight="1">
      <c r="B4941" s="171">
        <v>97918</v>
      </c>
      <c r="C4941" s="92" t="s">
        <v>4921</v>
      </c>
      <c r="D4941" s="92" t="s">
        <v>8313</v>
      </c>
      <c r="E4941" s="170">
        <v>1.05</v>
      </c>
    </row>
    <row r="4942" spans="2:5" ht="50.1" customHeight="1">
      <c r="B4942" s="171">
        <v>97919</v>
      </c>
      <c r="C4942" s="92" t="s">
        <v>4922</v>
      </c>
      <c r="D4942" s="92" t="s">
        <v>8313</v>
      </c>
      <c r="E4942" s="170">
        <v>0.75</v>
      </c>
    </row>
    <row r="4943" spans="2:5" ht="50.1" customHeight="1">
      <c r="B4943" s="171">
        <v>94097</v>
      </c>
      <c r="C4943" s="92" t="s">
        <v>4923</v>
      </c>
      <c r="D4943" s="92" t="s">
        <v>6284</v>
      </c>
      <c r="E4943" s="170">
        <v>4.12</v>
      </c>
    </row>
    <row r="4944" spans="2:5" ht="50.1" customHeight="1">
      <c r="B4944" s="171">
        <v>94098</v>
      </c>
      <c r="C4944" s="92" t="s">
        <v>4924</v>
      </c>
      <c r="D4944" s="92" t="s">
        <v>6284</v>
      </c>
      <c r="E4944" s="170">
        <v>4.7</v>
      </c>
    </row>
    <row r="4945" spans="2:5" ht="50.1" customHeight="1">
      <c r="B4945" s="171">
        <v>94099</v>
      </c>
      <c r="C4945" s="92" t="s">
        <v>4925</v>
      </c>
      <c r="D4945" s="92" t="s">
        <v>6284</v>
      </c>
      <c r="E4945" s="170">
        <v>2.0699999999999998</v>
      </c>
    </row>
    <row r="4946" spans="2:5" ht="50.1" customHeight="1">
      <c r="B4946" s="171">
        <v>94100</v>
      </c>
      <c r="C4946" s="92" t="s">
        <v>4926</v>
      </c>
      <c r="D4946" s="92" t="s">
        <v>6284</v>
      </c>
      <c r="E4946" s="170">
        <v>2.64</v>
      </c>
    </row>
    <row r="4947" spans="2:5" ht="50.1" customHeight="1">
      <c r="B4947" s="171">
        <v>94102</v>
      </c>
      <c r="C4947" s="92" t="s">
        <v>4927</v>
      </c>
      <c r="D4947" s="92" t="s">
        <v>25</v>
      </c>
      <c r="E4947" s="170">
        <v>155.9</v>
      </c>
    </row>
    <row r="4948" spans="2:5" ht="50.1" customHeight="1">
      <c r="B4948" s="171">
        <v>94103</v>
      </c>
      <c r="C4948" s="92" t="s">
        <v>4928</v>
      </c>
      <c r="D4948" s="92" t="s">
        <v>25</v>
      </c>
      <c r="E4948" s="170">
        <v>199.5</v>
      </c>
    </row>
    <row r="4949" spans="2:5" ht="50.1" customHeight="1">
      <c r="B4949" s="171">
        <v>94104</v>
      </c>
      <c r="C4949" s="92" t="s">
        <v>4929</v>
      </c>
      <c r="D4949" s="92" t="s">
        <v>25</v>
      </c>
      <c r="E4949" s="170">
        <v>159.16</v>
      </c>
    </row>
    <row r="4950" spans="2:5" ht="50.1" customHeight="1">
      <c r="B4950" s="171">
        <v>94105</v>
      </c>
      <c r="C4950" s="92" t="s">
        <v>4930</v>
      </c>
      <c r="D4950" s="92" t="s">
        <v>25</v>
      </c>
      <c r="E4950" s="170">
        <v>202.8</v>
      </c>
    </row>
    <row r="4951" spans="2:5" ht="50.1" customHeight="1">
      <c r="B4951" s="171">
        <v>94106</v>
      </c>
      <c r="C4951" s="92" t="s">
        <v>4931</v>
      </c>
      <c r="D4951" s="92" t="s">
        <v>25</v>
      </c>
      <c r="E4951" s="170">
        <v>139.22</v>
      </c>
    </row>
    <row r="4952" spans="2:5" ht="50.1" customHeight="1">
      <c r="B4952" s="171">
        <v>94107</v>
      </c>
      <c r="C4952" s="92" t="s">
        <v>4932</v>
      </c>
      <c r="D4952" s="92" t="s">
        <v>25</v>
      </c>
      <c r="E4952" s="170">
        <v>182.84</v>
      </c>
    </row>
    <row r="4953" spans="2:5" ht="50.1" customHeight="1">
      <c r="B4953" s="171">
        <v>94108</v>
      </c>
      <c r="C4953" s="92" t="s">
        <v>4933</v>
      </c>
      <c r="D4953" s="92" t="s">
        <v>25</v>
      </c>
      <c r="E4953" s="170">
        <v>142.5</v>
      </c>
    </row>
    <row r="4954" spans="2:5" ht="50.1" customHeight="1">
      <c r="B4954" s="171">
        <v>94110</v>
      </c>
      <c r="C4954" s="92" t="s">
        <v>4934</v>
      </c>
      <c r="D4954" s="92" t="s">
        <v>25</v>
      </c>
      <c r="E4954" s="170">
        <v>186.1</v>
      </c>
    </row>
    <row r="4955" spans="2:5" ht="50.1" customHeight="1">
      <c r="B4955" s="171">
        <v>94111</v>
      </c>
      <c r="C4955" s="92" t="s">
        <v>4935</v>
      </c>
      <c r="D4955" s="92" t="s">
        <v>25</v>
      </c>
      <c r="E4955" s="170">
        <v>136.44999999999999</v>
      </c>
    </row>
    <row r="4956" spans="2:5" ht="50.1" customHeight="1">
      <c r="B4956" s="171">
        <v>94112</v>
      </c>
      <c r="C4956" s="92" t="s">
        <v>4936</v>
      </c>
      <c r="D4956" s="92" t="s">
        <v>25</v>
      </c>
      <c r="E4956" s="170">
        <v>175.55</v>
      </c>
    </row>
    <row r="4957" spans="2:5" ht="50.1" customHeight="1">
      <c r="B4957" s="171">
        <v>94113</v>
      </c>
      <c r="C4957" s="92" t="s">
        <v>4937</v>
      </c>
      <c r="D4957" s="92" t="s">
        <v>25</v>
      </c>
      <c r="E4957" s="170">
        <v>141.97</v>
      </c>
    </row>
    <row r="4958" spans="2:5" ht="50.1" customHeight="1">
      <c r="B4958" s="171">
        <v>94114</v>
      </c>
      <c r="C4958" s="92" t="s">
        <v>4938</v>
      </c>
      <c r="D4958" s="92" t="s">
        <v>25</v>
      </c>
      <c r="E4958" s="170">
        <v>181.77</v>
      </c>
    </row>
    <row r="4959" spans="2:5" ht="50.1" customHeight="1">
      <c r="B4959" s="171">
        <v>94115</v>
      </c>
      <c r="C4959" s="92" t="s">
        <v>4939</v>
      </c>
      <c r="D4959" s="92" t="s">
        <v>25</v>
      </c>
      <c r="E4959" s="170">
        <v>110.47</v>
      </c>
    </row>
    <row r="4960" spans="2:5" ht="50.1" customHeight="1">
      <c r="B4960" s="171">
        <v>94116</v>
      </c>
      <c r="C4960" s="92" t="s">
        <v>4940</v>
      </c>
      <c r="D4960" s="92" t="s">
        <v>25</v>
      </c>
      <c r="E4960" s="170">
        <v>145.82</v>
      </c>
    </row>
    <row r="4961" spans="2:5" ht="50.1" customHeight="1">
      <c r="B4961" s="171">
        <v>94117</v>
      </c>
      <c r="C4961" s="92" t="s">
        <v>4941</v>
      </c>
      <c r="D4961" s="92" t="s">
        <v>25</v>
      </c>
      <c r="E4961" s="170">
        <v>115.6</v>
      </c>
    </row>
    <row r="4962" spans="2:5" ht="50.1" customHeight="1">
      <c r="B4962" s="171">
        <v>94118</v>
      </c>
      <c r="C4962" s="92" t="s">
        <v>4942</v>
      </c>
      <c r="D4962" s="92" t="s">
        <v>25</v>
      </c>
      <c r="E4962" s="170">
        <v>151.84</v>
      </c>
    </row>
    <row r="4963" spans="2:5" ht="50.1" customHeight="1">
      <c r="B4963" s="171">
        <v>6514</v>
      </c>
      <c r="C4963" s="92" t="s">
        <v>4943</v>
      </c>
      <c r="D4963" s="92" t="s">
        <v>25</v>
      </c>
      <c r="E4963" s="170">
        <v>106.96</v>
      </c>
    </row>
    <row r="4964" spans="2:5" ht="50.1" customHeight="1">
      <c r="B4964" s="171">
        <v>88549</v>
      </c>
      <c r="C4964" s="92" t="s">
        <v>4944</v>
      </c>
      <c r="D4964" s="92" t="s">
        <v>25</v>
      </c>
      <c r="E4964" s="170">
        <v>86.9</v>
      </c>
    </row>
    <row r="4965" spans="2:5" ht="50.1" customHeight="1">
      <c r="B4965" s="171">
        <v>41721</v>
      </c>
      <c r="C4965" s="92" t="s">
        <v>4945</v>
      </c>
      <c r="D4965" s="92" t="s">
        <v>25</v>
      </c>
      <c r="E4965" s="170">
        <v>3</v>
      </c>
    </row>
    <row r="4966" spans="2:5" ht="50.1" customHeight="1">
      <c r="B4966" s="171">
        <v>41722</v>
      </c>
      <c r="C4966" s="92" t="s">
        <v>4946</v>
      </c>
      <c r="D4966" s="92" t="s">
        <v>25</v>
      </c>
      <c r="E4966" s="170">
        <v>4.29</v>
      </c>
    </row>
    <row r="4967" spans="2:5" ht="50.1" customHeight="1">
      <c r="B4967" s="92" t="s">
        <v>4947</v>
      </c>
      <c r="C4967" s="92" t="s">
        <v>4948</v>
      </c>
      <c r="D4967" s="92" t="s">
        <v>25</v>
      </c>
      <c r="E4967" s="170">
        <v>3.94</v>
      </c>
    </row>
    <row r="4968" spans="2:5" ht="50.1" customHeight="1">
      <c r="B4968" s="92" t="s">
        <v>4949</v>
      </c>
      <c r="C4968" s="92" t="s">
        <v>4950</v>
      </c>
      <c r="D4968" s="92" t="s">
        <v>25</v>
      </c>
      <c r="E4968" s="170">
        <v>5.12</v>
      </c>
    </row>
    <row r="4969" spans="2:5" ht="50.1" customHeight="1">
      <c r="B4969" s="92" t="s">
        <v>4951</v>
      </c>
      <c r="C4969" s="92" t="s">
        <v>4952</v>
      </c>
      <c r="D4969" s="92" t="s">
        <v>25</v>
      </c>
      <c r="E4969" s="170">
        <v>1.6</v>
      </c>
    </row>
    <row r="4970" spans="2:5" ht="50.1" customHeight="1">
      <c r="B4970" s="171">
        <v>83344</v>
      </c>
      <c r="C4970" s="92" t="s">
        <v>41</v>
      </c>
      <c r="D4970" s="92" t="s">
        <v>25</v>
      </c>
      <c r="E4970" s="170">
        <v>0.85</v>
      </c>
    </row>
    <row r="4971" spans="2:5" ht="50.1" customHeight="1">
      <c r="B4971" s="171">
        <v>95606</v>
      </c>
      <c r="C4971" s="92" t="s">
        <v>4953</v>
      </c>
      <c r="D4971" s="92" t="s">
        <v>25</v>
      </c>
      <c r="E4971" s="170">
        <v>1.23</v>
      </c>
    </row>
    <row r="4972" spans="2:5" ht="50.1" customHeight="1">
      <c r="B4972" s="171">
        <v>72131</v>
      </c>
      <c r="C4972" s="92" t="s">
        <v>4954</v>
      </c>
      <c r="D4972" s="92" t="s">
        <v>6284</v>
      </c>
      <c r="E4972" s="170">
        <v>102.83</v>
      </c>
    </row>
    <row r="4973" spans="2:5" ht="50.1" customHeight="1">
      <c r="B4973" s="171">
        <v>72132</v>
      </c>
      <c r="C4973" s="92" t="s">
        <v>4955</v>
      </c>
      <c r="D4973" s="92" t="s">
        <v>6284</v>
      </c>
      <c r="E4973" s="170">
        <v>53.1</v>
      </c>
    </row>
    <row r="4974" spans="2:5" ht="50.1" customHeight="1">
      <c r="B4974" s="171">
        <v>72133</v>
      </c>
      <c r="C4974" s="92" t="s">
        <v>4956</v>
      </c>
      <c r="D4974" s="92" t="s">
        <v>6284</v>
      </c>
      <c r="E4974" s="170">
        <v>183.24</v>
      </c>
    </row>
    <row r="4975" spans="2:5" ht="50.1" customHeight="1">
      <c r="B4975" s="171">
        <v>87471</v>
      </c>
      <c r="C4975" s="92" t="s">
        <v>4957</v>
      </c>
      <c r="D4975" s="92" t="s">
        <v>6284</v>
      </c>
      <c r="E4975" s="170">
        <v>34.22</v>
      </c>
    </row>
    <row r="4976" spans="2:5" ht="50.1" customHeight="1">
      <c r="B4976" s="171">
        <v>87472</v>
      </c>
      <c r="C4976" s="92" t="s">
        <v>4958</v>
      </c>
      <c r="D4976" s="92" t="s">
        <v>6284</v>
      </c>
      <c r="E4976" s="170">
        <v>34.950000000000003</v>
      </c>
    </row>
    <row r="4977" spans="2:5" ht="50.1" customHeight="1">
      <c r="B4977" s="171">
        <v>87473</v>
      </c>
      <c r="C4977" s="92" t="s">
        <v>4959</v>
      </c>
      <c r="D4977" s="92" t="s">
        <v>6284</v>
      </c>
      <c r="E4977" s="170">
        <v>47.56</v>
      </c>
    </row>
    <row r="4978" spans="2:5" ht="50.1" customHeight="1">
      <c r="B4978" s="171">
        <v>87474</v>
      </c>
      <c r="C4978" s="92" t="s">
        <v>4960</v>
      </c>
      <c r="D4978" s="92" t="s">
        <v>6284</v>
      </c>
      <c r="E4978" s="170">
        <v>48.39</v>
      </c>
    </row>
    <row r="4979" spans="2:5" ht="50.1" customHeight="1">
      <c r="B4979" s="171">
        <v>87475</v>
      </c>
      <c r="C4979" s="92" t="s">
        <v>4961</v>
      </c>
      <c r="D4979" s="92" t="s">
        <v>6284</v>
      </c>
      <c r="E4979" s="170">
        <v>55.73</v>
      </c>
    </row>
    <row r="4980" spans="2:5" ht="50.1" customHeight="1">
      <c r="B4980" s="171">
        <v>87476</v>
      </c>
      <c r="C4980" s="92" t="s">
        <v>4962</v>
      </c>
      <c r="D4980" s="92" t="s">
        <v>6284</v>
      </c>
      <c r="E4980" s="170">
        <v>56.7</v>
      </c>
    </row>
    <row r="4981" spans="2:5" ht="50.1" customHeight="1">
      <c r="B4981" s="171">
        <v>87477</v>
      </c>
      <c r="C4981" s="92" t="s">
        <v>4963</v>
      </c>
      <c r="D4981" s="92" t="s">
        <v>6284</v>
      </c>
      <c r="E4981" s="170">
        <v>30.66</v>
      </c>
    </row>
    <row r="4982" spans="2:5" ht="50.1" customHeight="1">
      <c r="B4982" s="171">
        <v>87478</v>
      </c>
      <c r="C4982" s="92" t="s">
        <v>4964</v>
      </c>
      <c r="D4982" s="92" t="s">
        <v>6284</v>
      </c>
      <c r="E4982" s="170">
        <v>31.39</v>
      </c>
    </row>
    <row r="4983" spans="2:5" ht="50.1" customHeight="1">
      <c r="B4983" s="171">
        <v>87479</v>
      </c>
      <c r="C4983" s="92" t="s">
        <v>4965</v>
      </c>
      <c r="D4983" s="92" t="s">
        <v>6284</v>
      </c>
      <c r="E4983" s="170">
        <v>43.39</v>
      </c>
    </row>
    <row r="4984" spans="2:5" ht="50.1" customHeight="1">
      <c r="B4984" s="171">
        <v>87480</v>
      </c>
      <c r="C4984" s="92" t="s">
        <v>4966</v>
      </c>
      <c r="D4984" s="92" t="s">
        <v>6284</v>
      </c>
      <c r="E4984" s="170">
        <v>44.22</v>
      </c>
    </row>
    <row r="4985" spans="2:5" ht="50.1" customHeight="1">
      <c r="B4985" s="171">
        <v>87481</v>
      </c>
      <c r="C4985" s="92" t="s">
        <v>4967</v>
      </c>
      <c r="D4985" s="92" t="s">
        <v>6284</v>
      </c>
      <c r="E4985" s="170">
        <v>51.6</v>
      </c>
    </row>
    <row r="4986" spans="2:5" ht="50.1" customHeight="1">
      <c r="B4986" s="171">
        <v>87482</v>
      </c>
      <c r="C4986" s="92" t="s">
        <v>4968</v>
      </c>
      <c r="D4986" s="92" t="s">
        <v>6284</v>
      </c>
      <c r="E4986" s="170">
        <v>52.57</v>
      </c>
    </row>
    <row r="4987" spans="2:5" ht="50.1" customHeight="1">
      <c r="B4987" s="171">
        <v>87483</v>
      </c>
      <c r="C4987" s="92" t="s">
        <v>4969</v>
      </c>
      <c r="D4987" s="92" t="s">
        <v>6284</v>
      </c>
      <c r="E4987" s="170">
        <v>39.54</v>
      </c>
    </row>
    <row r="4988" spans="2:5" ht="50.1" customHeight="1">
      <c r="B4988" s="171">
        <v>87484</v>
      </c>
      <c r="C4988" s="92" t="s">
        <v>4970</v>
      </c>
      <c r="D4988" s="92" t="s">
        <v>6284</v>
      </c>
      <c r="E4988" s="170">
        <v>40.270000000000003</v>
      </c>
    </row>
    <row r="4989" spans="2:5" ht="50.1" customHeight="1">
      <c r="B4989" s="171">
        <v>87485</v>
      </c>
      <c r="C4989" s="92" t="s">
        <v>4971</v>
      </c>
      <c r="D4989" s="92" t="s">
        <v>6284</v>
      </c>
      <c r="E4989" s="170">
        <v>52.97</v>
      </c>
    </row>
    <row r="4990" spans="2:5" ht="50.1" customHeight="1">
      <c r="B4990" s="171">
        <v>87487</v>
      </c>
      <c r="C4990" s="92" t="s">
        <v>4972</v>
      </c>
      <c r="D4990" s="92" t="s">
        <v>6284</v>
      </c>
      <c r="E4990" s="170">
        <v>60.97</v>
      </c>
    </row>
    <row r="4991" spans="2:5" ht="50.1" customHeight="1">
      <c r="B4991" s="171">
        <v>87488</v>
      </c>
      <c r="C4991" s="92" t="s">
        <v>4973</v>
      </c>
      <c r="D4991" s="92" t="s">
        <v>6284</v>
      </c>
      <c r="E4991" s="170">
        <v>61.94</v>
      </c>
    </row>
    <row r="4992" spans="2:5" ht="50.1" customHeight="1">
      <c r="B4992" s="171">
        <v>87489</v>
      </c>
      <c r="C4992" s="92" t="s">
        <v>4974</v>
      </c>
      <c r="D4992" s="92" t="s">
        <v>6284</v>
      </c>
      <c r="E4992" s="170">
        <v>33.69</v>
      </c>
    </row>
    <row r="4993" spans="2:5" ht="50.1" customHeight="1">
      <c r="B4993" s="171">
        <v>87490</v>
      </c>
      <c r="C4993" s="92" t="s">
        <v>4975</v>
      </c>
      <c r="D4993" s="92" t="s">
        <v>6284</v>
      </c>
      <c r="E4993" s="170">
        <v>34.42</v>
      </c>
    </row>
    <row r="4994" spans="2:5" ht="50.1" customHeight="1">
      <c r="B4994" s="171">
        <v>87491</v>
      </c>
      <c r="C4994" s="92" t="s">
        <v>4976</v>
      </c>
      <c r="D4994" s="92" t="s">
        <v>6284</v>
      </c>
      <c r="E4994" s="170">
        <v>46.54</v>
      </c>
    </row>
    <row r="4995" spans="2:5" ht="50.1" customHeight="1">
      <c r="B4995" s="171">
        <v>87492</v>
      </c>
      <c r="C4995" s="92" t="s">
        <v>4977</v>
      </c>
      <c r="D4995" s="92" t="s">
        <v>6284</v>
      </c>
      <c r="E4995" s="170">
        <v>47.37</v>
      </c>
    </row>
    <row r="4996" spans="2:5" ht="50.1" customHeight="1">
      <c r="B4996" s="171">
        <v>87493</v>
      </c>
      <c r="C4996" s="92" t="s">
        <v>4978</v>
      </c>
      <c r="D4996" s="92" t="s">
        <v>6284</v>
      </c>
      <c r="E4996" s="170">
        <v>54.82</v>
      </c>
    </row>
    <row r="4997" spans="2:5" ht="50.1" customHeight="1">
      <c r="B4997" s="171">
        <v>87494</v>
      </c>
      <c r="C4997" s="92" t="s">
        <v>4979</v>
      </c>
      <c r="D4997" s="92" t="s">
        <v>6284</v>
      </c>
      <c r="E4997" s="170">
        <v>55.79</v>
      </c>
    </row>
    <row r="4998" spans="2:5" ht="50.1" customHeight="1">
      <c r="B4998" s="171">
        <v>87495</v>
      </c>
      <c r="C4998" s="92" t="s">
        <v>4980</v>
      </c>
      <c r="D4998" s="92" t="s">
        <v>6284</v>
      </c>
      <c r="E4998" s="170">
        <v>59.82</v>
      </c>
    </row>
    <row r="4999" spans="2:5" ht="50.1" customHeight="1">
      <c r="B4999" s="171">
        <v>87496</v>
      </c>
      <c r="C4999" s="92" t="s">
        <v>4981</v>
      </c>
      <c r="D4999" s="92" t="s">
        <v>6284</v>
      </c>
      <c r="E4999" s="170">
        <v>60.51</v>
      </c>
    </row>
    <row r="5000" spans="2:5" ht="50.1" customHeight="1">
      <c r="B5000" s="171">
        <v>87497</v>
      </c>
      <c r="C5000" s="92" t="s">
        <v>4982</v>
      </c>
      <c r="D5000" s="92" t="s">
        <v>6284</v>
      </c>
      <c r="E5000" s="170">
        <v>57.32</v>
      </c>
    </row>
    <row r="5001" spans="2:5" ht="50.1" customHeight="1">
      <c r="B5001" s="171">
        <v>87498</v>
      </c>
      <c r="C5001" s="92" t="s">
        <v>4983</v>
      </c>
      <c r="D5001" s="92" t="s">
        <v>6284</v>
      </c>
      <c r="E5001" s="170">
        <v>58.2</v>
      </c>
    </row>
    <row r="5002" spans="2:5" ht="50.1" customHeight="1">
      <c r="B5002" s="171">
        <v>87499</v>
      </c>
      <c r="C5002" s="92" t="s">
        <v>4984</v>
      </c>
      <c r="D5002" s="92" t="s">
        <v>6284</v>
      </c>
      <c r="E5002" s="170">
        <v>65.760000000000005</v>
      </c>
    </row>
    <row r="5003" spans="2:5" ht="50.1" customHeight="1">
      <c r="B5003" s="171">
        <v>87500</v>
      </c>
      <c r="C5003" s="92" t="s">
        <v>4985</v>
      </c>
      <c r="D5003" s="92" t="s">
        <v>6284</v>
      </c>
      <c r="E5003" s="170">
        <v>66.5</v>
      </c>
    </row>
    <row r="5004" spans="2:5" ht="50.1" customHeight="1">
      <c r="B5004" s="171">
        <v>87501</v>
      </c>
      <c r="C5004" s="92" t="s">
        <v>4986</v>
      </c>
      <c r="D5004" s="92" t="s">
        <v>6284</v>
      </c>
      <c r="E5004" s="170">
        <v>102.65</v>
      </c>
    </row>
    <row r="5005" spans="2:5" ht="50.1" customHeight="1">
      <c r="B5005" s="171">
        <v>87502</v>
      </c>
      <c r="C5005" s="92" t="s">
        <v>4987</v>
      </c>
      <c r="D5005" s="92" t="s">
        <v>6284</v>
      </c>
      <c r="E5005" s="170">
        <v>103.6</v>
      </c>
    </row>
    <row r="5006" spans="2:5" ht="50.1" customHeight="1">
      <c r="B5006" s="171">
        <v>87503</v>
      </c>
      <c r="C5006" s="92" t="s">
        <v>4988</v>
      </c>
      <c r="D5006" s="92" t="s">
        <v>6284</v>
      </c>
      <c r="E5006" s="170">
        <v>50.95</v>
      </c>
    </row>
    <row r="5007" spans="2:5" ht="50.1" customHeight="1">
      <c r="B5007" s="171">
        <v>87504</v>
      </c>
      <c r="C5007" s="92" t="s">
        <v>4989</v>
      </c>
      <c r="D5007" s="92" t="s">
        <v>6284</v>
      </c>
      <c r="E5007" s="170">
        <v>51.64</v>
      </c>
    </row>
    <row r="5008" spans="2:5" ht="50.1" customHeight="1">
      <c r="B5008" s="171">
        <v>87505</v>
      </c>
      <c r="C5008" s="92" t="s">
        <v>4990</v>
      </c>
      <c r="D5008" s="92" t="s">
        <v>6284</v>
      </c>
      <c r="E5008" s="170">
        <v>48.46</v>
      </c>
    </row>
    <row r="5009" spans="2:5" ht="50.1" customHeight="1">
      <c r="B5009" s="171">
        <v>87506</v>
      </c>
      <c r="C5009" s="92" t="s">
        <v>4991</v>
      </c>
      <c r="D5009" s="92" t="s">
        <v>6284</v>
      </c>
      <c r="E5009" s="170">
        <v>49.34</v>
      </c>
    </row>
    <row r="5010" spans="2:5" ht="50.1" customHeight="1">
      <c r="B5010" s="171">
        <v>87507</v>
      </c>
      <c r="C5010" s="92" t="s">
        <v>4992</v>
      </c>
      <c r="D5010" s="92" t="s">
        <v>6284</v>
      </c>
      <c r="E5010" s="170">
        <v>54</v>
      </c>
    </row>
    <row r="5011" spans="2:5" ht="50.1" customHeight="1">
      <c r="B5011" s="171">
        <v>87508</v>
      </c>
      <c r="C5011" s="92" t="s">
        <v>4993</v>
      </c>
      <c r="D5011" s="92" t="s">
        <v>6284</v>
      </c>
      <c r="E5011" s="170">
        <v>54.74</v>
      </c>
    </row>
    <row r="5012" spans="2:5" ht="50.1" customHeight="1">
      <c r="B5012" s="171">
        <v>87509</v>
      </c>
      <c r="C5012" s="92" t="s">
        <v>4994</v>
      </c>
      <c r="D5012" s="92" t="s">
        <v>6284</v>
      </c>
      <c r="E5012" s="170">
        <v>83.46</v>
      </c>
    </row>
    <row r="5013" spans="2:5" ht="50.1" customHeight="1">
      <c r="B5013" s="171">
        <v>87510</v>
      </c>
      <c r="C5013" s="92" t="s">
        <v>4995</v>
      </c>
      <c r="D5013" s="92" t="s">
        <v>6284</v>
      </c>
      <c r="E5013" s="170">
        <v>84.41</v>
      </c>
    </row>
    <row r="5014" spans="2:5" ht="50.1" customHeight="1">
      <c r="B5014" s="171">
        <v>87511</v>
      </c>
      <c r="C5014" s="92" t="s">
        <v>4996</v>
      </c>
      <c r="D5014" s="92" t="s">
        <v>6284</v>
      </c>
      <c r="E5014" s="170">
        <v>67.3</v>
      </c>
    </row>
    <row r="5015" spans="2:5" ht="50.1" customHeight="1">
      <c r="B5015" s="171">
        <v>87512</v>
      </c>
      <c r="C5015" s="92" t="s">
        <v>4997</v>
      </c>
      <c r="D5015" s="92" t="s">
        <v>6284</v>
      </c>
      <c r="E5015" s="170">
        <v>67.989999999999995</v>
      </c>
    </row>
    <row r="5016" spans="2:5" ht="50.1" customHeight="1">
      <c r="B5016" s="171">
        <v>87513</v>
      </c>
      <c r="C5016" s="92" t="s">
        <v>4998</v>
      </c>
      <c r="D5016" s="92" t="s">
        <v>6284</v>
      </c>
      <c r="E5016" s="170">
        <v>65.11</v>
      </c>
    </row>
    <row r="5017" spans="2:5" ht="50.1" customHeight="1">
      <c r="B5017" s="171">
        <v>87514</v>
      </c>
      <c r="C5017" s="92" t="s">
        <v>4999</v>
      </c>
      <c r="D5017" s="92" t="s">
        <v>6284</v>
      </c>
      <c r="E5017" s="170">
        <v>65.989999999999995</v>
      </c>
    </row>
    <row r="5018" spans="2:5" ht="50.1" customHeight="1">
      <c r="B5018" s="171">
        <v>87515</v>
      </c>
      <c r="C5018" s="92" t="s">
        <v>5000</v>
      </c>
      <c r="D5018" s="92" t="s">
        <v>6284</v>
      </c>
      <c r="E5018" s="170">
        <v>76.19</v>
      </c>
    </row>
    <row r="5019" spans="2:5" ht="50.1" customHeight="1">
      <c r="B5019" s="171">
        <v>87516</v>
      </c>
      <c r="C5019" s="92" t="s">
        <v>5001</v>
      </c>
      <c r="D5019" s="92" t="s">
        <v>6284</v>
      </c>
      <c r="E5019" s="170">
        <v>76.930000000000007</v>
      </c>
    </row>
    <row r="5020" spans="2:5" ht="50.1" customHeight="1">
      <c r="B5020" s="171">
        <v>87517</v>
      </c>
      <c r="C5020" s="92" t="s">
        <v>5002</v>
      </c>
      <c r="D5020" s="92" t="s">
        <v>6284</v>
      </c>
      <c r="E5020" s="170">
        <v>118.87</v>
      </c>
    </row>
    <row r="5021" spans="2:5" ht="50.1" customHeight="1">
      <c r="B5021" s="171">
        <v>87518</v>
      </c>
      <c r="C5021" s="92" t="s">
        <v>5003</v>
      </c>
      <c r="D5021" s="92" t="s">
        <v>6284</v>
      </c>
      <c r="E5021" s="170">
        <v>119.82</v>
      </c>
    </row>
    <row r="5022" spans="2:5" ht="50.1" customHeight="1">
      <c r="B5022" s="171">
        <v>87519</v>
      </c>
      <c r="C5022" s="92" t="s">
        <v>5004</v>
      </c>
      <c r="D5022" s="92" t="s">
        <v>6284</v>
      </c>
      <c r="E5022" s="170">
        <v>55.65</v>
      </c>
    </row>
    <row r="5023" spans="2:5" ht="50.1" customHeight="1">
      <c r="B5023" s="171">
        <v>87520</v>
      </c>
      <c r="C5023" s="92" t="s">
        <v>5005</v>
      </c>
      <c r="D5023" s="92" t="s">
        <v>6284</v>
      </c>
      <c r="E5023" s="170">
        <v>56.34</v>
      </c>
    </row>
    <row r="5024" spans="2:5" ht="50.1" customHeight="1">
      <c r="B5024" s="171">
        <v>87521</v>
      </c>
      <c r="C5024" s="92" t="s">
        <v>5006</v>
      </c>
      <c r="D5024" s="92" t="s">
        <v>6284</v>
      </c>
      <c r="E5024" s="170">
        <v>53.21</v>
      </c>
    </row>
    <row r="5025" spans="2:5" ht="50.1" customHeight="1">
      <c r="B5025" s="171">
        <v>87522</v>
      </c>
      <c r="C5025" s="92" t="s">
        <v>5007</v>
      </c>
      <c r="D5025" s="92" t="s">
        <v>6284</v>
      </c>
      <c r="E5025" s="170">
        <v>54.09</v>
      </c>
    </row>
    <row r="5026" spans="2:5" ht="50.1" customHeight="1">
      <c r="B5026" s="171">
        <v>87523</v>
      </c>
      <c r="C5026" s="92" t="s">
        <v>5008</v>
      </c>
      <c r="D5026" s="92" t="s">
        <v>6284</v>
      </c>
      <c r="E5026" s="170">
        <v>60.35</v>
      </c>
    </row>
    <row r="5027" spans="2:5" ht="50.1" customHeight="1">
      <c r="B5027" s="171">
        <v>87524</v>
      </c>
      <c r="C5027" s="92" t="s">
        <v>5009</v>
      </c>
      <c r="D5027" s="92" t="s">
        <v>6284</v>
      </c>
      <c r="E5027" s="170">
        <v>61.09</v>
      </c>
    </row>
    <row r="5028" spans="2:5" ht="50.1" customHeight="1">
      <c r="B5028" s="171">
        <v>87525</v>
      </c>
      <c r="C5028" s="92" t="s">
        <v>5010</v>
      </c>
      <c r="D5028" s="92" t="s">
        <v>6284</v>
      </c>
      <c r="E5028" s="170">
        <v>93.29</v>
      </c>
    </row>
    <row r="5029" spans="2:5" ht="50.1" customHeight="1">
      <c r="B5029" s="171">
        <v>87526</v>
      </c>
      <c r="C5029" s="92" t="s">
        <v>5011</v>
      </c>
      <c r="D5029" s="92" t="s">
        <v>6284</v>
      </c>
      <c r="E5029" s="170">
        <v>94.24</v>
      </c>
    </row>
    <row r="5030" spans="2:5" ht="50.1" customHeight="1">
      <c r="B5030" s="171">
        <v>89043</v>
      </c>
      <c r="C5030" s="92" t="s">
        <v>5012</v>
      </c>
      <c r="D5030" s="92" t="s">
        <v>6284</v>
      </c>
      <c r="E5030" s="170">
        <v>56.8</v>
      </c>
    </row>
    <row r="5031" spans="2:5" ht="50.1" customHeight="1">
      <c r="B5031" s="171">
        <v>89168</v>
      </c>
      <c r="C5031" s="92" t="s">
        <v>5013</v>
      </c>
      <c r="D5031" s="92" t="s">
        <v>6284</v>
      </c>
      <c r="E5031" s="170">
        <v>58.53</v>
      </c>
    </row>
    <row r="5032" spans="2:5" ht="50.1" customHeight="1">
      <c r="B5032" s="171">
        <v>89977</v>
      </c>
      <c r="C5032" s="92" t="s">
        <v>5014</v>
      </c>
      <c r="D5032" s="92" t="s">
        <v>6284</v>
      </c>
      <c r="E5032" s="170">
        <v>99.78</v>
      </c>
    </row>
    <row r="5033" spans="2:5" ht="50.1" customHeight="1">
      <c r="B5033" s="171">
        <v>90112</v>
      </c>
      <c r="C5033" s="92" t="s">
        <v>5015</v>
      </c>
      <c r="D5033" s="92" t="s">
        <v>6284</v>
      </c>
      <c r="E5033" s="170">
        <v>53.8</v>
      </c>
    </row>
    <row r="5034" spans="2:5" ht="50.1" customHeight="1">
      <c r="B5034" s="171">
        <v>95474</v>
      </c>
      <c r="C5034" s="92" t="s">
        <v>5016</v>
      </c>
      <c r="D5034" s="92" t="s">
        <v>25</v>
      </c>
      <c r="E5034" s="170">
        <v>531.32000000000005</v>
      </c>
    </row>
    <row r="5035" spans="2:5" ht="50.1" customHeight="1">
      <c r="B5035" s="171">
        <v>89282</v>
      </c>
      <c r="C5035" s="92" t="s">
        <v>5017</v>
      </c>
      <c r="D5035" s="92" t="s">
        <v>6284</v>
      </c>
      <c r="E5035" s="170">
        <v>44.22</v>
      </c>
    </row>
    <row r="5036" spans="2:5" ht="50.1" customHeight="1">
      <c r="B5036" s="171">
        <v>89283</v>
      </c>
      <c r="C5036" s="92" t="s">
        <v>5018</v>
      </c>
      <c r="D5036" s="92" t="s">
        <v>6284</v>
      </c>
      <c r="E5036" s="170">
        <v>45.03</v>
      </c>
    </row>
    <row r="5037" spans="2:5" ht="50.1" customHeight="1">
      <c r="B5037" s="171">
        <v>89284</v>
      </c>
      <c r="C5037" s="92" t="s">
        <v>5019</v>
      </c>
      <c r="D5037" s="92" t="s">
        <v>6284</v>
      </c>
      <c r="E5037" s="170">
        <v>40.01</v>
      </c>
    </row>
    <row r="5038" spans="2:5" ht="50.1" customHeight="1">
      <c r="B5038" s="171">
        <v>89285</v>
      </c>
      <c r="C5038" s="92" t="s">
        <v>5020</v>
      </c>
      <c r="D5038" s="92" t="s">
        <v>6284</v>
      </c>
      <c r="E5038" s="170">
        <v>40.82</v>
      </c>
    </row>
    <row r="5039" spans="2:5" ht="50.1" customHeight="1">
      <c r="B5039" s="171">
        <v>89286</v>
      </c>
      <c r="C5039" s="92" t="s">
        <v>5021</v>
      </c>
      <c r="D5039" s="92" t="s">
        <v>6284</v>
      </c>
      <c r="E5039" s="170">
        <v>48</v>
      </c>
    </row>
    <row r="5040" spans="2:5" ht="50.1" customHeight="1">
      <c r="B5040" s="171">
        <v>89287</v>
      </c>
      <c r="C5040" s="92" t="s">
        <v>5022</v>
      </c>
      <c r="D5040" s="92" t="s">
        <v>6284</v>
      </c>
      <c r="E5040" s="170">
        <v>48.81</v>
      </c>
    </row>
    <row r="5041" spans="2:5" ht="50.1" customHeight="1">
      <c r="B5041" s="171">
        <v>89288</v>
      </c>
      <c r="C5041" s="92" t="s">
        <v>5023</v>
      </c>
      <c r="D5041" s="92" t="s">
        <v>6284</v>
      </c>
      <c r="E5041" s="170">
        <v>42.23</v>
      </c>
    </row>
    <row r="5042" spans="2:5" ht="50.1" customHeight="1">
      <c r="B5042" s="171">
        <v>89289</v>
      </c>
      <c r="C5042" s="92" t="s">
        <v>5024</v>
      </c>
      <c r="D5042" s="92" t="s">
        <v>6284</v>
      </c>
      <c r="E5042" s="170">
        <v>43.04</v>
      </c>
    </row>
    <row r="5043" spans="2:5" ht="50.1" customHeight="1">
      <c r="B5043" s="171">
        <v>89290</v>
      </c>
      <c r="C5043" s="92" t="s">
        <v>5025</v>
      </c>
      <c r="D5043" s="92" t="s">
        <v>6284</v>
      </c>
      <c r="E5043" s="170">
        <v>51.95</v>
      </c>
    </row>
    <row r="5044" spans="2:5" ht="50.1" customHeight="1">
      <c r="B5044" s="171">
        <v>89291</v>
      </c>
      <c r="C5044" s="92" t="s">
        <v>5026</v>
      </c>
      <c r="D5044" s="92" t="s">
        <v>6284</v>
      </c>
      <c r="E5044" s="170">
        <v>52.85</v>
      </c>
    </row>
    <row r="5045" spans="2:5" ht="50.1" customHeight="1">
      <c r="B5045" s="171">
        <v>89292</v>
      </c>
      <c r="C5045" s="92" t="s">
        <v>5027</v>
      </c>
      <c r="D5045" s="92" t="s">
        <v>6284</v>
      </c>
      <c r="E5045" s="170">
        <v>47.79</v>
      </c>
    </row>
    <row r="5046" spans="2:5" ht="50.1" customHeight="1">
      <c r="B5046" s="171">
        <v>89293</v>
      </c>
      <c r="C5046" s="92" t="s">
        <v>5028</v>
      </c>
      <c r="D5046" s="92" t="s">
        <v>6284</v>
      </c>
      <c r="E5046" s="170">
        <v>48.69</v>
      </c>
    </row>
    <row r="5047" spans="2:5" ht="50.1" customHeight="1">
      <c r="B5047" s="171">
        <v>89294</v>
      </c>
      <c r="C5047" s="92" t="s">
        <v>5029</v>
      </c>
      <c r="D5047" s="92" t="s">
        <v>6284</v>
      </c>
      <c r="E5047" s="170">
        <v>57.04</v>
      </c>
    </row>
    <row r="5048" spans="2:5" ht="50.1" customHeight="1">
      <c r="B5048" s="171">
        <v>89295</v>
      </c>
      <c r="C5048" s="92" t="s">
        <v>5030</v>
      </c>
      <c r="D5048" s="92" t="s">
        <v>6284</v>
      </c>
      <c r="E5048" s="170">
        <v>57.94</v>
      </c>
    </row>
    <row r="5049" spans="2:5" ht="50.1" customHeight="1">
      <c r="B5049" s="171">
        <v>89296</v>
      </c>
      <c r="C5049" s="92" t="s">
        <v>5031</v>
      </c>
      <c r="D5049" s="92" t="s">
        <v>6284</v>
      </c>
      <c r="E5049" s="170">
        <v>50.71</v>
      </c>
    </row>
    <row r="5050" spans="2:5" ht="50.1" customHeight="1">
      <c r="B5050" s="171">
        <v>89297</v>
      </c>
      <c r="C5050" s="92" t="s">
        <v>5032</v>
      </c>
      <c r="D5050" s="92" t="s">
        <v>6284</v>
      </c>
      <c r="E5050" s="170">
        <v>51.61</v>
      </c>
    </row>
    <row r="5051" spans="2:5" ht="50.1" customHeight="1">
      <c r="B5051" s="171">
        <v>89298</v>
      </c>
      <c r="C5051" s="92" t="s">
        <v>5033</v>
      </c>
      <c r="D5051" s="92" t="s">
        <v>6284</v>
      </c>
      <c r="E5051" s="170">
        <v>53.26</v>
      </c>
    </row>
    <row r="5052" spans="2:5" ht="50.1" customHeight="1">
      <c r="B5052" s="171">
        <v>89299</v>
      </c>
      <c r="C5052" s="92" t="s">
        <v>5034</v>
      </c>
      <c r="D5052" s="92" t="s">
        <v>6284</v>
      </c>
      <c r="E5052" s="170">
        <v>54.41</v>
      </c>
    </row>
    <row r="5053" spans="2:5" ht="50.1" customHeight="1">
      <c r="B5053" s="171">
        <v>89300</v>
      </c>
      <c r="C5053" s="92" t="s">
        <v>5035</v>
      </c>
      <c r="D5053" s="92" t="s">
        <v>6284</v>
      </c>
      <c r="E5053" s="170">
        <v>49.04</v>
      </c>
    </row>
    <row r="5054" spans="2:5" ht="50.1" customHeight="1">
      <c r="B5054" s="171">
        <v>89301</v>
      </c>
      <c r="C5054" s="92" t="s">
        <v>5036</v>
      </c>
      <c r="D5054" s="92" t="s">
        <v>6284</v>
      </c>
      <c r="E5054" s="170">
        <v>50.19</v>
      </c>
    </row>
    <row r="5055" spans="2:5" ht="50.1" customHeight="1">
      <c r="B5055" s="171">
        <v>89302</v>
      </c>
      <c r="C5055" s="92" t="s">
        <v>5037</v>
      </c>
      <c r="D5055" s="92" t="s">
        <v>6284</v>
      </c>
      <c r="E5055" s="170">
        <v>59.71</v>
      </c>
    </row>
    <row r="5056" spans="2:5" ht="50.1" customHeight="1">
      <c r="B5056" s="171">
        <v>89303</v>
      </c>
      <c r="C5056" s="92" t="s">
        <v>5038</v>
      </c>
      <c r="D5056" s="92" t="s">
        <v>6284</v>
      </c>
      <c r="E5056" s="170">
        <v>60.86</v>
      </c>
    </row>
    <row r="5057" spans="2:5" ht="50.1" customHeight="1">
      <c r="B5057" s="171">
        <v>89304</v>
      </c>
      <c r="C5057" s="92" t="s">
        <v>5039</v>
      </c>
      <c r="D5057" s="92" t="s">
        <v>6284</v>
      </c>
      <c r="E5057" s="170">
        <v>52.92</v>
      </c>
    </row>
    <row r="5058" spans="2:5" ht="50.1" customHeight="1">
      <c r="B5058" s="171">
        <v>89305</v>
      </c>
      <c r="C5058" s="92" t="s">
        <v>5040</v>
      </c>
      <c r="D5058" s="92" t="s">
        <v>6284</v>
      </c>
      <c r="E5058" s="170">
        <v>54.07</v>
      </c>
    </row>
    <row r="5059" spans="2:5" ht="50.1" customHeight="1">
      <c r="B5059" s="171">
        <v>89306</v>
      </c>
      <c r="C5059" s="92" t="s">
        <v>5041</v>
      </c>
      <c r="D5059" s="92" t="s">
        <v>6284</v>
      </c>
      <c r="E5059" s="170">
        <v>61.18</v>
      </c>
    </row>
    <row r="5060" spans="2:5" ht="50.1" customHeight="1">
      <c r="B5060" s="171">
        <v>89307</v>
      </c>
      <c r="C5060" s="92" t="s">
        <v>5042</v>
      </c>
      <c r="D5060" s="92" t="s">
        <v>6284</v>
      </c>
      <c r="E5060" s="170">
        <v>62.45</v>
      </c>
    </row>
    <row r="5061" spans="2:5" ht="50.1" customHeight="1">
      <c r="B5061" s="171">
        <v>89308</v>
      </c>
      <c r="C5061" s="92" t="s">
        <v>5043</v>
      </c>
      <c r="D5061" s="92" t="s">
        <v>6284</v>
      </c>
      <c r="E5061" s="170">
        <v>57.02</v>
      </c>
    </row>
    <row r="5062" spans="2:5" ht="50.1" customHeight="1">
      <c r="B5062" s="171">
        <v>89309</v>
      </c>
      <c r="C5062" s="92" t="s">
        <v>5044</v>
      </c>
      <c r="D5062" s="92" t="s">
        <v>6284</v>
      </c>
      <c r="E5062" s="170">
        <v>58.29</v>
      </c>
    </row>
    <row r="5063" spans="2:5" ht="50.1" customHeight="1">
      <c r="B5063" s="171">
        <v>89310</v>
      </c>
      <c r="C5063" s="92" t="s">
        <v>5045</v>
      </c>
      <c r="D5063" s="92" t="s">
        <v>6284</v>
      </c>
      <c r="E5063" s="170">
        <v>68.88</v>
      </c>
    </row>
    <row r="5064" spans="2:5" ht="50.1" customHeight="1">
      <c r="B5064" s="171">
        <v>89311</v>
      </c>
      <c r="C5064" s="92" t="s">
        <v>5046</v>
      </c>
      <c r="D5064" s="92" t="s">
        <v>6284</v>
      </c>
      <c r="E5064" s="170">
        <v>70.150000000000006</v>
      </c>
    </row>
    <row r="5065" spans="2:5" ht="50.1" customHeight="1">
      <c r="B5065" s="171">
        <v>89312</v>
      </c>
      <c r="C5065" s="92" t="s">
        <v>5047</v>
      </c>
      <c r="D5065" s="92" t="s">
        <v>6284</v>
      </c>
      <c r="E5065" s="170">
        <v>61.59</v>
      </c>
    </row>
    <row r="5066" spans="2:5" ht="50.1" customHeight="1">
      <c r="B5066" s="171">
        <v>89313</v>
      </c>
      <c r="C5066" s="92" t="s">
        <v>5048</v>
      </c>
      <c r="D5066" s="92" t="s">
        <v>6284</v>
      </c>
      <c r="E5066" s="170">
        <v>62.86</v>
      </c>
    </row>
    <row r="5067" spans="2:5" ht="50.1" customHeight="1">
      <c r="B5067" s="171">
        <v>95465</v>
      </c>
      <c r="C5067" s="92" t="s">
        <v>5049</v>
      </c>
      <c r="D5067" s="92" t="s">
        <v>6284</v>
      </c>
      <c r="E5067" s="170">
        <v>109.15</v>
      </c>
    </row>
    <row r="5068" spans="2:5" ht="50.1" customHeight="1">
      <c r="B5068" s="171">
        <v>87447</v>
      </c>
      <c r="C5068" s="92" t="s">
        <v>5050</v>
      </c>
      <c r="D5068" s="92" t="s">
        <v>6284</v>
      </c>
      <c r="E5068" s="170">
        <v>42.39</v>
      </c>
    </row>
    <row r="5069" spans="2:5" ht="50.1" customHeight="1">
      <c r="B5069" s="171">
        <v>87448</v>
      </c>
      <c r="C5069" s="92" t="s">
        <v>5051</v>
      </c>
      <c r="D5069" s="92" t="s">
        <v>6284</v>
      </c>
      <c r="E5069" s="170">
        <v>42.69</v>
      </c>
    </row>
    <row r="5070" spans="2:5" ht="50.1" customHeight="1">
      <c r="B5070" s="171">
        <v>87449</v>
      </c>
      <c r="C5070" s="92" t="s">
        <v>5052</v>
      </c>
      <c r="D5070" s="92" t="s">
        <v>6284</v>
      </c>
      <c r="E5070" s="170">
        <v>54.33</v>
      </c>
    </row>
    <row r="5071" spans="2:5" ht="50.1" customHeight="1">
      <c r="B5071" s="171">
        <v>87450</v>
      </c>
      <c r="C5071" s="92" t="s">
        <v>5053</v>
      </c>
      <c r="D5071" s="92" t="s">
        <v>6284</v>
      </c>
      <c r="E5071" s="170">
        <v>55.06</v>
      </c>
    </row>
    <row r="5072" spans="2:5" ht="50.1" customHeight="1">
      <c r="B5072" s="171">
        <v>87451</v>
      </c>
      <c r="C5072" s="92" t="s">
        <v>5054</v>
      </c>
      <c r="D5072" s="92" t="s">
        <v>6284</v>
      </c>
      <c r="E5072" s="170">
        <v>65.760000000000005</v>
      </c>
    </row>
    <row r="5073" spans="2:5" ht="50.1" customHeight="1">
      <c r="B5073" s="171">
        <v>87452</v>
      </c>
      <c r="C5073" s="92" t="s">
        <v>5055</v>
      </c>
      <c r="D5073" s="92" t="s">
        <v>6284</v>
      </c>
      <c r="E5073" s="170">
        <v>66.09</v>
      </c>
    </row>
    <row r="5074" spans="2:5" ht="50.1" customHeight="1">
      <c r="B5074" s="171">
        <v>87453</v>
      </c>
      <c r="C5074" s="92" t="s">
        <v>5056</v>
      </c>
      <c r="D5074" s="92" t="s">
        <v>6284</v>
      </c>
      <c r="E5074" s="170">
        <v>39.07</v>
      </c>
    </row>
    <row r="5075" spans="2:5" ht="50.1" customHeight="1">
      <c r="B5075" s="171">
        <v>87454</v>
      </c>
      <c r="C5075" s="92" t="s">
        <v>5057</v>
      </c>
      <c r="D5075" s="92" t="s">
        <v>6284</v>
      </c>
      <c r="E5075" s="170">
        <v>39.69</v>
      </c>
    </row>
    <row r="5076" spans="2:5" ht="50.1" customHeight="1">
      <c r="B5076" s="171">
        <v>87455</v>
      </c>
      <c r="C5076" s="92" t="s">
        <v>5058</v>
      </c>
      <c r="D5076" s="92" t="s">
        <v>6284</v>
      </c>
      <c r="E5076" s="170">
        <v>50.16</v>
      </c>
    </row>
    <row r="5077" spans="2:5" ht="50.1" customHeight="1">
      <c r="B5077" s="171">
        <v>87456</v>
      </c>
      <c r="C5077" s="92" t="s">
        <v>5059</v>
      </c>
      <c r="D5077" s="92" t="s">
        <v>6284</v>
      </c>
      <c r="E5077" s="170">
        <v>51.15</v>
      </c>
    </row>
    <row r="5078" spans="2:5" ht="50.1" customHeight="1">
      <c r="B5078" s="171">
        <v>87457</v>
      </c>
      <c r="C5078" s="92" t="s">
        <v>5060</v>
      </c>
      <c r="D5078" s="92" t="s">
        <v>6284</v>
      </c>
      <c r="E5078" s="170">
        <v>60.99</v>
      </c>
    </row>
    <row r="5079" spans="2:5" ht="50.1" customHeight="1">
      <c r="B5079" s="171">
        <v>87458</v>
      </c>
      <c r="C5079" s="92" t="s">
        <v>5061</v>
      </c>
      <c r="D5079" s="92" t="s">
        <v>6284</v>
      </c>
      <c r="E5079" s="170">
        <v>61.89</v>
      </c>
    </row>
    <row r="5080" spans="2:5" ht="50.1" customHeight="1">
      <c r="B5080" s="171">
        <v>87459</v>
      </c>
      <c r="C5080" s="92" t="s">
        <v>5062</v>
      </c>
      <c r="D5080" s="92" t="s">
        <v>6284</v>
      </c>
      <c r="E5080" s="170">
        <v>47.59</v>
      </c>
    </row>
    <row r="5081" spans="2:5" ht="50.1" customHeight="1">
      <c r="B5081" s="171">
        <v>87460</v>
      </c>
      <c r="C5081" s="92" t="s">
        <v>5063</v>
      </c>
      <c r="D5081" s="92" t="s">
        <v>6284</v>
      </c>
      <c r="E5081" s="170">
        <v>48.21</v>
      </c>
    </row>
    <row r="5082" spans="2:5" ht="50.1" customHeight="1">
      <c r="B5082" s="171">
        <v>87461</v>
      </c>
      <c r="C5082" s="92" t="s">
        <v>5064</v>
      </c>
      <c r="D5082" s="92" t="s">
        <v>6284</v>
      </c>
      <c r="E5082" s="170">
        <v>59.55</v>
      </c>
    </row>
    <row r="5083" spans="2:5" ht="50.1" customHeight="1">
      <c r="B5083" s="171">
        <v>87462</v>
      </c>
      <c r="C5083" s="92" t="s">
        <v>5065</v>
      </c>
      <c r="D5083" s="92" t="s">
        <v>6284</v>
      </c>
      <c r="E5083" s="170">
        <v>60.28</v>
      </c>
    </row>
    <row r="5084" spans="2:5" ht="50.1" customHeight="1">
      <c r="B5084" s="171">
        <v>87463</v>
      </c>
      <c r="C5084" s="92" t="s">
        <v>5066</v>
      </c>
      <c r="D5084" s="92" t="s">
        <v>6284</v>
      </c>
      <c r="E5084" s="170">
        <v>70.47</v>
      </c>
    </row>
    <row r="5085" spans="2:5" ht="50.1" customHeight="1">
      <c r="B5085" s="171">
        <v>87464</v>
      </c>
      <c r="C5085" s="92" t="s">
        <v>5067</v>
      </c>
      <c r="D5085" s="92" t="s">
        <v>6284</v>
      </c>
      <c r="E5085" s="170">
        <v>71.37</v>
      </c>
    </row>
    <row r="5086" spans="2:5" ht="50.1" customHeight="1">
      <c r="B5086" s="171">
        <v>87465</v>
      </c>
      <c r="C5086" s="92" t="s">
        <v>5068</v>
      </c>
      <c r="D5086" s="92" t="s">
        <v>6284</v>
      </c>
      <c r="E5086" s="170">
        <v>42</v>
      </c>
    </row>
    <row r="5087" spans="2:5" ht="50.1" customHeight="1">
      <c r="B5087" s="171">
        <v>87466</v>
      </c>
      <c r="C5087" s="92" t="s">
        <v>5069</v>
      </c>
      <c r="D5087" s="92" t="s">
        <v>6284</v>
      </c>
      <c r="E5087" s="170">
        <v>42.62</v>
      </c>
    </row>
    <row r="5088" spans="2:5" ht="50.1" customHeight="1">
      <c r="B5088" s="171">
        <v>87467</v>
      </c>
      <c r="C5088" s="92" t="s">
        <v>5070</v>
      </c>
      <c r="D5088" s="92" t="s">
        <v>6284</v>
      </c>
      <c r="E5088" s="170">
        <v>53.38</v>
      </c>
    </row>
    <row r="5089" spans="2:5" ht="50.1" customHeight="1">
      <c r="B5089" s="171">
        <v>87468</v>
      </c>
      <c r="C5089" s="92" t="s">
        <v>5071</v>
      </c>
      <c r="D5089" s="92" t="s">
        <v>6284</v>
      </c>
      <c r="E5089" s="170">
        <v>54.11</v>
      </c>
    </row>
    <row r="5090" spans="2:5" ht="50.1" customHeight="1">
      <c r="B5090" s="171">
        <v>87469</v>
      </c>
      <c r="C5090" s="92" t="s">
        <v>5072</v>
      </c>
      <c r="D5090" s="92" t="s">
        <v>6284</v>
      </c>
      <c r="E5090" s="170">
        <v>64.31</v>
      </c>
    </row>
    <row r="5091" spans="2:5" ht="50.1" customHeight="1">
      <c r="B5091" s="171">
        <v>87470</v>
      </c>
      <c r="C5091" s="92" t="s">
        <v>5073</v>
      </c>
      <c r="D5091" s="92" t="s">
        <v>6284</v>
      </c>
      <c r="E5091" s="170">
        <v>65.209999999999994</v>
      </c>
    </row>
    <row r="5092" spans="2:5" ht="50.1" customHeight="1">
      <c r="B5092" s="171">
        <v>89044</v>
      </c>
      <c r="C5092" s="92" t="s">
        <v>5074</v>
      </c>
      <c r="D5092" s="92" t="s">
        <v>6284</v>
      </c>
      <c r="E5092" s="170">
        <v>42.14</v>
      </c>
    </row>
    <row r="5093" spans="2:5" ht="50.1" customHeight="1">
      <c r="B5093" s="171">
        <v>89169</v>
      </c>
      <c r="C5093" s="92" t="s">
        <v>5075</v>
      </c>
      <c r="D5093" s="92" t="s">
        <v>6284</v>
      </c>
      <c r="E5093" s="170">
        <v>42.86</v>
      </c>
    </row>
    <row r="5094" spans="2:5" ht="50.1" customHeight="1">
      <c r="B5094" s="171">
        <v>89978</v>
      </c>
      <c r="C5094" s="92" t="s">
        <v>5076</v>
      </c>
      <c r="D5094" s="92" t="s">
        <v>6284</v>
      </c>
      <c r="E5094" s="170">
        <v>54.46</v>
      </c>
    </row>
    <row r="5095" spans="2:5" ht="50.1" customHeight="1">
      <c r="B5095" s="92" t="s">
        <v>5077</v>
      </c>
      <c r="C5095" s="92" t="s">
        <v>5078</v>
      </c>
      <c r="D5095" s="92" t="s">
        <v>6284</v>
      </c>
      <c r="E5095" s="170">
        <v>94.14</v>
      </c>
    </row>
    <row r="5096" spans="2:5" ht="50.1" customHeight="1">
      <c r="B5096" s="92" t="s">
        <v>5079</v>
      </c>
      <c r="C5096" s="92" t="s">
        <v>5080</v>
      </c>
      <c r="D5096" s="92" t="s">
        <v>6284</v>
      </c>
      <c r="E5096" s="170">
        <v>94.3</v>
      </c>
    </row>
    <row r="5097" spans="2:5" ht="50.1" customHeight="1">
      <c r="B5097" s="92" t="s">
        <v>5081</v>
      </c>
      <c r="C5097" s="92" t="s">
        <v>5082</v>
      </c>
      <c r="D5097" s="92" t="s">
        <v>6284</v>
      </c>
      <c r="E5097" s="170">
        <v>163.30000000000001</v>
      </c>
    </row>
    <row r="5098" spans="2:5" ht="50.1" customHeight="1">
      <c r="B5098" s="171">
        <v>89453</v>
      </c>
      <c r="C5098" s="92" t="s">
        <v>5083</v>
      </c>
      <c r="D5098" s="92" t="s">
        <v>6284</v>
      </c>
      <c r="E5098" s="170">
        <v>47.62</v>
      </c>
    </row>
    <row r="5099" spans="2:5" ht="50.1" customHeight="1">
      <c r="B5099" s="171">
        <v>89454</v>
      </c>
      <c r="C5099" s="92" t="s">
        <v>5084</v>
      </c>
      <c r="D5099" s="92" t="s">
        <v>6284</v>
      </c>
      <c r="E5099" s="170">
        <v>45.1</v>
      </c>
    </row>
    <row r="5100" spans="2:5" ht="50.1" customHeight="1">
      <c r="B5100" s="171">
        <v>89455</v>
      </c>
      <c r="C5100" s="92" t="s">
        <v>5085</v>
      </c>
      <c r="D5100" s="92" t="s">
        <v>6284</v>
      </c>
      <c r="E5100" s="170">
        <v>58.59</v>
      </c>
    </row>
    <row r="5101" spans="2:5" ht="50.1" customHeight="1">
      <c r="B5101" s="171">
        <v>89456</v>
      </c>
      <c r="C5101" s="92" t="s">
        <v>5086</v>
      </c>
      <c r="D5101" s="92" t="s">
        <v>6284</v>
      </c>
      <c r="E5101" s="170">
        <v>55.59</v>
      </c>
    </row>
    <row r="5102" spans="2:5" ht="50.1" customHeight="1">
      <c r="B5102" s="171">
        <v>89457</v>
      </c>
      <c r="C5102" s="92" t="s">
        <v>5087</v>
      </c>
      <c r="D5102" s="92" t="s">
        <v>6284</v>
      </c>
      <c r="E5102" s="170">
        <v>50.85</v>
      </c>
    </row>
    <row r="5103" spans="2:5" ht="50.1" customHeight="1">
      <c r="B5103" s="171">
        <v>89458</v>
      </c>
      <c r="C5103" s="92" t="s">
        <v>5088</v>
      </c>
      <c r="D5103" s="92" t="s">
        <v>6284</v>
      </c>
      <c r="E5103" s="170">
        <v>46.91</v>
      </c>
    </row>
    <row r="5104" spans="2:5" ht="50.1" customHeight="1">
      <c r="B5104" s="171">
        <v>89459</v>
      </c>
      <c r="C5104" s="92" t="s">
        <v>5089</v>
      </c>
      <c r="D5104" s="92" t="s">
        <v>6284</v>
      </c>
      <c r="E5104" s="170">
        <v>62.97</v>
      </c>
    </row>
    <row r="5105" spans="2:5" ht="50.1" customHeight="1">
      <c r="B5105" s="171">
        <v>89460</v>
      </c>
      <c r="C5105" s="92" t="s">
        <v>5090</v>
      </c>
      <c r="D5105" s="92" t="s">
        <v>6284</v>
      </c>
      <c r="E5105" s="170">
        <v>58.26</v>
      </c>
    </row>
    <row r="5106" spans="2:5" ht="50.1" customHeight="1">
      <c r="B5106" s="171">
        <v>89462</v>
      </c>
      <c r="C5106" s="92" t="s">
        <v>5091</v>
      </c>
      <c r="D5106" s="92" t="s">
        <v>6284</v>
      </c>
      <c r="E5106" s="170">
        <v>54.98</v>
      </c>
    </row>
    <row r="5107" spans="2:5" ht="50.1" customHeight="1">
      <c r="B5107" s="171">
        <v>89463</v>
      </c>
      <c r="C5107" s="92" t="s">
        <v>5092</v>
      </c>
      <c r="D5107" s="92" t="s">
        <v>6284</v>
      </c>
      <c r="E5107" s="170">
        <v>52.67</v>
      </c>
    </row>
    <row r="5108" spans="2:5" ht="50.1" customHeight="1">
      <c r="B5108" s="171">
        <v>89464</v>
      </c>
      <c r="C5108" s="92" t="s">
        <v>5093</v>
      </c>
      <c r="D5108" s="92" t="s">
        <v>6284</v>
      </c>
      <c r="E5108" s="170">
        <v>72.5</v>
      </c>
    </row>
    <row r="5109" spans="2:5" ht="50.1" customHeight="1">
      <c r="B5109" s="171">
        <v>89465</v>
      </c>
      <c r="C5109" s="92" t="s">
        <v>5094</v>
      </c>
      <c r="D5109" s="92" t="s">
        <v>6284</v>
      </c>
      <c r="E5109" s="170">
        <v>69.8</v>
      </c>
    </row>
    <row r="5110" spans="2:5" ht="50.1" customHeight="1">
      <c r="B5110" s="171">
        <v>89466</v>
      </c>
      <c r="C5110" s="92" t="s">
        <v>5095</v>
      </c>
      <c r="D5110" s="92" t="s">
        <v>6284</v>
      </c>
      <c r="E5110" s="170">
        <v>58.43</v>
      </c>
    </row>
    <row r="5111" spans="2:5" ht="50.1" customHeight="1">
      <c r="B5111" s="171">
        <v>89467</v>
      </c>
      <c r="C5111" s="92" t="s">
        <v>5096</v>
      </c>
      <c r="D5111" s="92" t="s">
        <v>6284</v>
      </c>
      <c r="E5111" s="170">
        <v>54.53</v>
      </c>
    </row>
    <row r="5112" spans="2:5" ht="50.1" customHeight="1">
      <c r="B5112" s="171">
        <v>89468</v>
      </c>
      <c r="C5112" s="92" t="s">
        <v>5097</v>
      </c>
      <c r="D5112" s="92" t="s">
        <v>6284</v>
      </c>
      <c r="E5112" s="170">
        <v>76.67</v>
      </c>
    </row>
    <row r="5113" spans="2:5" ht="50.1" customHeight="1">
      <c r="B5113" s="171">
        <v>89469</v>
      </c>
      <c r="C5113" s="92" t="s">
        <v>5098</v>
      </c>
      <c r="D5113" s="92" t="s">
        <v>6284</v>
      </c>
      <c r="E5113" s="170">
        <v>72.08</v>
      </c>
    </row>
    <row r="5114" spans="2:5" ht="50.1" customHeight="1">
      <c r="B5114" s="171">
        <v>89470</v>
      </c>
      <c r="C5114" s="92" t="s">
        <v>5099</v>
      </c>
      <c r="D5114" s="92" t="s">
        <v>6284</v>
      </c>
      <c r="E5114" s="170">
        <v>58.04</v>
      </c>
    </row>
    <row r="5115" spans="2:5" ht="50.1" customHeight="1">
      <c r="B5115" s="171">
        <v>89471</v>
      </c>
      <c r="C5115" s="92" t="s">
        <v>5100</v>
      </c>
      <c r="D5115" s="92" t="s">
        <v>6284</v>
      </c>
      <c r="E5115" s="170">
        <v>55.51</v>
      </c>
    </row>
    <row r="5116" spans="2:5" ht="50.1" customHeight="1">
      <c r="B5116" s="171">
        <v>89472</v>
      </c>
      <c r="C5116" s="92" t="s">
        <v>5101</v>
      </c>
      <c r="D5116" s="92" t="s">
        <v>6284</v>
      </c>
      <c r="E5116" s="170">
        <v>68.790000000000006</v>
      </c>
    </row>
    <row r="5117" spans="2:5" ht="50.1" customHeight="1">
      <c r="B5117" s="171">
        <v>89473</v>
      </c>
      <c r="C5117" s="92" t="s">
        <v>5102</v>
      </c>
      <c r="D5117" s="92" t="s">
        <v>6284</v>
      </c>
      <c r="E5117" s="170">
        <v>66</v>
      </c>
    </row>
    <row r="5118" spans="2:5" ht="50.1" customHeight="1">
      <c r="B5118" s="171">
        <v>89474</v>
      </c>
      <c r="C5118" s="92" t="s">
        <v>5103</v>
      </c>
      <c r="D5118" s="92" t="s">
        <v>6284</v>
      </c>
      <c r="E5118" s="170">
        <v>64.19</v>
      </c>
    </row>
    <row r="5119" spans="2:5" ht="50.1" customHeight="1">
      <c r="B5119" s="171">
        <v>89475</v>
      </c>
      <c r="C5119" s="92" t="s">
        <v>5104</v>
      </c>
      <c r="D5119" s="92" t="s">
        <v>6284</v>
      </c>
      <c r="E5119" s="170">
        <v>58.92</v>
      </c>
    </row>
    <row r="5120" spans="2:5" ht="50.1" customHeight="1">
      <c r="B5120" s="171">
        <v>89476</v>
      </c>
      <c r="C5120" s="92" t="s">
        <v>5105</v>
      </c>
      <c r="D5120" s="92" t="s">
        <v>6284</v>
      </c>
      <c r="E5120" s="170">
        <v>76.3</v>
      </c>
    </row>
    <row r="5121" spans="2:5" ht="50.1" customHeight="1">
      <c r="B5121" s="171">
        <v>89477</v>
      </c>
      <c r="C5121" s="92" t="s">
        <v>5106</v>
      </c>
      <c r="D5121" s="92" t="s">
        <v>6284</v>
      </c>
      <c r="E5121" s="170">
        <v>70.430000000000007</v>
      </c>
    </row>
    <row r="5122" spans="2:5" ht="50.1" customHeight="1">
      <c r="B5122" s="171">
        <v>89478</v>
      </c>
      <c r="C5122" s="92" t="s">
        <v>5107</v>
      </c>
      <c r="D5122" s="92" t="s">
        <v>6284</v>
      </c>
      <c r="E5122" s="170">
        <v>65.58</v>
      </c>
    </row>
    <row r="5123" spans="2:5" ht="50.1" customHeight="1">
      <c r="B5123" s="171">
        <v>89479</v>
      </c>
      <c r="C5123" s="92" t="s">
        <v>5108</v>
      </c>
      <c r="D5123" s="92" t="s">
        <v>6284</v>
      </c>
      <c r="E5123" s="170">
        <v>63.27</v>
      </c>
    </row>
    <row r="5124" spans="2:5" ht="50.1" customHeight="1">
      <c r="B5124" s="171">
        <v>89480</v>
      </c>
      <c r="C5124" s="92" t="s">
        <v>5109</v>
      </c>
      <c r="D5124" s="92" t="s">
        <v>6284</v>
      </c>
      <c r="E5124" s="170">
        <v>82.9</v>
      </c>
    </row>
    <row r="5125" spans="2:5" ht="50.1" customHeight="1">
      <c r="B5125" s="171">
        <v>89483</v>
      </c>
      <c r="C5125" s="92" t="s">
        <v>5110</v>
      </c>
      <c r="D5125" s="92" t="s">
        <v>6284</v>
      </c>
      <c r="E5125" s="170">
        <v>80.38</v>
      </c>
    </row>
    <row r="5126" spans="2:5" ht="50.1" customHeight="1">
      <c r="B5126" s="171">
        <v>89484</v>
      </c>
      <c r="C5126" s="92" t="s">
        <v>5111</v>
      </c>
      <c r="D5126" s="92" t="s">
        <v>6284</v>
      </c>
      <c r="E5126" s="170">
        <v>71.959999999999994</v>
      </c>
    </row>
    <row r="5127" spans="2:5" ht="50.1" customHeight="1">
      <c r="B5127" s="171">
        <v>89486</v>
      </c>
      <c r="C5127" s="92" t="s">
        <v>5112</v>
      </c>
      <c r="D5127" s="92" t="s">
        <v>6284</v>
      </c>
      <c r="E5127" s="170">
        <v>66.930000000000007</v>
      </c>
    </row>
    <row r="5128" spans="2:5" ht="50.1" customHeight="1">
      <c r="B5128" s="171">
        <v>89487</v>
      </c>
      <c r="C5128" s="92" t="s">
        <v>5113</v>
      </c>
      <c r="D5128" s="92" t="s">
        <v>6284</v>
      </c>
      <c r="E5128" s="170">
        <v>90.18</v>
      </c>
    </row>
    <row r="5129" spans="2:5" ht="50.1" customHeight="1">
      <c r="B5129" s="171">
        <v>89488</v>
      </c>
      <c r="C5129" s="92" t="s">
        <v>5114</v>
      </c>
      <c r="D5129" s="92" t="s">
        <v>6284</v>
      </c>
      <c r="E5129" s="170">
        <v>84.44</v>
      </c>
    </row>
    <row r="5130" spans="2:5" ht="50.1" customHeight="1">
      <c r="B5130" s="171">
        <v>91815</v>
      </c>
      <c r="C5130" s="92" t="s">
        <v>5115</v>
      </c>
      <c r="D5130" s="92" t="s">
        <v>6284</v>
      </c>
      <c r="E5130" s="170">
        <v>47.53</v>
      </c>
    </row>
    <row r="5131" spans="2:5" ht="50.1" customHeight="1">
      <c r="B5131" s="171">
        <v>91816</v>
      </c>
      <c r="C5131" s="92" t="s">
        <v>5116</v>
      </c>
      <c r="D5131" s="92" t="s">
        <v>6284</v>
      </c>
      <c r="E5131" s="170">
        <v>55.04</v>
      </c>
    </row>
    <row r="5132" spans="2:5" ht="50.1" customHeight="1">
      <c r="B5132" s="171">
        <v>72139</v>
      </c>
      <c r="C5132" s="92" t="s">
        <v>5117</v>
      </c>
      <c r="D5132" s="92" t="s">
        <v>6284</v>
      </c>
      <c r="E5132" s="170">
        <v>420.64</v>
      </c>
    </row>
    <row r="5133" spans="2:5" ht="50.1" customHeight="1">
      <c r="B5133" s="171">
        <v>72175</v>
      </c>
      <c r="C5133" s="92" t="s">
        <v>5118</v>
      </c>
      <c r="D5133" s="92" t="s">
        <v>6284</v>
      </c>
      <c r="E5133" s="170">
        <v>423.64</v>
      </c>
    </row>
    <row r="5134" spans="2:5" ht="50.1" customHeight="1">
      <c r="B5134" s="171">
        <v>72176</v>
      </c>
      <c r="C5134" s="92" t="s">
        <v>5119</v>
      </c>
      <c r="D5134" s="92" t="s">
        <v>6284</v>
      </c>
      <c r="E5134" s="170">
        <v>426.64</v>
      </c>
    </row>
    <row r="5135" spans="2:5" ht="50.1" customHeight="1">
      <c r="B5135" s="171">
        <v>72178</v>
      </c>
      <c r="C5135" s="92" t="s">
        <v>5120</v>
      </c>
      <c r="D5135" s="92" t="s">
        <v>6284</v>
      </c>
      <c r="E5135" s="170">
        <v>20.010000000000002</v>
      </c>
    </row>
    <row r="5136" spans="2:5" ht="50.1" customHeight="1">
      <c r="B5136" s="171">
        <v>72179</v>
      </c>
      <c r="C5136" s="92" t="s">
        <v>5121</v>
      </c>
      <c r="D5136" s="92" t="s">
        <v>6284</v>
      </c>
      <c r="E5136" s="170">
        <v>46.42</v>
      </c>
    </row>
    <row r="5137" spans="2:5" ht="50.1" customHeight="1">
      <c r="B5137" s="171">
        <v>72180</v>
      </c>
      <c r="C5137" s="92" t="s">
        <v>5122</v>
      </c>
      <c r="D5137" s="92" t="s">
        <v>6284</v>
      </c>
      <c r="E5137" s="170">
        <v>12.81</v>
      </c>
    </row>
    <row r="5138" spans="2:5" ht="50.1" customHeight="1">
      <c r="B5138" s="171">
        <v>72181</v>
      </c>
      <c r="C5138" s="92" t="s">
        <v>5123</v>
      </c>
      <c r="D5138" s="92" t="s">
        <v>6284</v>
      </c>
      <c r="E5138" s="170">
        <v>26.02</v>
      </c>
    </row>
    <row r="5139" spans="2:5" ht="50.1" customHeight="1">
      <c r="B5139" s="92" t="s">
        <v>5124</v>
      </c>
      <c r="C5139" s="92" t="s">
        <v>5125</v>
      </c>
      <c r="D5139" s="92" t="s">
        <v>6284</v>
      </c>
      <c r="E5139" s="170">
        <v>251.02</v>
      </c>
    </row>
    <row r="5140" spans="2:5" ht="50.1" customHeight="1">
      <c r="B5140" s="92" t="s">
        <v>5126</v>
      </c>
      <c r="C5140" s="92" t="s">
        <v>5127</v>
      </c>
      <c r="D5140" s="92" t="s">
        <v>6284</v>
      </c>
      <c r="E5140" s="170">
        <v>197.17</v>
      </c>
    </row>
    <row r="5141" spans="2:5" ht="50.1" customHeight="1">
      <c r="B5141" s="92" t="s">
        <v>5128</v>
      </c>
      <c r="C5141" s="92" t="s">
        <v>5129</v>
      </c>
      <c r="D5141" s="92" t="s">
        <v>6284</v>
      </c>
      <c r="E5141" s="170">
        <v>527.57000000000005</v>
      </c>
    </row>
    <row r="5142" spans="2:5" ht="50.1" customHeight="1">
      <c r="B5142" s="171">
        <v>79627</v>
      </c>
      <c r="C5142" s="92" t="s">
        <v>5130</v>
      </c>
      <c r="D5142" s="92" t="s">
        <v>6284</v>
      </c>
      <c r="E5142" s="170">
        <v>607.12</v>
      </c>
    </row>
    <row r="5143" spans="2:5" ht="50.1" customHeight="1">
      <c r="B5143" s="171">
        <v>96358</v>
      </c>
      <c r="C5143" s="92" t="s">
        <v>5131</v>
      </c>
      <c r="D5143" s="92" t="s">
        <v>6284</v>
      </c>
      <c r="E5143" s="170">
        <v>75.91</v>
      </c>
    </row>
    <row r="5144" spans="2:5" ht="50.1" customHeight="1">
      <c r="B5144" s="171">
        <v>96359</v>
      </c>
      <c r="C5144" s="92" t="s">
        <v>5132</v>
      </c>
      <c r="D5144" s="92" t="s">
        <v>6284</v>
      </c>
      <c r="E5144" s="170">
        <v>82.56</v>
      </c>
    </row>
    <row r="5145" spans="2:5" ht="50.1" customHeight="1">
      <c r="B5145" s="171">
        <v>96360</v>
      </c>
      <c r="C5145" s="92" t="s">
        <v>5133</v>
      </c>
      <c r="D5145" s="92" t="s">
        <v>6284</v>
      </c>
      <c r="E5145" s="170">
        <v>93.97</v>
      </c>
    </row>
    <row r="5146" spans="2:5" ht="50.1" customHeight="1">
      <c r="B5146" s="171">
        <v>96361</v>
      </c>
      <c r="C5146" s="92" t="s">
        <v>5134</v>
      </c>
      <c r="D5146" s="92" t="s">
        <v>6284</v>
      </c>
      <c r="E5146" s="170">
        <v>106.84</v>
      </c>
    </row>
    <row r="5147" spans="2:5" ht="50.1" customHeight="1">
      <c r="B5147" s="171">
        <v>96362</v>
      </c>
      <c r="C5147" s="92" t="s">
        <v>5135</v>
      </c>
      <c r="D5147" s="92" t="s">
        <v>6284</v>
      </c>
      <c r="E5147" s="170">
        <v>100.9</v>
      </c>
    </row>
    <row r="5148" spans="2:5" ht="50.1" customHeight="1">
      <c r="B5148" s="171">
        <v>96363</v>
      </c>
      <c r="C5148" s="92" t="s">
        <v>5136</v>
      </c>
      <c r="D5148" s="92" t="s">
        <v>6284</v>
      </c>
      <c r="E5148" s="170">
        <v>107.86</v>
      </c>
    </row>
    <row r="5149" spans="2:5" ht="50.1" customHeight="1">
      <c r="B5149" s="171">
        <v>96364</v>
      </c>
      <c r="C5149" s="92" t="s">
        <v>5137</v>
      </c>
      <c r="D5149" s="92" t="s">
        <v>6284</v>
      </c>
      <c r="E5149" s="170">
        <v>118.97</v>
      </c>
    </row>
    <row r="5150" spans="2:5" ht="50.1" customHeight="1">
      <c r="B5150" s="171">
        <v>96365</v>
      </c>
      <c r="C5150" s="92" t="s">
        <v>5138</v>
      </c>
      <c r="D5150" s="92" t="s">
        <v>6284</v>
      </c>
      <c r="E5150" s="170">
        <v>132.13</v>
      </c>
    </row>
    <row r="5151" spans="2:5" ht="50.1" customHeight="1">
      <c r="B5151" s="171">
        <v>96366</v>
      </c>
      <c r="C5151" s="92" t="s">
        <v>5139</v>
      </c>
      <c r="D5151" s="92" t="s">
        <v>6284</v>
      </c>
      <c r="E5151" s="170">
        <v>125.9</v>
      </c>
    </row>
    <row r="5152" spans="2:5" ht="50.1" customHeight="1">
      <c r="B5152" s="171">
        <v>96367</v>
      </c>
      <c r="C5152" s="92" t="s">
        <v>5140</v>
      </c>
      <c r="D5152" s="92" t="s">
        <v>6284</v>
      </c>
      <c r="E5152" s="170">
        <v>133.13</v>
      </c>
    </row>
    <row r="5153" spans="2:5" ht="50.1" customHeight="1">
      <c r="B5153" s="171">
        <v>96368</v>
      </c>
      <c r="C5153" s="92" t="s">
        <v>5141</v>
      </c>
      <c r="D5153" s="92" t="s">
        <v>6284</v>
      </c>
      <c r="E5153" s="170">
        <v>143.97999999999999</v>
      </c>
    </row>
    <row r="5154" spans="2:5" ht="50.1" customHeight="1">
      <c r="B5154" s="171">
        <v>96369</v>
      </c>
      <c r="C5154" s="92" t="s">
        <v>5142</v>
      </c>
      <c r="D5154" s="92" t="s">
        <v>6284</v>
      </c>
      <c r="E5154" s="170">
        <v>157.41</v>
      </c>
    </row>
    <row r="5155" spans="2:5" ht="50.1" customHeight="1">
      <c r="B5155" s="171">
        <v>96370</v>
      </c>
      <c r="C5155" s="92" t="s">
        <v>5143</v>
      </c>
      <c r="D5155" s="92" t="s">
        <v>6284</v>
      </c>
      <c r="E5155" s="170">
        <v>47.4</v>
      </c>
    </row>
    <row r="5156" spans="2:5" ht="50.1" customHeight="1">
      <c r="B5156" s="171">
        <v>96371</v>
      </c>
      <c r="C5156" s="92" t="s">
        <v>5144</v>
      </c>
      <c r="D5156" s="92" t="s">
        <v>6284</v>
      </c>
      <c r="E5156" s="170">
        <v>53.89</v>
      </c>
    </row>
    <row r="5157" spans="2:5" ht="50.1" customHeight="1">
      <c r="B5157" s="171">
        <v>96372</v>
      </c>
      <c r="C5157" s="92" t="s">
        <v>5145</v>
      </c>
      <c r="D5157" s="92" t="s">
        <v>6284</v>
      </c>
      <c r="E5157" s="170">
        <v>15.45</v>
      </c>
    </row>
    <row r="5158" spans="2:5" ht="50.1" customHeight="1">
      <c r="B5158" s="171">
        <v>96373</v>
      </c>
      <c r="C5158" s="92" t="s">
        <v>5146</v>
      </c>
      <c r="D5158" s="92" t="s">
        <v>6462</v>
      </c>
      <c r="E5158" s="170">
        <v>6.28</v>
      </c>
    </row>
    <row r="5159" spans="2:5" ht="50.1" customHeight="1">
      <c r="B5159" s="171">
        <v>96374</v>
      </c>
      <c r="C5159" s="92" t="s">
        <v>5147</v>
      </c>
      <c r="D5159" s="92" t="s">
        <v>6462</v>
      </c>
      <c r="E5159" s="170">
        <v>27.83</v>
      </c>
    </row>
    <row r="5160" spans="2:5" ht="50.1" customHeight="1">
      <c r="B5160" s="92" t="s">
        <v>5148</v>
      </c>
      <c r="C5160" s="92" t="s">
        <v>5149</v>
      </c>
      <c r="D5160" s="92" t="s">
        <v>6284</v>
      </c>
      <c r="E5160" s="170">
        <v>47.28</v>
      </c>
    </row>
    <row r="5161" spans="2:5" ht="50.1" customHeight="1">
      <c r="B5161" s="92" t="s">
        <v>5150</v>
      </c>
      <c r="C5161" s="92" t="s">
        <v>5151</v>
      </c>
      <c r="D5161" s="92" t="s">
        <v>6284</v>
      </c>
      <c r="E5161" s="170">
        <v>96.53</v>
      </c>
    </row>
    <row r="5162" spans="2:5" ht="50.1" customHeight="1">
      <c r="B5162" s="92" t="s">
        <v>5152</v>
      </c>
      <c r="C5162" s="92" t="s">
        <v>5153</v>
      </c>
      <c r="D5162" s="92" t="s">
        <v>6284</v>
      </c>
      <c r="E5162" s="170">
        <v>45.98</v>
      </c>
    </row>
    <row r="5163" spans="2:5" ht="50.1" customHeight="1">
      <c r="B5163" s="92" t="s">
        <v>5154</v>
      </c>
      <c r="C5163" s="92" t="s">
        <v>5155</v>
      </c>
      <c r="D5163" s="92" t="s">
        <v>6284</v>
      </c>
      <c r="E5163" s="170">
        <v>35.94</v>
      </c>
    </row>
    <row r="5164" spans="2:5" ht="50.1" customHeight="1">
      <c r="B5164" s="171">
        <v>83694</v>
      </c>
      <c r="C5164" s="92" t="s">
        <v>5156</v>
      </c>
      <c r="D5164" s="92" t="s">
        <v>6284</v>
      </c>
      <c r="E5164" s="170">
        <v>13.79</v>
      </c>
    </row>
    <row r="5165" spans="2:5" ht="50.1" customHeight="1">
      <c r="B5165" s="92" t="s">
        <v>5157</v>
      </c>
      <c r="C5165" s="92" t="s">
        <v>5158</v>
      </c>
      <c r="D5165" s="92" t="s">
        <v>6284</v>
      </c>
      <c r="E5165" s="170">
        <v>22.98</v>
      </c>
    </row>
    <row r="5166" spans="2:5" ht="50.1" customHeight="1">
      <c r="B5166" s="171">
        <v>83771</v>
      </c>
      <c r="C5166" s="92" t="s">
        <v>5159</v>
      </c>
      <c r="D5166" s="92" t="s">
        <v>25</v>
      </c>
      <c r="E5166" s="170">
        <v>6.97</v>
      </c>
    </row>
    <row r="5167" spans="2:5" ht="50.1" customHeight="1">
      <c r="B5167" s="171">
        <v>92970</v>
      </c>
      <c r="C5167" s="92" t="s">
        <v>14</v>
      </c>
      <c r="D5167" s="92" t="s">
        <v>6284</v>
      </c>
      <c r="E5167" s="170">
        <v>11.35</v>
      </c>
    </row>
    <row r="5168" spans="2:5" ht="50.1" customHeight="1">
      <c r="B5168" s="171">
        <v>72916</v>
      </c>
      <c r="C5168" s="92" t="s">
        <v>5160</v>
      </c>
      <c r="D5168" s="92" t="s">
        <v>25</v>
      </c>
      <c r="E5168" s="170">
        <v>25.39</v>
      </c>
    </row>
    <row r="5169" spans="2:5" ht="50.1" customHeight="1">
      <c r="B5169" s="171">
        <v>72919</v>
      </c>
      <c r="C5169" s="92" t="s">
        <v>5161</v>
      </c>
      <c r="D5169" s="92" t="s">
        <v>25</v>
      </c>
      <c r="E5169" s="170">
        <v>35.58</v>
      </c>
    </row>
    <row r="5170" spans="2:5" ht="50.1" customHeight="1">
      <c r="B5170" s="171">
        <v>72922</v>
      </c>
      <c r="C5170" s="92" t="s">
        <v>5162</v>
      </c>
      <c r="D5170" s="92" t="s">
        <v>25</v>
      </c>
      <c r="E5170" s="170">
        <v>48.16</v>
      </c>
    </row>
    <row r="5171" spans="2:5" ht="50.1" customHeight="1">
      <c r="B5171" s="171">
        <v>72923</v>
      </c>
      <c r="C5171" s="92" t="s">
        <v>5163</v>
      </c>
      <c r="D5171" s="92" t="s">
        <v>25</v>
      </c>
      <c r="E5171" s="170">
        <v>70.88</v>
      </c>
    </row>
    <row r="5172" spans="2:5" ht="50.1" customHeight="1">
      <c r="B5172" s="171">
        <v>72924</v>
      </c>
      <c r="C5172" s="92" t="s">
        <v>16</v>
      </c>
      <c r="D5172" s="92" t="s">
        <v>25</v>
      </c>
      <c r="E5172" s="170">
        <v>60.57</v>
      </c>
    </row>
    <row r="5173" spans="2:5" ht="50.1" customHeight="1">
      <c r="B5173" s="171">
        <v>72961</v>
      </c>
      <c r="C5173" s="92" t="s">
        <v>15</v>
      </c>
      <c r="D5173" s="92" t="s">
        <v>6284</v>
      </c>
      <c r="E5173" s="170">
        <v>1.25</v>
      </c>
    </row>
    <row r="5174" spans="2:5" ht="50.1" customHeight="1">
      <c r="B5174" s="171">
        <v>96387</v>
      </c>
      <c r="C5174" s="92" t="s">
        <v>5164</v>
      </c>
      <c r="D5174" s="92" t="s">
        <v>25</v>
      </c>
      <c r="E5174" s="170">
        <v>6.45</v>
      </c>
    </row>
    <row r="5175" spans="2:5" ht="50.1" customHeight="1">
      <c r="B5175" s="171">
        <v>96388</v>
      </c>
      <c r="C5175" s="92" t="s">
        <v>5165</v>
      </c>
      <c r="D5175" s="92" t="s">
        <v>25</v>
      </c>
      <c r="E5175" s="170">
        <v>6.16</v>
      </c>
    </row>
    <row r="5176" spans="2:5" ht="50.1" customHeight="1">
      <c r="B5176" s="171">
        <v>96389</v>
      </c>
      <c r="C5176" s="92" t="s">
        <v>5166</v>
      </c>
      <c r="D5176" s="92" t="s">
        <v>25</v>
      </c>
      <c r="E5176" s="170">
        <v>25.7</v>
      </c>
    </row>
    <row r="5177" spans="2:5" ht="50.1" customHeight="1">
      <c r="B5177" s="171">
        <v>96390</v>
      </c>
      <c r="C5177" s="92" t="s">
        <v>5167</v>
      </c>
      <c r="D5177" s="92" t="s">
        <v>25</v>
      </c>
      <c r="E5177" s="170">
        <v>42.37</v>
      </c>
    </row>
    <row r="5178" spans="2:5" ht="50.1" customHeight="1">
      <c r="B5178" s="171">
        <v>96391</v>
      </c>
      <c r="C5178" s="92" t="s">
        <v>5168</v>
      </c>
      <c r="D5178" s="92" t="s">
        <v>25</v>
      </c>
      <c r="E5178" s="170">
        <v>58.83</v>
      </c>
    </row>
    <row r="5179" spans="2:5" ht="50.1" customHeight="1">
      <c r="B5179" s="171">
        <v>96392</v>
      </c>
      <c r="C5179" s="92" t="s">
        <v>5169</v>
      </c>
      <c r="D5179" s="92" t="s">
        <v>25</v>
      </c>
      <c r="E5179" s="170">
        <v>78.290000000000006</v>
      </c>
    </row>
    <row r="5180" spans="2:5" ht="50.1" customHeight="1">
      <c r="B5180" s="171">
        <v>96396</v>
      </c>
      <c r="C5180" s="92" t="s">
        <v>17</v>
      </c>
      <c r="D5180" s="92" t="s">
        <v>25</v>
      </c>
      <c r="E5180" s="170">
        <v>121.61</v>
      </c>
    </row>
    <row r="5181" spans="2:5" ht="50.1" customHeight="1">
      <c r="B5181" s="171">
        <v>96397</v>
      </c>
      <c r="C5181" s="92" t="s">
        <v>5170</v>
      </c>
      <c r="D5181" s="92" t="s">
        <v>25</v>
      </c>
      <c r="E5181" s="170">
        <v>150.32</v>
      </c>
    </row>
    <row r="5182" spans="2:5" ht="50.1" customHeight="1">
      <c r="B5182" s="171">
        <v>96398</v>
      </c>
      <c r="C5182" s="92" t="s">
        <v>5171</v>
      </c>
      <c r="D5182" s="92" t="s">
        <v>25</v>
      </c>
      <c r="E5182" s="170">
        <v>162.47999999999999</v>
      </c>
    </row>
    <row r="5183" spans="2:5" ht="50.1" customHeight="1">
      <c r="B5183" s="171">
        <v>96399</v>
      </c>
      <c r="C5183" s="92" t="s">
        <v>5172</v>
      </c>
      <c r="D5183" s="92" t="s">
        <v>25</v>
      </c>
      <c r="E5183" s="170">
        <v>100.44</v>
      </c>
    </row>
    <row r="5184" spans="2:5" ht="50.1" customHeight="1">
      <c r="B5184" s="171">
        <v>96400</v>
      </c>
      <c r="C5184" s="92" t="s">
        <v>5173</v>
      </c>
      <c r="D5184" s="92" t="s">
        <v>25</v>
      </c>
      <c r="E5184" s="170">
        <v>109.6</v>
      </c>
    </row>
    <row r="5185" spans="2:5" ht="50.1" customHeight="1">
      <c r="B5185" s="171">
        <v>96401</v>
      </c>
      <c r="C5185" s="92" t="s">
        <v>5174</v>
      </c>
      <c r="D5185" s="92" t="s">
        <v>6284</v>
      </c>
      <c r="E5185" s="170">
        <v>6.24</v>
      </c>
    </row>
    <row r="5186" spans="2:5" ht="50.1" customHeight="1">
      <c r="B5186" s="171">
        <v>96402</v>
      </c>
      <c r="C5186" s="92" t="s">
        <v>5175</v>
      </c>
      <c r="D5186" s="92" t="s">
        <v>6284</v>
      </c>
      <c r="E5186" s="170">
        <v>1.32</v>
      </c>
    </row>
    <row r="5187" spans="2:5" ht="50.1" customHeight="1">
      <c r="B5187" s="171">
        <v>72799</v>
      </c>
      <c r="C5187" s="92" t="s">
        <v>5176</v>
      </c>
      <c r="D5187" s="92" t="s">
        <v>6284</v>
      </c>
      <c r="E5187" s="170">
        <v>73.5</v>
      </c>
    </row>
    <row r="5188" spans="2:5" ht="50.1" customHeight="1">
      <c r="B5188" s="171">
        <v>72942</v>
      </c>
      <c r="C5188" s="92" t="s">
        <v>5177</v>
      </c>
      <c r="D5188" s="92" t="s">
        <v>6284</v>
      </c>
      <c r="E5188" s="170">
        <v>1.62</v>
      </c>
    </row>
    <row r="5189" spans="2:5" ht="50.1" customHeight="1">
      <c r="B5189" s="171">
        <v>72943</v>
      </c>
      <c r="C5189" s="92" t="s">
        <v>5178</v>
      </c>
      <c r="D5189" s="92" t="s">
        <v>6284</v>
      </c>
      <c r="E5189" s="170">
        <v>1.76</v>
      </c>
    </row>
    <row r="5190" spans="2:5" ht="50.1" customHeight="1">
      <c r="B5190" s="171">
        <v>72972</v>
      </c>
      <c r="C5190" s="92" t="s">
        <v>5179</v>
      </c>
      <c r="D5190" s="92" t="s">
        <v>6284</v>
      </c>
      <c r="E5190" s="170">
        <v>0.71</v>
      </c>
    </row>
    <row r="5191" spans="2:5" ht="50.1" customHeight="1">
      <c r="B5191" s="171">
        <v>72973</v>
      </c>
      <c r="C5191" s="92" t="s">
        <v>5180</v>
      </c>
      <c r="D5191" s="92" t="s">
        <v>6462</v>
      </c>
      <c r="E5191" s="170">
        <v>1.33</v>
      </c>
    </row>
    <row r="5192" spans="2:5" ht="50.1" customHeight="1">
      <c r="B5192" s="171">
        <v>72974</v>
      </c>
      <c r="C5192" s="92" t="s">
        <v>5181</v>
      </c>
      <c r="D5192" s="92" t="s">
        <v>6284</v>
      </c>
      <c r="E5192" s="170">
        <v>4.45</v>
      </c>
    </row>
    <row r="5193" spans="2:5" ht="50.1" customHeight="1">
      <c r="B5193" s="171">
        <v>72975</v>
      </c>
      <c r="C5193" s="92" t="s">
        <v>5182</v>
      </c>
      <c r="D5193" s="92" t="s">
        <v>6284</v>
      </c>
      <c r="E5193" s="170">
        <v>0.5</v>
      </c>
    </row>
    <row r="5194" spans="2:5" ht="50.1" customHeight="1">
      <c r="B5194" s="171">
        <v>72978</v>
      </c>
      <c r="C5194" s="92" t="s">
        <v>5183</v>
      </c>
      <c r="D5194" s="92" t="s">
        <v>6462</v>
      </c>
      <c r="E5194" s="170">
        <v>4.45</v>
      </c>
    </row>
    <row r="5195" spans="2:5" ht="50.1" customHeight="1">
      <c r="B5195" s="171">
        <v>72979</v>
      </c>
      <c r="C5195" s="92" t="s">
        <v>5184</v>
      </c>
      <c r="D5195" s="92" t="s">
        <v>6284</v>
      </c>
      <c r="E5195" s="170">
        <v>8.51</v>
      </c>
    </row>
    <row r="5196" spans="2:5" ht="50.1" customHeight="1">
      <c r="B5196" s="92" t="s">
        <v>5185</v>
      </c>
      <c r="C5196" s="92" t="s">
        <v>5186</v>
      </c>
      <c r="D5196" s="92" t="s">
        <v>6284</v>
      </c>
      <c r="E5196" s="170">
        <v>4.1100000000000003</v>
      </c>
    </row>
    <row r="5197" spans="2:5" ht="50.1" customHeight="1">
      <c r="B5197" s="92" t="s">
        <v>5187</v>
      </c>
      <c r="C5197" s="92" t="s">
        <v>5188</v>
      </c>
      <c r="D5197" s="92" t="s">
        <v>25</v>
      </c>
      <c r="E5197" s="170">
        <v>755.61</v>
      </c>
    </row>
    <row r="5198" spans="2:5" ht="50.1" customHeight="1">
      <c r="B5198" s="92" t="s">
        <v>5189</v>
      </c>
      <c r="C5198" s="92" t="s">
        <v>5190</v>
      </c>
      <c r="D5198" s="92" t="s">
        <v>25</v>
      </c>
      <c r="E5198" s="170">
        <v>593.57000000000005</v>
      </c>
    </row>
    <row r="5199" spans="2:5" ht="50.1" customHeight="1">
      <c r="B5199" s="171">
        <v>92391</v>
      </c>
      <c r="C5199" s="92" t="s">
        <v>5191</v>
      </c>
      <c r="D5199" s="92" t="s">
        <v>6284</v>
      </c>
      <c r="E5199" s="170">
        <v>51.2</v>
      </c>
    </row>
    <row r="5200" spans="2:5" ht="50.1" customHeight="1">
      <c r="B5200" s="171">
        <v>92392</v>
      </c>
      <c r="C5200" s="92" t="s">
        <v>5192</v>
      </c>
      <c r="D5200" s="92" t="s">
        <v>6284</v>
      </c>
      <c r="E5200" s="170">
        <v>53.72</v>
      </c>
    </row>
    <row r="5201" spans="2:5" ht="50.1" customHeight="1">
      <c r="B5201" s="171">
        <v>92393</v>
      </c>
      <c r="C5201" s="92" t="s">
        <v>20</v>
      </c>
      <c r="D5201" s="92" t="s">
        <v>6284</v>
      </c>
      <c r="E5201" s="170">
        <v>45.91</v>
      </c>
    </row>
    <row r="5202" spans="2:5" ht="50.1" customHeight="1">
      <c r="B5202" s="171">
        <v>92394</v>
      </c>
      <c r="C5202" s="92" t="s">
        <v>5193</v>
      </c>
      <c r="D5202" s="92" t="s">
        <v>6284</v>
      </c>
      <c r="E5202" s="170">
        <v>49.18</v>
      </c>
    </row>
    <row r="5203" spans="2:5" ht="50.1" customHeight="1">
      <c r="B5203" s="171">
        <v>92395</v>
      </c>
      <c r="C5203" s="92" t="s">
        <v>5194</v>
      </c>
      <c r="D5203" s="92" t="s">
        <v>6284</v>
      </c>
      <c r="E5203" s="170">
        <v>62.01</v>
      </c>
    </row>
    <row r="5204" spans="2:5" ht="50.1" customHeight="1">
      <c r="B5204" s="171">
        <v>92396</v>
      </c>
      <c r="C5204" s="92" t="s">
        <v>5195</v>
      </c>
      <c r="D5204" s="92" t="s">
        <v>6284</v>
      </c>
      <c r="E5204" s="170">
        <v>53.98</v>
      </c>
    </row>
    <row r="5205" spans="2:5" ht="50.1" customHeight="1">
      <c r="B5205" s="171">
        <v>92397</v>
      </c>
      <c r="C5205" s="92" t="s">
        <v>5196</v>
      </c>
      <c r="D5205" s="92" t="s">
        <v>6284</v>
      </c>
      <c r="E5205" s="170">
        <v>45.22</v>
      </c>
    </row>
    <row r="5206" spans="2:5" ht="50.1" customHeight="1">
      <c r="B5206" s="171">
        <v>92398</v>
      </c>
      <c r="C5206" s="92" t="s">
        <v>5197</v>
      </c>
      <c r="D5206" s="92" t="s">
        <v>6284</v>
      </c>
      <c r="E5206" s="170">
        <v>50.6</v>
      </c>
    </row>
    <row r="5207" spans="2:5" ht="50.1" customHeight="1">
      <c r="B5207" s="171">
        <v>92399</v>
      </c>
      <c r="C5207" s="92" t="s">
        <v>5198</v>
      </c>
      <c r="D5207" s="92" t="s">
        <v>6284</v>
      </c>
      <c r="E5207" s="170">
        <v>51.57</v>
      </c>
    </row>
    <row r="5208" spans="2:5" ht="50.1" customHeight="1">
      <c r="B5208" s="171">
        <v>92400</v>
      </c>
      <c r="C5208" s="92" t="s">
        <v>5199</v>
      </c>
      <c r="D5208" s="92" t="s">
        <v>6284</v>
      </c>
      <c r="E5208" s="170">
        <v>61.82</v>
      </c>
    </row>
    <row r="5209" spans="2:5" ht="50.1" customHeight="1">
      <c r="B5209" s="171">
        <v>92401</v>
      </c>
      <c r="C5209" s="92" t="s">
        <v>5200</v>
      </c>
      <c r="D5209" s="92" t="s">
        <v>6284</v>
      </c>
      <c r="E5209" s="170">
        <v>62.88</v>
      </c>
    </row>
    <row r="5210" spans="2:5" ht="50.1" customHeight="1">
      <c r="B5210" s="171">
        <v>92402</v>
      </c>
      <c r="C5210" s="92" t="s">
        <v>5201</v>
      </c>
      <c r="D5210" s="92" t="s">
        <v>6284</v>
      </c>
      <c r="E5210" s="170">
        <v>55.2</v>
      </c>
    </row>
    <row r="5211" spans="2:5" ht="50.1" customHeight="1">
      <c r="B5211" s="171">
        <v>92403</v>
      </c>
      <c r="C5211" s="92" t="s">
        <v>5202</v>
      </c>
      <c r="D5211" s="92" t="s">
        <v>6284</v>
      </c>
      <c r="E5211" s="170">
        <v>46.32</v>
      </c>
    </row>
    <row r="5212" spans="2:5" ht="50.1" customHeight="1">
      <c r="B5212" s="171">
        <v>92404</v>
      </c>
      <c r="C5212" s="92" t="s">
        <v>5203</v>
      </c>
      <c r="D5212" s="92" t="s">
        <v>6284</v>
      </c>
      <c r="E5212" s="170">
        <v>51.71</v>
      </c>
    </row>
    <row r="5213" spans="2:5" ht="50.1" customHeight="1">
      <c r="B5213" s="171">
        <v>92405</v>
      </c>
      <c r="C5213" s="92" t="s">
        <v>5204</v>
      </c>
      <c r="D5213" s="92" t="s">
        <v>6284</v>
      </c>
      <c r="E5213" s="170">
        <v>52.66</v>
      </c>
    </row>
    <row r="5214" spans="2:5" ht="50.1" customHeight="1">
      <c r="B5214" s="171">
        <v>92406</v>
      </c>
      <c r="C5214" s="92" t="s">
        <v>5205</v>
      </c>
      <c r="D5214" s="92" t="s">
        <v>6284</v>
      </c>
      <c r="E5214" s="170">
        <v>62.95</v>
      </c>
    </row>
    <row r="5215" spans="2:5" ht="50.1" customHeight="1">
      <c r="B5215" s="171">
        <v>92407</v>
      </c>
      <c r="C5215" s="92" t="s">
        <v>5206</v>
      </c>
      <c r="D5215" s="92" t="s">
        <v>6284</v>
      </c>
      <c r="E5215" s="170">
        <v>63.98</v>
      </c>
    </row>
    <row r="5216" spans="2:5" ht="50.1" customHeight="1">
      <c r="B5216" s="171">
        <v>93679</v>
      </c>
      <c r="C5216" s="92" t="s">
        <v>5207</v>
      </c>
      <c r="D5216" s="92" t="s">
        <v>6284</v>
      </c>
      <c r="E5216" s="170">
        <v>58.9</v>
      </c>
    </row>
    <row r="5217" spans="2:5" ht="50.1" customHeight="1">
      <c r="B5217" s="171">
        <v>93680</v>
      </c>
      <c r="C5217" s="92" t="s">
        <v>5208</v>
      </c>
      <c r="D5217" s="92" t="s">
        <v>6284</v>
      </c>
      <c r="E5217" s="170">
        <v>49.92</v>
      </c>
    </row>
    <row r="5218" spans="2:5" ht="50.1" customHeight="1">
      <c r="B5218" s="171">
        <v>93681</v>
      </c>
      <c r="C5218" s="92" t="s">
        <v>5209</v>
      </c>
      <c r="D5218" s="92" t="s">
        <v>6284</v>
      </c>
      <c r="E5218" s="170">
        <v>60</v>
      </c>
    </row>
    <row r="5219" spans="2:5" ht="50.1" customHeight="1">
      <c r="B5219" s="171">
        <v>93682</v>
      </c>
      <c r="C5219" s="92" t="s">
        <v>5210</v>
      </c>
      <c r="D5219" s="92" t="s">
        <v>6284</v>
      </c>
      <c r="E5219" s="170">
        <v>61.07</v>
      </c>
    </row>
    <row r="5220" spans="2:5" ht="50.1" customHeight="1">
      <c r="B5220" s="171">
        <v>97114</v>
      </c>
      <c r="C5220" s="92" t="s">
        <v>5211</v>
      </c>
      <c r="D5220" s="92" t="s">
        <v>6462</v>
      </c>
      <c r="E5220" s="170">
        <v>0.3</v>
      </c>
    </row>
    <row r="5221" spans="2:5" ht="50.1" customHeight="1">
      <c r="B5221" s="171">
        <v>97115</v>
      </c>
      <c r="C5221" s="92" t="s">
        <v>5212</v>
      </c>
      <c r="D5221" s="92" t="s">
        <v>6730</v>
      </c>
      <c r="E5221" s="170">
        <v>31.46</v>
      </c>
    </row>
    <row r="5222" spans="2:5" ht="50.1" customHeight="1">
      <c r="B5222" s="171">
        <v>97120</v>
      </c>
      <c r="C5222" s="92" t="s">
        <v>5213</v>
      </c>
      <c r="D5222" s="92" t="s">
        <v>6730</v>
      </c>
      <c r="E5222" s="170">
        <v>6.1</v>
      </c>
    </row>
    <row r="5223" spans="2:5" ht="50.1" customHeight="1">
      <c r="B5223" s="171">
        <v>97802</v>
      </c>
      <c r="C5223" s="92" t="s">
        <v>5214</v>
      </c>
      <c r="D5223" s="92" t="s">
        <v>6284</v>
      </c>
      <c r="E5223" s="170">
        <v>3.67</v>
      </c>
    </row>
    <row r="5224" spans="2:5" ht="50.1" customHeight="1">
      <c r="B5224" s="171">
        <v>97803</v>
      </c>
      <c r="C5224" s="92" t="s">
        <v>5215</v>
      </c>
      <c r="D5224" s="92" t="s">
        <v>6284</v>
      </c>
      <c r="E5224" s="170">
        <v>4.4000000000000004</v>
      </c>
    </row>
    <row r="5225" spans="2:5" ht="50.1" customHeight="1">
      <c r="B5225" s="171">
        <v>97805</v>
      </c>
      <c r="C5225" s="92" t="s">
        <v>5216</v>
      </c>
      <c r="D5225" s="92" t="s">
        <v>6284</v>
      </c>
      <c r="E5225" s="170">
        <v>7.95</v>
      </c>
    </row>
    <row r="5226" spans="2:5" ht="50.1" customHeight="1">
      <c r="B5226" s="171">
        <v>97806</v>
      </c>
      <c r="C5226" s="92" t="s">
        <v>5217</v>
      </c>
      <c r="D5226" s="92" t="s">
        <v>6284</v>
      </c>
      <c r="E5226" s="170">
        <v>9.67</v>
      </c>
    </row>
    <row r="5227" spans="2:5" ht="50.1" customHeight="1">
      <c r="B5227" s="171">
        <v>97807</v>
      </c>
      <c r="C5227" s="92" t="s">
        <v>5218</v>
      </c>
      <c r="D5227" s="92" t="s">
        <v>6284</v>
      </c>
      <c r="E5227" s="170">
        <v>11.25</v>
      </c>
    </row>
    <row r="5228" spans="2:5" ht="50.1" customHeight="1">
      <c r="B5228" s="171">
        <v>97809</v>
      </c>
      <c r="C5228" s="92" t="s">
        <v>5219</v>
      </c>
      <c r="D5228" s="92" t="s">
        <v>6284</v>
      </c>
      <c r="E5228" s="170">
        <v>14.25</v>
      </c>
    </row>
    <row r="5229" spans="2:5" ht="50.1" customHeight="1">
      <c r="B5229" s="171">
        <v>97810</v>
      </c>
      <c r="C5229" s="92" t="s">
        <v>5220</v>
      </c>
      <c r="D5229" s="92" t="s">
        <v>6284</v>
      </c>
      <c r="E5229" s="170">
        <v>15.97</v>
      </c>
    </row>
    <row r="5230" spans="2:5" ht="50.1" customHeight="1">
      <c r="B5230" s="171">
        <v>97811</v>
      </c>
      <c r="C5230" s="92" t="s">
        <v>5221</v>
      </c>
      <c r="D5230" s="92" t="s">
        <v>6284</v>
      </c>
      <c r="E5230" s="170">
        <v>17.57</v>
      </c>
    </row>
    <row r="5231" spans="2:5" ht="50.1" customHeight="1">
      <c r="B5231" s="171">
        <v>97813</v>
      </c>
      <c r="C5231" s="92" t="s">
        <v>5222</v>
      </c>
      <c r="D5231" s="92" t="s">
        <v>6284</v>
      </c>
      <c r="E5231" s="170">
        <v>3.82</v>
      </c>
    </row>
    <row r="5232" spans="2:5" ht="50.1" customHeight="1">
      <c r="B5232" s="171">
        <v>97814</v>
      </c>
      <c r="C5232" s="92" t="s">
        <v>5223</v>
      </c>
      <c r="D5232" s="92" t="s">
        <v>6284</v>
      </c>
      <c r="E5232" s="170">
        <v>4.55</v>
      </c>
    </row>
    <row r="5233" spans="2:5" ht="50.1" customHeight="1">
      <c r="B5233" s="171">
        <v>97816</v>
      </c>
      <c r="C5233" s="92" t="s">
        <v>5224</v>
      </c>
      <c r="D5233" s="92" t="s">
        <v>6284</v>
      </c>
      <c r="E5233" s="170">
        <v>8.44</v>
      </c>
    </row>
    <row r="5234" spans="2:5" ht="50.1" customHeight="1">
      <c r="B5234" s="171">
        <v>97817</v>
      </c>
      <c r="C5234" s="92" t="s">
        <v>5225</v>
      </c>
      <c r="D5234" s="92" t="s">
        <v>6284</v>
      </c>
      <c r="E5234" s="170">
        <v>10.16</v>
      </c>
    </row>
    <row r="5235" spans="2:5" ht="50.1" customHeight="1">
      <c r="B5235" s="171">
        <v>97818</v>
      </c>
      <c r="C5235" s="92" t="s">
        <v>5226</v>
      </c>
      <c r="D5235" s="92" t="s">
        <v>6284</v>
      </c>
      <c r="E5235" s="170">
        <v>11.9</v>
      </c>
    </row>
    <row r="5236" spans="2:5" ht="50.1" customHeight="1">
      <c r="B5236" s="171">
        <v>97820</v>
      </c>
      <c r="C5236" s="92" t="s">
        <v>5227</v>
      </c>
      <c r="D5236" s="92" t="s">
        <v>6284</v>
      </c>
      <c r="E5236" s="170">
        <v>15.21</v>
      </c>
    </row>
    <row r="5237" spans="2:5" ht="50.1" customHeight="1">
      <c r="B5237" s="171">
        <v>97821</v>
      </c>
      <c r="C5237" s="92" t="s">
        <v>5228</v>
      </c>
      <c r="D5237" s="92" t="s">
        <v>6284</v>
      </c>
      <c r="E5237" s="170">
        <v>16.93</v>
      </c>
    </row>
    <row r="5238" spans="2:5" ht="50.1" customHeight="1">
      <c r="B5238" s="171">
        <v>97822</v>
      </c>
      <c r="C5238" s="92" t="s">
        <v>5229</v>
      </c>
      <c r="D5238" s="92" t="s">
        <v>6284</v>
      </c>
      <c r="E5238" s="170">
        <v>18.690000000000001</v>
      </c>
    </row>
    <row r="5239" spans="2:5" ht="50.1" customHeight="1">
      <c r="B5239" s="171">
        <v>72947</v>
      </c>
      <c r="C5239" s="92" t="s">
        <v>19</v>
      </c>
      <c r="D5239" s="92" t="s">
        <v>6284</v>
      </c>
      <c r="E5239" s="170">
        <v>14.39</v>
      </c>
    </row>
    <row r="5240" spans="2:5" ht="50.1" customHeight="1">
      <c r="B5240" s="171">
        <v>83693</v>
      </c>
      <c r="C5240" s="92" t="s">
        <v>5230</v>
      </c>
      <c r="D5240" s="92" t="s">
        <v>6284</v>
      </c>
      <c r="E5240" s="170">
        <v>3.36</v>
      </c>
    </row>
    <row r="5241" spans="2:5" ht="50.1" customHeight="1">
      <c r="B5241" s="92" t="s">
        <v>5231</v>
      </c>
      <c r="C5241" s="92" t="s">
        <v>5232</v>
      </c>
      <c r="D5241" s="92" t="s">
        <v>6462</v>
      </c>
      <c r="E5241" s="170">
        <v>450.09</v>
      </c>
    </row>
    <row r="5242" spans="2:5" ht="50.1" customHeight="1">
      <c r="B5242" s="92" t="s">
        <v>5233</v>
      </c>
      <c r="C5242" s="92" t="s">
        <v>5234</v>
      </c>
      <c r="D5242" s="92" t="s">
        <v>6462</v>
      </c>
      <c r="E5242" s="170">
        <v>386.99</v>
      </c>
    </row>
    <row r="5243" spans="2:5" ht="50.1" customHeight="1">
      <c r="B5243" s="92" t="s">
        <v>5235</v>
      </c>
      <c r="C5243" s="92" t="s">
        <v>5236</v>
      </c>
      <c r="D5243" s="92" t="s">
        <v>6284</v>
      </c>
      <c r="E5243" s="170">
        <v>4.54</v>
      </c>
    </row>
    <row r="5244" spans="2:5" ht="50.1" customHeight="1">
      <c r="B5244" s="171">
        <v>72962</v>
      </c>
      <c r="C5244" s="92" t="s">
        <v>5237</v>
      </c>
      <c r="D5244" s="92" t="s">
        <v>15513</v>
      </c>
      <c r="E5244" s="170">
        <v>269.04000000000002</v>
      </c>
    </row>
    <row r="5245" spans="2:5" ht="50.1" customHeight="1">
      <c r="B5245" s="171">
        <v>72963</v>
      </c>
      <c r="C5245" s="92" t="s">
        <v>5238</v>
      </c>
      <c r="D5245" s="92" t="s">
        <v>15513</v>
      </c>
      <c r="E5245" s="170">
        <v>228.23</v>
      </c>
    </row>
    <row r="5246" spans="2:5" ht="50.1" customHeight="1">
      <c r="B5246" s="92" t="s">
        <v>5239</v>
      </c>
      <c r="C5246" s="92" t="s">
        <v>5240</v>
      </c>
      <c r="D5246" s="92" t="s">
        <v>25</v>
      </c>
      <c r="E5246" s="170">
        <v>457.88</v>
      </c>
    </row>
    <row r="5247" spans="2:5" ht="50.1" customHeight="1">
      <c r="B5247" s="171">
        <v>95990</v>
      </c>
      <c r="C5247" s="92" t="s">
        <v>5241</v>
      </c>
      <c r="D5247" s="92" t="s">
        <v>25</v>
      </c>
      <c r="E5247" s="128">
        <v>1070.55</v>
      </c>
    </row>
    <row r="5248" spans="2:5" ht="50.1" customHeight="1">
      <c r="B5248" s="171">
        <v>95992</v>
      </c>
      <c r="C5248" s="92" t="s">
        <v>5242</v>
      </c>
      <c r="D5248" s="92" t="s">
        <v>25</v>
      </c>
      <c r="E5248" s="170">
        <v>1003.15</v>
      </c>
    </row>
    <row r="5249" spans="2:5" ht="50.1" customHeight="1">
      <c r="B5249" s="171">
        <v>95993</v>
      </c>
      <c r="C5249" s="92" t="s">
        <v>5243</v>
      </c>
      <c r="D5249" s="92" t="s">
        <v>25</v>
      </c>
      <c r="E5249" s="128">
        <v>1037.8900000000001</v>
      </c>
    </row>
    <row r="5250" spans="2:5" ht="50.1" customHeight="1">
      <c r="B5250" s="171">
        <v>95994</v>
      </c>
      <c r="C5250" s="92" t="s">
        <v>5244</v>
      </c>
      <c r="D5250" s="92" t="s">
        <v>25</v>
      </c>
      <c r="E5250" s="170">
        <v>979.61</v>
      </c>
    </row>
    <row r="5251" spans="2:5" ht="50.1" customHeight="1">
      <c r="B5251" s="171">
        <v>95995</v>
      </c>
      <c r="C5251" s="92" t="s">
        <v>5245</v>
      </c>
      <c r="D5251" s="92" t="s">
        <v>25</v>
      </c>
      <c r="E5251" s="170">
        <v>1017.65</v>
      </c>
    </row>
    <row r="5252" spans="2:5" ht="50.1" customHeight="1">
      <c r="B5252" s="171">
        <v>95996</v>
      </c>
      <c r="C5252" s="92" t="s">
        <v>5246</v>
      </c>
      <c r="D5252" s="92" t="s">
        <v>25</v>
      </c>
      <c r="E5252" s="170">
        <v>965.01</v>
      </c>
    </row>
    <row r="5253" spans="2:5" ht="50.1" customHeight="1">
      <c r="B5253" s="171">
        <v>95997</v>
      </c>
      <c r="C5253" s="92" t="s">
        <v>5247</v>
      </c>
      <c r="D5253" s="92" t="s">
        <v>25</v>
      </c>
      <c r="E5253" s="170">
        <v>1005.18</v>
      </c>
    </row>
    <row r="5254" spans="2:5" ht="50.1" customHeight="1">
      <c r="B5254" s="171">
        <v>95998</v>
      </c>
      <c r="C5254" s="92" t="s">
        <v>5248</v>
      </c>
      <c r="D5254" s="92" t="s">
        <v>25</v>
      </c>
      <c r="E5254" s="170">
        <v>956.02</v>
      </c>
    </row>
    <row r="5255" spans="2:5" ht="50.1" customHeight="1">
      <c r="B5255" s="171">
        <v>95999</v>
      </c>
      <c r="C5255" s="92" t="s">
        <v>5249</v>
      </c>
      <c r="D5255" s="92" t="s">
        <v>25</v>
      </c>
      <c r="E5255" s="170">
        <v>996.27</v>
      </c>
    </row>
    <row r="5256" spans="2:5" ht="50.1" customHeight="1">
      <c r="B5256" s="171">
        <v>96000</v>
      </c>
      <c r="C5256" s="92" t="s">
        <v>5250</v>
      </c>
      <c r="D5256" s="92" t="s">
        <v>25</v>
      </c>
      <c r="E5256" s="170">
        <v>949.63</v>
      </c>
    </row>
    <row r="5257" spans="2:5" ht="50.1" customHeight="1">
      <c r="B5257" s="171">
        <v>96001</v>
      </c>
      <c r="C5257" s="92" t="s">
        <v>16228</v>
      </c>
      <c r="D5257" s="92" t="s">
        <v>6284</v>
      </c>
      <c r="E5257" s="170">
        <v>5.47</v>
      </c>
    </row>
    <row r="5258" spans="2:5" ht="50.1" customHeight="1">
      <c r="B5258" s="171">
        <v>96002</v>
      </c>
      <c r="C5258" s="92" t="s">
        <v>16229</v>
      </c>
      <c r="D5258" s="92" t="s">
        <v>6284</v>
      </c>
      <c r="E5258" s="170">
        <v>6.32</v>
      </c>
    </row>
    <row r="5259" spans="2:5" ht="50.1" customHeight="1">
      <c r="B5259" s="171">
        <v>96393</v>
      </c>
      <c r="C5259" s="92" t="s">
        <v>5251</v>
      </c>
      <c r="D5259" s="92" t="s">
        <v>25</v>
      </c>
      <c r="E5259" s="170">
        <v>115.8</v>
      </c>
    </row>
    <row r="5260" spans="2:5" ht="50.1" customHeight="1">
      <c r="B5260" s="171">
        <v>96394</v>
      </c>
      <c r="C5260" s="92" t="s">
        <v>5252</v>
      </c>
      <c r="D5260" s="92" t="s">
        <v>25</v>
      </c>
      <c r="E5260" s="170">
        <v>143.86000000000001</v>
      </c>
    </row>
    <row r="5261" spans="2:5" ht="50.1" customHeight="1">
      <c r="B5261" s="171">
        <v>96395</v>
      </c>
      <c r="C5261" s="92" t="s">
        <v>5253</v>
      </c>
      <c r="D5261" s="92" t="s">
        <v>25</v>
      </c>
      <c r="E5261" s="170">
        <v>156.69999999999999</v>
      </c>
    </row>
    <row r="5262" spans="2:5" ht="50.1" customHeight="1">
      <c r="B5262" s="171">
        <v>73445</v>
      </c>
      <c r="C5262" s="92" t="s">
        <v>5254</v>
      </c>
      <c r="D5262" s="92" t="s">
        <v>6284</v>
      </c>
      <c r="E5262" s="170">
        <v>7.94</v>
      </c>
    </row>
    <row r="5263" spans="2:5" ht="50.1" customHeight="1">
      <c r="B5263" s="171">
        <v>73446</v>
      </c>
      <c r="C5263" s="92" t="s">
        <v>5255</v>
      </c>
      <c r="D5263" s="92" t="s">
        <v>6284</v>
      </c>
      <c r="E5263" s="170">
        <v>18.66</v>
      </c>
    </row>
    <row r="5264" spans="2:5" ht="50.1" customHeight="1">
      <c r="B5264" s="92" t="s">
        <v>5256</v>
      </c>
      <c r="C5264" s="92" t="s">
        <v>5257</v>
      </c>
      <c r="D5264" s="92" t="s">
        <v>6284</v>
      </c>
      <c r="E5264" s="170">
        <v>15.64</v>
      </c>
    </row>
    <row r="5265" spans="2:5" ht="50.1" customHeight="1">
      <c r="B5265" s="92" t="s">
        <v>5258</v>
      </c>
      <c r="C5265" s="92" t="s">
        <v>5259</v>
      </c>
      <c r="D5265" s="92" t="s">
        <v>6284</v>
      </c>
      <c r="E5265" s="170">
        <v>19.63</v>
      </c>
    </row>
    <row r="5266" spans="2:5" ht="50.1" customHeight="1">
      <c r="B5266" s="171">
        <v>79462</v>
      </c>
      <c r="C5266" s="92" t="s">
        <v>5260</v>
      </c>
      <c r="D5266" s="92" t="s">
        <v>6284</v>
      </c>
      <c r="E5266" s="170">
        <v>51.55</v>
      </c>
    </row>
    <row r="5267" spans="2:5" ht="50.1" customHeight="1">
      <c r="B5267" s="92" t="s">
        <v>5261</v>
      </c>
      <c r="C5267" s="92" t="s">
        <v>5262</v>
      </c>
      <c r="D5267" s="92" t="s">
        <v>6284</v>
      </c>
      <c r="E5267" s="170">
        <v>12.35</v>
      </c>
    </row>
    <row r="5268" spans="2:5" ht="50.1" customHeight="1">
      <c r="B5268" s="171">
        <v>84651</v>
      </c>
      <c r="C5268" s="92" t="s">
        <v>5263</v>
      </c>
      <c r="D5268" s="92" t="s">
        <v>6284</v>
      </c>
      <c r="E5268" s="170">
        <v>8.8800000000000008</v>
      </c>
    </row>
    <row r="5269" spans="2:5" ht="50.1" customHeight="1">
      <c r="B5269" s="171">
        <v>88411</v>
      </c>
      <c r="C5269" s="92" t="s">
        <v>5264</v>
      </c>
      <c r="D5269" s="92" t="s">
        <v>6284</v>
      </c>
      <c r="E5269" s="170">
        <v>2.27</v>
      </c>
    </row>
    <row r="5270" spans="2:5" ht="50.1" customHeight="1">
      <c r="B5270" s="171">
        <v>88412</v>
      </c>
      <c r="C5270" s="92" t="s">
        <v>5265</v>
      </c>
      <c r="D5270" s="92" t="s">
        <v>6284</v>
      </c>
      <c r="E5270" s="170">
        <v>1.76</v>
      </c>
    </row>
    <row r="5271" spans="2:5" ht="50.1" customHeight="1">
      <c r="B5271" s="171">
        <v>88413</v>
      </c>
      <c r="C5271" s="92" t="s">
        <v>5266</v>
      </c>
      <c r="D5271" s="92" t="s">
        <v>6284</v>
      </c>
      <c r="E5271" s="170">
        <v>3.3</v>
      </c>
    </row>
    <row r="5272" spans="2:5" ht="50.1" customHeight="1">
      <c r="B5272" s="171">
        <v>88414</v>
      </c>
      <c r="C5272" s="92" t="s">
        <v>5267</v>
      </c>
      <c r="D5272" s="92" t="s">
        <v>6284</v>
      </c>
      <c r="E5272" s="170">
        <v>3.63</v>
      </c>
    </row>
    <row r="5273" spans="2:5" ht="50.1" customHeight="1">
      <c r="B5273" s="171">
        <v>88415</v>
      </c>
      <c r="C5273" s="92" t="s">
        <v>5268</v>
      </c>
      <c r="D5273" s="92" t="s">
        <v>6284</v>
      </c>
      <c r="E5273" s="170">
        <v>2.4300000000000002</v>
      </c>
    </row>
    <row r="5274" spans="2:5" ht="50.1" customHeight="1">
      <c r="B5274" s="171">
        <v>88416</v>
      </c>
      <c r="C5274" s="92" t="s">
        <v>5269</v>
      </c>
      <c r="D5274" s="92" t="s">
        <v>6284</v>
      </c>
      <c r="E5274" s="170">
        <v>13.25</v>
      </c>
    </row>
    <row r="5275" spans="2:5" ht="50.1" customHeight="1">
      <c r="B5275" s="171">
        <v>88417</v>
      </c>
      <c r="C5275" s="92" t="s">
        <v>5270</v>
      </c>
      <c r="D5275" s="92" t="s">
        <v>6284</v>
      </c>
      <c r="E5275" s="170">
        <v>11.43</v>
      </c>
    </row>
    <row r="5276" spans="2:5" ht="50.1" customHeight="1">
      <c r="B5276" s="171">
        <v>88420</v>
      </c>
      <c r="C5276" s="92" t="s">
        <v>5271</v>
      </c>
      <c r="D5276" s="92" t="s">
        <v>6284</v>
      </c>
      <c r="E5276" s="170">
        <v>16.940000000000001</v>
      </c>
    </row>
    <row r="5277" spans="2:5" ht="50.1" customHeight="1">
      <c r="B5277" s="171">
        <v>88421</v>
      </c>
      <c r="C5277" s="92" t="s">
        <v>5272</v>
      </c>
      <c r="D5277" s="92" t="s">
        <v>6284</v>
      </c>
      <c r="E5277" s="170">
        <v>18.100000000000001</v>
      </c>
    </row>
    <row r="5278" spans="2:5" ht="50.1" customHeight="1">
      <c r="B5278" s="171">
        <v>88423</v>
      </c>
      <c r="C5278" s="92" t="s">
        <v>5273</v>
      </c>
      <c r="D5278" s="92" t="s">
        <v>6284</v>
      </c>
      <c r="E5278" s="170">
        <v>13.82</v>
      </c>
    </row>
    <row r="5279" spans="2:5" ht="50.1" customHeight="1">
      <c r="B5279" s="171">
        <v>88424</v>
      </c>
      <c r="C5279" s="92" t="s">
        <v>5274</v>
      </c>
      <c r="D5279" s="92" t="s">
        <v>6284</v>
      </c>
      <c r="E5279" s="170">
        <v>15.75</v>
      </c>
    </row>
    <row r="5280" spans="2:5" ht="50.1" customHeight="1">
      <c r="B5280" s="171">
        <v>88426</v>
      </c>
      <c r="C5280" s="92" t="s">
        <v>5275</v>
      </c>
      <c r="D5280" s="92" t="s">
        <v>6284</v>
      </c>
      <c r="E5280" s="170">
        <v>12.61</v>
      </c>
    </row>
    <row r="5281" spans="2:5" ht="50.1" customHeight="1">
      <c r="B5281" s="171">
        <v>88428</v>
      </c>
      <c r="C5281" s="92" t="s">
        <v>5276</v>
      </c>
      <c r="D5281" s="92" t="s">
        <v>6284</v>
      </c>
      <c r="E5281" s="170">
        <v>22.1</v>
      </c>
    </row>
    <row r="5282" spans="2:5" ht="50.1" customHeight="1">
      <c r="B5282" s="171">
        <v>88429</v>
      </c>
      <c r="C5282" s="92" t="s">
        <v>5277</v>
      </c>
      <c r="D5282" s="92" t="s">
        <v>6284</v>
      </c>
      <c r="E5282" s="170">
        <v>24.12</v>
      </c>
    </row>
    <row r="5283" spans="2:5" ht="50.1" customHeight="1">
      <c r="B5283" s="171">
        <v>88431</v>
      </c>
      <c r="C5283" s="92" t="s">
        <v>5278</v>
      </c>
      <c r="D5283" s="92" t="s">
        <v>6284</v>
      </c>
      <c r="E5283" s="170">
        <v>16.75</v>
      </c>
    </row>
    <row r="5284" spans="2:5" ht="50.1" customHeight="1">
      <c r="B5284" s="171">
        <v>88432</v>
      </c>
      <c r="C5284" s="92" t="s">
        <v>5279</v>
      </c>
      <c r="D5284" s="92" t="s">
        <v>6284</v>
      </c>
      <c r="E5284" s="170">
        <v>12.54</v>
      </c>
    </row>
    <row r="5285" spans="2:5" ht="50.1" customHeight="1">
      <c r="B5285" s="171">
        <v>88482</v>
      </c>
      <c r="C5285" s="92" t="s">
        <v>5280</v>
      </c>
      <c r="D5285" s="92" t="s">
        <v>6284</v>
      </c>
      <c r="E5285" s="170">
        <v>3.13</v>
      </c>
    </row>
    <row r="5286" spans="2:5" ht="50.1" customHeight="1">
      <c r="B5286" s="171">
        <v>88483</v>
      </c>
      <c r="C5286" s="92" t="s">
        <v>5281</v>
      </c>
      <c r="D5286" s="92" t="s">
        <v>6284</v>
      </c>
      <c r="E5286" s="170">
        <v>2.92</v>
      </c>
    </row>
    <row r="5287" spans="2:5" ht="50.1" customHeight="1">
      <c r="B5287" s="171">
        <v>88484</v>
      </c>
      <c r="C5287" s="92" t="s">
        <v>5282</v>
      </c>
      <c r="D5287" s="92" t="s">
        <v>6284</v>
      </c>
      <c r="E5287" s="170">
        <v>2.44</v>
      </c>
    </row>
    <row r="5288" spans="2:5" ht="50.1" customHeight="1">
      <c r="B5288" s="171">
        <v>88485</v>
      </c>
      <c r="C5288" s="92" t="s">
        <v>5283</v>
      </c>
      <c r="D5288" s="92" t="s">
        <v>6284</v>
      </c>
      <c r="E5288" s="170">
        <v>2.13</v>
      </c>
    </row>
    <row r="5289" spans="2:5" ht="50.1" customHeight="1">
      <c r="B5289" s="171">
        <v>88486</v>
      </c>
      <c r="C5289" s="92" t="s">
        <v>5284</v>
      </c>
      <c r="D5289" s="92" t="s">
        <v>6284</v>
      </c>
      <c r="E5289" s="170">
        <v>8.84</v>
      </c>
    </row>
    <row r="5290" spans="2:5" ht="50.1" customHeight="1">
      <c r="B5290" s="171">
        <v>88487</v>
      </c>
      <c r="C5290" s="92" t="s">
        <v>5285</v>
      </c>
      <c r="D5290" s="92" t="s">
        <v>6284</v>
      </c>
      <c r="E5290" s="170">
        <v>7.87</v>
      </c>
    </row>
    <row r="5291" spans="2:5" ht="50.1" customHeight="1">
      <c r="B5291" s="171">
        <v>88488</v>
      </c>
      <c r="C5291" s="92" t="s">
        <v>5286</v>
      </c>
      <c r="D5291" s="92" t="s">
        <v>6284</v>
      </c>
      <c r="E5291" s="170">
        <v>11.4</v>
      </c>
    </row>
    <row r="5292" spans="2:5" ht="50.1" customHeight="1">
      <c r="B5292" s="171">
        <v>88489</v>
      </c>
      <c r="C5292" s="92" t="s">
        <v>5287</v>
      </c>
      <c r="D5292" s="92" t="s">
        <v>6284</v>
      </c>
      <c r="E5292" s="170">
        <v>10.01</v>
      </c>
    </row>
    <row r="5293" spans="2:5" ht="50.1" customHeight="1">
      <c r="B5293" s="171">
        <v>88490</v>
      </c>
      <c r="C5293" s="92" t="s">
        <v>5288</v>
      </c>
      <c r="D5293" s="92" t="s">
        <v>6284</v>
      </c>
      <c r="E5293" s="170">
        <v>6.26</v>
      </c>
    </row>
    <row r="5294" spans="2:5" ht="50.1" customHeight="1">
      <c r="B5294" s="171">
        <v>88491</v>
      </c>
      <c r="C5294" s="92" t="s">
        <v>5289</v>
      </c>
      <c r="D5294" s="92" t="s">
        <v>6284</v>
      </c>
      <c r="E5294" s="170">
        <v>6.04</v>
      </c>
    </row>
    <row r="5295" spans="2:5" ht="50.1" customHeight="1">
      <c r="B5295" s="171">
        <v>88492</v>
      </c>
      <c r="C5295" s="92" t="s">
        <v>5290</v>
      </c>
      <c r="D5295" s="92" t="s">
        <v>6284</v>
      </c>
      <c r="E5295" s="170">
        <v>7.52</v>
      </c>
    </row>
    <row r="5296" spans="2:5" ht="50.1" customHeight="1">
      <c r="B5296" s="171">
        <v>88493</v>
      </c>
      <c r="C5296" s="92" t="s">
        <v>5291</v>
      </c>
      <c r="D5296" s="92" t="s">
        <v>6284</v>
      </c>
      <c r="E5296" s="170">
        <v>7.18</v>
      </c>
    </row>
    <row r="5297" spans="2:5" ht="50.1" customHeight="1">
      <c r="B5297" s="171">
        <v>88494</v>
      </c>
      <c r="C5297" s="92" t="s">
        <v>5292</v>
      </c>
      <c r="D5297" s="92" t="s">
        <v>6284</v>
      </c>
      <c r="E5297" s="170">
        <v>14.86</v>
      </c>
    </row>
    <row r="5298" spans="2:5" ht="50.1" customHeight="1">
      <c r="B5298" s="171">
        <v>88495</v>
      </c>
      <c r="C5298" s="92" t="s">
        <v>5293</v>
      </c>
      <c r="D5298" s="92" t="s">
        <v>6284</v>
      </c>
      <c r="E5298" s="170">
        <v>8.2200000000000006</v>
      </c>
    </row>
    <row r="5299" spans="2:5" ht="50.1" customHeight="1">
      <c r="B5299" s="171">
        <v>88496</v>
      </c>
      <c r="C5299" s="92" t="s">
        <v>5294</v>
      </c>
      <c r="D5299" s="92" t="s">
        <v>6284</v>
      </c>
      <c r="E5299" s="170">
        <v>20.23</v>
      </c>
    </row>
    <row r="5300" spans="2:5" ht="50.1" customHeight="1">
      <c r="B5300" s="171">
        <v>88497</v>
      </c>
      <c r="C5300" s="92" t="s">
        <v>5295</v>
      </c>
      <c r="D5300" s="92" t="s">
        <v>6284</v>
      </c>
      <c r="E5300" s="170">
        <v>11.36</v>
      </c>
    </row>
    <row r="5301" spans="2:5" ht="50.1" customHeight="1">
      <c r="B5301" s="171">
        <v>95305</v>
      </c>
      <c r="C5301" s="92" t="s">
        <v>5296</v>
      </c>
      <c r="D5301" s="92" t="s">
        <v>6284</v>
      </c>
      <c r="E5301" s="170">
        <v>10.37</v>
      </c>
    </row>
    <row r="5302" spans="2:5" ht="50.1" customHeight="1">
      <c r="B5302" s="171">
        <v>95306</v>
      </c>
      <c r="C5302" s="92" t="s">
        <v>5297</v>
      </c>
      <c r="D5302" s="92" t="s">
        <v>6284</v>
      </c>
      <c r="E5302" s="170">
        <v>12.12</v>
      </c>
    </row>
    <row r="5303" spans="2:5" ht="50.1" customHeight="1">
      <c r="B5303" s="171">
        <v>95622</v>
      </c>
      <c r="C5303" s="92" t="s">
        <v>5298</v>
      </c>
      <c r="D5303" s="92" t="s">
        <v>6284</v>
      </c>
      <c r="E5303" s="170">
        <v>10.39</v>
      </c>
    </row>
    <row r="5304" spans="2:5" ht="50.1" customHeight="1">
      <c r="B5304" s="171">
        <v>95623</v>
      </c>
      <c r="C5304" s="92" t="s">
        <v>5299</v>
      </c>
      <c r="D5304" s="92" t="s">
        <v>6284</v>
      </c>
      <c r="E5304" s="170">
        <v>7.89</v>
      </c>
    </row>
    <row r="5305" spans="2:5" ht="50.1" customHeight="1">
      <c r="B5305" s="171">
        <v>95624</v>
      </c>
      <c r="C5305" s="92" t="s">
        <v>5300</v>
      </c>
      <c r="D5305" s="92" t="s">
        <v>6284</v>
      </c>
      <c r="E5305" s="170">
        <v>15.45</v>
      </c>
    </row>
    <row r="5306" spans="2:5" ht="50.1" customHeight="1">
      <c r="B5306" s="171">
        <v>95625</v>
      </c>
      <c r="C5306" s="92" t="s">
        <v>5301</v>
      </c>
      <c r="D5306" s="92" t="s">
        <v>6284</v>
      </c>
      <c r="E5306" s="170">
        <v>17.05</v>
      </c>
    </row>
    <row r="5307" spans="2:5" ht="50.1" customHeight="1">
      <c r="B5307" s="171">
        <v>95626</v>
      </c>
      <c r="C5307" s="92" t="s">
        <v>5302</v>
      </c>
      <c r="D5307" s="92" t="s">
        <v>6284</v>
      </c>
      <c r="E5307" s="170">
        <v>11.2</v>
      </c>
    </row>
    <row r="5308" spans="2:5" ht="50.1" customHeight="1">
      <c r="B5308" s="171">
        <v>96126</v>
      </c>
      <c r="C5308" s="92" t="s">
        <v>5303</v>
      </c>
      <c r="D5308" s="92" t="s">
        <v>6284</v>
      </c>
      <c r="E5308" s="170">
        <v>13.81</v>
      </c>
    </row>
    <row r="5309" spans="2:5" ht="50.1" customHeight="1">
      <c r="B5309" s="171">
        <v>96127</v>
      </c>
      <c r="C5309" s="92" t="s">
        <v>5304</v>
      </c>
      <c r="D5309" s="92" t="s">
        <v>6284</v>
      </c>
      <c r="E5309" s="170">
        <v>10.7</v>
      </c>
    </row>
    <row r="5310" spans="2:5" ht="50.1" customHeight="1">
      <c r="B5310" s="171">
        <v>96128</v>
      </c>
      <c r="C5310" s="92" t="s">
        <v>5305</v>
      </c>
      <c r="D5310" s="92" t="s">
        <v>6284</v>
      </c>
      <c r="E5310" s="170">
        <v>20.11</v>
      </c>
    </row>
    <row r="5311" spans="2:5" ht="50.1" customHeight="1">
      <c r="B5311" s="171">
        <v>96129</v>
      </c>
      <c r="C5311" s="92" t="s">
        <v>5306</v>
      </c>
      <c r="D5311" s="92" t="s">
        <v>6284</v>
      </c>
      <c r="E5311" s="170">
        <v>22.12</v>
      </c>
    </row>
    <row r="5312" spans="2:5" ht="50.1" customHeight="1">
      <c r="B5312" s="171">
        <v>96130</v>
      </c>
      <c r="C5312" s="92" t="s">
        <v>5307</v>
      </c>
      <c r="D5312" s="92" t="s">
        <v>6284</v>
      </c>
      <c r="E5312" s="170">
        <v>14.79</v>
      </c>
    </row>
    <row r="5313" spans="2:5" ht="50.1" customHeight="1">
      <c r="B5313" s="171">
        <v>96131</v>
      </c>
      <c r="C5313" s="92" t="s">
        <v>5308</v>
      </c>
      <c r="D5313" s="92" t="s">
        <v>6284</v>
      </c>
      <c r="E5313" s="170">
        <v>19.170000000000002</v>
      </c>
    </row>
    <row r="5314" spans="2:5" ht="50.1" customHeight="1">
      <c r="B5314" s="171">
        <v>96132</v>
      </c>
      <c r="C5314" s="92" t="s">
        <v>5309</v>
      </c>
      <c r="D5314" s="92" t="s">
        <v>6284</v>
      </c>
      <c r="E5314" s="170">
        <v>15.02</v>
      </c>
    </row>
    <row r="5315" spans="2:5" ht="50.1" customHeight="1">
      <c r="B5315" s="171">
        <v>96133</v>
      </c>
      <c r="C5315" s="92" t="s">
        <v>5310</v>
      </c>
      <c r="D5315" s="92" t="s">
        <v>6284</v>
      </c>
      <c r="E5315" s="170">
        <v>27.55</v>
      </c>
    </row>
    <row r="5316" spans="2:5" ht="50.1" customHeight="1">
      <c r="B5316" s="171">
        <v>96134</v>
      </c>
      <c r="C5316" s="92" t="s">
        <v>5311</v>
      </c>
      <c r="D5316" s="92" t="s">
        <v>6284</v>
      </c>
      <c r="E5316" s="170">
        <v>30.22</v>
      </c>
    </row>
    <row r="5317" spans="2:5" ht="50.1" customHeight="1">
      <c r="B5317" s="171">
        <v>96135</v>
      </c>
      <c r="C5317" s="92" t="s">
        <v>5312</v>
      </c>
      <c r="D5317" s="92" t="s">
        <v>6284</v>
      </c>
      <c r="E5317" s="170">
        <v>20.49</v>
      </c>
    </row>
    <row r="5318" spans="2:5" ht="50.1" customHeight="1">
      <c r="B5318" s="171">
        <v>79460</v>
      </c>
      <c r="C5318" s="92" t="s">
        <v>5313</v>
      </c>
      <c r="D5318" s="92" t="s">
        <v>6284</v>
      </c>
      <c r="E5318" s="170">
        <v>46.39</v>
      </c>
    </row>
    <row r="5319" spans="2:5" ht="50.1" customHeight="1">
      <c r="B5319" s="171">
        <v>79465</v>
      </c>
      <c r="C5319" s="92" t="s">
        <v>5314</v>
      </c>
      <c r="D5319" s="92" t="s">
        <v>6284</v>
      </c>
      <c r="E5319" s="170">
        <v>35.049999999999997</v>
      </c>
    </row>
    <row r="5320" spans="2:5" ht="50.1" customHeight="1">
      <c r="B5320" s="92" t="s">
        <v>5315</v>
      </c>
      <c r="C5320" s="92" t="s">
        <v>5316</v>
      </c>
      <c r="D5320" s="92" t="s">
        <v>6284</v>
      </c>
      <c r="E5320" s="170">
        <v>65.75</v>
      </c>
    </row>
    <row r="5321" spans="2:5" ht="50.1" customHeight="1">
      <c r="B5321" s="171">
        <v>84647</v>
      </c>
      <c r="C5321" s="92" t="s">
        <v>5317</v>
      </c>
      <c r="D5321" s="92" t="s">
        <v>6284</v>
      </c>
      <c r="E5321" s="170">
        <v>133.99</v>
      </c>
    </row>
    <row r="5322" spans="2:5" ht="50.1" customHeight="1">
      <c r="B5322" s="171">
        <v>84656</v>
      </c>
      <c r="C5322" s="92" t="s">
        <v>5318</v>
      </c>
      <c r="D5322" s="92" t="s">
        <v>6284</v>
      </c>
      <c r="E5322" s="170">
        <v>28.77</v>
      </c>
    </row>
    <row r="5323" spans="2:5" ht="50.1" customHeight="1">
      <c r="B5323" s="171">
        <v>6082</v>
      </c>
      <c r="C5323" s="92" t="s">
        <v>5319</v>
      </c>
      <c r="D5323" s="92" t="s">
        <v>6284</v>
      </c>
      <c r="E5323" s="170">
        <v>15.36</v>
      </c>
    </row>
    <row r="5324" spans="2:5" ht="50.1" customHeight="1">
      <c r="B5324" s="171">
        <v>40905</v>
      </c>
      <c r="C5324" s="92" t="s">
        <v>5320</v>
      </c>
      <c r="D5324" s="92" t="s">
        <v>6284</v>
      </c>
      <c r="E5324" s="170">
        <v>20.22</v>
      </c>
    </row>
    <row r="5325" spans="2:5" ht="50.1" customHeight="1">
      <c r="B5325" s="92" t="s">
        <v>5321</v>
      </c>
      <c r="C5325" s="92" t="s">
        <v>5322</v>
      </c>
      <c r="D5325" s="92" t="s">
        <v>6284</v>
      </c>
      <c r="E5325" s="170">
        <v>15.96</v>
      </c>
    </row>
    <row r="5326" spans="2:5" ht="50.1" customHeight="1">
      <c r="B5326" s="92" t="s">
        <v>5323</v>
      </c>
      <c r="C5326" s="92" t="s">
        <v>5324</v>
      </c>
      <c r="D5326" s="92" t="s">
        <v>6284</v>
      </c>
      <c r="E5326" s="170">
        <v>22.55</v>
      </c>
    </row>
    <row r="5327" spans="2:5" ht="50.1" customHeight="1">
      <c r="B5327" s="92" t="s">
        <v>5325</v>
      </c>
      <c r="C5327" s="92" t="s">
        <v>5326</v>
      </c>
      <c r="D5327" s="92" t="s">
        <v>6284</v>
      </c>
      <c r="E5327" s="170">
        <v>22.09</v>
      </c>
    </row>
    <row r="5328" spans="2:5" ht="50.1" customHeight="1">
      <c r="B5328" s="92" t="s">
        <v>5327</v>
      </c>
      <c r="C5328" s="92" t="s">
        <v>5328</v>
      </c>
      <c r="D5328" s="92" t="s">
        <v>6284</v>
      </c>
      <c r="E5328" s="170">
        <v>21.95</v>
      </c>
    </row>
    <row r="5329" spans="2:5" ht="50.1" customHeight="1">
      <c r="B5329" s="171">
        <v>79463</v>
      </c>
      <c r="C5329" s="92" t="s">
        <v>5329</v>
      </c>
      <c r="D5329" s="92" t="s">
        <v>6284</v>
      </c>
      <c r="E5329" s="170">
        <v>12.99</v>
      </c>
    </row>
    <row r="5330" spans="2:5" ht="50.1" customHeight="1">
      <c r="B5330" s="171">
        <v>79464</v>
      </c>
      <c r="C5330" s="92" t="s">
        <v>5330</v>
      </c>
      <c r="D5330" s="92" t="s">
        <v>6284</v>
      </c>
      <c r="E5330" s="170">
        <v>17.68</v>
      </c>
    </row>
    <row r="5331" spans="2:5" ht="50.1" customHeight="1">
      <c r="B5331" s="171">
        <v>79466</v>
      </c>
      <c r="C5331" s="92" t="s">
        <v>5331</v>
      </c>
      <c r="D5331" s="92" t="s">
        <v>6284</v>
      </c>
      <c r="E5331" s="170">
        <v>17.46</v>
      </c>
    </row>
    <row r="5332" spans="2:5" ht="50.1" customHeight="1">
      <c r="B5332" s="92" t="s">
        <v>5332</v>
      </c>
      <c r="C5332" s="92" t="s">
        <v>5333</v>
      </c>
      <c r="D5332" s="92" t="s">
        <v>6284</v>
      </c>
      <c r="E5332" s="170">
        <v>22.1</v>
      </c>
    </row>
    <row r="5333" spans="2:5" ht="50.1" customHeight="1">
      <c r="B5333" s="171">
        <v>84645</v>
      </c>
      <c r="C5333" s="92" t="s">
        <v>5334</v>
      </c>
      <c r="D5333" s="92" t="s">
        <v>6284</v>
      </c>
      <c r="E5333" s="170">
        <v>17.2</v>
      </c>
    </row>
    <row r="5334" spans="2:5" ht="50.1" customHeight="1">
      <c r="B5334" s="171">
        <v>84657</v>
      </c>
      <c r="C5334" s="92" t="s">
        <v>5335</v>
      </c>
      <c r="D5334" s="92" t="s">
        <v>6284</v>
      </c>
      <c r="E5334" s="170">
        <v>8.9499999999999993</v>
      </c>
    </row>
    <row r="5335" spans="2:5" ht="50.1" customHeight="1">
      <c r="B5335" s="171">
        <v>84659</v>
      </c>
      <c r="C5335" s="92" t="s">
        <v>5336</v>
      </c>
      <c r="D5335" s="92" t="s">
        <v>6284</v>
      </c>
      <c r="E5335" s="170">
        <v>14.86</v>
      </c>
    </row>
    <row r="5336" spans="2:5" ht="50.1" customHeight="1">
      <c r="B5336" s="171">
        <v>84679</v>
      </c>
      <c r="C5336" s="92" t="s">
        <v>5337</v>
      </c>
      <c r="D5336" s="92" t="s">
        <v>6284</v>
      </c>
      <c r="E5336" s="170">
        <v>17.47</v>
      </c>
    </row>
    <row r="5337" spans="2:5" ht="50.1" customHeight="1">
      <c r="B5337" s="171">
        <v>95464</v>
      </c>
      <c r="C5337" s="92" t="s">
        <v>5338</v>
      </c>
      <c r="D5337" s="92" t="s">
        <v>6284</v>
      </c>
      <c r="E5337" s="170">
        <v>20.309999999999999</v>
      </c>
    </row>
    <row r="5338" spans="2:5" ht="50.1" customHeight="1">
      <c r="B5338" s="92" t="s">
        <v>5339</v>
      </c>
      <c r="C5338" s="92" t="s">
        <v>5340</v>
      </c>
      <c r="D5338" s="92" t="s">
        <v>6284</v>
      </c>
      <c r="E5338" s="170">
        <v>31.53</v>
      </c>
    </row>
    <row r="5339" spans="2:5" ht="50.1" customHeight="1">
      <c r="B5339" s="92" t="s">
        <v>5341</v>
      </c>
      <c r="C5339" s="92" t="s">
        <v>5342</v>
      </c>
      <c r="D5339" s="92" t="s">
        <v>6284</v>
      </c>
      <c r="E5339" s="170">
        <v>9.81</v>
      </c>
    </row>
    <row r="5340" spans="2:5" ht="50.1" customHeight="1">
      <c r="B5340" s="92" t="s">
        <v>5343</v>
      </c>
      <c r="C5340" s="92" t="s">
        <v>5344</v>
      </c>
      <c r="D5340" s="92" t="s">
        <v>6284</v>
      </c>
      <c r="E5340" s="170">
        <v>23.62</v>
      </c>
    </row>
    <row r="5341" spans="2:5" ht="50.1" customHeight="1">
      <c r="B5341" s="92" t="s">
        <v>5345</v>
      </c>
      <c r="C5341" s="92" t="s">
        <v>5346</v>
      </c>
      <c r="D5341" s="92" t="s">
        <v>6284</v>
      </c>
      <c r="E5341" s="170">
        <v>23.76</v>
      </c>
    </row>
    <row r="5342" spans="2:5" ht="50.1" customHeight="1">
      <c r="B5342" s="92" t="s">
        <v>5347</v>
      </c>
      <c r="C5342" s="92" t="s">
        <v>5348</v>
      </c>
      <c r="D5342" s="92" t="s">
        <v>6284</v>
      </c>
      <c r="E5342" s="170">
        <v>24.22</v>
      </c>
    </row>
    <row r="5343" spans="2:5" ht="50.1" customHeight="1">
      <c r="B5343" s="92" t="s">
        <v>5349</v>
      </c>
      <c r="C5343" s="92" t="s">
        <v>5350</v>
      </c>
      <c r="D5343" s="92" t="s">
        <v>6284</v>
      </c>
      <c r="E5343" s="170">
        <v>18.829999999999998</v>
      </c>
    </row>
    <row r="5344" spans="2:5" ht="50.1" customHeight="1">
      <c r="B5344" s="92" t="s">
        <v>5351</v>
      </c>
      <c r="C5344" s="92" t="s">
        <v>5352</v>
      </c>
      <c r="D5344" s="92" t="s">
        <v>6284</v>
      </c>
      <c r="E5344" s="170">
        <v>12.04</v>
      </c>
    </row>
    <row r="5345" spans="2:5" ht="50.1" customHeight="1">
      <c r="B5345" s="92" t="s">
        <v>5353</v>
      </c>
      <c r="C5345" s="92" t="s">
        <v>5354</v>
      </c>
      <c r="D5345" s="92" t="s">
        <v>6284</v>
      </c>
      <c r="E5345" s="170">
        <v>18.149999999999999</v>
      </c>
    </row>
    <row r="5346" spans="2:5" ht="50.1" customHeight="1">
      <c r="B5346" s="92" t="s">
        <v>5355</v>
      </c>
      <c r="C5346" s="92" t="s">
        <v>5356</v>
      </c>
      <c r="D5346" s="92" t="s">
        <v>6284</v>
      </c>
      <c r="E5346" s="170">
        <v>15.79</v>
      </c>
    </row>
    <row r="5347" spans="2:5" ht="50.1" customHeight="1">
      <c r="B5347" s="92" t="s">
        <v>5357</v>
      </c>
      <c r="C5347" s="92" t="s">
        <v>5358</v>
      </c>
      <c r="D5347" s="92" t="s">
        <v>6219</v>
      </c>
      <c r="E5347" s="170">
        <v>20.13</v>
      </c>
    </row>
    <row r="5348" spans="2:5" ht="50.1" customHeight="1">
      <c r="B5348" s="92" t="s">
        <v>5359</v>
      </c>
      <c r="C5348" s="92" t="s">
        <v>5360</v>
      </c>
      <c r="D5348" s="92" t="s">
        <v>6284</v>
      </c>
      <c r="E5348" s="170">
        <v>31</v>
      </c>
    </row>
    <row r="5349" spans="2:5" ht="50.1" customHeight="1">
      <c r="B5349" s="171">
        <v>84660</v>
      </c>
      <c r="C5349" s="92" t="s">
        <v>5361</v>
      </c>
      <c r="D5349" s="92" t="s">
        <v>6284</v>
      </c>
      <c r="E5349" s="170">
        <v>6.73</v>
      </c>
    </row>
    <row r="5350" spans="2:5" ht="50.1" customHeight="1">
      <c r="B5350" s="171">
        <v>84661</v>
      </c>
      <c r="C5350" s="92" t="s">
        <v>5362</v>
      </c>
      <c r="D5350" s="92" t="s">
        <v>6284</v>
      </c>
      <c r="E5350" s="170">
        <v>15.63</v>
      </c>
    </row>
    <row r="5351" spans="2:5" ht="50.1" customHeight="1">
      <c r="B5351" s="171">
        <v>84662</v>
      </c>
      <c r="C5351" s="92" t="s">
        <v>5363</v>
      </c>
      <c r="D5351" s="92" t="s">
        <v>6284</v>
      </c>
      <c r="E5351" s="170">
        <v>24.47</v>
      </c>
    </row>
    <row r="5352" spans="2:5" ht="50.1" customHeight="1">
      <c r="B5352" s="171">
        <v>95468</v>
      </c>
      <c r="C5352" s="92" t="s">
        <v>5364</v>
      </c>
      <c r="D5352" s="92" t="s">
        <v>6284</v>
      </c>
      <c r="E5352" s="170">
        <v>35.17</v>
      </c>
    </row>
    <row r="5353" spans="2:5" ht="50.1" customHeight="1">
      <c r="B5353" s="171">
        <v>41595</v>
      </c>
      <c r="C5353" s="92" t="s">
        <v>5365</v>
      </c>
      <c r="D5353" s="92" t="s">
        <v>6462</v>
      </c>
      <c r="E5353" s="170">
        <v>9.1</v>
      </c>
    </row>
    <row r="5354" spans="2:5" ht="50.1" customHeight="1">
      <c r="B5354" s="92" t="s">
        <v>5366</v>
      </c>
      <c r="C5354" s="92" t="s">
        <v>5367</v>
      </c>
      <c r="D5354" s="92" t="s">
        <v>6284</v>
      </c>
      <c r="E5354" s="170">
        <v>14.76</v>
      </c>
    </row>
    <row r="5355" spans="2:5" ht="50.1" customHeight="1">
      <c r="B5355" s="92" t="s">
        <v>5368</v>
      </c>
      <c r="C5355" s="92" t="s">
        <v>5369</v>
      </c>
      <c r="D5355" s="92" t="s">
        <v>6284</v>
      </c>
      <c r="E5355" s="170">
        <v>12.09</v>
      </c>
    </row>
    <row r="5356" spans="2:5" ht="50.1" customHeight="1">
      <c r="B5356" s="171">
        <v>79467</v>
      </c>
      <c r="C5356" s="92" t="s">
        <v>5370</v>
      </c>
      <c r="D5356" s="92" t="s">
        <v>16110</v>
      </c>
      <c r="E5356" s="170">
        <v>11.19</v>
      </c>
    </row>
    <row r="5357" spans="2:5" ht="50.1" customHeight="1">
      <c r="B5357" s="92" t="s">
        <v>5371</v>
      </c>
      <c r="C5357" s="92" t="s">
        <v>5372</v>
      </c>
      <c r="D5357" s="92" t="s">
        <v>6284</v>
      </c>
      <c r="E5357" s="170">
        <v>16.899999999999999</v>
      </c>
    </row>
    <row r="5358" spans="2:5" ht="50.1" customHeight="1">
      <c r="B5358" s="171">
        <v>84663</v>
      </c>
      <c r="C5358" s="92" t="s">
        <v>5373</v>
      </c>
      <c r="D5358" s="92" t="s">
        <v>6284</v>
      </c>
      <c r="E5358" s="170">
        <v>20.86</v>
      </c>
    </row>
    <row r="5359" spans="2:5" ht="50.1" customHeight="1">
      <c r="B5359" s="171">
        <v>84665</v>
      </c>
      <c r="C5359" s="92" t="s">
        <v>5374</v>
      </c>
      <c r="D5359" s="92" t="s">
        <v>6284</v>
      </c>
      <c r="E5359" s="170">
        <v>19.02</v>
      </c>
    </row>
    <row r="5360" spans="2:5" ht="50.1" customHeight="1">
      <c r="B5360" s="171">
        <v>84666</v>
      </c>
      <c r="C5360" s="92" t="s">
        <v>5375</v>
      </c>
      <c r="D5360" s="92" t="s">
        <v>6284</v>
      </c>
      <c r="E5360" s="170">
        <v>17.829999999999998</v>
      </c>
    </row>
    <row r="5361" spans="2:5" ht="50.1" customHeight="1">
      <c r="B5361" s="171">
        <v>75889</v>
      </c>
      <c r="C5361" s="92" t="s">
        <v>5376</v>
      </c>
      <c r="D5361" s="92" t="s">
        <v>6284</v>
      </c>
      <c r="E5361" s="170">
        <v>18.43</v>
      </c>
    </row>
    <row r="5362" spans="2:5" ht="50.1" customHeight="1">
      <c r="B5362" s="171">
        <v>72191</v>
      </c>
      <c r="C5362" s="92" t="s">
        <v>5377</v>
      </c>
      <c r="D5362" s="92" t="s">
        <v>6284</v>
      </c>
      <c r="E5362" s="170">
        <v>66.05</v>
      </c>
    </row>
    <row r="5363" spans="2:5" ht="50.1" customHeight="1">
      <c r="B5363" s="171">
        <v>72192</v>
      </c>
      <c r="C5363" s="92" t="s">
        <v>5378</v>
      </c>
      <c r="D5363" s="92" t="s">
        <v>6284</v>
      </c>
      <c r="E5363" s="170">
        <v>17.600000000000001</v>
      </c>
    </row>
    <row r="5364" spans="2:5" ht="50.1" customHeight="1">
      <c r="B5364" s="171">
        <v>72193</v>
      </c>
      <c r="C5364" s="92" t="s">
        <v>5379</v>
      </c>
      <c r="D5364" s="92" t="s">
        <v>6284</v>
      </c>
      <c r="E5364" s="170">
        <v>47.66</v>
      </c>
    </row>
    <row r="5365" spans="2:5" ht="50.1" customHeight="1">
      <c r="B5365" s="171">
        <v>73655</v>
      </c>
      <c r="C5365" s="92" t="s">
        <v>5380</v>
      </c>
      <c r="D5365" s="92" t="s">
        <v>6284</v>
      </c>
      <c r="E5365" s="170">
        <v>193.45</v>
      </c>
    </row>
    <row r="5366" spans="2:5" ht="50.1" customHeight="1">
      <c r="B5366" s="92" t="s">
        <v>5381</v>
      </c>
      <c r="C5366" s="92" t="s">
        <v>5382</v>
      </c>
      <c r="D5366" s="92" t="s">
        <v>6284</v>
      </c>
      <c r="E5366" s="170">
        <v>142.66999999999999</v>
      </c>
    </row>
    <row r="5367" spans="2:5" ht="50.1" customHeight="1">
      <c r="B5367" s="171">
        <v>84181</v>
      </c>
      <c r="C5367" s="92" t="s">
        <v>5383</v>
      </c>
      <c r="D5367" s="92" t="s">
        <v>6284</v>
      </c>
      <c r="E5367" s="170">
        <v>122.97</v>
      </c>
    </row>
    <row r="5368" spans="2:5" ht="50.1" customHeight="1">
      <c r="B5368" s="171">
        <v>87246</v>
      </c>
      <c r="C5368" s="92" t="s">
        <v>5384</v>
      </c>
      <c r="D5368" s="92" t="s">
        <v>6284</v>
      </c>
      <c r="E5368" s="170">
        <v>47.81</v>
      </c>
    </row>
    <row r="5369" spans="2:5" ht="50.1" customHeight="1">
      <c r="B5369" s="171">
        <v>87247</v>
      </c>
      <c r="C5369" s="92" t="s">
        <v>5385</v>
      </c>
      <c r="D5369" s="92" t="s">
        <v>6284</v>
      </c>
      <c r="E5369" s="170">
        <v>42.22</v>
      </c>
    </row>
    <row r="5370" spans="2:5" ht="50.1" customHeight="1">
      <c r="B5370" s="171">
        <v>87248</v>
      </c>
      <c r="C5370" s="92" t="s">
        <v>5386</v>
      </c>
      <c r="D5370" s="92" t="s">
        <v>6284</v>
      </c>
      <c r="E5370" s="170">
        <v>37.700000000000003</v>
      </c>
    </row>
    <row r="5371" spans="2:5" ht="50.1" customHeight="1">
      <c r="B5371" s="171">
        <v>87249</v>
      </c>
      <c r="C5371" s="92" t="s">
        <v>5387</v>
      </c>
      <c r="D5371" s="92" t="s">
        <v>6284</v>
      </c>
      <c r="E5371" s="170">
        <v>53.06</v>
      </c>
    </row>
    <row r="5372" spans="2:5" ht="50.1" customHeight="1">
      <c r="B5372" s="171">
        <v>87250</v>
      </c>
      <c r="C5372" s="92" t="s">
        <v>5388</v>
      </c>
      <c r="D5372" s="92" t="s">
        <v>6284</v>
      </c>
      <c r="E5372" s="170">
        <v>44.22</v>
      </c>
    </row>
    <row r="5373" spans="2:5" ht="50.1" customHeight="1">
      <c r="B5373" s="171">
        <v>87251</v>
      </c>
      <c r="C5373" s="92" t="s">
        <v>5389</v>
      </c>
      <c r="D5373" s="92" t="s">
        <v>6284</v>
      </c>
      <c r="E5373" s="170">
        <v>38.5</v>
      </c>
    </row>
    <row r="5374" spans="2:5" ht="50.1" customHeight="1">
      <c r="B5374" s="171">
        <v>87255</v>
      </c>
      <c r="C5374" s="92" t="s">
        <v>5390</v>
      </c>
      <c r="D5374" s="92" t="s">
        <v>6284</v>
      </c>
      <c r="E5374" s="170">
        <v>88.14</v>
      </c>
    </row>
    <row r="5375" spans="2:5" ht="50.1" customHeight="1">
      <c r="B5375" s="171">
        <v>87256</v>
      </c>
      <c r="C5375" s="92" t="s">
        <v>5391</v>
      </c>
      <c r="D5375" s="92" t="s">
        <v>6284</v>
      </c>
      <c r="E5375" s="170">
        <v>77.33</v>
      </c>
    </row>
    <row r="5376" spans="2:5" ht="50.1" customHeight="1">
      <c r="B5376" s="171">
        <v>87257</v>
      </c>
      <c r="C5376" s="92" t="s">
        <v>5392</v>
      </c>
      <c r="D5376" s="92" t="s">
        <v>6284</v>
      </c>
      <c r="E5376" s="170">
        <v>70.58</v>
      </c>
    </row>
    <row r="5377" spans="2:5" ht="50.1" customHeight="1">
      <c r="B5377" s="171">
        <v>87258</v>
      </c>
      <c r="C5377" s="92" t="s">
        <v>5393</v>
      </c>
      <c r="D5377" s="92" t="s">
        <v>6284</v>
      </c>
      <c r="E5377" s="170">
        <v>114.69</v>
      </c>
    </row>
    <row r="5378" spans="2:5" ht="50.1" customHeight="1">
      <c r="B5378" s="171">
        <v>87259</v>
      </c>
      <c r="C5378" s="92" t="s">
        <v>5394</v>
      </c>
      <c r="D5378" s="92" t="s">
        <v>6284</v>
      </c>
      <c r="E5378" s="170">
        <v>104.42</v>
      </c>
    </row>
    <row r="5379" spans="2:5" ht="50.1" customHeight="1">
      <c r="B5379" s="171">
        <v>87260</v>
      </c>
      <c r="C5379" s="92" t="s">
        <v>5395</v>
      </c>
      <c r="D5379" s="92" t="s">
        <v>6284</v>
      </c>
      <c r="E5379" s="170">
        <v>98.44</v>
      </c>
    </row>
    <row r="5380" spans="2:5" ht="50.1" customHeight="1">
      <c r="B5380" s="171">
        <v>87261</v>
      </c>
      <c r="C5380" s="92" t="s">
        <v>5396</v>
      </c>
      <c r="D5380" s="92" t="s">
        <v>6284</v>
      </c>
      <c r="E5380" s="170">
        <v>133.25</v>
      </c>
    </row>
    <row r="5381" spans="2:5" ht="50.1" customHeight="1">
      <c r="B5381" s="171">
        <v>87262</v>
      </c>
      <c r="C5381" s="92" t="s">
        <v>5397</v>
      </c>
      <c r="D5381" s="92" t="s">
        <v>6284</v>
      </c>
      <c r="E5381" s="170">
        <v>121.18</v>
      </c>
    </row>
    <row r="5382" spans="2:5" ht="50.1" customHeight="1">
      <c r="B5382" s="171">
        <v>87263</v>
      </c>
      <c r="C5382" s="92" t="s">
        <v>5398</v>
      </c>
      <c r="D5382" s="92" t="s">
        <v>6284</v>
      </c>
      <c r="E5382" s="170">
        <v>114.11</v>
      </c>
    </row>
    <row r="5383" spans="2:5" ht="50.1" customHeight="1">
      <c r="B5383" s="171">
        <v>89046</v>
      </c>
      <c r="C5383" s="92" t="s">
        <v>5399</v>
      </c>
      <c r="D5383" s="92" t="s">
        <v>6284</v>
      </c>
      <c r="E5383" s="170">
        <v>41.98</v>
      </c>
    </row>
    <row r="5384" spans="2:5" ht="50.1" customHeight="1">
      <c r="B5384" s="171">
        <v>89171</v>
      </c>
      <c r="C5384" s="92" t="s">
        <v>5400</v>
      </c>
      <c r="D5384" s="92" t="s">
        <v>6284</v>
      </c>
      <c r="E5384" s="170">
        <v>39.75</v>
      </c>
    </row>
    <row r="5385" spans="2:5" ht="50.1" customHeight="1">
      <c r="B5385" s="171">
        <v>93389</v>
      </c>
      <c r="C5385" s="92" t="s">
        <v>5401</v>
      </c>
      <c r="D5385" s="92" t="s">
        <v>6284</v>
      </c>
      <c r="E5385" s="170">
        <v>42.89</v>
      </c>
    </row>
    <row r="5386" spans="2:5" ht="50.1" customHeight="1">
      <c r="B5386" s="171">
        <v>93390</v>
      </c>
      <c r="C5386" s="92" t="s">
        <v>5402</v>
      </c>
      <c r="D5386" s="92" t="s">
        <v>6284</v>
      </c>
      <c r="E5386" s="170">
        <v>37.380000000000003</v>
      </c>
    </row>
    <row r="5387" spans="2:5" ht="50.1" customHeight="1">
      <c r="B5387" s="171">
        <v>93391</v>
      </c>
      <c r="C5387" s="92" t="s">
        <v>5403</v>
      </c>
      <c r="D5387" s="92" t="s">
        <v>6284</v>
      </c>
      <c r="E5387" s="170">
        <v>32.86</v>
      </c>
    </row>
    <row r="5388" spans="2:5" ht="50.1" customHeight="1">
      <c r="B5388" s="92" t="s">
        <v>5404</v>
      </c>
      <c r="C5388" s="92" t="s">
        <v>5405</v>
      </c>
      <c r="D5388" s="92" t="s">
        <v>6284</v>
      </c>
      <c r="E5388" s="170">
        <v>106</v>
      </c>
    </row>
    <row r="5389" spans="2:5" ht="50.1" customHeight="1">
      <c r="B5389" s="92" t="s">
        <v>5406</v>
      </c>
      <c r="C5389" s="92" t="s">
        <v>5407</v>
      </c>
      <c r="D5389" s="92" t="s">
        <v>6284</v>
      </c>
      <c r="E5389" s="170">
        <v>23.85</v>
      </c>
    </row>
    <row r="5390" spans="2:5" ht="50.1" customHeight="1">
      <c r="B5390" s="171">
        <v>84183</v>
      </c>
      <c r="C5390" s="92" t="s">
        <v>5408</v>
      </c>
      <c r="D5390" s="92" t="s">
        <v>6284</v>
      </c>
      <c r="E5390" s="170">
        <v>78.150000000000006</v>
      </c>
    </row>
    <row r="5391" spans="2:5" ht="50.1" customHeight="1">
      <c r="B5391" s="171">
        <v>98670</v>
      </c>
      <c r="C5391" s="92" t="s">
        <v>5409</v>
      </c>
      <c r="D5391" s="92" t="s">
        <v>6284</v>
      </c>
      <c r="E5391" s="170">
        <v>105.95</v>
      </c>
    </row>
    <row r="5392" spans="2:5" ht="50.1" customHeight="1">
      <c r="B5392" s="171">
        <v>98671</v>
      </c>
      <c r="C5392" s="92" t="s">
        <v>5410</v>
      </c>
      <c r="D5392" s="92" t="s">
        <v>6284</v>
      </c>
      <c r="E5392" s="170">
        <v>294.10000000000002</v>
      </c>
    </row>
    <row r="5393" spans="2:5" ht="50.1" customHeight="1">
      <c r="B5393" s="171">
        <v>98672</v>
      </c>
      <c r="C5393" s="92" t="s">
        <v>5411</v>
      </c>
      <c r="D5393" s="92" t="s">
        <v>6284</v>
      </c>
      <c r="E5393" s="170">
        <v>348.5</v>
      </c>
    </row>
    <row r="5394" spans="2:5" ht="50.1" customHeight="1">
      <c r="B5394" s="171">
        <v>98673</v>
      </c>
      <c r="C5394" s="92" t="s">
        <v>5412</v>
      </c>
      <c r="D5394" s="92" t="s">
        <v>6284</v>
      </c>
      <c r="E5394" s="170">
        <v>106.79</v>
      </c>
    </row>
    <row r="5395" spans="2:5" ht="50.1" customHeight="1">
      <c r="B5395" s="171">
        <v>98679</v>
      </c>
      <c r="C5395" s="92" t="s">
        <v>5413</v>
      </c>
      <c r="D5395" s="92" t="s">
        <v>6284</v>
      </c>
      <c r="E5395" s="170">
        <v>22.01</v>
      </c>
    </row>
    <row r="5396" spans="2:5" ht="50.1" customHeight="1">
      <c r="B5396" s="171">
        <v>98680</v>
      </c>
      <c r="C5396" s="92" t="s">
        <v>5414</v>
      </c>
      <c r="D5396" s="92" t="s">
        <v>6284</v>
      </c>
      <c r="E5396" s="170">
        <v>27.37</v>
      </c>
    </row>
    <row r="5397" spans="2:5" ht="50.1" customHeight="1">
      <c r="B5397" s="171">
        <v>98681</v>
      </c>
      <c r="C5397" s="92" t="s">
        <v>5415</v>
      </c>
      <c r="D5397" s="92" t="s">
        <v>6284</v>
      </c>
      <c r="E5397" s="170">
        <v>20.420000000000002</v>
      </c>
    </row>
    <row r="5398" spans="2:5" ht="50.1" customHeight="1">
      <c r="B5398" s="171">
        <v>98682</v>
      </c>
      <c r="C5398" s="92" t="s">
        <v>5416</v>
      </c>
      <c r="D5398" s="92" t="s">
        <v>6284</v>
      </c>
      <c r="E5398" s="170">
        <v>25.78</v>
      </c>
    </row>
    <row r="5399" spans="2:5" ht="50.1" customHeight="1">
      <c r="B5399" s="171">
        <v>98685</v>
      </c>
      <c r="C5399" s="92" t="s">
        <v>5417</v>
      </c>
      <c r="D5399" s="92" t="s">
        <v>6462</v>
      </c>
      <c r="E5399" s="170">
        <v>53.67</v>
      </c>
    </row>
    <row r="5400" spans="2:5" ht="50.1" customHeight="1">
      <c r="B5400" s="171">
        <v>98686</v>
      </c>
      <c r="C5400" s="92" t="s">
        <v>5418</v>
      </c>
      <c r="D5400" s="92" t="s">
        <v>6462</v>
      </c>
      <c r="E5400" s="170">
        <v>27.47</v>
      </c>
    </row>
    <row r="5401" spans="2:5" ht="50.1" customHeight="1">
      <c r="B5401" s="171">
        <v>98688</v>
      </c>
      <c r="C5401" s="92" t="s">
        <v>5419</v>
      </c>
      <c r="D5401" s="92" t="s">
        <v>6462</v>
      </c>
      <c r="E5401" s="170">
        <v>41.93</v>
      </c>
    </row>
    <row r="5402" spans="2:5" ht="50.1" customHeight="1">
      <c r="B5402" s="171">
        <v>98689</v>
      </c>
      <c r="C5402" s="92" t="s">
        <v>5420</v>
      </c>
      <c r="D5402" s="92" t="s">
        <v>6462</v>
      </c>
      <c r="E5402" s="170">
        <v>76.38</v>
      </c>
    </row>
    <row r="5403" spans="2:5" ht="50.1" customHeight="1">
      <c r="B5403" s="171">
        <v>72187</v>
      </c>
      <c r="C5403" s="92" t="s">
        <v>5421</v>
      </c>
      <c r="D5403" s="92" t="s">
        <v>6284</v>
      </c>
      <c r="E5403" s="170">
        <v>138.77000000000001</v>
      </c>
    </row>
    <row r="5404" spans="2:5" ht="50.1" customHeight="1">
      <c r="B5404" s="171">
        <v>72188</v>
      </c>
      <c r="C5404" s="92" t="s">
        <v>5422</v>
      </c>
      <c r="D5404" s="92" t="s">
        <v>6284</v>
      </c>
      <c r="E5404" s="170">
        <v>138.77000000000001</v>
      </c>
    </row>
    <row r="5405" spans="2:5" ht="50.1" customHeight="1">
      <c r="B5405" s="92" t="s">
        <v>5423</v>
      </c>
      <c r="C5405" s="92" t="s">
        <v>5424</v>
      </c>
      <c r="D5405" s="92" t="s">
        <v>6284</v>
      </c>
      <c r="E5405" s="170">
        <v>128.30000000000001</v>
      </c>
    </row>
    <row r="5406" spans="2:5" ht="50.1" customHeight="1">
      <c r="B5406" s="171">
        <v>84186</v>
      </c>
      <c r="C5406" s="92" t="s">
        <v>5425</v>
      </c>
      <c r="D5406" s="92" t="s">
        <v>6284</v>
      </c>
      <c r="E5406" s="170">
        <v>58.28</v>
      </c>
    </row>
    <row r="5407" spans="2:5" ht="50.1" customHeight="1">
      <c r="B5407" s="171">
        <v>84187</v>
      </c>
      <c r="C5407" s="92" t="s">
        <v>5426</v>
      </c>
      <c r="D5407" s="92" t="s">
        <v>6284</v>
      </c>
      <c r="E5407" s="170">
        <v>15.01</v>
      </c>
    </row>
    <row r="5408" spans="2:5" ht="50.1" customHeight="1">
      <c r="B5408" s="171">
        <v>72137</v>
      </c>
      <c r="C5408" s="92" t="s">
        <v>5427</v>
      </c>
      <c r="D5408" s="92" t="s">
        <v>6284</v>
      </c>
      <c r="E5408" s="170">
        <v>80.94</v>
      </c>
    </row>
    <row r="5409" spans="2:5" ht="50.1" customHeight="1">
      <c r="B5409" s="171">
        <v>72815</v>
      </c>
      <c r="C5409" s="92" t="s">
        <v>5428</v>
      </c>
      <c r="D5409" s="92" t="s">
        <v>6284</v>
      </c>
      <c r="E5409" s="170">
        <v>50.8</v>
      </c>
    </row>
    <row r="5410" spans="2:5" ht="50.1" customHeight="1">
      <c r="B5410" s="171">
        <v>84191</v>
      </c>
      <c r="C5410" s="92" t="s">
        <v>5429</v>
      </c>
      <c r="D5410" s="92" t="s">
        <v>6284</v>
      </c>
      <c r="E5410" s="170">
        <v>75.14</v>
      </c>
    </row>
    <row r="5411" spans="2:5" ht="50.1" customHeight="1">
      <c r="B5411" s="92" t="s">
        <v>5430</v>
      </c>
      <c r="C5411" s="92" t="s">
        <v>5431</v>
      </c>
      <c r="D5411" s="92" t="s">
        <v>6462</v>
      </c>
      <c r="E5411" s="170">
        <v>29.94</v>
      </c>
    </row>
    <row r="5412" spans="2:5" ht="50.1" customHeight="1">
      <c r="B5412" s="171">
        <v>98695</v>
      </c>
      <c r="C5412" s="92" t="s">
        <v>5432</v>
      </c>
      <c r="D5412" s="92" t="s">
        <v>6462</v>
      </c>
      <c r="E5412" s="170">
        <v>62.59</v>
      </c>
    </row>
    <row r="5413" spans="2:5" ht="50.1" customHeight="1">
      <c r="B5413" s="171">
        <v>98697</v>
      </c>
      <c r="C5413" s="92" t="s">
        <v>5433</v>
      </c>
      <c r="D5413" s="92" t="s">
        <v>6462</v>
      </c>
      <c r="E5413" s="170">
        <v>41.35</v>
      </c>
    </row>
    <row r="5414" spans="2:5" ht="50.1" customHeight="1">
      <c r="B5414" s="92" t="s">
        <v>5434</v>
      </c>
      <c r="C5414" s="92" t="s">
        <v>5435</v>
      </c>
      <c r="D5414" s="92" t="s">
        <v>6462</v>
      </c>
      <c r="E5414" s="170">
        <v>15.52</v>
      </c>
    </row>
    <row r="5415" spans="2:5" ht="50.1" customHeight="1">
      <c r="B5415" s="171">
        <v>84162</v>
      </c>
      <c r="C5415" s="92" t="s">
        <v>5436</v>
      </c>
      <c r="D5415" s="92" t="s">
        <v>6462</v>
      </c>
      <c r="E5415" s="170">
        <v>15.51</v>
      </c>
    </row>
    <row r="5416" spans="2:5" ht="50.1" customHeight="1">
      <c r="B5416" s="171">
        <v>88648</v>
      </c>
      <c r="C5416" s="92" t="s">
        <v>5437</v>
      </c>
      <c r="D5416" s="92" t="s">
        <v>6462</v>
      </c>
      <c r="E5416" s="170">
        <v>5.55</v>
      </c>
    </row>
    <row r="5417" spans="2:5" ht="50.1" customHeight="1">
      <c r="B5417" s="171">
        <v>88649</v>
      </c>
      <c r="C5417" s="92" t="s">
        <v>5438</v>
      </c>
      <c r="D5417" s="92" t="s">
        <v>6462</v>
      </c>
      <c r="E5417" s="170">
        <v>6.35</v>
      </c>
    </row>
    <row r="5418" spans="2:5" ht="50.1" customHeight="1">
      <c r="B5418" s="171">
        <v>88650</v>
      </c>
      <c r="C5418" s="92" t="s">
        <v>5439</v>
      </c>
      <c r="D5418" s="92" t="s">
        <v>6462</v>
      </c>
      <c r="E5418" s="170">
        <v>12.81</v>
      </c>
    </row>
    <row r="5419" spans="2:5" ht="50.1" customHeight="1">
      <c r="B5419" s="171">
        <v>96467</v>
      </c>
      <c r="C5419" s="92" t="s">
        <v>5440</v>
      </c>
      <c r="D5419" s="92" t="s">
        <v>6462</v>
      </c>
      <c r="E5419" s="170">
        <v>4.99</v>
      </c>
    </row>
    <row r="5420" spans="2:5" ht="50.1" customHeight="1">
      <c r="B5420" s="92" t="s">
        <v>5441</v>
      </c>
      <c r="C5420" s="92" t="s">
        <v>5442</v>
      </c>
      <c r="D5420" s="92" t="s">
        <v>6462</v>
      </c>
      <c r="E5420" s="170">
        <v>21.43</v>
      </c>
    </row>
    <row r="5421" spans="2:5" ht="50.1" customHeight="1">
      <c r="B5421" s="171">
        <v>84168</v>
      </c>
      <c r="C5421" s="92" t="s">
        <v>5443</v>
      </c>
      <c r="D5421" s="92" t="s">
        <v>6462</v>
      </c>
      <c r="E5421" s="170">
        <v>11.59</v>
      </c>
    </row>
    <row r="5422" spans="2:5" ht="50.1" customHeight="1">
      <c r="B5422" s="171">
        <v>68325</v>
      </c>
      <c r="C5422" s="92" t="s">
        <v>5444</v>
      </c>
      <c r="D5422" s="92" t="s">
        <v>6284</v>
      </c>
      <c r="E5422" s="170">
        <v>38.06</v>
      </c>
    </row>
    <row r="5423" spans="2:5" ht="50.1" customHeight="1">
      <c r="B5423" s="171">
        <v>68333</v>
      </c>
      <c r="C5423" s="92" t="s">
        <v>5445</v>
      </c>
      <c r="D5423" s="92" t="s">
        <v>6284</v>
      </c>
      <c r="E5423" s="170">
        <v>41.09</v>
      </c>
    </row>
    <row r="5424" spans="2:5" ht="50.1" customHeight="1">
      <c r="B5424" s="171">
        <v>72183</v>
      </c>
      <c r="C5424" s="92" t="s">
        <v>5446</v>
      </c>
      <c r="D5424" s="92" t="s">
        <v>6284</v>
      </c>
      <c r="E5424" s="170">
        <v>71.09</v>
      </c>
    </row>
    <row r="5425" spans="2:5" ht="50.1" customHeight="1">
      <c r="B5425" s="171">
        <v>84175</v>
      </c>
      <c r="C5425" s="92" t="s">
        <v>5447</v>
      </c>
      <c r="D5425" s="92" t="s">
        <v>6462</v>
      </c>
      <c r="E5425" s="170">
        <v>10.5</v>
      </c>
    </row>
    <row r="5426" spans="2:5" ht="50.1" customHeight="1">
      <c r="B5426" s="171">
        <v>84176</v>
      </c>
      <c r="C5426" s="92" t="s">
        <v>5448</v>
      </c>
      <c r="D5426" s="92" t="s">
        <v>6462</v>
      </c>
      <c r="E5426" s="170">
        <v>18.93</v>
      </c>
    </row>
    <row r="5427" spans="2:5" ht="50.1" customHeight="1">
      <c r="B5427" s="171">
        <v>94990</v>
      </c>
      <c r="C5427" s="92" t="s">
        <v>5449</v>
      </c>
      <c r="D5427" s="92" t="s">
        <v>25</v>
      </c>
      <c r="E5427" s="170">
        <v>490.41</v>
      </c>
    </row>
    <row r="5428" spans="2:5" ht="50.1" customHeight="1">
      <c r="B5428" s="171">
        <v>94991</v>
      </c>
      <c r="C5428" s="92" t="s">
        <v>5450</v>
      </c>
      <c r="D5428" s="92" t="s">
        <v>25</v>
      </c>
      <c r="E5428" s="170">
        <v>403.24</v>
      </c>
    </row>
    <row r="5429" spans="2:5" ht="50.1" customHeight="1">
      <c r="B5429" s="171">
        <v>94992</v>
      </c>
      <c r="C5429" s="92" t="s">
        <v>5451</v>
      </c>
      <c r="D5429" s="92" t="s">
        <v>6284</v>
      </c>
      <c r="E5429" s="170">
        <v>55.79</v>
      </c>
    </row>
    <row r="5430" spans="2:5" ht="50.1" customHeight="1">
      <c r="B5430" s="171">
        <v>94993</v>
      </c>
      <c r="C5430" s="92" t="s">
        <v>5452</v>
      </c>
      <c r="D5430" s="92" t="s">
        <v>6284</v>
      </c>
      <c r="E5430" s="170">
        <v>50.56</v>
      </c>
    </row>
    <row r="5431" spans="2:5" ht="50.1" customHeight="1">
      <c r="B5431" s="171">
        <v>94994</v>
      </c>
      <c r="C5431" s="92" t="s">
        <v>5453</v>
      </c>
      <c r="D5431" s="92" t="s">
        <v>6284</v>
      </c>
      <c r="E5431" s="170">
        <v>67.650000000000006</v>
      </c>
    </row>
    <row r="5432" spans="2:5" ht="50.1" customHeight="1">
      <c r="B5432" s="171">
        <v>94995</v>
      </c>
      <c r="C5432" s="92" t="s">
        <v>5454</v>
      </c>
      <c r="D5432" s="92" t="s">
        <v>6284</v>
      </c>
      <c r="E5432" s="170">
        <v>60.68</v>
      </c>
    </row>
    <row r="5433" spans="2:5" ht="50.1" customHeight="1">
      <c r="B5433" s="171">
        <v>94996</v>
      </c>
      <c r="C5433" s="92" t="s">
        <v>5455</v>
      </c>
      <c r="D5433" s="92" t="s">
        <v>6284</v>
      </c>
      <c r="E5433" s="170">
        <v>77.430000000000007</v>
      </c>
    </row>
    <row r="5434" spans="2:5" ht="50.1" customHeight="1">
      <c r="B5434" s="171">
        <v>94997</v>
      </c>
      <c r="C5434" s="92" t="s">
        <v>5456</v>
      </c>
      <c r="D5434" s="92" t="s">
        <v>6284</v>
      </c>
      <c r="E5434" s="170">
        <v>68.73</v>
      </c>
    </row>
    <row r="5435" spans="2:5" ht="50.1" customHeight="1">
      <c r="B5435" s="171">
        <v>94998</v>
      </c>
      <c r="C5435" s="92" t="s">
        <v>5457</v>
      </c>
      <c r="D5435" s="92" t="s">
        <v>6284</v>
      </c>
      <c r="E5435" s="170">
        <v>86.79</v>
      </c>
    </row>
    <row r="5436" spans="2:5" ht="50.1" customHeight="1">
      <c r="B5436" s="171">
        <v>94999</v>
      </c>
      <c r="C5436" s="92" t="s">
        <v>5458</v>
      </c>
      <c r="D5436" s="92" t="s">
        <v>6284</v>
      </c>
      <c r="E5436" s="170">
        <v>76.34</v>
      </c>
    </row>
    <row r="5437" spans="2:5" ht="50.1" customHeight="1">
      <c r="B5437" s="171">
        <v>87620</v>
      </c>
      <c r="C5437" s="92" t="s">
        <v>5459</v>
      </c>
      <c r="D5437" s="92" t="s">
        <v>6284</v>
      </c>
      <c r="E5437" s="170">
        <v>22.82</v>
      </c>
    </row>
    <row r="5438" spans="2:5" ht="50.1" customHeight="1">
      <c r="B5438" s="171">
        <v>87622</v>
      </c>
      <c r="C5438" s="92" t="s">
        <v>5460</v>
      </c>
      <c r="D5438" s="92" t="s">
        <v>6284</v>
      </c>
      <c r="E5438" s="170">
        <v>24.85</v>
      </c>
    </row>
    <row r="5439" spans="2:5" ht="50.1" customHeight="1">
      <c r="B5439" s="171">
        <v>87623</v>
      </c>
      <c r="C5439" s="92" t="s">
        <v>5461</v>
      </c>
      <c r="D5439" s="92" t="s">
        <v>6284</v>
      </c>
      <c r="E5439" s="170">
        <v>44.05</v>
      </c>
    </row>
    <row r="5440" spans="2:5" ht="50.1" customHeight="1">
      <c r="B5440" s="171">
        <v>87624</v>
      </c>
      <c r="C5440" s="92" t="s">
        <v>5462</v>
      </c>
      <c r="D5440" s="92" t="s">
        <v>6284</v>
      </c>
      <c r="E5440" s="170">
        <v>47.96</v>
      </c>
    </row>
    <row r="5441" spans="2:5" ht="50.1" customHeight="1">
      <c r="B5441" s="171">
        <v>87630</v>
      </c>
      <c r="C5441" s="92" t="s">
        <v>5463</v>
      </c>
      <c r="D5441" s="92" t="s">
        <v>6284</v>
      </c>
      <c r="E5441" s="170">
        <v>27.94</v>
      </c>
    </row>
    <row r="5442" spans="2:5" ht="50.1" customHeight="1">
      <c r="B5442" s="171">
        <v>87632</v>
      </c>
      <c r="C5442" s="92" t="s">
        <v>5464</v>
      </c>
      <c r="D5442" s="92" t="s">
        <v>6284</v>
      </c>
      <c r="E5442" s="170">
        <v>30.76</v>
      </c>
    </row>
    <row r="5443" spans="2:5" ht="50.1" customHeight="1">
      <c r="B5443" s="171">
        <v>87633</v>
      </c>
      <c r="C5443" s="92" t="s">
        <v>5465</v>
      </c>
      <c r="D5443" s="92" t="s">
        <v>6284</v>
      </c>
      <c r="E5443" s="170">
        <v>57.45</v>
      </c>
    </row>
    <row r="5444" spans="2:5" ht="50.1" customHeight="1">
      <c r="B5444" s="171">
        <v>87634</v>
      </c>
      <c r="C5444" s="92" t="s">
        <v>5466</v>
      </c>
      <c r="D5444" s="92" t="s">
        <v>6284</v>
      </c>
      <c r="E5444" s="170">
        <v>62.89</v>
      </c>
    </row>
    <row r="5445" spans="2:5" ht="50.1" customHeight="1">
      <c r="B5445" s="171">
        <v>87640</v>
      </c>
      <c r="C5445" s="92" t="s">
        <v>5467</v>
      </c>
      <c r="D5445" s="92" t="s">
        <v>6284</v>
      </c>
      <c r="E5445" s="170">
        <v>32.07</v>
      </c>
    </row>
    <row r="5446" spans="2:5" ht="50.1" customHeight="1">
      <c r="B5446" s="171">
        <v>87642</v>
      </c>
      <c r="C5446" s="92" t="s">
        <v>5468</v>
      </c>
      <c r="D5446" s="92" t="s">
        <v>6284</v>
      </c>
      <c r="E5446" s="170">
        <v>35.53</v>
      </c>
    </row>
    <row r="5447" spans="2:5" ht="50.1" customHeight="1">
      <c r="B5447" s="171">
        <v>87643</v>
      </c>
      <c r="C5447" s="92" t="s">
        <v>5469</v>
      </c>
      <c r="D5447" s="92" t="s">
        <v>6284</v>
      </c>
      <c r="E5447" s="170">
        <v>68.36</v>
      </c>
    </row>
    <row r="5448" spans="2:5" ht="50.1" customHeight="1">
      <c r="B5448" s="171">
        <v>87644</v>
      </c>
      <c r="C5448" s="92" t="s">
        <v>5470</v>
      </c>
      <c r="D5448" s="92" t="s">
        <v>6284</v>
      </c>
      <c r="E5448" s="170">
        <v>75.05</v>
      </c>
    </row>
    <row r="5449" spans="2:5" ht="50.1" customHeight="1">
      <c r="B5449" s="171">
        <v>87680</v>
      </c>
      <c r="C5449" s="92" t="s">
        <v>5471</v>
      </c>
      <c r="D5449" s="92" t="s">
        <v>6284</v>
      </c>
      <c r="E5449" s="170">
        <v>25.35</v>
      </c>
    </row>
    <row r="5450" spans="2:5" ht="50.1" customHeight="1">
      <c r="B5450" s="171">
        <v>87682</v>
      </c>
      <c r="C5450" s="92" t="s">
        <v>5472</v>
      </c>
      <c r="D5450" s="92" t="s">
        <v>6284</v>
      </c>
      <c r="E5450" s="170">
        <v>28.81</v>
      </c>
    </row>
    <row r="5451" spans="2:5" ht="50.1" customHeight="1">
      <c r="B5451" s="171">
        <v>87683</v>
      </c>
      <c r="C5451" s="92" t="s">
        <v>5473</v>
      </c>
      <c r="D5451" s="92" t="s">
        <v>6284</v>
      </c>
      <c r="E5451" s="170">
        <v>61.64</v>
      </c>
    </row>
    <row r="5452" spans="2:5" ht="50.1" customHeight="1">
      <c r="B5452" s="171">
        <v>87684</v>
      </c>
      <c r="C5452" s="92" t="s">
        <v>5474</v>
      </c>
      <c r="D5452" s="92" t="s">
        <v>6284</v>
      </c>
      <c r="E5452" s="170">
        <v>68.33</v>
      </c>
    </row>
    <row r="5453" spans="2:5" ht="50.1" customHeight="1">
      <c r="B5453" s="171">
        <v>87690</v>
      </c>
      <c r="C5453" s="92" t="s">
        <v>5475</v>
      </c>
      <c r="D5453" s="92" t="s">
        <v>6284</v>
      </c>
      <c r="E5453" s="170">
        <v>29.48</v>
      </c>
    </row>
    <row r="5454" spans="2:5" ht="50.1" customHeight="1">
      <c r="B5454" s="171">
        <v>87692</v>
      </c>
      <c r="C5454" s="92" t="s">
        <v>5476</v>
      </c>
      <c r="D5454" s="92" t="s">
        <v>6284</v>
      </c>
      <c r="E5454" s="170">
        <v>33.450000000000003</v>
      </c>
    </row>
    <row r="5455" spans="2:5" ht="50.1" customHeight="1">
      <c r="B5455" s="171">
        <v>87693</v>
      </c>
      <c r="C5455" s="92" t="s">
        <v>5477</v>
      </c>
      <c r="D5455" s="92" t="s">
        <v>6284</v>
      </c>
      <c r="E5455" s="170">
        <v>71.05</v>
      </c>
    </row>
    <row r="5456" spans="2:5" ht="50.1" customHeight="1">
      <c r="B5456" s="171">
        <v>87694</v>
      </c>
      <c r="C5456" s="92" t="s">
        <v>5478</v>
      </c>
      <c r="D5456" s="92" t="s">
        <v>6284</v>
      </c>
      <c r="E5456" s="170">
        <v>78.7</v>
      </c>
    </row>
    <row r="5457" spans="2:5" ht="50.1" customHeight="1">
      <c r="B5457" s="171">
        <v>87700</v>
      </c>
      <c r="C5457" s="92" t="s">
        <v>5479</v>
      </c>
      <c r="D5457" s="92" t="s">
        <v>6284</v>
      </c>
      <c r="E5457" s="170">
        <v>31.83</v>
      </c>
    </row>
    <row r="5458" spans="2:5" ht="50.1" customHeight="1">
      <c r="B5458" s="171">
        <v>87702</v>
      </c>
      <c r="C5458" s="92" t="s">
        <v>5480</v>
      </c>
      <c r="D5458" s="92" t="s">
        <v>6284</v>
      </c>
      <c r="E5458" s="170">
        <v>36.15</v>
      </c>
    </row>
    <row r="5459" spans="2:5" ht="50.1" customHeight="1">
      <c r="B5459" s="171">
        <v>87703</v>
      </c>
      <c r="C5459" s="92" t="s">
        <v>5481</v>
      </c>
      <c r="D5459" s="92" t="s">
        <v>6284</v>
      </c>
      <c r="E5459" s="170">
        <v>77.09</v>
      </c>
    </row>
    <row r="5460" spans="2:5" ht="50.1" customHeight="1">
      <c r="B5460" s="171">
        <v>87704</v>
      </c>
      <c r="C5460" s="92" t="s">
        <v>5482</v>
      </c>
      <c r="D5460" s="92" t="s">
        <v>6284</v>
      </c>
      <c r="E5460" s="170">
        <v>85.43</v>
      </c>
    </row>
    <row r="5461" spans="2:5" ht="50.1" customHeight="1">
      <c r="B5461" s="171">
        <v>87735</v>
      </c>
      <c r="C5461" s="92" t="s">
        <v>5483</v>
      </c>
      <c r="D5461" s="92" t="s">
        <v>6284</v>
      </c>
      <c r="E5461" s="170">
        <v>30.39</v>
      </c>
    </row>
    <row r="5462" spans="2:5" ht="50.1" customHeight="1">
      <c r="B5462" s="171">
        <v>87737</v>
      </c>
      <c r="C5462" s="92" t="s">
        <v>5484</v>
      </c>
      <c r="D5462" s="92" t="s">
        <v>6284</v>
      </c>
      <c r="E5462" s="170">
        <v>32.42</v>
      </c>
    </row>
    <row r="5463" spans="2:5" ht="50.1" customHeight="1">
      <c r="B5463" s="171">
        <v>87738</v>
      </c>
      <c r="C5463" s="92" t="s">
        <v>5485</v>
      </c>
      <c r="D5463" s="92" t="s">
        <v>6284</v>
      </c>
      <c r="E5463" s="170">
        <v>51.62</v>
      </c>
    </row>
    <row r="5464" spans="2:5" ht="50.1" customHeight="1">
      <c r="B5464" s="171">
        <v>87739</v>
      </c>
      <c r="C5464" s="92" t="s">
        <v>5486</v>
      </c>
      <c r="D5464" s="92" t="s">
        <v>6284</v>
      </c>
      <c r="E5464" s="170">
        <v>55.53</v>
      </c>
    </row>
    <row r="5465" spans="2:5" ht="50.1" customHeight="1">
      <c r="B5465" s="171">
        <v>87745</v>
      </c>
      <c r="C5465" s="92" t="s">
        <v>5487</v>
      </c>
      <c r="D5465" s="92" t="s">
        <v>6284</v>
      </c>
      <c r="E5465" s="170">
        <v>35.520000000000003</v>
      </c>
    </row>
    <row r="5466" spans="2:5" ht="50.1" customHeight="1">
      <c r="B5466" s="171">
        <v>87747</v>
      </c>
      <c r="C5466" s="92" t="s">
        <v>5488</v>
      </c>
      <c r="D5466" s="92" t="s">
        <v>6284</v>
      </c>
      <c r="E5466" s="170">
        <v>38.340000000000003</v>
      </c>
    </row>
    <row r="5467" spans="2:5" ht="50.1" customHeight="1">
      <c r="B5467" s="171">
        <v>87748</v>
      </c>
      <c r="C5467" s="92" t="s">
        <v>5489</v>
      </c>
      <c r="D5467" s="92" t="s">
        <v>6284</v>
      </c>
      <c r="E5467" s="170">
        <v>65.03</v>
      </c>
    </row>
    <row r="5468" spans="2:5" ht="50.1" customHeight="1">
      <c r="B5468" s="171">
        <v>87749</v>
      </c>
      <c r="C5468" s="92" t="s">
        <v>5490</v>
      </c>
      <c r="D5468" s="92" t="s">
        <v>6284</v>
      </c>
      <c r="E5468" s="170">
        <v>70.47</v>
      </c>
    </row>
    <row r="5469" spans="2:5" ht="50.1" customHeight="1">
      <c r="B5469" s="171">
        <v>87755</v>
      </c>
      <c r="C5469" s="92" t="s">
        <v>5491</v>
      </c>
      <c r="D5469" s="92" t="s">
        <v>6284</v>
      </c>
      <c r="E5469" s="170">
        <v>31.5</v>
      </c>
    </row>
    <row r="5470" spans="2:5" ht="50.1" customHeight="1">
      <c r="B5470" s="171">
        <v>87757</v>
      </c>
      <c r="C5470" s="92" t="s">
        <v>5492</v>
      </c>
      <c r="D5470" s="92" t="s">
        <v>6284</v>
      </c>
      <c r="E5470" s="170">
        <v>34.32</v>
      </c>
    </row>
    <row r="5471" spans="2:5" ht="50.1" customHeight="1">
      <c r="B5471" s="171">
        <v>87758</v>
      </c>
      <c r="C5471" s="92" t="s">
        <v>5493</v>
      </c>
      <c r="D5471" s="92" t="s">
        <v>6284</v>
      </c>
      <c r="E5471" s="170">
        <v>61.01</v>
      </c>
    </row>
    <row r="5472" spans="2:5" ht="50.1" customHeight="1">
      <c r="B5472" s="171">
        <v>87759</v>
      </c>
      <c r="C5472" s="92" t="s">
        <v>5494</v>
      </c>
      <c r="D5472" s="92" t="s">
        <v>6284</v>
      </c>
      <c r="E5472" s="170">
        <v>66.45</v>
      </c>
    </row>
    <row r="5473" spans="2:5" ht="50.1" customHeight="1">
      <c r="B5473" s="171">
        <v>87765</v>
      </c>
      <c r="C5473" s="92" t="s">
        <v>5495</v>
      </c>
      <c r="D5473" s="92" t="s">
        <v>6284</v>
      </c>
      <c r="E5473" s="170">
        <v>35.630000000000003</v>
      </c>
    </row>
    <row r="5474" spans="2:5" ht="50.1" customHeight="1">
      <c r="B5474" s="171">
        <v>87767</v>
      </c>
      <c r="C5474" s="92" t="s">
        <v>5496</v>
      </c>
      <c r="D5474" s="92" t="s">
        <v>6284</v>
      </c>
      <c r="E5474" s="170">
        <v>39.090000000000003</v>
      </c>
    </row>
    <row r="5475" spans="2:5" ht="50.1" customHeight="1">
      <c r="B5475" s="171">
        <v>87768</v>
      </c>
      <c r="C5475" s="92" t="s">
        <v>5497</v>
      </c>
      <c r="D5475" s="92" t="s">
        <v>6284</v>
      </c>
      <c r="E5475" s="170">
        <v>71.92</v>
      </c>
    </row>
    <row r="5476" spans="2:5" ht="50.1" customHeight="1">
      <c r="B5476" s="171">
        <v>87769</v>
      </c>
      <c r="C5476" s="92" t="s">
        <v>5498</v>
      </c>
      <c r="D5476" s="92" t="s">
        <v>6284</v>
      </c>
      <c r="E5476" s="170">
        <v>78.61</v>
      </c>
    </row>
    <row r="5477" spans="2:5" ht="50.1" customHeight="1">
      <c r="B5477" s="171">
        <v>88470</v>
      </c>
      <c r="C5477" s="92" t="s">
        <v>5499</v>
      </c>
      <c r="D5477" s="92" t="s">
        <v>6284</v>
      </c>
      <c r="E5477" s="170">
        <v>18.100000000000001</v>
      </c>
    </row>
    <row r="5478" spans="2:5" ht="50.1" customHeight="1">
      <c r="B5478" s="171">
        <v>88471</v>
      </c>
      <c r="C5478" s="92" t="s">
        <v>5500</v>
      </c>
      <c r="D5478" s="92" t="s">
        <v>6284</v>
      </c>
      <c r="E5478" s="170">
        <v>22.37</v>
      </c>
    </row>
    <row r="5479" spans="2:5" ht="50.1" customHeight="1">
      <c r="B5479" s="171">
        <v>88472</v>
      </c>
      <c r="C5479" s="92" t="s">
        <v>5501</v>
      </c>
      <c r="D5479" s="92" t="s">
        <v>6284</v>
      </c>
      <c r="E5479" s="170">
        <v>25.73</v>
      </c>
    </row>
    <row r="5480" spans="2:5" ht="50.1" customHeight="1">
      <c r="B5480" s="171">
        <v>88476</v>
      </c>
      <c r="C5480" s="92" t="s">
        <v>5502</v>
      </c>
      <c r="D5480" s="92" t="s">
        <v>6284</v>
      </c>
      <c r="E5480" s="170">
        <v>15.27</v>
      </c>
    </row>
    <row r="5481" spans="2:5" ht="50.1" customHeight="1">
      <c r="B5481" s="171">
        <v>88477</v>
      </c>
      <c r="C5481" s="92" t="s">
        <v>5503</v>
      </c>
      <c r="D5481" s="92" t="s">
        <v>6284</v>
      </c>
      <c r="E5481" s="170">
        <v>20.77</v>
      </c>
    </row>
    <row r="5482" spans="2:5" ht="50.1" customHeight="1">
      <c r="B5482" s="171">
        <v>88478</v>
      </c>
      <c r="C5482" s="92" t="s">
        <v>5504</v>
      </c>
      <c r="D5482" s="92" t="s">
        <v>6284</v>
      </c>
      <c r="E5482" s="170">
        <v>25.24</v>
      </c>
    </row>
    <row r="5483" spans="2:5" ht="50.1" customHeight="1">
      <c r="B5483" s="171">
        <v>90900</v>
      </c>
      <c r="C5483" s="92" t="s">
        <v>5505</v>
      </c>
      <c r="D5483" s="92" t="s">
        <v>6284</v>
      </c>
      <c r="E5483" s="170">
        <v>54.54</v>
      </c>
    </row>
    <row r="5484" spans="2:5" ht="50.1" customHeight="1">
      <c r="B5484" s="171">
        <v>90902</v>
      </c>
      <c r="C5484" s="92" t="s">
        <v>5506</v>
      </c>
      <c r="D5484" s="92" t="s">
        <v>6284</v>
      </c>
      <c r="E5484" s="170">
        <v>58.51</v>
      </c>
    </row>
    <row r="5485" spans="2:5" ht="50.1" customHeight="1">
      <c r="B5485" s="171">
        <v>90903</v>
      </c>
      <c r="C5485" s="92" t="s">
        <v>5507</v>
      </c>
      <c r="D5485" s="92" t="s">
        <v>6284</v>
      </c>
      <c r="E5485" s="170">
        <v>96.11</v>
      </c>
    </row>
    <row r="5486" spans="2:5" ht="50.1" customHeight="1">
      <c r="B5486" s="171">
        <v>90904</v>
      </c>
      <c r="C5486" s="92" t="s">
        <v>5508</v>
      </c>
      <c r="D5486" s="92" t="s">
        <v>6284</v>
      </c>
      <c r="E5486" s="170">
        <v>103.76</v>
      </c>
    </row>
    <row r="5487" spans="2:5" ht="50.1" customHeight="1">
      <c r="B5487" s="171">
        <v>90910</v>
      </c>
      <c r="C5487" s="92" t="s">
        <v>5509</v>
      </c>
      <c r="D5487" s="92" t="s">
        <v>6284</v>
      </c>
      <c r="E5487" s="170">
        <v>57.56</v>
      </c>
    </row>
    <row r="5488" spans="2:5" ht="50.1" customHeight="1">
      <c r="B5488" s="171">
        <v>90912</v>
      </c>
      <c r="C5488" s="92" t="s">
        <v>5510</v>
      </c>
      <c r="D5488" s="92" t="s">
        <v>6284</v>
      </c>
      <c r="E5488" s="170">
        <v>61.88</v>
      </c>
    </row>
    <row r="5489" spans="2:5" ht="50.1" customHeight="1">
      <c r="B5489" s="171">
        <v>90913</v>
      </c>
      <c r="C5489" s="92" t="s">
        <v>5511</v>
      </c>
      <c r="D5489" s="92" t="s">
        <v>6284</v>
      </c>
      <c r="E5489" s="170">
        <v>102.82</v>
      </c>
    </row>
    <row r="5490" spans="2:5" ht="50.1" customHeight="1">
      <c r="B5490" s="171">
        <v>90914</v>
      </c>
      <c r="C5490" s="92" t="s">
        <v>5512</v>
      </c>
      <c r="D5490" s="92" t="s">
        <v>6284</v>
      </c>
      <c r="E5490" s="170">
        <v>111.16</v>
      </c>
    </row>
    <row r="5491" spans="2:5" ht="50.1" customHeight="1">
      <c r="B5491" s="171">
        <v>90920</v>
      </c>
      <c r="C5491" s="92" t="s">
        <v>5513</v>
      </c>
      <c r="D5491" s="92" t="s">
        <v>6284</v>
      </c>
      <c r="E5491" s="170">
        <v>63.15</v>
      </c>
    </row>
    <row r="5492" spans="2:5" ht="50.1" customHeight="1">
      <c r="B5492" s="171">
        <v>90922</v>
      </c>
      <c r="C5492" s="92" t="s">
        <v>5514</v>
      </c>
      <c r="D5492" s="92" t="s">
        <v>6284</v>
      </c>
      <c r="E5492" s="170">
        <v>68.12</v>
      </c>
    </row>
    <row r="5493" spans="2:5" ht="50.1" customHeight="1">
      <c r="B5493" s="171">
        <v>90923</v>
      </c>
      <c r="C5493" s="92" t="s">
        <v>5515</v>
      </c>
      <c r="D5493" s="92" t="s">
        <v>6284</v>
      </c>
      <c r="E5493" s="170">
        <v>115.2</v>
      </c>
    </row>
    <row r="5494" spans="2:5" ht="50.1" customHeight="1">
      <c r="B5494" s="171">
        <v>90924</v>
      </c>
      <c r="C5494" s="92" t="s">
        <v>5516</v>
      </c>
      <c r="D5494" s="92" t="s">
        <v>6284</v>
      </c>
      <c r="E5494" s="170">
        <v>124.79</v>
      </c>
    </row>
    <row r="5495" spans="2:5" ht="50.1" customHeight="1">
      <c r="B5495" s="171">
        <v>90930</v>
      </c>
      <c r="C5495" s="92" t="s">
        <v>5517</v>
      </c>
      <c r="D5495" s="92" t="s">
        <v>6284</v>
      </c>
      <c r="E5495" s="170">
        <v>49.66</v>
      </c>
    </row>
    <row r="5496" spans="2:5" ht="50.1" customHeight="1">
      <c r="B5496" s="171">
        <v>90932</v>
      </c>
      <c r="C5496" s="92" t="s">
        <v>5518</v>
      </c>
      <c r="D5496" s="92" t="s">
        <v>6284</v>
      </c>
      <c r="E5496" s="170">
        <v>53.63</v>
      </c>
    </row>
    <row r="5497" spans="2:5" ht="50.1" customHeight="1">
      <c r="B5497" s="171">
        <v>90933</v>
      </c>
      <c r="C5497" s="92" t="s">
        <v>5519</v>
      </c>
      <c r="D5497" s="92" t="s">
        <v>6284</v>
      </c>
      <c r="E5497" s="170">
        <v>91.23</v>
      </c>
    </row>
    <row r="5498" spans="2:5" ht="50.1" customHeight="1">
      <c r="B5498" s="171">
        <v>90934</v>
      </c>
      <c r="C5498" s="92" t="s">
        <v>5520</v>
      </c>
      <c r="D5498" s="92" t="s">
        <v>6284</v>
      </c>
      <c r="E5498" s="170">
        <v>98.88</v>
      </c>
    </row>
    <row r="5499" spans="2:5" ht="50.1" customHeight="1">
      <c r="B5499" s="171">
        <v>90940</v>
      </c>
      <c r="C5499" s="92" t="s">
        <v>5521</v>
      </c>
      <c r="D5499" s="92" t="s">
        <v>6284</v>
      </c>
      <c r="E5499" s="170">
        <v>52.71</v>
      </c>
    </row>
    <row r="5500" spans="2:5" ht="50.1" customHeight="1">
      <c r="B5500" s="171">
        <v>90942</v>
      </c>
      <c r="C5500" s="92" t="s">
        <v>5522</v>
      </c>
      <c r="D5500" s="92" t="s">
        <v>6284</v>
      </c>
      <c r="E5500" s="170">
        <v>57.03</v>
      </c>
    </row>
    <row r="5501" spans="2:5" ht="50.1" customHeight="1">
      <c r="B5501" s="171">
        <v>90943</v>
      </c>
      <c r="C5501" s="92" t="s">
        <v>5523</v>
      </c>
      <c r="D5501" s="92" t="s">
        <v>6284</v>
      </c>
      <c r="E5501" s="170">
        <v>97.97</v>
      </c>
    </row>
    <row r="5502" spans="2:5" ht="50.1" customHeight="1">
      <c r="B5502" s="171">
        <v>90944</v>
      </c>
      <c r="C5502" s="92" t="s">
        <v>5524</v>
      </c>
      <c r="D5502" s="92" t="s">
        <v>6284</v>
      </c>
      <c r="E5502" s="170">
        <v>106.31</v>
      </c>
    </row>
    <row r="5503" spans="2:5" ht="50.1" customHeight="1">
      <c r="B5503" s="171">
        <v>90950</v>
      </c>
      <c r="C5503" s="92" t="s">
        <v>5525</v>
      </c>
      <c r="D5503" s="92" t="s">
        <v>6284</v>
      </c>
      <c r="E5503" s="170">
        <v>58.27</v>
      </c>
    </row>
    <row r="5504" spans="2:5" ht="50.1" customHeight="1">
      <c r="B5504" s="171">
        <v>90952</v>
      </c>
      <c r="C5504" s="92" t="s">
        <v>5526</v>
      </c>
      <c r="D5504" s="92" t="s">
        <v>6284</v>
      </c>
      <c r="E5504" s="170">
        <v>63.24</v>
      </c>
    </row>
    <row r="5505" spans="2:5" ht="50.1" customHeight="1">
      <c r="B5505" s="171">
        <v>90953</v>
      </c>
      <c r="C5505" s="92" t="s">
        <v>5527</v>
      </c>
      <c r="D5505" s="92" t="s">
        <v>6284</v>
      </c>
      <c r="E5505" s="170">
        <v>110.32</v>
      </c>
    </row>
    <row r="5506" spans="2:5" ht="50.1" customHeight="1">
      <c r="B5506" s="171">
        <v>90954</v>
      </c>
      <c r="C5506" s="92" t="s">
        <v>5528</v>
      </c>
      <c r="D5506" s="92" t="s">
        <v>6284</v>
      </c>
      <c r="E5506" s="170">
        <v>119.91</v>
      </c>
    </row>
    <row r="5507" spans="2:5" ht="50.1" customHeight="1">
      <c r="B5507" s="171">
        <v>94438</v>
      </c>
      <c r="C5507" s="92" t="s">
        <v>5529</v>
      </c>
      <c r="D5507" s="92" t="s">
        <v>6284</v>
      </c>
      <c r="E5507" s="170">
        <v>30.01</v>
      </c>
    </row>
    <row r="5508" spans="2:5" ht="50.1" customHeight="1">
      <c r="B5508" s="171">
        <v>94439</v>
      </c>
      <c r="C5508" s="92" t="s">
        <v>5530</v>
      </c>
      <c r="D5508" s="92" t="s">
        <v>6284</v>
      </c>
      <c r="E5508" s="170">
        <v>33.32</v>
      </c>
    </row>
    <row r="5509" spans="2:5" ht="50.1" customHeight="1">
      <c r="B5509" s="171">
        <v>94779</v>
      </c>
      <c r="C5509" s="92" t="s">
        <v>5531</v>
      </c>
      <c r="D5509" s="92" t="s">
        <v>6284</v>
      </c>
      <c r="E5509" s="170">
        <v>29.18</v>
      </c>
    </row>
    <row r="5510" spans="2:5" ht="50.1" customHeight="1">
      <c r="B5510" s="171">
        <v>94782</v>
      </c>
      <c r="C5510" s="92" t="s">
        <v>5532</v>
      </c>
      <c r="D5510" s="92" t="s">
        <v>6284</v>
      </c>
      <c r="E5510" s="170">
        <v>32.85</v>
      </c>
    </row>
    <row r="5511" spans="2:5" ht="50.1" customHeight="1">
      <c r="B5511" s="171">
        <v>72190</v>
      </c>
      <c r="C5511" s="92" t="s">
        <v>5533</v>
      </c>
      <c r="D5511" s="92" t="s">
        <v>6462</v>
      </c>
      <c r="E5511" s="170">
        <v>24.63</v>
      </c>
    </row>
    <row r="5512" spans="2:5" ht="50.1" customHeight="1">
      <c r="B5512" s="171">
        <v>87871</v>
      </c>
      <c r="C5512" s="92" t="s">
        <v>5534</v>
      </c>
      <c r="D5512" s="92" t="s">
        <v>6284</v>
      </c>
      <c r="E5512" s="170">
        <v>12.08</v>
      </c>
    </row>
    <row r="5513" spans="2:5" ht="50.1" customHeight="1">
      <c r="B5513" s="171">
        <v>87872</v>
      </c>
      <c r="C5513" s="92" t="s">
        <v>5535</v>
      </c>
      <c r="D5513" s="92" t="s">
        <v>6284</v>
      </c>
      <c r="E5513" s="170">
        <v>11.6</v>
      </c>
    </row>
    <row r="5514" spans="2:5" ht="50.1" customHeight="1">
      <c r="B5514" s="171">
        <v>87873</v>
      </c>
      <c r="C5514" s="92" t="s">
        <v>5536</v>
      </c>
      <c r="D5514" s="92" t="s">
        <v>6284</v>
      </c>
      <c r="E5514" s="170">
        <v>4.37</v>
      </c>
    </row>
    <row r="5515" spans="2:5" ht="50.1" customHeight="1">
      <c r="B5515" s="171">
        <v>87874</v>
      </c>
      <c r="C5515" s="92" t="s">
        <v>5537</v>
      </c>
      <c r="D5515" s="92" t="s">
        <v>6284</v>
      </c>
      <c r="E5515" s="170">
        <v>4.28</v>
      </c>
    </row>
    <row r="5516" spans="2:5" ht="50.1" customHeight="1">
      <c r="B5516" s="171">
        <v>87876</v>
      </c>
      <c r="C5516" s="92" t="s">
        <v>5538</v>
      </c>
      <c r="D5516" s="92" t="s">
        <v>6284</v>
      </c>
      <c r="E5516" s="170">
        <v>6.31</v>
      </c>
    </row>
    <row r="5517" spans="2:5" ht="50.1" customHeight="1">
      <c r="B5517" s="171">
        <v>87877</v>
      </c>
      <c r="C5517" s="92" t="s">
        <v>5539</v>
      </c>
      <c r="D5517" s="92" t="s">
        <v>6284</v>
      </c>
      <c r="E5517" s="170">
        <v>6.08</v>
      </c>
    </row>
    <row r="5518" spans="2:5" ht="50.1" customHeight="1">
      <c r="B5518" s="171">
        <v>87878</v>
      </c>
      <c r="C5518" s="92" t="s">
        <v>5540</v>
      </c>
      <c r="D5518" s="92" t="s">
        <v>6284</v>
      </c>
      <c r="E5518" s="170">
        <v>2.91</v>
      </c>
    </row>
    <row r="5519" spans="2:5" ht="50.1" customHeight="1">
      <c r="B5519" s="171">
        <v>87879</v>
      </c>
      <c r="C5519" s="92" t="s">
        <v>5541</v>
      </c>
      <c r="D5519" s="92" t="s">
        <v>6284</v>
      </c>
      <c r="E5519" s="170">
        <v>2.6</v>
      </c>
    </row>
    <row r="5520" spans="2:5" ht="50.1" customHeight="1">
      <c r="B5520" s="171">
        <v>87881</v>
      </c>
      <c r="C5520" s="92" t="s">
        <v>5542</v>
      </c>
      <c r="D5520" s="92" t="s">
        <v>6284</v>
      </c>
      <c r="E5520" s="170">
        <v>4.3</v>
      </c>
    </row>
    <row r="5521" spans="2:5" ht="50.1" customHeight="1">
      <c r="B5521" s="171">
        <v>87882</v>
      </c>
      <c r="C5521" s="92" t="s">
        <v>5543</v>
      </c>
      <c r="D5521" s="92" t="s">
        <v>6284</v>
      </c>
      <c r="E5521" s="170">
        <v>4.21</v>
      </c>
    </row>
    <row r="5522" spans="2:5" ht="50.1" customHeight="1">
      <c r="B5522" s="171">
        <v>87884</v>
      </c>
      <c r="C5522" s="92" t="s">
        <v>5544</v>
      </c>
      <c r="D5522" s="92" t="s">
        <v>6284</v>
      </c>
      <c r="E5522" s="170">
        <v>6.24</v>
      </c>
    </row>
    <row r="5523" spans="2:5" ht="50.1" customHeight="1">
      <c r="B5523" s="171">
        <v>87885</v>
      </c>
      <c r="C5523" s="92" t="s">
        <v>5545</v>
      </c>
      <c r="D5523" s="92" t="s">
        <v>6284</v>
      </c>
      <c r="E5523" s="170">
        <v>6.01</v>
      </c>
    </row>
    <row r="5524" spans="2:5" ht="50.1" customHeight="1">
      <c r="B5524" s="171">
        <v>87886</v>
      </c>
      <c r="C5524" s="92" t="s">
        <v>5546</v>
      </c>
      <c r="D5524" s="92" t="s">
        <v>6284</v>
      </c>
      <c r="E5524" s="170">
        <v>16.93</v>
      </c>
    </row>
    <row r="5525" spans="2:5" ht="50.1" customHeight="1">
      <c r="B5525" s="171">
        <v>87887</v>
      </c>
      <c r="C5525" s="92" t="s">
        <v>5547</v>
      </c>
      <c r="D5525" s="92" t="s">
        <v>6284</v>
      </c>
      <c r="E5525" s="170">
        <v>16.45</v>
      </c>
    </row>
    <row r="5526" spans="2:5" ht="50.1" customHeight="1">
      <c r="B5526" s="171">
        <v>87888</v>
      </c>
      <c r="C5526" s="92" t="s">
        <v>5548</v>
      </c>
      <c r="D5526" s="92" t="s">
        <v>6284</v>
      </c>
      <c r="E5526" s="170">
        <v>5.38</v>
      </c>
    </row>
    <row r="5527" spans="2:5" ht="50.1" customHeight="1">
      <c r="B5527" s="171">
        <v>87889</v>
      </c>
      <c r="C5527" s="92" t="s">
        <v>5549</v>
      </c>
      <c r="D5527" s="92" t="s">
        <v>6284</v>
      </c>
      <c r="E5527" s="170">
        <v>5.29</v>
      </c>
    </row>
    <row r="5528" spans="2:5" ht="50.1" customHeight="1">
      <c r="B5528" s="171">
        <v>87891</v>
      </c>
      <c r="C5528" s="92" t="s">
        <v>5550</v>
      </c>
      <c r="D5528" s="92" t="s">
        <v>6284</v>
      </c>
      <c r="E5528" s="170">
        <v>7.32</v>
      </c>
    </row>
    <row r="5529" spans="2:5" ht="50.1" customHeight="1">
      <c r="B5529" s="171">
        <v>87892</v>
      </c>
      <c r="C5529" s="92" t="s">
        <v>5551</v>
      </c>
      <c r="D5529" s="92" t="s">
        <v>6284</v>
      </c>
      <c r="E5529" s="170">
        <v>7.09</v>
      </c>
    </row>
    <row r="5530" spans="2:5" ht="50.1" customHeight="1">
      <c r="B5530" s="171">
        <v>87893</v>
      </c>
      <c r="C5530" s="92" t="s">
        <v>5552</v>
      </c>
      <c r="D5530" s="92" t="s">
        <v>6284</v>
      </c>
      <c r="E5530" s="170">
        <v>4.6500000000000004</v>
      </c>
    </row>
    <row r="5531" spans="2:5" ht="50.1" customHeight="1">
      <c r="B5531" s="171">
        <v>87894</v>
      </c>
      <c r="C5531" s="92" t="s">
        <v>5553</v>
      </c>
      <c r="D5531" s="92" t="s">
        <v>6284</v>
      </c>
      <c r="E5531" s="170">
        <v>4.34</v>
      </c>
    </row>
    <row r="5532" spans="2:5" ht="50.1" customHeight="1">
      <c r="B5532" s="171">
        <v>87896</v>
      </c>
      <c r="C5532" s="92" t="s">
        <v>5554</v>
      </c>
      <c r="D5532" s="92" t="s">
        <v>6284</v>
      </c>
      <c r="E5532" s="170">
        <v>4.2300000000000004</v>
      </c>
    </row>
    <row r="5533" spans="2:5" ht="50.1" customHeight="1">
      <c r="B5533" s="171">
        <v>87897</v>
      </c>
      <c r="C5533" s="92" t="s">
        <v>5555</v>
      </c>
      <c r="D5533" s="92" t="s">
        <v>6284</v>
      </c>
      <c r="E5533" s="170">
        <v>3.92</v>
      </c>
    </row>
    <row r="5534" spans="2:5" ht="50.1" customHeight="1">
      <c r="B5534" s="171">
        <v>87899</v>
      </c>
      <c r="C5534" s="92" t="s">
        <v>5556</v>
      </c>
      <c r="D5534" s="92" t="s">
        <v>6284</v>
      </c>
      <c r="E5534" s="170">
        <v>6.27</v>
      </c>
    </row>
    <row r="5535" spans="2:5" ht="50.1" customHeight="1">
      <c r="B5535" s="171">
        <v>87900</v>
      </c>
      <c r="C5535" s="92" t="s">
        <v>5557</v>
      </c>
      <c r="D5535" s="92" t="s">
        <v>6284</v>
      </c>
      <c r="E5535" s="170">
        <v>6.18</v>
      </c>
    </row>
    <row r="5536" spans="2:5" ht="50.1" customHeight="1">
      <c r="B5536" s="171">
        <v>87902</v>
      </c>
      <c r="C5536" s="92" t="s">
        <v>5558</v>
      </c>
      <c r="D5536" s="92" t="s">
        <v>6284</v>
      </c>
      <c r="E5536" s="170">
        <v>8.2100000000000009</v>
      </c>
    </row>
    <row r="5537" spans="2:5" ht="50.1" customHeight="1">
      <c r="B5537" s="171">
        <v>87903</v>
      </c>
      <c r="C5537" s="92" t="s">
        <v>5559</v>
      </c>
      <c r="D5537" s="92" t="s">
        <v>6284</v>
      </c>
      <c r="E5537" s="170">
        <v>7.98</v>
      </c>
    </row>
    <row r="5538" spans="2:5" ht="50.1" customHeight="1">
      <c r="B5538" s="171">
        <v>87904</v>
      </c>
      <c r="C5538" s="92" t="s">
        <v>5560</v>
      </c>
      <c r="D5538" s="92" t="s">
        <v>6284</v>
      </c>
      <c r="E5538" s="170">
        <v>6.13</v>
      </c>
    </row>
    <row r="5539" spans="2:5" ht="50.1" customHeight="1">
      <c r="B5539" s="171">
        <v>87905</v>
      </c>
      <c r="C5539" s="92" t="s">
        <v>5561</v>
      </c>
      <c r="D5539" s="92" t="s">
        <v>6284</v>
      </c>
      <c r="E5539" s="170">
        <v>5.82</v>
      </c>
    </row>
    <row r="5540" spans="2:5" ht="50.1" customHeight="1">
      <c r="B5540" s="171">
        <v>87907</v>
      </c>
      <c r="C5540" s="92" t="s">
        <v>5562</v>
      </c>
      <c r="D5540" s="92" t="s">
        <v>6284</v>
      </c>
      <c r="E5540" s="170">
        <v>5.52</v>
      </c>
    </row>
    <row r="5541" spans="2:5" ht="50.1" customHeight="1">
      <c r="B5541" s="171">
        <v>87908</v>
      </c>
      <c r="C5541" s="92" t="s">
        <v>5563</v>
      </c>
      <c r="D5541" s="92" t="s">
        <v>6284</v>
      </c>
      <c r="E5541" s="170">
        <v>5.21</v>
      </c>
    </row>
    <row r="5542" spans="2:5" ht="50.1" customHeight="1">
      <c r="B5542" s="171">
        <v>87910</v>
      </c>
      <c r="C5542" s="92" t="s">
        <v>5564</v>
      </c>
      <c r="D5542" s="92" t="s">
        <v>6284</v>
      </c>
      <c r="E5542" s="170">
        <v>16.66</v>
      </c>
    </row>
    <row r="5543" spans="2:5" ht="50.1" customHeight="1">
      <c r="B5543" s="171">
        <v>87911</v>
      </c>
      <c r="C5543" s="92" t="s">
        <v>5565</v>
      </c>
      <c r="D5543" s="92" t="s">
        <v>6284</v>
      </c>
      <c r="E5543" s="170">
        <v>16.18</v>
      </c>
    </row>
    <row r="5544" spans="2:5" ht="50.1" customHeight="1">
      <c r="B5544" s="171">
        <v>5991</v>
      </c>
      <c r="C5544" s="92" t="s">
        <v>5566</v>
      </c>
      <c r="D5544" s="92" t="s">
        <v>6284</v>
      </c>
      <c r="E5544" s="170">
        <v>36.72</v>
      </c>
    </row>
    <row r="5545" spans="2:5" ht="50.1" customHeight="1">
      <c r="B5545" s="171">
        <v>84023</v>
      </c>
      <c r="C5545" s="92" t="s">
        <v>5567</v>
      </c>
      <c r="D5545" s="92" t="s">
        <v>6284</v>
      </c>
      <c r="E5545" s="170">
        <v>34.590000000000003</v>
      </c>
    </row>
    <row r="5546" spans="2:5" ht="50.1" customHeight="1">
      <c r="B5546" s="171">
        <v>84024</v>
      </c>
      <c r="C5546" s="92" t="s">
        <v>5568</v>
      </c>
      <c r="D5546" s="92" t="s">
        <v>6284</v>
      </c>
      <c r="E5546" s="170">
        <v>32.76</v>
      </c>
    </row>
    <row r="5547" spans="2:5" ht="50.1" customHeight="1">
      <c r="B5547" s="171">
        <v>84026</v>
      </c>
      <c r="C5547" s="92" t="s">
        <v>5569</v>
      </c>
      <c r="D5547" s="92" t="s">
        <v>6284</v>
      </c>
      <c r="E5547" s="170">
        <v>40.43</v>
      </c>
    </row>
    <row r="5548" spans="2:5" ht="50.1" customHeight="1">
      <c r="B5548" s="171">
        <v>84027</v>
      </c>
      <c r="C5548" s="92" t="s">
        <v>5570</v>
      </c>
      <c r="D5548" s="92" t="s">
        <v>6284</v>
      </c>
      <c r="E5548" s="170">
        <v>27.74</v>
      </c>
    </row>
    <row r="5549" spans="2:5" ht="50.1" customHeight="1">
      <c r="B5549" s="171">
        <v>84028</v>
      </c>
      <c r="C5549" s="92" t="s">
        <v>5571</v>
      </c>
      <c r="D5549" s="92" t="s">
        <v>6284</v>
      </c>
      <c r="E5549" s="170">
        <v>47.26</v>
      </c>
    </row>
    <row r="5550" spans="2:5" ht="50.1" customHeight="1">
      <c r="B5550" s="171">
        <v>84072</v>
      </c>
      <c r="C5550" s="92" t="s">
        <v>5572</v>
      </c>
      <c r="D5550" s="92" t="s">
        <v>6284</v>
      </c>
      <c r="E5550" s="170">
        <v>28.17</v>
      </c>
    </row>
    <row r="5551" spans="2:5" ht="50.1" customHeight="1">
      <c r="B5551" s="171">
        <v>87411</v>
      </c>
      <c r="C5551" s="92" t="s">
        <v>5573</v>
      </c>
      <c r="D5551" s="92" t="s">
        <v>6284</v>
      </c>
      <c r="E5551" s="170">
        <v>12.02</v>
      </c>
    </row>
    <row r="5552" spans="2:5" ht="50.1" customHeight="1">
      <c r="B5552" s="171">
        <v>87412</v>
      </c>
      <c r="C5552" s="92" t="s">
        <v>5574</v>
      </c>
      <c r="D5552" s="92" t="s">
        <v>6284</v>
      </c>
      <c r="E5552" s="170">
        <v>16.93</v>
      </c>
    </row>
    <row r="5553" spans="2:5" ht="50.1" customHeight="1">
      <c r="B5553" s="171">
        <v>87413</v>
      </c>
      <c r="C5553" s="92" t="s">
        <v>5575</v>
      </c>
      <c r="D5553" s="92" t="s">
        <v>6284</v>
      </c>
      <c r="E5553" s="170">
        <v>19.73</v>
      </c>
    </row>
    <row r="5554" spans="2:5" ht="50.1" customHeight="1">
      <c r="B5554" s="171">
        <v>87414</v>
      </c>
      <c r="C5554" s="92" t="s">
        <v>5576</v>
      </c>
      <c r="D5554" s="92" t="s">
        <v>6284</v>
      </c>
      <c r="E5554" s="170">
        <v>17.989999999999998</v>
      </c>
    </row>
    <row r="5555" spans="2:5" ht="50.1" customHeight="1">
      <c r="B5555" s="171">
        <v>87415</v>
      </c>
      <c r="C5555" s="92" t="s">
        <v>5577</v>
      </c>
      <c r="D5555" s="92" t="s">
        <v>6284</v>
      </c>
      <c r="E5555" s="170">
        <v>22.76</v>
      </c>
    </row>
    <row r="5556" spans="2:5" ht="50.1" customHeight="1">
      <c r="B5556" s="171">
        <v>87416</v>
      </c>
      <c r="C5556" s="92" t="s">
        <v>5578</v>
      </c>
      <c r="D5556" s="92" t="s">
        <v>6284</v>
      </c>
      <c r="E5556" s="170">
        <v>25.74</v>
      </c>
    </row>
    <row r="5557" spans="2:5" ht="50.1" customHeight="1">
      <c r="B5557" s="171">
        <v>87417</v>
      </c>
      <c r="C5557" s="92" t="s">
        <v>5579</v>
      </c>
      <c r="D5557" s="92" t="s">
        <v>6284</v>
      </c>
      <c r="E5557" s="170">
        <v>12.7</v>
      </c>
    </row>
    <row r="5558" spans="2:5" ht="50.1" customHeight="1">
      <c r="B5558" s="171">
        <v>87418</v>
      </c>
      <c r="C5558" s="92" t="s">
        <v>5580</v>
      </c>
      <c r="D5558" s="92" t="s">
        <v>6284</v>
      </c>
      <c r="E5558" s="170">
        <v>13.07</v>
      </c>
    </row>
    <row r="5559" spans="2:5" ht="50.1" customHeight="1">
      <c r="B5559" s="171">
        <v>87419</v>
      </c>
      <c r="C5559" s="92" t="s">
        <v>5581</v>
      </c>
      <c r="D5559" s="92" t="s">
        <v>6284</v>
      </c>
      <c r="E5559" s="170">
        <v>14.13</v>
      </c>
    </row>
    <row r="5560" spans="2:5" ht="50.1" customHeight="1">
      <c r="B5560" s="171">
        <v>87420</v>
      </c>
      <c r="C5560" s="92" t="s">
        <v>5582</v>
      </c>
      <c r="D5560" s="92" t="s">
        <v>6284</v>
      </c>
      <c r="E5560" s="170">
        <v>19.22</v>
      </c>
    </row>
    <row r="5561" spans="2:5" ht="50.1" customHeight="1">
      <c r="B5561" s="171">
        <v>87421</v>
      </c>
      <c r="C5561" s="92" t="s">
        <v>5583</v>
      </c>
      <c r="D5561" s="92" t="s">
        <v>6284</v>
      </c>
      <c r="E5561" s="170">
        <v>19.59</v>
      </c>
    </row>
    <row r="5562" spans="2:5" ht="50.1" customHeight="1">
      <c r="B5562" s="171">
        <v>87422</v>
      </c>
      <c r="C5562" s="92" t="s">
        <v>5584</v>
      </c>
      <c r="D5562" s="92" t="s">
        <v>6284</v>
      </c>
      <c r="E5562" s="170">
        <v>20.65</v>
      </c>
    </row>
    <row r="5563" spans="2:5" ht="50.1" customHeight="1">
      <c r="B5563" s="171">
        <v>87423</v>
      </c>
      <c r="C5563" s="92" t="s">
        <v>5585</v>
      </c>
      <c r="D5563" s="92" t="s">
        <v>6284</v>
      </c>
      <c r="E5563" s="170">
        <v>25.19</v>
      </c>
    </row>
    <row r="5564" spans="2:5" ht="50.1" customHeight="1">
      <c r="B5564" s="171">
        <v>87424</v>
      </c>
      <c r="C5564" s="92" t="s">
        <v>5586</v>
      </c>
      <c r="D5564" s="92" t="s">
        <v>6284</v>
      </c>
      <c r="E5564" s="170">
        <v>25.74</v>
      </c>
    </row>
    <row r="5565" spans="2:5" ht="50.1" customHeight="1">
      <c r="B5565" s="171">
        <v>87425</v>
      </c>
      <c r="C5565" s="92" t="s">
        <v>5587</v>
      </c>
      <c r="D5565" s="92" t="s">
        <v>6284</v>
      </c>
      <c r="E5565" s="170">
        <v>26.62</v>
      </c>
    </row>
    <row r="5566" spans="2:5" ht="50.1" customHeight="1">
      <c r="B5566" s="171">
        <v>87426</v>
      </c>
      <c r="C5566" s="92" t="s">
        <v>5588</v>
      </c>
      <c r="D5566" s="92" t="s">
        <v>6284</v>
      </c>
      <c r="E5566" s="170">
        <v>29.75</v>
      </c>
    </row>
    <row r="5567" spans="2:5" ht="50.1" customHeight="1">
      <c r="B5567" s="171">
        <v>87427</v>
      </c>
      <c r="C5567" s="92" t="s">
        <v>5589</v>
      </c>
      <c r="D5567" s="92" t="s">
        <v>6284</v>
      </c>
      <c r="E5567" s="170">
        <v>30.3</v>
      </c>
    </row>
    <row r="5568" spans="2:5" ht="50.1" customHeight="1">
      <c r="B5568" s="171">
        <v>87428</v>
      </c>
      <c r="C5568" s="92" t="s">
        <v>5590</v>
      </c>
      <c r="D5568" s="92" t="s">
        <v>6284</v>
      </c>
      <c r="E5568" s="170">
        <v>31.17</v>
      </c>
    </row>
    <row r="5569" spans="2:5" ht="50.1" customHeight="1">
      <c r="B5569" s="171">
        <v>87429</v>
      </c>
      <c r="C5569" s="92" t="s">
        <v>5591</v>
      </c>
      <c r="D5569" s="92" t="s">
        <v>6284</v>
      </c>
      <c r="E5569" s="170">
        <v>14.47</v>
      </c>
    </row>
    <row r="5570" spans="2:5" ht="50.1" customHeight="1">
      <c r="B5570" s="171">
        <v>87430</v>
      </c>
      <c r="C5570" s="92" t="s">
        <v>5592</v>
      </c>
      <c r="D5570" s="92" t="s">
        <v>6284</v>
      </c>
      <c r="E5570" s="170">
        <v>14.84</v>
      </c>
    </row>
    <row r="5571" spans="2:5" ht="50.1" customHeight="1">
      <c r="B5571" s="171">
        <v>87431</v>
      </c>
      <c r="C5571" s="92" t="s">
        <v>5593</v>
      </c>
      <c r="D5571" s="92" t="s">
        <v>6284</v>
      </c>
      <c r="E5571" s="170">
        <v>15.02</v>
      </c>
    </row>
    <row r="5572" spans="2:5" ht="50.1" customHeight="1">
      <c r="B5572" s="171">
        <v>87432</v>
      </c>
      <c r="C5572" s="92" t="s">
        <v>5594</v>
      </c>
      <c r="D5572" s="92" t="s">
        <v>6284</v>
      </c>
      <c r="E5572" s="170">
        <v>21.12</v>
      </c>
    </row>
    <row r="5573" spans="2:5" ht="50.1" customHeight="1">
      <c r="B5573" s="171">
        <v>87433</v>
      </c>
      <c r="C5573" s="92" t="s">
        <v>5595</v>
      </c>
      <c r="D5573" s="92" t="s">
        <v>6284</v>
      </c>
      <c r="E5573" s="170">
        <v>21.86</v>
      </c>
    </row>
    <row r="5574" spans="2:5" ht="50.1" customHeight="1">
      <c r="B5574" s="171">
        <v>87434</v>
      </c>
      <c r="C5574" s="92" t="s">
        <v>5596</v>
      </c>
      <c r="D5574" s="92" t="s">
        <v>6284</v>
      </c>
      <c r="E5574" s="170">
        <v>22.35</v>
      </c>
    </row>
    <row r="5575" spans="2:5" ht="50.1" customHeight="1">
      <c r="B5575" s="171">
        <v>87435</v>
      </c>
      <c r="C5575" s="92" t="s">
        <v>5597</v>
      </c>
      <c r="D5575" s="92" t="s">
        <v>6284</v>
      </c>
      <c r="E5575" s="170">
        <v>23.41</v>
      </c>
    </row>
    <row r="5576" spans="2:5" ht="50.1" customHeight="1">
      <c r="B5576" s="171">
        <v>87436</v>
      </c>
      <c r="C5576" s="92" t="s">
        <v>5598</v>
      </c>
      <c r="D5576" s="92" t="s">
        <v>6284</v>
      </c>
      <c r="E5576" s="170">
        <v>24.65</v>
      </c>
    </row>
    <row r="5577" spans="2:5" ht="50.1" customHeight="1">
      <c r="B5577" s="171">
        <v>87437</v>
      </c>
      <c r="C5577" s="92" t="s">
        <v>5599</v>
      </c>
      <c r="D5577" s="92" t="s">
        <v>6284</v>
      </c>
      <c r="E5577" s="170">
        <v>25.52</v>
      </c>
    </row>
    <row r="5578" spans="2:5" ht="50.1" customHeight="1">
      <c r="B5578" s="171">
        <v>87438</v>
      </c>
      <c r="C5578" s="92" t="s">
        <v>5600</v>
      </c>
      <c r="D5578" s="92" t="s">
        <v>6284</v>
      </c>
      <c r="E5578" s="170">
        <v>29</v>
      </c>
    </row>
    <row r="5579" spans="2:5" ht="50.1" customHeight="1">
      <c r="B5579" s="171">
        <v>87439</v>
      </c>
      <c r="C5579" s="92" t="s">
        <v>5601</v>
      </c>
      <c r="D5579" s="92" t="s">
        <v>6284</v>
      </c>
      <c r="E5579" s="170">
        <v>30.55</v>
      </c>
    </row>
    <row r="5580" spans="2:5" ht="50.1" customHeight="1">
      <c r="B5580" s="171">
        <v>87440</v>
      </c>
      <c r="C5580" s="92" t="s">
        <v>5602</v>
      </c>
      <c r="D5580" s="92" t="s">
        <v>6284</v>
      </c>
      <c r="E5580" s="170">
        <v>31.29</v>
      </c>
    </row>
    <row r="5581" spans="2:5" ht="50.1" customHeight="1">
      <c r="B5581" s="171">
        <v>87527</v>
      </c>
      <c r="C5581" s="92" t="s">
        <v>5603</v>
      </c>
      <c r="D5581" s="92" t="s">
        <v>6284</v>
      </c>
      <c r="E5581" s="170">
        <v>26.18</v>
      </c>
    </row>
    <row r="5582" spans="2:5" ht="50.1" customHeight="1">
      <c r="B5582" s="171">
        <v>87528</v>
      </c>
      <c r="C5582" s="92" t="s">
        <v>5604</v>
      </c>
      <c r="D5582" s="92" t="s">
        <v>6284</v>
      </c>
      <c r="E5582" s="170">
        <v>28.82</v>
      </c>
    </row>
    <row r="5583" spans="2:5" ht="50.1" customHeight="1">
      <c r="B5583" s="171">
        <v>87529</v>
      </c>
      <c r="C5583" s="92" t="s">
        <v>5605</v>
      </c>
      <c r="D5583" s="92" t="s">
        <v>6284</v>
      </c>
      <c r="E5583" s="170">
        <v>23.59</v>
      </c>
    </row>
    <row r="5584" spans="2:5" ht="50.1" customHeight="1">
      <c r="B5584" s="171">
        <v>87530</v>
      </c>
      <c r="C5584" s="92" t="s">
        <v>5606</v>
      </c>
      <c r="D5584" s="92" t="s">
        <v>6284</v>
      </c>
      <c r="E5584" s="170">
        <v>26.23</v>
      </c>
    </row>
    <row r="5585" spans="2:5" ht="50.1" customHeight="1">
      <c r="B5585" s="171">
        <v>87531</v>
      </c>
      <c r="C5585" s="92" t="s">
        <v>5607</v>
      </c>
      <c r="D5585" s="92" t="s">
        <v>6284</v>
      </c>
      <c r="E5585" s="170">
        <v>22.68</v>
      </c>
    </row>
    <row r="5586" spans="2:5" ht="50.1" customHeight="1">
      <c r="B5586" s="171">
        <v>87532</v>
      </c>
      <c r="C5586" s="92" t="s">
        <v>5608</v>
      </c>
      <c r="D5586" s="92" t="s">
        <v>6284</v>
      </c>
      <c r="E5586" s="170">
        <v>25.32</v>
      </c>
    </row>
    <row r="5587" spans="2:5" ht="50.1" customHeight="1">
      <c r="B5587" s="171">
        <v>87535</v>
      </c>
      <c r="C5587" s="92" t="s">
        <v>5609</v>
      </c>
      <c r="D5587" s="92" t="s">
        <v>6284</v>
      </c>
      <c r="E5587" s="170">
        <v>20.100000000000001</v>
      </c>
    </row>
    <row r="5588" spans="2:5" ht="50.1" customHeight="1">
      <c r="B5588" s="171">
        <v>87536</v>
      </c>
      <c r="C5588" s="92" t="s">
        <v>5610</v>
      </c>
      <c r="D5588" s="92" t="s">
        <v>6284</v>
      </c>
      <c r="E5588" s="170">
        <v>22.74</v>
      </c>
    </row>
    <row r="5589" spans="2:5" ht="50.1" customHeight="1">
      <c r="B5589" s="171">
        <v>87537</v>
      </c>
      <c r="C5589" s="92" t="s">
        <v>5611</v>
      </c>
      <c r="D5589" s="92" t="s">
        <v>6284</v>
      </c>
      <c r="E5589" s="170">
        <v>39.43</v>
      </c>
    </row>
    <row r="5590" spans="2:5" ht="50.1" customHeight="1">
      <c r="B5590" s="171">
        <v>87538</v>
      </c>
      <c r="C5590" s="92" t="s">
        <v>5612</v>
      </c>
      <c r="D5590" s="92" t="s">
        <v>6284</v>
      </c>
      <c r="E5590" s="170">
        <v>37.200000000000003</v>
      </c>
    </row>
    <row r="5591" spans="2:5" ht="50.1" customHeight="1">
      <c r="B5591" s="171">
        <v>87539</v>
      </c>
      <c r="C5591" s="92" t="s">
        <v>5613</v>
      </c>
      <c r="D5591" s="92" t="s">
        <v>6284</v>
      </c>
      <c r="E5591" s="170">
        <v>36.409999999999997</v>
      </c>
    </row>
    <row r="5592" spans="2:5" ht="50.1" customHeight="1">
      <c r="B5592" s="171">
        <v>87541</v>
      </c>
      <c r="C5592" s="92" t="s">
        <v>5614</v>
      </c>
      <c r="D5592" s="92" t="s">
        <v>6284</v>
      </c>
      <c r="E5592" s="170">
        <v>34.17</v>
      </c>
    </row>
    <row r="5593" spans="2:5" ht="50.1" customHeight="1">
      <c r="B5593" s="171">
        <v>87543</v>
      </c>
      <c r="C5593" s="92" t="s">
        <v>5615</v>
      </c>
      <c r="D5593" s="92" t="s">
        <v>6284</v>
      </c>
      <c r="E5593" s="170">
        <v>12.61</v>
      </c>
    </row>
    <row r="5594" spans="2:5" ht="50.1" customHeight="1">
      <c r="B5594" s="171">
        <v>87545</v>
      </c>
      <c r="C5594" s="92" t="s">
        <v>5616</v>
      </c>
      <c r="D5594" s="92" t="s">
        <v>6284</v>
      </c>
      <c r="E5594" s="170">
        <v>17.899999999999999</v>
      </c>
    </row>
    <row r="5595" spans="2:5" ht="50.1" customHeight="1">
      <c r="B5595" s="171">
        <v>87546</v>
      </c>
      <c r="C5595" s="92" t="s">
        <v>5617</v>
      </c>
      <c r="D5595" s="92" t="s">
        <v>6284</v>
      </c>
      <c r="E5595" s="170">
        <v>19.399999999999999</v>
      </c>
    </row>
    <row r="5596" spans="2:5" ht="50.1" customHeight="1">
      <c r="B5596" s="171">
        <v>87547</v>
      </c>
      <c r="C5596" s="92" t="s">
        <v>5618</v>
      </c>
      <c r="D5596" s="92" t="s">
        <v>6284</v>
      </c>
      <c r="E5596" s="170">
        <v>15.33</v>
      </c>
    </row>
    <row r="5597" spans="2:5" ht="50.1" customHeight="1">
      <c r="B5597" s="171">
        <v>87548</v>
      </c>
      <c r="C5597" s="92" t="s">
        <v>5619</v>
      </c>
      <c r="D5597" s="92" t="s">
        <v>6284</v>
      </c>
      <c r="E5597" s="170">
        <v>16.829999999999998</v>
      </c>
    </row>
    <row r="5598" spans="2:5" ht="50.1" customHeight="1">
      <c r="B5598" s="171">
        <v>87549</v>
      </c>
      <c r="C5598" s="92" t="s">
        <v>5620</v>
      </c>
      <c r="D5598" s="92" t="s">
        <v>6284</v>
      </c>
      <c r="E5598" s="170">
        <v>14.4</v>
      </c>
    </row>
    <row r="5599" spans="2:5" ht="50.1" customHeight="1">
      <c r="B5599" s="171">
        <v>87550</v>
      </c>
      <c r="C5599" s="92" t="s">
        <v>5621</v>
      </c>
      <c r="D5599" s="92" t="s">
        <v>6284</v>
      </c>
      <c r="E5599" s="170">
        <v>15.9</v>
      </c>
    </row>
    <row r="5600" spans="2:5" ht="50.1" customHeight="1">
      <c r="B5600" s="171">
        <v>87553</v>
      </c>
      <c r="C5600" s="92" t="s">
        <v>5622</v>
      </c>
      <c r="D5600" s="92" t="s">
        <v>6284</v>
      </c>
      <c r="E5600" s="170">
        <v>11.83</v>
      </c>
    </row>
    <row r="5601" spans="2:5" ht="50.1" customHeight="1">
      <c r="B5601" s="171">
        <v>87554</v>
      </c>
      <c r="C5601" s="92" t="s">
        <v>5623</v>
      </c>
      <c r="D5601" s="92" t="s">
        <v>6284</v>
      </c>
      <c r="E5601" s="170">
        <v>13.33</v>
      </c>
    </row>
    <row r="5602" spans="2:5" ht="50.1" customHeight="1">
      <c r="B5602" s="171">
        <v>87555</v>
      </c>
      <c r="C5602" s="92" t="s">
        <v>5624</v>
      </c>
      <c r="D5602" s="92" t="s">
        <v>6284</v>
      </c>
      <c r="E5602" s="170">
        <v>24.63</v>
      </c>
    </row>
    <row r="5603" spans="2:5" ht="50.1" customHeight="1">
      <c r="B5603" s="171">
        <v>87556</v>
      </c>
      <c r="C5603" s="92" t="s">
        <v>5625</v>
      </c>
      <c r="D5603" s="92" t="s">
        <v>6284</v>
      </c>
      <c r="E5603" s="170">
        <v>22.42</v>
      </c>
    </row>
    <row r="5604" spans="2:5" ht="50.1" customHeight="1">
      <c r="B5604" s="171">
        <v>87557</v>
      </c>
      <c r="C5604" s="92" t="s">
        <v>5626</v>
      </c>
      <c r="D5604" s="92" t="s">
        <v>6284</v>
      </c>
      <c r="E5604" s="170">
        <v>21.61</v>
      </c>
    </row>
    <row r="5605" spans="2:5" ht="50.1" customHeight="1">
      <c r="B5605" s="171">
        <v>87559</v>
      </c>
      <c r="C5605" s="92" t="s">
        <v>5627</v>
      </c>
      <c r="D5605" s="92" t="s">
        <v>6284</v>
      </c>
      <c r="E5605" s="170">
        <v>19.38</v>
      </c>
    </row>
    <row r="5606" spans="2:5" ht="50.1" customHeight="1">
      <c r="B5606" s="171">
        <v>87561</v>
      </c>
      <c r="C5606" s="92" t="s">
        <v>5628</v>
      </c>
      <c r="D5606" s="92" t="s">
        <v>6284</v>
      </c>
      <c r="E5606" s="170">
        <v>21.8</v>
      </c>
    </row>
    <row r="5607" spans="2:5" ht="50.1" customHeight="1">
      <c r="B5607" s="171">
        <v>87775</v>
      </c>
      <c r="C5607" s="92" t="s">
        <v>5629</v>
      </c>
      <c r="D5607" s="92" t="s">
        <v>6284</v>
      </c>
      <c r="E5607" s="170">
        <v>37.25</v>
      </c>
    </row>
    <row r="5608" spans="2:5" ht="50.1" customHeight="1">
      <c r="B5608" s="171">
        <v>87777</v>
      </c>
      <c r="C5608" s="92" t="s">
        <v>5630</v>
      </c>
      <c r="D5608" s="92" t="s">
        <v>6284</v>
      </c>
      <c r="E5608" s="170">
        <v>39.46</v>
      </c>
    </row>
    <row r="5609" spans="2:5" ht="50.1" customHeight="1">
      <c r="B5609" s="171">
        <v>87778</v>
      </c>
      <c r="C5609" s="92" t="s">
        <v>5631</v>
      </c>
      <c r="D5609" s="92" t="s">
        <v>6284</v>
      </c>
      <c r="E5609" s="170">
        <v>46.4</v>
      </c>
    </row>
    <row r="5610" spans="2:5" ht="50.1" customHeight="1">
      <c r="B5610" s="171">
        <v>87779</v>
      </c>
      <c r="C5610" s="92" t="s">
        <v>5632</v>
      </c>
      <c r="D5610" s="92" t="s">
        <v>6284</v>
      </c>
      <c r="E5610" s="170">
        <v>43.4</v>
      </c>
    </row>
    <row r="5611" spans="2:5" ht="50.1" customHeight="1">
      <c r="B5611" s="171">
        <v>87781</v>
      </c>
      <c r="C5611" s="92" t="s">
        <v>5633</v>
      </c>
      <c r="D5611" s="92" t="s">
        <v>6284</v>
      </c>
      <c r="E5611" s="170">
        <v>46.36</v>
      </c>
    </row>
    <row r="5612" spans="2:5" ht="50.1" customHeight="1">
      <c r="B5612" s="171">
        <v>87783</v>
      </c>
      <c r="C5612" s="92" t="s">
        <v>5634</v>
      </c>
      <c r="D5612" s="92" t="s">
        <v>6284</v>
      </c>
      <c r="E5612" s="170">
        <v>57.07</v>
      </c>
    </row>
    <row r="5613" spans="2:5" ht="50.1" customHeight="1">
      <c r="B5613" s="171">
        <v>87784</v>
      </c>
      <c r="C5613" s="92" t="s">
        <v>5635</v>
      </c>
      <c r="D5613" s="92" t="s">
        <v>6284</v>
      </c>
      <c r="E5613" s="170">
        <v>49.53</v>
      </c>
    </row>
    <row r="5614" spans="2:5" ht="50.1" customHeight="1">
      <c r="B5614" s="171">
        <v>87786</v>
      </c>
      <c r="C5614" s="92" t="s">
        <v>5636</v>
      </c>
      <c r="D5614" s="92" t="s">
        <v>6284</v>
      </c>
      <c r="E5614" s="170">
        <v>53.24</v>
      </c>
    </row>
    <row r="5615" spans="2:5" ht="50.1" customHeight="1">
      <c r="B5615" s="171">
        <v>87787</v>
      </c>
      <c r="C5615" s="92" t="s">
        <v>5637</v>
      </c>
      <c r="D5615" s="92" t="s">
        <v>6284</v>
      </c>
      <c r="E5615" s="170">
        <v>67.75</v>
      </c>
    </row>
    <row r="5616" spans="2:5" ht="50.1" customHeight="1">
      <c r="B5616" s="171">
        <v>87788</v>
      </c>
      <c r="C5616" s="92" t="s">
        <v>5638</v>
      </c>
      <c r="D5616" s="92" t="s">
        <v>6284</v>
      </c>
      <c r="E5616" s="170">
        <v>63.76</v>
      </c>
    </row>
    <row r="5617" spans="2:5" ht="50.1" customHeight="1">
      <c r="B5617" s="171">
        <v>87790</v>
      </c>
      <c r="C5617" s="92" t="s">
        <v>5639</v>
      </c>
      <c r="D5617" s="92" t="s">
        <v>6284</v>
      </c>
      <c r="E5617" s="170">
        <v>67.849999999999994</v>
      </c>
    </row>
    <row r="5618" spans="2:5" ht="50.1" customHeight="1">
      <c r="B5618" s="171">
        <v>87791</v>
      </c>
      <c r="C5618" s="92" t="s">
        <v>5640</v>
      </c>
      <c r="D5618" s="92" t="s">
        <v>6284</v>
      </c>
      <c r="E5618" s="170">
        <v>81.36</v>
      </c>
    </row>
    <row r="5619" spans="2:5" ht="50.1" customHeight="1">
      <c r="B5619" s="171">
        <v>87792</v>
      </c>
      <c r="C5619" s="92" t="s">
        <v>5641</v>
      </c>
      <c r="D5619" s="92" t="s">
        <v>6284</v>
      </c>
      <c r="E5619" s="170">
        <v>24.66</v>
      </c>
    </row>
    <row r="5620" spans="2:5" ht="50.1" customHeight="1">
      <c r="B5620" s="171">
        <v>87794</v>
      </c>
      <c r="C5620" s="92" t="s">
        <v>5642</v>
      </c>
      <c r="D5620" s="92" t="s">
        <v>6284</v>
      </c>
      <c r="E5620" s="170">
        <v>26.72</v>
      </c>
    </row>
    <row r="5621" spans="2:5" ht="50.1" customHeight="1">
      <c r="B5621" s="171">
        <v>87795</v>
      </c>
      <c r="C5621" s="92" t="s">
        <v>5643</v>
      </c>
      <c r="D5621" s="92" t="s">
        <v>6284</v>
      </c>
      <c r="E5621" s="170">
        <v>32.92</v>
      </c>
    </row>
    <row r="5622" spans="2:5" ht="50.1" customHeight="1">
      <c r="B5622" s="171">
        <v>87797</v>
      </c>
      <c r="C5622" s="92" t="s">
        <v>5644</v>
      </c>
      <c r="D5622" s="92" t="s">
        <v>6284</v>
      </c>
      <c r="E5622" s="170">
        <v>30.57</v>
      </c>
    </row>
    <row r="5623" spans="2:5" ht="50.1" customHeight="1">
      <c r="B5623" s="171">
        <v>87799</v>
      </c>
      <c r="C5623" s="92" t="s">
        <v>5645</v>
      </c>
      <c r="D5623" s="92" t="s">
        <v>6284</v>
      </c>
      <c r="E5623" s="170">
        <v>33.33</v>
      </c>
    </row>
    <row r="5624" spans="2:5" ht="50.1" customHeight="1">
      <c r="B5624" s="171">
        <v>87800</v>
      </c>
      <c r="C5624" s="92" t="s">
        <v>5646</v>
      </c>
      <c r="D5624" s="92" t="s">
        <v>6284</v>
      </c>
      <c r="E5624" s="170">
        <v>43.06</v>
      </c>
    </row>
    <row r="5625" spans="2:5" ht="50.1" customHeight="1">
      <c r="B5625" s="171">
        <v>87801</v>
      </c>
      <c r="C5625" s="92" t="s">
        <v>5647</v>
      </c>
      <c r="D5625" s="92" t="s">
        <v>6284</v>
      </c>
      <c r="E5625" s="170">
        <v>36.47</v>
      </c>
    </row>
    <row r="5626" spans="2:5" ht="50.1" customHeight="1">
      <c r="B5626" s="171">
        <v>87803</v>
      </c>
      <c r="C5626" s="92" t="s">
        <v>5648</v>
      </c>
      <c r="D5626" s="92" t="s">
        <v>6284</v>
      </c>
      <c r="E5626" s="170">
        <v>39.93</v>
      </c>
    </row>
    <row r="5627" spans="2:5" ht="50.1" customHeight="1">
      <c r="B5627" s="171">
        <v>87804</v>
      </c>
      <c r="C5627" s="92" t="s">
        <v>5649</v>
      </c>
      <c r="D5627" s="92" t="s">
        <v>6284</v>
      </c>
      <c r="E5627" s="170">
        <v>53.2</v>
      </c>
    </row>
    <row r="5628" spans="2:5" ht="50.1" customHeight="1">
      <c r="B5628" s="171">
        <v>87805</v>
      </c>
      <c r="C5628" s="92" t="s">
        <v>5650</v>
      </c>
      <c r="D5628" s="92" t="s">
        <v>6284</v>
      </c>
      <c r="E5628" s="170">
        <v>41.97</v>
      </c>
    </row>
    <row r="5629" spans="2:5" ht="50.1" customHeight="1">
      <c r="B5629" s="171">
        <v>87807</v>
      </c>
      <c r="C5629" s="92" t="s">
        <v>5651</v>
      </c>
      <c r="D5629" s="92" t="s">
        <v>6284</v>
      </c>
      <c r="E5629" s="170">
        <v>45.79</v>
      </c>
    </row>
    <row r="5630" spans="2:5" ht="50.1" customHeight="1">
      <c r="B5630" s="171">
        <v>87808</v>
      </c>
      <c r="C5630" s="92" t="s">
        <v>5652</v>
      </c>
      <c r="D5630" s="92" t="s">
        <v>6284</v>
      </c>
      <c r="E5630" s="170">
        <v>57.96</v>
      </c>
    </row>
    <row r="5631" spans="2:5" ht="50.1" customHeight="1">
      <c r="B5631" s="171">
        <v>87809</v>
      </c>
      <c r="C5631" s="92" t="s">
        <v>5653</v>
      </c>
      <c r="D5631" s="92" t="s">
        <v>6284</v>
      </c>
      <c r="E5631" s="170">
        <v>59.32</v>
      </c>
    </row>
    <row r="5632" spans="2:5" ht="50.1" customHeight="1">
      <c r="B5632" s="171">
        <v>87811</v>
      </c>
      <c r="C5632" s="92" t="s">
        <v>5654</v>
      </c>
      <c r="D5632" s="92" t="s">
        <v>6284</v>
      </c>
      <c r="E5632" s="170">
        <v>61.38</v>
      </c>
    </row>
    <row r="5633" spans="2:5" ht="50.1" customHeight="1">
      <c r="B5633" s="171">
        <v>87812</v>
      </c>
      <c r="C5633" s="92" t="s">
        <v>5655</v>
      </c>
      <c r="D5633" s="92" t="s">
        <v>6284</v>
      </c>
      <c r="E5633" s="170">
        <v>67.260000000000005</v>
      </c>
    </row>
    <row r="5634" spans="2:5" ht="50.1" customHeight="1">
      <c r="B5634" s="171">
        <v>87813</v>
      </c>
      <c r="C5634" s="92" t="s">
        <v>5656</v>
      </c>
      <c r="D5634" s="92" t="s">
        <v>6284</v>
      </c>
      <c r="E5634" s="170">
        <v>65.22</v>
      </c>
    </row>
    <row r="5635" spans="2:5" ht="50.1" customHeight="1">
      <c r="B5635" s="171">
        <v>87815</v>
      </c>
      <c r="C5635" s="92" t="s">
        <v>5657</v>
      </c>
      <c r="D5635" s="92" t="s">
        <v>6284</v>
      </c>
      <c r="E5635" s="170">
        <v>67.98</v>
      </c>
    </row>
    <row r="5636" spans="2:5" ht="50.1" customHeight="1">
      <c r="B5636" s="171">
        <v>87816</v>
      </c>
      <c r="C5636" s="92" t="s">
        <v>5658</v>
      </c>
      <c r="D5636" s="92" t="s">
        <v>6284</v>
      </c>
      <c r="E5636" s="170">
        <v>77.400000000000006</v>
      </c>
    </row>
    <row r="5637" spans="2:5" ht="50.1" customHeight="1">
      <c r="B5637" s="171">
        <v>87817</v>
      </c>
      <c r="C5637" s="92" t="s">
        <v>5659</v>
      </c>
      <c r="D5637" s="92" t="s">
        <v>6284</v>
      </c>
      <c r="E5637" s="170">
        <v>70.81</v>
      </c>
    </row>
    <row r="5638" spans="2:5" ht="50.1" customHeight="1">
      <c r="B5638" s="171">
        <v>87819</v>
      </c>
      <c r="C5638" s="92" t="s">
        <v>5660</v>
      </c>
      <c r="D5638" s="92" t="s">
        <v>6284</v>
      </c>
      <c r="E5638" s="170">
        <v>74.27</v>
      </c>
    </row>
    <row r="5639" spans="2:5" ht="50.1" customHeight="1">
      <c r="B5639" s="171">
        <v>87820</v>
      </c>
      <c r="C5639" s="92" t="s">
        <v>5661</v>
      </c>
      <c r="D5639" s="92" t="s">
        <v>6284</v>
      </c>
      <c r="E5639" s="170">
        <v>87.54</v>
      </c>
    </row>
    <row r="5640" spans="2:5" ht="50.1" customHeight="1">
      <c r="B5640" s="171">
        <v>87821</v>
      </c>
      <c r="C5640" s="92" t="s">
        <v>5662</v>
      </c>
      <c r="D5640" s="92" t="s">
        <v>6284</v>
      </c>
      <c r="E5640" s="170">
        <v>102.19</v>
      </c>
    </row>
    <row r="5641" spans="2:5" ht="50.1" customHeight="1">
      <c r="B5641" s="171">
        <v>87823</v>
      </c>
      <c r="C5641" s="92" t="s">
        <v>5663</v>
      </c>
      <c r="D5641" s="92" t="s">
        <v>6284</v>
      </c>
      <c r="E5641" s="170">
        <v>106.01</v>
      </c>
    </row>
    <row r="5642" spans="2:5" ht="50.1" customHeight="1">
      <c r="B5642" s="171">
        <v>87824</v>
      </c>
      <c r="C5642" s="92" t="s">
        <v>5664</v>
      </c>
      <c r="D5642" s="92" t="s">
        <v>6284</v>
      </c>
      <c r="E5642" s="170">
        <v>117.86</v>
      </c>
    </row>
    <row r="5643" spans="2:5" ht="50.1" customHeight="1">
      <c r="B5643" s="171">
        <v>87825</v>
      </c>
      <c r="C5643" s="92" t="s">
        <v>5665</v>
      </c>
      <c r="D5643" s="92" t="s">
        <v>6284</v>
      </c>
      <c r="E5643" s="170">
        <v>46.84</v>
      </c>
    </row>
    <row r="5644" spans="2:5" ht="50.1" customHeight="1">
      <c r="B5644" s="171">
        <v>87827</v>
      </c>
      <c r="C5644" s="92" t="s">
        <v>5666</v>
      </c>
      <c r="D5644" s="92" t="s">
        <v>6284</v>
      </c>
      <c r="E5644" s="170">
        <v>49.36</v>
      </c>
    </row>
    <row r="5645" spans="2:5" ht="50.1" customHeight="1">
      <c r="B5645" s="171">
        <v>87828</v>
      </c>
      <c r="C5645" s="92" t="s">
        <v>5667</v>
      </c>
      <c r="D5645" s="92" t="s">
        <v>6284</v>
      </c>
      <c r="E5645" s="170">
        <v>57.89</v>
      </c>
    </row>
    <row r="5646" spans="2:5" ht="50.1" customHeight="1">
      <c r="B5646" s="171">
        <v>87829</v>
      </c>
      <c r="C5646" s="92" t="s">
        <v>5668</v>
      </c>
      <c r="D5646" s="92" t="s">
        <v>6284</v>
      </c>
      <c r="E5646" s="170">
        <v>53.48</v>
      </c>
    </row>
    <row r="5647" spans="2:5" ht="50.1" customHeight="1">
      <c r="B5647" s="171">
        <v>87831</v>
      </c>
      <c r="C5647" s="92" t="s">
        <v>5669</v>
      </c>
      <c r="D5647" s="92" t="s">
        <v>6284</v>
      </c>
      <c r="E5647" s="170">
        <v>56.86</v>
      </c>
    </row>
    <row r="5648" spans="2:5" ht="50.1" customHeight="1">
      <c r="B5648" s="171">
        <v>87832</v>
      </c>
      <c r="C5648" s="92" t="s">
        <v>5670</v>
      </c>
      <c r="D5648" s="92" t="s">
        <v>6284</v>
      </c>
      <c r="E5648" s="170">
        <v>69.7</v>
      </c>
    </row>
    <row r="5649" spans="2:5" ht="50.1" customHeight="1">
      <c r="B5649" s="171">
        <v>87834</v>
      </c>
      <c r="C5649" s="92" t="s">
        <v>5671</v>
      </c>
      <c r="D5649" s="92" t="s">
        <v>6284</v>
      </c>
      <c r="E5649" s="170">
        <v>106.43</v>
      </c>
    </row>
    <row r="5650" spans="2:5" ht="50.1" customHeight="1">
      <c r="B5650" s="171">
        <v>87835</v>
      </c>
      <c r="C5650" s="92" t="s">
        <v>5672</v>
      </c>
      <c r="D5650" s="92" t="s">
        <v>6284</v>
      </c>
      <c r="E5650" s="170">
        <v>72.44</v>
      </c>
    </row>
    <row r="5651" spans="2:5" ht="50.1" customHeight="1">
      <c r="B5651" s="171">
        <v>87836</v>
      </c>
      <c r="C5651" s="92" t="s">
        <v>5673</v>
      </c>
      <c r="D5651" s="92" t="s">
        <v>6284</v>
      </c>
      <c r="E5651" s="170">
        <v>101.63</v>
      </c>
    </row>
    <row r="5652" spans="2:5" ht="50.1" customHeight="1">
      <c r="B5652" s="171">
        <v>87837</v>
      </c>
      <c r="C5652" s="92" t="s">
        <v>5674</v>
      </c>
      <c r="D5652" s="92" t="s">
        <v>6284</v>
      </c>
      <c r="E5652" s="170">
        <v>68.06</v>
      </c>
    </row>
    <row r="5653" spans="2:5" ht="50.1" customHeight="1">
      <c r="B5653" s="171">
        <v>87838</v>
      </c>
      <c r="C5653" s="92" t="s">
        <v>5675</v>
      </c>
      <c r="D5653" s="92" t="s">
        <v>6284</v>
      </c>
      <c r="E5653" s="170">
        <v>112.44</v>
      </c>
    </row>
    <row r="5654" spans="2:5" ht="50.1" customHeight="1">
      <c r="B5654" s="171">
        <v>87839</v>
      </c>
      <c r="C5654" s="92" t="s">
        <v>5676</v>
      </c>
      <c r="D5654" s="92" t="s">
        <v>6284</v>
      </c>
      <c r="E5654" s="170">
        <v>76.510000000000005</v>
      </c>
    </row>
    <row r="5655" spans="2:5" ht="50.1" customHeight="1">
      <c r="B5655" s="171">
        <v>87840</v>
      </c>
      <c r="C5655" s="92" t="s">
        <v>5677</v>
      </c>
      <c r="D5655" s="92" t="s">
        <v>6284</v>
      </c>
      <c r="E5655" s="170">
        <v>106.43</v>
      </c>
    </row>
    <row r="5656" spans="2:5" ht="50.1" customHeight="1">
      <c r="B5656" s="171">
        <v>87841</v>
      </c>
      <c r="C5656" s="92" t="s">
        <v>5678</v>
      </c>
      <c r="D5656" s="92" t="s">
        <v>6284</v>
      </c>
      <c r="E5656" s="170">
        <v>70.900000000000006</v>
      </c>
    </row>
    <row r="5657" spans="2:5" ht="50.1" customHeight="1">
      <c r="B5657" s="171">
        <v>87842</v>
      </c>
      <c r="C5657" s="92" t="s">
        <v>5679</v>
      </c>
      <c r="D5657" s="92" t="s">
        <v>6284</v>
      </c>
      <c r="E5657" s="170">
        <v>110.48</v>
      </c>
    </row>
    <row r="5658" spans="2:5" ht="50.1" customHeight="1">
      <c r="B5658" s="171">
        <v>87843</v>
      </c>
      <c r="C5658" s="92" t="s">
        <v>5680</v>
      </c>
      <c r="D5658" s="92" t="s">
        <v>6284</v>
      </c>
      <c r="E5658" s="170">
        <v>82.73</v>
      </c>
    </row>
    <row r="5659" spans="2:5" ht="50.1" customHeight="1">
      <c r="B5659" s="171">
        <v>87844</v>
      </c>
      <c r="C5659" s="92" t="s">
        <v>5681</v>
      </c>
      <c r="D5659" s="92" t="s">
        <v>6284</v>
      </c>
      <c r="E5659" s="170">
        <v>101.21</v>
      </c>
    </row>
    <row r="5660" spans="2:5" ht="50.1" customHeight="1">
      <c r="B5660" s="171">
        <v>87845</v>
      </c>
      <c r="C5660" s="92" t="s">
        <v>5682</v>
      </c>
      <c r="D5660" s="92" t="s">
        <v>6284</v>
      </c>
      <c r="E5660" s="170">
        <v>73.89</v>
      </c>
    </row>
    <row r="5661" spans="2:5" ht="50.1" customHeight="1">
      <c r="B5661" s="171">
        <v>87846</v>
      </c>
      <c r="C5661" s="92" t="s">
        <v>5683</v>
      </c>
      <c r="D5661" s="92" t="s">
        <v>6284</v>
      </c>
      <c r="E5661" s="170">
        <v>115.6</v>
      </c>
    </row>
    <row r="5662" spans="2:5" ht="50.1" customHeight="1">
      <c r="B5662" s="171">
        <v>87847</v>
      </c>
      <c r="C5662" s="92" t="s">
        <v>5684</v>
      </c>
      <c r="D5662" s="92" t="s">
        <v>6284</v>
      </c>
      <c r="E5662" s="170">
        <v>81.599999999999994</v>
      </c>
    </row>
    <row r="5663" spans="2:5" ht="50.1" customHeight="1">
      <c r="B5663" s="171">
        <v>87848</v>
      </c>
      <c r="C5663" s="92" t="s">
        <v>5685</v>
      </c>
      <c r="D5663" s="92" t="s">
        <v>6284</v>
      </c>
      <c r="E5663" s="170">
        <v>109.91</v>
      </c>
    </row>
    <row r="5664" spans="2:5" ht="50.1" customHeight="1">
      <c r="B5664" s="171">
        <v>87849</v>
      </c>
      <c r="C5664" s="92" t="s">
        <v>5686</v>
      </c>
      <c r="D5664" s="92" t="s">
        <v>6284</v>
      </c>
      <c r="E5664" s="170">
        <v>76.33</v>
      </c>
    </row>
    <row r="5665" spans="2:5" ht="50.1" customHeight="1">
      <c r="B5665" s="171">
        <v>87850</v>
      </c>
      <c r="C5665" s="92" t="s">
        <v>5687</v>
      </c>
      <c r="D5665" s="92" t="s">
        <v>6284</v>
      </c>
      <c r="E5665" s="170">
        <v>121.63</v>
      </c>
    </row>
    <row r="5666" spans="2:5" ht="50.1" customHeight="1">
      <c r="B5666" s="171">
        <v>87851</v>
      </c>
      <c r="C5666" s="92" t="s">
        <v>5688</v>
      </c>
      <c r="D5666" s="92" t="s">
        <v>6284</v>
      </c>
      <c r="E5666" s="170">
        <v>85.7</v>
      </c>
    </row>
    <row r="5667" spans="2:5" ht="50.1" customHeight="1">
      <c r="B5667" s="171">
        <v>87852</v>
      </c>
      <c r="C5667" s="92" t="s">
        <v>5689</v>
      </c>
      <c r="D5667" s="92" t="s">
        <v>6284</v>
      </c>
      <c r="E5667" s="170">
        <v>114.68</v>
      </c>
    </row>
    <row r="5668" spans="2:5" ht="50.1" customHeight="1">
      <c r="B5668" s="171">
        <v>87853</v>
      </c>
      <c r="C5668" s="92" t="s">
        <v>5690</v>
      </c>
      <c r="D5668" s="92" t="s">
        <v>6284</v>
      </c>
      <c r="E5668" s="170">
        <v>79.150000000000006</v>
      </c>
    </row>
    <row r="5669" spans="2:5" ht="50.1" customHeight="1">
      <c r="B5669" s="171">
        <v>87854</v>
      </c>
      <c r="C5669" s="92" t="s">
        <v>5691</v>
      </c>
      <c r="D5669" s="92" t="s">
        <v>6284</v>
      </c>
      <c r="E5669" s="170">
        <v>119.65</v>
      </c>
    </row>
    <row r="5670" spans="2:5" ht="50.1" customHeight="1">
      <c r="B5670" s="171">
        <v>87855</v>
      </c>
      <c r="C5670" s="92" t="s">
        <v>5692</v>
      </c>
      <c r="D5670" s="92" t="s">
        <v>6284</v>
      </c>
      <c r="E5670" s="170">
        <v>91.92</v>
      </c>
    </row>
    <row r="5671" spans="2:5" ht="50.1" customHeight="1">
      <c r="B5671" s="171">
        <v>87856</v>
      </c>
      <c r="C5671" s="92" t="s">
        <v>5693</v>
      </c>
      <c r="D5671" s="92" t="s">
        <v>6284</v>
      </c>
      <c r="E5671" s="170">
        <v>109.48</v>
      </c>
    </row>
    <row r="5672" spans="2:5" ht="50.1" customHeight="1">
      <c r="B5672" s="171">
        <v>87857</v>
      </c>
      <c r="C5672" s="92" t="s">
        <v>5694</v>
      </c>
      <c r="D5672" s="92" t="s">
        <v>6284</v>
      </c>
      <c r="E5672" s="170">
        <v>82.14</v>
      </c>
    </row>
    <row r="5673" spans="2:5" ht="50.1" customHeight="1">
      <c r="B5673" s="171">
        <v>87858</v>
      </c>
      <c r="C5673" s="92" t="s">
        <v>5695</v>
      </c>
      <c r="D5673" s="92" t="s">
        <v>6284</v>
      </c>
      <c r="E5673" s="170">
        <v>79.25</v>
      </c>
    </row>
    <row r="5674" spans="2:5" ht="50.1" customHeight="1">
      <c r="B5674" s="171">
        <v>87859</v>
      </c>
      <c r="C5674" s="92" t="s">
        <v>5696</v>
      </c>
      <c r="D5674" s="92" t="s">
        <v>6284</v>
      </c>
      <c r="E5674" s="170">
        <v>92.61</v>
      </c>
    </row>
    <row r="5675" spans="2:5" ht="50.1" customHeight="1">
      <c r="B5675" s="171">
        <v>89048</v>
      </c>
      <c r="C5675" s="92" t="s">
        <v>5697</v>
      </c>
      <c r="D5675" s="92" t="s">
        <v>6284</v>
      </c>
      <c r="E5675" s="170">
        <v>24.14</v>
      </c>
    </row>
    <row r="5676" spans="2:5" ht="50.1" customHeight="1">
      <c r="B5676" s="171">
        <v>89049</v>
      </c>
      <c r="C5676" s="92" t="s">
        <v>5698</v>
      </c>
      <c r="D5676" s="92" t="s">
        <v>6284</v>
      </c>
      <c r="E5676" s="170">
        <v>16.510000000000002</v>
      </c>
    </row>
    <row r="5677" spans="2:5" ht="50.1" customHeight="1">
      <c r="B5677" s="171">
        <v>89173</v>
      </c>
      <c r="C5677" s="92" t="s">
        <v>5699</v>
      </c>
      <c r="D5677" s="92" t="s">
        <v>6284</v>
      </c>
      <c r="E5677" s="170">
        <v>23.73</v>
      </c>
    </row>
    <row r="5678" spans="2:5" ht="50.1" customHeight="1">
      <c r="B5678" s="171">
        <v>90406</v>
      </c>
      <c r="C5678" s="92" t="s">
        <v>5700</v>
      </c>
      <c r="D5678" s="92" t="s">
        <v>6284</v>
      </c>
      <c r="E5678" s="170">
        <v>31.12</v>
      </c>
    </row>
    <row r="5679" spans="2:5" ht="50.1" customHeight="1">
      <c r="B5679" s="171">
        <v>90407</v>
      </c>
      <c r="C5679" s="92" t="s">
        <v>5701</v>
      </c>
      <c r="D5679" s="92" t="s">
        <v>6284</v>
      </c>
      <c r="E5679" s="170">
        <v>33.76</v>
      </c>
    </row>
    <row r="5680" spans="2:5" ht="50.1" customHeight="1">
      <c r="B5680" s="171">
        <v>90408</v>
      </c>
      <c r="C5680" s="92" t="s">
        <v>5702</v>
      </c>
      <c r="D5680" s="92" t="s">
        <v>6284</v>
      </c>
      <c r="E5680" s="170">
        <v>22.63</v>
      </c>
    </row>
    <row r="5681" spans="2:5" ht="50.1" customHeight="1">
      <c r="B5681" s="171">
        <v>90409</v>
      </c>
      <c r="C5681" s="92" t="s">
        <v>5703</v>
      </c>
      <c r="D5681" s="92" t="s">
        <v>6284</v>
      </c>
      <c r="E5681" s="170">
        <v>24.13</v>
      </c>
    </row>
    <row r="5682" spans="2:5" ht="50.1" customHeight="1">
      <c r="B5682" s="171">
        <v>84084</v>
      </c>
      <c r="C5682" s="92" t="s">
        <v>5704</v>
      </c>
      <c r="D5682" s="92" t="s">
        <v>6284</v>
      </c>
      <c r="E5682" s="170">
        <v>5.35</v>
      </c>
    </row>
    <row r="5683" spans="2:5" ht="50.1" customHeight="1">
      <c r="B5683" s="171">
        <v>87242</v>
      </c>
      <c r="C5683" s="92" t="s">
        <v>5705</v>
      </c>
      <c r="D5683" s="92" t="s">
        <v>6284</v>
      </c>
      <c r="E5683" s="170">
        <v>207.24</v>
      </c>
    </row>
    <row r="5684" spans="2:5" ht="50.1" customHeight="1">
      <c r="B5684" s="171">
        <v>87243</v>
      </c>
      <c r="C5684" s="92" t="s">
        <v>5706</v>
      </c>
      <c r="D5684" s="92" t="s">
        <v>6284</v>
      </c>
      <c r="E5684" s="170">
        <v>190.53</v>
      </c>
    </row>
    <row r="5685" spans="2:5" ht="50.1" customHeight="1">
      <c r="B5685" s="171">
        <v>87244</v>
      </c>
      <c r="C5685" s="92" t="s">
        <v>5707</v>
      </c>
      <c r="D5685" s="92" t="s">
        <v>6284</v>
      </c>
      <c r="E5685" s="170">
        <v>200.04</v>
      </c>
    </row>
    <row r="5686" spans="2:5" ht="50.1" customHeight="1">
      <c r="B5686" s="171">
        <v>87245</v>
      </c>
      <c r="C5686" s="92" t="s">
        <v>5708</v>
      </c>
      <c r="D5686" s="92" t="s">
        <v>6284</v>
      </c>
      <c r="E5686" s="170">
        <v>241.46</v>
      </c>
    </row>
    <row r="5687" spans="2:5" ht="50.1" customHeight="1">
      <c r="B5687" s="171">
        <v>87264</v>
      </c>
      <c r="C5687" s="92" t="s">
        <v>5709</v>
      </c>
      <c r="D5687" s="92" t="s">
        <v>6284</v>
      </c>
      <c r="E5687" s="170">
        <v>47.58</v>
      </c>
    </row>
    <row r="5688" spans="2:5" ht="50.1" customHeight="1">
      <c r="B5688" s="171">
        <v>87265</v>
      </c>
      <c r="C5688" s="92" t="s">
        <v>5710</v>
      </c>
      <c r="D5688" s="92" t="s">
        <v>6284</v>
      </c>
      <c r="E5688" s="170">
        <v>41.48</v>
      </c>
    </row>
    <row r="5689" spans="2:5" ht="50.1" customHeight="1">
      <c r="B5689" s="171">
        <v>87266</v>
      </c>
      <c r="C5689" s="92" t="s">
        <v>5711</v>
      </c>
      <c r="D5689" s="92" t="s">
        <v>6284</v>
      </c>
      <c r="E5689" s="170">
        <v>49.73</v>
      </c>
    </row>
    <row r="5690" spans="2:5" ht="50.1" customHeight="1">
      <c r="B5690" s="171">
        <v>87267</v>
      </c>
      <c r="C5690" s="92" t="s">
        <v>5712</v>
      </c>
      <c r="D5690" s="92" t="s">
        <v>6284</v>
      </c>
      <c r="E5690" s="170">
        <v>47.04</v>
      </c>
    </row>
    <row r="5691" spans="2:5" ht="50.1" customHeight="1">
      <c r="B5691" s="171">
        <v>87268</v>
      </c>
      <c r="C5691" s="92" t="s">
        <v>5713</v>
      </c>
      <c r="D5691" s="92" t="s">
        <v>6284</v>
      </c>
      <c r="E5691" s="170">
        <v>51.36</v>
      </c>
    </row>
    <row r="5692" spans="2:5" ht="50.1" customHeight="1">
      <c r="B5692" s="171">
        <v>87269</v>
      </c>
      <c r="C5692" s="92" t="s">
        <v>5714</v>
      </c>
      <c r="D5692" s="92" t="s">
        <v>6284</v>
      </c>
      <c r="E5692" s="170">
        <v>44.71</v>
      </c>
    </row>
    <row r="5693" spans="2:5" ht="50.1" customHeight="1">
      <c r="B5693" s="171">
        <v>87270</v>
      </c>
      <c r="C5693" s="92" t="s">
        <v>5715</v>
      </c>
      <c r="D5693" s="92" t="s">
        <v>6284</v>
      </c>
      <c r="E5693" s="170">
        <v>53.18</v>
      </c>
    </row>
    <row r="5694" spans="2:5" ht="50.1" customHeight="1">
      <c r="B5694" s="171">
        <v>87271</v>
      </c>
      <c r="C5694" s="92" t="s">
        <v>5716</v>
      </c>
      <c r="D5694" s="92" t="s">
        <v>6284</v>
      </c>
      <c r="E5694" s="170">
        <v>50.04</v>
      </c>
    </row>
    <row r="5695" spans="2:5" ht="50.1" customHeight="1">
      <c r="B5695" s="171">
        <v>87272</v>
      </c>
      <c r="C5695" s="92" t="s">
        <v>5717</v>
      </c>
      <c r="D5695" s="92" t="s">
        <v>6284</v>
      </c>
      <c r="E5695" s="170">
        <v>54.69</v>
      </c>
    </row>
    <row r="5696" spans="2:5" ht="50.1" customHeight="1">
      <c r="B5696" s="171">
        <v>87273</v>
      </c>
      <c r="C5696" s="92" t="s">
        <v>5718</v>
      </c>
      <c r="D5696" s="92" t="s">
        <v>6284</v>
      </c>
      <c r="E5696" s="170">
        <v>46.56</v>
      </c>
    </row>
    <row r="5697" spans="2:5" ht="50.1" customHeight="1">
      <c r="B5697" s="171">
        <v>87274</v>
      </c>
      <c r="C5697" s="92" t="s">
        <v>5719</v>
      </c>
      <c r="D5697" s="92" t="s">
        <v>6284</v>
      </c>
      <c r="E5697" s="170">
        <v>55.97</v>
      </c>
    </row>
    <row r="5698" spans="2:5" ht="50.1" customHeight="1">
      <c r="B5698" s="171">
        <v>87275</v>
      </c>
      <c r="C5698" s="92" t="s">
        <v>5720</v>
      </c>
      <c r="D5698" s="92" t="s">
        <v>6284</v>
      </c>
      <c r="E5698" s="170">
        <v>53.2</v>
      </c>
    </row>
    <row r="5699" spans="2:5" ht="50.1" customHeight="1">
      <c r="B5699" s="171">
        <v>88786</v>
      </c>
      <c r="C5699" s="92" t="s">
        <v>5721</v>
      </c>
      <c r="D5699" s="92" t="s">
        <v>6284</v>
      </c>
      <c r="E5699" s="170">
        <v>230.01</v>
      </c>
    </row>
    <row r="5700" spans="2:5" ht="50.1" customHeight="1">
      <c r="B5700" s="171">
        <v>88787</v>
      </c>
      <c r="C5700" s="92" t="s">
        <v>5722</v>
      </c>
      <c r="D5700" s="92" t="s">
        <v>6284</v>
      </c>
      <c r="E5700" s="170">
        <v>212.17</v>
      </c>
    </row>
    <row r="5701" spans="2:5" ht="50.1" customHeight="1">
      <c r="B5701" s="171">
        <v>88788</v>
      </c>
      <c r="C5701" s="92" t="s">
        <v>5723</v>
      </c>
      <c r="D5701" s="92" t="s">
        <v>6284</v>
      </c>
      <c r="E5701" s="170">
        <v>221.68</v>
      </c>
    </row>
    <row r="5702" spans="2:5" ht="50.1" customHeight="1">
      <c r="B5702" s="171">
        <v>88789</v>
      </c>
      <c r="C5702" s="92" t="s">
        <v>5724</v>
      </c>
      <c r="D5702" s="92" t="s">
        <v>6284</v>
      </c>
      <c r="E5702" s="170">
        <v>267</v>
      </c>
    </row>
    <row r="5703" spans="2:5" ht="50.1" customHeight="1">
      <c r="B5703" s="171">
        <v>89045</v>
      </c>
      <c r="C5703" s="92" t="s">
        <v>5725</v>
      </c>
      <c r="D5703" s="92" t="s">
        <v>6284</v>
      </c>
      <c r="E5703" s="170">
        <v>47.43</v>
      </c>
    </row>
    <row r="5704" spans="2:5" ht="50.1" customHeight="1">
      <c r="B5704" s="171">
        <v>89170</v>
      </c>
      <c r="C5704" s="92" t="s">
        <v>5726</v>
      </c>
      <c r="D5704" s="92" t="s">
        <v>6284</v>
      </c>
      <c r="E5704" s="170">
        <v>45.89</v>
      </c>
    </row>
    <row r="5705" spans="2:5" ht="50.1" customHeight="1">
      <c r="B5705" s="171">
        <v>93392</v>
      </c>
      <c r="C5705" s="92" t="s">
        <v>5727</v>
      </c>
      <c r="D5705" s="92" t="s">
        <v>6284</v>
      </c>
      <c r="E5705" s="170">
        <v>37.369999999999997</v>
      </c>
    </row>
    <row r="5706" spans="2:5" ht="50.1" customHeight="1">
      <c r="B5706" s="171">
        <v>93393</v>
      </c>
      <c r="C5706" s="92" t="s">
        <v>5728</v>
      </c>
      <c r="D5706" s="92" t="s">
        <v>6284</v>
      </c>
      <c r="E5706" s="170">
        <v>31.37</v>
      </c>
    </row>
    <row r="5707" spans="2:5" ht="50.1" customHeight="1">
      <c r="B5707" s="171">
        <v>93394</v>
      </c>
      <c r="C5707" s="92" t="s">
        <v>5729</v>
      </c>
      <c r="D5707" s="92" t="s">
        <v>6284</v>
      </c>
      <c r="E5707" s="170">
        <v>39.520000000000003</v>
      </c>
    </row>
    <row r="5708" spans="2:5" ht="50.1" customHeight="1">
      <c r="B5708" s="171">
        <v>93395</v>
      </c>
      <c r="C5708" s="92" t="s">
        <v>5730</v>
      </c>
      <c r="D5708" s="92" t="s">
        <v>6284</v>
      </c>
      <c r="E5708" s="170">
        <v>36.83</v>
      </c>
    </row>
    <row r="5709" spans="2:5" ht="50.1" customHeight="1">
      <c r="B5709" s="171">
        <v>99194</v>
      </c>
      <c r="C5709" s="92" t="s">
        <v>5731</v>
      </c>
      <c r="D5709" s="92" t="s">
        <v>6284</v>
      </c>
      <c r="E5709" s="170">
        <v>41.35</v>
      </c>
    </row>
    <row r="5710" spans="2:5" ht="50.1" customHeight="1">
      <c r="B5710" s="171">
        <v>99195</v>
      </c>
      <c r="C5710" s="92" t="s">
        <v>5732</v>
      </c>
      <c r="D5710" s="92" t="s">
        <v>6284</v>
      </c>
      <c r="E5710" s="170">
        <v>35.35</v>
      </c>
    </row>
    <row r="5711" spans="2:5" ht="50.1" customHeight="1">
      <c r="B5711" s="171">
        <v>99196</v>
      </c>
      <c r="C5711" s="92" t="s">
        <v>5733</v>
      </c>
      <c r="D5711" s="92" t="s">
        <v>6284</v>
      </c>
      <c r="E5711" s="170">
        <v>43.5</v>
      </c>
    </row>
    <row r="5712" spans="2:5" ht="50.1" customHeight="1">
      <c r="B5712" s="171">
        <v>99198</v>
      </c>
      <c r="C5712" s="92" t="s">
        <v>5734</v>
      </c>
      <c r="D5712" s="92" t="s">
        <v>6284</v>
      </c>
      <c r="E5712" s="170">
        <v>40.81</v>
      </c>
    </row>
    <row r="5713" spans="2:5" ht="50.1" customHeight="1">
      <c r="B5713" s="171">
        <v>84088</v>
      </c>
      <c r="C5713" s="92" t="s">
        <v>5735</v>
      </c>
      <c r="D5713" s="92" t="s">
        <v>6462</v>
      </c>
      <c r="E5713" s="170">
        <v>81.150000000000006</v>
      </c>
    </row>
    <row r="5714" spans="2:5" ht="50.1" customHeight="1">
      <c r="B5714" s="171">
        <v>84089</v>
      </c>
      <c r="C5714" s="92" t="s">
        <v>5736</v>
      </c>
      <c r="D5714" s="92" t="s">
        <v>6462</v>
      </c>
      <c r="E5714" s="170">
        <v>114.44</v>
      </c>
    </row>
    <row r="5715" spans="2:5" ht="50.1" customHeight="1">
      <c r="B5715" s="171">
        <v>40675</v>
      </c>
      <c r="C5715" s="92" t="s">
        <v>5737</v>
      </c>
      <c r="D5715" s="92" t="s">
        <v>6462</v>
      </c>
      <c r="E5715" s="170">
        <v>3.77</v>
      </c>
    </row>
    <row r="5716" spans="2:5" ht="50.1" customHeight="1">
      <c r="B5716" s="171">
        <v>84093</v>
      </c>
      <c r="C5716" s="92" t="s">
        <v>5738</v>
      </c>
      <c r="D5716" s="92" t="s">
        <v>6462</v>
      </c>
      <c r="E5716" s="170">
        <v>37.46</v>
      </c>
    </row>
    <row r="5717" spans="2:5" ht="50.1" customHeight="1">
      <c r="B5717" s="171">
        <v>96112</v>
      </c>
      <c r="C5717" s="92" t="s">
        <v>5739</v>
      </c>
      <c r="D5717" s="92" t="s">
        <v>6284</v>
      </c>
      <c r="E5717" s="170">
        <v>95.34</v>
      </c>
    </row>
    <row r="5718" spans="2:5" ht="50.1" customHeight="1">
      <c r="B5718" s="171">
        <v>96117</v>
      </c>
      <c r="C5718" s="92" t="s">
        <v>5740</v>
      </c>
      <c r="D5718" s="92" t="s">
        <v>6284</v>
      </c>
      <c r="E5718" s="170">
        <v>122.28</v>
      </c>
    </row>
    <row r="5719" spans="2:5" ht="50.1" customHeight="1">
      <c r="B5719" s="171">
        <v>96122</v>
      </c>
      <c r="C5719" s="92" t="s">
        <v>5741</v>
      </c>
      <c r="D5719" s="92" t="s">
        <v>6462</v>
      </c>
      <c r="E5719" s="170">
        <v>30.01</v>
      </c>
    </row>
    <row r="5720" spans="2:5" ht="50.1" customHeight="1">
      <c r="B5720" s="171">
        <v>96109</v>
      </c>
      <c r="C5720" s="92" t="s">
        <v>5742</v>
      </c>
      <c r="D5720" s="92" t="s">
        <v>6284</v>
      </c>
      <c r="E5720" s="170">
        <v>35.450000000000003</v>
      </c>
    </row>
    <row r="5721" spans="2:5" ht="50.1" customHeight="1">
      <c r="B5721" s="171">
        <v>96110</v>
      </c>
      <c r="C5721" s="92" t="s">
        <v>5743</v>
      </c>
      <c r="D5721" s="92" t="s">
        <v>6284</v>
      </c>
      <c r="E5721" s="170">
        <v>53.24</v>
      </c>
    </row>
    <row r="5722" spans="2:5" ht="50.1" customHeight="1">
      <c r="B5722" s="171">
        <v>96113</v>
      </c>
      <c r="C5722" s="92" t="s">
        <v>5744</v>
      </c>
      <c r="D5722" s="92" t="s">
        <v>6284</v>
      </c>
      <c r="E5722" s="170">
        <v>31.88</v>
      </c>
    </row>
    <row r="5723" spans="2:5" ht="50.1" customHeight="1">
      <c r="B5723" s="171">
        <v>96114</v>
      </c>
      <c r="C5723" s="92" t="s">
        <v>5745</v>
      </c>
      <c r="D5723" s="92" t="s">
        <v>6284</v>
      </c>
      <c r="E5723" s="170">
        <v>53.94</v>
      </c>
    </row>
    <row r="5724" spans="2:5" ht="50.1" customHeight="1">
      <c r="B5724" s="171">
        <v>96120</v>
      </c>
      <c r="C5724" s="92" t="s">
        <v>5746</v>
      </c>
      <c r="D5724" s="92" t="s">
        <v>6462</v>
      </c>
      <c r="E5724" s="170">
        <v>2.48</v>
      </c>
    </row>
    <row r="5725" spans="2:5" ht="50.1" customHeight="1">
      <c r="B5725" s="171">
        <v>96123</v>
      </c>
      <c r="C5725" s="92" t="s">
        <v>5747</v>
      </c>
      <c r="D5725" s="92" t="s">
        <v>6462</v>
      </c>
      <c r="E5725" s="170">
        <v>20.95</v>
      </c>
    </row>
    <row r="5726" spans="2:5" ht="50.1" customHeight="1">
      <c r="B5726" s="171">
        <v>99054</v>
      </c>
      <c r="C5726" s="92" t="s">
        <v>5748</v>
      </c>
      <c r="D5726" s="92" t="s">
        <v>6284</v>
      </c>
      <c r="E5726" s="170">
        <v>43.04</v>
      </c>
    </row>
    <row r="5727" spans="2:5" ht="50.1" customHeight="1">
      <c r="B5727" s="171">
        <v>72200</v>
      </c>
      <c r="C5727" s="92" t="s">
        <v>5749</v>
      </c>
      <c r="D5727" s="92" t="s">
        <v>6284</v>
      </c>
      <c r="E5727" s="170">
        <v>94.22</v>
      </c>
    </row>
    <row r="5728" spans="2:5" ht="50.1" customHeight="1">
      <c r="B5728" s="92" t="s">
        <v>5750</v>
      </c>
      <c r="C5728" s="92" t="s">
        <v>5751</v>
      </c>
      <c r="D5728" s="92" t="s">
        <v>6462</v>
      </c>
      <c r="E5728" s="170">
        <v>83.34</v>
      </c>
    </row>
    <row r="5729" spans="2:5" ht="50.1" customHeight="1">
      <c r="B5729" s="171">
        <v>72201</v>
      </c>
      <c r="C5729" s="92" t="s">
        <v>5752</v>
      </c>
      <c r="D5729" s="92" t="s">
        <v>6284</v>
      </c>
      <c r="E5729" s="170">
        <v>9.01</v>
      </c>
    </row>
    <row r="5730" spans="2:5" ht="50.1" customHeight="1">
      <c r="B5730" s="171">
        <v>96111</v>
      </c>
      <c r="C5730" s="92" t="s">
        <v>5753</v>
      </c>
      <c r="D5730" s="92" t="s">
        <v>6284</v>
      </c>
      <c r="E5730" s="170">
        <v>34.979999999999997</v>
      </c>
    </row>
    <row r="5731" spans="2:5" ht="50.1" customHeight="1">
      <c r="B5731" s="171">
        <v>96116</v>
      </c>
      <c r="C5731" s="92" t="s">
        <v>5754</v>
      </c>
      <c r="D5731" s="92" t="s">
        <v>6284</v>
      </c>
      <c r="E5731" s="170">
        <v>37.6</v>
      </c>
    </row>
    <row r="5732" spans="2:5" ht="50.1" customHeight="1">
      <c r="B5732" s="171">
        <v>96121</v>
      </c>
      <c r="C5732" s="92" t="s">
        <v>5755</v>
      </c>
      <c r="D5732" s="92" t="s">
        <v>6462</v>
      </c>
      <c r="E5732" s="170">
        <v>7.36</v>
      </c>
    </row>
    <row r="5733" spans="2:5" ht="50.1" customHeight="1">
      <c r="B5733" s="171">
        <v>96485</v>
      </c>
      <c r="C5733" s="92" t="s">
        <v>5756</v>
      </c>
      <c r="D5733" s="92" t="s">
        <v>6284</v>
      </c>
      <c r="E5733" s="170">
        <v>40.46</v>
      </c>
    </row>
    <row r="5734" spans="2:5" ht="50.1" customHeight="1">
      <c r="B5734" s="171">
        <v>96486</v>
      </c>
      <c r="C5734" s="92" t="s">
        <v>5757</v>
      </c>
      <c r="D5734" s="92" t="s">
        <v>6284</v>
      </c>
      <c r="E5734" s="170">
        <v>43.41</v>
      </c>
    </row>
    <row r="5735" spans="2:5" ht="50.1" customHeight="1">
      <c r="B5735" s="171">
        <v>72198</v>
      </c>
      <c r="C5735" s="92" t="s">
        <v>5758</v>
      </c>
      <c r="D5735" s="92" t="s">
        <v>6284</v>
      </c>
      <c r="E5735" s="170">
        <v>85.92</v>
      </c>
    </row>
    <row r="5736" spans="2:5" ht="50.1" customHeight="1">
      <c r="B5736" s="92" t="s">
        <v>5759</v>
      </c>
      <c r="C5736" s="92" t="s">
        <v>5760</v>
      </c>
      <c r="D5736" s="92" t="s">
        <v>6284</v>
      </c>
      <c r="E5736" s="170">
        <v>54.37</v>
      </c>
    </row>
    <row r="5737" spans="2:5" ht="50.1" customHeight="1">
      <c r="B5737" s="171">
        <v>83730</v>
      </c>
      <c r="C5737" s="92" t="s">
        <v>5761</v>
      </c>
      <c r="D5737" s="92" t="s">
        <v>6284</v>
      </c>
      <c r="E5737" s="170">
        <v>167.98</v>
      </c>
    </row>
    <row r="5738" spans="2:5" ht="50.1" customHeight="1">
      <c r="B5738" s="171">
        <v>83736</v>
      </c>
      <c r="C5738" s="92" t="s">
        <v>5762</v>
      </c>
      <c r="D5738" s="92" t="s">
        <v>6284</v>
      </c>
      <c r="E5738" s="170">
        <v>155.66</v>
      </c>
    </row>
    <row r="5739" spans="2:5" ht="50.1" customHeight="1">
      <c r="B5739" s="171">
        <v>91514</v>
      </c>
      <c r="C5739" s="92" t="s">
        <v>5763</v>
      </c>
      <c r="D5739" s="92" t="s">
        <v>6284</v>
      </c>
      <c r="E5739" s="170">
        <v>4.78</v>
      </c>
    </row>
    <row r="5740" spans="2:5" ht="50.1" customHeight="1">
      <c r="B5740" s="171">
        <v>91515</v>
      </c>
      <c r="C5740" s="92" t="s">
        <v>5764</v>
      </c>
      <c r="D5740" s="92" t="s">
        <v>6284</v>
      </c>
      <c r="E5740" s="170">
        <v>6.33</v>
      </c>
    </row>
    <row r="5741" spans="2:5" ht="50.1" customHeight="1">
      <c r="B5741" s="171">
        <v>91516</v>
      </c>
      <c r="C5741" s="92" t="s">
        <v>5765</v>
      </c>
      <c r="D5741" s="92" t="s">
        <v>6284</v>
      </c>
      <c r="E5741" s="170">
        <v>9.26</v>
      </c>
    </row>
    <row r="5742" spans="2:5" ht="50.1" customHeight="1">
      <c r="B5742" s="171">
        <v>91517</v>
      </c>
      <c r="C5742" s="92" t="s">
        <v>5766</v>
      </c>
      <c r="D5742" s="92" t="s">
        <v>6284</v>
      </c>
      <c r="E5742" s="170">
        <v>10.31</v>
      </c>
    </row>
    <row r="5743" spans="2:5" ht="50.1" customHeight="1">
      <c r="B5743" s="171">
        <v>91519</v>
      </c>
      <c r="C5743" s="92" t="s">
        <v>5767</v>
      </c>
      <c r="D5743" s="92" t="s">
        <v>6284</v>
      </c>
      <c r="E5743" s="170">
        <v>11.85</v>
      </c>
    </row>
    <row r="5744" spans="2:5" ht="50.1" customHeight="1">
      <c r="B5744" s="171">
        <v>91520</v>
      </c>
      <c r="C5744" s="92" t="s">
        <v>5768</v>
      </c>
      <c r="D5744" s="92" t="s">
        <v>6284</v>
      </c>
      <c r="E5744" s="170">
        <v>1.71</v>
      </c>
    </row>
    <row r="5745" spans="2:5" ht="50.1" customHeight="1">
      <c r="B5745" s="171">
        <v>91522</v>
      </c>
      <c r="C5745" s="92" t="s">
        <v>5769</v>
      </c>
      <c r="D5745" s="92" t="s">
        <v>6284</v>
      </c>
      <c r="E5745" s="170">
        <v>2.0699999999999998</v>
      </c>
    </row>
    <row r="5746" spans="2:5" ht="50.1" customHeight="1">
      <c r="B5746" s="171">
        <v>91525</v>
      </c>
      <c r="C5746" s="92" t="s">
        <v>5770</v>
      </c>
      <c r="D5746" s="92" t="s">
        <v>6284</v>
      </c>
      <c r="E5746" s="170">
        <v>3.73</v>
      </c>
    </row>
    <row r="5747" spans="2:5" ht="50.1" customHeight="1">
      <c r="B5747" s="171">
        <v>87280</v>
      </c>
      <c r="C5747" s="92" t="s">
        <v>16838</v>
      </c>
      <c r="D5747" s="92" t="s">
        <v>25</v>
      </c>
      <c r="E5747" s="170">
        <v>262.52</v>
      </c>
    </row>
    <row r="5748" spans="2:5" ht="50.1" customHeight="1">
      <c r="B5748" s="171">
        <v>87281</v>
      </c>
      <c r="C5748" s="92" t="s">
        <v>16839</v>
      </c>
      <c r="D5748" s="92" t="s">
        <v>25</v>
      </c>
      <c r="E5748" s="170">
        <v>255.39</v>
      </c>
    </row>
    <row r="5749" spans="2:5" ht="50.1" customHeight="1">
      <c r="B5749" s="171">
        <v>87283</v>
      </c>
      <c r="C5749" s="92" t="s">
        <v>16840</v>
      </c>
      <c r="D5749" s="92" t="s">
        <v>25</v>
      </c>
      <c r="E5749" s="170">
        <v>268.60000000000002</v>
      </c>
    </row>
    <row r="5750" spans="2:5" ht="50.1" customHeight="1">
      <c r="B5750" s="171">
        <v>87284</v>
      </c>
      <c r="C5750" s="92" t="s">
        <v>16841</v>
      </c>
      <c r="D5750" s="92" t="s">
        <v>25</v>
      </c>
      <c r="E5750" s="170">
        <v>260.60000000000002</v>
      </c>
    </row>
    <row r="5751" spans="2:5" ht="50.1" customHeight="1">
      <c r="B5751" s="171">
        <v>87286</v>
      </c>
      <c r="C5751" s="92" t="s">
        <v>16842</v>
      </c>
      <c r="D5751" s="92" t="s">
        <v>25</v>
      </c>
      <c r="E5751" s="170">
        <v>335.13</v>
      </c>
    </row>
    <row r="5752" spans="2:5" ht="50.1" customHeight="1">
      <c r="B5752" s="171">
        <v>87287</v>
      </c>
      <c r="C5752" s="92" t="s">
        <v>16843</v>
      </c>
      <c r="D5752" s="92" t="s">
        <v>25</v>
      </c>
      <c r="E5752" s="170">
        <v>319.08999999999997</v>
      </c>
    </row>
    <row r="5753" spans="2:5" ht="50.1" customHeight="1">
      <c r="B5753" s="171">
        <v>87289</v>
      </c>
      <c r="C5753" s="92" t="s">
        <v>16844</v>
      </c>
      <c r="D5753" s="92" t="s">
        <v>25</v>
      </c>
      <c r="E5753" s="170">
        <v>327.01</v>
      </c>
    </row>
    <row r="5754" spans="2:5" ht="50.1" customHeight="1">
      <c r="B5754" s="171">
        <v>87290</v>
      </c>
      <c r="C5754" s="92" t="s">
        <v>16845</v>
      </c>
      <c r="D5754" s="92" t="s">
        <v>25</v>
      </c>
      <c r="E5754" s="170">
        <v>317.81</v>
      </c>
    </row>
    <row r="5755" spans="2:5" ht="50.1" customHeight="1">
      <c r="B5755" s="171">
        <v>87292</v>
      </c>
      <c r="C5755" s="92" t="s">
        <v>16846</v>
      </c>
      <c r="D5755" s="92" t="s">
        <v>25</v>
      </c>
      <c r="E5755" s="170">
        <v>334.93</v>
      </c>
    </row>
    <row r="5756" spans="2:5" ht="50.1" customHeight="1">
      <c r="B5756" s="171">
        <v>87294</v>
      </c>
      <c r="C5756" s="92" t="s">
        <v>16847</v>
      </c>
      <c r="D5756" s="92" t="s">
        <v>25</v>
      </c>
      <c r="E5756" s="170">
        <v>319.44</v>
      </c>
    </row>
    <row r="5757" spans="2:5" ht="50.1" customHeight="1">
      <c r="B5757" s="171">
        <v>87295</v>
      </c>
      <c r="C5757" s="92" t="s">
        <v>16848</v>
      </c>
      <c r="D5757" s="92" t="s">
        <v>25</v>
      </c>
      <c r="E5757" s="170">
        <v>335.46</v>
      </c>
    </row>
    <row r="5758" spans="2:5" ht="50.1" customHeight="1">
      <c r="B5758" s="171">
        <v>87296</v>
      </c>
      <c r="C5758" s="92" t="s">
        <v>16849</v>
      </c>
      <c r="D5758" s="92" t="s">
        <v>25</v>
      </c>
      <c r="E5758" s="170">
        <v>312.56</v>
      </c>
    </row>
    <row r="5759" spans="2:5" ht="50.1" customHeight="1">
      <c r="B5759" s="171">
        <v>87298</v>
      </c>
      <c r="C5759" s="92" t="s">
        <v>16850</v>
      </c>
      <c r="D5759" s="92" t="s">
        <v>25</v>
      </c>
      <c r="E5759" s="170">
        <v>369.3</v>
      </c>
    </row>
    <row r="5760" spans="2:5" ht="50.1" customHeight="1">
      <c r="B5760" s="171">
        <v>87299</v>
      </c>
      <c r="C5760" s="92" t="s">
        <v>16851</v>
      </c>
      <c r="D5760" s="92" t="s">
        <v>25</v>
      </c>
      <c r="E5760" s="170">
        <v>254.2</v>
      </c>
    </row>
    <row r="5761" spans="2:5" ht="50.1" customHeight="1">
      <c r="B5761" s="171">
        <v>87301</v>
      </c>
      <c r="C5761" s="92" t="s">
        <v>16852</v>
      </c>
      <c r="D5761" s="92" t="s">
        <v>25</v>
      </c>
      <c r="E5761" s="170">
        <v>340.26</v>
      </c>
    </row>
    <row r="5762" spans="2:5" ht="50.1" customHeight="1">
      <c r="B5762" s="171">
        <v>87302</v>
      </c>
      <c r="C5762" s="92" t="s">
        <v>16853</v>
      </c>
      <c r="D5762" s="92" t="s">
        <v>25</v>
      </c>
      <c r="E5762" s="170">
        <v>330.99</v>
      </c>
    </row>
    <row r="5763" spans="2:5" ht="50.1" customHeight="1">
      <c r="B5763" s="171">
        <v>87304</v>
      </c>
      <c r="C5763" s="92" t="s">
        <v>16854</v>
      </c>
      <c r="D5763" s="92" t="s">
        <v>25</v>
      </c>
      <c r="E5763" s="170">
        <v>310.67</v>
      </c>
    </row>
    <row r="5764" spans="2:5" ht="50.1" customHeight="1">
      <c r="B5764" s="171">
        <v>87305</v>
      </c>
      <c r="C5764" s="92" t="s">
        <v>16855</v>
      </c>
      <c r="D5764" s="92" t="s">
        <v>25</v>
      </c>
      <c r="E5764" s="170">
        <v>310.05</v>
      </c>
    </row>
    <row r="5765" spans="2:5" ht="50.1" customHeight="1">
      <c r="B5765" s="171">
        <v>87307</v>
      </c>
      <c r="C5765" s="92" t="s">
        <v>16856</v>
      </c>
      <c r="D5765" s="92" t="s">
        <v>25</v>
      </c>
      <c r="E5765" s="170">
        <v>301.10000000000002</v>
      </c>
    </row>
    <row r="5766" spans="2:5" ht="50.1" customHeight="1">
      <c r="B5766" s="171">
        <v>87308</v>
      </c>
      <c r="C5766" s="92" t="s">
        <v>16857</v>
      </c>
      <c r="D5766" s="92" t="s">
        <v>25</v>
      </c>
      <c r="E5766" s="170">
        <v>291.88</v>
      </c>
    </row>
    <row r="5767" spans="2:5" ht="50.1" customHeight="1">
      <c r="B5767" s="171">
        <v>87310</v>
      </c>
      <c r="C5767" s="92" t="s">
        <v>16858</v>
      </c>
      <c r="D5767" s="92" t="s">
        <v>25</v>
      </c>
      <c r="E5767" s="170">
        <v>248.82</v>
      </c>
    </row>
    <row r="5768" spans="2:5" ht="50.1" customHeight="1">
      <c r="B5768" s="171">
        <v>87311</v>
      </c>
      <c r="C5768" s="92" t="s">
        <v>16859</v>
      </c>
      <c r="D5768" s="92" t="s">
        <v>25</v>
      </c>
      <c r="E5768" s="170">
        <v>239.8</v>
      </c>
    </row>
    <row r="5769" spans="2:5" ht="50.1" customHeight="1">
      <c r="B5769" s="171">
        <v>87313</v>
      </c>
      <c r="C5769" s="92" t="s">
        <v>16860</v>
      </c>
      <c r="D5769" s="92" t="s">
        <v>25</v>
      </c>
      <c r="E5769" s="170">
        <v>291.89999999999998</v>
      </c>
    </row>
    <row r="5770" spans="2:5" ht="50.1" customHeight="1">
      <c r="B5770" s="171">
        <v>87314</v>
      </c>
      <c r="C5770" s="92" t="s">
        <v>16861</v>
      </c>
      <c r="D5770" s="92" t="s">
        <v>25</v>
      </c>
      <c r="E5770" s="170">
        <v>283.74</v>
      </c>
    </row>
    <row r="5771" spans="2:5" ht="50.1" customHeight="1">
      <c r="B5771" s="171">
        <v>87316</v>
      </c>
      <c r="C5771" s="92" t="s">
        <v>16862</v>
      </c>
      <c r="D5771" s="92" t="s">
        <v>25</v>
      </c>
      <c r="E5771" s="170">
        <v>271.11</v>
      </c>
    </row>
    <row r="5772" spans="2:5" ht="50.1" customHeight="1">
      <c r="B5772" s="171">
        <v>87317</v>
      </c>
      <c r="C5772" s="92" t="s">
        <v>16863</v>
      </c>
      <c r="D5772" s="92" t="s">
        <v>25</v>
      </c>
      <c r="E5772" s="170">
        <v>257.79000000000002</v>
      </c>
    </row>
    <row r="5773" spans="2:5" ht="50.1" customHeight="1">
      <c r="B5773" s="171">
        <v>87319</v>
      </c>
      <c r="C5773" s="92" t="s">
        <v>16864</v>
      </c>
      <c r="D5773" s="92" t="s">
        <v>25</v>
      </c>
      <c r="E5773" s="128">
        <v>2294.73</v>
      </c>
    </row>
    <row r="5774" spans="2:5" ht="50.1" customHeight="1">
      <c r="B5774" s="171">
        <v>87320</v>
      </c>
      <c r="C5774" s="92" t="s">
        <v>16865</v>
      </c>
      <c r="D5774" s="92" t="s">
        <v>25</v>
      </c>
      <c r="E5774" s="128">
        <v>2295.66</v>
      </c>
    </row>
    <row r="5775" spans="2:5" ht="50.1" customHeight="1">
      <c r="B5775" s="171">
        <v>87322</v>
      </c>
      <c r="C5775" s="92" t="s">
        <v>16866</v>
      </c>
      <c r="D5775" s="92" t="s">
        <v>25</v>
      </c>
      <c r="E5775" s="128">
        <v>2353.09</v>
      </c>
    </row>
    <row r="5776" spans="2:5" ht="50.1" customHeight="1">
      <c r="B5776" s="171">
        <v>87323</v>
      </c>
      <c r="C5776" s="92" t="s">
        <v>16867</v>
      </c>
      <c r="D5776" s="92" t="s">
        <v>25</v>
      </c>
      <c r="E5776" s="128">
        <v>2349.02</v>
      </c>
    </row>
    <row r="5777" spans="2:5" ht="50.1" customHeight="1">
      <c r="B5777" s="171">
        <v>87325</v>
      </c>
      <c r="C5777" s="92" t="s">
        <v>16868</v>
      </c>
      <c r="D5777" s="92" t="s">
        <v>25</v>
      </c>
      <c r="E5777" s="128">
        <v>2308.15</v>
      </c>
    </row>
    <row r="5778" spans="2:5" ht="50.1" customHeight="1">
      <c r="B5778" s="171">
        <v>87326</v>
      </c>
      <c r="C5778" s="92" t="s">
        <v>16869</v>
      </c>
      <c r="D5778" s="92" t="s">
        <v>25</v>
      </c>
      <c r="E5778" s="128">
        <v>2310.12</v>
      </c>
    </row>
    <row r="5779" spans="2:5" ht="50.1" customHeight="1">
      <c r="B5779" s="171">
        <v>87327</v>
      </c>
      <c r="C5779" s="92" t="s">
        <v>16870</v>
      </c>
      <c r="D5779" s="92" t="s">
        <v>25</v>
      </c>
      <c r="E5779" s="170">
        <v>279.94</v>
      </c>
    </row>
    <row r="5780" spans="2:5" ht="50.1" customHeight="1">
      <c r="B5780" s="171">
        <v>87328</v>
      </c>
      <c r="C5780" s="92" t="s">
        <v>16871</v>
      </c>
      <c r="D5780" s="92" t="s">
        <v>25</v>
      </c>
      <c r="E5780" s="170">
        <v>235.88</v>
      </c>
    </row>
    <row r="5781" spans="2:5" ht="50.1" customHeight="1">
      <c r="B5781" s="171">
        <v>87329</v>
      </c>
      <c r="C5781" s="92" t="s">
        <v>16872</v>
      </c>
      <c r="D5781" s="92" t="s">
        <v>25</v>
      </c>
      <c r="E5781" s="170">
        <v>299.27999999999997</v>
      </c>
    </row>
    <row r="5782" spans="2:5" ht="50.1" customHeight="1">
      <c r="B5782" s="171">
        <v>87330</v>
      </c>
      <c r="C5782" s="92" t="s">
        <v>16873</v>
      </c>
      <c r="D5782" s="92" t="s">
        <v>25</v>
      </c>
      <c r="E5782" s="170">
        <v>249.57</v>
      </c>
    </row>
    <row r="5783" spans="2:5" ht="50.1" customHeight="1">
      <c r="B5783" s="171">
        <v>87331</v>
      </c>
      <c r="C5783" s="92" t="s">
        <v>16874</v>
      </c>
      <c r="D5783" s="92" t="s">
        <v>25</v>
      </c>
      <c r="E5783" s="170">
        <v>352.17</v>
      </c>
    </row>
    <row r="5784" spans="2:5" ht="50.1" customHeight="1">
      <c r="B5784" s="171">
        <v>87332</v>
      </c>
      <c r="C5784" s="92" t="s">
        <v>16875</v>
      </c>
      <c r="D5784" s="92" t="s">
        <v>25</v>
      </c>
      <c r="E5784" s="170">
        <v>306.07</v>
      </c>
    </row>
    <row r="5785" spans="2:5" ht="50.1" customHeight="1">
      <c r="B5785" s="171">
        <v>87333</v>
      </c>
      <c r="C5785" s="92" t="s">
        <v>16876</v>
      </c>
      <c r="D5785" s="92" t="s">
        <v>25</v>
      </c>
      <c r="E5785" s="170">
        <v>331.9</v>
      </c>
    </row>
    <row r="5786" spans="2:5" ht="50.1" customHeight="1">
      <c r="B5786" s="171">
        <v>87334</v>
      </c>
      <c r="C5786" s="92" t="s">
        <v>16877</v>
      </c>
      <c r="D5786" s="92" t="s">
        <v>25</v>
      </c>
      <c r="E5786" s="170">
        <v>303.47000000000003</v>
      </c>
    </row>
    <row r="5787" spans="2:5" ht="50.1" customHeight="1">
      <c r="B5787" s="171">
        <v>87335</v>
      </c>
      <c r="C5787" s="92" t="s">
        <v>16878</v>
      </c>
      <c r="D5787" s="92" t="s">
        <v>25</v>
      </c>
      <c r="E5787" s="170">
        <v>326.41000000000003</v>
      </c>
    </row>
    <row r="5788" spans="2:5" ht="50.1" customHeight="1">
      <c r="B5788" s="171">
        <v>87336</v>
      </c>
      <c r="C5788" s="92" t="s">
        <v>16879</v>
      </c>
      <c r="D5788" s="92" t="s">
        <v>25</v>
      </c>
      <c r="E5788" s="170">
        <v>314.70999999999998</v>
      </c>
    </row>
    <row r="5789" spans="2:5" ht="50.1" customHeight="1">
      <c r="B5789" s="171">
        <v>87337</v>
      </c>
      <c r="C5789" s="92" t="s">
        <v>16880</v>
      </c>
      <c r="D5789" s="92" t="s">
        <v>25</v>
      </c>
      <c r="E5789" s="170">
        <v>324.39999999999998</v>
      </c>
    </row>
    <row r="5790" spans="2:5" ht="50.1" customHeight="1">
      <c r="B5790" s="171">
        <v>87338</v>
      </c>
      <c r="C5790" s="92" t="s">
        <v>16881</v>
      </c>
      <c r="D5790" s="92" t="s">
        <v>25</v>
      </c>
      <c r="E5790" s="170">
        <v>313.20999999999998</v>
      </c>
    </row>
    <row r="5791" spans="2:5" ht="50.1" customHeight="1">
      <c r="B5791" s="171">
        <v>87339</v>
      </c>
      <c r="C5791" s="92" t="s">
        <v>16882</v>
      </c>
      <c r="D5791" s="92" t="s">
        <v>25</v>
      </c>
      <c r="E5791" s="170">
        <v>460.98</v>
      </c>
    </row>
    <row r="5792" spans="2:5" ht="50.1" customHeight="1">
      <c r="B5792" s="171">
        <v>87340</v>
      </c>
      <c r="C5792" s="92" t="s">
        <v>16883</v>
      </c>
      <c r="D5792" s="92" t="s">
        <v>25</v>
      </c>
      <c r="E5792" s="170">
        <v>370.84</v>
      </c>
    </row>
    <row r="5793" spans="2:5" ht="50.1" customHeight="1">
      <c r="B5793" s="171">
        <v>87341</v>
      </c>
      <c r="C5793" s="92" t="s">
        <v>16884</v>
      </c>
      <c r="D5793" s="92" t="s">
        <v>25</v>
      </c>
      <c r="E5793" s="170">
        <v>346.67</v>
      </c>
    </row>
    <row r="5794" spans="2:5" ht="50.1" customHeight="1">
      <c r="B5794" s="171">
        <v>87342</v>
      </c>
      <c r="C5794" s="92" t="s">
        <v>16885</v>
      </c>
      <c r="D5794" s="92" t="s">
        <v>25</v>
      </c>
      <c r="E5794" s="170">
        <v>394.26</v>
      </c>
    </row>
    <row r="5795" spans="2:5" ht="50.1" customHeight="1">
      <c r="B5795" s="171">
        <v>87343</v>
      </c>
      <c r="C5795" s="92" t="s">
        <v>16886</v>
      </c>
      <c r="D5795" s="92" t="s">
        <v>25</v>
      </c>
      <c r="E5795" s="170">
        <v>343.26</v>
      </c>
    </row>
    <row r="5796" spans="2:5" ht="50.1" customHeight="1">
      <c r="B5796" s="171">
        <v>87344</v>
      </c>
      <c r="C5796" s="92" t="s">
        <v>16887</v>
      </c>
      <c r="D5796" s="92" t="s">
        <v>25</v>
      </c>
      <c r="E5796" s="170">
        <v>313.26</v>
      </c>
    </row>
    <row r="5797" spans="2:5" ht="50.1" customHeight="1">
      <c r="B5797" s="171">
        <v>87345</v>
      </c>
      <c r="C5797" s="92" t="s">
        <v>16888</v>
      </c>
      <c r="D5797" s="92" t="s">
        <v>25</v>
      </c>
      <c r="E5797" s="170">
        <v>356.39</v>
      </c>
    </row>
    <row r="5798" spans="2:5" ht="50.1" customHeight="1">
      <c r="B5798" s="171">
        <v>87346</v>
      </c>
      <c r="C5798" s="92" t="s">
        <v>16889</v>
      </c>
      <c r="D5798" s="92" t="s">
        <v>25</v>
      </c>
      <c r="E5798" s="170">
        <v>314.18</v>
      </c>
    </row>
    <row r="5799" spans="2:5" ht="50.1" customHeight="1">
      <c r="B5799" s="171">
        <v>87347</v>
      </c>
      <c r="C5799" s="92" t="s">
        <v>16890</v>
      </c>
      <c r="D5799" s="92" t="s">
        <v>25</v>
      </c>
      <c r="E5799" s="170">
        <v>290.3</v>
      </c>
    </row>
    <row r="5800" spans="2:5" ht="50.1" customHeight="1">
      <c r="B5800" s="171">
        <v>87348</v>
      </c>
      <c r="C5800" s="92" t="s">
        <v>16891</v>
      </c>
      <c r="D5800" s="92" t="s">
        <v>25</v>
      </c>
      <c r="E5800" s="170">
        <v>327.88</v>
      </c>
    </row>
    <row r="5801" spans="2:5" ht="50.1" customHeight="1">
      <c r="B5801" s="171">
        <v>87349</v>
      </c>
      <c r="C5801" s="92" t="s">
        <v>16892</v>
      </c>
      <c r="D5801" s="92" t="s">
        <v>25</v>
      </c>
      <c r="E5801" s="170">
        <v>271.02</v>
      </c>
    </row>
    <row r="5802" spans="2:5" ht="50.1" customHeight="1">
      <c r="B5802" s="171">
        <v>87350</v>
      </c>
      <c r="C5802" s="92" t="s">
        <v>16893</v>
      </c>
      <c r="D5802" s="92" t="s">
        <v>25</v>
      </c>
      <c r="E5802" s="170">
        <v>283.27999999999997</v>
      </c>
    </row>
    <row r="5803" spans="2:5" ht="50.1" customHeight="1">
      <c r="B5803" s="171">
        <v>87351</v>
      </c>
      <c r="C5803" s="92" t="s">
        <v>16894</v>
      </c>
      <c r="D5803" s="92" t="s">
        <v>25</v>
      </c>
      <c r="E5803" s="170">
        <v>230.04</v>
      </c>
    </row>
    <row r="5804" spans="2:5" ht="50.1" customHeight="1">
      <c r="B5804" s="171">
        <v>87352</v>
      </c>
      <c r="C5804" s="92" t="s">
        <v>16895</v>
      </c>
      <c r="D5804" s="92" t="s">
        <v>25</v>
      </c>
      <c r="E5804" s="170">
        <v>352.48</v>
      </c>
    </row>
    <row r="5805" spans="2:5" ht="50.1" customHeight="1">
      <c r="B5805" s="171">
        <v>87353</v>
      </c>
      <c r="C5805" s="92" t="s">
        <v>16896</v>
      </c>
      <c r="D5805" s="92" t="s">
        <v>25</v>
      </c>
      <c r="E5805" s="170">
        <v>297</v>
      </c>
    </row>
    <row r="5806" spans="2:5" ht="50.1" customHeight="1">
      <c r="B5806" s="171">
        <v>87354</v>
      </c>
      <c r="C5806" s="92" t="s">
        <v>16897</v>
      </c>
      <c r="D5806" s="92" t="s">
        <v>25</v>
      </c>
      <c r="E5806" s="170">
        <v>270.27</v>
      </c>
    </row>
    <row r="5807" spans="2:5" ht="50.1" customHeight="1">
      <c r="B5807" s="171">
        <v>87355</v>
      </c>
      <c r="C5807" s="92" t="s">
        <v>16898</v>
      </c>
      <c r="D5807" s="92" t="s">
        <v>25</v>
      </c>
      <c r="E5807" s="170">
        <v>300.55</v>
      </c>
    </row>
    <row r="5808" spans="2:5" ht="50.1" customHeight="1">
      <c r="B5808" s="171">
        <v>87356</v>
      </c>
      <c r="C5808" s="92" t="s">
        <v>16899</v>
      </c>
      <c r="D5808" s="92" t="s">
        <v>25</v>
      </c>
      <c r="E5808" s="170">
        <v>262.81</v>
      </c>
    </row>
    <row r="5809" spans="2:5" ht="50.1" customHeight="1">
      <c r="B5809" s="171">
        <v>87357</v>
      </c>
      <c r="C5809" s="92" t="s">
        <v>16900</v>
      </c>
      <c r="D5809" s="92" t="s">
        <v>25</v>
      </c>
      <c r="E5809" s="170">
        <v>243.23</v>
      </c>
    </row>
    <row r="5810" spans="2:5" ht="50.1" customHeight="1">
      <c r="B5810" s="171">
        <v>87358</v>
      </c>
      <c r="C5810" s="92" t="s">
        <v>16901</v>
      </c>
      <c r="D5810" s="92" t="s">
        <v>25</v>
      </c>
      <c r="E5810" s="128">
        <v>2271.31</v>
      </c>
    </row>
    <row r="5811" spans="2:5" ht="50.1" customHeight="1">
      <c r="B5811" s="171">
        <v>87359</v>
      </c>
      <c r="C5811" s="92" t="s">
        <v>16902</v>
      </c>
      <c r="D5811" s="92" t="s">
        <v>25</v>
      </c>
      <c r="E5811" s="128">
        <v>2248.98</v>
      </c>
    </row>
    <row r="5812" spans="2:5" ht="50.1" customHeight="1">
      <c r="B5812" s="171">
        <v>87360</v>
      </c>
      <c r="C5812" s="92" t="s">
        <v>16903</v>
      </c>
      <c r="D5812" s="92" t="s">
        <v>25</v>
      </c>
      <c r="E5812" s="128">
        <v>2329.9</v>
      </c>
    </row>
    <row r="5813" spans="2:5" ht="50.1" customHeight="1">
      <c r="B5813" s="171">
        <v>87361</v>
      </c>
      <c r="C5813" s="92" t="s">
        <v>16904</v>
      </c>
      <c r="D5813" s="92" t="s">
        <v>25</v>
      </c>
      <c r="E5813" s="128">
        <v>2297.08</v>
      </c>
    </row>
    <row r="5814" spans="2:5" ht="50.1" customHeight="1">
      <c r="B5814" s="171">
        <v>87362</v>
      </c>
      <c r="C5814" s="92" t="s">
        <v>16905</v>
      </c>
      <c r="D5814" s="92" t="s">
        <v>25</v>
      </c>
      <c r="E5814" s="128">
        <v>2293.59</v>
      </c>
    </row>
    <row r="5815" spans="2:5" ht="50.1" customHeight="1">
      <c r="B5815" s="171">
        <v>87363</v>
      </c>
      <c r="C5815" s="92" t="s">
        <v>16906</v>
      </c>
      <c r="D5815" s="92" t="s">
        <v>25</v>
      </c>
      <c r="E5815" s="128">
        <v>2291.17</v>
      </c>
    </row>
    <row r="5816" spans="2:5" ht="50.1" customHeight="1">
      <c r="B5816" s="171">
        <v>87364</v>
      </c>
      <c r="C5816" s="92" t="s">
        <v>16907</v>
      </c>
      <c r="D5816" s="92" t="s">
        <v>25</v>
      </c>
      <c r="E5816" s="128">
        <v>2267.7800000000002</v>
      </c>
    </row>
    <row r="5817" spans="2:5" ht="50.1" customHeight="1">
      <c r="B5817" s="171">
        <v>87365</v>
      </c>
      <c r="C5817" s="92" t="s">
        <v>16908</v>
      </c>
      <c r="D5817" s="92" t="s">
        <v>25</v>
      </c>
      <c r="E5817" s="170">
        <v>326.79000000000002</v>
      </c>
    </row>
    <row r="5818" spans="2:5" ht="50.1" customHeight="1">
      <c r="B5818" s="171">
        <v>87366</v>
      </c>
      <c r="C5818" s="92" t="s">
        <v>16909</v>
      </c>
      <c r="D5818" s="92" t="s">
        <v>25</v>
      </c>
      <c r="E5818" s="170">
        <v>342.8</v>
      </c>
    </row>
    <row r="5819" spans="2:5" ht="50.1" customHeight="1">
      <c r="B5819" s="171">
        <v>87367</v>
      </c>
      <c r="C5819" s="92" t="s">
        <v>16910</v>
      </c>
      <c r="D5819" s="92" t="s">
        <v>25</v>
      </c>
      <c r="E5819" s="170">
        <v>398.96</v>
      </c>
    </row>
    <row r="5820" spans="2:5" ht="50.1" customHeight="1">
      <c r="B5820" s="171">
        <v>87368</v>
      </c>
      <c r="C5820" s="92" t="s">
        <v>16911</v>
      </c>
      <c r="D5820" s="92" t="s">
        <v>25</v>
      </c>
      <c r="E5820" s="170">
        <v>394.49</v>
      </c>
    </row>
    <row r="5821" spans="2:5" ht="50.1" customHeight="1">
      <c r="B5821" s="171">
        <v>87369</v>
      </c>
      <c r="C5821" s="92" t="s">
        <v>16912</v>
      </c>
      <c r="D5821" s="92" t="s">
        <v>25</v>
      </c>
      <c r="E5821" s="170">
        <v>405.26</v>
      </c>
    </row>
    <row r="5822" spans="2:5" ht="50.1" customHeight="1">
      <c r="B5822" s="171">
        <v>87370</v>
      </c>
      <c r="C5822" s="92" t="s">
        <v>16913</v>
      </c>
      <c r="D5822" s="92" t="s">
        <v>25</v>
      </c>
      <c r="E5822" s="170">
        <v>392.07</v>
      </c>
    </row>
    <row r="5823" spans="2:5" ht="50.1" customHeight="1">
      <c r="B5823" s="171">
        <v>87371</v>
      </c>
      <c r="C5823" s="92" t="s">
        <v>16914</v>
      </c>
      <c r="D5823" s="92" t="s">
        <v>25</v>
      </c>
      <c r="E5823" s="170">
        <v>388.13</v>
      </c>
    </row>
    <row r="5824" spans="2:5" ht="50.1" customHeight="1">
      <c r="B5824" s="171">
        <v>87372</v>
      </c>
      <c r="C5824" s="92" t="s">
        <v>16915</v>
      </c>
      <c r="D5824" s="92" t="s">
        <v>25</v>
      </c>
      <c r="E5824" s="170">
        <v>447.72</v>
      </c>
    </row>
    <row r="5825" spans="2:5" ht="50.1" customHeight="1">
      <c r="B5825" s="171">
        <v>87373</v>
      </c>
      <c r="C5825" s="92" t="s">
        <v>16916</v>
      </c>
      <c r="D5825" s="92" t="s">
        <v>25</v>
      </c>
      <c r="E5825" s="170">
        <v>405.63</v>
      </c>
    </row>
    <row r="5826" spans="2:5" ht="50.1" customHeight="1">
      <c r="B5826" s="171">
        <v>87374</v>
      </c>
      <c r="C5826" s="92" t="s">
        <v>16917</v>
      </c>
      <c r="D5826" s="92" t="s">
        <v>25</v>
      </c>
      <c r="E5826" s="170">
        <v>383.44</v>
      </c>
    </row>
    <row r="5827" spans="2:5" ht="50.1" customHeight="1">
      <c r="B5827" s="171">
        <v>87375</v>
      </c>
      <c r="C5827" s="92" t="s">
        <v>16918</v>
      </c>
      <c r="D5827" s="92" t="s">
        <v>25</v>
      </c>
      <c r="E5827" s="170">
        <v>369.92</v>
      </c>
    </row>
    <row r="5828" spans="2:5" ht="50.1" customHeight="1">
      <c r="B5828" s="171">
        <v>87376</v>
      </c>
      <c r="C5828" s="92" t="s">
        <v>16919</v>
      </c>
      <c r="D5828" s="92" t="s">
        <v>25</v>
      </c>
      <c r="E5828" s="170">
        <v>320.60000000000002</v>
      </c>
    </row>
    <row r="5829" spans="2:5" ht="50.1" customHeight="1">
      <c r="B5829" s="171">
        <v>87377</v>
      </c>
      <c r="C5829" s="92" t="s">
        <v>16920</v>
      </c>
      <c r="D5829" s="92" t="s">
        <v>25</v>
      </c>
      <c r="E5829" s="170">
        <v>366.47</v>
      </c>
    </row>
    <row r="5830" spans="2:5" ht="50.1" customHeight="1">
      <c r="B5830" s="171">
        <v>87378</v>
      </c>
      <c r="C5830" s="92" t="s">
        <v>16921</v>
      </c>
      <c r="D5830" s="92" t="s">
        <v>25</v>
      </c>
      <c r="E5830" s="170">
        <v>335.91</v>
      </c>
    </row>
    <row r="5831" spans="2:5" ht="50.1" customHeight="1">
      <c r="B5831" s="171">
        <v>87379</v>
      </c>
      <c r="C5831" s="92" t="s">
        <v>16922</v>
      </c>
      <c r="D5831" s="92" t="s">
        <v>25</v>
      </c>
      <c r="E5831" s="128">
        <v>2352.06</v>
      </c>
    </row>
    <row r="5832" spans="2:5" ht="50.1" customHeight="1">
      <c r="B5832" s="171">
        <v>87380</v>
      </c>
      <c r="C5832" s="92" t="s">
        <v>16923</v>
      </c>
      <c r="D5832" s="92" t="s">
        <v>25</v>
      </c>
      <c r="E5832" s="128">
        <v>2400.2600000000002</v>
      </c>
    </row>
    <row r="5833" spans="2:5" ht="50.1" customHeight="1">
      <c r="B5833" s="171">
        <v>87381</v>
      </c>
      <c r="C5833" s="92" t="s">
        <v>16924</v>
      </c>
      <c r="D5833" s="92" t="s">
        <v>25</v>
      </c>
      <c r="E5833" s="128">
        <v>2368.15</v>
      </c>
    </row>
    <row r="5834" spans="2:5" ht="50.1" customHeight="1">
      <c r="B5834" s="171">
        <v>87382</v>
      </c>
      <c r="C5834" s="92" t="s">
        <v>16925</v>
      </c>
      <c r="D5834" s="92" t="s">
        <v>25</v>
      </c>
      <c r="E5834" s="170">
        <v>737.99</v>
      </c>
    </row>
    <row r="5835" spans="2:5" ht="50.1" customHeight="1">
      <c r="B5835" s="171">
        <v>87383</v>
      </c>
      <c r="C5835" s="92" t="s">
        <v>16926</v>
      </c>
      <c r="D5835" s="92" t="s">
        <v>25</v>
      </c>
      <c r="E5835" s="170">
        <v>729.17</v>
      </c>
    </row>
    <row r="5836" spans="2:5" ht="50.1" customHeight="1">
      <c r="B5836" s="171">
        <v>87384</v>
      </c>
      <c r="C5836" s="92" t="s">
        <v>16927</v>
      </c>
      <c r="D5836" s="92" t="s">
        <v>25</v>
      </c>
      <c r="E5836" s="170">
        <v>718.25</v>
      </c>
    </row>
    <row r="5837" spans="2:5" ht="50.1" customHeight="1">
      <c r="B5837" s="171">
        <v>87385</v>
      </c>
      <c r="C5837" s="92" t="s">
        <v>16928</v>
      </c>
      <c r="D5837" s="92" t="s">
        <v>25</v>
      </c>
      <c r="E5837" s="128">
        <v>1036.68</v>
      </c>
    </row>
    <row r="5838" spans="2:5" ht="50.1" customHeight="1">
      <c r="B5838" s="171">
        <v>87386</v>
      </c>
      <c r="C5838" s="92" t="s">
        <v>16929</v>
      </c>
      <c r="D5838" s="92" t="s">
        <v>25</v>
      </c>
      <c r="E5838" s="128">
        <v>1025.05</v>
      </c>
    </row>
    <row r="5839" spans="2:5" ht="50.1" customHeight="1">
      <c r="B5839" s="171">
        <v>87387</v>
      </c>
      <c r="C5839" s="92" t="s">
        <v>16930</v>
      </c>
      <c r="D5839" s="92" t="s">
        <v>25</v>
      </c>
      <c r="E5839" s="128">
        <v>1015.65</v>
      </c>
    </row>
    <row r="5840" spans="2:5" ht="50.1" customHeight="1">
      <c r="B5840" s="171">
        <v>87388</v>
      </c>
      <c r="C5840" s="92" t="s">
        <v>16931</v>
      </c>
      <c r="D5840" s="92" t="s">
        <v>25</v>
      </c>
      <c r="E5840" s="128">
        <v>2421.7800000000002</v>
      </c>
    </row>
    <row r="5841" spans="2:5" ht="50.1" customHeight="1">
      <c r="B5841" s="171">
        <v>87389</v>
      </c>
      <c r="C5841" s="92" t="s">
        <v>16932</v>
      </c>
      <c r="D5841" s="92" t="s">
        <v>25</v>
      </c>
      <c r="E5841" s="128">
        <v>2425.02</v>
      </c>
    </row>
    <row r="5842" spans="2:5" ht="50.1" customHeight="1">
      <c r="B5842" s="171">
        <v>87390</v>
      </c>
      <c r="C5842" s="92" t="s">
        <v>16933</v>
      </c>
      <c r="D5842" s="92" t="s">
        <v>25</v>
      </c>
      <c r="E5842" s="128">
        <v>2431.1799999999998</v>
      </c>
    </row>
    <row r="5843" spans="2:5" ht="50.1" customHeight="1">
      <c r="B5843" s="171">
        <v>87391</v>
      </c>
      <c r="C5843" s="92" t="s">
        <v>16934</v>
      </c>
      <c r="D5843" s="92" t="s">
        <v>25</v>
      </c>
      <c r="E5843" s="128">
        <v>3480.91</v>
      </c>
    </row>
    <row r="5844" spans="2:5" ht="50.1" customHeight="1">
      <c r="B5844" s="171">
        <v>87393</v>
      </c>
      <c r="C5844" s="92" t="s">
        <v>16935</v>
      </c>
      <c r="D5844" s="92" t="s">
        <v>25</v>
      </c>
      <c r="E5844" s="128">
        <v>3508.68</v>
      </c>
    </row>
    <row r="5845" spans="2:5" ht="50.1" customHeight="1">
      <c r="B5845" s="171">
        <v>87394</v>
      </c>
      <c r="C5845" s="92" t="s">
        <v>16936</v>
      </c>
      <c r="D5845" s="92" t="s">
        <v>25</v>
      </c>
      <c r="E5845" s="128">
        <v>3535.01</v>
      </c>
    </row>
    <row r="5846" spans="2:5" ht="50.1" customHeight="1">
      <c r="B5846" s="171">
        <v>87395</v>
      </c>
      <c r="C5846" s="92" t="s">
        <v>16937</v>
      </c>
      <c r="D5846" s="92" t="s">
        <v>25</v>
      </c>
      <c r="E5846" s="128">
        <v>2738.02</v>
      </c>
    </row>
    <row r="5847" spans="2:5" ht="50.1" customHeight="1">
      <c r="B5847" s="171">
        <v>87396</v>
      </c>
      <c r="C5847" s="92" t="s">
        <v>16938</v>
      </c>
      <c r="D5847" s="92" t="s">
        <v>25</v>
      </c>
      <c r="E5847" s="128">
        <v>2755.82</v>
      </c>
    </row>
    <row r="5848" spans="2:5" ht="50.1" customHeight="1">
      <c r="B5848" s="171">
        <v>87397</v>
      </c>
      <c r="C5848" s="92" t="s">
        <v>16939</v>
      </c>
      <c r="D5848" s="92" t="s">
        <v>25</v>
      </c>
      <c r="E5848" s="128">
        <v>2772.61</v>
      </c>
    </row>
    <row r="5849" spans="2:5" ht="50.1" customHeight="1">
      <c r="B5849" s="171">
        <v>87398</v>
      </c>
      <c r="C5849" s="92" t="s">
        <v>16940</v>
      </c>
      <c r="D5849" s="92" t="s">
        <v>25</v>
      </c>
      <c r="E5849" s="170">
        <v>848.85</v>
      </c>
    </row>
    <row r="5850" spans="2:5" ht="50.1" customHeight="1">
      <c r="B5850" s="171">
        <v>87399</v>
      </c>
      <c r="C5850" s="92" t="s">
        <v>16941</v>
      </c>
      <c r="D5850" s="92" t="s">
        <v>25</v>
      </c>
      <c r="E5850" s="128">
        <v>1151.23</v>
      </c>
    </row>
    <row r="5851" spans="2:5" ht="50.1" customHeight="1">
      <c r="B5851" s="171">
        <v>87401</v>
      </c>
      <c r="C5851" s="92" t="s">
        <v>16942</v>
      </c>
      <c r="D5851" s="92" t="s">
        <v>25</v>
      </c>
      <c r="E5851" s="128">
        <v>3662.48</v>
      </c>
    </row>
    <row r="5852" spans="2:5" ht="50.1" customHeight="1">
      <c r="B5852" s="171">
        <v>87402</v>
      </c>
      <c r="C5852" s="92" t="s">
        <v>16943</v>
      </c>
      <c r="D5852" s="92" t="s">
        <v>25</v>
      </c>
      <c r="E5852" s="128">
        <v>2904.38</v>
      </c>
    </row>
    <row r="5853" spans="2:5" ht="50.1" customHeight="1">
      <c r="B5853" s="171">
        <v>87404</v>
      </c>
      <c r="C5853" s="92" t="s">
        <v>16944</v>
      </c>
      <c r="D5853" s="92" t="s">
        <v>25</v>
      </c>
      <c r="E5853" s="128">
        <v>2534.16</v>
      </c>
    </row>
    <row r="5854" spans="2:5" ht="50.1" customHeight="1">
      <c r="B5854" s="171">
        <v>87405</v>
      </c>
      <c r="C5854" s="92" t="s">
        <v>5771</v>
      </c>
      <c r="D5854" s="92" t="s">
        <v>25</v>
      </c>
      <c r="E5854" s="128">
        <v>2530.58</v>
      </c>
    </row>
    <row r="5855" spans="2:5" ht="50.1" customHeight="1">
      <c r="B5855" s="171">
        <v>87407</v>
      </c>
      <c r="C5855" s="92" t="s">
        <v>16945</v>
      </c>
      <c r="D5855" s="92" t="s">
        <v>25</v>
      </c>
      <c r="E5855" s="170">
        <v>758.59</v>
      </c>
    </row>
    <row r="5856" spans="2:5" ht="50.1" customHeight="1">
      <c r="B5856" s="171">
        <v>87408</v>
      </c>
      <c r="C5856" s="92" t="s">
        <v>5772</v>
      </c>
      <c r="D5856" s="92" t="s">
        <v>25</v>
      </c>
      <c r="E5856" s="170">
        <v>745.32</v>
      </c>
    </row>
    <row r="5857" spans="2:5" ht="50.1" customHeight="1">
      <c r="B5857" s="171">
        <v>87410</v>
      </c>
      <c r="C5857" s="92" t="s">
        <v>16946</v>
      </c>
      <c r="D5857" s="92" t="s">
        <v>25</v>
      </c>
      <c r="E5857" s="170">
        <v>769.53</v>
      </c>
    </row>
    <row r="5858" spans="2:5" ht="50.1" customHeight="1">
      <c r="B5858" s="171">
        <v>88626</v>
      </c>
      <c r="C5858" s="92" t="s">
        <v>16947</v>
      </c>
      <c r="D5858" s="92" t="s">
        <v>25</v>
      </c>
      <c r="E5858" s="170">
        <v>312.83</v>
      </c>
    </row>
    <row r="5859" spans="2:5" ht="50.1" customHeight="1">
      <c r="B5859" s="171">
        <v>88627</v>
      </c>
      <c r="C5859" s="92" t="s">
        <v>16948</v>
      </c>
      <c r="D5859" s="92" t="s">
        <v>25</v>
      </c>
      <c r="E5859" s="170">
        <v>366.75</v>
      </c>
    </row>
    <row r="5860" spans="2:5" ht="50.1" customHeight="1">
      <c r="B5860" s="171">
        <v>88628</v>
      </c>
      <c r="C5860" s="92" t="s">
        <v>16949</v>
      </c>
      <c r="D5860" s="92" t="s">
        <v>25</v>
      </c>
      <c r="E5860" s="170">
        <v>306.31</v>
      </c>
    </row>
    <row r="5861" spans="2:5" ht="50.1" customHeight="1">
      <c r="B5861" s="171">
        <v>88629</v>
      </c>
      <c r="C5861" s="92" t="s">
        <v>16950</v>
      </c>
      <c r="D5861" s="92" t="s">
        <v>25</v>
      </c>
      <c r="E5861" s="170">
        <v>364.68</v>
      </c>
    </row>
    <row r="5862" spans="2:5" ht="50.1" customHeight="1">
      <c r="B5862" s="171">
        <v>88630</v>
      </c>
      <c r="C5862" s="92" t="s">
        <v>5773</v>
      </c>
      <c r="D5862" s="92" t="s">
        <v>25</v>
      </c>
      <c r="E5862" s="170">
        <v>268.39</v>
      </c>
    </row>
    <row r="5863" spans="2:5" ht="50.1" customHeight="1">
      <c r="B5863" s="171">
        <v>88631</v>
      </c>
      <c r="C5863" s="92" t="s">
        <v>16951</v>
      </c>
      <c r="D5863" s="92" t="s">
        <v>25</v>
      </c>
      <c r="E5863" s="170">
        <v>331.71</v>
      </c>
    </row>
    <row r="5864" spans="2:5" ht="50.1" customHeight="1">
      <c r="B5864" s="171">
        <v>88715</v>
      </c>
      <c r="C5864" s="92" t="s">
        <v>16952</v>
      </c>
      <c r="D5864" s="92" t="s">
        <v>25</v>
      </c>
      <c r="E5864" s="170">
        <v>316.98</v>
      </c>
    </row>
    <row r="5865" spans="2:5" ht="50.1" customHeight="1">
      <c r="B5865" s="171">
        <v>95563</v>
      </c>
      <c r="C5865" s="92" t="s">
        <v>5774</v>
      </c>
      <c r="D5865" s="92" t="s">
        <v>25</v>
      </c>
      <c r="E5865" s="170">
        <v>457.1</v>
      </c>
    </row>
    <row r="5866" spans="2:5" ht="50.1" customHeight="1">
      <c r="B5866" s="171">
        <v>100464</v>
      </c>
      <c r="C5866" s="92" t="s">
        <v>16953</v>
      </c>
      <c r="D5866" s="92" t="s">
        <v>25</v>
      </c>
      <c r="E5866" s="170">
        <v>333.12</v>
      </c>
    </row>
    <row r="5867" spans="2:5" ht="50.1" customHeight="1">
      <c r="B5867" s="171">
        <v>100465</v>
      </c>
      <c r="C5867" s="92" t="s">
        <v>16954</v>
      </c>
      <c r="D5867" s="92" t="s">
        <v>25</v>
      </c>
      <c r="E5867" s="170">
        <v>305</v>
      </c>
    </row>
    <row r="5868" spans="2:5" ht="50.1" customHeight="1">
      <c r="B5868" s="171">
        <v>100466</v>
      </c>
      <c r="C5868" s="92" t="s">
        <v>16955</v>
      </c>
      <c r="D5868" s="92" t="s">
        <v>25</v>
      </c>
      <c r="E5868" s="170">
        <v>289.77</v>
      </c>
    </row>
    <row r="5869" spans="2:5" ht="50.1" customHeight="1">
      <c r="B5869" s="171">
        <v>100468</v>
      </c>
      <c r="C5869" s="92" t="s">
        <v>16956</v>
      </c>
      <c r="D5869" s="92" t="s">
        <v>25</v>
      </c>
      <c r="E5869" s="170">
        <v>388.76</v>
      </c>
    </row>
    <row r="5870" spans="2:5" ht="50.1" customHeight="1">
      <c r="B5870" s="171">
        <v>100469</v>
      </c>
      <c r="C5870" s="92" t="s">
        <v>16957</v>
      </c>
      <c r="D5870" s="92" t="s">
        <v>25</v>
      </c>
      <c r="E5870" s="170">
        <v>301.08</v>
      </c>
    </row>
    <row r="5871" spans="2:5" ht="50.1" customHeight="1">
      <c r="B5871" s="171">
        <v>100470</v>
      </c>
      <c r="C5871" s="92" t="s">
        <v>16958</v>
      </c>
      <c r="D5871" s="92" t="s">
        <v>25</v>
      </c>
      <c r="E5871" s="170">
        <v>273.83999999999997</v>
      </c>
    </row>
    <row r="5872" spans="2:5" ht="50.1" customHeight="1">
      <c r="B5872" s="171">
        <v>100472</v>
      </c>
      <c r="C5872" s="92" t="s">
        <v>16959</v>
      </c>
      <c r="D5872" s="92" t="s">
        <v>25</v>
      </c>
      <c r="E5872" s="170">
        <v>312.35000000000002</v>
      </c>
    </row>
    <row r="5873" spans="2:5" ht="50.1" customHeight="1">
      <c r="B5873" s="171">
        <v>100473</v>
      </c>
      <c r="C5873" s="92" t="s">
        <v>16960</v>
      </c>
      <c r="D5873" s="92" t="s">
        <v>25</v>
      </c>
      <c r="E5873" s="170">
        <v>276.91000000000003</v>
      </c>
    </row>
    <row r="5874" spans="2:5" ht="50.1" customHeight="1">
      <c r="B5874" s="171">
        <v>100474</v>
      </c>
      <c r="C5874" s="92" t="s">
        <v>16961</v>
      </c>
      <c r="D5874" s="92" t="s">
        <v>25</v>
      </c>
      <c r="E5874" s="170">
        <v>259.79000000000002</v>
      </c>
    </row>
    <row r="5875" spans="2:5" ht="50.1" customHeight="1">
      <c r="B5875" s="171">
        <v>100475</v>
      </c>
      <c r="C5875" s="92" t="s">
        <v>16962</v>
      </c>
      <c r="D5875" s="92" t="s">
        <v>25</v>
      </c>
      <c r="E5875" s="170">
        <v>394.7</v>
      </c>
    </row>
    <row r="5876" spans="2:5" ht="50.1" customHeight="1">
      <c r="B5876" s="171">
        <v>100477</v>
      </c>
      <c r="C5876" s="92" t="s">
        <v>16963</v>
      </c>
      <c r="D5876" s="92" t="s">
        <v>25</v>
      </c>
      <c r="E5876" s="170">
        <v>442.79</v>
      </c>
    </row>
    <row r="5877" spans="2:5" ht="50.1" customHeight="1">
      <c r="B5877" s="171">
        <v>100478</v>
      </c>
      <c r="C5877" s="92" t="s">
        <v>16964</v>
      </c>
      <c r="D5877" s="92" t="s">
        <v>25</v>
      </c>
      <c r="E5877" s="170">
        <v>387.48</v>
      </c>
    </row>
    <row r="5878" spans="2:5" ht="50.1" customHeight="1">
      <c r="B5878" s="171">
        <v>100479</v>
      </c>
      <c r="C5878" s="92" t="s">
        <v>16965</v>
      </c>
      <c r="D5878" s="92" t="s">
        <v>25</v>
      </c>
      <c r="E5878" s="170">
        <v>373.99</v>
      </c>
    </row>
    <row r="5879" spans="2:5" ht="50.1" customHeight="1">
      <c r="B5879" s="171">
        <v>100480</v>
      </c>
      <c r="C5879" s="92" t="s">
        <v>16966</v>
      </c>
      <c r="D5879" s="92" t="s">
        <v>25</v>
      </c>
      <c r="E5879" s="170">
        <v>451.64</v>
      </c>
    </row>
    <row r="5880" spans="2:5" ht="50.1" customHeight="1">
      <c r="B5880" s="171">
        <v>100481</v>
      </c>
      <c r="C5880" s="92" t="s">
        <v>16967</v>
      </c>
      <c r="D5880" s="92" t="s">
        <v>25</v>
      </c>
      <c r="E5880" s="170">
        <v>344.75</v>
      </c>
    </row>
    <row r="5881" spans="2:5" ht="50.1" customHeight="1">
      <c r="B5881" s="171">
        <v>100483</v>
      </c>
      <c r="C5881" s="92" t="s">
        <v>16968</v>
      </c>
      <c r="D5881" s="92" t="s">
        <v>25</v>
      </c>
      <c r="E5881" s="170">
        <v>380.62</v>
      </c>
    </row>
    <row r="5882" spans="2:5" ht="50.1" customHeight="1">
      <c r="B5882" s="171">
        <v>100484</v>
      </c>
      <c r="C5882" s="92" t="s">
        <v>16969</v>
      </c>
      <c r="D5882" s="92" t="s">
        <v>25</v>
      </c>
      <c r="E5882" s="170">
        <v>345.77</v>
      </c>
    </row>
    <row r="5883" spans="2:5" ht="50.1" customHeight="1">
      <c r="B5883" s="171">
        <v>100485</v>
      </c>
      <c r="C5883" s="92" t="s">
        <v>16970</v>
      </c>
      <c r="D5883" s="92" t="s">
        <v>25</v>
      </c>
      <c r="E5883" s="170">
        <v>329.63</v>
      </c>
    </row>
    <row r="5884" spans="2:5" ht="50.1" customHeight="1">
      <c r="B5884" s="171">
        <v>100486</v>
      </c>
      <c r="C5884" s="92" t="s">
        <v>16971</v>
      </c>
      <c r="D5884" s="92" t="s">
        <v>25</v>
      </c>
      <c r="E5884" s="170">
        <v>404.6</v>
      </c>
    </row>
    <row r="5885" spans="2:5" ht="50.1" customHeight="1">
      <c r="B5885" s="171">
        <v>100487</v>
      </c>
      <c r="C5885" s="92" t="s">
        <v>16972</v>
      </c>
      <c r="D5885" s="92" t="s">
        <v>25</v>
      </c>
      <c r="E5885" s="170">
        <v>298.73</v>
      </c>
    </row>
    <row r="5886" spans="2:5" ht="50.1" customHeight="1">
      <c r="B5886" s="171">
        <v>100488</v>
      </c>
      <c r="C5886" s="92" t="s">
        <v>16973</v>
      </c>
      <c r="D5886" s="92" t="s">
        <v>25</v>
      </c>
      <c r="E5886" s="170">
        <v>304.35000000000002</v>
      </c>
    </row>
    <row r="5887" spans="2:5" ht="50.1" customHeight="1">
      <c r="B5887" s="171">
        <v>100489</v>
      </c>
      <c r="C5887" s="92" t="s">
        <v>16974</v>
      </c>
      <c r="D5887" s="92" t="s">
        <v>25</v>
      </c>
      <c r="E5887" s="170">
        <v>303.06</v>
      </c>
    </row>
    <row r="5888" spans="2:5" ht="50.1" customHeight="1">
      <c r="B5888" s="171">
        <v>100490</v>
      </c>
      <c r="C5888" s="92" t="s">
        <v>16975</v>
      </c>
      <c r="D5888" s="92" t="s">
        <v>25</v>
      </c>
      <c r="E5888" s="170">
        <v>271.45</v>
      </c>
    </row>
    <row r="5889" spans="2:5" ht="50.1" customHeight="1">
      <c r="B5889" s="171">
        <v>100491</v>
      </c>
      <c r="C5889" s="92" t="s">
        <v>16976</v>
      </c>
      <c r="D5889" s="92" t="s">
        <v>25</v>
      </c>
      <c r="E5889" s="170">
        <v>391.95</v>
      </c>
    </row>
    <row r="5890" spans="2:5" ht="50.1" customHeight="1">
      <c r="B5890" s="171">
        <v>100492</v>
      </c>
      <c r="C5890" s="92" t="s">
        <v>16977</v>
      </c>
      <c r="D5890" s="92" t="s">
        <v>25</v>
      </c>
      <c r="E5890" s="170">
        <v>342.3</v>
      </c>
    </row>
    <row r="5891" spans="2:5" ht="50.1" customHeight="1">
      <c r="B5891" s="171">
        <v>92121</v>
      </c>
      <c r="C5891" s="92" t="s">
        <v>5776</v>
      </c>
      <c r="D5891" s="92" t="s">
        <v>25</v>
      </c>
      <c r="E5891" s="170">
        <v>19.18</v>
      </c>
    </row>
    <row r="5892" spans="2:5" ht="50.1" customHeight="1">
      <c r="B5892" s="171">
        <v>92122</v>
      </c>
      <c r="C5892" s="92" t="s">
        <v>5777</v>
      </c>
      <c r="D5892" s="92" t="s">
        <v>25</v>
      </c>
      <c r="E5892" s="170">
        <v>32.08</v>
      </c>
    </row>
    <row r="5893" spans="2:5" ht="50.1" customHeight="1">
      <c r="B5893" s="171">
        <v>92123</v>
      </c>
      <c r="C5893" s="92" t="s">
        <v>5778</v>
      </c>
      <c r="D5893" s="92" t="s">
        <v>25</v>
      </c>
      <c r="E5893" s="170">
        <v>31.87</v>
      </c>
    </row>
    <row r="5894" spans="2:5" ht="50.1" customHeight="1">
      <c r="B5894" s="171">
        <v>100195</v>
      </c>
      <c r="C5894" s="92" t="s">
        <v>16678</v>
      </c>
      <c r="D5894" s="92" t="s">
        <v>16679</v>
      </c>
      <c r="E5894" s="170">
        <v>0.49</v>
      </c>
    </row>
    <row r="5895" spans="2:5" ht="50.1" customHeight="1">
      <c r="B5895" s="171">
        <v>100196</v>
      </c>
      <c r="C5895" s="92" t="s">
        <v>16680</v>
      </c>
      <c r="D5895" s="92" t="s">
        <v>16679</v>
      </c>
      <c r="E5895" s="170">
        <v>0.81</v>
      </c>
    </row>
    <row r="5896" spans="2:5" ht="50.1" customHeight="1">
      <c r="B5896" s="171">
        <v>100197</v>
      </c>
      <c r="C5896" s="92" t="s">
        <v>16681</v>
      </c>
      <c r="D5896" s="92" t="s">
        <v>16679</v>
      </c>
      <c r="E5896" s="170">
        <v>1.22</v>
      </c>
    </row>
    <row r="5897" spans="2:5" ht="50.1" customHeight="1">
      <c r="B5897" s="171">
        <v>100198</v>
      </c>
      <c r="C5897" s="92" t="s">
        <v>16682</v>
      </c>
      <c r="D5897" s="92" t="s">
        <v>16679</v>
      </c>
      <c r="E5897" s="170">
        <v>0.17</v>
      </c>
    </row>
    <row r="5898" spans="2:5" ht="50.1" customHeight="1">
      <c r="B5898" s="171">
        <v>100199</v>
      </c>
      <c r="C5898" s="92" t="s">
        <v>16683</v>
      </c>
      <c r="D5898" s="92" t="s">
        <v>16679</v>
      </c>
      <c r="E5898" s="170">
        <v>0.2</v>
      </c>
    </row>
    <row r="5899" spans="2:5" ht="50.1" customHeight="1">
      <c r="B5899" s="171">
        <v>100200</v>
      </c>
      <c r="C5899" s="92" t="s">
        <v>16684</v>
      </c>
      <c r="D5899" s="92" t="s">
        <v>16679</v>
      </c>
      <c r="E5899" s="170">
        <v>0.25</v>
      </c>
    </row>
    <row r="5900" spans="2:5" ht="50.1" customHeight="1">
      <c r="B5900" s="171">
        <v>100201</v>
      </c>
      <c r="C5900" s="92" t="s">
        <v>16685</v>
      </c>
      <c r="D5900" s="92" t="s">
        <v>16679</v>
      </c>
      <c r="E5900" s="170">
        <v>0.49</v>
      </c>
    </row>
    <row r="5901" spans="2:5" ht="50.1" customHeight="1">
      <c r="B5901" s="171">
        <v>100202</v>
      </c>
      <c r="C5901" s="92" t="s">
        <v>16686</v>
      </c>
      <c r="D5901" s="92" t="s">
        <v>16679</v>
      </c>
      <c r="E5901" s="170">
        <v>0.57999999999999996</v>
      </c>
    </row>
    <row r="5902" spans="2:5" ht="50.1" customHeight="1">
      <c r="B5902" s="171">
        <v>100203</v>
      </c>
      <c r="C5902" s="92" t="s">
        <v>16687</v>
      </c>
      <c r="D5902" s="92" t="s">
        <v>16679</v>
      </c>
      <c r="E5902" s="170">
        <v>0.69</v>
      </c>
    </row>
    <row r="5903" spans="2:5" ht="50.1" customHeight="1">
      <c r="B5903" s="171">
        <v>100204</v>
      </c>
      <c r="C5903" s="92" t="s">
        <v>16688</v>
      </c>
      <c r="D5903" s="92" t="s">
        <v>16679</v>
      </c>
      <c r="E5903" s="170">
        <v>7.0000000000000007E-2</v>
      </c>
    </row>
    <row r="5904" spans="2:5" ht="50.1" customHeight="1">
      <c r="B5904" s="171">
        <v>100205</v>
      </c>
      <c r="C5904" s="92" t="s">
        <v>16689</v>
      </c>
      <c r="D5904" s="92" t="s">
        <v>9006</v>
      </c>
      <c r="E5904" s="170">
        <v>913.94</v>
      </c>
    </row>
    <row r="5905" spans="2:5" ht="50.1" customHeight="1">
      <c r="B5905" s="171">
        <v>100206</v>
      </c>
      <c r="C5905" s="92" t="s">
        <v>16690</v>
      </c>
      <c r="D5905" s="92" t="s">
        <v>9006</v>
      </c>
      <c r="E5905" s="170">
        <v>660.62</v>
      </c>
    </row>
    <row r="5906" spans="2:5" ht="50.1" customHeight="1">
      <c r="B5906" s="171">
        <v>100207</v>
      </c>
      <c r="C5906" s="92" t="s">
        <v>16691</v>
      </c>
      <c r="D5906" s="92" t="s">
        <v>9006</v>
      </c>
      <c r="E5906" s="170">
        <v>301.32</v>
      </c>
    </row>
    <row r="5907" spans="2:5" ht="50.1" customHeight="1">
      <c r="B5907" s="171">
        <v>100208</v>
      </c>
      <c r="C5907" s="92" t="s">
        <v>16692</v>
      </c>
      <c r="D5907" s="92" t="s">
        <v>16693</v>
      </c>
      <c r="E5907" s="170">
        <v>12.09</v>
      </c>
    </row>
    <row r="5908" spans="2:5" ht="50.1" customHeight="1">
      <c r="B5908" s="171">
        <v>100209</v>
      </c>
      <c r="C5908" s="92" t="s">
        <v>16694</v>
      </c>
      <c r="D5908" s="92" t="s">
        <v>16693</v>
      </c>
      <c r="E5908" s="170">
        <v>6.04</v>
      </c>
    </row>
    <row r="5909" spans="2:5" ht="50.1" customHeight="1">
      <c r="B5909" s="171">
        <v>100210</v>
      </c>
      <c r="C5909" s="92" t="s">
        <v>16695</v>
      </c>
      <c r="D5909" s="92" t="s">
        <v>16693</v>
      </c>
      <c r="E5909" s="170">
        <v>11.14</v>
      </c>
    </row>
    <row r="5910" spans="2:5" ht="50.1" customHeight="1">
      <c r="B5910" s="171">
        <v>100211</v>
      </c>
      <c r="C5910" s="92" t="s">
        <v>16696</v>
      </c>
      <c r="D5910" s="92" t="s">
        <v>16693</v>
      </c>
      <c r="E5910" s="170">
        <v>4.29</v>
      </c>
    </row>
    <row r="5911" spans="2:5" ht="50.1" customHeight="1">
      <c r="B5911" s="171">
        <v>100212</v>
      </c>
      <c r="C5911" s="92" t="s">
        <v>16697</v>
      </c>
      <c r="D5911" s="92" t="s">
        <v>16693</v>
      </c>
      <c r="E5911" s="170">
        <v>4.74</v>
      </c>
    </row>
    <row r="5912" spans="2:5" ht="50.1" customHeight="1">
      <c r="B5912" s="171">
        <v>100213</v>
      </c>
      <c r="C5912" s="92" t="s">
        <v>16698</v>
      </c>
      <c r="D5912" s="92" t="s">
        <v>16693</v>
      </c>
      <c r="E5912" s="170">
        <v>1.7</v>
      </c>
    </row>
    <row r="5913" spans="2:5" ht="50.1" customHeight="1">
      <c r="B5913" s="171">
        <v>100214</v>
      </c>
      <c r="C5913" s="92" t="s">
        <v>16699</v>
      </c>
      <c r="D5913" s="92" t="s">
        <v>16693</v>
      </c>
      <c r="E5913" s="170">
        <v>2.61</v>
      </c>
    </row>
    <row r="5914" spans="2:5" ht="50.1" customHeight="1">
      <c r="B5914" s="171">
        <v>100215</v>
      </c>
      <c r="C5914" s="92" t="s">
        <v>16700</v>
      </c>
      <c r="D5914" s="92" t="s">
        <v>16693</v>
      </c>
      <c r="E5914" s="170">
        <v>2.2400000000000002</v>
      </c>
    </row>
    <row r="5915" spans="2:5" ht="50.1" customHeight="1">
      <c r="B5915" s="171">
        <v>100216</v>
      </c>
      <c r="C5915" s="92" t="s">
        <v>16701</v>
      </c>
      <c r="D5915" s="92" t="s">
        <v>16693</v>
      </c>
      <c r="E5915" s="170">
        <v>0.6</v>
      </c>
    </row>
    <row r="5916" spans="2:5" ht="50.1" customHeight="1">
      <c r="B5916" s="171">
        <v>100217</v>
      </c>
      <c r="C5916" s="92" t="s">
        <v>16702</v>
      </c>
      <c r="D5916" s="92" t="s">
        <v>16693</v>
      </c>
      <c r="E5916" s="170">
        <v>2.21</v>
      </c>
    </row>
    <row r="5917" spans="2:5" ht="50.1" customHeight="1">
      <c r="B5917" s="171">
        <v>100218</v>
      </c>
      <c r="C5917" s="92" t="s">
        <v>16703</v>
      </c>
      <c r="D5917" s="92" t="s">
        <v>16693</v>
      </c>
      <c r="E5917" s="170">
        <v>1.51</v>
      </c>
    </row>
    <row r="5918" spans="2:5" ht="50.1" customHeight="1">
      <c r="B5918" s="171">
        <v>100219</v>
      </c>
      <c r="C5918" s="92" t="s">
        <v>16704</v>
      </c>
      <c r="D5918" s="92" t="s">
        <v>16693</v>
      </c>
      <c r="E5918" s="170">
        <v>0.34</v>
      </c>
    </row>
    <row r="5919" spans="2:5" ht="50.1" customHeight="1">
      <c r="B5919" s="171">
        <v>100220</v>
      </c>
      <c r="C5919" s="92" t="s">
        <v>16705</v>
      </c>
      <c r="D5919" s="92" t="s">
        <v>16706</v>
      </c>
      <c r="E5919" s="170">
        <v>17.36</v>
      </c>
    </row>
    <row r="5920" spans="2:5" ht="50.1" customHeight="1">
      <c r="B5920" s="171">
        <v>100221</v>
      </c>
      <c r="C5920" s="92" t="s">
        <v>16707</v>
      </c>
      <c r="D5920" s="92" t="s">
        <v>16706</v>
      </c>
      <c r="E5920" s="170">
        <v>19.690000000000001</v>
      </c>
    </row>
    <row r="5921" spans="2:5" ht="50.1" customHeight="1">
      <c r="B5921" s="171">
        <v>100222</v>
      </c>
      <c r="C5921" s="92" t="s">
        <v>16708</v>
      </c>
      <c r="D5921" s="92" t="s">
        <v>16706</v>
      </c>
      <c r="E5921" s="170">
        <v>7.45</v>
      </c>
    </row>
    <row r="5922" spans="2:5" ht="50.1" customHeight="1">
      <c r="B5922" s="171">
        <v>100223</v>
      </c>
      <c r="C5922" s="92" t="s">
        <v>16709</v>
      </c>
      <c r="D5922" s="92" t="s">
        <v>16706</v>
      </c>
      <c r="E5922" s="170">
        <v>3.49</v>
      </c>
    </row>
    <row r="5923" spans="2:5" ht="50.1" customHeight="1">
      <c r="B5923" s="171">
        <v>100224</v>
      </c>
      <c r="C5923" s="92" t="s">
        <v>16710</v>
      </c>
      <c r="D5923" s="92" t="s">
        <v>16706</v>
      </c>
      <c r="E5923" s="170">
        <v>2.21</v>
      </c>
    </row>
    <row r="5924" spans="2:5" ht="50.1" customHeight="1">
      <c r="B5924" s="171">
        <v>100225</v>
      </c>
      <c r="C5924" s="92" t="s">
        <v>16711</v>
      </c>
      <c r="D5924" s="92" t="s">
        <v>16712</v>
      </c>
      <c r="E5924" s="170">
        <v>1.36</v>
      </c>
    </row>
    <row r="5925" spans="2:5" ht="50.1" customHeight="1">
      <c r="B5925" s="171">
        <v>100226</v>
      </c>
      <c r="C5925" s="92" t="s">
        <v>16713</v>
      </c>
      <c r="D5925" s="92" t="s">
        <v>16712</v>
      </c>
      <c r="E5925" s="170">
        <v>0.42</v>
      </c>
    </row>
    <row r="5926" spans="2:5" ht="50.1" customHeight="1">
      <c r="B5926" s="171">
        <v>100227</v>
      </c>
      <c r="C5926" s="92" t="s">
        <v>16714</v>
      </c>
      <c r="D5926" s="92" t="s">
        <v>16712</v>
      </c>
      <c r="E5926" s="170">
        <v>0.63</v>
      </c>
    </row>
    <row r="5927" spans="2:5" ht="50.1" customHeight="1">
      <c r="B5927" s="171">
        <v>100228</v>
      </c>
      <c r="C5927" s="92" t="s">
        <v>16715</v>
      </c>
      <c r="D5927" s="92" t="s">
        <v>16712</v>
      </c>
      <c r="E5927" s="170">
        <v>0.21</v>
      </c>
    </row>
    <row r="5928" spans="2:5" ht="50.1" customHeight="1">
      <c r="B5928" s="171">
        <v>100229</v>
      </c>
      <c r="C5928" s="92" t="s">
        <v>16716</v>
      </c>
      <c r="D5928" s="92" t="s">
        <v>6730</v>
      </c>
      <c r="E5928" s="170">
        <v>0</v>
      </c>
    </row>
    <row r="5929" spans="2:5" ht="50.1" customHeight="1">
      <c r="B5929" s="171">
        <v>100230</v>
      </c>
      <c r="C5929" s="92" t="s">
        <v>16717</v>
      </c>
      <c r="D5929" s="92" t="s">
        <v>6730</v>
      </c>
      <c r="E5929" s="170">
        <v>0.01</v>
      </c>
    </row>
    <row r="5930" spans="2:5" ht="50.1" customHeight="1">
      <c r="B5930" s="171">
        <v>100231</v>
      </c>
      <c r="C5930" s="92" t="s">
        <v>16718</v>
      </c>
      <c r="D5930" s="92" t="s">
        <v>6730</v>
      </c>
      <c r="E5930" s="170">
        <v>0.02</v>
      </c>
    </row>
    <row r="5931" spans="2:5" ht="50.1" customHeight="1">
      <c r="B5931" s="171">
        <v>100232</v>
      </c>
      <c r="C5931" s="92" t="s">
        <v>16719</v>
      </c>
      <c r="D5931" s="92" t="s">
        <v>6219</v>
      </c>
      <c r="E5931" s="170">
        <v>0.23</v>
      </c>
    </row>
    <row r="5932" spans="2:5" ht="50.1" customHeight="1">
      <c r="B5932" s="171">
        <v>100233</v>
      </c>
      <c r="C5932" s="92" t="s">
        <v>16720</v>
      </c>
      <c r="D5932" s="92" t="s">
        <v>6219</v>
      </c>
      <c r="E5932" s="170">
        <v>0.11</v>
      </c>
    </row>
    <row r="5933" spans="2:5" ht="50.1" customHeight="1">
      <c r="B5933" s="171">
        <v>100234</v>
      </c>
      <c r="C5933" s="92" t="s">
        <v>16721</v>
      </c>
      <c r="D5933" s="92" t="s">
        <v>6284</v>
      </c>
      <c r="E5933" s="170">
        <v>0.34</v>
      </c>
    </row>
    <row r="5934" spans="2:5" ht="50.1" customHeight="1">
      <c r="B5934" s="171">
        <v>100235</v>
      </c>
      <c r="C5934" s="92" t="s">
        <v>16722</v>
      </c>
      <c r="D5934" s="92" t="s">
        <v>5775</v>
      </c>
      <c r="E5934" s="170">
        <v>0.02</v>
      </c>
    </row>
    <row r="5935" spans="2:5" ht="50.1" customHeight="1">
      <c r="B5935" s="171">
        <v>100236</v>
      </c>
      <c r="C5935" s="92" t="s">
        <v>16723</v>
      </c>
      <c r="D5935" s="92" t="s">
        <v>16724</v>
      </c>
      <c r="E5935" s="170">
        <v>1.73</v>
      </c>
    </row>
    <row r="5936" spans="2:5" ht="50.1" customHeight="1">
      <c r="B5936" s="171">
        <v>100237</v>
      </c>
      <c r="C5936" s="92" t="s">
        <v>16725</v>
      </c>
      <c r="D5936" s="92" t="s">
        <v>16724</v>
      </c>
      <c r="E5936" s="170">
        <v>2.0699999999999998</v>
      </c>
    </row>
    <row r="5937" spans="2:5" ht="50.1" customHeight="1">
      <c r="B5937" s="171">
        <v>100238</v>
      </c>
      <c r="C5937" s="92" t="s">
        <v>16726</v>
      </c>
      <c r="D5937" s="92" t="s">
        <v>16724</v>
      </c>
      <c r="E5937" s="170">
        <v>3.32</v>
      </c>
    </row>
    <row r="5938" spans="2:5" ht="50.1" customHeight="1">
      <c r="B5938" s="171">
        <v>100239</v>
      </c>
      <c r="C5938" s="92" t="s">
        <v>16727</v>
      </c>
      <c r="D5938" s="92" t="s">
        <v>16724</v>
      </c>
      <c r="E5938" s="170">
        <v>4.1500000000000004</v>
      </c>
    </row>
    <row r="5939" spans="2:5" ht="50.1" customHeight="1">
      <c r="B5939" s="171">
        <v>100240</v>
      </c>
      <c r="C5939" s="92" t="s">
        <v>16728</v>
      </c>
      <c r="D5939" s="92" t="s">
        <v>16724</v>
      </c>
      <c r="E5939" s="170">
        <v>2.4900000000000002</v>
      </c>
    </row>
    <row r="5940" spans="2:5" ht="50.1" customHeight="1">
      <c r="B5940" s="171">
        <v>100241</v>
      </c>
      <c r="C5940" s="92" t="s">
        <v>16729</v>
      </c>
      <c r="D5940" s="92" t="s">
        <v>16724</v>
      </c>
      <c r="E5940" s="170">
        <v>4.1500000000000004</v>
      </c>
    </row>
    <row r="5941" spans="2:5" ht="50.1" customHeight="1">
      <c r="B5941" s="171">
        <v>100242</v>
      </c>
      <c r="C5941" s="92" t="s">
        <v>16730</v>
      </c>
      <c r="D5941" s="92" t="s">
        <v>16724</v>
      </c>
      <c r="E5941" s="170">
        <v>12.27</v>
      </c>
    </row>
    <row r="5942" spans="2:5" ht="50.1" customHeight="1">
      <c r="B5942" s="171">
        <v>100243</v>
      </c>
      <c r="C5942" s="92" t="s">
        <v>16731</v>
      </c>
      <c r="D5942" s="92" t="s">
        <v>16724</v>
      </c>
      <c r="E5942" s="170">
        <v>1.99</v>
      </c>
    </row>
    <row r="5943" spans="2:5" ht="50.1" customHeight="1">
      <c r="B5943" s="171">
        <v>100244</v>
      </c>
      <c r="C5943" s="92" t="s">
        <v>16732</v>
      </c>
      <c r="D5943" s="92" t="s">
        <v>16724</v>
      </c>
      <c r="E5943" s="170">
        <v>2.4900000000000002</v>
      </c>
    </row>
    <row r="5944" spans="2:5" ht="50.1" customHeight="1">
      <c r="B5944" s="171">
        <v>100245</v>
      </c>
      <c r="C5944" s="92" t="s">
        <v>16733</v>
      </c>
      <c r="D5944" s="92" t="s">
        <v>16724</v>
      </c>
      <c r="E5944" s="170">
        <v>4.9800000000000004</v>
      </c>
    </row>
    <row r="5945" spans="2:5" ht="50.1" customHeight="1">
      <c r="B5945" s="171">
        <v>100246</v>
      </c>
      <c r="C5945" s="92" t="s">
        <v>16734</v>
      </c>
      <c r="D5945" s="92" t="s">
        <v>16724</v>
      </c>
      <c r="E5945" s="170">
        <v>1.66</v>
      </c>
    </row>
    <row r="5946" spans="2:5" ht="50.1" customHeight="1">
      <c r="B5946" s="171">
        <v>100247</v>
      </c>
      <c r="C5946" s="92" t="s">
        <v>16735</v>
      </c>
      <c r="D5946" s="92" t="s">
        <v>16724</v>
      </c>
      <c r="E5946" s="170">
        <v>2.0699999999999998</v>
      </c>
    </row>
    <row r="5947" spans="2:5" ht="50.1" customHeight="1">
      <c r="B5947" s="171">
        <v>100248</v>
      </c>
      <c r="C5947" s="92" t="s">
        <v>16736</v>
      </c>
      <c r="D5947" s="92" t="s">
        <v>16724</v>
      </c>
      <c r="E5947" s="170">
        <v>8.18</v>
      </c>
    </row>
    <row r="5948" spans="2:5" ht="50.1" customHeight="1">
      <c r="B5948" s="171">
        <v>100249</v>
      </c>
      <c r="C5948" s="92" t="s">
        <v>16737</v>
      </c>
      <c r="D5948" s="92" t="s">
        <v>16724</v>
      </c>
      <c r="E5948" s="170">
        <v>1.66</v>
      </c>
    </row>
    <row r="5949" spans="2:5" ht="50.1" customHeight="1">
      <c r="B5949" s="171">
        <v>100250</v>
      </c>
      <c r="C5949" s="92" t="s">
        <v>16738</v>
      </c>
      <c r="D5949" s="92" t="s">
        <v>16724</v>
      </c>
      <c r="E5949" s="170">
        <v>2.76</v>
      </c>
    </row>
    <row r="5950" spans="2:5" ht="50.1" customHeight="1">
      <c r="B5950" s="171">
        <v>100251</v>
      </c>
      <c r="C5950" s="92" t="s">
        <v>16739</v>
      </c>
      <c r="D5950" s="92" t="s">
        <v>16724</v>
      </c>
      <c r="E5950" s="170">
        <v>8.18</v>
      </c>
    </row>
    <row r="5951" spans="2:5" ht="50.1" customHeight="1">
      <c r="B5951" s="171">
        <v>100252</v>
      </c>
      <c r="C5951" s="92" t="s">
        <v>16740</v>
      </c>
      <c r="D5951" s="92" t="s">
        <v>16724</v>
      </c>
      <c r="E5951" s="170">
        <v>12.27</v>
      </c>
    </row>
    <row r="5952" spans="2:5" ht="50.1" customHeight="1">
      <c r="B5952" s="171">
        <v>100253</v>
      </c>
      <c r="C5952" s="92" t="s">
        <v>16741</v>
      </c>
      <c r="D5952" s="92" t="s">
        <v>16724</v>
      </c>
      <c r="E5952" s="170">
        <v>16.37</v>
      </c>
    </row>
    <row r="5953" spans="2:5" ht="50.1" customHeight="1">
      <c r="B5953" s="171">
        <v>100254</v>
      </c>
      <c r="C5953" s="92" t="s">
        <v>16742</v>
      </c>
      <c r="D5953" s="92" t="s">
        <v>16724</v>
      </c>
      <c r="E5953" s="170">
        <v>24.55</v>
      </c>
    </row>
    <row r="5954" spans="2:5" ht="50.1" customHeight="1">
      <c r="B5954" s="171">
        <v>100255</v>
      </c>
      <c r="C5954" s="92" t="s">
        <v>16743</v>
      </c>
      <c r="D5954" s="92" t="s">
        <v>16724</v>
      </c>
      <c r="E5954" s="170">
        <v>8.31</v>
      </c>
    </row>
    <row r="5955" spans="2:5" ht="50.1" customHeight="1">
      <c r="B5955" s="171">
        <v>100256</v>
      </c>
      <c r="C5955" s="92" t="s">
        <v>16744</v>
      </c>
      <c r="D5955" s="92" t="s">
        <v>16724</v>
      </c>
      <c r="E5955" s="170">
        <v>5.54</v>
      </c>
    </row>
    <row r="5956" spans="2:5" ht="50.1" customHeight="1">
      <c r="B5956" s="171">
        <v>100257</v>
      </c>
      <c r="C5956" s="92" t="s">
        <v>16745</v>
      </c>
      <c r="D5956" s="92" t="s">
        <v>16724</v>
      </c>
      <c r="E5956" s="170">
        <v>3.32</v>
      </c>
    </row>
    <row r="5957" spans="2:5" ht="50.1" customHeight="1">
      <c r="B5957" s="171">
        <v>100258</v>
      </c>
      <c r="C5957" s="92" t="s">
        <v>16746</v>
      </c>
      <c r="D5957" s="92" t="s">
        <v>16724</v>
      </c>
      <c r="E5957" s="170">
        <v>8.31</v>
      </c>
    </row>
    <row r="5958" spans="2:5" ht="50.1" customHeight="1">
      <c r="B5958" s="171">
        <v>100259</v>
      </c>
      <c r="C5958" s="92" t="s">
        <v>16747</v>
      </c>
      <c r="D5958" s="92" t="s">
        <v>16724</v>
      </c>
      <c r="E5958" s="170">
        <v>16.37</v>
      </c>
    </row>
    <row r="5959" spans="2:5" ht="50.1" customHeight="1">
      <c r="B5959" s="171">
        <v>100260</v>
      </c>
      <c r="C5959" s="92" t="s">
        <v>16748</v>
      </c>
      <c r="D5959" s="92" t="s">
        <v>16679</v>
      </c>
      <c r="E5959" s="170">
        <v>5.39</v>
      </c>
    </row>
    <row r="5960" spans="2:5" ht="50.1" customHeight="1">
      <c r="B5960" s="171">
        <v>100261</v>
      </c>
      <c r="C5960" s="92" t="s">
        <v>16749</v>
      </c>
      <c r="D5960" s="92" t="s">
        <v>16679</v>
      </c>
      <c r="E5960" s="170">
        <v>3.39</v>
      </c>
    </row>
    <row r="5961" spans="2:5" ht="50.1" customHeight="1">
      <c r="B5961" s="171">
        <v>100262</v>
      </c>
      <c r="C5961" s="92" t="s">
        <v>16750</v>
      </c>
      <c r="D5961" s="92" t="s">
        <v>16679</v>
      </c>
      <c r="E5961" s="170">
        <v>2.1</v>
      </c>
    </row>
    <row r="5962" spans="2:5" ht="50.1" customHeight="1">
      <c r="B5962" s="171">
        <v>100263</v>
      </c>
      <c r="C5962" s="92" t="s">
        <v>16751</v>
      </c>
      <c r="D5962" s="92" t="s">
        <v>16679</v>
      </c>
      <c r="E5962" s="170">
        <v>1.34</v>
      </c>
    </row>
    <row r="5963" spans="2:5" ht="50.1" customHeight="1">
      <c r="B5963" s="171">
        <v>100264</v>
      </c>
      <c r="C5963" s="92" t="s">
        <v>16752</v>
      </c>
      <c r="D5963" s="92" t="s">
        <v>16706</v>
      </c>
      <c r="E5963" s="170">
        <v>24.52</v>
      </c>
    </row>
    <row r="5964" spans="2:5" ht="50.1" customHeight="1">
      <c r="B5964" s="171">
        <v>100265</v>
      </c>
      <c r="C5964" s="92" t="s">
        <v>16753</v>
      </c>
      <c r="D5964" s="92" t="s">
        <v>6284</v>
      </c>
      <c r="E5964" s="170">
        <v>0.51</v>
      </c>
    </row>
    <row r="5965" spans="2:5" ht="50.1" customHeight="1">
      <c r="B5965" s="171">
        <v>100266</v>
      </c>
      <c r="C5965" s="92" t="s">
        <v>16754</v>
      </c>
      <c r="D5965" s="92" t="s">
        <v>16693</v>
      </c>
      <c r="E5965" s="170">
        <v>52.1</v>
      </c>
    </row>
    <row r="5966" spans="2:5" ht="50.1" customHeight="1">
      <c r="B5966" s="171">
        <v>100267</v>
      </c>
      <c r="C5966" s="92" t="s">
        <v>16755</v>
      </c>
      <c r="D5966" s="92" t="s">
        <v>6219</v>
      </c>
      <c r="E5966" s="170">
        <v>1.03</v>
      </c>
    </row>
    <row r="5967" spans="2:5" ht="50.1" customHeight="1">
      <c r="B5967" s="171">
        <v>100268</v>
      </c>
      <c r="C5967" s="92" t="s">
        <v>16756</v>
      </c>
      <c r="D5967" s="92" t="s">
        <v>16693</v>
      </c>
      <c r="E5967" s="170">
        <v>52.1</v>
      </c>
    </row>
    <row r="5968" spans="2:5" ht="50.1" customHeight="1">
      <c r="B5968" s="171">
        <v>100269</v>
      </c>
      <c r="C5968" s="92" t="s">
        <v>16757</v>
      </c>
      <c r="D5968" s="92" t="s">
        <v>6219</v>
      </c>
      <c r="E5968" s="170">
        <v>1.03</v>
      </c>
    </row>
    <row r="5969" spans="2:5" ht="50.1" customHeight="1">
      <c r="B5969" s="171">
        <v>100270</v>
      </c>
      <c r="C5969" s="92" t="s">
        <v>16758</v>
      </c>
      <c r="D5969" s="92" t="s">
        <v>16693</v>
      </c>
      <c r="E5969" s="170">
        <v>39.06</v>
      </c>
    </row>
    <row r="5970" spans="2:5" ht="50.1" customHeight="1">
      <c r="B5970" s="171">
        <v>100271</v>
      </c>
      <c r="C5970" s="92" t="s">
        <v>16759</v>
      </c>
      <c r="D5970" s="92" t="s">
        <v>16706</v>
      </c>
      <c r="E5970" s="170">
        <v>39.08</v>
      </c>
    </row>
    <row r="5971" spans="2:5" ht="50.1" customHeight="1">
      <c r="B5971" s="171">
        <v>100272</v>
      </c>
      <c r="C5971" s="92" t="s">
        <v>16760</v>
      </c>
      <c r="D5971" s="92" t="s">
        <v>6284</v>
      </c>
      <c r="E5971" s="170">
        <v>0.77</v>
      </c>
    </row>
    <row r="5972" spans="2:5" ht="50.1" customHeight="1">
      <c r="B5972" s="171">
        <v>100273</v>
      </c>
      <c r="C5972" s="92" t="s">
        <v>16761</v>
      </c>
      <c r="D5972" s="92" t="s">
        <v>16679</v>
      </c>
      <c r="E5972" s="170">
        <v>2.0299999999999998</v>
      </c>
    </row>
    <row r="5973" spans="2:5" ht="50.1" customHeight="1">
      <c r="B5973" s="171">
        <v>100274</v>
      </c>
      <c r="C5973" s="92" t="s">
        <v>16762</v>
      </c>
      <c r="D5973" s="92" t="s">
        <v>16706</v>
      </c>
      <c r="E5973" s="170">
        <v>17.37</v>
      </c>
    </row>
    <row r="5974" spans="2:5" ht="50.1" customHeight="1">
      <c r="B5974" s="171">
        <v>100275</v>
      </c>
      <c r="C5974" s="92" t="s">
        <v>16763</v>
      </c>
      <c r="D5974" s="92" t="s">
        <v>16706</v>
      </c>
      <c r="E5974" s="170">
        <v>11.23</v>
      </c>
    </row>
    <row r="5975" spans="2:5" ht="50.1" customHeight="1">
      <c r="B5975" s="171">
        <v>100276</v>
      </c>
      <c r="C5975" s="92" t="s">
        <v>16764</v>
      </c>
      <c r="D5975" s="92" t="s">
        <v>16706</v>
      </c>
      <c r="E5975" s="170">
        <v>20.5</v>
      </c>
    </row>
    <row r="5976" spans="2:5" ht="50.1" customHeight="1">
      <c r="B5976" s="171">
        <v>100277</v>
      </c>
      <c r="C5976" s="92" t="s">
        <v>16765</v>
      </c>
      <c r="D5976" s="92" t="s">
        <v>16706</v>
      </c>
      <c r="E5976" s="170">
        <v>1.41</v>
      </c>
    </row>
    <row r="5977" spans="2:5" ht="50.1" customHeight="1">
      <c r="B5977" s="171">
        <v>100278</v>
      </c>
      <c r="C5977" s="92" t="s">
        <v>16766</v>
      </c>
      <c r="D5977" s="92" t="s">
        <v>16693</v>
      </c>
      <c r="E5977" s="170">
        <v>24.93</v>
      </c>
    </row>
    <row r="5978" spans="2:5" ht="50.1" customHeight="1">
      <c r="B5978" s="171">
        <v>100279</v>
      </c>
      <c r="C5978" s="92" t="s">
        <v>16767</v>
      </c>
      <c r="D5978" s="92" t="s">
        <v>6219</v>
      </c>
      <c r="E5978" s="170">
        <v>0.48</v>
      </c>
    </row>
    <row r="5979" spans="2:5" ht="50.1" customHeight="1">
      <c r="B5979" s="171">
        <v>100280</v>
      </c>
      <c r="C5979" s="92" t="s">
        <v>16768</v>
      </c>
      <c r="D5979" s="92" t="s">
        <v>16693</v>
      </c>
      <c r="E5979" s="170">
        <v>11.44</v>
      </c>
    </row>
    <row r="5980" spans="2:5" ht="50.1" customHeight="1">
      <c r="B5980" s="171">
        <v>100281</v>
      </c>
      <c r="C5980" s="92" t="s">
        <v>16769</v>
      </c>
      <c r="D5980" s="92" t="s">
        <v>16693</v>
      </c>
      <c r="E5980" s="170">
        <v>2.71</v>
      </c>
    </row>
    <row r="5981" spans="2:5" ht="50.1" customHeight="1">
      <c r="B5981" s="171">
        <v>100282</v>
      </c>
      <c r="C5981" s="92" t="s">
        <v>16770</v>
      </c>
      <c r="D5981" s="92" t="s">
        <v>16706</v>
      </c>
      <c r="E5981" s="170">
        <v>97.62</v>
      </c>
    </row>
    <row r="5982" spans="2:5" ht="50.1" customHeight="1">
      <c r="B5982" s="171">
        <v>100283</v>
      </c>
      <c r="C5982" s="92" t="s">
        <v>16771</v>
      </c>
      <c r="D5982" s="92" t="s">
        <v>16706</v>
      </c>
      <c r="E5982" s="170">
        <v>15.77</v>
      </c>
    </row>
    <row r="5983" spans="2:5" ht="50.1" customHeight="1">
      <c r="B5983" s="171">
        <v>100284</v>
      </c>
      <c r="C5983" s="92" t="s">
        <v>16772</v>
      </c>
      <c r="D5983" s="92" t="s">
        <v>16706</v>
      </c>
      <c r="E5983" s="170">
        <v>7.93</v>
      </c>
    </row>
    <row r="5984" spans="2:5" ht="50.1" customHeight="1">
      <c r="B5984" s="171">
        <v>100285</v>
      </c>
      <c r="C5984" s="92" t="s">
        <v>16773</v>
      </c>
      <c r="D5984" s="92" t="s">
        <v>16724</v>
      </c>
      <c r="E5984" s="170">
        <v>26.23</v>
      </c>
    </row>
    <row r="5985" spans="2:5" ht="50.1" customHeight="1">
      <c r="B5985" s="171">
        <v>100286</v>
      </c>
      <c r="C5985" s="92" t="s">
        <v>16774</v>
      </c>
      <c r="D5985" s="92" t="s">
        <v>16724</v>
      </c>
      <c r="E5985" s="170">
        <v>8.5399999999999991</v>
      </c>
    </row>
    <row r="5986" spans="2:5" ht="50.1" customHeight="1">
      <c r="B5986" s="171">
        <v>100287</v>
      </c>
      <c r="C5986" s="92" t="s">
        <v>16775</v>
      </c>
      <c r="D5986" s="92" t="s">
        <v>16724</v>
      </c>
      <c r="E5986" s="170">
        <v>8.18</v>
      </c>
    </row>
    <row r="5987" spans="2:5" ht="50.1" customHeight="1">
      <c r="B5987" s="171">
        <v>84117</v>
      </c>
      <c r="C5987" s="92" t="s">
        <v>5779</v>
      </c>
      <c r="D5987" s="92" t="s">
        <v>6284</v>
      </c>
      <c r="E5987" s="170">
        <v>17.16</v>
      </c>
    </row>
    <row r="5988" spans="2:5" ht="50.1" customHeight="1">
      <c r="B5988" s="171">
        <v>84120</v>
      </c>
      <c r="C5988" s="92" t="s">
        <v>5780</v>
      </c>
      <c r="D5988" s="92" t="s">
        <v>6284</v>
      </c>
      <c r="E5988" s="170">
        <v>11.58</v>
      </c>
    </row>
    <row r="5989" spans="2:5" ht="50.1" customHeight="1">
      <c r="B5989" s="171">
        <v>99802</v>
      </c>
      <c r="C5989" s="92" t="s">
        <v>16181</v>
      </c>
      <c r="D5989" s="92" t="s">
        <v>6284</v>
      </c>
      <c r="E5989" s="170">
        <v>0.33</v>
      </c>
    </row>
    <row r="5990" spans="2:5" ht="50.1" customHeight="1">
      <c r="B5990" s="171">
        <v>99803</v>
      </c>
      <c r="C5990" s="92" t="s">
        <v>16182</v>
      </c>
      <c r="D5990" s="92" t="s">
        <v>6284</v>
      </c>
      <c r="E5990" s="170">
        <v>1.29</v>
      </c>
    </row>
    <row r="5991" spans="2:5" ht="50.1" customHeight="1">
      <c r="B5991" s="171">
        <v>99805</v>
      </c>
      <c r="C5991" s="92" t="s">
        <v>16183</v>
      </c>
      <c r="D5991" s="92" t="s">
        <v>6284</v>
      </c>
      <c r="E5991" s="170">
        <v>6.84</v>
      </c>
    </row>
    <row r="5992" spans="2:5" ht="50.1" customHeight="1">
      <c r="B5992" s="171">
        <v>99806</v>
      </c>
      <c r="C5992" s="92" t="s">
        <v>16184</v>
      </c>
      <c r="D5992" s="92" t="s">
        <v>6284</v>
      </c>
      <c r="E5992" s="170">
        <v>0.53</v>
      </c>
    </row>
    <row r="5993" spans="2:5" ht="50.1" customHeight="1">
      <c r="B5993" s="171">
        <v>99808</v>
      </c>
      <c r="C5993" s="92" t="s">
        <v>16185</v>
      </c>
      <c r="D5993" s="92" t="s">
        <v>6284</v>
      </c>
      <c r="E5993" s="170">
        <v>2.29</v>
      </c>
    </row>
    <row r="5994" spans="2:5" ht="50.1" customHeight="1">
      <c r="B5994" s="171">
        <v>99809</v>
      </c>
      <c r="C5994" s="92" t="s">
        <v>16186</v>
      </c>
      <c r="D5994" s="92" t="s">
        <v>6284</v>
      </c>
      <c r="E5994" s="170">
        <v>3.69</v>
      </c>
    </row>
    <row r="5995" spans="2:5" ht="50.1" customHeight="1">
      <c r="B5995" s="171">
        <v>99811</v>
      </c>
      <c r="C5995" s="92" t="s">
        <v>16187</v>
      </c>
      <c r="D5995" s="92" t="s">
        <v>6284</v>
      </c>
      <c r="E5995" s="170">
        <v>2.2000000000000002</v>
      </c>
    </row>
    <row r="5996" spans="2:5" ht="50.1" customHeight="1">
      <c r="B5996" s="171">
        <v>99812</v>
      </c>
      <c r="C5996" s="92" t="s">
        <v>16188</v>
      </c>
      <c r="D5996" s="92" t="s">
        <v>6284</v>
      </c>
      <c r="E5996" s="170">
        <v>0.7</v>
      </c>
    </row>
    <row r="5997" spans="2:5" ht="50.1" customHeight="1">
      <c r="B5997" s="171">
        <v>99814</v>
      </c>
      <c r="C5997" s="92" t="s">
        <v>16189</v>
      </c>
      <c r="D5997" s="92" t="s">
        <v>6284</v>
      </c>
      <c r="E5997" s="170">
        <v>1.2</v>
      </c>
    </row>
    <row r="5998" spans="2:5" ht="50.1" customHeight="1">
      <c r="B5998" s="171">
        <v>99822</v>
      </c>
      <c r="C5998" s="92" t="s">
        <v>16190</v>
      </c>
      <c r="D5998" s="92" t="s">
        <v>6284</v>
      </c>
      <c r="E5998" s="170">
        <v>0.62</v>
      </c>
    </row>
    <row r="5999" spans="2:5" ht="50.1" customHeight="1">
      <c r="B5999" s="171">
        <v>99826</v>
      </c>
      <c r="C5999" s="92" t="s">
        <v>16191</v>
      </c>
      <c r="D5999" s="92" t="s">
        <v>6284</v>
      </c>
      <c r="E5999" s="170">
        <v>0.96</v>
      </c>
    </row>
    <row r="6000" spans="2:5" ht="50.1" customHeight="1">
      <c r="B6000" s="92" t="s">
        <v>5781</v>
      </c>
      <c r="C6000" s="92" t="s">
        <v>5782</v>
      </c>
      <c r="D6000" s="92" t="s">
        <v>6462</v>
      </c>
      <c r="E6000" s="170">
        <v>41.34</v>
      </c>
    </row>
    <row r="6001" spans="2:5" ht="50.1" customHeight="1">
      <c r="B6001" s="92" t="s">
        <v>5783</v>
      </c>
      <c r="C6001" s="92" t="s">
        <v>5784</v>
      </c>
      <c r="D6001" s="92" t="s">
        <v>6462</v>
      </c>
      <c r="E6001" s="170">
        <v>70.48</v>
      </c>
    </row>
    <row r="6002" spans="2:5" ht="50.1" customHeight="1">
      <c r="B6002" s="171">
        <v>84127</v>
      </c>
      <c r="C6002" s="92" t="s">
        <v>5785</v>
      </c>
      <c r="D6002" s="92" t="s">
        <v>6462</v>
      </c>
      <c r="E6002" s="170">
        <v>279.33</v>
      </c>
    </row>
    <row r="6003" spans="2:5" ht="50.1" customHeight="1">
      <c r="B6003" s="171">
        <v>40841</v>
      </c>
      <c r="C6003" s="92" t="s">
        <v>5786</v>
      </c>
      <c r="D6003" s="92" t="s">
        <v>6219</v>
      </c>
      <c r="E6003" s="170">
        <v>101.2</v>
      </c>
    </row>
    <row r="6004" spans="2:5" ht="50.1" customHeight="1">
      <c r="B6004" s="171">
        <v>71516</v>
      </c>
      <c r="C6004" s="92" t="s">
        <v>5787</v>
      </c>
      <c r="D6004" s="92" t="s">
        <v>6219</v>
      </c>
      <c r="E6004" s="170">
        <v>440</v>
      </c>
    </row>
    <row r="6005" spans="2:5" ht="50.1" customHeight="1">
      <c r="B6005" s="171">
        <v>73361</v>
      </c>
      <c r="C6005" s="92" t="s">
        <v>5788</v>
      </c>
      <c r="D6005" s="92" t="s">
        <v>25</v>
      </c>
      <c r="E6005" s="170">
        <v>330.83</v>
      </c>
    </row>
    <row r="6006" spans="2:5" ht="50.1" customHeight="1">
      <c r="B6006" s="171">
        <v>73714</v>
      </c>
      <c r="C6006" s="92" t="s">
        <v>5789</v>
      </c>
      <c r="D6006" s="92" t="s">
        <v>6219</v>
      </c>
      <c r="E6006" s="128">
        <v>1181.33</v>
      </c>
    </row>
    <row r="6007" spans="2:5" ht="50.1" customHeight="1">
      <c r="B6007" s="171">
        <v>86957</v>
      </c>
      <c r="C6007" s="92" t="s">
        <v>5790</v>
      </c>
      <c r="D6007" s="92" t="s">
        <v>6219</v>
      </c>
      <c r="E6007" s="170">
        <v>18.739999999999998</v>
      </c>
    </row>
    <row r="6008" spans="2:5" ht="50.1" customHeight="1">
      <c r="B6008" s="171">
        <v>86958</v>
      </c>
      <c r="C6008" s="92" t="s">
        <v>5791</v>
      </c>
      <c r="D6008" s="92" t="s">
        <v>6219</v>
      </c>
      <c r="E6008" s="170">
        <v>15.55</v>
      </c>
    </row>
    <row r="6009" spans="2:5" ht="50.1" customHeight="1">
      <c r="B6009" s="171">
        <v>97010</v>
      </c>
      <c r="C6009" s="92" t="s">
        <v>5792</v>
      </c>
      <c r="D6009" s="92" t="s">
        <v>6462</v>
      </c>
      <c r="E6009" s="170">
        <v>48.96</v>
      </c>
    </row>
    <row r="6010" spans="2:5" ht="50.1" customHeight="1">
      <c r="B6010" s="171">
        <v>97011</v>
      </c>
      <c r="C6010" s="92" t="s">
        <v>5793</v>
      </c>
      <c r="D6010" s="92" t="s">
        <v>6462</v>
      </c>
      <c r="E6010" s="170">
        <v>37.24</v>
      </c>
    </row>
    <row r="6011" spans="2:5" ht="50.1" customHeight="1">
      <c r="B6011" s="171">
        <v>97012</v>
      </c>
      <c r="C6011" s="92" t="s">
        <v>5794</v>
      </c>
      <c r="D6011" s="92" t="s">
        <v>6462</v>
      </c>
      <c r="E6011" s="170">
        <v>31.38</v>
      </c>
    </row>
    <row r="6012" spans="2:5" ht="50.1" customHeight="1">
      <c r="B6012" s="171">
        <v>97013</v>
      </c>
      <c r="C6012" s="92" t="s">
        <v>5795</v>
      </c>
      <c r="D6012" s="92" t="s">
        <v>6462</v>
      </c>
      <c r="E6012" s="170">
        <v>50.56</v>
      </c>
    </row>
    <row r="6013" spans="2:5" ht="50.1" customHeight="1">
      <c r="B6013" s="171">
        <v>97014</v>
      </c>
      <c r="C6013" s="92" t="s">
        <v>5796</v>
      </c>
      <c r="D6013" s="92" t="s">
        <v>6462</v>
      </c>
      <c r="E6013" s="170">
        <v>38.49</v>
      </c>
    </row>
    <row r="6014" spans="2:5" ht="50.1" customHeight="1">
      <c r="B6014" s="171">
        <v>97015</v>
      </c>
      <c r="C6014" s="92" t="s">
        <v>5797</v>
      </c>
      <c r="D6014" s="92" t="s">
        <v>6462</v>
      </c>
      <c r="E6014" s="170">
        <v>32.35</v>
      </c>
    </row>
    <row r="6015" spans="2:5" ht="50.1" customHeight="1">
      <c r="B6015" s="171">
        <v>97016</v>
      </c>
      <c r="C6015" s="92" t="s">
        <v>5798</v>
      </c>
      <c r="D6015" s="92" t="s">
        <v>6462</v>
      </c>
      <c r="E6015" s="170">
        <v>43.59</v>
      </c>
    </row>
    <row r="6016" spans="2:5" ht="50.1" customHeight="1">
      <c r="B6016" s="171">
        <v>97017</v>
      </c>
      <c r="C6016" s="92" t="s">
        <v>5799</v>
      </c>
      <c r="D6016" s="92" t="s">
        <v>6462</v>
      </c>
      <c r="E6016" s="170">
        <v>32.479999999999997</v>
      </c>
    </row>
    <row r="6017" spans="2:5" ht="50.1" customHeight="1">
      <c r="B6017" s="171">
        <v>97018</v>
      </c>
      <c r="C6017" s="92" t="s">
        <v>5800</v>
      </c>
      <c r="D6017" s="92" t="s">
        <v>6462</v>
      </c>
      <c r="E6017" s="170">
        <v>26.7</v>
      </c>
    </row>
    <row r="6018" spans="2:5" ht="50.1" customHeight="1">
      <c r="B6018" s="171">
        <v>97031</v>
      </c>
      <c r="C6018" s="92" t="s">
        <v>5801</v>
      </c>
      <c r="D6018" s="92" t="s">
        <v>6462</v>
      </c>
      <c r="E6018" s="170">
        <v>67.53</v>
      </c>
    </row>
    <row r="6019" spans="2:5" ht="50.1" customHeight="1">
      <c r="B6019" s="171">
        <v>97032</v>
      </c>
      <c r="C6019" s="92" t="s">
        <v>5802</v>
      </c>
      <c r="D6019" s="92" t="s">
        <v>6462</v>
      </c>
      <c r="E6019" s="170">
        <v>41.15</v>
      </c>
    </row>
    <row r="6020" spans="2:5" ht="50.1" customHeight="1">
      <c r="B6020" s="171">
        <v>97033</v>
      </c>
      <c r="C6020" s="92" t="s">
        <v>5803</v>
      </c>
      <c r="D6020" s="92" t="s">
        <v>6462</v>
      </c>
      <c r="E6020" s="170">
        <v>74.64</v>
      </c>
    </row>
    <row r="6021" spans="2:5" ht="50.1" customHeight="1">
      <c r="B6021" s="171">
        <v>97034</v>
      </c>
      <c r="C6021" s="92" t="s">
        <v>5804</v>
      </c>
      <c r="D6021" s="92" t="s">
        <v>6462</v>
      </c>
      <c r="E6021" s="170">
        <v>44.07</v>
      </c>
    </row>
    <row r="6022" spans="2:5" ht="50.1" customHeight="1">
      <c r="B6022" s="171">
        <v>97039</v>
      </c>
      <c r="C6022" s="92" t="s">
        <v>5805</v>
      </c>
      <c r="D6022" s="92" t="s">
        <v>6284</v>
      </c>
      <c r="E6022" s="170">
        <v>25.76</v>
      </c>
    </row>
    <row r="6023" spans="2:5" ht="50.1" customHeight="1">
      <c r="B6023" s="171">
        <v>97040</v>
      </c>
      <c r="C6023" s="92" t="s">
        <v>5806</v>
      </c>
      <c r="D6023" s="92" t="s">
        <v>6284</v>
      </c>
      <c r="E6023" s="170">
        <v>9.81</v>
      </c>
    </row>
    <row r="6024" spans="2:5" ht="50.1" customHeight="1">
      <c r="B6024" s="171">
        <v>97041</v>
      </c>
      <c r="C6024" s="92" t="s">
        <v>5807</v>
      </c>
      <c r="D6024" s="92" t="s">
        <v>6284</v>
      </c>
      <c r="E6024" s="170">
        <v>152.4</v>
      </c>
    </row>
    <row r="6025" spans="2:5" ht="50.1" customHeight="1">
      <c r="B6025" s="171">
        <v>97046</v>
      </c>
      <c r="C6025" s="92" t="s">
        <v>5808</v>
      </c>
      <c r="D6025" s="92" t="s">
        <v>6284</v>
      </c>
      <c r="E6025" s="170">
        <v>0.23</v>
      </c>
    </row>
    <row r="6026" spans="2:5" ht="50.1" customHeight="1">
      <c r="B6026" s="171">
        <v>97047</v>
      </c>
      <c r="C6026" s="92" t="s">
        <v>5809</v>
      </c>
      <c r="D6026" s="92" t="s">
        <v>6284</v>
      </c>
      <c r="E6026" s="170">
        <v>0.09</v>
      </c>
    </row>
    <row r="6027" spans="2:5" ht="50.1" customHeight="1">
      <c r="B6027" s="171">
        <v>97048</v>
      </c>
      <c r="C6027" s="92" t="s">
        <v>5810</v>
      </c>
      <c r="D6027" s="92" t="s">
        <v>6284</v>
      </c>
      <c r="E6027" s="170">
        <v>0.06</v>
      </c>
    </row>
    <row r="6028" spans="2:5" ht="50.1" customHeight="1">
      <c r="B6028" s="171">
        <v>97051</v>
      </c>
      <c r="C6028" s="92" t="s">
        <v>5811</v>
      </c>
      <c r="D6028" s="92" t="s">
        <v>6462</v>
      </c>
      <c r="E6028" s="170">
        <v>0.46</v>
      </c>
    </row>
    <row r="6029" spans="2:5" ht="50.1" customHeight="1">
      <c r="B6029" s="171">
        <v>97053</v>
      </c>
      <c r="C6029" s="92" t="s">
        <v>5812</v>
      </c>
      <c r="D6029" s="92" t="s">
        <v>6462</v>
      </c>
      <c r="E6029" s="170">
        <v>21.7</v>
      </c>
    </row>
    <row r="6030" spans="2:5" ht="50.1" customHeight="1">
      <c r="B6030" s="171">
        <v>97062</v>
      </c>
      <c r="C6030" s="92" t="s">
        <v>5813</v>
      </c>
      <c r="D6030" s="92" t="s">
        <v>6284</v>
      </c>
      <c r="E6030" s="170">
        <v>4.71</v>
      </c>
    </row>
    <row r="6031" spans="2:5" ht="50.1" customHeight="1">
      <c r="B6031" s="171">
        <v>97063</v>
      </c>
      <c r="C6031" s="92" t="s">
        <v>5814</v>
      </c>
      <c r="D6031" s="92" t="s">
        <v>6284</v>
      </c>
      <c r="E6031" s="170">
        <v>7.33</v>
      </c>
    </row>
    <row r="6032" spans="2:5" ht="50.1" customHeight="1">
      <c r="B6032" s="171">
        <v>97064</v>
      </c>
      <c r="C6032" s="92" t="s">
        <v>5815</v>
      </c>
      <c r="D6032" s="92" t="s">
        <v>6462</v>
      </c>
      <c r="E6032" s="170">
        <v>13.41</v>
      </c>
    </row>
    <row r="6033" spans="2:5" ht="50.1" customHeight="1">
      <c r="B6033" s="171">
        <v>97065</v>
      </c>
      <c r="C6033" s="92" t="s">
        <v>5816</v>
      </c>
      <c r="D6033" s="92" t="s">
        <v>25</v>
      </c>
      <c r="E6033" s="170">
        <v>4.54</v>
      </c>
    </row>
    <row r="6034" spans="2:5" ht="50.1" customHeight="1">
      <c r="B6034" s="171">
        <v>97066</v>
      </c>
      <c r="C6034" s="92" t="s">
        <v>5817</v>
      </c>
      <c r="D6034" s="92" t="s">
        <v>6284</v>
      </c>
      <c r="E6034" s="170">
        <v>43.37</v>
      </c>
    </row>
    <row r="6035" spans="2:5" ht="50.1" customHeight="1">
      <c r="B6035" s="171">
        <v>97067</v>
      </c>
      <c r="C6035" s="92" t="s">
        <v>5818</v>
      </c>
      <c r="D6035" s="92" t="s">
        <v>6462</v>
      </c>
      <c r="E6035" s="170">
        <v>581.25</v>
      </c>
    </row>
    <row r="6036" spans="2:5" ht="50.1" customHeight="1">
      <c r="B6036" s="92" t="s">
        <v>5819</v>
      </c>
      <c r="C6036" s="92" t="s">
        <v>5820</v>
      </c>
      <c r="D6036" s="92" t="s">
        <v>6219</v>
      </c>
      <c r="E6036" s="170">
        <v>83.38</v>
      </c>
    </row>
    <row r="6037" spans="2:5" ht="50.1" customHeight="1">
      <c r="B6037" s="171">
        <v>73672</v>
      </c>
      <c r="C6037" s="92" t="s">
        <v>18</v>
      </c>
      <c r="D6037" s="92" t="s">
        <v>6284</v>
      </c>
      <c r="E6037" s="170">
        <v>0.34</v>
      </c>
    </row>
    <row r="6038" spans="2:5" ht="50.1" customHeight="1">
      <c r="B6038" s="92" t="s">
        <v>5821</v>
      </c>
      <c r="C6038" s="92" t="s">
        <v>5822</v>
      </c>
      <c r="D6038" s="92" t="s">
        <v>6284</v>
      </c>
      <c r="E6038" s="170">
        <v>0.48</v>
      </c>
    </row>
    <row r="6039" spans="2:5" ht="50.1" customHeight="1">
      <c r="B6039" s="92" t="s">
        <v>5823</v>
      </c>
      <c r="C6039" s="92" t="s">
        <v>5824</v>
      </c>
      <c r="D6039" s="92" t="s">
        <v>6284</v>
      </c>
      <c r="E6039" s="170">
        <v>0.13</v>
      </c>
    </row>
    <row r="6040" spans="2:5" ht="50.1" customHeight="1">
      <c r="B6040" s="92" t="s">
        <v>5825</v>
      </c>
      <c r="C6040" s="92" t="s">
        <v>5826</v>
      </c>
      <c r="D6040" s="92" t="s">
        <v>6284</v>
      </c>
      <c r="E6040" s="170">
        <v>1.07</v>
      </c>
    </row>
    <row r="6041" spans="2:5" ht="50.1" customHeight="1">
      <c r="B6041" s="171">
        <v>85331</v>
      </c>
      <c r="C6041" s="92" t="s">
        <v>5827</v>
      </c>
      <c r="D6041" s="92" t="s">
        <v>6284</v>
      </c>
      <c r="E6041" s="170">
        <v>1.03</v>
      </c>
    </row>
    <row r="6042" spans="2:5" ht="50.1" customHeight="1">
      <c r="B6042" s="171">
        <v>85422</v>
      </c>
      <c r="C6042" s="92" t="s">
        <v>5828</v>
      </c>
      <c r="D6042" s="92" t="s">
        <v>6284</v>
      </c>
      <c r="E6042" s="170">
        <v>5.35</v>
      </c>
    </row>
    <row r="6043" spans="2:5" ht="50.1" customHeight="1">
      <c r="B6043" s="92" t="s">
        <v>5829</v>
      </c>
      <c r="C6043" s="92" t="s">
        <v>5830</v>
      </c>
      <c r="D6043" s="92" t="s">
        <v>6284</v>
      </c>
      <c r="E6043" s="170">
        <v>45.47</v>
      </c>
    </row>
    <row r="6044" spans="2:5" ht="50.1" customHeight="1">
      <c r="B6044" s="92" t="s">
        <v>5831</v>
      </c>
      <c r="C6044" s="92" t="s">
        <v>5832</v>
      </c>
      <c r="D6044" s="92" t="s">
        <v>6462</v>
      </c>
      <c r="E6044" s="170">
        <v>2.2200000000000002</v>
      </c>
    </row>
    <row r="6045" spans="2:5" ht="50.1" customHeight="1">
      <c r="B6045" s="92" t="s">
        <v>5833</v>
      </c>
      <c r="C6045" s="92" t="s">
        <v>5834</v>
      </c>
      <c r="D6045" s="92" t="s">
        <v>6284</v>
      </c>
      <c r="E6045" s="170">
        <v>58.93</v>
      </c>
    </row>
    <row r="6046" spans="2:5" ht="50.1" customHeight="1">
      <c r="B6046" s="92" t="s">
        <v>5835</v>
      </c>
      <c r="C6046" s="92" t="s">
        <v>5836</v>
      </c>
      <c r="D6046" s="92" t="s">
        <v>6284</v>
      </c>
      <c r="E6046" s="170">
        <v>48.53</v>
      </c>
    </row>
    <row r="6047" spans="2:5" ht="50.1" customHeight="1">
      <c r="B6047" s="171">
        <v>84126</v>
      </c>
      <c r="C6047" s="92" t="s">
        <v>5837</v>
      </c>
      <c r="D6047" s="92" t="s">
        <v>6284</v>
      </c>
      <c r="E6047" s="170">
        <v>31.59</v>
      </c>
    </row>
    <row r="6048" spans="2:5" ht="50.1" customHeight="1">
      <c r="B6048" s="171">
        <v>85421</v>
      </c>
      <c r="C6048" s="92" t="s">
        <v>5838</v>
      </c>
      <c r="D6048" s="92" t="s">
        <v>6284</v>
      </c>
      <c r="E6048" s="170">
        <v>10.53</v>
      </c>
    </row>
    <row r="6049" spans="2:5" ht="50.1" customHeight="1">
      <c r="B6049" s="171">
        <v>97621</v>
      </c>
      <c r="C6049" s="92" t="s">
        <v>5839</v>
      </c>
      <c r="D6049" s="92" t="s">
        <v>25</v>
      </c>
      <c r="E6049" s="170">
        <v>72.38</v>
      </c>
    </row>
    <row r="6050" spans="2:5" ht="50.1" customHeight="1">
      <c r="B6050" s="171">
        <v>97622</v>
      </c>
      <c r="C6050" s="92" t="s">
        <v>5840</v>
      </c>
      <c r="D6050" s="92" t="s">
        <v>25</v>
      </c>
      <c r="E6050" s="170">
        <v>35.270000000000003</v>
      </c>
    </row>
    <row r="6051" spans="2:5" ht="50.1" customHeight="1">
      <c r="B6051" s="171">
        <v>97623</v>
      </c>
      <c r="C6051" s="92" t="s">
        <v>5841</v>
      </c>
      <c r="D6051" s="92" t="s">
        <v>25</v>
      </c>
      <c r="E6051" s="170">
        <v>108.07</v>
      </c>
    </row>
    <row r="6052" spans="2:5" ht="50.1" customHeight="1">
      <c r="B6052" s="171">
        <v>97624</v>
      </c>
      <c r="C6052" s="92" t="s">
        <v>5842</v>
      </c>
      <c r="D6052" s="92" t="s">
        <v>25</v>
      </c>
      <c r="E6052" s="170">
        <v>66.319999999999993</v>
      </c>
    </row>
    <row r="6053" spans="2:5" ht="50.1" customHeight="1">
      <c r="B6053" s="171">
        <v>97625</v>
      </c>
      <c r="C6053" s="92" t="s">
        <v>5843</v>
      </c>
      <c r="D6053" s="92" t="s">
        <v>25</v>
      </c>
      <c r="E6053" s="170">
        <v>39.32</v>
      </c>
    </row>
    <row r="6054" spans="2:5" ht="50.1" customHeight="1">
      <c r="B6054" s="171">
        <v>97626</v>
      </c>
      <c r="C6054" s="92" t="s">
        <v>5844</v>
      </c>
      <c r="D6054" s="92" t="s">
        <v>25</v>
      </c>
      <c r="E6054" s="170">
        <v>366.41</v>
      </c>
    </row>
    <row r="6055" spans="2:5" ht="50.1" customHeight="1">
      <c r="B6055" s="171">
        <v>97627</v>
      </c>
      <c r="C6055" s="92" t="s">
        <v>5845</v>
      </c>
      <c r="D6055" s="92" t="s">
        <v>25</v>
      </c>
      <c r="E6055" s="170">
        <v>175.33</v>
      </c>
    </row>
    <row r="6056" spans="2:5" ht="50.1" customHeight="1">
      <c r="B6056" s="171">
        <v>97628</v>
      </c>
      <c r="C6056" s="92" t="s">
        <v>5846</v>
      </c>
      <c r="D6056" s="92" t="s">
        <v>25</v>
      </c>
      <c r="E6056" s="170">
        <v>174.35</v>
      </c>
    </row>
    <row r="6057" spans="2:5" ht="50.1" customHeight="1">
      <c r="B6057" s="171">
        <v>97629</v>
      </c>
      <c r="C6057" s="92" t="s">
        <v>5847</v>
      </c>
      <c r="D6057" s="92" t="s">
        <v>25</v>
      </c>
      <c r="E6057" s="170">
        <v>82.75</v>
      </c>
    </row>
    <row r="6058" spans="2:5" ht="50.1" customHeight="1">
      <c r="B6058" s="171">
        <v>97631</v>
      </c>
      <c r="C6058" s="92" t="s">
        <v>5848</v>
      </c>
      <c r="D6058" s="92" t="s">
        <v>6284</v>
      </c>
      <c r="E6058" s="170">
        <v>2.09</v>
      </c>
    </row>
    <row r="6059" spans="2:5" ht="50.1" customHeight="1">
      <c r="B6059" s="171">
        <v>97632</v>
      </c>
      <c r="C6059" s="92" t="s">
        <v>5849</v>
      </c>
      <c r="D6059" s="92" t="s">
        <v>6462</v>
      </c>
      <c r="E6059" s="170">
        <v>1.69</v>
      </c>
    </row>
    <row r="6060" spans="2:5" ht="50.1" customHeight="1">
      <c r="B6060" s="171">
        <v>97633</v>
      </c>
      <c r="C6060" s="92" t="s">
        <v>5850</v>
      </c>
      <c r="D6060" s="92" t="s">
        <v>6284</v>
      </c>
      <c r="E6060" s="170">
        <v>14.79</v>
      </c>
    </row>
    <row r="6061" spans="2:5" ht="50.1" customHeight="1">
      <c r="B6061" s="171">
        <v>97634</v>
      </c>
      <c r="C6061" s="92" t="s">
        <v>5851</v>
      </c>
      <c r="D6061" s="92" t="s">
        <v>6284</v>
      </c>
      <c r="E6061" s="170">
        <v>8.1300000000000008</v>
      </c>
    </row>
    <row r="6062" spans="2:5" ht="50.1" customHeight="1">
      <c r="B6062" s="171">
        <v>97635</v>
      </c>
      <c r="C6062" s="92" t="s">
        <v>5852</v>
      </c>
      <c r="D6062" s="92" t="s">
        <v>6284</v>
      </c>
      <c r="E6062" s="170">
        <v>8.56</v>
      </c>
    </row>
    <row r="6063" spans="2:5" ht="50.1" customHeight="1">
      <c r="B6063" s="171">
        <v>97636</v>
      </c>
      <c r="C6063" s="92" t="s">
        <v>5853</v>
      </c>
      <c r="D6063" s="92" t="s">
        <v>6284</v>
      </c>
      <c r="E6063" s="170">
        <v>9.2200000000000006</v>
      </c>
    </row>
    <row r="6064" spans="2:5" ht="50.1" customHeight="1">
      <c r="B6064" s="171">
        <v>97637</v>
      </c>
      <c r="C6064" s="92" t="s">
        <v>5854</v>
      </c>
      <c r="D6064" s="92" t="s">
        <v>6284</v>
      </c>
      <c r="E6064" s="170">
        <v>1.78</v>
      </c>
    </row>
    <row r="6065" spans="2:5" ht="50.1" customHeight="1">
      <c r="B6065" s="171">
        <v>97638</v>
      </c>
      <c r="C6065" s="92" t="s">
        <v>5855</v>
      </c>
      <c r="D6065" s="92" t="s">
        <v>6284</v>
      </c>
      <c r="E6065" s="170">
        <v>5.19</v>
      </c>
    </row>
    <row r="6066" spans="2:5" ht="50.1" customHeight="1">
      <c r="B6066" s="171">
        <v>97639</v>
      </c>
      <c r="C6066" s="92" t="s">
        <v>5856</v>
      </c>
      <c r="D6066" s="92" t="s">
        <v>6284</v>
      </c>
      <c r="E6066" s="170">
        <v>12.75</v>
      </c>
    </row>
    <row r="6067" spans="2:5" ht="50.1" customHeight="1">
      <c r="B6067" s="171">
        <v>97640</v>
      </c>
      <c r="C6067" s="92" t="s">
        <v>5857</v>
      </c>
      <c r="D6067" s="92" t="s">
        <v>6284</v>
      </c>
      <c r="E6067" s="170">
        <v>1.1200000000000001</v>
      </c>
    </row>
    <row r="6068" spans="2:5" ht="50.1" customHeight="1">
      <c r="B6068" s="171">
        <v>97641</v>
      </c>
      <c r="C6068" s="92" t="s">
        <v>5858</v>
      </c>
      <c r="D6068" s="92" t="s">
        <v>6284</v>
      </c>
      <c r="E6068" s="170">
        <v>3.18</v>
      </c>
    </row>
    <row r="6069" spans="2:5" ht="50.1" customHeight="1">
      <c r="B6069" s="171">
        <v>97642</v>
      </c>
      <c r="C6069" s="92" t="s">
        <v>5859</v>
      </c>
      <c r="D6069" s="92" t="s">
        <v>6284</v>
      </c>
      <c r="E6069" s="170">
        <v>2.02</v>
      </c>
    </row>
    <row r="6070" spans="2:5" ht="50.1" customHeight="1">
      <c r="B6070" s="171">
        <v>97643</v>
      </c>
      <c r="C6070" s="92" t="s">
        <v>5860</v>
      </c>
      <c r="D6070" s="92" t="s">
        <v>6284</v>
      </c>
      <c r="E6070" s="170">
        <v>15.65</v>
      </c>
    </row>
    <row r="6071" spans="2:5" ht="50.1" customHeight="1">
      <c r="B6071" s="171">
        <v>97644</v>
      </c>
      <c r="C6071" s="92" t="s">
        <v>5861</v>
      </c>
      <c r="D6071" s="92" t="s">
        <v>6284</v>
      </c>
      <c r="E6071" s="170">
        <v>5.89</v>
      </c>
    </row>
    <row r="6072" spans="2:5" ht="50.1" customHeight="1">
      <c r="B6072" s="171">
        <v>97645</v>
      </c>
      <c r="C6072" s="92" t="s">
        <v>5862</v>
      </c>
      <c r="D6072" s="92" t="s">
        <v>6284</v>
      </c>
      <c r="E6072" s="170">
        <v>17.239999999999998</v>
      </c>
    </row>
    <row r="6073" spans="2:5" ht="50.1" customHeight="1">
      <c r="B6073" s="171">
        <v>97647</v>
      </c>
      <c r="C6073" s="92" t="s">
        <v>5863</v>
      </c>
      <c r="D6073" s="92" t="s">
        <v>6284</v>
      </c>
      <c r="E6073" s="170">
        <v>2.2799999999999998</v>
      </c>
    </row>
    <row r="6074" spans="2:5" ht="50.1" customHeight="1">
      <c r="B6074" s="171">
        <v>97648</v>
      </c>
      <c r="C6074" s="92" t="s">
        <v>5864</v>
      </c>
      <c r="D6074" s="92" t="s">
        <v>6284</v>
      </c>
      <c r="E6074" s="170">
        <v>1.31</v>
      </c>
    </row>
    <row r="6075" spans="2:5" ht="50.1" customHeight="1">
      <c r="B6075" s="171">
        <v>97649</v>
      </c>
      <c r="C6075" s="92" t="s">
        <v>5865</v>
      </c>
      <c r="D6075" s="92" t="s">
        <v>6284</v>
      </c>
      <c r="E6075" s="170">
        <v>2.86</v>
      </c>
    </row>
    <row r="6076" spans="2:5" ht="50.1" customHeight="1">
      <c r="B6076" s="171">
        <v>97650</v>
      </c>
      <c r="C6076" s="92" t="s">
        <v>5866</v>
      </c>
      <c r="D6076" s="92" t="s">
        <v>6284</v>
      </c>
      <c r="E6076" s="170">
        <v>4.93</v>
      </c>
    </row>
    <row r="6077" spans="2:5" ht="50.1" customHeight="1">
      <c r="B6077" s="171">
        <v>97651</v>
      </c>
      <c r="C6077" s="92" t="s">
        <v>5867</v>
      </c>
      <c r="D6077" s="92" t="s">
        <v>6219</v>
      </c>
      <c r="E6077" s="170">
        <v>54.57</v>
      </c>
    </row>
    <row r="6078" spans="2:5" ht="50.1" customHeight="1">
      <c r="B6078" s="171">
        <v>97652</v>
      </c>
      <c r="C6078" s="92" t="s">
        <v>5868</v>
      </c>
      <c r="D6078" s="92" t="s">
        <v>6219</v>
      </c>
      <c r="E6078" s="170">
        <v>123.71</v>
      </c>
    </row>
    <row r="6079" spans="2:5" ht="50.1" customHeight="1">
      <c r="B6079" s="171">
        <v>97653</v>
      </c>
      <c r="C6079" s="92" t="s">
        <v>5869</v>
      </c>
      <c r="D6079" s="92" t="s">
        <v>6219</v>
      </c>
      <c r="E6079" s="170">
        <v>82.54</v>
      </c>
    </row>
    <row r="6080" spans="2:5" ht="50.1" customHeight="1">
      <c r="B6080" s="171">
        <v>97654</v>
      </c>
      <c r="C6080" s="92" t="s">
        <v>5870</v>
      </c>
      <c r="D6080" s="92" t="s">
        <v>6219</v>
      </c>
      <c r="E6080" s="170">
        <v>101.46</v>
      </c>
    </row>
    <row r="6081" spans="2:5" ht="50.1" customHeight="1">
      <c r="B6081" s="171">
        <v>97655</v>
      </c>
      <c r="C6081" s="92" t="s">
        <v>5871</v>
      </c>
      <c r="D6081" s="92" t="s">
        <v>6284</v>
      </c>
      <c r="E6081" s="170">
        <v>15.2</v>
      </c>
    </row>
    <row r="6082" spans="2:5" ht="50.1" customHeight="1">
      <c r="B6082" s="171">
        <v>97656</v>
      </c>
      <c r="C6082" s="92" t="s">
        <v>5872</v>
      </c>
      <c r="D6082" s="92" t="s">
        <v>6219</v>
      </c>
      <c r="E6082" s="170">
        <v>150.28</v>
      </c>
    </row>
    <row r="6083" spans="2:5" ht="50.1" customHeight="1">
      <c r="B6083" s="171">
        <v>97657</v>
      </c>
      <c r="C6083" s="92" t="s">
        <v>5873</v>
      </c>
      <c r="D6083" s="92" t="s">
        <v>6219</v>
      </c>
      <c r="E6083" s="170">
        <v>297.87</v>
      </c>
    </row>
    <row r="6084" spans="2:5" ht="50.1" customHeight="1">
      <c r="B6084" s="171">
        <v>97658</v>
      </c>
      <c r="C6084" s="92" t="s">
        <v>5874</v>
      </c>
      <c r="D6084" s="92" t="s">
        <v>6219</v>
      </c>
      <c r="E6084" s="170">
        <v>119.06</v>
      </c>
    </row>
    <row r="6085" spans="2:5" ht="50.1" customHeight="1">
      <c r="B6085" s="171">
        <v>97659</v>
      </c>
      <c r="C6085" s="92" t="s">
        <v>5875</v>
      </c>
      <c r="D6085" s="92" t="s">
        <v>6219</v>
      </c>
      <c r="E6085" s="170">
        <v>160.83000000000001</v>
      </c>
    </row>
    <row r="6086" spans="2:5" ht="50.1" customHeight="1">
      <c r="B6086" s="171">
        <v>97660</v>
      </c>
      <c r="C6086" s="92" t="s">
        <v>5876</v>
      </c>
      <c r="D6086" s="92" t="s">
        <v>6219</v>
      </c>
      <c r="E6086" s="170">
        <v>0.42</v>
      </c>
    </row>
    <row r="6087" spans="2:5" ht="50.1" customHeight="1">
      <c r="B6087" s="171">
        <v>97661</v>
      </c>
      <c r="C6087" s="92" t="s">
        <v>5877</v>
      </c>
      <c r="D6087" s="92" t="s">
        <v>6462</v>
      </c>
      <c r="E6087" s="170">
        <v>0.43</v>
      </c>
    </row>
    <row r="6088" spans="2:5" ht="50.1" customHeight="1">
      <c r="B6088" s="171">
        <v>97662</v>
      </c>
      <c r="C6088" s="92" t="s">
        <v>5878</v>
      </c>
      <c r="D6088" s="92" t="s">
        <v>6462</v>
      </c>
      <c r="E6088" s="170">
        <v>0.3</v>
      </c>
    </row>
    <row r="6089" spans="2:5" ht="50.1" customHeight="1">
      <c r="B6089" s="171">
        <v>97663</v>
      </c>
      <c r="C6089" s="92" t="s">
        <v>5879</v>
      </c>
      <c r="D6089" s="92" t="s">
        <v>6219</v>
      </c>
      <c r="E6089" s="170">
        <v>7.79</v>
      </c>
    </row>
    <row r="6090" spans="2:5" ht="50.1" customHeight="1">
      <c r="B6090" s="171">
        <v>97664</v>
      </c>
      <c r="C6090" s="92" t="s">
        <v>5880</v>
      </c>
      <c r="D6090" s="92" t="s">
        <v>6219</v>
      </c>
      <c r="E6090" s="170">
        <v>0.96</v>
      </c>
    </row>
    <row r="6091" spans="2:5" ht="50.1" customHeight="1">
      <c r="B6091" s="171">
        <v>97665</v>
      </c>
      <c r="C6091" s="92" t="s">
        <v>5881</v>
      </c>
      <c r="D6091" s="92" t="s">
        <v>6219</v>
      </c>
      <c r="E6091" s="170">
        <v>0.82</v>
      </c>
    </row>
    <row r="6092" spans="2:5" ht="50.1" customHeight="1">
      <c r="B6092" s="171">
        <v>97666</v>
      </c>
      <c r="C6092" s="92" t="s">
        <v>5882</v>
      </c>
      <c r="D6092" s="92" t="s">
        <v>6219</v>
      </c>
      <c r="E6092" s="170">
        <v>5.68</v>
      </c>
    </row>
    <row r="6093" spans="2:5" ht="50.1" customHeight="1">
      <c r="B6093" s="171">
        <v>85423</v>
      </c>
      <c r="C6093" s="92" t="s">
        <v>5883</v>
      </c>
      <c r="D6093" s="92" t="s">
        <v>6284</v>
      </c>
      <c r="E6093" s="170">
        <v>6.19</v>
      </c>
    </row>
    <row r="6094" spans="2:5" ht="50.1" customHeight="1">
      <c r="B6094" s="171">
        <v>85424</v>
      </c>
      <c r="C6094" s="92" t="s">
        <v>5884</v>
      </c>
      <c r="D6094" s="92" t="s">
        <v>6284</v>
      </c>
      <c r="E6094" s="170">
        <v>18.87</v>
      </c>
    </row>
    <row r="6095" spans="2:5" ht="50.1" customHeight="1">
      <c r="B6095" s="171">
        <v>95967</v>
      </c>
      <c r="C6095" s="92" t="s">
        <v>5907</v>
      </c>
      <c r="D6095" s="92" t="s">
        <v>23</v>
      </c>
      <c r="E6095" s="170">
        <v>120.8</v>
      </c>
    </row>
    <row r="6096" spans="2:5" ht="50.1" customHeight="1">
      <c r="B6096" s="171">
        <v>99058</v>
      </c>
      <c r="C6096" s="92" t="s">
        <v>5908</v>
      </c>
      <c r="D6096" s="92" t="s">
        <v>6219</v>
      </c>
      <c r="E6096" s="170">
        <v>10.19</v>
      </c>
    </row>
    <row r="6097" spans="2:5" ht="50.1" customHeight="1">
      <c r="B6097" s="171">
        <v>99059</v>
      </c>
      <c r="C6097" s="92" t="s">
        <v>5909</v>
      </c>
      <c r="D6097" s="92" t="s">
        <v>6462</v>
      </c>
      <c r="E6097" s="170">
        <v>35.840000000000003</v>
      </c>
    </row>
    <row r="6098" spans="2:5" ht="50.1" customHeight="1">
      <c r="B6098" s="171">
        <v>99060</v>
      </c>
      <c r="C6098" s="92" t="s">
        <v>5910</v>
      </c>
      <c r="D6098" s="92" t="s">
        <v>6219</v>
      </c>
      <c r="E6098" s="170">
        <v>95.38</v>
      </c>
    </row>
    <row r="6099" spans="2:5" ht="50.1" customHeight="1">
      <c r="B6099" s="171">
        <v>99061</v>
      </c>
      <c r="C6099" s="92" t="s">
        <v>5911</v>
      </c>
      <c r="D6099" s="92" t="s">
        <v>6219</v>
      </c>
      <c r="E6099" s="170">
        <v>62.4</v>
      </c>
    </row>
    <row r="6100" spans="2:5" ht="50.1" customHeight="1">
      <c r="B6100" s="171">
        <v>99062</v>
      </c>
      <c r="C6100" s="92" t="s">
        <v>5912</v>
      </c>
      <c r="D6100" s="92" t="s">
        <v>6219</v>
      </c>
      <c r="E6100" s="170">
        <v>1.7</v>
      </c>
    </row>
    <row r="6101" spans="2:5" ht="50.1" customHeight="1">
      <c r="B6101" s="171">
        <v>99063</v>
      </c>
      <c r="C6101" s="92" t="s">
        <v>5913</v>
      </c>
      <c r="D6101" s="92" t="s">
        <v>6462</v>
      </c>
      <c r="E6101" s="170">
        <v>3.12</v>
      </c>
    </row>
    <row r="6102" spans="2:5" ht="50.1" customHeight="1">
      <c r="B6102" s="171">
        <v>99064</v>
      </c>
      <c r="C6102" s="92" t="s">
        <v>5914</v>
      </c>
      <c r="D6102" s="92" t="s">
        <v>6462</v>
      </c>
      <c r="E6102" s="170">
        <v>0.5</v>
      </c>
    </row>
    <row r="6103" spans="2:5" ht="50.1" customHeight="1">
      <c r="B6103" s="171">
        <v>78472</v>
      </c>
      <c r="C6103" s="92" t="s">
        <v>5915</v>
      </c>
      <c r="D6103" s="92" t="s">
        <v>6284</v>
      </c>
      <c r="E6103" s="170">
        <v>0.4</v>
      </c>
    </row>
    <row r="6104" spans="2:5" ht="50.1" customHeight="1">
      <c r="B6104" s="171">
        <v>93588</v>
      </c>
      <c r="C6104" s="92" t="s">
        <v>5916</v>
      </c>
      <c r="D6104" s="92" t="s">
        <v>9006</v>
      </c>
      <c r="E6104" s="170">
        <v>1.57</v>
      </c>
    </row>
    <row r="6105" spans="2:5" ht="50.1" customHeight="1">
      <c r="B6105" s="171">
        <v>93589</v>
      </c>
      <c r="C6105" s="92" t="s">
        <v>5917</v>
      </c>
      <c r="D6105" s="92" t="s">
        <v>9006</v>
      </c>
      <c r="E6105" s="170">
        <v>1.21</v>
      </c>
    </row>
    <row r="6106" spans="2:5" ht="50.1" customHeight="1">
      <c r="B6106" s="171">
        <v>93590</v>
      </c>
      <c r="C6106" s="92" t="s">
        <v>5918</v>
      </c>
      <c r="D6106" s="92" t="s">
        <v>9006</v>
      </c>
      <c r="E6106" s="170">
        <v>0.8</v>
      </c>
    </row>
    <row r="6107" spans="2:5" ht="50.1" customHeight="1">
      <c r="B6107" s="171">
        <v>93591</v>
      </c>
      <c r="C6107" s="92" t="s">
        <v>5919</v>
      </c>
      <c r="D6107" s="92" t="s">
        <v>9006</v>
      </c>
      <c r="E6107" s="170">
        <v>1.41</v>
      </c>
    </row>
    <row r="6108" spans="2:5" ht="50.1" customHeight="1">
      <c r="B6108" s="171">
        <v>93592</v>
      </c>
      <c r="C6108" s="92" t="s">
        <v>5920</v>
      </c>
      <c r="D6108" s="92" t="s">
        <v>9006</v>
      </c>
      <c r="E6108" s="170">
        <v>1.0900000000000001</v>
      </c>
    </row>
    <row r="6109" spans="2:5" ht="50.1" customHeight="1">
      <c r="B6109" s="171">
        <v>93593</v>
      </c>
      <c r="C6109" s="92" t="s">
        <v>5921</v>
      </c>
      <c r="D6109" s="92" t="s">
        <v>9006</v>
      </c>
      <c r="E6109" s="170">
        <v>0.72</v>
      </c>
    </row>
    <row r="6110" spans="2:5" ht="50.1" customHeight="1">
      <c r="B6110" s="171">
        <v>93594</v>
      </c>
      <c r="C6110" s="92" t="s">
        <v>5922</v>
      </c>
      <c r="D6110" s="92" t="s">
        <v>8313</v>
      </c>
      <c r="E6110" s="170">
        <v>1.05</v>
      </c>
    </row>
    <row r="6111" spans="2:5" ht="50.1" customHeight="1">
      <c r="B6111" s="171">
        <v>93595</v>
      </c>
      <c r="C6111" s="92" t="s">
        <v>5923</v>
      </c>
      <c r="D6111" s="92" t="s">
        <v>8313</v>
      </c>
      <c r="E6111" s="170">
        <v>0.8</v>
      </c>
    </row>
    <row r="6112" spans="2:5" ht="50.1" customHeight="1">
      <c r="B6112" s="171">
        <v>93596</v>
      </c>
      <c r="C6112" s="92" t="s">
        <v>5924</v>
      </c>
      <c r="D6112" s="92" t="s">
        <v>8313</v>
      </c>
      <c r="E6112" s="170">
        <v>0.53</v>
      </c>
    </row>
    <row r="6113" spans="2:5" ht="50.1" customHeight="1">
      <c r="B6113" s="171">
        <v>93597</v>
      </c>
      <c r="C6113" s="92" t="s">
        <v>5925</v>
      </c>
      <c r="D6113" s="92" t="s">
        <v>8313</v>
      </c>
      <c r="E6113" s="170">
        <v>0.94</v>
      </c>
    </row>
    <row r="6114" spans="2:5" ht="50.1" customHeight="1">
      <c r="B6114" s="171">
        <v>93598</v>
      </c>
      <c r="C6114" s="92" t="s">
        <v>5926</v>
      </c>
      <c r="D6114" s="92" t="s">
        <v>8313</v>
      </c>
      <c r="E6114" s="170">
        <v>0.72</v>
      </c>
    </row>
    <row r="6115" spans="2:5" ht="50.1" customHeight="1">
      <c r="B6115" s="171">
        <v>93599</v>
      </c>
      <c r="C6115" s="92" t="s">
        <v>5927</v>
      </c>
      <c r="D6115" s="92" t="s">
        <v>8313</v>
      </c>
      <c r="E6115" s="170">
        <v>0.48</v>
      </c>
    </row>
    <row r="6116" spans="2:5" ht="50.1" customHeight="1">
      <c r="B6116" s="171">
        <v>95425</v>
      </c>
      <c r="C6116" s="92" t="s">
        <v>5928</v>
      </c>
      <c r="D6116" s="92" t="s">
        <v>9006</v>
      </c>
      <c r="E6116" s="170">
        <v>1.22</v>
      </c>
    </row>
    <row r="6117" spans="2:5" ht="50.1" customHeight="1">
      <c r="B6117" s="171">
        <v>95426</v>
      </c>
      <c r="C6117" s="92" t="s">
        <v>5929</v>
      </c>
      <c r="D6117" s="92" t="s">
        <v>9006</v>
      </c>
      <c r="E6117" s="170">
        <v>0.94</v>
      </c>
    </row>
    <row r="6118" spans="2:5" ht="50.1" customHeight="1">
      <c r="B6118" s="171">
        <v>95427</v>
      </c>
      <c r="C6118" s="92" t="s">
        <v>5930</v>
      </c>
      <c r="D6118" s="92" t="s">
        <v>9006</v>
      </c>
      <c r="E6118" s="170">
        <v>0.62</v>
      </c>
    </row>
    <row r="6119" spans="2:5" ht="50.1" customHeight="1">
      <c r="B6119" s="171">
        <v>95428</v>
      </c>
      <c r="C6119" s="92" t="s">
        <v>5931</v>
      </c>
      <c r="D6119" s="92" t="s">
        <v>8313</v>
      </c>
      <c r="E6119" s="170">
        <v>0.81</v>
      </c>
    </row>
    <row r="6120" spans="2:5" ht="50.1" customHeight="1">
      <c r="B6120" s="171">
        <v>95429</v>
      </c>
      <c r="C6120" s="92" t="s">
        <v>5932</v>
      </c>
      <c r="D6120" s="92" t="s">
        <v>8313</v>
      </c>
      <c r="E6120" s="170">
        <v>0.62</v>
      </c>
    </row>
    <row r="6121" spans="2:5" ht="50.1" customHeight="1">
      <c r="B6121" s="171">
        <v>95430</v>
      </c>
      <c r="C6121" s="92" t="s">
        <v>5933</v>
      </c>
      <c r="D6121" s="92" t="s">
        <v>8313</v>
      </c>
      <c r="E6121" s="170">
        <v>0.41</v>
      </c>
    </row>
    <row r="6122" spans="2:5" ht="50.1" customHeight="1">
      <c r="B6122" s="171">
        <v>95875</v>
      </c>
      <c r="C6122" s="92" t="s">
        <v>5934</v>
      </c>
      <c r="D6122" s="92" t="s">
        <v>9006</v>
      </c>
      <c r="E6122" s="170">
        <v>1.1299999999999999</v>
      </c>
    </row>
    <row r="6123" spans="2:5" ht="50.1" customHeight="1">
      <c r="B6123" s="171">
        <v>95876</v>
      </c>
      <c r="C6123" s="92" t="s">
        <v>5935</v>
      </c>
      <c r="D6123" s="92" t="s">
        <v>9006</v>
      </c>
      <c r="E6123" s="170">
        <v>1.01</v>
      </c>
    </row>
    <row r="6124" spans="2:5" ht="50.1" customHeight="1">
      <c r="B6124" s="171">
        <v>95877</v>
      </c>
      <c r="C6124" s="92" t="s">
        <v>5936</v>
      </c>
      <c r="D6124" s="92" t="s">
        <v>9006</v>
      </c>
      <c r="E6124" s="170">
        <v>0.87</v>
      </c>
    </row>
    <row r="6125" spans="2:5" ht="50.1" customHeight="1">
      <c r="B6125" s="171">
        <v>95878</v>
      </c>
      <c r="C6125" s="92" t="s">
        <v>5937</v>
      </c>
      <c r="D6125" s="92" t="s">
        <v>8313</v>
      </c>
      <c r="E6125" s="170">
        <v>0.75</v>
      </c>
    </row>
    <row r="6126" spans="2:5" ht="50.1" customHeight="1">
      <c r="B6126" s="171">
        <v>95879</v>
      </c>
      <c r="C6126" s="92" t="s">
        <v>5938</v>
      </c>
      <c r="D6126" s="92" t="s">
        <v>8313</v>
      </c>
      <c r="E6126" s="170">
        <v>0.68</v>
      </c>
    </row>
    <row r="6127" spans="2:5" ht="50.1" customHeight="1">
      <c r="B6127" s="171">
        <v>95880</v>
      </c>
      <c r="C6127" s="92" t="s">
        <v>5939</v>
      </c>
      <c r="D6127" s="92" t="s">
        <v>8313</v>
      </c>
      <c r="E6127" s="170">
        <v>0.57999999999999996</v>
      </c>
    </row>
    <row r="6128" spans="2:5" ht="50.1" customHeight="1">
      <c r="B6128" s="171">
        <v>93176</v>
      </c>
      <c r="C6128" s="92" t="s">
        <v>5940</v>
      </c>
      <c r="D6128" s="92" t="s">
        <v>8313</v>
      </c>
      <c r="E6128" s="170">
        <v>0.48</v>
      </c>
    </row>
    <row r="6129" spans="2:5" ht="50.1" customHeight="1">
      <c r="B6129" s="171">
        <v>93177</v>
      </c>
      <c r="C6129" s="92" t="s">
        <v>5941</v>
      </c>
      <c r="D6129" s="92" t="s">
        <v>8313</v>
      </c>
      <c r="E6129" s="170">
        <v>1.67</v>
      </c>
    </row>
    <row r="6130" spans="2:5" ht="50.1" customHeight="1">
      <c r="B6130" s="171">
        <v>93178</v>
      </c>
      <c r="C6130" s="92" t="s">
        <v>5942</v>
      </c>
      <c r="D6130" s="92" t="s">
        <v>8313</v>
      </c>
      <c r="E6130" s="170">
        <v>0.54</v>
      </c>
    </row>
    <row r="6131" spans="2:5" ht="50.1" customHeight="1">
      <c r="B6131" s="171">
        <v>93179</v>
      </c>
      <c r="C6131" s="92" t="s">
        <v>5943</v>
      </c>
      <c r="D6131" s="92" t="s">
        <v>8313</v>
      </c>
      <c r="E6131" s="170">
        <v>1.86</v>
      </c>
    </row>
    <row r="6132" spans="2:5" ht="50.1" customHeight="1">
      <c r="B6132" s="92" t="s">
        <v>5944</v>
      </c>
      <c r="C6132" s="92" t="s">
        <v>5945</v>
      </c>
      <c r="D6132" s="92" t="s">
        <v>6462</v>
      </c>
      <c r="E6132" s="170">
        <v>24.45</v>
      </c>
    </row>
    <row r="6133" spans="2:5" ht="50.1" customHeight="1">
      <c r="B6133" s="92" t="s">
        <v>5946</v>
      </c>
      <c r="C6133" s="92" t="s">
        <v>5947</v>
      </c>
      <c r="D6133" s="92" t="s">
        <v>6462</v>
      </c>
      <c r="E6133" s="170">
        <v>24.45</v>
      </c>
    </row>
    <row r="6134" spans="2:5" ht="50.1" customHeight="1">
      <c r="B6134" s="92" t="s">
        <v>5948</v>
      </c>
      <c r="C6134" s="92" t="s">
        <v>5949</v>
      </c>
      <c r="D6134" s="92" t="s">
        <v>6462</v>
      </c>
      <c r="E6134" s="170">
        <v>39.659999999999997</v>
      </c>
    </row>
    <row r="6135" spans="2:5" ht="50.1" customHeight="1">
      <c r="B6135" s="92" t="s">
        <v>5950</v>
      </c>
      <c r="C6135" s="92" t="s">
        <v>5951</v>
      </c>
      <c r="D6135" s="92" t="s">
        <v>6462</v>
      </c>
      <c r="E6135" s="170">
        <v>23.09</v>
      </c>
    </row>
    <row r="6136" spans="2:5" ht="50.1" customHeight="1">
      <c r="B6136" s="92" t="s">
        <v>5952</v>
      </c>
      <c r="C6136" s="92" t="s">
        <v>5953</v>
      </c>
      <c r="D6136" s="92" t="s">
        <v>6462</v>
      </c>
      <c r="E6136" s="170">
        <v>33.61</v>
      </c>
    </row>
    <row r="6137" spans="2:5" ht="50.1" customHeight="1">
      <c r="B6137" s="92" t="s">
        <v>5954</v>
      </c>
      <c r="C6137" s="92" t="s">
        <v>5955</v>
      </c>
      <c r="D6137" s="92" t="s">
        <v>6462</v>
      </c>
      <c r="E6137" s="170">
        <v>49.49</v>
      </c>
    </row>
    <row r="6138" spans="2:5" ht="50.1" customHeight="1">
      <c r="B6138" s="92" t="s">
        <v>5956</v>
      </c>
      <c r="C6138" s="92" t="s">
        <v>5957</v>
      </c>
      <c r="D6138" s="92" t="s">
        <v>6462</v>
      </c>
      <c r="E6138" s="170">
        <v>48.05</v>
      </c>
    </row>
    <row r="6139" spans="2:5" ht="50.1" customHeight="1">
      <c r="B6139" s="92" t="s">
        <v>5958</v>
      </c>
      <c r="C6139" s="92" t="s">
        <v>5959</v>
      </c>
      <c r="D6139" s="92" t="s">
        <v>6462</v>
      </c>
      <c r="E6139" s="170">
        <v>45.88</v>
      </c>
    </row>
    <row r="6140" spans="2:5" ht="50.1" customHeight="1">
      <c r="B6140" s="171">
        <v>85171</v>
      </c>
      <c r="C6140" s="92" t="s">
        <v>5960</v>
      </c>
      <c r="D6140" s="92" t="s">
        <v>6462</v>
      </c>
      <c r="E6140" s="170">
        <v>3.4</v>
      </c>
    </row>
    <row r="6141" spans="2:5" ht="50.1" customHeight="1">
      <c r="B6141" s="92" t="s">
        <v>5961</v>
      </c>
      <c r="C6141" s="92" t="s">
        <v>5962</v>
      </c>
      <c r="D6141" s="92" t="s">
        <v>6284</v>
      </c>
      <c r="E6141" s="170">
        <v>178.2</v>
      </c>
    </row>
    <row r="6142" spans="2:5" ht="50.1" customHeight="1">
      <c r="B6142" s="92" t="s">
        <v>5963</v>
      </c>
      <c r="C6142" s="92" t="s">
        <v>5964</v>
      </c>
      <c r="D6142" s="92" t="s">
        <v>6284</v>
      </c>
      <c r="E6142" s="170">
        <v>113.11</v>
      </c>
    </row>
    <row r="6143" spans="2:5" ht="50.1" customHeight="1">
      <c r="B6143" s="92" t="s">
        <v>5965</v>
      </c>
      <c r="C6143" s="92" t="s">
        <v>5966</v>
      </c>
      <c r="D6143" s="92" t="s">
        <v>6219</v>
      </c>
      <c r="E6143" s="170">
        <v>90.01</v>
      </c>
    </row>
    <row r="6144" spans="2:5" ht="50.1" customHeight="1">
      <c r="B6144" s="171">
        <v>98509</v>
      </c>
      <c r="C6144" s="92" t="s">
        <v>5967</v>
      </c>
      <c r="D6144" s="92" t="s">
        <v>6219</v>
      </c>
      <c r="E6144" s="170">
        <v>35.659999999999997</v>
      </c>
    </row>
    <row r="6145" spans="2:5" ht="50.1" customHeight="1">
      <c r="B6145" s="171">
        <v>98510</v>
      </c>
      <c r="C6145" s="92" t="s">
        <v>5968</v>
      </c>
      <c r="D6145" s="92" t="s">
        <v>6219</v>
      </c>
      <c r="E6145" s="170">
        <v>53.37</v>
      </c>
    </row>
    <row r="6146" spans="2:5" ht="50.1" customHeight="1">
      <c r="B6146" s="171">
        <v>98511</v>
      </c>
      <c r="C6146" s="92" t="s">
        <v>5969</v>
      </c>
      <c r="D6146" s="92" t="s">
        <v>6219</v>
      </c>
      <c r="E6146" s="170">
        <v>101.54</v>
      </c>
    </row>
    <row r="6147" spans="2:5" ht="50.1" customHeight="1">
      <c r="B6147" s="171">
        <v>98516</v>
      </c>
      <c r="C6147" s="92" t="s">
        <v>5970</v>
      </c>
      <c r="D6147" s="92" t="s">
        <v>6219</v>
      </c>
      <c r="E6147" s="170">
        <v>235.68</v>
      </c>
    </row>
    <row r="6148" spans="2:5" ht="50.1" customHeight="1">
      <c r="B6148" s="171">
        <v>98519</v>
      </c>
      <c r="C6148" s="92" t="s">
        <v>5971</v>
      </c>
      <c r="D6148" s="92" t="s">
        <v>6284</v>
      </c>
      <c r="E6148" s="170">
        <v>1.35</v>
      </c>
    </row>
    <row r="6149" spans="2:5" ht="50.1" customHeight="1">
      <c r="B6149" s="171">
        <v>98520</v>
      </c>
      <c r="C6149" s="92" t="s">
        <v>5972</v>
      </c>
      <c r="D6149" s="92" t="s">
        <v>6284</v>
      </c>
      <c r="E6149" s="170">
        <v>2.97</v>
      </c>
    </row>
    <row r="6150" spans="2:5" ht="50.1" customHeight="1">
      <c r="B6150" s="171">
        <v>98521</v>
      </c>
      <c r="C6150" s="92" t="s">
        <v>5973</v>
      </c>
      <c r="D6150" s="92" t="s">
        <v>6284</v>
      </c>
      <c r="E6150" s="170">
        <v>0.23</v>
      </c>
    </row>
    <row r="6151" spans="2:5" ht="50.1" customHeight="1">
      <c r="B6151" s="171">
        <v>98522</v>
      </c>
      <c r="C6151" s="92" t="s">
        <v>5974</v>
      </c>
      <c r="D6151" s="92" t="s">
        <v>6462</v>
      </c>
      <c r="E6151" s="170">
        <v>120.15</v>
      </c>
    </row>
    <row r="6152" spans="2:5" ht="50.1" customHeight="1">
      <c r="B6152" s="171">
        <v>98524</v>
      </c>
      <c r="C6152" s="92" t="s">
        <v>5975</v>
      </c>
      <c r="D6152" s="92" t="s">
        <v>6284</v>
      </c>
      <c r="E6152" s="170">
        <v>2.2400000000000002</v>
      </c>
    </row>
    <row r="6153" spans="2:5" ht="50.1" customHeight="1">
      <c r="B6153" s="171">
        <v>85179</v>
      </c>
      <c r="C6153" s="92" t="s">
        <v>5976</v>
      </c>
      <c r="D6153" s="92" t="s">
        <v>6284</v>
      </c>
      <c r="E6153" s="170">
        <v>12.28</v>
      </c>
    </row>
    <row r="6154" spans="2:5" ht="50.1" customHeight="1">
      <c r="B6154" s="171">
        <v>85180</v>
      </c>
      <c r="C6154" s="92" t="s">
        <v>5977</v>
      </c>
      <c r="D6154" s="92" t="s">
        <v>6284</v>
      </c>
      <c r="E6154" s="170">
        <v>12.28</v>
      </c>
    </row>
    <row r="6155" spans="2:5" ht="50.1" customHeight="1">
      <c r="B6155" s="171">
        <v>98503</v>
      </c>
      <c r="C6155" s="92" t="s">
        <v>5978</v>
      </c>
      <c r="D6155" s="92" t="s">
        <v>6284</v>
      </c>
      <c r="E6155" s="170">
        <v>11.67</v>
      </c>
    </row>
    <row r="6156" spans="2:5" ht="50.1" customHeight="1">
      <c r="B6156" s="171">
        <v>98504</v>
      </c>
      <c r="C6156" s="92" t="s">
        <v>5979</v>
      </c>
      <c r="D6156" s="92" t="s">
        <v>6284</v>
      </c>
      <c r="E6156" s="170">
        <v>7.75</v>
      </c>
    </row>
    <row r="6157" spans="2:5" ht="50.1" customHeight="1">
      <c r="B6157" s="171">
        <v>98505</v>
      </c>
      <c r="C6157" s="92" t="s">
        <v>5980</v>
      </c>
      <c r="D6157" s="92" t="s">
        <v>6284</v>
      </c>
      <c r="E6157" s="170">
        <v>51.26</v>
      </c>
    </row>
    <row r="6158" spans="2:5" ht="50.1" customHeight="1">
      <c r="B6158" s="171">
        <v>85184</v>
      </c>
      <c r="C6158" s="92" t="s">
        <v>5981</v>
      </c>
      <c r="D6158" s="92" t="s">
        <v>6284</v>
      </c>
      <c r="E6158" s="170">
        <v>3.34</v>
      </c>
    </row>
    <row r="6159" spans="2:5" ht="50.1" customHeight="1">
      <c r="B6159" s="171">
        <v>85185</v>
      </c>
      <c r="C6159" s="92" t="s">
        <v>5982</v>
      </c>
      <c r="D6159" s="92" t="s">
        <v>6284</v>
      </c>
      <c r="E6159" s="170">
        <v>4.47</v>
      </c>
    </row>
    <row r="6160" spans="2:5" ht="50.1" customHeight="1">
      <c r="B6160" s="171">
        <v>98525</v>
      </c>
      <c r="C6160" s="92" t="s">
        <v>5983</v>
      </c>
      <c r="D6160" s="92" t="s">
        <v>6284</v>
      </c>
      <c r="E6160" s="170">
        <v>0.26</v>
      </c>
    </row>
    <row r="6161" spans="2:5" ht="50.1" customHeight="1">
      <c r="B6161" s="171">
        <v>98526</v>
      </c>
      <c r="C6161" s="92" t="s">
        <v>5984</v>
      </c>
      <c r="D6161" s="92" t="s">
        <v>6219</v>
      </c>
      <c r="E6161" s="170">
        <v>54.41</v>
      </c>
    </row>
    <row r="6162" spans="2:5" ht="50.1" customHeight="1">
      <c r="B6162" s="171">
        <v>98527</v>
      </c>
      <c r="C6162" s="92" t="s">
        <v>5985</v>
      </c>
      <c r="D6162" s="92" t="s">
        <v>6219</v>
      </c>
      <c r="E6162" s="170">
        <v>117.14</v>
      </c>
    </row>
    <row r="6163" spans="2:5" ht="50.1" customHeight="1">
      <c r="B6163" s="171">
        <v>98528</v>
      </c>
      <c r="C6163" s="92" t="s">
        <v>5986</v>
      </c>
      <c r="D6163" s="92" t="s">
        <v>6219</v>
      </c>
      <c r="E6163" s="170">
        <v>171.3</v>
      </c>
    </row>
    <row r="6164" spans="2:5" ht="50.1" customHeight="1">
      <c r="B6164" s="171">
        <v>98529</v>
      </c>
      <c r="C6164" s="92" t="s">
        <v>5987</v>
      </c>
      <c r="D6164" s="92" t="s">
        <v>6219</v>
      </c>
      <c r="E6164" s="170">
        <v>48.32</v>
      </c>
    </row>
    <row r="6165" spans="2:5" ht="50.1" customHeight="1">
      <c r="B6165" s="171">
        <v>98530</v>
      </c>
      <c r="C6165" s="92" t="s">
        <v>5988</v>
      </c>
      <c r="D6165" s="92" t="s">
        <v>6219</v>
      </c>
      <c r="E6165" s="170">
        <v>86.07</v>
      </c>
    </row>
    <row r="6166" spans="2:5" ht="50.1" customHeight="1">
      <c r="B6166" s="171">
        <v>98531</v>
      </c>
      <c r="C6166" s="92" t="s">
        <v>5989</v>
      </c>
      <c r="D6166" s="92" t="s">
        <v>6219</v>
      </c>
      <c r="E6166" s="170">
        <v>187.47</v>
      </c>
    </row>
    <row r="6167" spans="2:5" ht="50.1" customHeight="1">
      <c r="B6167" s="171">
        <v>98532</v>
      </c>
      <c r="C6167" s="92" t="s">
        <v>5990</v>
      </c>
      <c r="D6167" s="92" t="s">
        <v>6219</v>
      </c>
      <c r="E6167" s="170">
        <v>66.41</v>
      </c>
    </row>
    <row r="6168" spans="2:5" ht="50.1" customHeight="1">
      <c r="B6168" s="171">
        <v>98533</v>
      </c>
      <c r="C6168" s="92" t="s">
        <v>5991</v>
      </c>
      <c r="D6168" s="92" t="s">
        <v>6219</v>
      </c>
      <c r="E6168" s="170">
        <v>182.21</v>
      </c>
    </row>
    <row r="6169" spans="2:5" ht="50.1" customHeight="1">
      <c r="B6169" s="171">
        <v>98534</v>
      </c>
      <c r="C6169" s="92" t="s">
        <v>5992</v>
      </c>
      <c r="D6169" s="92" t="s">
        <v>6219</v>
      </c>
      <c r="E6169" s="170">
        <v>466.42</v>
      </c>
    </row>
    <row r="6170" spans="2:5" ht="50.1" customHeight="1">
      <c r="B6170" s="171">
        <v>98535</v>
      </c>
      <c r="C6170" s="92" t="s">
        <v>5993</v>
      </c>
      <c r="D6170" s="92" t="s">
        <v>6219</v>
      </c>
      <c r="E6170" s="170">
        <v>738.92</v>
      </c>
    </row>
    <row r="6171" spans="2:5" ht="50.1" customHeight="1">
      <c r="B6171" s="171">
        <v>88238</v>
      </c>
      <c r="C6171" s="92" t="s">
        <v>5994</v>
      </c>
      <c r="D6171" s="92" t="s">
        <v>23</v>
      </c>
      <c r="E6171" s="170">
        <v>14.02</v>
      </c>
    </row>
    <row r="6172" spans="2:5" ht="50.1" customHeight="1">
      <c r="B6172" s="171">
        <v>88239</v>
      </c>
      <c r="C6172" s="92" t="s">
        <v>5995</v>
      </c>
      <c r="D6172" s="92" t="s">
        <v>23</v>
      </c>
      <c r="E6172" s="170">
        <v>15.34</v>
      </c>
    </row>
    <row r="6173" spans="2:5" ht="50.1" customHeight="1">
      <c r="B6173" s="171">
        <v>88240</v>
      </c>
      <c r="C6173" s="92" t="s">
        <v>5996</v>
      </c>
      <c r="D6173" s="92" t="s">
        <v>23</v>
      </c>
      <c r="E6173" s="170">
        <v>13.8</v>
      </c>
    </row>
    <row r="6174" spans="2:5" ht="50.1" customHeight="1">
      <c r="B6174" s="171">
        <v>88241</v>
      </c>
      <c r="C6174" s="92" t="s">
        <v>5997</v>
      </c>
      <c r="D6174" s="92" t="s">
        <v>23</v>
      </c>
      <c r="E6174" s="170">
        <v>14.38</v>
      </c>
    </row>
    <row r="6175" spans="2:5" ht="50.1" customHeight="1">
      <c r="B6175" s="171">
        <v>88242</v>
      </c>
      <c r="C6175" s="92" t="s">
        <v>5998</v>
      </c>
      <c r="D6175" s="92" t="s">
        <v>23</v>
      </c>
      <c r="E6175" s="170">
        <v>13.99</v>
      </c>
    </row>
    <row r="6176" spans="2:5" ht="50.1" customHeight="1">
      <c r="B6176" s="171">
        <v>88243</v>
      </c>
      <c r="C6176" s="92" t="s">
        <v>5999</v>
      </c>
      <c r="D6176" s="92" t="s">
        <v>23</v>
      </c>
      <c r="E6176" s="170">
        <v>16.149999999999999</v>
      </c>
    </row>
    <row r="6177" spans="2:5" ht="50.1" customHeight="1">
      <c r="B6177" s="171">
        <v>88245</v>
      </c>
      <c r="C6177" s="92" t="s">
        <v>6000</v>
      </c>
      <c r="D6177" s="92" t="s">
        <v>23</v>
      </c>
      <c r="E6177" s="170">
        <v>18.440000000000001</v>
      </c>
    </row>
    <row r="6178" spans="2:5" ht="50.1" customHeight="1">
      <c r="B6178" s="171">
        <v>88246</v>
      </c>
      <c r="C6178" s="92" t="s">
        <v>6001</v>
      </c>
      <c r="D6178" s="92" t="s">
        <v>23</v>
      </c>
      <c r="E6178" s="170">
        <v>17.62</v>
      </c>
    </row>
    <row r="6179" spans="2:5" ht="50.1" customHeight="1">
      <c r="B6179" s="171">
        <v>88247</v>
      </c>
      <c r="C6179" s="92" t="s">
        <v>6002</v>
      </c>
      <c r="D6179" s="92" t="s">
        <v>23</v>
      </c>
      <c r="E6179" s="170">
        <v>14.37</v>
      </c>
    </row>
    <row r="6180" spans="2:5" ht="50.1" customHeight="1">
      <c r="B6180" s="171">
        <v>88248</v>
      </c>
      <c r="C6180" s="92" t="s">
        <v>6003</v>
      </c>
      <c r="D6180" s="92" t="s">
        <v>23</v>
      </c>
      <c r="E6180" s="170">
        <v>13.87</v>
      </c>
    </row>
    <row r="6181" spans="2:5" ht="50.1" customHeight="1">
      <c r="B6181" s="171">
        <v>88249</v>
      </c>
      <c r="C6181" s="92" t="s">
        <v>6004</v>
      </c>
      <c r="D6181" s="92" t="s">
        <v>23</v>
      </c>
      <c r="E6181" s="170">
        <v>22.79</v>
      </c>
    </row>
    <row r="6182" spans="2:5" ht="50.1" customHeight="1">
      <c r="B6182" s="171">
        <v>88250</v>
      </c>
      <c r="C6182" s="92" t="s">
        <v>6005</v>
      </c>
      <c r="D6182" s="92" t="s">
        <v>23</v>
      </c>
      <c r="E6182" s="170">
        <v>14.73</v>
      </c>
    </row>
    <row r="6183" spans="2:5" ht="50.1" customHeight="1">
      <c r="B6183" s="171">
        <v>88251</v>
      </c>
      <c r="C6183" s="92" t="s">
        <v>6006</v>
      </c>
      <c r="D6183" s="92" t="s">
        <v>23</v>
      </c>
      <c r="E6183" s="170">
        <v>14.77</v>
      </c>
    </row>
    <row r="6184" spans="2:5" ht="50.1" customHeight="1">
      <c r="B6184" s="171">
        <v>88252</v>
      </c>
      <c r="C6184" s="92" t="s">
        <v>6007</v>
      </c>
      <c r="D6184" s="92" t="s">
        <v>23</v>
      </c>
      <c r="E6184" s="170">
        <v>14.03</v>
      </c>
    </row>
    <row r="6185" spans="2:5" ht="50.1" customHeight="1">
      <c r="B6185" s="171">
        <v>88253</v>
      </c>
      <c r="C6185" s="92" t="s">
        <v>6008</v>
      </c>
      <c r="D6185" s="92" t="s">
        <v>23</v>
      </c>
      <c r="E6185" s="170">
        <v>15.32</v>
      </c>
    </row>
    <row r="6186" spans="2:5" ht="50.1" customHeight="1">
      <c r="B6186" s="171">
        <v>88255</v>
      </c>
      <c r="C6186" s="92" t="s">
        <v>6009</v>
      </c>
      <c r="D6186" s="92" t="s">
        <v>23</v>
      </c>
      <c r="E6186" s="170">
        <v>25.36</v>
      </c>
    </row>
    <row r="6187" spans="2:5" ht="50.1" customHeight="1">
      <c r="B6187" s="171">
        <v>88256</v>
      </c>
      <c r="C6187" s="92" t="s">
        <v>6010</v>
      </c>
      <c r="D6187" s="92" t="s">
        <v>23</v>
      </c>
      <c r="E6187" s="170">
        <v>20.27</v>
      </c>
    </row>
    <row r="6188" spans="2:5" ht="50.1" customHeight="1">
      <c r="B6188" s="171">
        <v>88257</v>
      </c>
      <c r="C6188" s="92" t="s">
        <v>6011</v>
      </c>
      <c r="D6188" s="92" t="s">
        <v>23</v>
      </c>
      <c r="E6188" s="170">
        <v>15.01</v>
      </c>
    </row>
    <row r="6189" spans="2:5" ht="50.1" customHeight="1">
      <c r="B6189" s="171">
        <v>88258</v>
      </c>
      <c r="C6189" s="92" t="s">
        <v>6012</v>
      </c>
      <c r="D6189" s="92" t="s">
        <v>23</v>
      </c>
      <c r="E6189" s="170">
        <v>16.46</v>
      </c>
    </row>
    <row r="6190" spans="2:5" ht="50.1" customHeight="1">
      <c r="B6190" s="171">
        <v>88259</v>
      </c>
      <c r="C6190" s="92" t="s">
        <v>6013</v>
      </c>
      <c r="D6190" s="92" t="s">
        <v>23</v>
      </c>
      <c r="E6190" s="170">
        <v>21.7</v>
      </c>
    </row>
    <row r="6191" spans="2:5" ht="50.1" customHeight="1">
      <c r="B6191" s="171">
        <v>88260</v>
      </c>
      <c r="C6191" s="92" t="s">
        <v>6014</v>
      </c>
      <c r="D6191" s="92" t="s">
        <v>23</v>
      </c>
      <c r="E6191" s="170">
        <v>14.06</v>
      </c>
    </row>
    <row r="6192" spans="2:5" ht="50.1" customHeight="1">
      <c r="B6192" s="171">
        <v>88261</v>
      </c>
      <c r="C6192" s="92" t="s">
        <v>6015</v>
      </c>
      <c r="D6192" s="92" t="s">
        <v>23</v>
      </c>
      <c r="E6192" s="170">
        <v>16.68</v>
      </c>
    </row>
    <row r="6193" spans="2:5" ht="50.1" customHeight="1">
      <c r="B6193" s="171">
        <v>88262</v>
      </c>
      <c r="C6193" s="92" t="s">
        <v>6016</v>
      </c>
      <c r="D6193" s="92" t="s">
        <v>23</v>
      </c>
      <c r="E6193" s="170">
        <v>18.420000000000002</v>
      </c>
    </row>
    <row r="6194" spans="2:5" ht="50.1" customHeight="1">
      <c r="B6194" s="171">
        <v>88263</v>
      </c>
      <c r="C6194" s="92" t="s">
        <v>6017</v>
      </c>
      <c r="D6194" s="92" t="s">
        <v>23</v>
      </c>
      <c r="E6194" s="170">
        <v>14.16</v>
      </c>
    </row>
    <row r="6195" spans="2:5" ht="50.1" customHeight="1">
      <c r="B6195" s="171">
        <v>88264</v>
      </c>
      <c r="C6195" s="92" t="s">
        <v>6018</v>
      </c>
      <c r="D6195" s="92" t="s">
        <v>23</v>
      </c>
      <c r="E6195" s="170">
        <v>18.8</v>
      </c>
    </row>
    <row r="6196" spans="2:5" ht="50.1" customHeight="1">
      <c r="B6196" s="171">
        <v>88265</v>
      </c>
      <c r="C6196" s="92" t="s">
        <v>6019</v>
      </c>
      <c r="D6196" s="92" t="s">
        <v>23</v>
      </c>
      <c r="E6196" s="170">
        <v>18.899999999999999</v>
      </c>
    </row>
    <row r="6197" spans="2:5" ht="50.1" customHeight="1">
      <c r="B6197" s="171">
        <v>88266</v>
      </c>
      <c r="C6197" s="92" t="s">
        <v>6020</v>
      </c>
      <c r="D6197" s="92" t="s">
        <v>23</v>
      </c>
      <c r="E6197" s="170">
        <v>20.89</v>
      </c>
    </row>
    <row r="6198" spans="2:5" ht="50.1" customHeight="1">
      <c r="B6198" s="171">
        <v>88267</v>
      </c>
      <c r="C6198" s="92" t="s">
        <v>6021</v>
      </c>
      <c r="D6198" s="92" t="s">
        <v>23</v>
      </c>
      <c r="E6198" s="170">
        <v>18.170000000000002</v>
      </c>
    </row>
    <row r="6199" spans="2:5" ht="50.1" customHeight="1">
      <c r="B6199" s="171">
        <v>88268</v>
      </c>
      <c r="C6199" s="92" t="s">
        <v>6022</v>
      </c>
      <c r="D6199" s="92" t="s">
        <v>23</v>
      </c>
      <c r="E6199" s="170">
        <v>19.170000000000002</v>
      </c>
    </row>
    <row r="6200" spans="2:5" ht="50.1" customHeight="1">
      <c r="B6200" s="171">
        <v>88269</v>
      </c>
      <c r="C6200" s="92" t="s">
        <v>6023</v>
      </c>
      <c r="D6200" s="92" t="s">
        <v>23</v>
      </c>
      <c r="E6200" s="170">
        <v>18.440000000000001</v>
      </c>
    </row>
    <row r="6201" spans="2:5" ht="50.1" customHeight="1">
      <c r="B6201" s="171">
        <v>88270</v>
      </c>
      <c r="C6201" s="92" t="s">
        <v>6024</v>
      </c>
      <c r="D6201" s="92" t="s">
        <v>23</v>
      </c>
      <c r="E6201" s="170">
        <v>18.55</v>
      </c>
    </row>
    <row r="6202" spans="2:5" ht="50.1" customHeight="1">
      <c r="B6202" s="171">
        <v>88272</v>
      </c>
      <c r="C6202" s="92" t="s">
        <v>6025</v>
      </c>
      <c r="D6202" s="92" t="s">
        <v>23</v>
      </c>
      <c r="E6202" s="170">
        <v>17.46</v>
      </c>
    </row>
    <row r="6203" spans="2:5" ht="50.1" customHeight="1">
      <c r="B6203" s="171">
        <v>88273</v>
      </c>
      <c r="C6203" s="92" t="s">
        <v>6026</v>
      </c>
      <c r="D6203" s="92" t="s">
        <v>23</v>
      </c>
      <c r="E6203" s="170">
        <v>18.78</v>
      </c>
    </row>
    <row r="6204" spans="2:5" ht="50.1" customHeight="1">
      <c r="B6204" s="171">
        <v>88274</v>
      </c>
      <c r="C6204" s="92" t="s">
        <v>6027</v>
      </c>
      <c r="D6204" s="92" t="s">
        <v>23</v>
      </c>
      <c r="E6204" s="170">
        <v>18.8</v>
      </c>
    </row>
    <row r="6205" spans="2:5" ht="50.1" customHeight="1">
      <c r="B6205" s="171">
        <v>88275</v>
      </c>
      <c r="C6205" s="92" t="s">
        <v>6028</v>
      </c>
      <c r="D6205" s="92" t="s">
        <v>23</v>
      </c>
      <c r="E6205" s="170">
        <v>23.43</v>
      </c>
    </row>
    <row r="6206" spans="2:5" ht="50.1" customHeight="1">
      <c r="B6206" s="171">
        <v>88277</v>
      </c>
      <c r="C6206" s="92" t="s">
        <v>6029</v>
      </c>
      <c r="D6206" s="92" t="s">
        <v>23</v>
      </c>
      <c r="E6206" s="170">
        <v>19.329999999999998</v>
      </c>
    </row>
    <row r="6207" spans="2:5" ht="50.1" customHeight="1">
      <c r="B6207" s="171">
        <v>88278</v>
      </c>
      <c r="C6207" s="92" t="s">
        <v>6030</v>
      </c>
      <c r="D6207" s="92" t="s">
        <v>23</v>
      </c>
      <c r="E6207" s="170">
        <v>17.600000000000001</v>
      </c>
    </row>
    <row r="6208" spans="2:5" ht="50.1" customHeight="1">
      <c r="B6208" s="171">
        <v>88279</v>
      </c>
      <c r="C6208" s="92" t="s">
        <v>6031</v>
      </c>
      <c r="D6208" s="92" t="s">
        <v>23</v>
      </c>
      <c r="E6208" s="170">
        <v>20.100000000000001</v>
      </c>
    </row>
    <row r="6209" spans="2:5" ht="50.1" customHeight="1">
      <c r="B6209" s="171">
        <v>88281</v>
      </c>
      <c r="C6209" s="92" t="s">
        <v>6032</v>
      </c>
      <c r="D6209" s="92" t="s">
        <v>23</v>
      </c>
      <c r="E6209" s="170">
        <v>16.95</v>
      </c>
    </row>
    <row r="6210" spans="2:5" ht="50.1" customHeight="1">
      <c r="B6210" s="171">
        <v>88282</v>
      </c>
      <c r="C6210" s="92" t="s">
        <v>6033</v>
      </c>
      <c r="D6210" s="92" t="s">
        <v>23</v>
      </c>
      <c r="E6210" s="170">
        <v>17.809999999999999</v>
      </c>
    </row>
    <row r="6211" spans="2:5" ht="50.1" customHeight="1">
      <c r="B6211" s="171">
        <v>88283</v>
      </c>
      <c r="C6211" s="92" t="s">
        <v>6034</v>
      </c>
      <c r="D6211" s="92" t="s">
        <v>23</v>
      </c>
      <c r="E6211" s="170">
        <v>22.76</v>
      </c>
    </row>
    <row r="6212" spans="2:5" ht="50.1" customHeight="1">
      <c r="B6212" s="171">
        <v>88284</v>
      </c>
      <c r="C6212" s="92" t="s">
        <v>6035</v>
      </c>
      <c r="D6212" s="92" t="s">
        <v>23</v>
      </c>
      <c r="E6212" s="170">
        <v>16.39</v>
      </c>
    </row>
    <row r="6213" spans="2:5" ht="50.1" customHeight="1">
      <c r="B6213" s="171">
        <v>88285</v>
      </c>
      <c r="C6213" s="92" t="s">
        <v>6036</v>
      </c>
      <c r="D6213" s="92" t="s">
        <v>23</v>
      </c>
      <c r="E6213" s="170">
        <v>20.45</v>
      </c>
    </row>
    <row r="6214" spans="2:5" ht="50.1" customHeight="1">
      <c r="B6214" s="171">
        <v>88286</v>
      </c>
      <c r="C6214" s="92" t="s">
        <v>6037</v>
      </c>
      <c r="D6214" s="92" t="s">
        <v>23</v>
      </c>
      <c r="E6214" s="170">
        <v>18.399999999999999</v>
      </c>
    </row>
    <row r="6215" spans="2:5" ht="50.1" customHeight="1">
      <c r="B6215" s="171">
        <v>88288</v>
      </c>
      <c r="C6215" s="92" t="s">
        <v>6038</v>
      </c>
      <c r="D6215" s="92" t="s">
        <v>23</v>
      </c>
      <c r="E6215" s="170">
        <v>18.53</v>
      </c>
    </row>
    <row r="6216" spans="2:5" ht="50.1" customHeight="1">
      <c r="B6216" s="171">
        <v>88291</v>
      </c>
      <c r="C6216" s="92" t="s">
        <v>6039</v>
      </c>
      <c r="D6216" s="92" t="s">
        <v>23</v>
      </c>
      <c r="E6216" s="170">
        <v>16.38</v>
      </c>
    </row>
    <row r="6217" spans="2:5" ht="50.1" customHeight="1">
      <c r="B6217" s="171">
        <v>88292</v>
      </c>
      <c r="C6217" s="92" t="s">
        <v>6040</v>
      </c>
      <c r="D6217" s="92" t="s">
        <v>23</v>
      </c>
      <c r="E6217" s="170">
        <v>17.29</v>
      </c>
    </row>
    <row r="6218" spans="2:5" ht="50.1" customHeight="1">
      <c r="B6218" s="171">
        <v>88293</v>
      </c>
      <c r="C6218" s="92" t="s">
        <v>6041</v>
      </c>
      <c r="D6218" s="92" t="s">
        <v>23</v>
      </c>
      <c r="E6218" s="170">
        <v>19.47</v>
      </c>
    </row>
    <row r="6219" spans="2:5" ht="50.1" customHeight="1">
      <c r="B6219" s="171">
        <v>88294</v>
      </c>
      <c r="C6219" s="92" t="s">
        <v>6042</v>
      </c>
      <c r="D6219" s="92" t="s">
        <v>23</v>
      </c>
      <c r="E6219" s="170">
        <v>21.09</v>
      </c>
    </row>
    <row r="6220" spans="2:5" ht="50.1" customHeight="1">
      <c r="B6220" s="171">
        <v>88295</v>
      </c>
      <c r="C6220" s="92" t="s">
        <v>6043</v>
      </c>
      <c r="D6220" s="92" t="s">
        <v>23</v>
      </c>
      <c r="E6220" s="170">
        <v>17.66</v>
      </c>
    </row>
    <row r="6221" spans="2:5" ht="50.1" customHeight="1">
      <c r="B6221" s="171">
        <v>88296</v>
      </c>
      <c r="C6221" s="92" t="s">
        <v>6044</v>
      </c>
      <c r="D6221" s="92" t="s">
        <v>23</v>
      </c>
      <c r="E6221" s="170">
        <v>16.68</v>
      </c>
    </row>
    <row r="6222" spans="2:5" ht="50.1" customHeight="1">
      <c r="B6222" s="171">
        <v>88297</v>
      </c>
      <c r="C6222" s="92" t="s">
        <v>6045</v>
      </c>
      <c r="D6222" s="92" t="s">
        <v>23</v>
      </c>
      <c r="E6222" s="170">
        <v>18.440000000000001</v>
      </c>
    </row>
    <row r="6223" spans="2:5" ht="50.1" customHeight="1">
      <c r="B6223" s="171">
        <v>88298</v>
      </c>
      <c r="C6223" s="92" t="s">
        <v>6046</v>
      </c>
      <c r="D6223" s="92" t="s">
        <v>23</v>
      </c>
      <c r="E6223" s="170">
        <v>15.78</v>
      </c>
    </row>
    <row r="6224" spans="2:5" ht="50.1" customHeight="1">
      <c r="B6224" s="171">
        <v>88299</v>
      </c>
      <c r="C6224" s="92" t="s">
        <v>6047</v>
      </c>
      <c r="D6224" s="92" t="s">
        <v>23</v>
      </c>
      <c r="E6224" s="170">
        <v>19.739999999999998</v>
      </c>
    </row>
    <row r="6225" spans="2:5" ht="50.1" customHeight="1">
      <c r="B6225" s="171">
        <v>88300</v>
      </c>
      <c r="C6225" s="92" t="s">
        <v>6048</v>
      </c>
      <c r="D6225" s="92" t="s">
        <v>23</v>
      </c>
      <c r="E6225" s="170">
        <v>23.54</v>
      </c>
    </row>
    <row r="6226" spans="2:5" ht="50.1" customHeight="1">
      <c r="B6226" s="171">
        <v>88301</v>
      </c>
      <c r="C6226" s="92" t="s">
        <v>6049</v>
      </c>
      <c r="D6226" s="92" t="s">
        <v>23</v>
      </c>
      <c r="E6226" s="170">
        <v>20.96</v>
      </c>
    </row>
    <row r="6227" spans="2:5" ht="50.1" customHeight="1">
      <c r="B6227" s="171">
        <v>88302</v>
      </c>
      <c r="C6227" s="92" t="s">
        <v>6050</v>
      </c>
      <c r="D6227" s="92" t="s">
        <v>23</v>
      </c>
      <c r="E6227" s="170">
        <v>20.29</v>
      </c>
    </row>
    <row r="6228" spans="2:5" ht="50.1" customHeight="1">
      <c r="B6228" s="171">
        <v>88303</v>
      </c>
      <c r="C6228" s="92" t="s">
        <v>6051</v>
      </c>
      <c r="D6228" s="92" t="s">
        <v>23</v>
      </c>
      <c r="E6228" s="170">
        <v>16.309999999999999</v>
      </c>
    </row>
    <row r="6229" spans="2:5" ht="50.1" customHeight="1">
      <c r="B6229" s="171">
        <v>88304</v>
      </c>
      <c r="C6229" s="92" t="s">
        <v>6052</v>
      </c>
      <c r="D6229" s="92" t="s">
        <v>23</v>
      </c>
      <c r="E6229" s="170">
        <v>17.84</v>
      </c>
    </row>
    <row r="6230" spans="2:5" ht="50.1" customHeight="1">
      <c r="B6230" s="171">
        <v>88306</v>
      </c>
      <c r="C6230" s="92" t="s">
        <v>6053</v>
      </c>
      <c r="D6230" s="92" t="s">
        <v>23</v>
      </c>
      <c r="E6230" s="170">
        <v>23.75</v>
      </c>
    </row>
    <row r="6231" spans="2:5" ht="50.1" customHeight="1">
      <c r="B6231" s="171">
        <v>88307</v>
      </c>
      <c r="C6231" s="92" t="s">
        <v>6054</v>
      </c>
      <c r="D6231" s="92" t="s">
        <v>23</v>
      </c>
      <c r="E6231" s="170">
        <v>21.41</v>
      </c>
    </row>
    <row r="6232" spans="2:5" ht="50.1" customHeight="1">
      <c r="B6232" s="171">
        <v>88308</v>
      </c>
      <c r="C6232" s="92" t="s">
        <v>6055</v>
      </c>
      <c r="D6232" s="92" t="s">
        <v>23</v>
      </c>
      <c r="E6232" s="170">
        <v>20.27</v>
      </c>
    </row>
    <row r="6233" spans="2:5" ht="50.1" customHeight="1">
      <c r="B6233" s="171">
        <v>88309</v>
      </c>
      <c r="C6233" s="92" t="s">
        <v>6056</v>
      </c>
      <c r="D6233" s="92" t="s">
        <v>23</v>
      </c>
      <c r="E6233" s="170">
        <v>18.57</v>
      </c>
    </row>
    <row r="6234" spans="2:5" ht="50.1" customHeight="1">
      <c r="B6234" s="171">
        <v>88310</v>
      </c>
      <c r="C6234" s="92" t="s">
        <v>6057</v>
      </c>
      <c r="D6234" s="92" t="s">
        <v>23</v>
      </c>
      <c r="E6234" s="170">
        <v>19.690000000000001</v>
      </c>
    </row>
    <row r="6235" spans="2:5" ht="50.1" customHeight="1">
      <c r="B6235" s="171">
        <v>88311</v>
      </c>
      <c r="C6235" s="92" t="s">
        <v>6058</v>
      </c>
      <c r="D6235" s="92" t="s">
        <v>23</v>
      </c>
      <c r="E6235" s="170">
        <v>19.690000000000001</v>
      </c>
    </row>
    <row r="6236" spans="2:5" ht="50.1" customHeight="1">
      <c r="B6236" s="171">
        <v>88312</v>
      </c>
      <c r="C6236" s="92" t="s">
        <v>6059</v>
      </c>
      <c r="D6236" s="92" t="s">
        <v>23</v>
      </c>
      <c r="E6236" s="170">
        <v>20.79</v>
      </c>
    </row>
    <row r="6237" spans="2:5" ht="50.1" customHeight="1">
      <c r="B6237" s="171">
        <v>88313</v>
      </c>
      <c r="C6237" s="92" t="s">
        <v>6060</v>
      </c>
      <c r="D6237" s="92" t="s">
        <v>23</v>
      </c>
      <c r="E6237" s="170">
        <v>16.739999999999998</v>
      </c>
    </row>
    <row r="6238" spans="2:5" ht="50.1" customHeight="1">
      <c r="B6238" s="171">
        <v>88314</v>
      </c>
      <c r="C6238" s="92" t="s">
        <v>6061</v>
      </c>
      <c r="D6238" s="92" t="s">
        <v>23</v>
      </c>
      <c r="E6238" s="170">
        <v>14.67</v>
      </c>
    </row>
    <row r="6239" spans="2:5" ht="50.1" customHeight="1">
      <c r="B6239" s="171">
        <v>88315</v>
      </c>
      <c r="C6239" s="92" t="s">
        <v>6062</v>
      </c>
      <c r="D6239" s="92" t="s">
        <v>23</v>
      </c>
      <c r="E6239" s="170">
        <v>18.46</v>
      </c>
    </row>
    <row r="6240" spans="2:5" ht="50.1" customHeight="1">
      <c r="B6240" s="171">
        <v>88316</v>
      </c>
      <c r="C6240" s="92" t="s">
        <v>6063</v>
      </c>
      <c r="D6240" s="92" t="s">
        <v>23</v>
      </c>
      <c r="E6240" s="170">
        <v>13.38</v>
      </c>
    </row>
    <row r="6241" spans="2:5" ht="50.1" customHeight="1">
      <c r="B6241" s="171">
        <v>88317</v>
      </c>
      <c r="C6241" s="92" t="s">
        <v>6064</v>
      </c>
      <c r="D6241" s="92" t="s">
        <v>23</v>
      </c>
      <c r="E6241" s="170">
        <v>19.23</v>
      </c>
    </row>
    <row r="6242" spans="2:5" ht="50.1" customHeight="1">
      <c r="B6242" s="171">
        <v>88318</v>
      </c>
      <c r="C6242" s="92" t="s">
        <v>6065</v>
      </c>
      <c r="D6242" s="92" t="s">
        <v>23</v>
      </c>
      <c r="E6242" s="170">
        <v>22.01</v>
      </c>
    </row>
    <row r="6243" spans="2:5" ht="50.1" customHeight="1">
      <c r="B6243" s="171">
        <v>88320</v>
      </c>
      <c r="C6243" s="92" t="s">
        <v>6066</v>
      </c>
      <c r="D6243" s="92" t="s">
        <v>23</v>
      </c>
      <c r="E6243" s="170">
        <v>21.74</v>
      </c>
    </row>
    <row r="6244" spans="2:5" ht="50.1" customHeight="1">
      <c r="B6244" s="171">
        <v>88321</v>
      </c>
      <c r="C6244" s="92" t="s">
        <v>6067</v>
      </c>
      <c r="D6244" s="92" t="s">
        <v>23</v>
      </c>
      <c r="E6244" s="170">
        <v>27.65</v>
      </c>
    </row>
    <row r="6245" spans="2:5" ht="50.1" customHeight="1">
      <c r="B6245" s="171">
        <v>88322</v>
      </c>
      <c r="C6245" s="92" t="s">
        <v>6068</v>
      </c>
      <c r="D6245" s="92" t="s">
        <v>23</v>
      </c>
      <c r="E6245" s="170">
        <v>27.92</v>
      </c>
    </row>
    <row r="6246" spans="2:5" ht="50.1" customHeight="1">
      <c r="B6246" s="171">
        <v>88323</v>
      </c>
      <c r="C6246" s="92" t="s">
        <v>6069</v>
      </c>
      <c r="D6246" s="92" t="s">
        <v>23</v>
      </c>
      <c r="E6246" s="170">
        <v>20.190000000000001</v>
      </c>
    </row>
    <row r="6247" spans="2:5" ht="50.1" customHeight="1">
      <c r="B6247" s="171">
        <v>88324</v>
      </c>
      <c r="C6247" s="92" t="s">
        <v>6070</v>
      </c>
      <c r="D6247" s="92" t="s">
        <v>23</v>
      </c>
      <c r="E6247" s="170">
        <v>19.21</v>
      </c>
    </row>
    <row r="6248" spans="2:5" ht="50.1" customHeight="1">
      <c r="B6248" s="171">
        <v>88325</v>
      </c>
      <c r="C6248" s="92" t="s">
        <v>6071</v>
      </c>
      <c r="D6248" s="92" t="s">
        <v>23</v>
      </c>
      <c r="E6248" s="170">
        <v>15.73</v>
      </c>
    </row>
    <row r="6249" spans="2:5" ht="50.1" customHeight="1">
      <c r="B6249" s="171">
        <v>88326</v>
      </c>
      <c r="C6249" s="92" t="s">
        <v>6072</v>
      </c>
      <c r="D6249" s="92" t="s">
        <v>23</v>
      </c>
      <c r="E6249" s="170">
        <v>17.329999999999998</v>
      </c>
    </row>
    <row r="6250" spans="2:5" ht="50.1" customHeight="1">
      <c r="B6250" s="171">
        <v>88377</v>
      </c>
      <c r="C6250" s="92" t="s">
        <v>6073</v>
      </c>
      <c r="D6250" s="92" t="s">
        <v>23</v>
      </c>
      <c r="E6250" s="170">
        <v>15.91</v>
      </c>
    </row>
    <row r="6251" spans="2:5" ht="50.1" customHeight="1">
      <c r="B6251" s="171">
        <v>88441</v>
      </c>
      <c r="C6251" s="92" t="s">
        <v>6074</v>
      </c>
      <c r="D6251" s="92" t="s">
        <v>23</v>
      </c>
      <c r="E6251" s="170">
        <v>17.91</v>
      </c>
    </row>
    <row r="6252" spans="2:5" ht="50.1" customHeight="1">
      <c r="B6252" s="171">
        <v>88597</v>
      </c>
      <c r="C6252" s="92" t="s">
        <v>6075</v>
      </c>
      <c r="D6252" s="92" t="s">
        <v>23</v>
      </c>
      <c r="E6252" s="170">
        <v>52.75</v>
      </c>
    </row>
    <row r="6253" spans="2:5" ht="50.1" customHeight="1">
      <c r="B6253" s="171">
        <v>90766</v>
      </c>
      <c r="C6253" s="92" t="s">
        <v>6076</v>
      </c>
      <c r="D6253" s="92" t="s">
        <v>23</v>
      </c>
      <c r="E6253" s="170">
        <v>18.809999999999999</v>
      </c>
    </row>
    <row r="6254" spans="2:5" ht="50.1" customHeight="1">
      <c r="B6254" s="171">
        <v>90767</v>
      </c>
      <c r="C6254" s="92" t="s">
        <v>6077</v>
      </c>
      <c r="D6254" s="92" t="s">
        <v>23</v>
      </c>
      <c r="E6254" s="170">
        <v>18.63</v>
      </c>
    </row>
    <row r="6255" spans="2:5" ht="50.1" customHeight="1">
      <c r="B6255" s="171">
        <v>90768</v>
      </c>
      <c r="C6255" s="92" t="s">
        <v>6078</v>
      </c>
      <c r="D6255" s="92" t="s">
        <v>23</v>
      </c>
      <c r="E6255" s="170">
        <v>54.75</v>
      </c>
    </row>
    <row r="6256" spans="2:5" ht="50.1" customHeight="1">
      <c r="B6256" s="171">
        <v>90769</v>
      </c>
      <c r="C6256" s="92" t="s">
        <v>6079</v>
      </c>
      <c r="D6256" s="92" t="s">
        <v>23</v>
      </c>
      <c r="E6256" s="170">
        <v>77.37</v>
      </c>
    </row>
    <row r="6257" spans="2:5" ht="50.1" customHeight="1">
      <c r="B6257" s="171">
        <v>90770</v>
      </c>
      <c r="C6257" s="92" t="s">
        <v>6080</v>
      </c>
      <c r="D6257" s="92" t="s">
        <v>23</v>
      </c>
      <c r="E6257" s="170">
        <v>101.99</v>
      </c>
    </row>
    <row r="6258" spans="2:5" ht="50.1" customHeight="1">
      <c r="B6258" s="171">
        <v>90771</v>
      </c>
      <c r="C6258" s="92" t="s">
        <v>6081</v>
      </c>
      <c r="D6258" s="92" t="s">
        <v>23</v>
      </c>
      <c r="E6258" s="170">
        <v>46.77</v>
      </c>
    </row>
    <row r="6259" spans="2:5" ht="50.1" customHeight="1">
      <c r="B6259" s="171">
        <v>90772</v>
      </c>
      <c r="C6259" s="92" t="s">
        <v>6082</v>
      </c>
      <c r="D6259" s="92" t="s">
        <v>23</v>
      </c>
      <c r="E6259" s="170">
        <v>16.600000000000001</v>
      </c>
    </row>
    <row r="6260" spans="2:5" ht="50.1" customHeight="1">
      <c r="B6260" s="171">
        <v>90773</v>
      </c>
      <c r="C6260" s="92" t="s">
        <v>6083</v>
      </c>
      <c r="D6260" s="92" t="s">
        <v>23</v>
      </c>
      <c r="E6260" s="170">
        <v>38.94</v>
      </c>
    </row>
    <row r="6261" spans="2:5" ht="50.1" customHeight="1">
      <c r="B6261" s="171">
        <v>90775</v>
      </c>
      <c r="C6261" s="92" t="s">
        <v>6084</v>
      </c>
      <c r="D6261" s="92" t="s">
        <v>23</v>
      </c>
      <c r="E6261" s="170">
        <v>50.26</v>
      </c>
    </row>
    <row r="6262" spans="2:5" ht="50.1" customHeight="1">
      <c r="B6262" s="171">
        <v>90776</v>
      </c>
      <c r="C6262" s="92" t="s">
        <v>6085</v>
      </c>
      <c r="D6262" s="92" t="s">
        <v>23</v>
      </c>
      <c r="E6262" s="170">
        <v>36.340000000000003</v>
      </c>
    </row>
    <row r="6263" spans="2:5" ht="50.1" customHeight="1">
      <c r="B6263" s="171">
        <v>90777</v>
      </c>
      <c r="C6263" s="92" t="s">
        <v>6086</v>
      </c>
      <c r="D6263" s="92" t="s">
        <v>23</v>
      </c>
      <c r="E6263" s="170">
        <v>74.33</v>
      </c>
    </row>
    <row r="6264" spans="2:5" ht="50.1" customHeight="1">
      <c r="B6264" s="171">
        <v>90778</v>
      </c>
      <c r="C6264" s="92" t="s">
        <v>6087</v>
      </c>
      <c r="D6264" s="92" t="s">
        <v>23</v>
      </c>
      <c r="E6264" s="170">
        <v>84.46</v>
      </c>
    </row>
    <row r="6265" spans="2:5" ht="50.1" customHeight="1">
      <c r="B6265" s="171">
        <v>90779</v>
      </c>
      <c r="C6265" s="92" t="s">
        <v>6088</v>
      </c>
      <c r="D6265" s="92" t="s">
        <v>23</v>
      </c>
      <c r="E6265" s="170">
        <v>115.11</v>
      </c>
    </row>
    <row r="6266" spans="2:5" ht="50.1" customHeight="1">
      <c r="B6266" s="171">
        <v>90780</v>
      </c>
      <c r="C6266" s="92" t="s">
        <v>6089</v>
      </c>
      <c r="D6266" s="92" t="s">
        <v>23</v>
      </c>
      <c r="E6266" s="170">
        <v>51.42</v>
      </c>
    </row>
    <row r="6267" spans="2:5" ht="50.1" customHeight="1">
      <c r="B6267" s="171">
        <v>90781</v>
      </c>
      <c r="C6267" s="92" t="s">
        <v>6090</v>
      </c>
      <c r="D6267" s="92" t="s">
        <v>23</v>
      </c>
      <c r="E6267" s="170">
        <v>33.26</v>
      </c>
    </row>
    <row r="6268" spans="2:5" ht="50.1" customHeight="1">
      <c r="B6268" s="171">
        <v>91677</v>
      </c>
      <c r="C6268" s="92" t="s">
        <v>6091</v>
      </c>
      <c r="D6268" s="92" t="s">
        <v>23</v>
      </c>
      <c r="E6268" s="170">
        <v>75.55</v>
      </c>
    </row>
    <row r="6269" spans="2:5" ht="50.1" customHeight="1">
      <c r="B6269" s="171">
        <v>91678</v>
      </c>
      <c r="C6269" s="92" t="s">
        <v>6092</v>
      </c>
      <c r="D6269" s="92" t="s">
        <v>23</v>
      </c>
      <c r="E6269" s="170">
        <v>57.75</v>
      </c>
    </row>
    <row r="6270" spans="2:5" ht="50.1" customHeight="1">
      <c r="B6270" s="171">
        <v>93558</v>
      </c>
      <c r="C6270" s="92" t="s">
        <v>6093</v>
      </c>
      <c r="D6270" s="92" t="s">
        <v>16111</v>
      </c>
      <c r="E6270" s="128">
        <v>3747.45</v>
      </c>
    </row>
    <row r="6271" spans="2:5" ht="50.1" customHeight="1">
      <c r="B6271" s="171">
        <v>93559</v>
      </c>
      <c r="C6271" s="92" t="s">
        <v>6075</v>
      </c>
      <c r="D6271" s="92" t="s">
        <v>16111</v>
      </c>
      <c r="E6271" s="128">
        <v>6365.96</v>
      </c>
    </row>
    <row r="6272" spans="2:5" ht="50.1" customHeight="1">
      <c r="B6272" s="171">
        <v>93560</v>
      </c>
      <c r="C6272" s="92" t="s">
        <v>6083</v>
      </c>
      <c r="D6272" s="92" t="s">
        <v>16111</v>
      </c>
      <c r="E6272" s="128">
        <v>4757.21</v>
      </c>
    </row>
    <row r="6273" spans="2:5" ht="50.1" customHeight="1">
      <c r="B6273" s="171">
        <v>93561</v>
      </c>
      <c r="C6273" s="92" t="s">
        <v>6084</v>
      </c>
      <c r="D6273" s="92" t="s">
        <v>16111</v>
      </c>
      <c r="E6273" s="128">
        <v>6082.33</v>
      </c>
    </row>
    <row r="6274" spans="2:5" ht="50.1" customHeight="1">
      <c r="B6274" s="171">
        <v>93562</v>
      </c>
      <c r="C6274" s="92" t="s">
        <v>6081</v>
      </c>
      <c r="D6274" s="92" t="s">
        <v>16111</v>
      </c>
      <c r="E6274" s="128">
        <v>5669.04</v>
      </c>
    </row>
    <row r="6275" spans="2:5" ht="50.1" customHeight="1">
      <c r="B6275" s="171">
        <v>93563</v>
      </c>
      <c r="C6275" s="92" t="s">
        <v>6076</v>
      </c>
      <c r="D6275" s="92" t="s">
        <v>16111</v>
      </c>
      <c r="E6275" s="128">
        <v>3359.93</v>
      </c>
    </row>
    <row r="6276" spans="2:5" ht="50.1" customHeight="1">
      <c r="B6276" s="171">
        <v>93564</v>
      </c>
      <c r="C6276" s="92" t="s">
        <v>6077</v>
      </c>
      <c r="D6276" s="92" t="s">
        <v>16111</v>
      </c>
      <c r="E6276" s="128">
        <v>3320.32</v>
      </c>
    </row>
    <row r="6277" spans="2:5" ht="50.1" customHeight="1">
      <c r="B6277" s="171">
        <v>93565</v>
      </c>
      <c r="C6277" s="92" t="s">
        <v>6086</v>
      </c>
      <c r="D6277" s="92" t="s">
        <v>16111</v>
      </c>
      <c r="E6277" s="128">
        <v>13127.15</v>
      </c>
    </row>
    <row r="6278" spans="2:5" ht="50.1" customHeight="1">
      <c r="B6278" s="171">
        <v>93566</v>
      </c>
      <c r="C6278" s="92" t="s">
        <v>6082</v>
      </c>
      <c r="D6278" s="92" t="s">
        <v>16111</v>
      </c>
      <c r="E6278" s="128">
        <v>2971.45</v>
      </c>
    </row>
    <row r="6279" spans="2:5" ht="50.1" customHeight="1">
      <c r="B6279" s="171">
        <v>93567</v>
      </c>
      <c r="C6279" s="92" t="s">
        <v>6087</v>
      </c>
      <c r="D6279" s="92" t="s">
        <v>16111</v>
      </c>
      <c r="E6279" s="128">
        <v>14916.35</v>
      </c>
    </row>
    <row r="6280" spans="2:5" ht="50.1" customHeight="1">
      <c r="B6280" s="171">
        <v>93568</v>
      </c>
      <c r="C6280" s="92" t="s">
        <v>6088</v>
      </c>
      <c r="D6280" s="92" t="s">
        <v>16111</v>
      </c>
      <c r="E6280" s="128">
        <v>20323.72</v>
      </c>
    </row>
    <row r="6281" spans="2:5" ht="50.1" customHeight="1">
      <c r="B6281" s="171">
        <v>93569</v>
      </c>
      <c r="C6281" s="92" t="s">
        <v>6094</v>
      </c>
      <c r="D6281" s="92" t="s">
        <v>16111</v>
      </c>
      <c r="E6281" s="128">
        <v>9685.85</v>
      </c>
    </row>
    <row r="6282" spans="2:5" ht="50.1" customHeight="1">
      <c r="B6282" s="171">
        <v>93570</v>
      </c>
      <c r="C6282" s="92" t="s">
        <v>6095</v>
      </c>
      <c r="D6282" s="92" t="s">
        <v>16111</v>
      </c>
      <c r="E6282" s="128">
        <v>13681.74</v>
      </c>
    </row>
    <row r="6283" spans="2:5" ht="50.1" customHeight="1">
      <c r="B6283" s="171">
        <v>93571</v>
      </c>
      <c r="C6283" s="92" t="s">
        <v>6096</v>
      </c>
      <c r="D6283" s="92" t="s">
        <v>16111</v>
      </c>
      <c r="E6283" s="128">
        <v>18030.099999999999</v>
      </c>
    </row>
    <row r="6284" spans="2:5" ht="50.1" customHeight="1">
      <c r="B6284" s="171">
        <v>93572</v>
      </c>
      <c r="C6284" s="92" t="s">
        <v>6097</v>
      </c>
      <c r="D6284" s="92" t="s">
        <v>16111</v>
      </c>
      <c r="E6284" s="128">
        <v>6445.46</v>
      </c>
    </row>
    <row r="6285" spans="2:5" ht="50.1" customHeight="1">
      <c r="B6285" s="171">
        <v>94295</v>
      </c>
      <c r="C6285" s="92" t="s">
        <v>6089</v>
      </c>
      <c r="D6285" s="92" t="s">
        <v>16111</v>
      </c>
      <c r="E6285" s="128">
        <v>9078.4500000000007</v>
      </c>
    </row>
    <row r="6286" spans="2:5" ht="50.1" customHeight="1">
      <c r="B6286" s="171">
        <v>94296</v>
      </c>
      <c r="C6286" s="92" t="s">
        <v>6090</v>
      </c>
      <c r="D6286" s="92" t="s">
        <v>16111</v>
      </c>
      <c r="E6286" s="128">
        <v>6170.67</v>
      </c>
    </row>
    <row r="6287" spans="2:5" ht="50.1" customHeight="1">
      <c r="B6287" s="171">
        <v>95308</v>
      </c>
      <c r="C6287" s="92" t="s">
        <v>6098</v>
      </c>
      <c r="D6287" s="92" t="s">
        <v>23</v>
      </c>
      <c r="E6287" s="170">
        <v>0.09</v>
      </c>
    </row>
    <row r="6288" spans="2:5" ht="50.1" customHeight="1">
      <c r="B6288" s="171">
        <v>95309</v>
      </c>
      <c r="C6288" s="92" t="s">
        <v>6099</v>
      </c>
      <c r="D6288" s="92" t="s">
        <v>23</v>
      </c>
      <c r="E6288" s="170">
        <v>0.13</v>
      </c>
    </row>
    <row r="6289" spans="2:5" ht="50.1" customHeight="1">
      <c r="B6289" s="171">
        <v>95310</v>
      </c>
      <c r="C6289" s="92" t="s">
        <v>6100</v>
      </c>
      <c r="D6289" s="92" t="s">
        <v>23</v>
      </c>
      <c r="E6289" s="170">
        <v>0.09</v>
      </c>
    </row>
    <row r="6290" spans="2:5" ht="50.1" customHeight="1">
      <c r="B6290" s="171">
        <v>95311</v>
      </c>
      <c r="C6290" s="92" t="s">
        <v>6101</v>
      </c>
      <c r="D6290" s="92" t="s">
        <v>23</v>
      </c>
      <c r="E6290" s="170">
        <v>0.09</v>
      </c>
    </row>
    <row r="6291" spans="2:5" ht="50.1" customHeight="1">
      <c r="B6291" s="171">
        <v>95312</v>
      </c>
      <c r="C6291" s="92" t="s">
        <v>6102</v>
      </c>
      <c r="D6291" s="92" t="s">
        <v>23</v>
      </c>
      <c r="E6291" s="170">
        <v>0.11</v>
      </c>
    </row>
    <row r="6292" spans="2:5" ht="50.1" customHeight="1">
      <c r="B6292" s="171">
        <v>95313</v>
      </c>
      <c r="C6292" s="92" t="s">
        <v>6103</v>
      </c>
      <c r="D6292" s="92" t="s">
        <v>23</v>
      </c>
      <c r="E6292" s="170">
        <v>0.11</v>
      </c>
    </row>
    <row r="6293" spans="2:5" ht="50.1" customHeight="1">
      <c r="B6293" s="171">
        <v>95314</v>
      </c>
      <c r="C6293" s="92" t="s">
        <v>6104</v>
      </c>
      <c r="D6293" s="92" t="s">
        <v>23</v>
      </c>
      <c r="E6293" s="170">
        <v>0.13</v>
      </c>
    </row>
    <row r="6294" spans="2:5" ht="50.1" customHeight="1">
      <c r="B6294" s="171">
        <v>95315</v>
      </c>
      <c r="C6294" s="92" t="s">
        <v>6105</v>
      </c>
      <c r="D6294" s="92" t="s">
        <v>23</v>
      </c>
      <c r="E6294" s="170">
        <v>0.17</v>
      </c>
    </row>
    <row r="6295" spans="2:5" ht="50.1" customHeight="1">
      <c r="B6295" s="171">
        <v>95316</v>
      </c>
      <c r="C6295" s="92" t="s">
        <v>6106</v>
      </c>
      <c r="D6295" s="92" t="s">
        <v>23</v>
      </c>
      <c r="E6295" s="170">
        <v>0.3</v>
      </c>
    </row>
    <row r="6296" spans="2:5" ht="50.1" customHeight="1">
      <c r="B6296" s="171">
        <v>95317</v>
      </c>
      <c r="C6296" s="92" t="s">
        <v>6107</v>
      </c>
      <c r="D6296" s="92" t="s">
        <v>23</v>
      </c>
      <c r="E6296" s="170">
        <v>0.14000000000000001</v>
      </c>
    </row>
    <row r="6297" spans="2:5" ht="50.1" customHeight="1">
      <c r="B6297" s="171">
        <v>95318</v>
      </c>
      <c r="C6297" s="92" t="s">
        <v>6108</v>
      </c>
      <c r="D6297" s="92" t="s">
        <v>23</v>
      </c>
      <c r="E6297" s="170">
        <v>0.13</v>
      </c>
    </row>
    <row r="6298" spans="2:5" ht="50.1" customHeight="1">
      <c r="B6298" s="171">
        <v>95319</v>
      </c>
      <c r="C6298" s="92" t="s">
        <v>6109</v>
      </c>
      <c r="D6298" s="92" t="s">
        <v>23</v>
      </c>
      <c r="E6298" s="170">
        <v>0.1</v>
      </c>
    </row>
    <row r="6299" spans="2:5" ht="50.1" customHeight="1">
      <c r="B6299" s="171">
        <v>95320</v>
      </c>
      <c r="C6299" s="92" t="s">
        <v>6110</v>
      </c>
      <c r="D6299" s="92" t="s">
        <v>23</v>
      </c>
      <c r="E6299" s="170">
        <v>0.1</v>
      </c>
    </row>
    <row r="6300" spans="2:5" ht="50.1" customHeight="1">
      <c r="B6300" s="171">
        <v>95321</v>
      </c>
      <c r="C6300" s="92" t="s">
        <v>6111</v>
      </c>
      <c r="D6300" s="92" t="s">
        <v>23</v>
      </c>
      <c r="E6300" s="170">
        <v>0.09</v>
      </c>
    </row>
    <row r="6301" spans="2:5" ht="50.1" customHeight="1">
      <c r="B6301" s="171">
        <v>95322</v>
      </c>
      <c r="C6301" s="92" t="s">
        <v>6112</v>
      </c>
      <c r="D6301" s="92" t="s">
        <v>23</v>
      </c>
      <c r="E6301" s="170">
        <v>0.08</v>
      </c>
    </row>
    <row r="6302" spans="2:5" ht="50.1" customHeight="1">
      <c r="B6302" s="171">
        <v>95323</v>
      </c>
      <c r="C6302" s="92" t="s">
        <v>6113</v>
      </c>
      <c r="D6302" s="92" t="s">
        <v>23</v>
      </c>
      <c r="E6302" s="170">
        <v>0.14000000000000001</v>
      </c>
    </row>
    <row r="6303" spans="2:5" ht="50.1" customHeight="1">
      <c r="B6303" s="171">
        <v>95324</v>
      </c>
      <c r="C6303" s="92" t="s">
        <v>6114</v>
      </c>
      <c r="D6303" s="92" t="s">
        <v>23</v>
      </c>
      <c r="E6303" s="170">
        <v>0.19</v>
      </c>
    </row>
    <row r="6304" spans="2:5" ht="50.1" customHeight="1">
      <c r="B6304" s="171">
        <v>95325</v>
      </c>
      <c r="C6304" s="92" t="s">
        <v>6115</v>
      </c>
      <c r="D6304" s="92" t="s">
        <v>23</v>
      </c>
      <c r="E6304" s="170">
        <v>0.17</v>
      </c>
    </row>
    <row r="6305" spans="2:5" ht="50.1" customHeight="1">
      <c r="B6305" s="171">
        <v>95326</v>
      </c>
      <c r="C6305" s="92" t="s">
        <v>6116</v>
      </c>
      <c r="D6305" s="92" t="s">
        <v>23</v>
      </c>
      <c r="E6305" s="170">
        <v>0.05</v>
      </c>
    </row>
    <row r="6306" spans="2:5" ht="50.1" customHeight="1">
      <c r="B6306" s="171">
        <v>95327</v>
      </c>
      <c r="C6306" s="92" t="s">
        <v>6117</v>
      </c>
      <c r="D6306" s="92" t="s">
        <v>23</v>
      </c>
      <c r="E6306" s="170">
        <v>0.21</v>
      </c>
    </row>
    <row r="6307" spans="2:5" ht="50.1" customHeight="1">
      <c r="B6307" s="171">
        <v>95328</v>
      </c>
      <c r="C6307" s="92" t="s">
        <v>6118</v>
      </c>
      <c r="D6307" s="92" t="s">
        <v>23</v>
      </c>
      <c r="E6307" s="170">
        <v>0.09</v>
      </c>
    </row>
    <row r="6308" spans="2:5" ht="50.1" customHeight="1">
      <c r="B6308" s="171">
        <v>95329</v>
      </c>
      <c r="C6308" s="92" t="s">
        <v>6119</v>
      </c>
      <c r="D6308" s="92" t="s">
        <v>23</v>
      </c>
      <c r="E6308" s="170">
        <v>0.15</v>
      </c>
    </row>
    <row r="6309" spans="2:5" ht="50.1" customHeight="1">
      <c r="B6309" s="171">
        <v>95330</v>
      </c>
      <c r="C6309" s="92" t="s">
        <v>6120</v>
      </c>
      <c r="D6309" s="92" t="s">
        <v>23</v>
      </c>
      <c r="E6309" s="170">
        <v>0.13</v>
      </c>
    </row>
    <row r="6310" spans="2:5" ht="50.1" customHeight="1">
      <c r="B6310" s="171">
        <v>95331</v>
      </c>
      <c r="C6310" s="92" t="s">
        <v>6121</v>
      </c>
      <c r="D6310" s="92" t="s">
        <v>23</v>
      </c>
      <c r="E6310" s="170">
        <v>0.1</v>
      </c>
    </row>
    <row r="6311" spans="2:5" ht="50.1" customHeight="1">
      <c r="B6311" s="171">
        <v>95332</v>
      </c>
      <c r="C6311" s="92" t="s">
        <v>6122</v>
      </c>
      <c r="D6311" s="92" t="s">
        <v>23</v>
      </c>
      <c r="E6311" s="170">
        <v>0.43</v>
      </c>
    </row>
    <row r="6312" spans="2:5" ht="50.1" customHeight="1">
      <c r="B6312" s="171">
        <v>95333</v>
      </c>
      <c r="C6312" s="92" t="s">
        <v>6123</v>
      </c>
      <c r="D6312" s="92" t="s">
        <v>23</v>
      </c>
      <c r="E6312" s="170">
        <v>0.43</v>
      </c>
    </row>
    <row r="6313" spans="2:5" ht="50.1" customHeight="1">
      <c r="B6313" s="171">
        <v>95334</v>
      </c>
      <c r="C6313" s="92" t="s">
        <v>6124</v>
      </c>
      <c r="D6313" s="92" t="s">
        <v>23</v>
      </c>
      <c r="E6313" s="170">
        <v>0.41</v>
      </c>
    </row>
    <row r="6314" spans="2:5" ht="50.1" customHeight="1">
      <c r="B6314" s="171">
        <v>95335</v>
      </c>
      <c r="C6314" s="92" t="s">
        <v>6125</v>
      </c>
      <c r="D6314" s="92" t="s">
        <v>23</v>
      </c>
      <c r="E6314" s="170">
        <v>0.21</v>
      </c>
    </row>
    <row r="6315" spans="2:5" ht="50.1" customHeight="1">
      <c r="B6315" s="171">
        <v>95336</v>
      </c>
      <c r="C6315" s="92" t="s">
        <v>6126</v>
      </c>
      <c r="D6315" s="92" t="s">
        <v>23</v>
      </c>
      <c r="E6315" s="170">
        <v>0.14000000000000001</v>
      </c>
    </row>
    <row r="6316" spans="2:5" ht="50.1" customHeight="1">
      <c r="B6316" s="171">
        <v>95337</v>
      </c>
      <c r="C6316" s="92" t="s">
        <v>6127</v>
      </c>
      <c r="D6316" s="92" t="s">
        <v>23</v>
      </c>
      <c r="E6316" s="170">
        <v>0.13</v>
      </c>
    </row>
    <row r="6317" spans="2:5" ht="50.1" customHeight="1">
      <c r="B6317" s="171">
        <v>95338</v>
      </c>
      <c r="C6317" s="92" t="s">
        <v>6128</v>
      </c>
      <c r="D6317" s="92" t="s">
        <v>23</v>
      </c>
      <c r="E6317" s="170">
        <v>0.24</v>
      </c>
    </row>
    <row r="6318" spans="2:5" ht="50.1" customHeight="1">
      <c r="B6318" s="171">
        <v>95339</v>
      </c>
      <c r="C6318" s="92" t="s">
        <v>6129</v>
      </c>
      <c r="D6318" s="92" t="s">
        <v>23</v>
      </c>
      <c r="E6318" s="170">
        <v>0.18</v>
      </c>
    </row>
    <row r="6319" spans="2:5" ht="50.1" customHeight="1">
      <c r="B6319" s="171">
        <v>95340</v>
      </c>
      <c r="C6319" s="92" t="s">
        <v>6130</v>
      </c>
      <c r="D6319" s="92" t="s">
        <v>23</v>
      </c>
      <c r="E6319" s="170">
        <v>0.17</v>
      </c>
    </row>
    <row r="6320" spans="2:5" ht="50.1" customHeight="1">
      <c r="B6320" s="171">
        <v>95341</v>
      </c>
      <c r="C6320" s="92" t="s">
        <v>6131</v>
      </c>
      <c r="D6320" s="92" t="s">
        <v>23</v>
      </c>
      <c r="E6320" s="170">
        <v>0.17</v>
      </c>
    </row>
    <row r="6321" spans="2:5" ht="50.1" customHeight="1">
      <c r="B6321" s="171">
        <v>95342</v>
      </c>
      <c r="C6321" s="92" t="s">
        <v>6132</v>
      </c>
      <c r="D6321" s="92" t="s">
        <v>23</v>
      </c>
      <c r="E6321" s="170">
        <v>0.13</v>
      </c>
    </row>
    <row r="6322" spans="2:5" ht="50.1" customHeight="1">
      <c r="B6322" s="171">
        <v>95343</v>
      </c>
      <c r="C6322" s="92" t="s">
        <v>6133</v>
      </c>
      <c r="D6322" s="92" t="s">
        <v>23</v>
      </c>
      <c r="E6322" s="170">
        <v>0.19</v>
      </c>
    </row>
    <row r="6323" spans="2:5" ht="50.1" customHeight="1">
      <c r="B6323" s="171">
        <v>95344</v>
      </c>
      <c r="C6323" s="92" t="s">
        <v>6134</v>
      </c>
      <c r="D6323" s="92" t="s">
        <v>23</v>
      </c>
      <c r="E6323" s="170">
        <v>0.13</v>
      </c>
    </row>
    <row r="6324" spans="2:5" ht="50.1" customHeight="1">
      <c r="B6324" s="171">
        <v>95345</v>
      </c>
      <c r="C6324" s="92" t="s">
        <v>6135</v>
      </c>
      <c r="D6324" s="92" t="s">
        <v>23</v>
      </c>
      <c r="E6324" s="170">
        <v>0.39</v>
      </c>
    </row>
    <row r="6325" spans="2:5" ht="50.1" customHeight="1">
      <c r="B6325" s="171">
        <v>95346</v>
      </c>
      <c r="C6325" s="92" t="s">
        <v>6136</v>
      </c>
      <c r="D6325" s="92" t="s">
        <v>23</v>
      </c>
      <c r="E6325" s="170">
        <v>0.05</v>
      </c>
    </row>
    <row r="6326" spans="2:5" ht="50.1" customHeight="1">
      <c r="B6326" s="171">
        <v>95347</v>
      </c>
      <c r="C6326" s="92" t="s">
        <v>6137</v>
      </c>
      <c r="D6326" s="92" t="s">
        <v>23</v>
      </c>
      <c r="E6326" s="170">
        <v>0.06</v>
      </c>
    </row>
    <row r="6327" spans="2:5" ht="50.1" customHeight="1">
      <c r="B6327" s="171">
        <v>95348</v>
      </c>
      <c r="C6327" s="92" t="s">
        <v>6138</v>
      </c>
      <c r="D6327" s="92" t="s">
        <v>23</v>
      </c>
      <c r="E6327" s="170">
        <v>0.08</v>
      </c>
    </row>
    <row r="6328" spans="2:5" ht="50.1" customHeight="1">
      <c r="B6328" s="171">
        <v>95349</v>
      </c>
      <c r="C6328" s="92" t="s">
        <v>6139</v>
      </c>
      <c r="D6328" s="92" t="s">
        <v>23</v>
      </c>
      <c r="E6328" s="170">
        <v>0.05</v>
      </c>
    </row>
    <row r="6329" spans="2:5" ht="50.1" customHeight="1">
      <c r="B6329" s="171">
        <v>95350</v>
      </c>
      <c r="C6329" s="92" t="s">
        <v>6140</v>
      </c>
      <c r="D6329" s="92" t="s">
        <v>23</v>
      </c>
      <c r="E6329" s="170">
        <v>7.0000000000000007E-2</v>
      </c>
    </row>
    <row r="6330" spans="2:5" ht="50.1" customHeight="1">
      <c r="B6330" s="171">
        <v>95351</v>
      </c>
      <c r="C6330" s="92" t="s">
        <v>6141</v>
      </c>
      <c r="D6330" s="92" t="s">
        <v>23</v>
      </c>
      <c r="E6330" s="170">
        <v>0.2</v>
      </c>
    </row>
    <row r="6331" spans="2:5" ht="50.1" customHeight="1">
      <c r="B6331" s="171">
        <v>95352</v>
      </c>
      <c r="C6331" s="92" t="s">
        <v>6142</v>
      </c>
      <c r="D6331" s="92" t="s">
        <v>23</v>
      </c>
      <c r="E6331" s="170">
        <v>0.1</v>
      </c>
    </row>
    <row r="6332" spans="2:5" ht="50.1" customHeight="1">
      <c r="B6332" s="171">
        <v>95354</v>
      </c>
      <c r="C6332" s="92" t="s">
        <v>6143</v>
      </c>
      <c r="D6332" s="92" t="s">
        <v>23</v>
      </c>
      <c r="E6332" s="170">
        <v>0.08</v>
      </c>
    </row>
    <row r="6333" spans="2:5" ht="50.1" customHeight="1">
      <c r="B6333" s="171">
        <v>95355</v>
      </c>
      <c r="C6333" s="92" t="s">
        <v>6144</v>
      </c>
      <c r="D6333" s="92" t="s">
        <v>23</v>
      </c>
      <c r="E6333" s="170">
        <v>0.09</v>
      </c>
    </row>
    <row r="6334" spans="2:5" ht="50.1" customHeight="1">
      <c r="B6334" s="171">
        <v>95356</v>
      </c>
      <c r="C6334" s="92" t="s">
        <v>6145</v>
      </c>
      <c r="D6334" s="92" t="s">
        <v>23</v>
      </c>
      <c r="E6334" s="170">
        <v>0.1</v>
      </c>
    </row>
    <row r="6335" spans="2:5" ht="50.1" customHeight="1">
      <c r="B6335" s="171">
        <v>95357</v>
      </c>
      <c r="C6335" s="92" t="s">
        <v>6146</v>
      </c>
      <c r="D6335" s="92" t="s">
        <v>23</v>
      </c>
      <c r="E6335" s="170">
        <v>0.16</v>
      </c>
    </row>
    <row r="6336" spans="2:5" ht="50.1" customHeight="1">
      <c r="B6336" s="171">
        <v>95358</v>
      </c>
      <c r="C6336" s="92" t="s">
        <v>6147</v>
      </c>
      <c r="D6336" s="92" t="s">
        <v>23</v>
      </c>
      <c r="E6336" s="170">
        <v>0.19</v>
      </c>
    </row>
    <row r="6337" spans="2:5" ht="50.1" customHeight="1">
      <c r="B6337" s="171">
        <v>95359</v>
      </c>
      <c r="C6337" s="92" t="s">
        <v>6148</v>
      </c>
      <c r="D6337" s="92" t="s">
        <v>23</v>
      </c>
      <c r="E6337" s="170">
        <v>0.17</v>
      </c>
    </row>
    <row r="6338" spans="2:5" ht="50.1" customHeight="1">
      <c r="B6338" s="171">
        <v>95360</v>
      </c>
      <c r="C6338" s="92" t="s">
        <v>6149</v>
      </c>
      <c r="D6338" s="92" t="s">
        <v>23</v>
      </c>
      <c r="E6338" s="170">
        <v>0.14000000000000001</v>
      </c>
    </row>
    <row r="6339" spans="2:5" ht="50.1" customHeight="1">
      <c r="B6339" s="171">
        <v>95361</v>
      </c>
      <c r="C6339" s="92" t="s">
        <v>6150</v>
      </c>
      <c r="D6339" s="92" t="s">
        <v>23</v>
      </c>
      <c r="E6339" s="170">
        <v>0.08</v>
      </c>
    </row>
    <row r="6340" spans="2:5" ht="50.1" customHeight="1">
      <c r="B6340" s="171">
        <v>95362</v>
      </c>
      <c r="C6340" s="92" t="s">
        <v>6151</v>
      </c>
      <c r="D6340" s="92" t="s">
        <v>23</v>
      </c>
      <c r="E6340" s="170">
        <v>0.11</v>
      </c>
    </row>
    <row r="6341" spans="2:5" ht="50.1" customHeight="1">
      <c r="B6341" s="171">
        <v>95363</v>
      </c>
      <c r="C6341" s="92" t="s">
        <v>6152</v>
      </c>
      <c r="D6341" s="92" t="s">
        <v>23</v>
      </c>
      <c r="E6341" s="170">
        <v>0.13</v>
      </c>
    </row>
    <row r="6342" spans="2:5" ht="50.1" customHeight="1">
      <c r="B6342" s="171">
        <v>95364</v>
      </c>
      <c r="C6342" s="92" t="s">
        <v>6153</v>
      </c>
      <c r="D6342" s="92" t="s">
        <v>23</v>
      </c>
      <c r="E6342" s="170">
        <v>0.11</v>
      </c>
    </row>
    <row r="6343" spans="2:5" ht="50.1" customHeight="1">
      <c r="B6343" s="171">
        <v>95365</v>
      </c>
      <c r="C6343" s="92" t="s">
        <v>6154</v>
      </c>
      <c r="D6343" s="92" t="s">
        <v>23</v>
      </c>
      <c r="E6343" s="170">
        <v>0.11</v>
      </c>
    </row>
    <row r="6344" spans="2:5" ht="50.1" customHeight="1">
      <c r="B6344" s="171">
        <v>95366</v>
      </c>
      <c r="C6344" s="92" t="s">
        <v>6155</v>
      </c>
      <c r="D6344" s="92" t="s">
        <v>23</v>
      </c>
      <c r="E6344" s="170">
        <v>0.08</v>
      </c>
    </row>
    <row r="6345" spans="2:5" ht="50.1" customHeight="1">
      <c r="B6345" s="171">
        <v>95367</v>
      </c>
      <c r="C6345" s="92" t="s">
        <v>6156</v>
      </c>
      <c r="D6345" s="92" t="s">
        <v>23</v>
      </c>
      <c r="E6345" s="170">
        <v>0.09</v>
      </c>
    </row>
    <row r="6346" spans="2:5" ht="50.1" customHeight="1">
      <c r="B6346" s="171">
        <v>95368</v>
      </c>
      <c r="C6346" s="92" t="s">
        <v>6157</v>
      </c>
      <c r="D6346" s="92" t="s">
        <v>23</v>
      </c>
      <c r="E6346" s="170">
        <v>0.19</v>
      </c>
    </row>
    <row r="6347" spans="2:5" ht="50.1" customHeight="1">
      <c r="B6347" s="171">
        <v>95369</v>
      </c>
      <c r="C6347" s="92" t="s">
        <v>6158</v>
      </c>
      <c r="D6347" s="92" t="s">
        <v>23</v>
      </c>
      <c r="E6347" s="170">
        <v>0.12</v>
      </c>
    </row>
    <row r="6348" spans="2:5" ht="50.1" customHeight="1">
      <c r="B6348" s="171">
        <v>95370</v>
      </c>
      <c r="C6348" s="92" t="s">
        <v>6159</v>
      </c>
      <c r="D6348" s="92" t="s">
        <v>23</v>
      </c>
      <c r="E6348" s="170">
        <v>0.19</v>
      </c>
    </row>
    <row r="6349" spans="2:5" ht="50.1" customHeight="1">
      <c r="B6349" s="171">
        <v>95371</v>
      </c>
      <c r="C6349" s="92" t="s">
        <v>6160</v>
      </c>
      <c r="D6349" s="92" t="s">
        <v>23</v>
      </c>
      <c r="E6349" s="170">
        <v>0.24</v>
      </c>
    </row>
    <row r="6350" spans="2:5" ht="50.1" customHeight="1">
      <c r="B6350" s="171">
        <v>95372</v>
      </c>
      <c r="C6350" s="92" t="s">
        <v>6161</v>
      </c>
      <c r="D6350" s="92" t="s">
        <v>23</v>
      </c>
      <c r="E6350" s="170">
        <v>0.17</v>
      </c>
    </row>
    <row r="6351" spans="2:5" ht="50.1" customHeight="1">
      <c r="B6351" s="171">
        <v>95373</v>
      </c>
      <c r="C6351" s="92" t="s">
        <v>6162</v>
      </c>
      <c r="D6351" s="92" t="s">
        <v>23</v>
      </c>
      <c r="E6351" s="170">
        <v>0.17</v>
      </c>
    </row>
    <row r="6352" spans="2:5" ht="50.1" customHeight="1">
      <c r="B6352" s="171">
        <v>95374</v>
      </c>
      <c r="C6352" s="92" t="s">
        <v>6163</v>
      </c>
      <c r="D6352" s="92" t="s">
        <v>23</v>
      </c>
      <c r="E6352" s="170">
        <v>0.18</v>
      </c>
    </row>
    <row r="6353" spans="2:5" ht="50.1" customHeight="1">
      <c r="B6353" s="171">
        <v>95375</v>
      </c>
      <c r="C6353" s="92" t="s">
        <v>6164</v>
      </c>
      <c r="D6353" s="92" t="s">
        <v>23</v>
      </c>
      <c r="E6353" s="170">
        <v>0.23</v>
      </c>
    </row>
    <row r="6354" spans="2:5" ht="50.1" customHeight="1">
      <c r="B6354" s="171">
        <v>95376</v>
      </c>
      <c r="C6354" s="92" t="s">
        <v>6165</v>
      </c>
      <c r="D6354" s="92" t="s">
        <v>23</v>
      </c>
      <c r="E6354" s="170">
        <v>0.04</v>
      </c>
    </row>
    <row r="6355" spans="2:5" ht="50.1" customHeight="1">
      <c r="B6355" s="171">
        <v>95377</v>
      </c>
      <c r="C6355" s="92" t="s">
        <v>6166</v>
      </c>
      <c r="D6355" s="92" t="s">
        <v>23</v>
      </c>
      <c r="E6355" s="170">
        <v>0.13</v>
      </c>
    </row>
    <row r="6356" spans="2:5" ht="50.1" customHeight="1">
      <c r="B6356" s="171">
        <v>95378</v>
      </c>
      <c r="C6356" s="92" t="s">
        <v>6167</v>
      </c>
      <c r="D6356" s="92" t="s">
        <v>23</v>
      </c>
      <c r="E6356" s="170">
        <v>0.16</v>
      </c>
    </row>
    <row r="6357" spans="2:5" ht="50.1" customHeight="1">
      <c r="B6357" s="171">
        <v>95379</v>
      </c>
      <c r="C6357" s="92" t="s">
        <v>6168</v>
      </c>
      <c r="D6357" s="92" t="s">
        <v>23</v>
      </c>
      <c r="E6357" s="170">
        <v>0.13</v>
      </c>
    </row>
    <row r="6358" spans="2:5" ht="50.1" customHeight="1">
      <c r="B6358" s="171">
        <v>95380</v>
      </c>
      <c r="C6358" s="92" t="s">
        <v>6169</v>
      </c>
      <c r="D6358" s="92" t="s">
        <v>23</v>
      </c>
      <c r="E6358" s="170">
        <v>0.16</v>
      </c>
    </row>
    <row r="6359" spans="2:5" ht="50.1" customHeight="1">
      <c r="B6359" s="171">
        <v>95382</v>
      </c>
      <c r="C6359" s="92" t="s">
        <v>6170</v>
      </c>
      <c r="D6359" s="92" t="s">
        <v>23</v>
      </c>
      <c r="E6359" s="170">
        <v>0.16</v>
      </c>
    </row>
    <row r="6360" spans="2:5" ht="50.1" customHeight="1">
      <c r="B6360" s="171">
        <v>95383</v>
      </c>
      <c r="C6360" s="92" t="s">
        <v>6171</v>
      </c>
      <c r="D6360" s="92" t="s">
        <v>23</v>
      </c>
      <c r="E6360" s="170">
        <v>0.16</v>
      </c>
    </row>
    <row r="6361" spans="2:5" ht="50.1" customHeight="1">
      <c r="B6361" s="171">
        <v>95384</v>
      </c>
      <c r="C6361" s="92" t="s">
        <v>6172</v>
      </c>
      <c r="D6361" s="92" t="s">
        <v>23</v>
      </c>
      <c r="E6361" s="170">
        <v>0.22</v>
      </c>
    </row>
    <row r="6362" spans="2:5" ht="50.1" customHeight="1">
      <c r="B6362" s="171">
        <v>95385</v>
      </c>
      <c r="C6362" s="92" t="s">
        <v>6173</v>
      </c>
      <c r="D6362" s="92" t="s">
        <v>23</v>
      </c>
      <c r="E6362" s="170">
        <v>0.15</v>
      </c>
    </row>
    <row r="6363" spans="2:5" ht="50.1" customHeight="1">
      <c r="B6363" s="171">
        <v>95386</v>
      </c>
      <c r="C6363" s="92" t="s">
        <v>6174</v>
      </c>
      <c r="D6363" s="92" t="s">
        <v>23</v>
      </c>
      <c r="E6363" s="170">
        <v>0.14000000000000001</v>
      </c>
    </row>
    <row r="6364" spans="2:5" ht="50.1" customHeight="1">
      <c r="B6364" s="171">
        <v>95387</v>
      </c>
      <c r="C6364" s="92" t="s">
        <v>6175</v>
      </c>
      <c r="D6364" s="92" t="s">
        <v>23</v>
      </c>
      <c r="E6364" s="170">
        <v>0.14000000000000001</v>
      </c>
    </row>
    <row r="6365" spans="2:5" ht="50.1" customHeight="1">
      <c r="B6365" s="171">
        <v>95388</v>
      </c>
      <c r="C6365" s="92" t="s">
        <v>6176</v>
      </c>
      <c r="D6365" s="92" t="s">
        <v>23</v>
      </c>
      <c r="E6365" s="170">
        <v>0.05</v>
      </c>
    </row>
    <row r="6366" spans="2:5" ht="50.1" customHeight="1">
      <c r="B6366" s="171">
        <v>95389</v>
      </c>
      <c r="C6366" s="92" t="s">
        <v>6177</v>
      </c>
      <c r="D6366" s="92" t="s">
        <v>23</v>
      </c>
      <c r="E6366" s="170">
        <v>0.08</v>
      </c>
    </row>
    <row r="6367" spans="2:5" ht="50.1" customHeight="1">
      <c r="B6367" s="171">
        <v>95390</v>
      </c>
      <c r="C6367" s="92" t="s">
        <v>6178</v>
      </c>
      <c r="D6367" s="92" t="s">
        <v>23</v>
      </c>
      <c r="E6367" s="170">
        <v>0.05</v>
      </c>
    </row>
    <row r="6368" spans="2:5" ht="50.1" customHeight="1">
      <c r="B6368" s="171">
        <v>95391</v>
      </c>
      <c r="C6368" s="92" t="s">
        <v>6179</v>
      </c>
      <c r="D6368" s="92" t="s">
        <v>23</v>
      </c>
      <c r="E6368" s="170">
        <v>0.2</v>
      </c>
    </row>
    <row r="6369" spans="2:5" ht="50.1" customHeight="1">
      <c r="B6369" s="171">
        <v>95392</v>
      </c>
      <c r="C6369" s="92" t="s">
        <v>6180</v>
      </c>
      <c r="D6369" s="92" t="s">
        <v>23</v>
      </c>
      <c r="E6369" s="170">
        <v>0.06</v>
      </c>
    </row>
    <row r="6370" spans="2:5" ht="50.1" customHeight="1">
      <c r="B6370" s="171">
        <v>95393</v>
      </c>
      <c r="C6370" s="92" t="s">
        <v>6181</v>
      </c>
      <c r="D6370" s="92" t="s">
        <v>23</v>
      </c>
      <c r="E6370" s="170">
        <v>0.26</v>
      </c>
    </row>
    <row r="6371" spans="2:5" ht="50.1" customHeight="1">
      <c r="B6371" s="171">
        <v>95394</v>
      </c>
      <c r="C6371" s="92" t="s">
        <v>6182</v>
      </c>
      <c r="D6371" s="92" t="s">
        <v>23</v>
      </c>
      <c r="E6371" s="170">
        <v>0.35</v>
      </c>
    </row>
    <row r="6372" spans="2:5" ht="50.1" customHeight="1">
      <c r="B6372" s="171">
        <v>95395</v>
      </c>
      <c r="C6372" s="92" t="s">
        <v>6183</v>
      </c>
      <c r="D6372" s="92" t="s">
        <v>23</v>
      </c>
      <c r="E6372" s="170">
        <v>0.5</v>
      </c>
    </row>
    <row r="6373" spans="2:5" ht="50.1" customHeight="1">
      <c r="B6373" s="171">
        <v>95396</v>
      </c>
      <c r="C6373" s="92" t="s">
        <v>6184</v>
      </c>
      <c r="D6373" s="92" t="s">
        <v>23</v>
      </c>
      <c r="E6373" s="170">
        <v>0.67</v>
      </c>
    </row>
    <row r="6374" spans="2:5" ht="50.1" customHeight="1">
      <c r="B6374" s="171">
        <v>95397</v>
      </c>
      <c r="C6374" s="92" t="s">
        <v>6185</v>
      </c>
      <c r="D6374" s="92" t="s">
        <v>23</v>
      </c>
      <c r="E6374" s="170">
        <v>0.17</v>
      </c>
    </row>
    <row r="6375" spans="2:5" ht="50.1" customHeight="1">
      <c r="B6375" s="171">
        <v>95398</v>
      </c>
      <c r="C6375" s="92" t="s">
        <v>6186</v>
      </c>
      <c r="D6375" s="92" t="s">
        <v>23</v>
      </c>
      <c r="E6375" s="170">
        <v>0.05</v>
      </c>
    </row>
    <row r="6376" spans="2:5" ht="50.1" customHeight="1">
      <c r="B6376" s="171">
        <v>95399</v>
      </c>
      <c r="C6376" s="92" t="s">
        <v>6187</v>
      </c>
      <c r="D6376" s="92" t="s">
        <v>23</v>
      </c>
      <c r="E6376" s="170">
        <v>0.14000000000000001</v>
      </c>
    </row>
    <row r="6377" spans="2:5" ht="50.1" customHeight="1">
      <c r="B6377" s="171">
        <v>95400</v>
      </c>
      <c r="C6377" s="92" t="s">
        <v>6188</v>
      </c>
      <c r="D6377" s="92" t="s">
        <v>23</v>
      </c>
      <c r="E6377" s="170">
        <v>0.2</v>
      </c>
    </row>
    <row r="6378" spans="2:5" ht="50.1" customHeight="1">
      <c r="B6378" s="171">
        <v>95401</v>
      </c>
      <c r="C6378" s="92" t="s">
        <v>6189</v>
      </c>
      <c r="D6378" s="92" t="s">
        <v>23</v>
      </c>
      <c r="E6378" s="170">
        <v>0.55000000000000004</v>
      </c>
    </row>
    <row r="6379" spans="2:5" ht="50.1" customHeight="1">
      <c r="B6379" s="171">
        <v>95402</v>
      </c>
      <c r="C6379" s="92" t="s">
        <v>6190</v>
      </c>
      <c r="D6379" s="92" t="s">
        <v>23</v>
      </c>
      <c r="E6379" s="170">
        <v>0.86</v>
      </c>
    </row>
    <row r="6380" spans="2:5" ht="50.1" customHeight="1">
      <c r="B6380" s="171">
        <v>95403</v>
      </c>
      <c r="C6380" s="92" t="s">
        <v>6191</v>
      </c>
      <c r="D6380" s="92" t="s">
        <v>23</v>
      </c>
      <c r="E6380" s="170">
        <v>0.98</v>
      </c>
    </row>
    <row r="6381" spans="2:5" ht="50.1" customHeight="1">
      <c r="B6381" s="171">
        <v>95404</v>
      </c>
      <c r="C6381" s="92" t="s">
        <v>6192</v>
      </c>
      <c r="D6381" s="92" t="s">
        <v>23</v>
      </c>
      <c r="E6381" s="170">
        <v>1.34</v>
      </c>
    </row>
    <row r="6382" spans="2:5" ht="50.1" customHeight="1">
      <c r="B6382" s="171">
        <v>95405</v>
      </c>
      <c r="C6382" s="92" t="s">
        <v>6193</v>
      </c>
      <c r="D6382" s="92" t="s">
        <v>23</v>
      </c>
      <c r="E6382" s="170">
        <v>0.84</v>
      </c>
    </row>
    <row r="6383" spans="2:5" ht="50.1" customHeight="1">
      <c r="B6383" s="171">
        <v>95406</v>
      </c>
      <c r="C6383" s="92" t="s">
        <v>6194</v>
      </c>
      <c r="D6383" s="92" t="s">
        <v>23</v>
      </c>
      <c r="E6383" s="170">
        <v>0.2</v>
      </c>
    </row>
    <row r="6384" spans="2:5" ht="50.1" customHeight="1">
      <c r="B6384" s="171">
        <v>95407</v>
      </c>
      <c r="C6384" s="92" t="s">
        <v>6195</v>
      </c>
      <c r="D6384" s="92" t="s">
        <v>23</v>
      </c>
      <c r="E6384" s="170">
        <v>1.99</v>
      </c>
    </row>
    <row r="6385" spans="2:5" ht="50.1" customHeight="1">
      <c r="B6385" s="171">
        <v>95408</v>
      </c>
      <c r="C6385" s="92" t="s">
        <v>6196</v>
      </c>
      <c r="D6385" s="92" t="s">
        <v>16111</v>
      </c>
      <c r="E6385" s="170">
        <v>9.81</v>
      </c>
    </row>
    <row r="6386" spans="2:5" ht="50.1" customHeight="1">
      <c r="B6386" s="171">
        <v>95409</v>
      </c>
      <c r="C6386" s="92" t="s">
        <v>6197</v>
      </c>
      <c r="D6386" s="92" t="s">
        <v>16111</v>
      </c>
      <c r="E6386" s="170">
        <v>17.940000000000001</v>
      </c>
    </row>
    <row r="6387" spans="2:5" ht="50.1" customHeight="1">
      <c r="B6387" s="171">
        <v>95410</v>
      </c>
      <c r="C6387" s="92" t="s">
        <v>6198</v>
      </c>
      <c r="D6387" s="92" t="s">
        <v>16111</v>
      </c>
      <c r="E6387" s="170">
        <v>12.97</v>
      </c>
    </row>
    <row r="6388" spans="2:5" ht="50.1" customHeight="1">
      <c r="B6388" s="171">
        <v>95411</v>
      </c>
      <c r="C6388" s="92" t="s">
        <v>6199</v>
      </c>
      <c r="D6388" s="92" t="s">
        <v>16111</v>
      </c>
      <c r="E6388" s="170">
        <v>17.760000000000002</v>
      </c>
    </row>
    <row r="6389" spans="2:5" ht="50.1" customHeight="1">
      <c r="B6389" s="171">
        <v>95412</v>
      </c>
      <c r="C6389" s="92" t="s">
        <v>6200</v>
      </c>
      <c r="D6389" s="92" t="s">
        <v>16111</v>
      </c>
      <c r="E6389" s="170">
        <v>15.79</v>
      </c>
    </row>
    <row r="6390" spans="2:5" ht="50.1" customHeight="1">
      <c r="B6390" s="171">
        <v>95413</v>
      </c>
      <c r="C6390" s="92" t="s">
        <v>6201</v>
      </c>
      <c r="D6390" s="92" t="s">
        <v>16111</v>
      </c>
      <c r="E6390" s="170">
        <v>8.6300000000000008</v>
      </c>
    </row>
    <row r="6391" spans="2:5" ht="50.1" customHeight="1">
      <c r="B6391" s="171">
        <v>95414</v>
      </c>
      <c r="C6391" s="92" t="s">
        <v>6202</v>
      </c>
      <c r="D6391" s="92" t="s">
        <v>16111</v>
      </c>
      <c r="E6391" s="170">
        <v>35.33</v>
      </c>
    </row>
    <row r="6392" spans="2:5" ht="50.1" customHeight="1">
      <c r="B6392" s="171">
        <v>95415</v>
      </c>
      <c r="C6392" s="92" t="s">
        <v>6203</v>
      </c>
      <c r="D6392" s="92" t="s">
        <v>16111</v>
      </c>
      <c r="E6392" s="170">
        <v>116.74</v>
      </c>
    </row>
    <row r="6393" spans="2:5" ht="50.1" customHeight="1">
      <c r="B6393" s="171">
        <v>95416</v>
      </c>
      <c r="C6393" s="92" t="s">
        <v>6204</v>
      </c>
      <c r="D6393" s="92" t="s">
        <v>16111</v>
      </c>
      <c r="E6393" s="170">
        <v>7.43</v>
      </c>
    </row>
    <row r="6394" spans="2:5" ht="50.1" customHeight="1">
      <c r="B6394" s="171">
        <v>95417</v>
      </c>
      <c r="C6394" s="92" t="s">
        <v>6205</v>
      </c>
      <c r="D6394" s="92" t="s">
        <v>16111</v>
      </c>
      <c r="E6394" s="170">
        <v>132.88</v>
      </c>
    </row>
    <row r="6395" spans="2:5" ht="50.1" customHeight="1">
      <c r="B6395" s="171">
        <v>95418</v>
      </c>
      <c r="C6395" s="92" t="s">
        <v>6206</v>
      </c>
      <c r="D6395" s="92" t="s">
        <v>16111</v>
      </c>
      <c r="E6395" s="170">
        <v>181.64</v>
      </c>
    </row>
    <row r="6396" spans="2:5" ht="50.1" customHeight="1">
      <c r="B6396" s="171">
        <v>95419</v>
      </c>
      <c r="C6396" s="92" t="s">
        <v>6207</v>
      </c>
      <c r="D6396" s="92" t="s">
        <v>16111</v>
      </c>
      <c r="E6396" s="170">
        <v>48.22</v>
      </c>
    </row>
    <row r="6397" spans="2:5" ht="50.1" customHeight="1">
      <c r="B6397" s="171">
        <v>95420</v>
      </c>
      <c r="C6397" s="92" t="s">
        <v>6208</v>
      </c>
      <c r="D6397" s="92" t="s">
        <v>16111</v>
      </c>
      <c r="E6397" s="170">
        <v>68.5</v>
      </c>
    </row>
    <row r="6398" spans="2:5" ht="50.1" customHeight="1">
      <c r="B6398" s="171">
        <v>95421</v>
      </c>
      <c r="C6398" s="92" t="s">
        <v>6209</v>
      </c>
      <c r="D6398" s="92" t="s">
        <v>16111</v>
      </c>
      <c r="E6398" s="170">
        <v>90.56</v>
      </c>
    </row>
    <row r="6399" spans="2:5" ht="50.1" customHeight="1">
      <c r="B6399" s="171">
        <v>95422</v>
      </c>
      <c r="C6399" s="92" t="s">
        <v>6210</v>
      </c>
      <c r="D6399" s="92" t="s">
        <v>16111</v>
      </c>
      <c r="E6399" s="170">
        <v>74.52</v>
      </c>
    </row>
    <row r="6400" spans="2:5" ht="50.1" customHeight="1">
      <c r="B6400" s="171">
        <v>95423</v>
      </c>
      <c r="C6400" s="92" t="s">
        <v>6211</v>
      </c>
      <c r="D6400" s="92" t="s">
        <v>16111</v>
      </c>
      <c r="E6400" s="170">
        <v>113.1</v>
      </c>
    </row>
    <row r="6401" spans="2:5" ht="50.1" customHeight="1">
      <c r="B6401" s="171">
        <v>95424</v>
      </c>
      <c r="C6401" s="92" t="s">
        <v>6212</v>
      </c>
      <c r="D6401" s="92" t="s">
        <v>16111</v>
      </c>
      <c r="E6401" s="170">
        <v>28.47</v>
      </c>
    </row>
    <row r="6402" spans="2:5" ht="50.1" customHeight="1">
      <c r="B6402" s="171">
        <v>100288</v>
      </c>
      <c r="C6402" s="92" t="s">
        <v>16776</v>
      </c>
      <c r="D6402" s="92" t="s">
        <v>23</v>
      </c>
      <c r="E6402" s="170">
        <v>0.04</v>
      </c>
    </row>
    <row r="6403" spans="2:5" ht="50.1" customHeight="1">
      <c r="B6403" s="171">
        <v>100289</v>
      </c>
      <c r="C6403" s="92" t="s">
        <v>16777</v>
      </c>
      <c r="D6403" s="92" t="s">
        <v>23</v>
      </c>
      <c r="E6403" s="170">
        <v>13.66</v>
      </c>
    </row>
    <row r="6404" spans="2:5" ht="50.1" customHeight="1">
      <c r="B6404" s="171">
        <v>100290</v>
      </c>
      <c r="C6404" s="92" t="s">
        <v>16778</v>
      </c>
      <c r="D6404" s="92" t="s">
        <v>23</v>
      </c>
      <c r="E6404" s="170">
        <v>0.04</v>
      </c>
    </row>
    <row r="6405" spans="2:5" ht="50.1" customHeight="1">
      <c r="B6405" s="171">
        <v>100291</v>
      </c>
      <c r="C6405" s="92" t="s">
        <v>16779</v>
      </c>
      <c r="D6405" s="92" t="s">
        <v>23</v>
      </c>
      <c r="E6405" s="170">
        <v>0.12</v>
      </c>
    </row>
    <row r="6406" spans="2:5" ht="50.1" customHeight="1">
      <c r="B6406" s="171">
        <v>100292</v>
      </c>
      <c r="C6406" s="92" t="s">
        <v>16780</v>
      </c>
      <c r="D6406" s="92" t="s">
        <v>23</v>
      </c>
      <c r="E6406" s="170">
        <v>1.26</v>
      </c>
    </row>
    <row r="6407" spans="2:5" ht="50.1" customHeight="1">
      <c r="B6407" s="171">
        <v>100293</v>
      </c>
      <c r="C6407" s="92" t="s">
        <v>16781</v>
      </c>
      <c r="D6407" s="92" t="s">
        <v>23</v>
      </c>
      <c r="E6407" s="170">
        <v>0.12</v>
      </c>
    </row>
    <row r="6408" spans="2:5" ht="50.1" customHeight="1">
      <c r="B6408" s="171">
        <v>100294</v>
      </c>
      <c r="C6408" s="92" t="s">
        <v>16782</v>
      </c>
      <c r="D6408" s="92" t="s">
        <v>23</v>
      </c>
      <c r="E6408" s="170">
        <v>0.37</v>
      </c>
    </row>
    <row r="6409" spans="2:5" ht="50.1" customHeight="1">
      <c r="B6409" s="171">
        <v>100295</v>
      </c>
      <c r="C6409" s="92" t="s">
        <v>16783</v>
      </c>
      <c r="D6409" s="92" t="s">
        <v>23</v>
      </c>
      <c r="E6409" s="104">
        <v>0.39</v>
      </c>
    </row>
    <row r="6410" spans="2:5" ht="50.1" customHeight="1">
      <c r="B6410" s="171">
        <v>100296</v>
      </c>
      <c r="C6410" s="92" t="s">
        <v>16784</v>
      </c>
      <c r="D6410" s="92" t="s">
        <v>23</v>
      </c>
      <c r="E6410" s="104">
        <v>0.87</v>
      </c>
    </row>
    <row r="6411" spans="2:5" ht="50.1" customHeight="1">
      <c r="B6411" s="171">
        <v>100297</v>
      </c>
      <c r="C6411" s="92" t="s">
        <v>16785</v>
      </c>
      <c r="D6411" s="92" t="s">
        <v>23</v>
      </c>
      <c r="E6411" s="104">
        <v>0.98</v>
      </c>
    </row>
    <row r="6412" spans="2:5" ht="50.1" customHeight="1">
      <c r="B6412" s="171">
        <v>100298</v>
      </c>
      <c r="C6412" s="92" t="s">
        <v>16786</v>
      </c>
      <c r="D6412" s="92" t="s">
        <v>23</v>
      </c>
      <c r="E6412" s="104">
        <v>0.45</v>
      </c>
    </row>
    <row r="6413" spans="2:5" ht="50.1" customHeight="1">
      <c r="B6413" s="171">
        <v>100299</v>
      </c>
      <c r="C6413" s="92" t="s">
        <v>16787</v>
      </c>
      <c r="D6413" s="92" t="s">
        <v>23</v>
      </c>
      <c r="E6413" s="104">
        <v>0.09</v>
      </c>
    </row>
    <row r="6414" spans="2:5" ht="50.1" customHeight="1">
      <c r="B6414" s="171">
        <v>100300</v>
      </c>
      <c r="C6414" s="92" t="s">
        <v>16788</v>
      </c>
      <c r="D6414" s="92" t="s">
        <v>23</v>
      </c>
      <c r="E6414" s="104">
        <v>15.1</v>
      </c>
    </row>
    <row r="6415" spans="2:5" ht="50.1" customHeight="1">
      <c r="B6415" s="171">
        <v>100301</v>
      </c>
      <c r="C6415" s="92" t="s">
        <v>8261</v>
      </c>
      <c r="D6415" s="92" t="s">
        <v>23</v>
      </c>
      <c r="E6415" s="104">
        <v>15.6</v>
      </c>
    </row>
    <row r="6416" spans="2:5" ht="50.1" customHeight="1">
      <c r="B6416" s="171">
        <v>100302</v>
      </c>
      <c r="C6416" s="92" t="s">
        <v>16789</v>
      </c>
      <c r="D6416" s="92" t="s">
        <v>23</v>
      </c>
      <c r="E6416" s="104">
        <v>108.51</v>
      </c>
    </row>
    <row r="6417" spans="2:5" ht="50.1" customHeight="1">
      <c r="B6417" s="171">
        <v>100303</v>
      </c>
      <c r="C6417" s="92" t="s">
        <v>16790</v>
      </c>
      <c r="D6417" s="92" t="s">
        <v>23</v>
      </c>
      <c r="E6417" s="104">
        <v>14.5</v>
      </c>
    </row>
    <row r="6418" spans="2:5" ht="50.1" customHeight="1">
      <c r="B6418" s="171">
        <v>100304</v>
      </c>
      <c r="C6418" s="92" t="s">
        <v>16791</v>
      </c>
      <c r="D6418" s="92" t="s">
        <v>23</v>
      </c>
      <c r="E6418" s="104">
        <v>56.86</v>
      </c>
    </row>
    <row r="6419" spans="2:5" ht="50.1" customHeight="1">
      <c r="B6419" s="171">
        <v>100305</v>
      </c>
      <c r="C6419" s="92" t="s">
        <v>16792</v>
      </c>
      <c r="D6419" s="92" t="s">
        <v>23</v>
      </c>
      <c r="E6419" s="104">
        <v>75.39</v>
      </c>
    </row>
    <row r="6420" spans="2:5" ht="50.1" customHeight="1">
      <c r="B6420" s="171">
        <v>100306</v>
      </c>
      <c r="C6420" s="92" t="s">
        <v>16793</v>
      </c>
      <c r="D6420" s="92" t="s">
        <v>23</v>
      </c>
      <c r="E6420" s="104">
        <v>84.93</v>
      </c>
    </row>
    <row r="6421" spans="2:5" ht="50.1" customHeight="1">
      <c r="B6421" s="171">
        <v>100307</v>
      </c>
      <c r="C6421" s="92" t="s">
        <v>16794</v>
      </c>
      <c r="D6421" s="92" t="s">
        <v>23</v>
      </c>
      <c r="E6421" s="104">
        <v>17.39</v>
      </c>
    </row>
    <row r="6422" spans="2:5" ht="50.1" customHeight="1">
      <c r="B6422" s="171">
        <v>100308</v>
      </c>
      <c r="C6422" s="92" t="s">
        <v>16795</v>
      </c>
      <c r="D6422" s="92" t="s">
        <v>23</v>
      </c>
      <c r="E6422" s="104">
        <v>19.5</v>
      </c>
    </row>
    <row r="6423" spans="2:5" ht="50.1" customHeight="1">
      <c r="B6423" s="171">
        <v>100309</v>
      </c>
      <c r="C6423" s="92" t="s">
        <v>16796</v>
      </c>
      <c r="D6423" s="92" t="s">
        <v>23</v>
      </c>
      <c r="E6423" s="104">
        <v>26.51</v>
      </c>
    </row>
    <row r="6424" spans="2:5" ht="50.1" customHeight="1">
      <c r="B6424" s="171">
        <v>100310</v>
      </c>
      <c r="C6424" s="92" t="s">
        <v>16797</v>
      </c>
      <c r="D6424" s="92" t="s">
        <v>16111</v>
      </c>
      <c r="E6424" s="104">
        <v>6.61</v>
      </c>
    </row>
    <row r="6425" spans="2:5" ht="50.1" customHeight="1">
      <c r="B6425" s="171">
        <v>100311</v>
      </c>
      <c r="C6425" s="92" t="s">
        <v>16798</v>
      </c>
      <c r="D6425" s="92" t="s">
        <v>16111</v>
      </c>
      <c r="E6425" s="104">
        <v>171.13</v>
      </c>
    </row>
    <row r="6426" spans="2:5" ht="50.1" customHeight="1">
      <c r="B6426" s="171">
        <v>100312</v>
      </c>
      <c r="C6426" s="92" t="s">
        <v>16799</v>
      </c>
      <c r="D6426" s="92" t="s">
        <v>16111</v>
      </c>
      <c r="E6426" s="104">
        <v>50.11</v>
      </c>
    </row>
    <row r="6427" spans="2:5" ht="50.1" customHeight="1">
      <c r="B6427" s="171">
        <v>100313</v>
      </c>
      <c r="C6427" s="92" t="s">
        <v>16800</v>
      </c>
      <c r="D6427" s="92" t="s">
        <v>16111</v>
      </c>
      <c r="E6427" s="104">
        <v>118.44</v>
      </c>
    </row>
    <row r="6428" spans="2:5" ht="50.1" customHeight="1">
      <c r="B6428" s="171">
        <v>100314</v>
      </c>
      <c r="C6428" s="92" t="s">
        <v>16801</v>
      </c>
      <c r="D6428" s="92" t="s">
        <v>16111</v>
      </c>
      <c r="E6428" s="104">
        <v>133.63</v>
      </c>
    </row>
    <row r="6429" spans="2:5" ht="50.1" customHeight="1">
      <c r="B6429" s="171">
        <v>100315</v>
      </c>
      <c r="C6429" s="92" t="s">
        <v>16802</v>
      </c>
      <c r="D6429" s="92" t="s">
        <v>16111</v>
      </c>
      <c r="E6429" s="104">
        <v>12.84</v>
      </c>
    </row>
    <row r="6430" spans="2:5" ht="50.1" customHeight="1">
      <c r="B6430" s="171">
        <v>100316</v>
      </c>
      <c r="C6430" s="92" t="s">
        <v>16788</v>
      </c>
      <c r="D6430" s="92" t="s">
        <v>16111</v>
      </c>
      <c r="E6430" s="105">
        <v>2706.97</v>
      </c>
    </row>
    <row r="6431" spans="2:5" ht="50.1" customHeight="1">
      <c r="B6431" s="171">
        <v>100317</v>
      </c>
      <c r="C6431" s="92" t="s">
        <v>16803</v>
      </c>
      <c r="D6431" s="92" t="s">
        <v>16111</v>
      </c>
      <c r="E6431" s="105">
        <v>19158.75</v>
      </c>
    </row>
    <row r="6432" spans="2:5" ht="50.1" customHeight="1">
      <c r="B6432" s="171">
        <v>100318</v>
      </c>
      <c r="C6432" s="92" t="s">
        <v>16791</v>
      </c>
      <c r="D6432" s="92" t="s">
        <v>16111</v>
      </c>
      <c r="E6432" s="105">
        <v>10056.98</v>
      </c>
    </row>
    <row r="6433" spans="2:5" ht="50.1" customHeight="1">
      <c r="B6433" s="171">
        <v>100319</v>
      </c>
      <c r="C6433" s="92" t="s">
        <v>16792</v>
      </c>
      <c r="D6433" s="92" t="s">
        <v>16111</v>
      </c>
      <c r="E6433" s="105">
        <v>13316</v>
      </c>
    </row>
    <row r="6434" spans="2:5" ht="50.1" customHeight="1">
      <c r="B6434" s="171">
        <v>100320</v>
      </c>
      <c r="C6434" s="92" t="s">
        <v>16793</v>
      </c>
      <c r="D6434" s="92" t="s">
        <v>16111</v>
      </c>
      <c r="E6434" s="105">
        <v>14999.84</v>
      </c>
    </row>
    <row r="6435" spans="2:5" ht="50.1" customHeight="1">
      <c r="B6435" s="92">
        <v>100321</v>
      </c>
      <c r="C6435" s="92" t="s">
        <v>17269</v>
      </c>
      <c r="D6435" s="92" t="s">
        <v>16111</v>
      </c>
      <c r="E6435" s="105">
        <v>4723.3500000000004</v>
      </c>
    </row>
    <row r="6436" spans="2:5" ht="50.1" customHeight="1">
      <c r="B6436" s="92">
        <v>7325</v>
      </c>
      <c r="C6436" s="92" t="s">
        <v>17270</v>
      </c>
      <c r="D6436" s="92" t="s">
        <v>16116</v>
      </c>
      <c r="E6436" s="104">
        <v>4.3600000000000003</v>
      </c>
    </row>
    <row r="6437" spans="2:5" ht="50.1" customHeight="1">
      <c r="B6437" s="92">
        <v>39847</v>
      </c>
      <c r="C6437" s="92" t="s">
        <v>17271</v>
      </c>
      <c r="D6437" s="92" t="s">
        <v>16114</v>
      </c>
      <c r="E6437" s="104">
        <v>1439.78</v>
      </c>
    </row>
    <row r="6438" spans="2:5" ht="50.1" customHeight="1">
      <c r="B6438" s="92">
        <v>39844</v>
      </c>
      <c r="C6438" s="92" t="s">
        <v>17272</v>
      </c>
      <c r="D6438" s="92" t="s">
        <v>16114</v>
      </c>
      <c r="E6438" s="104">
        <v>2124.8200000000002</v>
      </c>
    </row>
    <row r="6439" spans="2:5" ht="50.1" customHeight="1">
      <c r="B6439" s="92">
        <v>39846</v>
      </c>
      <c r="C6439" s="92" t="s">
        <v>17273</v>
      </c>
      <c r="D6439" s="92" t="s">
        <v>16114</v>
      </c>
      <c r="E6439" s="104">
        <v>1298.22</v>
      </c>
    </row>
    <row r="6440" spans="2:5" ht="50.1" customHeight="1">
      <c r="B6440" s="92">
        <v>39838</v>
      </c>
      <c r="C6440" s="92" t="s">
        <v>17274</v>
      </c>
      <c r="D6440" s="92" t="s">
        <v>16114</v>
      </c>
      <c r="E6440" s="104">
        <v>3598.23</v>
      </c>
    </row>
    <row r="6441" spans="2:5" ht="50.1" customHeight="1">
      <c r="B6441" s="92">
        <v>39839</v>
      </c>
      <c r="C6441" s="92" t="s">
        <v>17275</v>
      </c>
      <c r="D6441" s="92" t="s">
        <v>16114</v>
      </c>
      <c r="E6441" s="104">
        <v>3759.34</v>
      </c>
    </row>
    <row r="6442" spans="2:5" ht="50.1" customHeight="1">
      <c r="B6442" s="92">
        <v>39841</v>
      </c>
      <c r="C6442" s="92" t="s">
        <v>17276</v>
      </c>
      <c r="D6442" s="92" t="s">
        <v>16114</v>
      </c>
      <c r="E6442" s="104">
        <v>5094.09</v>
      </c>
    </row>
    <row r="6443" spans="2:5" ht="50.1" customHeight="1">
      <c r="B6443" s="92">
        <v>39842</v>
      </c>
      <c r="C6443" s="92" t="s">
        <v>17277</v>
      </c>
      <c r="D6443" s="92" t="s">
        <v>16114</v>
      </c>
      <c r="E6443" s="104">
        <v>6471.41</v>
      </c>
    </row>
    <row r="6444" spans="2:5" ht="50.1" customHeight="1">
      <c r="B6444" s="92">
        <v>39843</v>
      </c>
      <c r="C6444" s="92" t="s">
        <v>17278</v>
      </c>
      <c r="D6444" s="92" t="s">
        <v>16114</v>
      </c>
      <c r="E6444" s="104">
        <v>7143.7</v>
      </c>
    </row>
    <row r="6445" spans="2:5" ht="50.1" customHeight="1">
      <c r="B6445" s="92">
        <v>2404</v>
      </c>
      <c r="C6445" s="92" t="s">
        <v>17279</v>
      </c>
      <c r="D6445" s="92" t="s">
        <v>16112</v>
      </c>
      <c r="E6445" s="104">
        <v>78.14</v>
      </c>
    </row>
    <row r="6446" spans="2:5" ht="50.1" customHeight="1">
      <c r="B6446" s="92">
        <v>2720</v>
      </c>
      <c r="C6446" s="92" t="s">
        <v>17280</v>
      </c>
      <c r="D6446" s="92" t="s">
        <v>16113</v>
      </c>
      <c r="E6446" s="104">
        <v>116.84</v>
      </c>
    </row>
    <row r="6447" spans="2:5" ht="50.1" customHeight="1">
      <c r="B6447" s="92">
        <v>2719</v>
      </c>
      <c r="C6447" s="92" t="s">
        <v>17281</v>
      </c>
      <c r="D6447" s="92" t="s">
        <v>16113</v>
      </c>
      <c r="E6447" s="104">
        <v>99</v>
      </c>
    </row>
    <row r="6448" spans="2:5" ht="50.1" customHeight="1">
      <c r="B6448" s="92">
        <v>3378</v>
      </c>
      <c r="C6448" s="92" t="s">
        <v>17282</v>
      </c>
      <c r="D6448" s="92" t="s">
        <v>16114</v>
      </c>
      <c r="E6448" s="104">
        <v>53.57</v>
      </c>
    </row>
    <row r="6449" spans="2:5" ht="50.1" customHeight="1">
      <c r="B6449" s="92">
        <v>3380</v>
      </c>
      <c r="C6449" s="92" t="s">
        <v>17283</v>
      </c>
      <c r="D6449" s="92" t="s">
        <v>16114</v>
      </c>
      <c r="E6449" s="104">
        <v>37.5</v>
      </c>
    </row>
    <row r="6450" spans="2:5" ht="50.1" customHeight="1">
      <c r="B6450" s="92">
        <v>3379</v>
      </c>
      <c r="C6450" s="92" t="s">
        <v>17284</v>
      </c>
      <c r="D6450" s="92" t="s">
        <v>16114</v>
      </c>
      <c r="E6450" s="104">
        <v>36.200000000000003</v>
      </c>
    </row>
    <row r="6451" spans="2:5" ht="50.1" customHeight="1">
      <c r="B6451" s="92">
        <v>3346</v>
      </c>
      <c r="C6451" s="92" t="s">
        <v>17285</v>
      </c>
      <c r="D6451" s="92" t="s">
        <v>16113</v>
      </c>
      <c r="E6451" s="104">
        <v>11.11</v>
      </c>
    </row>
    <row r="6452" spans="2:5" ht="50.1" customHeight="1">
      <c r="B6452" s="92">
        <v>3348</v>
      </c>
      <c r="C6452" s="92" t="s">
        <v>17286</v>
      </c>
      <c r="D6452" s="92" t="s">
        <v>16113</v>
      </c>
      <c r="E6452" s="104">
        <v>13.29</v>
      </c>
    </row>
    <row r="6453" spans="2:5" ht="50.1" customHeight="1">
      <c r="B6453" s="92">
        <v>3345</v>
      </c>
      <c r="C6453" s="92" t="s">
        <v>17287</v>
      </c>
      <c r="D6453" s="92" t="s">
        <v>16113</v>
      </c>
      <c r="E6453" s="104">
        <v>8.59</v>
      </c>
    </row>
    <row r="6454" spans="2:5" ht="50.1" customHeight="1">
      <c r="B6454" s="92">
        <v>39833</v>
      </c>
      <c r="C6454" s="92" t="s">
        <v>17288</v>
      </c>
      <c r="D6454" s="92" t="s">
        <v>16113</v>
      </c>
      <c r="E6454" s="104">
        <v>18.2</v>
      </c>
    </row>
    <row r="6455" spans="2:5" ht="50.1" customHeight="1">
      <c r="B6455" s="92">
        <v>39834</v>
      </c>
      <c r="C6455" s="92" t="s">
        <v>17289</v>
      </c>
      <c r="D6455" s="92" t="s">
        <v>16113</v>
      </c>
      <c r="E6455" s="104">
        <v>31.24</v>
      </c>
    </row>
    <row r="6456" spans="2:5" ht="50.1" customHeight="1">
      <c r="B6456" s="92">
        <v>39835</v>
      </c>
      <c r="C6456" s="92" t="s">
        <v>17290</v>
      </c>
      <c r="D6456" s="92" t="s">
        <v>16113</v>
      </c>
      <c r="E6456" s="104">
        <v>38.090000000000003</v>
      </c>
    </row>
    <row r="6457" spans="2:5" ht="50.1" customHeight="1">
      <c r="B6457" s="92">
        <v>13382</v>
      </c>
      <c r="C6457" s="92" t="s">
        <v>17291</v>
      </c>
      <c r="D6457" s="92" t="s">
        <v>16114</v>
      </c>
      <c r="E6457" s="104">
        <v>189.76</v>
      </c>
    </row>
    <row r="6458" spans="2:5" ht="50.1" customHeight="1">
      <c r="B6458" s="92">
        <v>4126</v>
      </c>
      <c r="C6458" s="92" t="s">
        <v>17292</v>
      </c>
      <c r="D6458" s="92" t="s">
        <v>16114</v>
      </c>
      <c r="E6458" s="104">
        <v>209.97</v>
      </c>
    </row>
    <row r="6459" spans="2:5" ht="50.1" customHeight="1">
      <c r="B6459" s="92">
        <v>10615</v>
      </c>
      <c r="C6459" s="92" t="s">
        <v>17293</v>
      </c>
      <c r="D6459" s="92" t="s">
        <v>16114</v>
      </c>
      <c r="E6459" s="104">
        <v>44990</v>
      </c>
    </row>
    <row r="6460" spans="2:5" ht="50.1" customHeight="1">
      <c r="B6460" s="92">
        <v>21136</v>
      </c>
      <c r="C6460" s="92" t="s">
        <v>17294</v>
      </c>
      <c r="D6460" s="92" t="s">
        <v>16115</v>
      </c>
      <c r="E6460" s="104">
        <v>11.69</v>
      </c>
    </row>
    <row r="6461" spans="2:5" ht="50.1" customHeight="1">
      <c r="B6461" s="92">
        <v>21128</v>
      </c>
      <c r="C6461" s="92" t="s">
        <v>17295</v>
      </c>
      <c r="D6461" s="92" t="s">
        <v>16115</v>
      </c>
      <c r="E6461" s="104">
        <v>9.0500000000000007</v>
      </c>
    </row>
    <row r="6462" spans="2:5" ht="50.1" customHeight="1">
      <c r="B6462" s="92">
        <v>21130</v>
      </c>
      <c r="C6462" s="92" t="s">
        <v>17296</v>
      </c>
      <c r="D6462" s="92" t="s">
        <v>16115</v>
      </c>
      <c r="E6462" s="104">
        <v>22.85</v>
      </c>
    </row>
    <row r="6463" spans="2:5" ht="50.1" customHeight="1">
      <c r="B6463" s="92">
        <v>21135</v>
      </c>
      <c r="C6463" s="92" t="s">
        <v>17297</v>
      </c>
      <c r="D6463" s="92" t="s">
        <v>16115</v>
      </c>
      <c r="E6463" s="104">
        <v>22.5</v>
      </c>
    </row>
    <row r="6464" spans="2:5" ht="50.1" customHeight="1">
      <c r="B6464" s="92">
        <v>38605</v>
      </c>
      <c r="C6464" s="92" t="s">
        <v>17298</v>
      </c>
      <c r="D6464" s="92" t="s">
        <v>16114</v>
      </c>
      <c r="E6464" s="104">
        <v>94.18</v>
      </c>
    </row>
    <row r="6465" spans="2:5" ht="50.1" customHeight="1">
      <c r="B6465" s="92">
        <v>11270</v>
      </c>
      <c r="C6465" s="92" t="s">
        <v>17299</v>
      </c>
      <c r="D6465" s="92" t="s">
        <v>16114</v>
      </c>
      <c r="E6465" s="105">
        <v>1.56</v>
      </c>
    </row>
    <row r="6466" spans="2:5" ht="50.1" customHeight="1">
      <c r="B6466" s="92">
        <v>412</v>
      </c>
      <c r="C6466" s="92" t="s">
        <v>17300</v>
      </c>
      <c r="D6466" s="92" t="s">
        <v>16114</v>
      </c>
      <c r="E6466" s="105">
        <v>0.72</v>
      </c>
    </row>
    <row r="6467" spans="2:5" ht="50.1" customHeight="1">
      <c r="B6467" s="92">
        <v>414</v>
      </c>
      <c r="C6467" s="92" t="s">
        <v>17301</v>
      </c>
      <c r="D6467" s="92" t="s">
        <v>16114</v>
      </c>
      <c r="E6467" s="105">
        <v>0.04</v>
      </c>
    </row>
    <row r="6468" spans="2:5" ht="50.1" customHeight="1">
      <c r="B6468" s="92">
        <v>410</v>
      </c>
      <c r="C6468" s="92" t="s">
        <v>17302</v>
      </c>
      <c r="D6468" s="92" t="s">
        <v>16114</v>
      </c>
      <c r="E6468" s="105">
        <v>0.11</v>
      </c>
    </row>
    <row r="6469" spans="2:5" ht="50.1" customHeight="1">
      <c r="B6469" s="92">
        <v>411</v>
      </c>
      <c r="C6469" s="92" t="s">
        <v>17303</v>
      </c>
      <c r="D6469" s="92" t="s">
        <v>16114</v>
      </c>
      <c r="E6469" s="105">
        <v>0.14000000000000001</v>
      </c>
    </row>
    <row r="6470" spans="2:5" ht="50.1" customHeight="1">
      <c r="B6470" s="92">
        <v>408</v>
      </c>
      <c r="C6470" s="92" t="s">
        <v>17304</v>
      </c>
      <c r="D6470" s="92" t="s">
        <v>16114</v>
      </c>
      <c r="E6470" s="105">
        <v>0.69</v>
      </c>
    </row>
    <row r="6471" spans="2:5" ht="50.1" customHeight="1">
      <c r="B6471" s="92">
        <v>39131</v>
      </c>
      <c r="C6471" s="92" t="s">
        <v>17305</v>
      </c>
      <c r="D6471" s="92" t="s">
        <v>16114</v>
      </c>
      <c r="E6471" s="104">
        <v>1.07</v>
      </c>
    </row>
    <row r="6472" spans="2:5" ht="50.1" customHeight="1">
      <c r="B6472" s="92">
        <v>394</v>
      </c>
      <c r="C6472" s="92" t="s">
        <v>17306</v>
      </c>
      <c r="D6472" s="92" t="s">
        <v>16114</v>
      </c>
      <c r="E6472" s="104">
        <v>1.08</v>
      </c>
    </row>
    <row r="6473" spans="2:5" ht="50.1" customHeight="1">
      <c r="B6473" s="92">
        <v>39130</v>
      </c>
      <c r="C6473" s="92" t="s">
        <v>17307</v>
      </c>
      <c r="D6473" s="92" t="s">
        <v>16114</v>
      </c>
      <c r="E6473" s="104">
        <v>0.97</v>
      </c>
    </row>
    <row r="6474" spans="2:5" ht="50.1" customHeight="1">
      <c r="B6474" s="92">
        <v>395</v>
      </c>
      <c r="C6474" s="92" t="s">
        <v>17308</v>
      </c>
      <c r="D6474" s="92" t="s">
        <v>16114</v>
      </c>
      <c r="E6474" s="104">
        <v>1.04</v>
      </c>
    </row>
    <row r="6475" spans="2:5" ht="50.1" customHeight="1">
      <c r="B6475" s="92">
        <v>39127</v>
      </c>
      <c r="C6475" s="92" t="s">
        <v>17309</v>
      </c>
      <c r="D6475" s="92" t="s">
        <v>16114</v>
      </c>
      <c r="E6475" s="105">
        <v>0.51</v>
      </c>
    </row>
    <row r="6476" spans="2:5" ht="50.1" customHeight="1">
      <c r="B6476" s="92">
        <v>392</v>
      </c>
      <c r="C6476" s="92" t="s">
        <v>17310</v>
      </c>
      <c r="D6476" s="92" t="s">
        <v>16114</v>
      </c>
      <c r="E6476" s="105">
        <v>0.52</v>
      </c>
    </row>
    <row r="6477" spans="2:5" ht="50.1" customHeight="1">
      <c r="B6477" s="92">
        <v>39129</v>
      </c>
      <c r="C6477" s="92" t="s">
        <v>17311</v>
      </c>
      <c r="D6477" s="92" t="s">
        <v>16114</v>
      </c>
      <c r="E6477" s="105">
        <v>0.6</v>
      </c>
    </row>
    <row r="6478" spans="2:5" ht="50.1" customHeight="1">
      <c r="B6478" s="92">
        <v>393</v>
      </c>
      <c r="C6478" s="92" t="s">
        <v>17312</v>
      </c>
      <c r="D6478" s="92" t="s">
        <v>16114</v>
      </c>
      <c r="E6478" s="105">
        <v>0.63</v>
      </c>
    </row>
    <row r="6479" spans="2:5" ht="50.1" customHeight="1">
      <c r="B6479" s="92">
        <v>39133</v>
      </c>
      <c r="C6479" s="92" t="s">
        <v>17313</v>
      </c>
      <c r="D6479" s="92" t="s">
        <v>16114</v>
      </c>
      <c r="E6479" s="105">
        <v>1.4</v>
      </c>
    </row>
    <row r="6480" spans="2:5" ht="50.1" customHeight="1">
      <c r="B6480" s="92">
        <v>397</v>
      </c>
      <c r="C6480" s="92" t="s">
        <v>17314</v>
      </c>
      <c r="D6480" s="92" t="s">
        <v>16114</v>
      </c>
      <c r="E6480" s="105">
        <v>1.55</v>
      </c>
    </row>
    <row r="6481" spans="2:5" ht="50.1" customHeight="1">
      <c r="B6481" s="92">
        <v>39132</v>
      </c>
      <c r="C6481" s="92" t="s">
        <v>17315</v>
      </c>
      <c r="D6481" s="92" t="s">
        <v>16114</v>
      </c>
      <c r="E6481" s="104">
        <v>1.1200000000000001</v>
      </c>
    </row>
    <row r="6482" spans="2:5" ht="50.1" customHeight="1">
      <c r="B6482" s="92">
        <v>396</v>
      </c>
      <c r="C6482" s="92" t="s">
        <v>17316</v>
      </c>
      <c r="D6482" s="92" t="s">
        <v>16114</v>
      </c>
      <c r="E6482" s="104">
        <v>1.2</v>
      </c>
    </row>
    <row r="6483" spans="2:5" ht="50.1" customHeight="1">
      <c r="B6483" s="92">
        <v>39135</v>
      </c>
      <c r="C6483" s="92" t="s">
        <v>17317</v>
      </c>
      <c r="D6483" s="92" t="s">
        <v>16114</v>
      </c>
      <c r="E6483" s="104">
        <v>2.25</v>
      </c>
    </row>
    <row r="6484" spans="2:5" ht="50.1" customHeight="1">
      <c r="B6484" s="92">
        <v>39128</v>
      </c>
      <c r="C6484" s="92" t="s">
        <v>17318</v>
      </c>
      <c r="D6484" s="92" t="s">
        <v>16114</v>
      </c>
      <c r="E6484" s="104">
        <v>0.56000000000000005</v>
      </c>
    </row>
    <row r="6485" spans="2:5" ht="50.1" customHeight="1">
      <c r="B6485" s="92">
        <v>400</v>
      </c>
      <c r="C6485" s="92" t="s">
        <v>17319</v>
      </c>
      <c r="D6485" s="92" t="s">
        <v>16114</v>
      </c>
      <c r="E6485" s="104">
        <v>0.54</v>
      </c>
    </row>
    <row r="6486" spans="2:5" ht="50.1" customHeight="1">
      <c r="B6486" s="92">
        <v>39125</v>
      </c>
      <c r="C6486" s="92" t="s">
        <v>17320</v>
      </c>
      <c r="D6486" s="92" t="s">
        <v>16114</v>
      </c>
      <c r="E6486" s="104">
        <v>0.56000000000000005</v>
      </c>
    </row>
    <row r="6487" spans="2:5" ht="50.1" customHeight="1">
      <c r="B6487" s="92">
        <v>39134</v>
      </c>
      <c r="C6487" s="92" t="s">
        <v>17321</v>
      </c>
      <c r="D6487" s="92" t="s">
        <v>16114</v>
      </c>
      <c r="E6487" s="104">
        <v>1.87</v>
      </c>
    </row>
    <row r="6488" spans="2:5" ht="50.1" customHeight="1">
      <c r="B6488" s="92">
        <v>398</v>
      </c>
      <c r="C6488" s="92" t="s">
        <v>17322</v>
      </c>
      <c r="D6488" s="92" t="s">
        <v>16114</v>
      </c>
      <c r="E6488" s="104">
        <v>1.72</v>
      </c>
    </row>
    <row r="6489" spans="2:5" ht="50.1" customHeight="1">
      <c r="B6489" s="92">
        <v>39126</v>
      </c>
      <c r="C6489" s="92" t="s">
        <v>17323</v>
      </c>
      <c r="D6489" s="92" t="s">
        <v>16114</v>
      </c>
      <c r="E6489" s="104">
        <v>2.5299999999999998</v>
      </c>
    </row>
    <row r="6490" spans="2:5" ht="50.1" customHeight="1">
      <c r="B6490" s="92">
        <v>399</v>
      </c>
      <c r="C6490" s="92" t="s">
        <v>17324</v>
      </c>
      <c r="D6490" s="92" t="s">
        <v>16114</v>
      </c>
      <c r="E6490" s="104">
        <v>2.23</v>
      </c>
    </row>
    <row r="6491" spans="2:5" ht="50.1" customHeight="1">
      <c r="B6491" s="92">
        <v>39158</v>
      </c>
      <c r="C6491" s="92" t="s">
        <v>17325</v>
      </c>
      <c r="D6491" s="92" t="s">
        <v>16114</v>
      </c>
      <c r="E6491" s="104">
        <v>5.99</v>
      </c>
    </row>
    <row r="6492" spans="2:5" ht="50.1" customHeight="1">
      <c r="B6492" s="92">
        <v>39141</v>
      </c>
      <c r="C6492" s="92" t="s">
        <v>17326</v>
      </c>
      <c r="D6492" s="92" t="s">
        <v>16114</v>
      </c>
      <c r="E6492" s="104">
        <v>0.43</v>
      </c>
    </row>
    <row r="6493" spans="2:5" ht="50.1" customHeight="1">
      <c r="B6493" s="92">
        <v>39140</v>
      </c>
      <c r="C6493" s="92" t="s">
        <v>17327</v>
      </c>
      <c r="D6493" s="92" t="s">
        <v>16114</v>
      </c>
      <c r="E6493" s="104">
        <v>0.39</v>
      </c>
    </row>
    <row r="6494" spans="2:5" ht="50.1" customHeight="1">
      <c r="B6494" s="92">
        <v>39137</v>
      </c>
      <c r="C6494" s="92" t="s">
        <v>17328</v>
      </c>
      <c r="D6494" s="92" t="s">
        <v>16114</v>
      </c>
      <c r="E6494" s="104">
        <v>0.22</v>
      </c>
    </row>
    <row r="6495" spans="2:5" ht="50.1" customHeight="1">
      <c r="B6495" s="92">
        <v>39139</v>
      </c>
      <c r="C6495" s="92" t="s">
        <v>17329</v>
      </c>
      <c r="D6495" s="92" t="s">
        <v>16114</v>
      </c>
      <c r="E6495" s="104">
        <v>0.32</v>
      </c>
    </row>
    <row r="6496" spans="2:5" ht="50.1" customHeight="1">
      <c r="B6496" s="92">
        <v>39143</v>
      </c>
      <c r="C6496" s="92" t="s">
        <v>17330</v>
      </c>
      <c r="D6496" s="92" t="s">
        <v>16114</v>
      </c>
      <c r="E6496" s="104">
        <v>0.89</v>
      </c>
    </row>
    <row r="6497" spans="2:5" ht="50.1" customHeight="1">
      <c r="B6497" s="92">
        <v>39142</v>
      </c>
      <c r="C6497" s="92" t="s">
        <v>17331</v>
      </c>
      <c r="D6497" s="92" t="s">
        <v>16114</v>
      </c>
      <c r="E6497" s="104">
        <v>0.64</v>
      </c>
    </row>
    <row r="6498" spans="2:5" ht="50.1" customHeight="1">
      <c r="B6498" s="92">
        <v>39138</v>
      </c>
      <c r="C6498" s="92" t="s">
        <v>17332</v>
      </c>
      <c r="D6498" s="92" t="s">
        <v>16114</v>
      </c>
      <c r="E6498" s="104">
        <v>0.24</v>
      </c>
    </row>
    <row r="6499" spans="2:5" ht="50.1" customHeight="1">
      <c r="B6499" s="92">
        <v>39136</v>
      </c>
      <c r="C6499" s="92" t="s">
        <v>17333</v>
      </c>
      <c r="D6499" s="92" t="s">
        <v>16114</v>
      </c>
      <c r="E6499" s="104">
        <v>0.16</v>
      </c>
    </row>
    <row r="6500" spans="2:5" ht="50.1" customHeight="1">
      <c r="B6500" s="92">
        <v>39144</v>
      </c>
      <c r="C6500" s="92" t="s">
        <v>17334</v>
      </c>
      <c r="D6500" s="92" t="s">
        <v>16114</v>
      </c>
      <c r="E6500" s="104">
        <v>1.04</v>
      </c>
    </row>
    <row r="6501" spans="2:5" ht="50.1" customHeight="1">
      <c r="B6501" s="92">
        <v>39145</v>
      </c>
      <c r="C6501" s="92" t="s">
        <v>17335</v>
      </c>
      <c r="D6501" s="92" t="s">
        <v>16114</v>
      </c>
      <c r="E6501" s="104">
        <v>1.72</v>
      </c>
    </row>
    <row r="6502" spans="2:5" ht="50.1" customHeight="1">
      <c r="B6502" s="92">
        <v>12615</v>
      </c>
      <c r="C6502" s="92" t="s">
        <v>17336</v>
      </c>
      <c r="D6502" s="92" t="s">
        <v>16114</v>
      </c>
      <c r="E6502" s="104">
        <v>3.7</v>
      </c>
    </row>
    <row r="6503" spans="2:5" ht="50.1" customHeight="1">
      <c r="B6503" s="92">
        <v>11927</v>
      </c>
      <c r="C6503" s="92" t="s">
        <v>17337</v>
      </c>
      <c r="D6503" s="92" t="s">
        <v>16114</v>
      </c>
      <c r="E6503" s="104">
        <v>4.6500000000000004</v>
      </c>
    </row>
    <row r="6504" spans="2:5" ht="50.1" customHeight="1">
      <c r="B6504" s="92">
        <v>11928</v>
      </c>
      <c r="C6504" s="92" t="s">
        <v>17338</v>
      </c>
      <c r="D6504" s="92" t="s">
        <v>16114</v>
      </c>
      <c r="E6504" s="104">
        <v>5.33</v>
      </c>
    </row>
    <row r="6505" spans="2:5" ht="50.1" customHeight="1">
      <c r="B6505" s="92">
        <v>11929</v>
      </c>
      <c r="C6505" s="92" t="s">
        <v>17339</v>
      </c>
      <c r="D6505" s="92" t="s">
        <v>16114</v>
      </c>
      <c r="E6505" s="104">
        <v>8.25</v>
      </c>
    </row>
    <row r="6506" spans="2:5" ht="50.1" customHeight="1">
      <c r="B6506" s="92">
        <v>36801</v>
      </c>
      <c r="C6506" s="92" t="s">
        <v>17340</v>
      </c>
      <c r="D6506" s="92" t="s">
        <v>16114</v>
      </c>
      <c r="E6506" s="104">
        <v>15.82</v>
      </c>
    </row>
    <row r="6507" spans="2:5" ht="50.1" customHeight="1">
      <c r="B6507" s="92">
        <v>36246</v>
      </c>
      <c r="C6507" s="92" t="s">
        <v>17341</v>
      </c>
      <c r="D6507" s="92" t="s">
        <v>16115</v>
      </c>
      <c r="E6507" s="104">
        <v>2.2599999999999998</v>
      </c>
    </row>
    <row r="6508" spans="2:5" ht="50.1" customHeight="1">
      <c r="B6508" s="92">
        <v>37600</v>
      </c>
      <c r="C6508" s="92" t="s">
        <v>17342</v>
      </c>
      <c r="D6508" s="92" t="s">
        <v>16114</v>
      </c>
      <c r="E6508" s="104">
        <v>51.99</v>
      </c>
    </row>
    <row r="6509" spans="2:5" ht="50.1" customHeight="1">
      <c r="B6509" s="92">
        <v>37599</v>
      </c>
      <c r="C6509" s="92" t="s">
        <v>17343</v>
      </c>
      <c r="D6509" s="92" t="s">
        <v>16114</v>
      </c>
      <c r="E6509" s="104">
        <v>48.39</v>
      </c>
    </row>
    <row r="6510" spans="2:5" ht="50.1" customHeight="1">
      <c r="B6510" s="92">
        <v>1</v>
      </c>
      <c r="C6510" s="92" t="s">
        <v>17344</v>
      </c>
      <c r="D6510" s="92" t="s">
        <v>16116</v>
      </c>
      <c r="E6510" s="104">
        <v>53.5</v>
      </c>
    </row>
    <row r="6511" spans="2:5" ht="50.1" customHeight="1">
      <c r="B6511" s="92">
        <v>3</v>
      </c>
      <c r="C6511" s="92" t="s">
        <v>17345</v>
      </c>
      <c r="D6511" s="92" t="s">
        <v>6213</v>
      </c>
      <c r="E6511" s="104">
        <v>5.7</v>
      </c>
    </row>
    <row r="6512" spans="2:5" ht="50.1" customHeight="1">
      <c r="B6512" s="92">
        <v>26</v>
      </c>
      <c r="C6512" s="92" t="s">
        <v>17346</v>
      </c>
      <c r="D6512" s="92" t="s">
        <v>16116</v>
      </c>
      <c r="E6512" s="104">
        <v>4.1399999999999997</v>
      </c>
    </row>
    <row r="6513" spans="2:5" ht="50.1" customHeight="1">
      <c r="B6513" s="92">
        <v>20</v>
      </c>
      <c r="C6513" s="92" t="s">
        <v>17347</v>
      </c>
      <c r="D6513" s="92" t="s">
        <v>16116</v>
      </c>
      <c r="E6513" s="104">
        <v>4.17</v>
      </c>
    </row>
    <row r="6514" spans="2:5" ht="50.1" customHeight="1">
      <c r="B6514" s="92">
        <v>21</v>
      </c>
      <c r="C6514" s="92" t="s">
        <v>17348</v>
      </c>
      <c r="D6514" s="92" t="s">
        <v>16116</v>
      </c>
      <c r="E6514" s="104">
        <v>4.17</v>
      </c>
    </row>
    <row r="6515" spans="2:5" ht="50.1" customHeight="1">
      <c r="B6515" s="92">
        <v>24</v>
      </c>
      <c r="C6515" s="92" t="s">
        <v>17349</v>
      </c>
      <c r="D6515" s="92" t="s">
        <v>16116</v>
      </c>
      <c r="E6515" s="104">
        <v>4.17</v>
      </c>
    </row>
    <row r="6516" spans="2:5" ht="50.1" customHeight="1">
      <c r="B6516" s="92">
        <v>25</v>
      </c>
      <c r="C6516" s="92" t="s">
        <v>17350</v>
      </c>
      <c r="D6516" s="92" t="s">
        <v>16116</v>
      </c>
      <c r="E6516" s="104">
        <v>4.17</v>
      </c>
    </row>
    <row r="6517" spans="2:5" ht="50.1" customHeight="1">
      <c r="B6517" s="92">
        <v>43065</v>
      </c>
      <c r="C6517" s="92" t="s">
        <v>17351</v>
      </c>
      <c r="D6517" s="92" t="s">
        <v>16116</v>
      </c>
      <c r="E6517" s="104">
        <v>6.57</v>
      </c>
    </row>
    <row r="6518" spans="2:5" ht="50.1" customHeight="1">
      <c r="B6518" s="92">
        <v>34341</v>
      </c>
      <c r="C6518" s="92" t="s">
        <v>17352</v>
      </c>
      <c r="D6518" s="92" t="s">
        <v>16116</v>
      </c>
      <c r="E6518" s="104">
        <v>3.93</v>
      </c>
    </row>
    <row r="6519" spans="2:5" ht="50.1" customHeight="1">
      <c r="B6519" s="92">
        <v>22</v>
      </c>
      <c r="C6519" s="92" t="s">
        <v>17353</v>
      </c>
      <c r="D6519" s="92" t="s">
        <v>16116</v>
      </c>
      <c r="E6519" s="104">
        <v>4.46</v>
      </c>
    </row>
    <row r="6520" spans="2:5" ht="50.1" customHeight="1">
      <c r="B6520" s="92">
        <v>23</v>
      </c>
      <c r="C6520" s="92" t="s">
        <v>17354</v>
      </c>
      <c r="D6520" s="92" t="s">
        <v>16116</v>
      </c>
      <c r="E6520" s="104">
        <v>4.42</v>
      </c>
    </row>
    <row r="6521" spans="2:5" ht="50.1" customHeight="1">
      <c r="B6521" s="92">
        <v>34439</v>
      </c>
      <c r="C6521" s="92" t="s">
        <v>17355</v>
      </c>
      <c r="D6521" s="92" t="s">
        <v>16116</v>
      </c>
      <c r="E6521" s="104">
        <v>5.09</v>
      </c>
    </row>
    <row r="6522" spans="2:5" ht="50.1" customHeight="1">
      <c r="B6522" s="92">
        <v>34</v>
      </c>
      <c r="C6522" s="92" t="s">
        <v>17356</v>
      </c>
      <c r="D6522" s="92" t="s">
        <v>16116</v>
      </c>
      <c r="E6522" s="104">
        <v>4.53</v>
      </c>
    </row>
    <row r="6523" spans="2:5" ht="50.1" customHeight="1">
      <c r="B6523" s="92">
        <v>34441</v>
      </c>
      <c r="C6523" s="92" t="s">
        <v>17357</v>
      </c>
      <c r="D6523" s="92" t="s">
        <v>16116</v>
      </c>
      <c r="E6523" s="104">
        <v>4.83</v>
      </c>
    </row>
    <row r="6524" spans="2:5" ht="50.1" customHeight="1">
      <c r="B6524" s="92">
        <v>31</v>
      </c>
      <c r="C6524" s="92" t="s">
        <v>17358</v>
      </c>
      <c r="D6524" s="92" t="s">
        <v>16116</v>
      </c>
      <c r="E6524" s="104">
        <v>4.3099999999999996</v>
      </c>
    </row>
    <row r="6525" spans="2:5" ht="50.1" customHeight="1">
      <c r="B6525" s="92">
        <v>34443</v>
      </c>
      <c r="C6525" s="92" t="s">
        <v>17359</v>
      </c>
      <c r="D6525" s="92" t="s">
        <v>16116</v>
      </c>
      <c r="E6525" s="104">
        <v>4.83</v>
      </c>
    </row>
    <row r="6526" spans="2:5" ht="50.1" customHeight="1">
      <c r="B6526" s="92">
        <v>27</v>
      </c>
      <c r="C6526" s="92" t="s">
        <v>17360</v>
      </c>
      <c r="D6526" s="92" t="s">
        <v>16116</v>
      </c>
      <c r="E6526" s="104">
        <v>4.3099999999999996</v>
      </c>
    </row>
    <row r="6527" spans="2:5" ht="50.1" customHeight="1">
      <c r="B6527" s="92">
        <v>34446</v>
      </c>
      <c r="C6527" s="92" t="s">
        <v>17361</v>
      </c>
      <c r="D6527" s="92" t="s">
        <v>16116</v>
      </c>
      <c r="E6527" s="104">
        <v>4.83</v>
      </c>
    </row>
    <row r="6528" spans="2:5" ht="50.1" customHeight="1">
      <c r="B6528" s="92">
        <v>29</v>
      </c>
      <c r="C6528" s="92" t="s">
        <v>17362</v>
      </c>
      <c r="D6528" s="92" t="s">
        <v>16116</v>
      </c>
      <c r="E6528" s="104">
        <v>4.03</v>
      </c>
    </row>
    <row r="6529" spans="2:5" ht="50.1" customHeight="1">
      <c r="B6529" s="92">
        <v>28</v>
      </c>
      <c r="C6529" s="92" t="s">
        <v>17363</v>
      </c>
      <c r="D6529" s="92" t="s">
        <v>16116</v>
      </c>
      <c r="E6529" s="104">
        <v>4.66</v>
      </c>
    </row>
    <row r="6530" spans="2:5" ht="50.1" customHeight="1">
      <c r="B6530" s="92">
        <v>34449</v>
      </c>
      <c r="C6530" s="92" t="s">
        <v>17364</v>
      </c>
      <c r="D6530" s="92" t="s">
        <v>16116</v>
      </c>
      <c r="E6530" s="104">
        <v>5.32</v>
      </c>
    </row>
    <row r="6531" spans="2:5" ht="50.1" customHeight="1">
      <c r="B6531" s="92">
        <v>32</v>
      </c>
      <c r="C6531" s="92" t="s">
        <v>17365</v>
      </c>
      <c r="D6531" s="92" t="s">
        <v>16116</v>
      </c>
      <c r="E6531" s="104">
        <v>4.74</v>
      </c>
    </row>
    <row r="6532" spans="2:5" ht="50.1" customHeight="1">
      <c r="B6532" s="92">
        <v>33</v>
      </c>
      <c r="C6532" s="92" t="s">
        <v>17366</v>
      </c>
      <c r="D6532" s="92" t="s">
        <v>16116</v>
      </c>
      <c r="E6532" s="104">
        <v>5.32</v>
      </c>
    </row>
    <row r="6533" spans="2:5" ht="50.1" customHeight="1">
      <c r="B6533" s="92">
        <v>34343</v>
      </c>
      <c r="C6533" s="92" t="s">
        <v>17367</v>
      </c>
      <c r="D6533" s="92" t="s">
        <v>16116</v>
      </c>
      <c r="E6533" s="104">
        <v>5.12</v>
      </c>
    </row>
    <row r="6534" spans="2:5" ht="50.1" customHeight="1">
      <c r="B6534" s="92">
        <v>34452</v>
      </c>
      <c r="C6534" s="92" t="s">
        <v>17368</v>
      </c>
      <c r="D6534" s="92" t="s">
        <v>16116</v>
      </c>
      <c r="E6534" s="104">
        <v>4.71</v>
      </c>
    </row>
    <row r="6535" spans="2:5" ht="50.1" customHeight="1">
      <c r="B6535" s="92">
        <v>36</v>
      </c>
      <c r="C6535" s="92" t="s">
        <v>17369</v>
      </c>
      <c r="D6535" s="92" t="s">
        <v>16116</v>
      </c>
      <c r="E6535" s="104">
        <v>4.49</v>
      </c>
    </row>
    <row r="6536" spans="2:5" ht="50.1" customHeight="1">
      <c r="B6536" s="92">
        <v>34456</v>
      </c>
      <c r="C6536" s="92" t="s">
        <v>17370</v>
      </c>
      <c r="D6536" s="92" t="s">
        <v>16116</v>
      </c>
      <c r="E6536" s="104">
        <v>4.71</v>
      </c>
    </row>
    <row r="6537" spans="2:5" ht="50.1" customHeight="1">
      <c r="B6537" s="92">
        <v>39</v>
      </c>
      <c r="C6537" s="92" t="s">
        <v>17371</v>
      </c>
      <c r="D6537" s="92" t="s">
        <v>16116</v>
      </c>
      <c r="E6537" s="104">
        <v>4.49</v>
      </c>
    </row>
    <row r="6538" spans="2:5" ht="50.1" customHeight="1">
      <c r="B6538" s="92">
        <v>34457</v>
      </c>
      <c r="C6538" s="92" t="s">
        <v>17372</v>
      </c>
      <c r="D6538" s="92" t="s">
        <v>16116</v>
      </c>
      <c r="E6538" s="104">
        <v>5.05</v>
      </c>
    </row>
    <row r="6539" spans="2:5" ht="50.1" customHeight="1">
      <c r="B6539" s="92">
        <v>40</v>
      </c>
      <c r="C6539" s="92" t="s">
        <v>17373</v>
      </c>
      <c r="D6539" s="92" t="s">
        <v>16116</v>
      </c>
      <c r="E6539" s="104">
        <v>4.59</v>
      </c>
    </row>
    <row r="6540" spans="2:5" ht="50.1" customHeight="1">
      <c r="B6540" s="92">
        <v>34460</v>
      </c>
      <c r="C6540" s="92" t="s">
        <v>17374</v>
      </c>
      <c r="D6540" s="92" t="s">
        <v>16116</v>
      </c>
      <c r="E6540" s="104">
        <v>5.16</v>
      </c>
    </row>
    <row r="6541" spans="2:5" ht="50.1" customHeight="1">
      <c r="B6541" s="92">
        <v>42</v>
      </c>
      <c r="C6541" s="92" t="s">
        <v>17375</v>
      </c>
      <c r="D6541" s="92" t="s">
        <v>16116</v>
      </c>
      <c r="E6541" s="104">
        <v>4.66</v>
      </c>
    </row>
    <row r="6542" spans="2:5" ht="50.1" customHeight="1">
      <c r="B6542" s="92">
        <v>38</v>
      </c>
      <c r="C6542" s="92" t="s">
        <v>17376</v>
      </c>
      <c r="D6542" s="92" t="s">
        <v>16116</v>
      </c>
      <c r="E6542" s="104">
        <v>5.19</v>
      </c>
    </row>
    <row r="6543" spans="2:5" ht="50.1" customHeight="1">
      <c r="B6543" s="92">
        <v>20063</v>
      </c>
      <c r="C6543" s="92" t="s">
        <v>17377</v>
      </c>
      <c r="D6543" s="92" t="s">
        <v>16114</v>
      </c>
      <c r="E6543" s="104">
        <v>3.68</v>
      </c>
    </row>
    <row r="6544" spans="2:5" ht="50.1" customHeight="1">
      <c r="B6544" s="92">
        <v>40410</v>
      </c>
      <c r="C6544" s="92" t="s">
        <v>17378</v>
      </c>
      <c r="D6544" s="92" t="s">
        <v>16114</v>
      </c>
      <c r="E6544" s="104">
        <v>13.58</v>
      </c>
    </row>
    <row r="6545" spans="2:5" ht="50.1" customHeight="1">
      <c r="B6545" s="92">
        <v>40411</v>
      </c>
      <c r="C6545" s="92" t="s">
        <v>17379</v>
      </c>
      <c r="D6545" s="92" t="s">
        <v>16114</v>
      </c>
      <c r="E6545" s="104">
        <v>14.73</v>
      </c>
    </row>
    <row r="6546" spans="2:5" ht="50.1" customHeight="1">
      <c r="B6546" s="92">
        <v>40412</v>
      </c>
      <c r="C6546" s="92" t="s">
        <v>17380</v>
      </c>
      <c r="D6546" s="92" t="s">
        <v>16114</v>
      </c>
      <c r="E6546" s="104">
        <v>16.54</v>
      </c>
    </row>
    <row r="6547" spans="2:5" ht="50.1" customHeight="1">
      <c r="B6547" s="92">
        <v>38838</v>
      </c>
      <c r="C6547" s="92" t="s">
        <v>17381</v>
      </c>
      <c r="D6547" s="92" t="s">
        <v>16114</v>
      </c>
      <c r="E6547" s="104">
        <v>6.78</v>
      </c>
    </row>
    <row r="6548" spans="2:5" ht="50.1" customHeight="1">
      <c r="B6548" s="92">
        <v>38839</v>
      </c>
      <c r="C6548" s="92" t="s">
        <v>17382</v>
      </c>
      <c r="D6548" s="92" t="s">
        <v>16114</v>
      </c>
      <c r="E6548" s="104">
        <v>7.98</v>
      </c>
    </row>
    <row r="6549" spans="2:5" ht="50.1" customHeight="1">
      <c r="B6549" s="92">
        <v>55</v>
      </c>
      <c r="C6549" s="92" t="s">
        <v>17383</v>
      </c>
      <c r="D6549" s="92" t="s">
        <v>16114</v>
      </c>
      <c r="E6549" s="104">
        <v>3</v>
      </c>
    </row>
    <row r="6550" spans="2:5" ht="50.1" customHeight="1">
      <c r="B6550" s="92">
        <v>61</v>
      </c>
      <c r="C6550" s="92" t="s">
        <v>17384</v>
      </c>
      <c r="D6550" s="92" t="s">
        <v>16114</v>
      </c>
      <c r="E6550" s="104">
        <v>2.83</v>
      </c>
    </row>
    <row r="6551" spans="2:5" ht="50.1" customHeight="1">
      <c r="B6551" s="92">
        <v>62</v>
      </c>
      <c r="C6551" s="92" t="s">
        <v>17385</v>
      </c>
      <c r="D6551" s="92" t="s">
        <v>16114</v>
      </c>
      <c r="E6551" s="104">
        <v>5.88</v>
      </c>
    </row>
    <row r="6552" spans="2:5" ht="50.1" customHeight="1">
      <c r="B6552" s="92">
        <v>77</v>
      </c>
      <c r="C6552" s="92" t="s">
        <v>17386</v>
      </c>
      <c r="D6552" s="92" t="s">
        <v>16114</v>
      </c>
      <c r="E6552" s="104">
        <v>0.71</v>
      </c>
    </row>
    <row r="6553" spans="2:5" ht="50.1" customHeight="1">
      <c r="B6553" s="92">
        <v>76</v>
      </c>
      <c r="C6553" s="92" t="s">
        <v>17387</v>
      </c>
      <c r="D6553" s="92" t="s">
        <v>16114</v>
      </c>
      <c r="E6553" s="104">
        <v>0.72</v>
      </c>
    </row>
    <row r="6554" spans="2:5" ht="50.1" customHeight="1">
      <c r="B6554" s="92">
        <v>67</v>
      </c>
      <c r="C6554" s="92" t="s">
        <v>17388</v>
      </c>
      <c r="D6554" s="92" t="s">
        <v>16114</v>
      </c>
      <c r="E6554" s="104">
        <v>7.01</v>
      </c>
    </row>
    <row r="6555" spans="2:5" ht="50.1" customHeight="1">
      <c r="B6555" s="92">
        <v>71</v>
      </c>
      <c r="C6555" s="92" t="s">
        <v>17389</v>
      </c>
      <c r="D6555" s="92" t="s">
        <v>16114</v>
      </c>
      <c r="E6555" s="104">
        <v>12.88</v>
      </c>
    </row>
    <row r="6556" spans="2:5" ht="50.1" customHeight="1">
      <c r="B6556" s="92">
        <v>73</v>
      </c>
      <c r="C6556" s="92" t="s">
        <v>17390</v>
      </c>
      <c r="D6556" s="92" t="s">
        <v>16114</v>
      </c>
      <c r="E6556" s="104">
        <v>9.6199999999999992</v>
      </c>
    </row>
    <row r="6557" spans="2:5" ht="50.1" customHeight="1">
      <c r="B6557" s="92">
        <v>103</v>
      </c>
      <c r="C6557" s="92" t="s">
        <v>17391</v>
      </c>
      <c r="D6557" s="92" t="s">
        <v>16114</v>
      </c>
      <c r="E6557" s="104">
        <v>28.61</v>
      </c>
    </row>
    <row r="6558" spans="2:5" ht="50.1" customHeight="1">
      <c r="B6558" s="92">
        <v>107</v>
      </c>
      <c r="C6558" s="92" t="s">
        <v>17392</v>
      </c>
      <c r="D6558" s="92" t="s">
        <v>16114</v>
      </c>
      <c r="E6558" s="105">
        <v>0.44</v>
      </c>
    </row>
    <row r="6559" spans="2:5" ht="50.1" customHeight="1">
      <c r="B6559" s="92">
        <v>65</v>
      </c>
      <c r="C6559" s="92" t="s">
        <v>17393</v>
      </c>
      <c r="D6559" s="92" t="s">
        <v>16114</v>
      </c>
      <c r="E6559" s="104">
        <v>0.55000000000000004</v>
      </c>
    </row>
    <row r="6560" spans="2:5" ht="50.1" customHeight="1">
      <c r="B6560" s="92">
        <v>108</v>
      </c>
      <c r="C6560" s="92" t="s">
        <v>17394</v>
      </c>
      <c r="D6560" s="92" t="s">
        <v>16114</v>
      </c>
      <c r="E6560" s="105">
        <v>1.1399999999999999</v>
      </c>
    </row>
    <row r="6561" spans="2:5" ht="50.1" customHeight="1">
      <c r="B6561" s="92">
        <v>110</v>
      </c>
      <c r="C6561" s="92" t="s">
        <v>17395</v>
      </c>
      <c r="D6561" s="92" t="s">
        <v>16114</v>
      </c>
      <c r="E6561" s="105">
        <v>4.41</v>
      </c>
    </row>
    <row r="6562" spans="2:5" ht="50.1" customHeight="1">
      <c r="B6562" s="92">
        <v>109</v>
      </c>
      <c r="C6562" s="92" t="s">
        <v>17396</v>
      </c>
      <c r="D6562" s="92" t="s">
        <v>16114</v>
      </c>
      <c r="E6562" s="105">
        <v>2.17</v>
      </c>
    </row>
    <row r="6563" spans="2:5" ht="50.1" customHeight="1">
      <c r="B6563" s="92">
        <v>111</v>
      </c>
      <c r="C6563" s="92" t="s">
        <v>17397</v>
      </c>
      <c r="D6563" s="92" t="s">
        <v>16114</v>
      </c>
      <c r="E6563" s="105">
        <v>5.09</v>
      </c>
    </row>
    <row r="6564" spans="2:5" ht="50.1" customHeight="1">
      <c r="B6564" s="92">
        <v>112</v>
      </c>
      <c r="C6564" s="92" t="s">
        <v>17398</v>
      </c>
      <c r="D6564" s="92" t="s">
        <v>16114</v>
      </c>
      <c r="E6564" s="104">
        <v>2.77</v>
      </c>
    </row>
    <row r="6565" spans="2:5" ht="50.1" customHeight="1">
      <c r="B6565" s="92">
        <v>113</v>
      </c>
      <c r="C6565" s="92" t="s">
        <v>17399</v>
      </c>
      <c r="D6565" s="92" t="s">
        <v>16114</v>
      </c>
      <c r="E6565" s="104">
        <v>7.52</v>
      </c>
    </row>
    <row r="6566" spans="2:5" ht="50.1" customHeight="1">
      <c r="B6566" s="92">
        <v>104</v>
      </c>
      <c r="C6566" s="92" t="s">
        <v>17400</v>
      </c>
      <c r="D6566" s="92" t="s">
        <v>16114</v>
      </c>
      <c r="E6566" s="104">
        <v>10.94</v>
      </c>
    </row>
    <row r="6567" spans="2:5" ht="50.1" customHeight="1">
      <c r="B6567" s="92">
        <v>102</v>
      </c>
      <c r="C6567" s="92" t="s">
        <v>17401</v>
      </c>
      <c r="D6567" s="92" t="s">
        <v>16114</v>
      </c>
      <c r="E6567" s="104">
        <v>17.96</v>
      </c>
    </row>
    <row r="6568" spans="2:5" ht="50.1" customHeight="1">
      <c r="B6568" s="92">
        <v>95</v>
      </c>
      <c r="C6568" s="92" t="s">
        <v>17402</v>
      </c>
      <c r="D6568" s="92" t="s">
        <v>16114</v>
      </c>
      <c r="E6568" s="104">
        <v>6.08</v>
      </c>
    </row>
    <row r="6569" spans="2:5" ht="50.1" customHeight="1">
      <c r="B6569" s="92">
        <v>96</v>
      </c>
      <c r="C6569" s="92" t="s">
        <v>17403</v>
      </c>
      <c r="D6569" s="92" t="s">
        <v>16114</v>
      </c>
      <c r="E6569" s="104">
        <v>6.99</v>
      </c>
    </row>
    <row r="6570" spans="2:5" ht="50.1" customHeight="1">
      <c r="B6570" s="92">
        <v>97</v>
      </c>
      <c r="C6570" s="92" t="s">
        <v>17404</v>
      </c>
      <c r="D6570" s="92" t="s">
        <v>16114</v>
      </c>
      <c r="E6570" s="105">
        <v>9.08</v>
      </c>
    </row>
    <row r="6571" spans="2:5" ht="50.1" customHeight="1">
      <c r="B6571" s="92">
        <v>98</v>
      </c>
      <c r="C6571" s="92" t="s">
        <v>17405</v>
      </c>
      <c r="D6571" s="92" t="s">
        <v>16114</v>
      </c>
      <c r="E6571" s="105">
        <v>12.24</v>
      </c>
    </row>
    <row r="6572" spans="2:5" ht="50.1" customHeight="1">
      <c r="B6572" s="92">
        <v>99</v>
      </c>
      <c r="C6572" s="92" t="s">
        <v>17406</v>
      </c>
      <c r="D6572" s="92" t="s">
        <v>16114</v>
      </c>
      <c r="E6572" s="105">
        <v>14.84</v>
      </c>
    </row>
    <row r="6573" spans="2:5" ht="50.1" customHeight="1">
      <c r="B6573" s="92">
        <v>100</v>
      </c>
      <c r="C6573" s="92" t="s">
        <v>17407</v>
      </c>
      <c r="D6573" s="92" t="s">
        <v>16114</v>
      </c>
      <c r="E6573" s="105">
        <v>20.71</v>
      </c>
    </row>
    <row r="6574" spans="2:5" ht="50.1" customHeight="1">
      <c r="B6574" s="92">
        <v>75</v>
      </c>
      <c r="C6574" s="92" t="s">
        <v>17408</v>
      </c>
      <c r="D6574" s="92" t="s">
        <v>16114</v>
      </c>
      <c r="E6574" s="104">
        <v>215.86</v>
      </c>
    </row>
    <row r="6575" spans="2:5" ht="50.1" customHeight="1">
      <c r="B6575" s="92">
        <v>114</v>
      </c>
      <c r="C6575" s="92" t="s">
        <v>17409</v>
      </c>
      <c r="D6575" s="92" t="s">
        <v>16114</v>
      </c>
      <c r="E6575" s="104">
        <v>7.86</v>
      </c>
    </row>
    <row r="6576" spans="2:5" ht="50.1" customHeight="1">
      <c r="B6576" s="92">
        <v>68</v>
      </c>
      <c r="C6576" s="92" t="s">
        <v>17410</v>
      </c>
      <c r="D6576" s="92" t="s">
        <v>16114</v>
      </c>
      <c r="E6576" s="104">
        <v>12.03</v>
      </c>
    </row>
    <row r="6577" spans="2:5" ht="50.1" customHeight="1">
      <c r="B6577" s="92">
        <v>86</v>
      </c>
      <c r="C6577" s="92" t="s">
        <v>17411</v>
      </c>
      <c r="D6577" s="92" t="s">
        <v>16114</v>
      </c>
      <c r="E6577" s="104">
        <v>22.36</v>
      </c>
    </row>
    <row r="6578" spans="2:5" ht="50.1" customHeight="1">
      <c r="B6578" s="92">
        <v>66</v>
      </c>
      <c r="C6578" s="92" t="s">
        <v>17412</v>
      </c>
      <c r="D6578" s="92" t="s">
        <v>16114</v>
      </c>
      <c r="E6578" s="104">
        <v>22.44</v>
      </c>
    </row>
    <row r="6579" spans="2:5" ht="50.1" customHeight="1">
      <c r="B6579" s="92">
        <v>69</v>
      </c>
      <c r="C6579" s="92" t="s">
        <v>17413</v>
      </c>
      <c r="D6579" s="92" t="s">
        <v>16114</v>
      </c>
      <c r="E6579" s="104">
        <v>34.299999999999997</v>
      </c>
    </row>
    <row r="6580" spans="2:5" ht="50.1" customHeight="1">
      <c r="B6580" s="92">
        <v>83</v>
      </c>
      <c r="C6580" s="92" t="s">
        <v>17414</v>
      </c>
      <c r="D6580" s="92" t="s">
        <v>16114</v>
      </c>
      <c r="E6580" s="104">
        <v>109.55</v>
      </c>
    </row>
    <row r="6581" spans="2:5" ht="50.1" customHeight="1">
      <c r="B6581" s="92">
        <v>74</v>
      </c>
      <c r="C6581" s="92" t="s">
        <v>17415</v>
      </c>
      <c r="D6581" s="92" t="s">
        <v>16114</v>
      </c>
      <c r="E6581" s="104">
        <v>152.94</v>
      </c>
    </row>
    <row r="6582" spans="2:5" ht="50.1" customHeight="1">
      <c r="B6582" s="92">
        <v>106</v>
      </c>
      <c r="C6582" s="92" t="s">
        <v>17416</v>
      </c>
      <c r="D6582" s="92" t="s">
        <v>16114</v>
      </c>
      <c r="E6582" s="104">
        <v>232.34</v>
      </c>
    </row>
    <row r="6583" spans="2:5" ht="50.1" customHeight="1">
      <c r="B6583" s="92">
        <v>87</v>
      </c>
      <c r="C6583" s="92" t="s">
        <v>17417</v>
      </c>
      <c r="D6583" s="92" t="s">
        <v>16114</v>
      </c>
      <c r="E6583" s="104">
        <v>11.04</v>
      </c>
    </row>
    <row r="6584" spans="2:5" ht="50.1" customHeight="1">
      <c r="B6584" s="92">
        <v>88</v>
      </c>
      <c r="C6584" s="92" t="s">
        <v>17418</v>
      </c>
      <c r="D6584" s="92" t="s">
        <v>16114</v>
      </c>
      <c r="E6584" s="104">
        <v>12.32</v>
      </c>
    </row>
    <row r="6585" spans="2:5" ht="50.1" customHeight="1">
      <c r="B6585" s="92">
        <v>89</v>
      </c>
      <c r="C6585" s="92" t="s">
        <v>17419</v>
      </c>
      <c r="D6585" s="92" t="s">
        <v>16114</v>
      </c>
      <c r="E6585" s="104">
        <v>18.22</v>
      </c>
    </row>
    <row r="6586" spans="2:5" ht="50.1" customHeight="1">
      <c r="B6586" s="92">
        <v>90</v>
      </c>
      <c r="C6586" s="92" t="s">
        <v>17420</v>
      </c>
      <c r="D6586" s="92" t="s">
        <v>16114</v>
      </c>
      <c r="E6586" s="104">
        <v>20.88</v>
      </c>
    </row>
    <row r="6587" spans="2:5" ht="50.1" customHeight="1">
      <c r="B6587" s="92">
        <v>81</v>
      </c>
      <c r="C6587" s="92" t="s">
        <v>17421</v>
      </c>
      <c r="D6587" s="92" t="s">
        <v>16114</v>
      </c>
      <c r="E6587" s="104">
        <v>35.71</v>
      </c>
    </row>
    <row r="6588" spans="2:5" ht="50.1" customHeight="1">
      <c r="B6588" s="92">
        <v>82</v>
      </c>
      <c r="C6588" s="92" t="s">
        <v>17422</v>
      </c>
      <c r="D6588" s="92" t="s">
        <v>16114</v>
      </c>
      <c r="E6588" s="104">
        <v>138.63</v>
      </c>
    </row>
    <row r="6589" spans="2:5" ht="50.1" customHeight="1">
      <c r="B6589" s="92">
        <v>105</v>
      </c>
      <c r="C6589" s="92" t="s">
        <v>17423</v>
      </c>
      <c r="D6589" s="92" t="s">
        <v>16114</v>
      </c>
      <c r="E6589" s="104">
        <v>162.30000000000001</v>
      </c>
    </row>
    <row r="6590" spans="2:5" ht="50.1" customHeight="1">
      <c r="B6590" s="92">
        <v>60</v>
      </c>
      <c r="C6590" s="92" t="s">
        <v>17424</v>
      </c>
      <c r="D6590" s="92" t="s">
        <v>16114</v>
      </c>
      <c r="E6590" s="104">
        <v>3.89</v>
      </c>
    </row>
    <row r="6591" spans="2:5" ht="50.1" customHeight="1">
      <c r="B6591" s="92">
        <v>72</v>
      </c>
      <c r="C6591" s="92" t="s">
        <v>17425</v>
      </c>
      <c r="D6591" s="92" t="s">
        <v>16114</v>
      </c>
      <c r="E6591" s="104">
        <v>21.83</v>
      </c>
    </row>
    <row r="6592" spans="2:5" ht="50.1" customHeight="1">
      <c r="B6592" s="92">
        <v>70</v>
      </c>
      <c r="C6592" s="92" t="s">
        <v>17426</v>
      </c>
      <c r="D6592" s="92" t="s">
        <v>16114</v>
      </c>
      <c r="E6592" s="104">
        <v>18.25</v>
      </c>
    </row>
    <row r="6593" spans="2:5" ht="50.1" customHeight="1">
      <c r="B6593" s="92">
        <v>85</v>
      </c>
      <c r="C6593" s="92" t="s">
        <v>17427</v>
      </c>
      <c r="D6593" s="92" t="s">
        <v>16114</v>
      </c>
      <c r="E6593" s="104">
        <v>26.49</v>
      </c>
    </row>
    <row r="6594" spans="2:5" ht="50.1" customHeight="1">
      <c r="B6594" s="92">
        <v>84</v>
      </c>
      <c r="C6594" s="92" t="s">
        <v>17428</v>
      </c>
      <c r="D6594" s="92" t="s">
        <v>16114</v>
      </c>
      <c r="E6594" s="104">
        <v>0.3</v>
      </c>
    </row>
    <row r="6595" spans="2:5" ht="50.1" customHeight="1">
      <c r="B6595" s="92">
        <v>37997</v>
      </c>
      <c r="C6595" s="92" t="s">
        <v>17429</v>
      </c>
      <c r="D6595" s="92" t="s">
        <v>16114</v>
      </c>
      <c r="E6595" s="104">
        <v>3.99</v>
      </c>
    </row>
    <row r="6596" spans="2:5" ht="50.1" customHeight="1">
      <c r="B6596" s="92">
        <v>37998</v>
      </c>
      <c r="C6596" s="92" t="s">
        <v>17430</v>
      </c>
      <c r="D6596" s="92" t="s">
        <v>16114</v>
      </c>
      <c r="E6596" s="104">
        <v>4.13</v>
      </c>
    </row>
    <row r="6597" spans="2:5" ht="50.1" customHeight="1">
      <c r="B6597" s="92">
        <v>10899</v>
      </c>
      <c r="C6597" s="92" t="s">
        <v>17431</v>
      </c>
      <c r="D6597" s="92" t="s">
        <v>16114</v>
      </c>
      <c r="E6597" s="104">
        <v>43.8</v>
      </c>
    </row>
    <row r="6598" spans="2:5" ht="50.1" customHeight="1">
      <c r="B6598" s="92">
        <v>10900</v>
      </c>
      <c r="C6598" s="92" t="s">
        <v>17432</v>
      </c>
      <c r="D6598" s="92" t="s">
        <v>16114</v>
      </c>
      <c r="E6598" s="104">
        <v>34.28</v>
      </c>
    </row>
    <row r="6599" spans="2:5" ht="50.1" customHeight="1">
      <c r="B6599" s="92">
        <v>46</v>
      </c>
      <c r="C6599" s="92" t="s">
        <v>17433</v>
      </c>
      <c r="D6599" s="92" t="s">
        <v>16114</v>
      </c>
      <c r="E6599" s="104">
        <v>35.380000000000003</v>
      </c>
    </row>
    <row r="6600" spans="2:5" ht="50.1" customHeight="1">
      <c r="B6600" s="92">
        <v>51</v>
      </c>
      <c r="C6600" s="92" t="s">
        <v>17434</v>
      </c>
      <c r="D6600" s="92" t="s">
        <v>16114</v>
      </c>
      <c r="E6600" s="104">
        <v>97.6</v>
      </c>
    </row>
    <row r="6601" spans="2:5" ht="50.1" customHeight="1">
      <c r="B6601" s="92">
        <v>12863</v>
      </c>
      <c r="C6601" s="92" t="s">
        <v>17435</v>
      </c>
      <c r="D6601" s="92" t="s">
        <v>16114</v>
      </c>
      <c r="E6601" s="104">
        <v>22.48</v>
      </c>
    </row>
    <row r="6602" spans="2:5" ht="50.1" customHeight="1">
      <c r="B6602" s="92">
        <v>50</v>
      </c>
      <c r="C6602" s="92" t="s">
        <v>17436</v>
      </c>
      <c r="D6602" s="92" t="s">
        <v>16114</v>
      </c>
      <c r="E6602" s="104">
        <v>50.97</v>
      </c>
    </row>
    <row r="6603" spans="2:5" ht="50.1" customHeight="1">
      <c r="B6603" s="92">
        <v>47</v>
      </c>
      <c r="C6603" s="92" t="s">
        <v>17437</v>
      </c>
      <c r="D6603" s="92" t="s">
        <v>16114</v>
      </c>
      <c r="E6603" s="104">
        <v>60.49</v>
      </c>
    </row>
    <row r="6604" spans="2:5" ht="50.1" customHeight="1">
      <c r="B6604" s="92">
        <v>48</v>
      </c>
      <c r="C6604" s="92" t="s">
        <v>17438</v>
      </c>
      <c r="D6604" s="92" t="s">
        <v>16114</v>
      </c>
      <c r="E6604" s="104">
        <v>15.78</v>
      </c>
    </row>
    <row r="6605" spans="2:5" ht="50.1" customHeight="1">
      <c r="B6605" s="92">
        <v>52</v>
      </c>
      <c r="C6605" s="92" t="s">
        <v>17439</v>
      </c>
      <c r="D6605" s="92" t="s">
        <v>16114</v>
      </c>
      <c r="E6605" s="104">
        <v>11.99</v>
      </c>
    </row>
    <row r="6606" spans="2:5" ht="50.1" customHeight="1">
      <c r="B6606" s="92">
        <v>43</v>
      </c>
      <c r="C6606" s="92" t="s">
        <v>17440</v>
      </c>
      <c r="D6606" s="92" t="s">
        <v>16114</v>
      </c>
      <c r="E6606" s="104">
        <v>40.46</v>
      </c>
    </row>
    <row r="6607" spans="2:5" ht="50.1" customHeight="1">
      <c r="B6607" s="92">
        <v>4791</v>
      </c>
      <c r="C6607" s="92" t="s">
        <v>17441</v>
      </c>
      <c r="D6607" s="92" t="s">
        <v>16116</v>
      </c>
      <c r="E6607" s="104">
        <v>23.99</v>
      </c>
    </row>
    <row r="6608" spans="2:5" ht="50.1" customHeight="1">
      <c r="B6608" s="92">
        <v>157</v>
      </c>
      <c r="C6608" s="92" t="s">
        <v>17442</v>
      </c>
      <c r="D6608" s="92" t="s">
        <v>16116</v>
      </c>
      <c r="E6608" s="104">
        <v>84.7</v>
      </c>
    </row>
    <row r="6609" spans="2:5" ht="50.1" customHeight="1">
      <c r="B6609" s="92">
        <v>156</v>
      </c>
      <c r="C6609" s="92" t="s">
        <v>17443</v>
      </c>
      <c r="D6609" s="92" t="s">
        <v>16116</v>
      </c>
      <c r="E6609" s="104">
        <v>37.799999999999997</v>
      </c>
    </row>
    <row r="6610" spans="2:5" ht="50.1" customHeight="1">
      <c r="B6610" s="92">
        <v>131</v>
      </c>
      <c r="C6610" s="92" t="s">
        <v>17444</v>
      </c>
      <c r="D6610" s="92" t="s">
        <v>16116</v>
      </c>
      <c r="E6610" s="104">
        <v>36.29</v>
      </c>
    </row>
    <row r="6611" spans="2:5" ht="50.1" customHeight="1">
      <c r="B6611" s="92">
        <v>39719</v>
      </c>
      <c r="C6611" s="92" t="s">
        <v>17445</v>
      </c>
      <c r="D6611" s="92" t="s">
        <v>6213</v>
      </c>
      <c r="E6611" s="104">
        <v>53.23</v>
      </c>
    </row>
    <row r="6612" spans="2:5" ht="50.1" customHeight="1">
      <c r="B6612" s="92">
        <v>21114</v>
      </c>
      <c r="C6612" s="92" t="s">
        <v>17446</v>
      </c>
      <c r="D6612" s="92" t="s">
        <v>16114</v>
      </c>
      <c r="E6612" s="104">
        <v>11.4</v>
      </c>
    </row>
    <row r="6613" spans="2:5" ht="50.1" customHeight="1">
      <c r="B6613" s="92">
        <v>119</v>
      </c>
      <c r="C6613" s="92" t="s">
        <v>17447</v>
      </c>
      <c r="D6613" s="92" t="s">
        <v>16114</v>
      </c>
      <c r="E6613" s="104">
        <v>4.5</v>
      </c>
    </row>
    <row r="6614" spans="2:5" ht="50.1" customHeight="1">
      <c r="B6614" s="92">
        <v>20080</v>
      </c>
      <c r="C6614" s="92" t="s">
        <v>17448</v>
      </c>
      <c r="D6614" s="92" t="s">
        <v>16114</v>
      </c>
      <c r="E6614" s="104">
        <v>12.9</v>
      </c>
    </row>
    <row r="6615" spans="2:5" ht="50.1" customHeight="1">
      <c r="B6615" s="92">
        <v>122</v>
      </c>
      <c r="C6615" s="92" t="s">
        <v>17449</v>
      </c>
      <c r="D6615" s="92" t="s">
        <v>16114</v>
      </c>
      <c r="E6615" s="104">
        <v>40.65</v>
      </c>
    </row>
    <row r="6616" spans="2:5" ht="50.1" customHeight="1">
      <c r="B6616" s="92">
        <v>3410</v>
      </c>
      <c r="C6616" s="92" t="s">
        <v>17450</v>
      </c>
      <c r="D6616" s="92" t="s">
        <v>16116</v>
      </c>
      <c r="E6616" s="104">
        <v>13.06</v>
      </c>
    </row>
    <row r="6617" spans="2:5" ht="50.1" customHeight="1">
      <c r="B6617" s="92">
        <v>124</v>
      </c>
      <c r="C6617" s="92" t="s">
        <v>17451</v>
      </c>
      <c r="D6617" s="92" t="s">
        <v>6213</v>
      </c>
      <c r="E6617" s="104">
        <v>9.43</v>
      </c>
    </row>
    <row r="6618" spans="2:5" ht="50.1" customHeight="1">
      <c r="B6618" s="92">
        <v>7334</v>
      </c>
      <c r="C6618" s="92" t="s">
        <v>17452</v>
      </c>
      <c r="D6618" s="92" t="s">
        <v>6213</v>
      </c>
      <c r="E6618" s="104">
        <v>10.99</v>
      </c>
    </row>
    <row r="6619" spans="2:5" ht="50.1" customHeight="1">
      <c r="B6619" s="92">
        <v>123</v>
      </c>
      <c r="C6619" s="92" t="s">
        <v>17453</v>
      </c>
      <c r="D6619" s="92" t="s">
        <v>6213</v>
      </c>
      <c r="E6619" s="104">
        <v>4.1900000000000004</v>
      </c>
    </row>
    <row r="6620" spans="2:5" ht="50.1" customHeight="1">
      <c r="B6620" s="92">
        <v>127</v>
      </c>
      <c r="C6620" s="92" t="s">
        <v>17454</v>
      </c>
      <c r="D6620" s="92" t="s">
        <v>6213</v>
      </c>
      <c r="E6620" s="104">
        <v>9.84</v>
      </c>
    </row>
    <row r="6621" spans="2:5" ht="50.1" customHeight="1">
      <c r="B6621" s="92">
        <v>133</v>
      </c>
      <c r="C6621" s="92" t="s">
        <v>17455</v>
      </c>
      <c r="D6621" s="92" t="s">
        <v>6213</v>
      </c>
      <c r="E6621" s="104">
        <v>4.22</v>
      </c>
    </row>
    <row r="6622" spans="2:5" ht="50.1" customHeight="1">
      <c r="B6622" s="92">
        <v>37538</v>
      </c>
      <c r="C6622" s="92" t="s">
        <v>17456</v>
      </c>
      <c r="D6622" s="92" t="s">
        <v>6214</v>
      </c>
      <c r="E6622" s="104">
        <v>104.9</v>
      </c>
    </row>
    <row r="6623" spans="2:5" ht="50.1" customHeight="1">
      <c r="B6623" s="92">
        <v>132</v>
      </c>
      <c r="C6623" s="92" t="s">
        <v>17457</v>
      </c>
      <c r="D6623" s="92" t="s">
        <v>6213</v>
      </c>
      <c r="E6623" s="104">
        <v>4.6500000000000004</v>
      </c>
    </row>
    <row r="6624" spans="2:5" ht="50.1" customHeight="1">
      <c r="B6624" s="92">
        <v>13408</v>
      </c>
      <c r="C6624" s="92" t="s">
        <v>17458</v>
      </c>
      <c r="D6624" s="92" t="s">
        <v>16117</v>
      </c>
      <c r="E6624" s="104">
        <v>1652.61</v>
      </c>
    </row>
    <row r="6625" spans="2:5" ht="50.1" customHeight="1">
      <c r="B6625" s="92">
        <v>37476</v>
      </c>
      <c r="C6625" s="92" t="s">
        <v>17459</v>
      </c>
      <c r="D6625" s="92" t="s">
        <v>16114</v>
      </c>
      <c r="E6625" s="104">
        <v>1358.75</v>
      </c>
    </row>
    <row r="6626" spans="2:5" ht="50.1" customHeight="1">
      <c r="B6626" s="92">
        <v>37478</v>
      </c>
      <c r="C6626" s="92" t="s">
        <v>17460</v>
      </c>
      <c r="D6626" s="92" t="s">
        <v>16114</v>
      </c>
      <c r="E6626" s="104">
        <v>1922.27</v>
      </c>
    </row>
    <row r="6627" spans="2:5" ht="50.1" customHeight="1">
      <c r="B6627" s="92">
        <v>37477</v>
      </c>
      <c r="C6627" s="92" t="s">
        <v>17461</v>
      </c>
      <c r="D6627" s="92" t="s">
        <v>16114</v>
      </c>
      <c r="E6627" s="104">
        <v>2352.1799999999998</v>
      </c>
    </row>
    <row r="6628" spans="2:5" ht="50.1" customHeight="1">
      <c r="B6628" s="92">
        <v>37479</v>
      </c>
      <c r="C6628" s="92" t="s">
        <v>17462</v>
      </c>
      <c r="D6628" s="92" t="s">
        <v>16114</v>
      </c>
      <c r="E6628" s="105">
        <v>2941.13</v>
      </c>
    </row>
    <row r="6629" spans="2:5" ht="50.1" customHeight="1">
      <c r="B6629" s="92">
        <v>4319</v>
      </c>
      <c r="C6629" s="92" t="s">
        <v>17463</v>
      </c>
      <c r="D6629" s="92" t="s">
        <v>16114</v>
      </c>
      <c r="E6629" s="105">
        <v>0.96</v>
      </c>
    </row>
    <row r="6630" spans="2:5" ht="50.1" customHeight="1">
      <c r="B6630" s="92">
        <v>43064</v>
      </c>
      <c r="C6630" s="92" t="s">
        <v>17464</v>
      </c>
      <c r="D6630" s="92" t="s">
        <v>16116</v>
      </c>
      <c r="E6630" s="104">
        <v>6.02</v>
      </c>
    </row>
    <row r="6631" spans="2:5" ht="50.1" customHeight="1">
      <c r="B6631" s="92">
        <v>40553</v>
      </c>
      <c r="C6631" s="92" t="s">
        <v>17465</v>
      </c>
      <c r="D6631" s="92" t="s">
        <v>16118</v>
      </c>
      <c r="E6631" s="104">
        <v>32.08</v>
      </c>
    </row>
    <row r="6632" spans="2:5" ht="50.1" customHeight="1">
      <c r="B6632" s="92">
        <v>13003</v>
      </c>
      <c r="C6632" s="92" t="s">
        <v>17466</v>
      </c>
      <c r="D6632" s="92" t="s">
        <v>6213</v>
      </c>
      <c r="E6632" s="104">
        <v>2.81</v>
      </c>
    </row>
    <row r="6633" spans="2:5" ht="50.1" customHeight="1">
      <c r="B6633" s="92">
        <v>6114</v>
      </c>
      <c r="C6633" s="92" t="s">
        <v>17467</v>
      </c>
      <c r="D6633" s="92" t="s">
        <v>16113</v>
      </c>
      <c r="E6633" s="104">
        <v>10.11</v>
      </c>
    </row>
    <row r="6634" spans="2:5" ht="50.1" customHeight="1">
      <c r="B6634" s="92">
        <v>40912</v>
      </c>
      <c r="C6634" s="92" t="s">
        <v>17468</v>
      </c>
      <c r="D6634" s="92" t="s">
        <v>16119</v>
      </c>
      <c r="E6634" s="104">
        <v>1791.71</v>
      </c>
    </row>
    <row r="6635" spans="2:5" ht="50.1" customHeight="1">
      <c r="B6635" s="92">
        <v>247</v>
      </c>
      <c r="C6635" s="92" t="s">
        <v>17469</v>
      </c>
      <c r="D6635" s="92" t="s">
        <v>16113</v>
      </c>
      <c r="E6635" s="104">
        <v>10.210000000000001</v>
      </c>
    </row>
    <row r="6636" spans="2:5" ht="50.1" customHeight="1">
      <c r="B6636" s="92">
        <v>40919</v>
      </c>
      <c r="C6636" s="92" t="s">
        <v>17470</v>
      </c>
      <c r="D6636" s="92" t="s">
        <v>16119</v>
      </c>
      <c r="E6636" s="104">
        <v>1806.79</v>
      </c>
    </row>
    <row r="6637" spans="2:5" ht="50.1" customHeight="1">
      <c r="B6637" s="92">
        <v>25958</v>
      </c>
      <c r="C6637" s="92" t="s">
        <v>17471</v>
      </c>
      <c r="D6637" s="92" t="s">
        <v>16113</v>
      </c>
      <c r="E6637" s="104">
        <v>10.68</v>
      </c>
    </row>
    <row r="6638" spans="2:5" ht="50.1" customHeight="1">
      <c r="B6638" s="92">
        <v>40984</v>
      </c>
      <c r="C6638" s="92" t="s">
        <v>17472</v>
      </c>
      <c r="D6638" s="92" t="s">
        <v>16119</v>
      </c>
      <c r="E6638" s="104">
        <v>1892.09</v>
      </c>
    </row>
    <row r="6639" spans="2:5" ht="50.1" customHeight="1">
      <c r="B6639" s="92">
        <v>248</v>
      </c>
      <c r="C6639" s="92" t="s">
        <v>17473</v>
      </c>
      <c r="D6639" s="92" t="s">
        <v>16113</v>
      </c>
      <c r="E6639" s="104">
        <v>10.47</v>
      </c>
    </row>
    <row r="6640" spans="2:5" ht="50.1" customHeight="1">
      <c r="B6640" s="92">
        <v>41086</v>
      </c>
      <c r="C6640" s="92" t="s">
        <v>17474</v>
      </c>
      <c r="D6640" s="92" t="s">
        <v>16119</v>
      </c>
      <c r="E6640" s="104">
        <v>1853.98</v>
      </c>
    </row>
    <row r="6641" spans="2:5" ht="50.1" customHeight="1">
      <c r="B6641" s="92">
        <v>34466</v>
      </c>
      <c r="C6641" s="92" t="s">
        <v>17475</v>
      </c>
      <c r="D6641" s="92" t="s">
        <v>16113</v>
      </c>
      <c r="E6641" s="104">
        <v>10.47</v>
      </c>
    </row>
    <row r="6642" spans="2:5" ht="50.1" customHeight="1">
      <c r="B6642" s="92">
        <v>41083</v>
      </c>
      <c r="C6642" s="92" t="s">
        <v>17476</v>
      </c>
      <c r="D6642" s="92" t="s">
        <v>16119</v>
      </c>
      <c r="E6642" s="104">
        <v>1853.98</v>
      </c>
    </row>
    <row r="6643" spans="2:5" ht="50.1" customHeight="1">
      <c r="B6643" s="92">
        <v>252</v>
      </c>
      <c r="C6643" s="92" t="s">
        <v>17477</v>
      </c>
      <c r="D6643" s="92" t="s">
        <v>16113</v>
      </c>
      <c r="E6643" s="104">
        <v>10.85</v>
      </c>
    </row>
    <row r="6644" spans="2:5" ht="50.1" customHeight="1">
      <c r="B6644" s="92">
        <v>40909</v>
      </c>
      <c r="C6644" s="92" t="s">
        <v>17478</v>
      </c>
      <c r="D6644" s="92" t="s">
        <v>16119</v>
      </c>
      <c r="E6644" s="104">
        <v>1921.78</v>
      </c>
    </row>
    <row r="6645" spans="2:5" ht="50.1" customHeight="1">
      <c r="B6645" s="92">
        <v>242</v>
      </c>
      <c r="C6645" s="92" t="s">
        <v>17479</v>
      </c>
      <c r="D6645" s="92" t="s">
        <v>16113</v>
      </c>
      <c r="E6645" s="104">
        <v>12.31</v>
      </c>
    </row>
    <row r="6646" spans="2:5" ht="50.1" customHeight="1">
      <c r="B6646" s="92">
        <v>41085</v>
      </c>
      <c r="C6646" s="92" t="s">
        <v>17480</v>
      </c>
      <c r="D6646" s="92" t="s">
        <v>16119</v>
      </c>
      <c r="E6646" s="104">
        <v>2180.63</v>
      </c>
    </row>
    <row r="6647" spans="2:5" ht="50.1" customHeight="1">
      <c r="B6647" s="92">
        <v>427</v>
      </c>
      <c r="C6647" s="92" t="s">
        <v>17481</v>
      </c>
      <c r="D6647" s="92" t="s">
        <v>16114</v>
      </c>
      <c r="E6647" s="104">
        <v>4.76</v>
      </c>
    </row>
    <row r="6648" spans="2:5" ht="50.1" customHeight="1">
      <c r="B6648" s="92">
        <v>417</v>
      </c>
      <c r="C6648" s="92" t="s">
        <v>17482</v>
      </c>
      <c r="D6648" s="92" t="s">
        <v>16114</v>
      </c>
      <c r="E6648" s="104">
        <v>2.2400000000000002</v>
      </c>
    </row>
    <row r="6649" spans="2:5" ht="50.1" customHeight="1">
      <c r="B6649" s="92">
        <v>11273</v>
      </c>
      <c r="C6649" s="92" t="s">
        <v>17483</v>
      </c>
      <c r="D6649" s="92" t="s">
        <v>16114</v>
      </c>
      <c r="E6649" s="104">
        <v>6.96</v>
      </c>
    </row>
    <row r="6650" spans="2:5" ht="50.1" customHeight="1">
      <c r="B6650" s="92">
        <v>11272</v>
      </c>
      <c r="C6650" s="92" t="s">
        <v>17484</v>
      </c>
      <c r="D6650" s="92" t="s">
        <v>16114</v>
      </c>
      <c r="E6650" s="104">
        <v>4.2</v>
      </c>
    </row>
    <row r="6651" spans="2:5" ht="50.1" customHeight="1">
      <c r="B6651" s="92">
        <v>11275</v>
      </c>
      <c r="C6651" s="92" t="s">
        <v>17485</v>
      </c>
      <c r="D6651" s="92" t="s">
        <v>16114</v>
      </c>
      <c r="E6651" s="104">
        <v>1.68</v>
      </c>
    </row>
    <row r="6652" spans="2:5" ht="50.1" customHeight="1">
      <c r="B6652" s="92">
        <v>11274</v>
      </c>
      <c r="C6652" s="92" t="s">
        <v>17486</v>
      </c>
      <c r="D6652" s="92" t="s">
        <v>16114</v>
      </c>
      <c r="E6652" s="104">
        <v>1.28</v>
      </c>
    </row>
    <row r="6653" spans="2:5" ht="50.1" customHeight="1">
      <c r="B6653" s="92">
        <v>38470</v>
      </c>
      <c r="C6653" s="92" t="s">
        <v>17487</v>
      </c>
      <c r="D6653" s="92" t="s">
        <v>16114</v>
      </c>
      <c r="E6653" s="104">
        <v>21</v>
      </c>
    </row>
    <row r="6654" spans="2:5" ht="50.1" customHeight="1">
      <c r="B6654" s="92">
        <v>38547</v>
      </c>
      <c r="C6654" s="92" t="s">
        <v>17488</v>
      </c>
      <c r="D6654" s="92" t="s">
        <v>16114</v>
      </c>
      <c r="E6654" s="104">
        <v>57.3</v>
      </c>
    </row>
    <row r="6655" spans="2:5" ht="50.1" customHeight="1">
      <c r="B6655" s="92">
        <v>38469</v>
      </c>
      <c r="C6655" s="92" t="s">
        <v>17489</v>
      </c>
      <c r="D6655" s="92" t="s">
        <v>16114</v>
      </c>
      <c r="E6655" s="104">
        <v>61.62</v>
      </c>
    </row>
    <row r="6656" spans="2:5" ht="50.1" customHeight="1">
      <c r="B6656" s="92">
        <v>38467</v>
      </c>
      <c r="C6656" s="92" t="s">
        <v>17490</v>
      </c>
      <c r="D6656" s="92" t="s">
        <v>16114</v>
      </c>
      <c r="E6656" s="104">
        <v>34.67</v>
      </c>
    </row>
    <row r="6657" spans="2:5" ht="50.1" customHeight="1">
      <c r="B6657" s="92">
        <v>38468</v>
      </c>
      <c r="C6657" s="92" t="s">
        <v>17491</v>
      </c>
      <c r="D6657" s="92" t="s">
        <v>16114</v>
      </c>
      <c r="E6657" s="104">
        <v>38.15</v>
      </c>
    </row>
    <row r="6658" spans="2:5" ht="50.1" customHeight="1">
      <c r="B6658" s="92">
        <v>38471</v>
      </c>
      <c r="C6658" s="92" t="s">
        <v>17492</v>
      </c>
      <c r="D6658" s="92" t="s">
        <v>16114</v>
      </c>
      <c r="E6658" s="104">
        <v>49.54</v>
      </c>
    </row>
    <row r="6659" spans="2:5" ht="50.1" customHeight="1">
      <c r="B6659" s="92">
        <v>37370</v>
      </c>
      <c r="C6659" s="92" t="s">
        <v>17493</v>
      </c>
      <c r="D6659" s="92" t="s">
        <v>16113</v>
      </c>
      <c r="E6659" s="104">
        <v>0.79</v>
      </c>
    </row>
    <row r="6660" spans="2:5" ht="50.1" customHeight="1">
      <c r="B6660" s="92">
        <v>40862</v>
      </c>
      <c r="C6660" s="92" t="s">
        <v>17494</v>
      </c>
      <c r="D6660" s="92" t="s">
        <v>16119</v>
      </c>
      <c r="E6660" s="104">
        <v>149.68</v>
      </c>
    </row>
    <row r="6661" spans="2:5" ht="50.1" customHeight="1">
      <c r="B6661" s="92">
        <v>10658</v>
      </c>
      <c r="C6661" s="92" t="s">
        <v>17495</v>
      </c>
      <c r="D6661" s="92" t="s">
        <v>16114</v>
      </c>
      <c r="E6661" s="104">
        <v>6100</v>
      </c>
    </row>
    <row r="6662" spans="2:5" ht="50.1" customHeight="1">
      <c r="B6662" s="92">
        <v>253</v>
      </c>
      <c r="C6662" s="92" t="s">
        <v>17496</v>
      </c>
      <c r="D6662" s="92" t="s">
        <v>16113</v>
      </c>
      <c r="E6662" s="104">
        <v>15.74</v>
      </c>
    </row>
    <row r="6663" spans="2:5" ht="50.1" customHeight="1">
      <c r="B6663" s="92">
        <v>40809</v>
      </c>
      <c r="C6663" s="92" t="s">
        <v>17497</v>
      </c>
      <c r="D6663" s="92" t="s">
        <v>16119</v>
      </c>
      <c r="E6663" s="104">
        <v>2784.74</v>
      </c>
    </row>
    <row r="6664" spans="2:5" ht="50.1" customHeight="1">
      <c r="B6664" s="92">
        <v>42428</v>
      </c>
      <c r="C6664" s="92" t="s">
        <v>17498</v>
      </c>
      <c r="D6664" s="92" t="s">
        <v>16114</v>
      </c>
      <c r="E6664" s="104">
        <v>1290</v>
      </c>
    </row>
    <row r="6665" spans="2:5" ht="50.1" customHeight="1">
      <c r="B6665" s="92">
        <v>583</v>
      </c>
      <c r="C6665" s="92" t="s">
        <v>17499</v>
      </c>
      <c r="D6665" s="92" t="s">
        <v>16116</v>
      </c>
      <c r="E6665" s="104">
        <v>34.020000000000003</v>
      </c>
    </row>
    <row r="6666" spans="2:5" ht="50.1" customHeight="1">
      <c r="B6666" s="92">
        <v>299</v>
      </c>
      <c r="C6666" s="92" t="s">
        <v>17500</v>
      </c>
      <c r="D6666" s="92" t="s">
        <v>16114</v>
      </c>
      <c r="E6666" s="104">
        <v>1.73</v>
      </c>
    </row>
    <row r="6667" spans="2:5" ht="50.1" customHeight="1">
      <c r="B6667" s="92">
        <v>298</v>
      </c>
      <c r="C6667" s="92" t="s">
        <v>17501</v>
      </c>
      <c r="D6667" s="92" t="s">
        <v>16114</v>
      </c>
      <c r="E6667" s="104">
        <v>1.74</v>
      </c>
    </row>
    <row r="6668" spans="2:5" ht="50.1" customHeight="1">
      <c r="B6668" s="92">
        <v>295</v>
      </c>
      <c r="C6668" s="92" t="s">
        <v>17502</v>
      </c>
      <c r="D6668" s="92" t="s">
        <v>16114</v>
      </c>
      <c r="E6668" s="104">
        <v>1.04</v>
      </c>
    </row>
    <row r="6669" spans="2:5" ht="50.1" customHeight="1">
      <c r="B6669" s="92">
        <v>296</v>
      </c>
      <c r="C6669" s="92" t="s">
        <v>17503</v>
      </c>
      <c r="D6669" s="92" t="s">
        <v>16114</v>
      </c>
      <c r="E6669" s="104">
        <v>1.08</v>
      </c>
    </row>
    <row r="6670" spans="2:5" ht="50.1" customHeight="1">
      <c r="B6670" s="92">
        <v>297</v>
      </c>
      <c r="C6670" s="92" t="s">
        <v>17504</v>
      </c>
      <c r="D6670" s="92" t="s">
        <v>16114</v>
      </c>
      <c r="E6670" s="104">
        <v>1.52</v>
      </c>
    </row>
    <row r="6671" spans="2:5" ht="50.1" customHeight="1">
      <c r="B6671" s="92">
        <v>301</v>
      </c>
      <c r="C6671" s="92" t="s">
        <v>17505</v>
      </c>
      <c r="D6671" s="92" t="s">
        <v>16114</v>
      </c>
      <c r="E6671" s="104">
        <v>1.91</v>
      </c>
    </row>
    <row r="6672" spans="2:5" ht="50.1" customHeight="1">
      <c r="B6672" s="92">
        <v>300</v>
      </c>
      <c r="C6672" s="92" t="s">
        <v>17506</v>
      </c>
      <c r="D6672" s="92" t="s">
        <v>16114</v>
      </c>
      <c r="E6672" s="104">
        <v>8.02</v>
      </c>
    </row>
    <row r="6673" spans="2:5" ht="50.1" customHeight="1">
      <c r="B6673" s="92">
        <v>20084</v>
      </c>
      <c r="C6673" s="92" t="s">
        <v>17507</v>
      </c>
      <c r="D6673" s="92" t="s">
        <v>16114</v>
      </c>
      <c r="E6673" s="104">
        <v>1.04</v>
      </c>
    </row>
    <row r="6674" spans="2:5" ht="50.1" customHeight="1">
      <c r="B6674" s="92">
        <v>20085</v>
      </c>
      <c r="C6674" s="92" t="s">
        <v>17508</v>
      </c>
      <c r="D6674" s="92" t="s">
        <v>16114</v>
      </c>
      <c r="E6674" s="104">
        <v>0.96</v>
      </c>
    </row>
    <row r="6675" spans="2:5" ht="50.1" customHeight="1">
      <c r="B6675" s="92">
        <v>311</v>
      </c>
      <c r="C6675" s="92" t="s">
        <v>17509</v>
      </c>
      <c r="D6675" s="92" t="s">
        <v>16114</v>
      </c>
      <c r="E6675" s="104">
        <v>6.21</v>
      </c>
    </row>
    <row r="6676" spans="2:5" ht="50.1" customHeight="1">
      <c r="B6676" s="92">
        <v>318</v>
      </c>
      <c r="C6676" s="92" t="s">
        <v>17510</v>
      </c>
      <c r="D6676" s="92" t="s">
        <v>16114</v>
      </c>
      <c r="E6676" s="104">
        <v>10.88</v>
      </c>
    </row>
    <row r="6677" spans="2:5" ht="50.1" customHeight="1">
      <c r="B6677" s="92">
        <v>319</v>
      </c>
      <c r="C6677" s="92" t="s">
        <v>17511</v>
      </c>
      <c r="D6677" s="92" t="s">
        <v>16114</v>
      </c>
      <c r="E6677" s="104">
        <v>20.54</v>
      </c>
    </row>
    <row r="6678" spans="2:5" ht="50.1" customHeight="1">
      <c r="B6678" s="92">
        <v>320</v>
      </c>
      <c r="C6678" s="92" t="s">
        <v>17512</v>
      </c>
      <c r="D6678" s="92" t="s">
        <v>16114</v>
      </c>
      <c r="E6678" s="104">
        <v>65.31</v>
      </c>
    </row>
    <row r="6679" spans="2:5" ht="50.1" customHeight="1">
      <c r="B6679" s="92">
        <v>314</v>
      </c>
      <c r="C6679" s="92" t="s">
        <v>17513</v>
      </c>
      <c r="D6679" s="92" t="s">
        <v>16114</v>
      </c>
      <c r="E6679" s="104">
        <v>100.32</v>
      </c>
    </row>
    <row r="6680" spans="2:5" ht="50.1" customHeight="1">
      <c r="B6680" s="92">
        <v>303</v>
      </c>
      <c r="C6680" s="92" t="s">
        <v>17514</v>
      </c>
      <c r="D6680" s="92" t="s">
        <v>16114</v>
      </c>
      <c r="E6680" s="104">
        <v>2.6</v>
      </c>
    </row>
    <row r="6681" spans="2:5" ht="50.1" customHeight="1">
      <c r="B6681" s="92">
        <v>304</v>
      </c>
      <c r="C6681" s="92" t="s">
        <v>17515</v>
      </c>
      <c r="D6681" s="92" t="s">
        <v>16114</v>
      </c>
      <c r="E6681" s="104">
        <v>3.97</v>
      </c>
    </row>
    <row r="6682" spans="2:5" ht="50.1" customHeight="1">
      <c r="B6682" s="92">
        <v>305</v>
      </c>
      <c r="C6682" s="92" t="s">
        <v>17516</v>
      </c>
      <c r="D6682" s="92" t="s">
        <v>16114</v>
      </c>
      <c r="E6682" s="104">
        <v>6.79</v>
      </c>
    </row>
    <row r="6683" spans="2:5" ht="50.1" customHeight="1">
      <c r="B6683" s="92">
        <v>306</v>
      </c>
      <c r="C6683" s="92" t="s">
        <v>17517</v>
      </c>
      <c r="D6683" s="92" t="s">
        <v>16114</v>
      </c>
      <c r="E6683" s="104">
        <v>8.16</v>
      </c>
    </row>
    <row r="6684" spans="2:5" ht="50.1" customHeight="1">
      <c r="B6684" s="92">
        <v>307</v>
      </c>
      <c r="C6684" s="92" t="s">
        <v>17518</v>
      </c>
      <c r="D6684" s="92" t="s">
        <v>16114</v>
      </c>
      <c r="E6684" s="104">
        <v>16.100000000000001</v>
      </c>
    </row>
    <row r="6685" spans="2:5" ht="50.1" customHeight="1">
      <c r="B6685" s="92">
        <v>309</v>
      </c>
      <c r="C6685" s="92" t="s">
        <v>17519</v>
      </c>
      <c r="D6685" s="92" t="s">
        <v>16114</v>
      </c>
      <c r="E6685" s="104">
        <v>33.01</v>
      </c>
    </row>
    <row r="6686" spans="2:5" ht="50.1" customHeight="1">
      <c r="B6686" s="92">
        <v>310</v>
      </c>
      <c r="C6686" s="92" t="s">
        <v>17520</v>
      </c>
      <c r="D6686" s="92" t="s">
        <v>16114</v>
      </c>
      <c r="E6686" s="104">
        <v>41.86</v>
      </c>
    </row>
    <row r="6687" spans="2:5" ht="50.1" customHeight="1">
      <c r="B6687" s="92">
        <v>328</v>
      </c>
      <c r="C6687" s="92" t="s">
        <v>17521</v>
      </c>
      <c r="D6687" s="92" t="s">
        <v>16114</v>
      </c>
      <c r="E6687" s="104">
        <v>4.99</v>
      </c>
    </row>
    <row r="6688" spans="2:5" ht="50.1" customHeight="1">
      <c r="B6688" s="92">
        <v>325</v>
      </c>
      <c r="C6688" s="92" t="s">
        <v>17522</v>
      </c>
      <c r="D6688" s="92" t="s">
        <v>16114</v>
      </c>
      <c r="E6688" s="104">
        <v>1.93</v>
      </c>
    </row>
    <row r="6689" spans="2:5" ht="50.1" customHeight="1">
      <c r="B6689" s="92">
        <v>20326</v>
      </c>
      <c r="C6689" s="92" t="s">
        <v>17523</v>
      </c>
      <c r="D6689" s="92" t="s">
        <v>16114</v>
      </c>
      <c r="E6689" s="104">
        <v>5.18</v>
      </c>
    </row>
    <row r="6690" spans="2:5" ht="50.1" customHeight="1">
      <c r="B6690" s="92">
        <v>329</v>
      </c>
      <c r="C6690" s="92" t="s">
        <v>17524</v>
      </c>
      <c r="D6690" s="92" t="s">
        <v>16114</v>
      </c>
      <c r="E6690" s="104">
        <v>6.38</v>
      </c>
    </row>
    <row r="6691" spans="2:5" ht="50.1" customHeight="1">
      <c r="B6691" s="92">
        <v>308</v>
      </c>
      <c r="C6691" s="92" t="s">
        <v>17525</v>
      </c>
      <c r="D6691" s="92" t="s">
        <v>16114</v>
      </c>
      <c r="E6691" s="104">
        <v>21.51</v>
      </c>
    </row>
    <row r="6692" spans="2:5" ht="50.1" customHeight="1">
      <c r="B6692" s="92">
        <v>39642</v>
      </c>
      <c r="C6692" s="92" t="s">
        <v>17526</v>
      </c>
      <c r="D6692" s="92" t="s">
        <v>16114</v>
      </c>
      <c r="E6692" s="104">
        <v>1.3</v>
      </c>
    </row>
    <row r="6693" spans="2:5" ht="50.1" customHeight="1">
      <c r="B6693" s="92">
        <v>39641</v>
      </c>
      <c r="C6693" s="92" t="s">
        <v>17527</v>
      </c>
      <c r="D6693" s="92" t="s">
        <v>16114</v>
      </c>
      <c r="E6693" s="104">
        <v>0.91</v>
      </c>
    </row>
    <row r="6694" spans="2:5" ht="50.1" customHeight="1">
      <c r="B6694" s="92">
        <v>39643</v>
      </c>
      <c r="C6694" s="92" t="s">
        <v>17528</v>
      </c>
      <c r="D6694" s="92" t="s">
        <v>16114</v>
      </c>
      <c r="E6694" s="104">
        <v>3.62</v>
      </c>
    </row>
    <row r="6695" spans="2:5" ht="50.1" customHeight="1">
      <c r="B6695" s="92">
        <v>39644</v>
      </c>
      <c r="C6695" s="92" t="s">
        <v>17529</v>
      </c>
      <c r="D6695" s="92" t="s">
        <v>16114</v>
      </c>
      <c r="E6695" s="104">
        <v>4.68</v>
      </c>
    </row>
    <row r="6696" spans="2:5" ht="50.1" customHeight="1">
      <c r="B6696" s="92">
        <v>39645</v>
      </c>
      <c r="C6696" s="92" t="s">
        <v>17530</v>
      </c>
      <c r="D6696" s="92" t="s">
        <v>16114</v>
      </c>
      <c r="E6696" s="104">
        <v>6.05</v>
      </c>
    </row>
    <row r="6697" spans="2:5" ht="50.1" customHeight="1">
      <c r="B6697" s="92">
        <v>12548</v>
      </c>
      <c r="C6697" s="92" t="s">
        <v>17531</v>
      </c>
      <c r="D6697" s="92" t="s">
        <v>16114</v>
      </c>
      <c r="E6697" s="104">
        <v>67.95</v>
      </c>
    </row>
    <row r="6698" spans="2:5" ht="50.1" customHeight="1">
      <c r="B6698" s="92">
        <v>13113</v>
      </c>
      <c r="C6698" s="92" t="s">
        <v>17532</v>
      </c>
      <c r="D6698" s="92" t="s">
        <v>16114</v>
      </c>
      <c r="E6698" s="105">
        <v>27.85</v>
      </c>
    </row>
    <row r="6699" spans="2:5" ht="50.1" customHeight="1">
      <c r="B6699" s="92">
        <v>13114</v>
      </c>
      <c r="C6699" s="92" t="s">
        <v>17533</v>
      </c>
      <c r="D6699" s="92" t="s">
        <v>16114</v>
      </c>
      <c r="E6699" s="105">
        <v>33.9</v>
      </c>
    </row>
    <row r="6700" spans="2:5" ht="50.1" customHeight="1">
      <c r="B6700" s="92">
        <v>12530</v>
      </c>
      <c r="C6700" s="92" t="s">
        <v>17534</v>
      </c>
      <c r="D6700" s="92" t="s">
        <v>16114</v>
      </c>
      <c r="E6700" s="105">
        <v>41.31</v>
      </c>
    </row>
    <row r="6701" spans="2:5" ht="50.1" customHeight="1">
      <c r="B6701" s="92">
        <v>12531</v>
      </c>
      <c r="C6701" s="92" t="s">
        <v>17535</v>
      </c>
      <c r="D6701" s="92" t="s">
        <v>16114</v>
      </c>
      <c r="E6701" s="104">
        <v>46.21</v>
      </c>
    </row>
    <row r="6702" spans="2:5" ht="50.1" customHeight="1">
      <c r="B6702" s="92">
        <v>12532</v>
      </c>
      <c r="C6702" s="92" t="s">
        <v>17536</v>
      </c>
      <c r="D6702" s="92" t="s">
        <v>16114</v>
      </c>
      <c r="E6702" s="105">
        <v>56.51</v>
      </c>
    </row>
    <row r="6703" spans="2:5" ht="50.1" customHeight="1">
      <c r="B6703" s="92">
        <v>12533</v>
      </c>
      <c r="C6703" s="92" t="s">
        <v>17537</v>
      </c>
      <c r="D6703" s="92" t="s">
        <v>16114</v>
      </c>
      <c r="E6703" s="105">
        <v>67.41</v>
      </c>
    </row>
    <row r="6704" spans="2:5" ht="50.1" customHeight="1">
      <c r="B6704" s="92">
        <v>12544</v>
      </c>
      <c r="C6704" s="92" t="s">
        <v>17538</v>
      </c>
      <c r="D6704" s="92" t="s">
        <v>16114</v>
      </c>
      <c r="E6704" s="105">
        <v>82.34</v>
      </c>
    </row>
    <row r="6705" spans="2:5" ht="50.1" customHeight="1">
      <c r="B6705" s="92">
        <v>12546</v>
      </c>
      <c r="C6705" s="92" t="s">
        <v>17539</v>
      </c>
      <c r="D6705" s="92" t="s">
        <v>16114</v>
      </c>
      <c r="E6705" s="105">
        <v>85.24</v>
      </c>
    </row>
    <row r="6706" spans="2:5" ht="50.1" customHeight="1">
      <c r="B6706" s="92">
        <v>12547</v>
      </c>
      <c r="C6706" s="92" t="s">
        <v>17540</v>
      </c>
      <c r="D6706" s="92" t="s">
        <v>16114</v>
      </c>
      <c r="E6706" s="104">
        <v>99.12</v>
      </c>
    </row>
    <row r="6707" spans="2:5" ht="50.1" customHeight="1">
      <c r="B6707" s="92">
        <v>12551</v>
      </c>
      <c r="C6707" s="92" t="s">
        <v>17541</v>
      </c>
      <c r="D6707" s="92" t="s">
        <v>16114</v>
      </c>
      <c r="E6707" s="105">
        <v>107.94</v>
      </c>
    </row>
    <row r="6708" spans="2:5" ht="50.1" customHeight="1">
      <c r="B6708" s="92">
        <v>12563</v>
      </c>
      <c r="C6708" s="92" t="s">
        <v>17542</v>
      </c>
      <c r="D6708" s="92" t="s">
        <v>16114</v>
      </c>
      <c r="E6708" s="105">
        <v>169.54</v>
      </c>
    </row>
    <row r="6709" spans="2:5" ht="50.1" customHeight="1">
      <c r="B6709" s="92">
        <v>12565</v>
      </c>
      <c r="C6709" s="92" t="s">
        <v>17543</v>
      </c>
      <c r="D6709" s="92" t="s">
        <v>16114</v>
      </c>
      <c r="E6709" s="105">
        <v>266.79000000000002</v>
      </c>
    </row>
    <row r="6710" spans="2:5" ht="50.1" customHeight="1">
      <c r="B6710" s="92">
        <v>12567</v>
      </c>
      <c r="C6710" s="92" t="s">
        <v>17544</v>
      </c>
      <c r="D6710" s="92" t="s">
        <v>16114</v>
      </c>
      <c r="E6710" s="105">
        <v>347.15</v>
      </c>
    </row>
    <row r="6711" spans="2:5" ht="50.1" customHeight="1">
      <c r="B6711" s="92">
        <v>12568</v>
      </c>
      <c r="C6711" s="92" t="s">
        <v>17545</v>
      </c>
      <c r="D6711" s="92" t="s">
        <v>16114</v>
      </c>
      <c r="E6711" s="105">
        <v>573.21</v>
      </c>
    </row>
    <row r="6712" spans="2:5" ht="50.1" customHeight="1">
      <c r="B6712" s="92">
        <v>11789</v>
      </c>
      <c r="C6712" s="92" t="s">
        <v>17546</v>
      </c>
      <c r="D6712" s="92" t="s">
        <v>16114</v>
      </c>
      <c r="E6712" s="104">
        <v>0.63</v>
      </c>
    </row>
    <row r="6713" spans="2:5" ht="50.1" customHeight="1">
      <c r="B6713" s="92">
        <v>20975</v>
      </c>
      <c r="C6713" s="92" t="s">
        <v>17547</v>
      </c>
      <c r="D6713" s="92" t="s">
        <v>16114</v>
      </c>
      <c r="E6713" s="104">
        <v>6.87</v>
      </c>
    </row>
    <row r="6714" spans="2:5" ht="50.1" customHeight="1">
      <c r="B6714" s="92">
        <v>20976</v>
      </c>
      <c r="C6714" s="92" t="s">
        <v>17548</v>
      </c>
      <c r="D6714" s="92" t="s">
        <v>16114</v>
      </c>
      <c r="E6714" s="104">
        <v>10.38</v>
      </c>
    </row>
    <row r="6715" spans="2:5" ht="50.1" customHeight="1">
      <c r="B6715" s="92">
        <v>40340</v>
      </c>
      <c r="C6715" s="92" t="s">
        <v>17549</v>
      </c>
      <c r="D6715" s="92" t="s">
        <v>16114</v>
      </c>
      <c r="E6715" s="105">
        <v>50.58</v>
      </c>
    </row>
    <row r="6716" spans="2:5" ht="50.1" customHeight="1">
      <c r="B6716" s="92">
        <v>40341</v>
      </c>
      <c r="C6716" s="92" t="s">
        <v>17550</v>
      </c>
      <c r="D6716" s="92" t="s">
        <v>16114</v>
      </c>
      <c r="E6716" s="105">
        <v>59.89</v>
      </c>
    </row>
    <row r="6717" spans="2:5" ht="50.1" customHeight="1">
      <c r="B6717" s="92">
        <v>40342</v>
      </c>
      <c r="C6717" s="92" t="s">
        <v>17551</v>
      </c>
      <c r="D6717" s="92" t="s">
        <v>16114</v>
      </c>
      <c r="E6717" s="104">
        <v>75.930000000000007</v>
      </c>
    </row>
    <row r="6718" spans="2:5" ht="50.1" customHeight="1">
      <c r="B6718" s="92">
        <v>40343</v>
      </c>
      <c r="C6718" s="92" t="s">
        <v>17552</v>
      </c>
      <c r="D6718" s="92" t="s">
        <v>16114</v>
      </c>
      <c r="E6718" s="104">
        <v>93.15</v>
      </c>
    </row>
    <row r="6719" spans="2:5" ht="50.1" customHeight="1">
      <c r="B6719" s="92">
        <v>40344</v>
      </c>
      <c r="C6719" s="92" t="s">
        <v>17553</v>
      </c>
      <c r="D6719" s="92" t="s">
        <v>16114</v>
      </c>
      <c r="E6719" s="104">
        <v>98.49</v>
      </c>
    </row>
    <row r="6720" spans="2:5" ht="50.1" customHeight="1">
      <c r="B6720" s="92">
        <v>40345</v>
      </c>
      <c r="C6720" s="92" t="s">
        <v>17554</v>
      </c>
      <c r="D6720" s="92" t="s">
        <v>16114</v>
      </c>
      <c r="E6720" s="104">
        <v>122.97</v>
      </c>
    </row>
    <row r="6721" spans="2:5" ht="50.1" customHeight="1">
      <c r="B6721" s="92">
        <v>40346</v>
      </c>
      <c r="C6721" s="92" t="s">
        <v>17555</v>
      </c>
      <c r="D6721" s="92" t="s">
        <v>16114</v>
      </c>
      <c r="E6721" s="105">
        <v>115.68</v>
      </c>
    </row>
    <row r="6722" spans="2:5" ht="50.1" customHeight="1">
      <c r="B6722" s="92">
        <v>40347</v>
      </c>
      <c r="C6722" s="92" t="s">
        <v>17556</v>
      </c>
      <c r="D6722" s="92" t="s">
        <v>16114</v>
      </c>
      <c r="E6722" s="105">
        <v>143.03</v>
      </c>
    </row>
    <row r="6723" spans="2:5" ht="50.1" customHeight="1">
      <c r="B6723" s="92">
        <v>38840</v>
      </c>
      <c r="C6723" s="92" t="s">
        <v>17557</v>
      </c>
      <c r="D6723" s="92" t="s">
        <v>16114</v>
      </c>
      <c r="E6723" s="104">
        <v>1.9</v>
      </c>
    </row>
    <row r="6724" spans="2:5" ht="50.1" customHeight="1">
      <c r="B6724" s="92">
        <v>38841</v>
      </c>
      <c r="C6724" s="92" t="s">
        <v>17558</v>
      </c>
      <c r="D6724" s="92" t="s">
        <v>16114</v>
      </c>
      <c r="E6724" s="105">
        <v>2.1</v>
      </c>
    </row>
    <row r="6725" spans="2:5" ht="50.1" customHeight="1">
      <c r="B6725" s="92">
        <v>38842</v>
      </c>
      <c r="C6725" s="92" t="s">
        <v>17559</v>
      </c>
      <c r="D6725" s="92" t="s">
        <v>16114</v>
      </c>
      <c r="E6725" s="105">
        <v>4.16</v>
      </c>
    </row>
    <row r="6726" spans="2:5" ht="50.1" customHeight="1">
      <c r="B6726" s="92">
        <v>38843</v>
      </c>
      <c r="C6726" s="92" t="s">
        <v>17560</v>
      </c>
      <c r="D6726" s="92" t="s">
        <v>16114</v>
      </c>
      <c r="E6726" s="105">
        <v>6.5</v>
      </c>
    </row>
    <row r="6727" spans="2:5" ht="50.1" customHeight="1">
      <c r="B6727" s="92">
        <v>13761</v>
      </c>
      <c r="C6727" s="92" t="s">
        <v>17561</v>
      </c>
      <c r="D6727" s="92" t="s">
        <v>16114</v>
      </c>
      <c r="E6727" s="104">
        <v>3101.52</v>
      </c>
    </row>
    <row r="6728" spans="2:5" ht="50.1" customHeight="1">
      <c r="B6728" s="92">
        <v>12888</v>
      </c>
      <c r="C6728" s="92" t="s">
        <v>17562</v>
      </c>
      <c r="D6728" s="92" t="s">
        <v>16120</v>
      </c>
      <c r="E6728" s="105">
        <v>105.05</v>
      </c>
    </row>
    <row r="6729" spans="2:5" ht="50.1" customHeight="1">
      <c r="B6729" s="92">
        <v>12889</v>
      </c>
      <c r="C6729" s="92" t="s">
        <v>17563</v>
      </c>
      <c r="D6729" s="92" t="s">
        <v>16120</v>
      </c>
      <c r="E6729" s="105">
        <v>68.599999999999994</v>
      </c>
    </row>
    <row r="6730" spans="2:5" ht="50.1" customHeight="1">
      <c r="B6730" s="92">
        <v>4814</v>
      </c>
      <c r="C6730" s="92" t="s">
        <v>17564</v>
      </c>
      <c r="D6730" s="92" t="s">
        <v>16114</v>
      </c>
      <c r="E6730" s="105">
        <v>121.82</v>
      </c>
    </row>
    <row r="6731" spans="2:5" ht="50.1" customHeight="1">
      <c r="B6731" s="92">
        <v>25967</v>
      </c>
      <c r="C6731" s="92" t="s">
        <v>17565</v>
      </c>
      <c r="D6731" s="92" t="s">
        <v>16114</v>
      </c>
      <c r="E6731" s="105">
        <v>1754.94</v>
      </c>
    </row>
    <row r="6732" spans="2:5" ht="50.1" customHeight="1">
      <c r="B6732" s="92">
        <v>6122</v>
      </c>
      <c r="C6732" s="92" t="s">
        <v>17566</v>
      </c>
      <c r="D6732" s="92" t="s">
        <v>16113</v>
      </c>
      <c r="E6732" s="105">
        <v>15.36</v>
      </c>
    </row>
    <row r="6733" spans="2:5" ht="50.1" customHeight="1">
      <c r="B6733" s="92">
        <v>40810</v>
      </c>
      <c r="C6733" s="92" t="s">
        <v>17567</v>
      </c>
      <c r="D6733" s="92" t="s">
        <v>16119</v>
      </c>
      <c r="E6733" s="105">
        <v>2718.43</v>
      </c>
    </row>
    <row r="6734" spans="2:5" ht="50.1" customHeight="1">
      <c r="B6734" s="92">
        <v>21100</v>
      </c>
      <c r="C6734" s="92" t="s">
        <v>17568</v>
      </c>
      <c r="D6734" s="92" t="s">
        <v>16114</v>
      </c>
      <c r="E6734" s="105">
        <v>2344.5700000000002</v>
      </c>
    </row>
    <row r="6735" spans="2:5" ht="50.1" customHeight="1">
      <c r="B6735" s="92">
        <v>11816</v>
      </c>
      <c r="C6735" s="92" t="s">
        <v>17569</v>
      </c>
      <c r="D6735" s="92" t="s">
        <v>16114</v>
      </c>
      <c r="E6735" s="105">
        <v>2500</v>
      </c>
    </row>
    <row r="6736" spans="2:5" ht="50.1" customHeight="1">
      <c r="B6736" s="92">
        <v>11814</v>
      </c>
      <c r="C6736" s="92" t="s">
        <v>17570</v>
      </c>
      <c r="D6736" s="92" t="s">
        <v>16114</v>
      </c>
      <c r="E6736" s="105">
        <v>5441.87</v>
      </c>
    </row>
    <row r="6737" spans="2:5" ht="50.1" customHeight="1">
      <c r="B6737" s="92">
        <v>14186</v>
      </c>
      <c r="C6737" s="92" t="s">
        <v>17571</v>
      </c>
      <c r="D6737" s="92" t="s">
        <v>16114</v>
      </c>
      <c r="E6737" s="105">
        <v>6833</v>
      </c>
    </row>
    <row r="6738" spans="2:5" ht="50.1" customHeight="1">
      <c r="B6738" s="92">
        <v>14185</v>
      </c>
      <c r="C6738" s="92" t="s">
        <v>17572</v>
      </c>
      <c r="D6738" s="92" t="s">
        <v>16114</v>
      </c>
      <c r="E6738" s="105">
        <v>8851.4</v>
      </c>
    </row>
    <row r="6739" spans="2:5" ht="50.1" customHeight="1">
      <c r="B6739" s="92">
        <v>11811</v>
      </c>
      <c r="C6739" s="92" t="s">
        <v>17573</v>
      </c>
      <c r="D6739" s="92" t="s">
        <v>16114</v>
      </c>
      <c r="E6739" s="105">
        <v>3384.44</v>
      </c>
    </row>
    <row r="6740" spans="2:5" ht="50.1" customHeight="1">
      <c r="B6740" s="92">
        <v>26038</v>
      </c>
      <c r="C6740" s="92" t="s">
        <v>17574</v>
      </c>
      <c r="D6740" s="92" t="s">
        <v>16114</v>
      </c>
      <c r="E6740" s="105">
        <v>202992.51</v>
      </c>
    </row>
    <row r="6741" spans="2:5" ht="50.1" customHeight="1">
      <c r="B6741" s="92">
        <v>34482</v>
      </c>
      <c r="C6741" s="92" t="s">
        <v>17575</v>
      </c>
      <c r="D6741" s="92" t="s">
        <v>16114</v>
      </c>
      <c r="E6741" s="105">
        <v>3992.22</v>
      </c>
    </row>
    <row r="6742" spans="2:5" ht="50.1" customHeight="1">
      <c r="B6742" s="92">
        <v>34469</v>
      </c>
      <c r="C6742" s="92" t="s">
        <v>17576</v>
      </c>
      <c r="D6742" s="92" t="s">
        <v>16114</v>
      </c>
      <c r="E6742" s="105">
        <v>6175.47</v>
      </c>
    </row>
    <row r="6743" spans="2:5" ht="50.1" customHeight="1">
      <c r="B6743" s="92">
        <v>34472</v>
      </c>
      <c r="C6743" s="92" t="s">
        <v>17577</v>
      </c>
      <c r="D6743" s="92" t="s">
        <v>16114</v>
      </c>
      <c r="E6743" s="105">
        <v>1900</v>
      </c>
    </row>
    <row r="6744" spans="2:5" ht="50.1" customHeight="1">
      <c r="B6744" s="92">
        <v>34476</v>
      </c>
      <c r="C6744" s="92" t="s">
        <v>17578</v>
      </c>
      <c r="D6744" s="92" t="s">
        <v>16114</v>
      </c>
      <c r="E6744" s="105">
        <v>3220.77</v>
      </c>
    </row>
    <row r="6745" spans="2:5" ht="50.1" customHeight="1">
      <c r="B6745" s="92">
        <v>34477</v>
      </c>
      <c r="C6745" s="92" t="s">
        <v>17579</v>
      </c>
      <c r="D6745" s="92" t="s">
        <v>16114</v>
      </c>
      <c r="E6745" s="105">
        <v>4274.58</v>
      </c>
    </row>
    <row r="6746" spans="2:5" ht="50.1" customHeight="1">
      <c r="B6746" s="92">
        <v>42425</v>
      </c>
      <c r="C6746" s="92" t="s">
        <v>17580</v>
      </c>
      <c r="D6746" s="92" t="s">
        <v>16114</v>
      </c>
      <c r="E6746" s="105">
        <v>1849.64</v>
      </c>
    </row>
    <row r="6747" spans="2:5" ht="50.1" customHeight="1">
      <c r="B6747" s="92">
        <v>42422</v>
      </c>
      <c r="C6747" s="92" t="s">
        <v>17581</v>
      </c>
      <c r="D6747" s="92" t="s">
        <v>16114</v>
      </c>
      <c r="E6747" s="105">
        <v>2745.86</v>
      </c>
    </row>
    <row r="6748" spans="2:5" ht="50.1" customHeight="1">
      <c r="B6748" s="92">
        <v>42424</v>
      </c>
      <c r="C6748" s="92" t="s">
        <v>17582</v>
      </c>
      <c r="D6748" s="92" t="s">
        <v>16114</v>
      </c>
      <c r="E6748" s="105">
        <v>1651.89</v>
      </c>
    </row>
    <row r="6749" spans="2:5" ht="50.1" customHeight="1">
      <c r="B6749" s="92">
        <v>42416</v>
      </c>
      <c r="C6749" s="92" t="s">
        <v>17583</v>
      </c>
      <c r="D6749" s="92" t="s">
        <v>16114</v>
      </c>
      <c r="E6749" s="105">
        <v>7121.12</v>
      </c>
    </row>
    <row r="6750" spans="2:5" ht="50.1" customHeight="1">
      <c r="B6750" s="92">
        <v>42417</v>
      </c>
      <c r="C6750" s="92" t="s">
        <v>17584</v>
      </c>
      <c r="D6750" s="92" t="s">
        <v>16114</v>
      </c>
      <c r="E6750" s="105">
        <v>7983.36</v>
      </c>
    </row>
    <row r="6751" spans="2:5" ht="50.1" customHeight="1">
      <c r="B6751" s="92">
        <v>42419</v>
      </c>
      <c r="C6751" s="92" t="s">
        <v>17585</v>
      </c>
      <c r="D6751" s="92" t="s">
        <v>16114</v>
      </c>
      <c r="E6751" s="105">
        <v>9019.51</v>
      </c>
    </row>
    <row r="6752" spans="2:5" ht="50.1" customHeight="1">
      <c r="B6752" s="92">
        <v>42420</v>
      </c>
      <c r="C6752" s="92" t="s">
        <v>17586</v>
      </c>
      <c r="D6752" s="92" t="s">
        <v>16114</v>
      </c>
      <c r="E6752" s="105">
        <v>12396.64</v>
      </c>
    </row>
    <row r="6753" spans="2:5" ht="50.1" customHeight="1">
      <c r="B6753" s="92">
        <v>42421</v>
      </c>
      <c r="C6753" s="92" t="s">
        <v>17587</v>
      </c>
      <c r="D6753" s="92" t="s">
        <v>16114</v>
      </c>
      <c r="E6753" s="105">
        <v>15040.31</v>
      </c>
    </row>
    <row r="6754" spans="2:5" ht="50.1" customHeight="1">
      <c r="B6754" s="92">
        <v>39556</v>
      </c>
      <c r="C6754" s="92" t="s">
        <v>17588</v>
      </c>
      <c r="D6754" s="92" t="s">
        <v>16114</v>
      </c>
      <c r="E6754" s="105">
        <v>5223.16</v>
      </c>
    </row>
    <row r="6755" spans="2:5" ht="50.1" customHeight="1">
      <c r="B6755" s="92">
        <v>39557</v>
      </c>
      <c r="C6755" s="92" t="s">
        <v>17589</v>
      </c>
      <c r="D6755" s="92" t="s">
        <v>16114</v>
      </c>
      <c r="E6755" s="105">
        <v>5624.21</v>
      </c>
    </row>
    <row r="6756" spans="2:5" ht="50.1" customHeight="1">
      <c r="B6756" s="92">
        <v>39558</v>
      </c>
      <c r="C6756" s="92" t="s">
        <v>17590</v>
      </c>
      <c r="D6756" s="92" t="s">
        <v>16114</v>
      </c>
      <c r="E6756" s="105">
        <v>5768.16</v>
      </c>
    </row>
    <row r="6757" spans="2:5" ht="50.1" customHeight="1">
      <c r="B6757" s="92">
        <v>39559</v>
      </c>
      <c r="C6757" s="92" t="s">
        <v>17591</v>
      </c>
      <c r="D6757" s="92" t="s">
        <v>16114</v>
      </c>
      <c r="E6757" s="105">
        <v>8311.5</v>
      </c>
    </row>
    <row r="6758" spans="2:5" ht="50.1" customHeight="1">
      <c r="B6758" s="92">
        <v>39560</v>
      </c>
      <c r="C6758" s="92" t="s">
        <v>17592</v>
      </c>
      <c r="D6758" s="92" t="s">
        <v>16114</v>
      </c>
      <c r="E6758" s="105">
        <v>9615.59</v>
      </c>
    </row>
    <row r="6759" spans="2:5" ht="50.1" customHeight="1">
      <c r="B6759" s="92">
        <v>39561</v>
      </c>
      <c r="C6759" s="92" t="s">
        <v>17593</v>
      </c>
      <c r="D6759" s="92" t="s">
        <v>16114</v>
      </c>
      <c r="E6759" s="105">
        <v>10059.129999999999</v>
      </c>
    </row>
    <row r="6760" spans="2:5" ht="50.1" customHeight="1">
      <c r="B6760" s="92">
        <v>39555</v>
      </c>
      <c r="C6760" s="92" t="s">
        <v>17594</v>
      </c>
      <c r="D6760" s="92" t="s">
        <v>16114</v>
      </c>
      <c r="E6760" s="105">
        <v>1605.8</v>
      </c>
    </row>
    <row r="6761" spans="2:5" ht="50.1" customHeight="1">
      <c r="B6761" s="92">
        <v>39548</v>
      </c>
      <c r="C6761" s="92" t="s">
        <v>17595</v>
      </c>
      <c r="D6761" s="92" t="s">
        <v>16114</v>
      </c>
      <c r="E6761" s="105">
        <v>2381.9</v>
      </c>
    </row>
    <row r="6762" spans="2:5" ht="50.1" customHeight="1">
      <c r="B6762" s="92">
        <v>39554</v>
      </c>
      <c r="C6762" s="92" t="s">
        <v>17596</v>
      </c>
      <c r="D6762" s="92" t="s">
        <v>16114</v>
      </c>
      <c r="E6762" s="105">
        <v>3149.71</v>
      </c>
    </row>
    <row r="6763" spans="2:5" ht="50.1" customHeight="1">
      <c r="B6763" s="92">
        <v>39550</v>
      </c>
      <c r="C6763" s="92" t="s">
        <v>17597</v>
      </c>
      <c r="D6763" s="92" t="s">
        <v>16114</v>
      </c>
      <c r="E6763" s="105">
        <v>1324.55</v>
      </c>
    </row>
    <row r="6764" spans="2:5" ht="50.1" customHeight="1">
      <c r="B6764" s="92">
        <v>39551</v>
      </c>
      <c r="C6764" s="92" t="s">
        <v>17598</v>
      </c>
      <c r="D6764" s="92" t="s">
        <v>16114</v>
      </c>
      <c r="E6764" s="105">
        <v>1400.27</v>
      </c>
    </row>
    <row r="6765" spans="2:5" ht="50.1" customHeight="1">
      <c r="B6765" s="92">
        <v>39580</v>
      </c>
      <c r="C6765" s="92" t="s">
        <v>17599</v>
      </c>
      <c r="D6765" s="92" t="s">
        <v>16114</v>
      </c>
      <c r="E6765" s="105">
        <v>59821.91</v>
      </c>
    </row>
    <row r="6766" spans="2:5" ht="50.1" customHeight="1">
      <c r="B6766" s="92">
        <v>39577</v>
      </c>
      <c r="C6766" s="92" t="s">
        <v>17600</v>
      </c>
      <c r="D6766" s="92" t="s">
        <v>16114</v>
      </c>
      <c r="E6766" s="105">
        <v>26583.68</v>
      </c>
    </row>
    <row r="6767" spans="2:5" ht="50.1" customHeight="1">
      <c r="B6767" s="92">
        <v>39578</v>
      </c>
      <c r="C6767" s="92" t="s">
        <v>17601</v>
      </c>
      <c r="D6767" s="92" t="s">
        <v>16114</v>
      </c>
      <c r="E6767" s="105">
        <v>32142.34</v>
      </c>
    </row>
    <row r="6768" spans="2:5" ht="50.1" customHeight="1">
      <c r="B6768" s="92">
        <v>39579</v>
      </c>
      <c r="C6768" s="92" t="s">
        <v>17602</v>
      </c>
      <c r="D6768" s="92" t="s">
        <v>16114</v>
      </c>
      <c r="E6768" s="105">
        <v>35156.519999999997</v>
      </c>
    </row>
    <row r="6769" spans="2:5" ht="50.1" customHeight="1">
      <c r="B6769" s="92">
        <v>39826</v>
      </c>
      <c r="C6769" s="92" t="s">
        <v>17603</v>
      </c>
      <c r="D6769" s="92" t="s">
        <v>16114</v>
      </c>
      <c r="E6769" s="105">
        <v>4317.8599999999997</v>
      </c>
    </row>
    <row r="6770" spans="2:5" ht="50.1" customHeight="1">
      <c r="B6770" s="92">
        <v>10700</v>
      </c>
      <c r="C6770" s="92" t="s">
        <v>17604</v>
      </c>
      <c r="D6770" s="92" t="s">
        <v>16114</v>
      </c>
      <c r="E6770" s="105">
        <v>12152.67</v>
      </c>
    </row>
    <row r="6771" spans="2:5" ht="50.1" customHeight="1">
      <c r="B6771" s="92">
        <v>346</v>
      </c>
      <c r="C6771" s="92" t="s">
        <v>17605</v>
      </c>
      <c r="D6771" s="92" t="s">
        <v>16116</v>
      </c>
      <c r="E6771" s="105">
        <v>13.03</v>
      </c>
    </row>
    <row r="6772" spans="2:5" ht="50.1" customHeight="1">
      <c r="B6772" s="92">
        <v>3312</v>
      </c>
      <c r="C6772" s="92" t="s">
        <v>17606</v>
      </c>
      <c r="D6772" s="92" t="s">
        <v>16116</v>
      </c>
      <c r="E6772" s="105">
        <v>13.15</v>
      </c>
    </row>
    <row r="6773" spans="2:5" ht="50.1" customHeight="1">
      <c r="B6773" s="92">
        <v>339</v>
      </c>
      <c r="C6773" s="92" t="s">
        <v>17607</v>
      </c>
      <c r="D6773" s="92" t="s">
        <v>16115</v>
      </c>
      <c r="E6773" s="105">
        <v>0.63</v>
      </c>
    </row>
    <row r="6774" spans="2:5" ht="50.1" customHeight="1">
      <c r="B6774" s="92">
        <v>340</v>
      </c>
      <c r="C6774" s="92" t="s">
        <v>17608</v>
      </c>
      <c r="D6774" s="92" t="s">
        <v>16115</v>
      </c>
      <c r="E6774" s="105">
        <v>0.87</v>
      </c>
    </row>
    <row r="6775" spans="2:5" ht="50.1" customHeight="1">
      <c r="B6775" s="92">
        <v>338</v>
      </c>
      <c r="C6775" s="92" t="s">
        <v>17609</v>
      </c>
      <c r="D6775" s="92" t="s">
        <v>16116</v>
      </c>
      <c r="E6775" s="105">
        <v>16.399999999999999</v>
      </c>
    </row>
    <row r="6776" spans="2:5" ht="50.1" customHeight="1">
      <c r="B6776" s="92">
        <v>334</v>
      </c>
      <c r="C6776" s="92" t="s">
        <v>17610</v>
      </c>
      <c r="D6776" s="92" t="s">
        <v>16116</v>
      </c>
      <c r="E6776" s="105">
        <v>11.78</v>
      </c>
    </row>
    <row r="6777" spans="2:5" ht="50.1" customHeight="1">
      <c r="B6777" s="92">
        <v>335</v>
      </c>
      <c r="C6777" s="92" t="s">
        <v>17611</v>
      </c>
      <c r="D6777" s="92" t="s">
        <v>16116</v>
      </c>
      <c r="E6777" s="105">
        <v>10.8</v>
      </c>
    </row>
    <row r="6778" spans="2:5" ht="50.1" customHeight="1">
      <c r="B6778" s="92">
        <v>342</v>
      </c>
      <c r="C6778" s="92" t="s">
        <v>17612</v>
      </c>
      <c r="D6778" s="92" t="s">
        <v>16116</v>
      </c>
      <c r="E6778" s="105">
        <v>12.2</v>
      </c>
    </row>
    <row r="6779" spans="2:5" ht="50.1" customHeight="1">
      <c r="B6779" s="92">
        <v>333</v>
      </c>
      <c r="C6779" s="92" t="s">
        <v>17613</v>
      </c>
      <c r="D6779" s="92" t="s">
        <v>16116</v>
      </c>
      <c r="E6779" s="104">
        <v>12.49</v>
      </c>
    </row>
    <row r="6780" spans="2:5" ht="50.1" customHeight="1">
      <c r="B6780" s="92">
        <v>343</v>
      </c>
      <c r="C6780" s="92" t="s">
        <v>17614</v>
      </c>
      <c r="D6780" s="92" t="s">
        <v>16115</v>
      </c>
      <c r="E6780" s="104">
        <v>0.33</v>
      </c>
    </row>
    <row r="6781" spans="2:5" ht="50.1" customHeight="1">
      <c r="B6781" s="92">
        <v>344</v>
      </c>
      <c r="C6781" s="92" t="s">
        <v>17615</v>
      </c>
      <c r="D6781" s="92" t="s">
        <v>16116</v>
      </c>
      <c r="E6781" s="105">
        <v>13.51</v>
      </c>
    </row>
    <row r="6782" spans="2:5" ht="50.1" customHeight="1">
      <c r="B6782" s="92">
        <v>345</v>
      </c>
      <c r="C6782" s="92" t="s">
        <v>17616</v>
      </c>
      <c r="D6782" s="92" t="s">
        <v>16116</v>
      </c>
      <c r="E6782" s="105">
        <v>16.510000000000002</v>
      </c>
    </row>
    <row r="6783" spans="2:5" ht="50.1" customHeight="1">
      <c r="B6783" s="92">
        <v>341</v>
      </c>
      <c r="C6783" s="92" t="s">
        <v>17616</v>
      </c>
      <c r="D6783" s="92" t="s">
        <v>16115</v>
      </c>
      <c r="E6783" s="105">
        <v>0.16</v>
      </c>
    </row>
    <row r="6784" spans="2:5" ht="50.1" customHeight="1">
      <c r="B6784" s="92">
        <v>11107</v>
      </c>
      <c r="C6784" s="92" t="s">
        <v>17617</v>
      </c>
      <c r="D6784" s="92" t="s">
        <v>16116</v>
      </c>
      <c r="E6784" s="105">
        <v>10.72</v>
      </c>
    </row>
    <row r="6785" spans="2:5" ht="50.1" customHeight="1">
      <c r="B6785" s="92">
        <v>3313</v>
      </c>
      <c r="C6785" s="92" t="s">
        <v>17618</v>
      </c>
      <c r="D6785" s="92" t="s">
        <v>16116</v>
      </c>
      <c r="E6785" s="104">
        <v>16.920000000000002</v>
      </c>
    </row>
    <row r="6786" spans="2:5" ht="50.1" customHeight="1">
      <c r="B6786" s="92">
        <v>34562</v>
      </c>
      <c r="C6786" s="92" t="s">
        <v>17619</v>
      </c>
      <c r="D6786" s="92" t="s">
        <v>16116</v>
      </c>
      <c r="E6786" s="104">
        <v>10.35</v>
      </c>
    </row>
    <row r="6787" spans="2:5" ht="50.1" customHeight="1">
      <c r="B6787" s="92">
        <v>337</v>
      </c>
      <c r="C6787" s="92" t="s">
        <v>17620</v>
      </c>
      <c r="D6787" s="92" t="s">
        <v>16116</v>
      </c>
      <c r="E6787" s="104">
        <v>10</v>
      </c>
    </row>
    <row r="6788" spans="2:5" ht="50.1" customHeight="1">
      <c r="B6788" s="92">
        <v>369</v>
      </c>
      <c r="C6788" s="92" t="s">
        <v>17621</v>
      </c>
      <c r="D6788" s="92" t="s">
        <v>16118</v>
      </c>
      <c r="E6788" s="104">
        <v>66.72</v>
      </c>
    </row>
    <row r="6789" spans="2:5" ht="50.1" customHeight="1">
      <c r="B6789" s="92">
        <v>366</v>
      </c>
      <c r="C6789" s="92" t="s">
        <v>17622</v>
      </c>
      <c r="D6789" s="92" t="s">
        <v>16118</v>
      </c>
      <c r="E6789" s="105">
        <v>68.75</v>
      </c>
    </row>
    <row r="6790" spans="2:5" ht="50.1" customHeight="1">
      <c r="B6790" s="92">
        <v>367</v>
      </c>
      <c r="C6790" s="92" t="s">
        <v>17623</v>
      </c>
      <c r="D6790" s="92" t="s">
        <v>16118</v>
      </c>
      <c r="E6790" s="105">
        <v>66.67</v>
      </c>
    </row>
    <row r="6791" spans="2:5" ht="50.1" customHeight="1">
      <c r="B6791" s="92">
        <v>370</v>
      </c>
      <c r="C6791" s="92" t="s">
        <v>17624</v>
      </c>
      <c r="D6791" s="92" t="s">
        <v>16118</v>
      </c>
      <c r="E6791" s="105">
        <v>66.67</v>
      </c>
    </row>
    <row r="6792" spans="2:5" ht="50.1" customHeight="1">
      <c r="B6792" s="92">
        <v>368</v>
      </c>
      <c r="C6792" s="92" t="s">
        <v>17625</v>
      </c>
      <c r="D6792" s="92" t="s">
        <v>16118</v>
      </c>
      <c r="E6792" s="105">
        <v>50</v>
      </c>
    </row>
    <row r="6793" spans="2:5" ht="50.1" customHeight="1">
      <c r="B6793" s="92">
        <v>11075</v>
      </c>
      <c r="C6793" s="92" t="s">
        <v>17626</v>
      </c>
      <c r="D6793" s="92" t="s">
        <v>16118</v>
      </c>
      <c r="E6793" s="105">
        <v>1091.72</v>
      </c>
    </row>
    <row r="6794" spans="2:5" ht="50.1" customHeight="1">
      <c r="B6794" s="92">
        <v>11076</v>
      </c>
      <c r="C6794" s="92" t="s">
        <v>17627</v>
      </c>
      <c r="D6794" s="92" t="s">
        <v>16118</v>
      </c>
      <c r="E6794" s="105">
        <v>83.33</v>
      </c>
    </row>
    <row r="6795" spans="2:5" ht="50.1" customHeight="1">
      <c r="B6795" s="92">
        <v>1381</v>
      </c>
      <c r="C6795" s="92" t="s">
        <v>17628</v>
      </c>
      <c r="D6795" s="92" t="s">
        <v>16116</v>
      </c>
      <c r="E6795" s="105">
        <v>0.4</v>
      </c>
    </row>
    <row r="6796" spans="2:5" ht="50.1" customHeight="1">
      <c r="B6796" s="92">
        <v>34353</v>
      </c>
      <c r="C6796" s="92" t="s">
        <v>17629</v>
      </c>
      <c r="D6796" s="92" t="s">
        <v>16116</v>
      </c>
      <c r="E6796" s="105">
        <v>0.8</v>
      </c>
    </row>
    <row r="6797" spans="2:5" ht="50.1" customHeight="1">
      <c r="B6797" s="92">
        <v>37595</v>
      </c>
      <c r="C6797" s="92" t="s">
        <v>17630</v>
      </c>
      <c r="D6797" s="92" t="s">
        <v>16116</v>
      </c>
      <c r="E6797" s="105">
        <v>1.22</v>
      </c>
    </row>
    <row r="6798" spans="2:5" ht="50.1" customHeight="1">
      <c r="B6798" s="92">
        <v>37596</v>
      </c>
      <c r="C6798" s="92" t="s">
        <v>17631</v>
      </c>
      <c r="D6798" s="92" t="s">
        <v>16116</v>
      </c>
      <c r="E6798" s="105">
        <v>1.81</v>
      </c>
    </row>
    <row r="6799" spans="2:5" ht="50.1" customHeight="1">
      <c r="B6799" s="92">
        <v>371</v>
      </c>
      <c r="C6799" s="92" t="s">
        <v>17632</v>
      </c>
      <c r="D6799" s="92" t="s">
        <v>16116</v>
      </c>
      <c r="E6799" s="105">
        <v>0.36</v>
      </c>
    </row>
    <row r="6800" spans="2:5" ht="50.1" customHeight="1">
      <c r="B6800" s="92">
        <v>37553</v>
      </c>
      <c r="C6800" s="92" t="s">
        <v>17633</v>
      </c>
      <c r="D6800" s="92" t="s">
        <v>16116</v>
      </c>
      <c r="E6800" s="105">
        <v>1.35</v>
      </c>
    </row>
    <row r="6801" spans="2:5" ht="50.1" customHeight="1">
      <c r="B6801" s="92">
        <v>37552</v>
      </c>
      <c r="C6801" s="92" t="s">
        <v>17634</v>
      </c>
      <c r="D6801" s="92" t="s">
        <v>16116</v>
      </c>
      <c r="E6801" s="105">
        <v>1.73</v>
      </c>
    </row>
    <row r="6802" spans="2:5" ht="50.1" customHeight="1">
      <c r="B6802" s="92">
        <v>36880</v>
      </c>
      <c r="C6802" s="92" t="s">
        <v>17635</v>
      </c>
      <c r="D6802" s="92" t="s">
        <v>16116</v>
      </c>
      <c r="E6802" s="105">
        <v>1.35</v>
      </c>
    </row>
    <row r="6803" spans="2:5" ht="50.1" customHeight="1">
      <c r="B6803" s="92">
        <v>34355</v>
      </c>
      <c r="C6803" s="92" t="s">
        <v>17636</v>
      </c>
      <c r="D6803" s="92" t="s">
        <v>16116</v>
      </c>
      <c r="E6803" s="105">
        <v>1.1100000000000001</v>
      </c>
    </row>
    <row r="6804" spans="2:5" ht="50.1" customHeight="1">
      <c r="B6804" s="92">
        <v>130</v>
      </c>
      <c r="C6804" s="92" t="s">
        <v>17637</v>
      </c>
      <c r="D6804" s="92" t="s">
        <v>16116</v>
      </c>
      <c r="E6804" s="105">
        <v>3.38</v>
      </c>
    </row>
    <row r="6805" spans="2:5" ht="50.1" customHeight="1">
      <c r="B6805" s="92">
        <v>135</v>
      </c>
      <c r="C6805" s="92" t="s">
        <v>17638</v>
      </c>
      <c r="D6805" s="92" t="s">
        <v>16116</v>
      </c>
      <c r="E6805" s="105">
        <v>4.3600000000000003</v>
      </c>
    </row>
    <row r="6806" spans="2:5" ht="50.1" customHeight="1">
      <c r="B6806" s="92">
        <v>36886</v>
      </c>
      <c r="C6806" s="92" t="s">
        <v>17639</v>
      </c>
      <c r="D6806" s="92" t="s">
        <v>16116</v>
      </c>
      <c r="E6806" s="105">
        <v>0.42</v>
      </c>
    </row>
    <row r="6807" spans="2:5" ht="50.1" customHeight="1">
      <c r="B6807" s="92">
        <v>374</v>
      </c>
      <c r="C6807" s="92" t="s">
        <v>17640</v>
      </c>
      <c r="D6807" s="92" t="s">
        <v>16116</v>
      </c>
      <c r="E6807" s="104">
        <v>0.31</v>
      </c>
    </row>
    <row r="6808" spans="2:5" ht="50.1" customHeight="1">
      <c r="B6808" s="92">
        <v>38546</v>
      </c>
      <c r="C6808" s="92" t="s">
        <v>17641</v>
      </c>
      <c r="D6808" s="92" t="s">
        <v>16118</v>
      </c>
      <c r="E6808" s="105">
        <v>336.9</v>
      </c>
    </row>
    <row r="6809" spans="2:5" ht="50.1" customHeight="1">
      <c r="B6809" s="92">
        <v>34549</v>
      </c>
      <c r="C6809" s="92" t="s">
        <v>17642</v>
      </c>
      <c r="D6809" s="92" t="s">
        <v>16118</v>
      </c>
      <c r="E6809" s="105">
        <v>200.17</v>
      </c>
    </row>
    <row r="6810" spans="2:5" ht="50.1" customHeight="1">
      <c r="B6810" s="92">
        <v>6081</v>
      </c>
      <c r="C6810" s="92" t="s">
        <v>17643</v>
      </c>
      <c r="D6810" s="92" t="s">
        <v>16118</v>
      </c>
      <c r="E6810" s="105">
        <v>28.35</v>
      </c>
    </row>
    <row r="6811" spans="2:5" ht="50.1" customHeight="1">
      <c r="B6811" s="92">
        <v>6077</v>
      </c>
      <c r="C6811" s="92" t="s">
        <v>17644</v>
      </c>
      <c r="D6811" s="92" t="s">
        <v>16118</v>
      </c>
      <c r="E6811" s="105">
        <v>16.34</v>
      </c>
    </row>
    <row r="6812" spans="2:5" ht="50.1" customHeight="1">
      <c r="B6812" s="92">
        <v>6079</v>
      </c>
      <c r="C6812" s="92" t="s">
        <v>17645</v>
      </c>
      <c r="D6812" s="92" t="s">
        <v>16118</v>
      </c>
      <c r="E6812" s="104">
        <v>9.34</v>
      </c>
    </row>
    <row r="6813" spans="2:5" ht="50.1" customHeight="1">
      <c r="B6813" s="92">
        <v>1091</v>
      </c>
      <c r="C6813" s="92" t="s">
        <v>17646</v>
      </c>
      <c r="D6813" s="92" t="s">
        <v>16114</v>
      </c>
      <c r="E6813" s="105">
        <v>18.95</v>
      </c>
    </row>
    <row r="6814" spans="2:5" ht="50.1" customHeight="1">
      <c r="B6814" s="92">
        <v>1094</v>
      </c>
      <c r="C6814" s="92" t="s">
        <v>17647</v>
      </c>
      <c r="D6814" s="92" t="s">
        <v>16114</v>
      </c>
      <c r="E6814" s="105">
        <v>13.25</v>
      </c>
    </row>
    <row r="6815" spans="2:5" ht="50.1" customHeight="1">
      <c r="B6815" s="92">
        <v>1095</v>
      </c>
      <c r="C6815" s="92" t="s">
        <v>17648</v>
      </c>
      <c r="D6815" s="92" t="s">
        <v>16114</v>
      </c>
      <c r="E6815" s="105">
        <v>28.17</v>
      </c>
    </row>
    <row r="6816" spans="2:5" ht="50.1" customHeight="1">
      <c r="B6816" s="92">
        <v>1092</v>
      </c>
      <c r="C6816" s="92" t="s">
        <v>17649</v>
      </c>
      <c r="D6816" s="92" t="s">
        <v>16114</v>
      </c>
      <c r="E6816" s="105">
        <v>21.8</v>
      </c>
    </row>
    <row r="6817" spans="2:5" ht="50.1" customHeight="1">
      <c r="B6817" s="92">
        <v>1093</v>
      </c>
      <c r="C6817" s="92" t="s">
        <v>17650</v>
      </c>
      <c r="D6817" s="92" t="s">
        <v>16114</v>
      </c>
      <c r="E6817" s="104">
        <v>50.91</v>
      </c>
    </row>
    <row r="6818" spans="2:5" ht="50.1" customHeight="1">
      <c r="B6818" s="92">
        <v>1090</v>
      </c>
      <c r="C6818" s="92" t="s">
        <v>17651</v>
      </c>
      <c r="D6818" s="92" t="s">
        <v>16114</v>
      </c>
      <c r="E6818" s="105">
        <v>36.450000000000003</v>
      </c>
    </row>
    <row r="6819" spans="2:5" ht="50.1" customHeight="1">
      <c r="B6819" s="92">
        <v>1096</v>
      </c>
      <c r="C6819" s="92" t="s">
        <v>17652</v>
      </c>
      <c r="D6819" s="92" t="s">
        <v>16114</v>
      </c>
      <c r="E6819" s="105">
        <v>65.599999999999994</v>
      </c>
    </row>
    <row r="6820" spans="2:5" ht="50.1" customHeight="1">
      <c r="B6820" s="92">
        <v>1097</v>
      </c>
      <c r="C6820" s="92" t="s">
        <v>17653</v>
      </c>
      <c r="D6820" s="92" t="s">
        <v>16114</v>
      </c>
      <c r="E6820" s="104">
        <v>55.68</v>
      </c>
    </row>
    <row r="6821" spans="2:5" ht="50.1" customHeight="1">
      <c r="B6821" s="92">
        <v>378</v>
      </c>
      <c r="C6821" s="92" t="s">
        <v>17654</v>
      </c>
      <c r="D6821" s="92" t="s">
        <v>16113</v>
      </c>
      <c r="E6821" s="105">
        <v>14.49</v>
      </c>
    </row>
    <row r="6822" spans="2:5" ht="50.1" customHeight="1">
      <c r="B6822" s="92">
        <v>40911</v>
      </c>
      <c r="C6822" s="92" t="s">
        <v>17655</v>
      </c>
      <c r="D6822" s="92" t="s">
        <v>16119</v>
      </c>
      <c r="E6822" s="105">
        <v>2568.3000000000002</v>
      </c>
    </row>
    <row r="6823" spans="2:5" ht="50.1" customHeight="1">
      <c r="B6823" s="92">
        <v>33939</v>
      </c>
      <c r="C6823" s="92" t="s">
        <v>17656</v>
      </c>
      <c r="D6823" s="92" t="s">
        <v>16113</v>
      </c>
      <c r="E6823" s="105">
        <v>53.44</v>
      </c>
    </row>
    <row r="6824" spans="2:5" ht="50.1" customHeight="1">
      <c r="B6824" s="92">
        <v>40815</v>
      </c>
      <c r="C6824" s="92" t="s">
        <v>17657</v>
      </c>
      <c r="D6824" s="92" t="s">
        <v>16119</v>
      </c>
      <c r="E6824" s="105">
        <v>9456.36</v>
      </c>
    </row>
    <row r="6825" spans="2:5" ht="50.1" customHeight="1">
      <c r="B6825" s="92">
        <v>34760</v>
      </c>
      <c r="C6825" s="92" t="s">
        <v>17658</v>
      </c>
      <c r="D6825" s="92" t="s">
        <v>16113</v>
      </c>
      <c r="E6825" s="105">
        <v>55.53</v>
      </c>
    </row>
    <row r="6826" spans="2:5" ht="50.1" customHeight="1">
      <c r="B6826" s="92">
        <v>40935</v>
      </c>
      <c r="C6826" s="92" t="s">
        <v>17659</v>
      </c>
      <c r="D6826" s="92" t="s">
        <v>16119</v>
      </c>
      <c r="E6826" s="105">
        <v>9825.6</v>
      </c>
    </row>
    <row r="6827" spans="2:5" ht="50.1" customHeight="1">
      <c r="B6827" s="92">
        <v>33952</v>
      </c>
      <c r="C6827" s="92" t="s">
        <v>17660</v>
      </c>
      <c r="D6827" s="92" t="s">
        <v>16113</v>
      </c>
      <c r="E6827" s="104">
        <v>75.91</v>
      </c>
    </row>
    <row r="6828" spans="2:5" ht="50.1" customHeight="1">
      <c r="B6828" s="92">
        <v>40816</v>
      </c>
      <c r="C6828" s="92" t="s">
        <v>17661</v>
      </c>
      <c r="D6828" s="92" t="s">
        <v>16119</v>
      </c>
      <c r="E6828" s="105">
        <v>13431.97</v>
      </c>
    </row>
    <row r="6829" spans="2:5" ht="50.1" customHeight="1">
      <c r="B6829" s="92">
        <v>33953</v>
      </c>
      <c r="C6829" s="92" t="s">
        <v>17662</v>
      </c>
      <c r="D6829" s="92" t="s">
        <v>16113</v>
      </c>
      <c r="E6829" s="105">
        <v>100.36</v>
      </c>
    </row>
    <row r="6830" spans="2:5" ht="50.1" customHeight="1">
      <c r="B6830" s="92">
        <v>40817</v>
      </c>
      <c r="C6830" s="92" t="s">
        <v>17663</v>
      </c>
      <c r="D6830" s="92" t="s">
        <v>16119</v>
      </c>
      <c r="E6830" s="105">
        <v>17758.27</v>
      </c>
    </row>
    <row r="6831" spans="2:5" ht="50.1" customHeight="1">
      <c r="B6831" s="92">
        <v>13348</v>
      </c>
      <c r="C6831" s="92" t="s">
        <v>17664</v>
      </c>
      <c r="D6831" s="92" t="s">
        <v>16114</v>
      </c>
      <c r="E6831" s="105">
        <v>0.84</v>
      </c>
    </row>
    <row r="6832" spans="2:5" ht="50.1" customHeight="1">
      <c r="B6832" s="92">
        <v>39211</v>
      </c>
      <c r="C6832" s="92" t="s">
        <v>17665</v>
      </c>
      <c r="D6832" s="92" t="s">
        <v>16114</v>
      </c>
      <c r="E6832" s="104">
        <v>1</v>
      </c>
    </row>
    <row r="6833" spans="2:5" ht="50.1" customHeight="1">
      <c r="B6833" s="92">
        <v>39212</v>
      </c>
      <c r="C6833" s="92" t="s">
        <v>17666</v>
      </c>
      <c r="D6833" s="92" t="s">
        <v>16114</v>
      </c>
      <c r="E6833" s="105">
        <v>1.1100000000000001</v>
      </c>
    </row>
    <row r="6834" spans="2:5" ht="50.1" customHeight="1">
      <c r="B6834" s="92">
        <v>39208</v>
      </c>
      <c r="C6834" s="92" t="s">
        <v>17667</v>
      </c>
      <c r="D6834" s="92" t="s">
        <v>16114</v>
      </c>
      <c r="E6834" s="105">
        <v>0.3</v>
      </c>
    </row>
    <row r="6835" spans="2:5" ht="50.1" customHeight="1">
      <c r="B6835" s="92">
        <v>39210</v>
      </c>
      <c r="C6835" s="92" t="s">
        <v>17668</v>
      </c>
      <c r="D6835" s="92" t="s">
        <v>16114</v>
      </c>
      <c r="E6835" s="105">
        <v>0.56000000000000005</v>
      </c>
    </row>
    <row r="6836" spans="2:5" ht="50.1" customHeight="1">
      <c r="B6836" s="92">
        <v>39214</v>
      </c>
      <c r="C6836" s="92" t="s">
        <v>17669</v>
      </c>
      <c r="D6836" s="92" t="s">
        <v>16114</v>
      </c>
      <c r="E6836" s="105">
        <v>2.0699999999999998</v>
      </c>
    </row>
    <row r="6837" spans="2:5" ht="50.1" customHeight="1">
      <c r="B6837" s="92">
        <v>39213</v>
      </c>
      <c r="C6837" s="92" t="s">
        <v>17670</v>
      </c>
      <c r="D6837" s="92" t="s">
        <v>16114</v>
      </c>
      <c r="E6837" s="104">
        <v>1.46</v>
      </c>
    </row>
    <row r="6838" spans="2:5" ht="50.1" customHeight="1">
      <c r="B6838" s="92">
        <v>39209</v>
      </c>
      <c r="C6838" s="92" t="s">
        <v>17671</v>
      </c>
      <c r="D6838" s="92" t="s">
        <v>16114</v>
      </c>
      <c r="E6838" s="105">
        <v>0.36</v>
      </c>
    </row>
    <row r="6839" spans="2:5" ht="50.1" customHeight="1">
      <c r="B6839" s="92">
        <v>39207</v>
      </c>
      <c r="C6839" s="92" t="s">
        <v>17672</v>
      </c>
      <c r="D6839" s="92" t="s">
        <v>16114</v>
      </c>
      <c r="E6839" s="105">
        <v>0.56000000000000005</v>
      </c>
    </row>
    <row r="6840" spans="2:5" ht="50.1" customHeight="1">
      <c r="B6840" s="92">
        <v>39215</v>
      </c>
      <c r="C6840" s="92" t="s">
        <v>17673</v>
      </c>
      <c r="D6840" s="92" t="s">
        <v>16114</v>
      </c>
      <c r="E6840" s="105">
        <v>3.77</v>
      </c>
    </row>
    <row r="6841" spans="2:5" ht="50.1" customHeight="1">
      <c r="B6841" s="92">
        <v>39216</v>
      </c>
      <c r="C6841" s="92" t="s">
        <v>17674</v>
      </c>
      <c r="D6841" s="92" t="s">
        <v>16114</v>
      </c>
      <c r="E6841" s="104">
        <v>5.25</v>
      </c>
    </row>
    <row r="6842" spans="2:5" ht="50.1" customHeight="1">
      <c r="B6842" s="92">
        <v>379</v>
      </c>
      <c r="C6842" s="92" t="s">
        <v>17675</v>
      </c>
      <c r="D6842" s="92" t="s">
        <v>16114</v>
      </c>
      <c r="E6842" s="105">
        <v>0.73</v>
      </c>
    </row>
    <row r="6843" spans="2:5" ht="50.1" customHeight="1">
      <c r="B6843" s="92">
        <v>11267</v>
      </c>
      <c r="C6843" s="92" t="s">
        <v>17676</v>
      </c>
      <c r="D6843" s="92" t="s">
        <v>16114</v>
      </c>
      <c r="E6843" s="105">
        <v>7.35</v>
      </c>
    </row>
    <row r="6844" spans="2:5" ht="50.1" customHeight="1">
      <c r="B6844" s="92">
        <v>41901</v>
      </c>
      <c r="C6844" s="92" t="s">
        <v>17677</v>
      </c>
      <c r="D6844" s="92" t="s">
        <v>16116</v>
      </c>
      <c r="E6844" s="105">
        <v>4.88</v>
      </c>
    </row>
    <row r="6845" spans="2:5" ht="50.1" customHeight="1">
      <c r="B6845" s="92">
        <v>510</v>
      </c>
      <c r="C6845" s="92" t="s">
        <v>17678</v>
      </c>
      <c r="D6845" s="92" t="s">
        <v>16116</v>
      </c>
      <c r="E6845" s="105">
        <v>7.85</v>
      </c>
    </row>
    <row r="6846" spans="2:5" ht="50.1" customHeight="1">
      <c r="B6846" s="92">
        <v>516</v>
      </c>
      <c r="C6846" s="92" t="s">
        <v>17679</v>
      </c>
      <c r="D6846" s="92" t="s">
        <v>16116</v>
      </c>
      <c r="E6846" s="104">
        <v>8.3699999999999992</v>
      </c>
    </row>
    <row r="6847" spans="2:5" ht="50.1" customHeight="1">
      <c r="B6847" s="92">
        <v>509</v>
      </c>
      <c r="C6847" s="92" t="s">
        <v>17680</v>
      </c>
      <c r="D6847" s="92" t="s">
        <v>16116</v>
      </c>
      <c r="E6847" s="105">
        <v>8.5500000000000007</v>
      </c>
    </row>
    <row r="6848" spans="2:5" ht="50.1" customHeight="1">
      <c r="B6848" s="92">
        <v>40331</v>
      </c>
      <c r="C6848" s="92" t="s">
        <v>17681</v>
      </c>
      <c r="D6848" s="92" t="s">
        <v>16113</v>
      </c>
      <c r="E6848" s="105">
        <v>14.42</v>
      </c>
    </row>
    <row r="6849" spans="2:5" ht="50.1" customHeight="1">
      <c r="B6849" s="92">
        <v>40930</v>
      </c>
      <c r="C6849" s="92" t="s">
        <v>17682</v>
      </c>
      <c r="D6849" s="92" t="s">
        <v>16119</v>
      </c>
      <c r="E6849" s="105">
        <v>2554.75</v>
      </c>
    </row>
    <row r="6850" spans="2:5" ht="50.1" customHeight="1">
      <c r="B6850" s="92">
        <v>11761</v>
      </c>
      <c r="C6850" s="92" t="s">
        <v>17683</v>
      </c>
      <c r="D6850" s="92" t="s">
        <v>16114</v>
      </c>
      <c r="E6850" s="105">
        <v>57.45</v>
      </c>
    </row>
    <row r="6851" spans="2:5" ht="50.1" customHeight="1">
      <c r="B6851" s="92">
        <v>377</v>
      </c>
      <c r="C6851" s="92" t="s">
        <v>17684</v>
      </c>
      <c r="D6851" s="92" t="s">
        <v>16114</v>
      </c>
      <c r="E6851" s="105">
        <v>27</v>
      </c>
    </row>
    <row r="6852" spans="2:5" ht="50.1" customHeight="1">
      <c r="B6852" s="92">
        <v>7588</v>
      </c>
      <c r="C6852" s="92" t="s">
        <v>17685</v>
      </c>
      <c r="D6852" s="92" t="s">
        <v>16114</v>
      </c>
      <c r="E6852" s="105">
        <v>40.700000000000003</v>
      </c>
    </row>
    <row r="6853" spans="2:5" ht="50.1" customHeight="1">
      <c r="B6853" s="92">
        <v>34392</v>
      </c>
      <c r="C6853" s="92" t="s">
        <v>17686</v>
      </c>
      <c r="D6853" s="92" t="s">
        <v>16113</v>
      </c>
      <c r="E6853" s="105">
        <v>12.05</v>
      </c>
    </row>
    <row r="6854" spans="2:5" ht="50.1" customHeight="1">
      <c r="B6854" s="92">
        <v>40908</v>
      </c>
      <c r="C6854" s="92" t="s">
        <v>17687</v>
      </c>
      <c r="D6854" s="92" t="s">
        <v>16119</v>
      </c>
      <c r="E6854" s="105">
        <v>2133.8000000000002</v>
      </c>
    </row>
    <row r="6855" spans="2:5" ht="50.1" customHeight="1">
      <c r="B6855" s="92">
        <v>34551</v>
      </c>
      <c r="C6855" s="92" t="s">
        <v>17688</v>
      </c>
      <c r="D6855" s="92" t="s">
        <v>16113</v>
      </c>
      <c r="E6855" s="105">
        <v>10.56</v>
      </c>
    </row>
    <row r="6856" spans="2:5" ht="50.1" customHeight="1">
      <c r="B6856" s="92">
        <v>41078</v>
      </c>
      <c r="C6856" s="92" t="s">
        <v>17689</v>
      </c>
      <c r="D6856" s="92" t="s">
        <v>16119</v>
      </c>
      <c r="E6856" s="105">
        <v>1872.31</v>
      </c>
    </row>
    <row r="6857" spans="2:5" ht="50.1" customHeight="1">
      <c r="B6857" s="92">
        <v>246</v>
      </c>
      <c r="C6857" s="92" t="s">
        <v>17690</v>
      </c>
      <c r="D6857" s="92" t="s">
        <v>16113</v>
      </c>
      <c r="E6857" s="105">
        <v>10.28</v>
      </c>
    </row>
    <row r="6858" spans="2:5" ht="50.1" customHeight="1">
      <c r="B6858" s="92">
        <v>40927</v>
      </c>
      <c r="C6858" s="92" t="s">
        <v>17691</v>
      </c>
      <c r="D6858" s="92" t="s">
        <v>16119</v>
      </c>
      <c r="E6858" s="105">
        <v>1821.02</v>
      </c>
    </row>
    <row r="6859" spans="2:5" ht="50.1" customHeight="1">
      <c r="B6859" s="92">
        <v>2350</v>
      </c>
      <c r="C6859" s="92" t="s">
        <v>17692</v>
      </c>
      <c r="D6859" s="92" t="s">
        <v>16113</v>
      </c>
      <c r="E6859" s="105">
        <v>13.54</v>
      </c>
    </row>
    <row r="6860" spans="2:5" ht="50.1" customHeight="1">
      <c r="B6860" s="92">
        <v>40812</v>
      </c>
      <c r="C6860" s="92" t="s">
        <v>17693</v>
      </c>
      <c r="D6860" s="92" t="s">
        <v>16119</v>
      </c>
      <c r="E6860" s="105">
        <v>2397.46</v>
      </c>
    </row>
    <row r="6861" spans="2:5" ht="50.1" customHeight="1">
      <c r="B6861" s="92">
        <v>245</v>
      </c>
      <c r="C6861" s="92" t="s">
        <v>17694</v>
      </c>
      <c r="D6861" s="92" t="s">
        <v>16113</v>
      </c>
      <c r="E6861" s="105">
        <v>19.649999999999999</v>
      </c>
    </row>
    <row r="6862" spans="2:5" ht="50.1" customHeight="1">
      <c r="B6862" s="92">
        <v>41090</v>
      </c>
      <c r="C6862" s="92" t="s">
        <v>17695</v>
      </c>
      <c r="D6862" s="92" t="s">
        <v>16119</v>
      </c>
      <c r="E6862" s="105">
        <v>3478.95</v>
      </c>
    </row>
    <row r="6863" spans="2:5" ht="50.1" customHeight="1">
      <c r="B6863" s="92">
        <v>251</v>
      </c>
      <c r="C6863" s="92" t="s">
        <v>17696</v>
      </c>
      <c r="D6863" s="92" t="s">
        <v>16113</v>
      </c>
      <c r="E6863" s="105">
        <v>11.6</v>
      </c>
    </row>
    <row r="6864" spans="2:5" ht="50.1" customHeight="1">
      <c r="B6864" s="92">
        <v>40975</v>
      </c>
      <c r="C6864" s="92" t="s">
        <v>17697</v>
      </c>
      <c r="D6864" s="92" t="s">
        <v>16119</v>
      </c>
      <c r="E6864" s="105">
        <v>2053.52</v>
      </c>
    </row>
    <row r="6865" spans="2:5" ht="50.1" customHeight="1">
      <c r="B6865" s="92">
        <v>6127</v>
      </c>
      <c r="C6865" s="92" t="s">
        <v>17698</v>
      </c>
      <c r="D6865" s="92" t="s">
        <v>16113</v>
      </c>
      <c r="E6865" s="105">
        <v>10.06</v>
      </c>
    </row>
    <row r="6866" spans="2:5" ht="50.1" customHeight="1">
      <c r="B6866" s="92">
        <v>41072</v>
      </c>
      <c r="C6866" s="92" t="s">
        <v>17699</v>
      </c>
      <c r="D6866" s="92" t="s">
        <v>16119</v>
      </c>
      <c r="E6866" s="105">
        <v>1780.99</v>
      </c>
    </row>
    <row r="6867" spans="2:5" ht="50.1" customHeight="1">
      <c r="B6867" s="92">
        <v>6121</v>
      </c>
      <c r="C6867" s="92" t="s">
        <v>17700</v>
      </c>
      <c r="D6867" s="92" t="s">
        <v>16113</v>
      </c>
      <c r="E6867" s="105">
        <v>10.210000000000001</v>
      </c>
    </row>
    <row r="6868" spans="2:5" ht="50.1" customHeight="1">
      <c r="B6868" s="92">
        <v>41071</v>
      </c>
      <c r="C6868" s="92" t="s">
        <v>17701</v>
      </c>
      <c r="D6868" s="92" t="s">
        <v>16119</v>
      </c>
      <c r="E6868" s="105">
        <v>1808.84</v>
      </c>
    </row>
    <row r="6869" spans="2:5" ht="50.1" customHeight="1">
      <c r="B6869" s="92">
        <v>244</v>
      </c>
      <c r="C6869" s="92" t="s">
        <v>17702</v>
      </c>
      <c r="D6869" s="92" t="s">
        <v>16113</v>
      </c>
      <c r="E6869" s="104">
        <v>12.28</v>
      </c>
    </row>
    <row r="6870" spans="2:5" ht="50.1" customHeight="1">
      <c r="B6870" s="92">
        <v>41093</v>
      </c>
      <c r="C6870" s="92" t="s">
        <v>17703</v>
      </c>
      <c r="D6870" s="92" t="s">
        <v>16119</v>
      </c>
      <c r="E6870" s="104">
        <v>2280.98</v>
      </c>
    </row>
    <row r="6871" spans="2:5" ht="50.1" customHeight="1">
      <c r="B6871" s="92">
        <v>532</v>
      </c>
      <c r="C6871" s="92" t="s">
        <v>17704</v>
      </c>
      <c r="D6871" s="92" t="s">
        <v>16113</v>
      </c>
      <c r="E6871" s="105">
        <v>22.28</v>
      </c>
    </row>
    <row r="6872" spans="2:5" ht="50.1" customHeight="1">
      <c r="B6872" s="92">
        <v>40931</v>
      </c>
      <c r="C6872" s="92" t="s">
        <v>17705</v>
      </c>
      <c r="D6872" s="92" t="s">
        <v>16119</v>
      </c>
      <c r="E6872" s="105">
        <v>3944.78</v>
      </c>
    </row>
    <row r="6873" spans="2:5" ht="50.1" customHeight="1">
      <c r="B6873" s="92">
        <v>36150</v>
      </c>
      <c r="C6873" s="92" t="s">
        <v>17706</v>
      </c>
      <c r="D6873" s="92" t="s">
        <v>16114</v>
      </c>
      <c r="E6873" s="105">
        <v>33.53</v>
      </c>
    </row>
    <row r="6874" spans="2:5" ht="50.1" customHeight="1">
      <c r="B6874" s="92">
        <v>41069</v>
      </c>
      <c r="C6874" s="92" t="s">
        <v>17707</v>
      </c>
      <c r="D6874" s="92" t="s">
        <v>16119</v>
      </c>
      <c r="E6874" s="105">
        <v>2878.16</v>
      </c>
    </row>
    <row r="6875" spans="2:5" ht="50.1" customHeight="1">
      <c r="B6875" s="92">
        <v>4760</v>
      </c>
      <c r="C6875" s="92" t="s">
        <v>17708</v>
      </c>
      <c r="D6875" s="92" t="s">
        <v>16113</v>
      </c>
      <c r="E6875" s="105">
        <v>16.260000000000002</v>
      </c>
    </row>
    <row r="6876" spans="2:5" ht="50.1" customHeight="1">
      <c r="B6876" s="92">
        <v>10422</v>
      </c>
      <c r="C6876" s="92" t="s">
        <v>17709</v>
      </c>
      <c r="D6876" s="92" t="s">
        <v>16114</v>
      </c>
      <c r="E6876" s="105">
        <v>310.17</v>
      </c>
    </row>
    <row r="6877" spans="2:5" ht="50.1" customHeight="1">
      <c r="B6877" s="92">
        <v>10420</v>
      </c>
      <c r="C6877" s="92" t="s">
        <v>17710</v>
      </c>
      <c r="D6877" s="92" t="s">
        <v>16114</v>
      </c>
      <c r="E6877" s="105">
        <v>116.33</v>
      </c>
    </row>
    <row r="6878" spans="2:5" ht="50.1" customHeight="1">
      <c r="B6878" s="92">
        <v>10421</v>
      </c>
      <c r="C6878" s="92" t="s">
        <v>17711</v>
      </c>
      <c r="D6878" s="92" t="s">
        <v>16114</v>
      </c>
      <c r="E6878" s="105">
        <v>155.69</v>
      </c>
    </row>
    <row r="6879" spans="2:5" ht="50.1" customHeight="1">
      <c r="B6879" s="92">
        <v>36520</v>
      </c>
      <c r="C6879" s="92" t="s">
        <v>17712</v>
      </c>
      <c r="D6879" s="92" t="s">
        <v>16114</v>
      </c>
      <c r="E6879" s="104">
        <v>579.57000000000005</v>
      </c>
    </row>
    <row r="6880" spans="2:5" ht="50.1" customHeight="1">
      <c r="B6880" s="92">
        <v>11784</v>
      </c>
      <c r="C6880" s="92" t="s">
        <v>17713</v>
      </c>
      <c r="D6880" s="92" t="s">
        <v>16114</v>
      </c>
      <c r="E6880" s="104">
        <v>435.29</v>
      </c>
    </row>
    <row r="6881" spans="2:5" ht="50.1" customHeight="1">
      <c r="B6881" s="92">
        <v>10</v>
      </c>
      <c r="C6881" s="92" t="s">
        <v>17714</v>
      </c>
      <c r="D6881" s="92" t="s">
        <v>16114</v>
      </c>
      <c r="E6881" s="104">
        <v>7.92</v>
      </c>
    </row>
    <row r="6882" spans="2:5" ht="50.1" customHeight="1">
      <c r="B6882" s="92">
        <v>4815</v>
      </c>
      <c r="C6882" s="92" t="s">
        <v>17715</v>
      </c>
      <c r="D6882" s="92" t="s">
        <v>16114</v>
      </c>
      <c r="E6882" s="104">
        <v>4.74</v>
      </c>
    </row>
    <row r="6883" spans="2:5" ht="50.1" customHeight="1">
      <c r="B6883" s="92">
        <v>541</v>
      </c>
      <c r="C6883" s="92" t="s">
        <v>17716</v>
      </c>
      <c r="D6883" s="92" t="s">
        <v>16114</v>
      </c>
      <c r="E6883" s="104">
        <v>128.83000000000001</v>
      </c>
    </row>
    <row r="6884" spans="2:5" ht="50.1" customHeight="1">
      <c r="B6884" s="92">
        <v>542</v>
      </c>
      <c r="C6884" s="92" t="s">
        <v>17717</v>
      </c>
      <c r="D6884" s="92" t="s">
        <v>16114</v>
      </c>
      <c r="E6884" s="104">
        <v>161.49</v>
      </c>
    </row>
    <row r="6885" spans="2:5" ht="50.1" customHeight="1">
      <c r="B6885" s="92">
        <v>540</v>
      </c>
      <c r="C6885" s="92" t="s">
        <v>17718</v>
      </c>
      <c r="D6885" s="92" t="s">
        <v>16114</v>
      </c>
      <c r="E6885" s="104">
        <v>363.91</v>
      </c>
    </row>
    <row r="6886" spans="2:5" ht="50.1" customHeight="1">
      <c r="B6886" s="92">
        <v>38364</v>
      </c>
      <c r="C6886" s="92" t="s">
        <v>17719</v>
      </c>
      <c r="D6886" s="92" t="s">
        <v>16114</v>
      </c>
      <c r="E6886" s="104">
        <v>605.87</v>
      </c>
    </row>
    <row r="6887" spans="2:5" ht="50.1" customHeight="1">
      <c r="B6887" s="92">
        <v>11692</v>
      </c>
      <c r="C6887" s="92" t="s">
        <v>17720</v>
      </c>
      <c r="D6887" s="92" t="s">
        <v>16112</v>
      </c>
      <c r="E6887" s="104">
        <v>318.75</v>
      </c>
    </row>
    <row r="6888" spans="2:5" ht="50.1" customHeight="1">
      <c r="B6888" s="92">
        <v>1746</v>
      </c>
      <c r="C6888" s="92" t="s">
        <v>17721</v>
      </c>
      <c r="D6888" s="92" t="s">
        <v>16114</v>
      </c>
      <c r="E6888" s="104">
        <v>159.9</v>
      </c>
    </row>
    <row r="6889" spans="2:5" ht="50.1" customHeight="1">
      <c r="B6889" s="92">
        <v>1748</v>
      </c>
      <c r="C6889" s="92" t="s">
        <v>17722</v>
      </c>
      <c r="D6889" s="92" t="s">
        <v>16114</v>
      </c>
      <c r="E6889" s="104">
        <v>212.63</v>
      </c>
    </row>
    <row r="6890" spans="2:5" ht="50.1" customHeight="1">
      <c r="B6890" s="92">
        <v>1749</v>
      </c>
      <c r="C6890" s="92" t="s">
        <v>17723</v>
      </c>
      <c r="D6890" s="92" t="s">
        <v>16114</v>
      </c>
      <c r="E6890" s="104">
        <v>308.06</v>
      </c>
    </row>
    <row r="6891" spans="2:5" ht="50.1" customHeight="1">
      <c r="B6891" s="92">
        <v>37412</v>
      </c>
      <c r="C6891" s="92" t="s">
        <v>17724</v>
      </c>
      <c r="D6891" s="92" t="s">
        <v>16114</v>
      </c>
      <c r="E6891" s="104">
        <v>156.30000000000001</v>
      </c>
    </row>
    <row r="6892" spans="2:5" ht="50.1" customHeight="1">
      <c r="B6892" s="92">
        <v>1745</v>
      </c>
      <c r="C6892" s="92" t="s">
        <v>17725</v>
      </c>
      <c r="D6892" s="92" t="s">
        <v>16114</v>
      </c>
      <c r="E6892" s="104">
        <v>185.86</v>
      </c>
    </row>
    <row r="6893" spans="2:5" ht="50.1" customHeight="1">
      <c r="B6893" s="92">
        <v>1750</v>
      </c>
      <c r="C6893" s="92" t="s">
        <v>17726</v>
      </c>
      <c r="D6893" s="92" t="s">
        <v>16114</v>
      </c>
      <c r="E6893" s="104">
        <v>434.33</v>
      </c>
    </row>
    <row r="6894" spans="2:5" ht="50.1" customHeight="1">
      <c r="B6894" s="92">
        <v>11687</v>
      </c>
      <c r="C6894" s="92" t="s">
        <v>17727</v>
      </c>
      <c r="D6894" s="92" t="s">
        <v>16115</v>
      </c>
      <c r="E6894" s="104">
        <v>692.03</v>
      </c>
    </row>
    <row r="6895" spans="2:5" ht="50.1" customHeight="1">
      <c r="B6895" s="92">
        <v>11689</v>
      </c>
      <c r="C6895" s="92" t="s">
        <v>17728</v>
      </c>
      <c r="D6895" s="92" t="s">
        <v>16115</v>
      </c>
      <c r="E6895" s="104">
        <v>867.07</v>
      </c>
    </row>
    <row r="6896" spans="2:5" ht="50.1" customHeight="1">
      <c r="B6896" s="92">
        <v>11693</v>
      </c>
      <c r="C6896" s="92" t="s">
        <v>17729</v>
      </c>
      <c r="D6896" s="92" t="s">
        <v>16112</v>
      </c>
      <c r="E6896" s="104">
        <v>142.84</v>
      </c>
    </row>
    <row r="6897" spans="2:5" ht="50.1" customHeight="1">
      <c r="B6897" s="92">
        <v>36215</v>
      </c>
      <c r="C6897" s="92" t="s">
        <v>17730</v>
      </c>
      <c r="D6897" s="92" t="s">
        <v>16114</v>
      </c>
      <c r="E6897" s="104">
        <v>735.57</v>
      </c>
    </row>
    <row r="6898" spans="2:5" ht="50.1" customHeight="1">
      <c r="B6898" s="92">
        <v>42439</v>
      </c>
      <c r="C6898" s="92" t="s">
        <v>17731</v>
      </c>
      <c r="D6898" s="92" t="s">
        <v>16114</v>
      </c>
      <c r="E6898" s="104">
        <v>686.09</v>
      </c>
    </row>
    <row r="6899" spans="2:5" ht="50.1" customHeight="1">
      <c r="B6899" s="92">
        <v>38381</v>
      </c>
      <c r="C6899" s="92" t="s">
        <v>17732</v>
      </c>
      <c r="D6899" s="92" t="s">
        <v>16114</v>
      </c>
      <c r="E6899" s="104">
        <v>7.47</v>
      </c>
    </row>
    <row r="6900" spans="2:5" ht="50.1" customHeight="1">
      <c r="B6900" s="92">
        <v>39621</v>
      </c>
      <c r="C6900" s="92" t="s">
        <v>17733</v>
      </c>
      <c r="D6900" s="92" t="s">
        <v>6215</v>
      </c>
      <c r="E6900" s="104">
        <v>1027.5899999999999</v>
      </c>
    </row>
    <row r="6901" spans="2:5" ht="50.1" customHeight="1">
      <c r="B6901" s="92">
        <v>39624</v>
      </c>
      <c r="C6901" s="92" t="s">
        <v>17734</v>
      </c>
      <c r="D6901" s="92" t="s">
        <v>6215</v>
      </c>
      <c r="E6901" s="104">
        <v>1039.8499999999999</v>
      </c>
    </row>
    <row r="6902" spans="2:5" ht="50.1" customHeight="1">
      <c r="B6902" s="92">
        <v>39615</v>
      </c>
      <c r="C6902" s="92" t="s">
        <v>17735</v>
      </c>
      <c r="D6902" s="92" t="s">
        <v>16114</v>
      </c>
      <c r="E6902" s="104">
        <v>358.5</v>
      </c>
    </row>
    <row r="6903" spans="2:5" ht="50.1" customHeight="1">
      <c r="B6903" s="92">
        <v>39620</v>
      </c>
      <c r="C6903" s="92" t="s">
        <v>17736</v>
      </c>
      <c r="D6903" s="92" t="s">
        <v>16114</v>
      </c>
      <c r="E6903" s="104">
        <v>548.04</v>
      </c>
    </row>
    <row r="6904" spans="2:5" ht="50.1" customHeight="1">
      <c r="B6904" s="92">
        <v>39623</v>
      </c>
      <c r="C6904" s="92" t="s">
        <v>17737</v>
      </c>
      <c r="D6904" s="92" t="s">
        <v>16114</v>
      </c>
      <c r="E6904" s="104">
        <v>530.69000000000005</v>
      </c>
    </row>
    <row r="6905" spans="2:5" ht="50.1" customHeight="1">
      <c r="B6905" s="92">
        <v>36207</v>
      </c>
      <c r="C6905" s="92" t="s">
        <v>17738</v>
      </c>
      <c r="D6905" s="92" t="s">
        <v>16114</v>
      </c>
      <c r="E6905" s="104">
        <v>325.8</v>
      </c>
    </row>
    <row r="6906" spans="2:5" ht="50.1" customHeight="1">
      <c r="B6906" s="92">
        <v>36209</v>
      </c>
      <c r="C6906" s="92" t="s">
        <v>17739</v>
      </c>
      <c r="D6906" s="92" t="s">
        <v>16114</v>
      </c>
      <c r="E6906" s="104">
        <v>373.91</v>
      </c>
    </row>
    <row r="6907" spans="2:5" ht="50.1" customHeight="1">
      <c r="B6907" s="92">
        <v>36210</v>
      </c>
      <c r="C6907" s="92" t="s">
        <v>17740</v>
      </c>
      <c r="D6907" s="92" t="s">
        <v>16114</v>
      </c>
      <c r="E6907" s="104">
        <v>404.56</v>
      </c>
    </row>
    <row r="6908" spans="2:5" ht="50.1" customHeight="1">
      <c r="B6908" s="92">
        <v>36204</v>
      </c>
      <c r="C6908" s="92" t="s">
        <v>17741</v>
      </c>
      <c r="D6908" s="92" t="s">
        <v>16114</v>
      </c>
      <c r="E6908" s="104">
        <v>143.44</v>
      </c>
    </row>
    <row r="6909" spans="2:5" ht="50.1" customHeight="1">
      <c r="B6909" s="92">
        <v>36205</v>
      </c>
      <c r="C6909" s="92" t="s">
        <v>17742</v>
      </c>
      <c r="D6909" s="92" t="s">
        <v>16114</v>
      </c>
      <c r="E6909" s="104">
        <v>159.30000000000001</v>
      </c>
    </row>
    <row r="6910" spans="2:5" ht="50.1" customHeight="1">
      <c r="B6910" s="92">
        <v>36081</v>
      </c>
      <c r="C6910" s="92" t="s">
        <v>17743</v>
      </c>
      <c r="D6910" s="92" t="s">
        <v>16114</v>
      </c>
      <c r="E6910" s="104">
        <v>169.86</v>
      </c>
    </row>
    <row r="6911" spans="2:5" ht="50.1" customHeight="1">
      <c r="B6911" s="92">
        <v>36206</v>
      </c>
      <c r="C6911" s="92" t="s">
        <v>17744</v>
      </c>
      <c r="D6911" s="92" t="s">
        <v>16114</v>
      </c>
      <c r="E6911" s="104">
        <v>177.95</v>
      </c>
    </row>
    <row r="6912" spans="2:5" ht="50.1" customHeight="1">
      <c r="B6912" s="92">
        <v>36218</v>
      </c>
      <c r="C6912" s="92" t="s">
        <v>17745</v>
      </c>
      <c r="D6912" s="92" t="s">
        <v>16114</v>
      </c>
      <c r="E6912" s="104">
        <v>85.38</v>
      </c>
    </row>
    <row r="6913" spans="2:5" ht="50.1" customHeight="1">
      <c r="B6913" s="92">
        <v>36220</v>
      </c>
      <c r="C6913" s="92" t="s">
        <v>17746</v>
      </c>
      <c r="D6913" s="92" t="s">
        <v>16114</v>
      </c>
      <c r="E6913" s="104">
        <v>97.9</v>
      </c>
    </row>
    <row r="6914" spans="2:5" ht="50.1" customHeight="1">
      <c r="B6914" s="92">
        <v>36080</v>
      </c>
      <c r="C6914" s="92" t="s">
        <v>17747</v>
      </c>
      <c r="D6914" s="92" t="s">
        <v>16114</v>
      </c>
      <c r="E6914" s="104">
        <v>105.9</v>
      </c>
    </row>
    <row r="6915" spans="2:5" ht="50.1" customHeight="1">
      <c r="B6915" s="92">
        <v>36223</v>
      </c>
      <c r="C6915" s="92" t="s">
        <v>17748</v>
      </c>
      <c r="D6915" s="92" t="s">
        <v>16114</v>
      </c>
      <c r="E6915" s="104">
        <v>110.89</v>
      </c>
    </row>
    <row r="6916" spans="2:5" ht="50.1" customHeight="1">
      <c r="B6916" s="92">
        <v>546</v>
      </c>
      <c r="C6916" s="92" t="s">
        <v>17749</v>
      </c>
      <c r="D6916" s="92" t="s">
        <v>16116</v>
      </c>
      <c r="E6916" s="104">
        <v>4.51</v>
      </c>
    </row>
    <row r="6917" spans="2:5" ht="50.1" customHeight="1">
      <c r="B6917" s="92">
        <v>557</v>
      </c>
      <c r="C6917" s="92" t="s">
        <v>17750</v>
      </c>
      <c r="D6917" s="92" t="s">
        <v>16115</v>
      </c>
      <c r="E6917" s="104">
        <v>17.309999999999999</v>
      </c>
    </row>
    <row r="6918" spans="2:5" ht="50.1" customHeight="1">
      <c r="B6918" s="92">
        <v>552</v>
      </c>
      <c r="C6918" s="92" t="s">
        <v>17751</v>
      </c>
      <c r="D6918" s="92" t="s">
        <v>16115</v>
      </c>
      <c r="E6918" s="104">
        <v>8.52</v>
      </c>
    </row>
    <row r="6919" spans="2:5" ht="50.1" customHeight="1">
      <c r="B6919" s="92">
        <v>555</v>
      </c>
      <c r="C6919" s="92" t="s">
        <v>17752</v>
      </c>
      <c r="D6919" s="92" t="s">
        <v>16115</v>
      </c>
      <c r="E6919" s="104">
        <v>5.22</v>
      </c>
    </row>
    <row r="6920" spans="2:5" ht="50.1" customHeight="1">
      <c r="B6920" s="92">
        <v>565</v>
      </c>
      <c r="C6920" s="92" t="s">
        <v>17753</v>
      </c>
      <c r="D6920" s="92" t="s">
        <v>16115</v>
      </c>
      <c r="E6920" s="104">
        <v>7.98</v>
      </c>
    </row>
    <row r="6921" spans="2:5" ht="50.1" customHeight="1">
      <c r="B6921" s="92">
        <v>549</v>
      </c>
      <c r="C6921" s="92" t="s">
        <v>17754</v>
      </c>
      <c r="D6921" s="92" t="s">
        <v>16115</v>
      </c>
      <c r="E6921" s="104">
        <v>22.82</v>
      </c>
    </row>
    <row r="6922" spans="2:5" ht="50.1" customHeight="1">
      <c r="B6922" s="92">
        <v>559</v>
      </c>
      <c r="C6922" s="92" t="s">
        <v>17755</v>
      </c>
      <c r="D6922" s="92" t="s">
        <v>16115</v>
      </c>
      <c r="E6922" s="104">
        <v>11.41</v>
      </c>
    </row>
    <row r="6923" spans="2:5" ht="50.1" customHeight="1">
      <c r="B6923" s="92">
        <v>551</v>
      </c>
      <c r="C6923" s="92" t="s">
        <v>17756</v>
      </c>
      <c r="D6923" s="92" t="s">
        <v>16115</v>
      </c>
      <c r="E6923" s="104">
        <v>44.58</v>
      </c>
    </row>
    <row r="6924" spans="2:5" ht="50.1" customHeight="1">
      <c r="B6924" s="92">
        <v>547</v>
      </c>
      <c r="C6924" s="92" t="s">
        <v>17757</v>
      </c>
      <c r="D6924" s="92" t="s">
        <v>16115</v>
      </c>
      <c r="E6924" s="104">
        <v>17.09</v>
      </c>
    </row>
    <row r="6925" spans="2:5" ht="50.1" customHeight="1">
      <c r="B6925" s="92">
        <v>560</v>
      </c>
      <c r="C6925" s="92" t="s">
        <v>17758</v>
      </c>
      <c r="D6925" s="92" t="s">
        <v>16115</v>
      </c>
      <c r="E6925" s="104">
        <v>14.44</v>
      </c>
    </row>
    <row r="6926" spans="2:5" ht="50.1" customHeight="1">
      <c r="B6926" s="92">
        <v>566</v>
      </c>
      <c r="C6926" s="92" t="s">
        <v>17759</v>
      </c>
      <c r="D6926" s="92" t="s">
        <v>16115</v>
      </c>
      <c r="E6926" s="104">
        <v>2.3199999999999998</v>
      </c>
    </row>
    <row r="6927" spans="2:5" ht="50.1" customHeight="1">
      <c r="B6927" s="92">
        <v>563</v>
      </c>
      <c r="C6927" s="92" t="s">
        <v>17760</v>
      </c>
      <c r="D6927" s="92" t="s">
        <v>16115</v>
      </c>
      <c r="E6927" s="104">
        <v>12.97</v>
      </c>
    </row>
    <row r="6928" spans="2:5" ht="50.1" customHeight="1">
      <c r="B6928" s="92">
        <v>38127</v>
      </c>
      <c r="C6928" s="92" t="s">
        <v>17761</v>
      </c>
      <c r="D6928" s="92" t="s">
        <v>16114</v>
      </c>
      <c r="E6928" s="104">
        <v>277.16000000000003</v>
      </c>
    </row>
    <row r="6929" spans="2:5" ht="50.1" customHeight="1">
      <c r="B6929" s="92">
        <v>38060</v>
      </c>
      <c r="C6929" s="92" t="s">
        <v>17762</v>
      </c>
      <c r="D6929" s="92" t="s">
        <v>16114</v>
      </c>
      <c r="E6929" s="104">
        <v>60.16</v>
      </c>
    </row>
    <row r="6930" spans="2:5" ht="50.1" customHeight="1">
      <c r="B6930" s="92">
        <v>10956</v>
      </c>
      <c r="C6930" s="92" t="s">
        <v>17763</v>
      </c>
      <c r="D6930" s="92" t="s">
        <v>16114</v>
      </c>
      <c r="E6930" s="104">
        <v>62.5</v>
      </c>
    </row>
    <row r="6931" spans="2:5" ht="50.1" customHeight="1">
      <c r="B6931" s="92">
        <v>39380</v>
      </c>
      <c r="C6931" s="92" t="s">
        <v>17764</v>
      </c>
      <c r="D6931" s="92" t="s">
        <v>16114</v>
      </c>
      <c r="E6931" s="104">
        <v>9.8699999999999992</v>
      </c>
    </row>
    <row r="6932" spans="2:5" ht="50.1" customHeight="1">
      <c r="B6932" s="92">
        <v>13374</v>
      </c>
      <c r="C6932" s="92" t="s">
        <v>17765</v>
      </c>
      <c r="D6932" s="92" t="s">
        <v>16114</v>
      </c>
      <c r="E6932" s="104">
        <v>89.96</v>
      </c>
    </row>
    <row r="6933" spans="2:5" ht="50.1" customHeight="1">
      <c r="B6933" s="92">
        <v>37597</v>
      </c>
      <c r="C6933" s="92" t="s">
        <v>17766</v>
      </c>
      <c r="D6933" s="92" t="s">
        <v>16114</v>
      </c>
      <c r="E6933" s="104">
        <v>324587.03000000003</v>
      </c>
    </row>
    <row r="6934" spans="2:5" ht="50.1" customHeight="1">
      <c r="B6934" s="92">
        <v>183</v>
      </c>
      <c r="C6934" s="92" t="s">
        <v>17767</v>
      </c>
      <c r="D6934" s="92" t="s">
        <v>6216</v>
      </c>
      <c r="E6934" s="104">
        <v>107</v>
      </c>
    </row>
    <row r="6935" spans="2:5" ht="50.1" customHeight="1">
      <c r="B6935" s="92">
        <v>184</v>
      </c>
      <c r="C6935" s="92" t="s">
        <v>17768</v>
      </c>
      <c r="D6935" s="92" t="s">
        <v>6216</v>
      </c>
      <c r="E6935" s="104">
        <v>70.72</v>
      </c>
    </row>
    <row r="6936" spans="2:5" ht="50.1" customHeight="1">
      <c r="B6936" s="92">
        <v>195</v>
      </c>
      <c r="C6936" s="92" t="s">
        <v>17769</v>
      </c>
      <c r="D6936" s="92" t="s">
        <v>6216</v>
      </c>
      <c r="E6936" s="104">
        <v>86.92</v>
      </c>
    </row>
    <row r="6937" spans="2:5" ht="50.1" customHeight="1">
      <c r="B6937" s="92">
        <v>194</v>
      </c>
      <c r="C6937" s="92" t="s">
        <v>17770</v>
      </c>
      <c r="D6937" s="92" t="s">
        <v>6216</v>
      </c>
      <c r="E6937" s="104">
        <v>47.25</v>
      </c>
    </row>
    <row r="6938" spans="2:5" ht="50.1" customHeight="1">
      <c r="B6938" s="92">
        <v>20001</v>
      </c>
      <c r="C6938" s="92" t="s">
        <v>17771</v>
      </c>
      <c r="D6938" s="92" t="s">
        <v>6216</v>
      </c>
      <c r="E6938" s="104">
        <v>86.61</v>
      </c>
    </row>
    <row r="6939" spans="2:5" ht="50.1" customHeight="1">
      <c r="B6939" s="92">
        <v>181</v>
      </c>
      <c r="C6939" s="92" t="s">
        <v>17772</v>
      </c>
      <c r="D6939" s="92" t="s">
        <v>6216</v>
      </c>
      <c r="E6939" s="104">
        <v>117.19</v>
      </c>
    </row>
    <row r="6940" spans="2:5" ht="50.1" customHeight="1">
      <c r="B6940" s="92">
        <v>39837</v>
      </c>
      <c r="C6940" s="92" t="s">
        <v>17773</v>
      </c>
      <c r="D6940" s="92" t="s">
        <v>6216</v>
      </c>
      <c r="E6940" s="104">
        <v>243.72</v>
      </c>
    </row>
    <row r="6941" spans="2:5" ht="50.1" customHeight="1">
      <c r="B6941" s="92">
        <v>10535</v>
      </c>
      <c r="C6941" s="92" t="s">
        <v>17774</v>
      </c>
      <c r="D6941" s="92" t="s">
        <v>16114</v>
      </c>
      <c r="E6941" s="104">
        <v>3349</v>
      </c>
    </row>
    <row r="6942" spans="2:5" ht="50.1" customHeight="1">
      <c r="B6942" s="92">
        <v>10537</v>
      </c>
      <c r="C6942" s="92" t="s">
        <v>17775</v>
      </c>
      <c r="D6942" s="92" t="s">
        <v>16114</v>
      </c>
      <c r="E6942" s="104">
        <v>4567.12</v>
      </c>
    </row>
    <row r="6943" spans="2:5" ht="50.1" customHeight="1">
      <c r="B6943" s="92">
        <v>13891</v>
      </c>
      <c r="C6943" s="92" t="s">
        <v>17776</v>
      </c>
      <c r="D6943" s="92" t="s">
        <v>16114</v>
      </c>
      <c r="E6943" s="104">
        <v>4189.08</v>
      </c>
    </row>
    <row r="6944" spans="2:5" ht="50.1" customHeight="1">
      <c r="B6944" s="92">
        <v>25975</v>
      </c>
      <c r="C6944" s="92" t="s">
        <v>17777</v>
      </c>
      <c r="D6944" s="92" t="s">
        <v>16114</v>
      </c>
      <c r="E6944" s="104">
        <v>18220.830000000002</v>
      </c>
    </row>
    <row r="6945" spans="2:5" ht="50.1" customHeight="1">
      <c r="B6945" s="92">
        <v>36396</v>
      </c>
      <c r="C6945" s="92" t="s">
        <v>17778</v>
      </c>
      <c r="D6945" s="92" t="s">
        <v>16114</v>
      </c>
      <c r="E6945" s="104">
        <v>3831.48</v>
      </c>
    </row>
    <row r="6946" spans="2:5" ht="50.1" customHeight="1">
      <c r="B6946" s="92">
        <v>36397</v>
      </c>
      <c r="C6946" s="92" t="s">
        <v>17779</v>
      </c>
      <c r="D6946" s="92" t="s">
        <v>16114</v>
      </c>
      <c r="E6946" s="104">
        <v>13623.05</v>
      </c>
    </row>
    <row r="6947" spans="2:5" ht="50.1" customHeight="1">
      <c r="B6947" s="92">
        <v>36398</v>
      </c>
      <c r="C6947" s="92" t="s">
        <v>17780</v>
      </c>
      <c r="D6947" s="92" t="s">
        <v>16114</v>
      </c>
      <c r="E6947" s="104">
        <v>16557.68</v>
      </c>
    </row>
    <row r="6948" spans="2:5" ht="50.1" customHeight="1">
      <c r="B6948" s="92">
        <v>647</v>
      </c>
      <c r="C6948" s="92" t="s">
        <v>17781</v>
      </c>
      <c r="D6948" s="92" t="s">
        <v>16113</v>
      </c>
      <c r="E6948" s="104">
        <v>11.81</v>
      </c>
    </row>
    <row r="6949" spans="2:5" ht="50.1" customHeight="1">
      <c r="B6949" s="92">
        <v>40920</v>
      </c>
      <c r="C6949" s="92" t="s">
        <v>17782</v>
      </c>
      <c r="D6949" s="92" t="s">
        <v>16119</v>
      </c>
      <c r="E6949" s="104">
        <v>2089.7399999999998</v>
      </c>
    </row>
    <row r="6950" spans="2:5" ht="50.1" customHeight="1">
      <c r="B6950" s="92">
        <v>7266</v>
      </c>
      <c r="C6950" s="92" t="s">
        <v>17783</v>
      </c>
      <c r="D6950" s="92" t="s">
        <v>16121</v>
      </c>
      <c r="E6950" s="104">
        <v>435.42</v>
      </c>
    </row>
    <row r="6951" spans="2:5" ht="50.1" customHeight="1">
      <c r="B6951" s="92">
        <v>7270</v>
      </c>
      <c r="C6951" s="92" t="s">
        <v>17784</v>
      </c>
      <c r="D6951" s="92" t="s">
        <v>16114</v>
      </c>
      <c r="E6951" s="104">
        <v>0.41</v>
      </c>
    </row>
    <row r="6952" spans="2:5" ht="50.1" customHeight="1">
      <c r="B6952" s="92">
        <v>7269</v>
      </c>
      <c r="C6952" s="92" t="s">
        <v>17785</v>
      </c>
      <c r="D6952" s="92" t="s">
        <v>16114</v>
      </c>
      <c r="E6952" s="104">
        <v>0.28999999999999998</v>
      </c>
    </row>
    <row r="6953" spans="2:5" ht="50.1" customHeight="1">
      <c r="B6953" s="92">
        <v>7271</v>
      </c>
      <c r="C6953" s="92" t="s">
        <v>17786</v>
      </c>
      <c r="D6953" s="92" t="s">
        <v>16114</v>
      </c>
      <c r="E6953" s="104">
        <v>0.43</v>
      </c>
    </row>
    <row r="6954" spans="2:5" ht="50.1" customHeight="1">
      <c r="B6954" s="92">
        <v>7268</v>
      </c>
      <c r="C6954" s="92" t="s">
        <v>17787</v>
      </c>
      <c r="D6954" s="92" t="s">
        <v>16114</v>
      </c>
      <c r="E6954" s="104">
        <v>0.61</v>
      </c>
    </row>
    <row r="6955" spans="2:5" ht="50.1" customHeight="1">
      <c r="B6955" s="92">
        <v>7267</v>
      </c>
      <c r="C6955" s="92" t="s">
        <v>17788</v>
      </c>
      <c r="D6955" s="92" t="s">
        <v>16114</v>
      </c>
      <c r="E6955" s="104">
        <v>0.3</v>
      </c>
    </row>
    <row r="6956" spans="2:5" ht="50.1" customHeight="1">
      <c r="B6956" s="92">
        <v>38783</v>
      </c>
      <c r="C6956" s="92" t="s">
        <v>17789</v>
      </c>
      <c r="D6956" s="92" t="s">
        <v>16114</v>
      </c>
      <c r="E6956" s="104">
        <v>0.54</v>
      </c>
    </row>
    <row r="6957" spans="2:5" ht="50.1" customHeight="1">
      <c r="B6957" s="92">
        <v>37593</v>
      </c>
      <c r="C6957" s="92" t="s">
        <v>17790</v>
      </c>
      <c r="D6957" s="92" t="s">
        <v>16114</v>
      </c>
      <c r="E6957" s="104">
        <v>1.42</v>
      </c>
    </row>
    <row r="6958" spans="2:5" ht="50.1" customHeight="1">
      <c r="B6958" s="92">
        <v>37594</v>
      </c>
      <c r="C6958" s="92" t="s">
        <v>17791</v>
      </c>
      <c r="D6958" s="92" t="s">
        <v>16114</v>
      </c>
      <c r="E6958" s="104">
        <v>1.74</v>
      </c>
    </row>
    <row r="6959" spans="2:5" ht="50.1" customHeight="1">
      <c r="B6959" s="92">
        <v>37592</v>
      </c>
      <c r="C6959" s="92" t="s">
        <v>17792</v>
      </c>
      <c r="D6959" s="92" t="s">
        <v>16114</v>
      </c>
      <c r="E6959" s="104">
        <v>1.06</v>
      </c>
    </row>
    <row r="6960" spans="2:5" ht="50.1" customHeight="1">
      <c r="B6960" s="92">
        <v>34556</v>
      </c>
      <c r="C6960" s="92" t="s">
        <v>17793</v>
      </c>
      <c r="D6960" s="92" t="s">
        <v>16114</v>
      </c>
      <c r="E6960" s="104">
        <v>2.14</v>
      </c>
    </row>
    <row r="6961" spans="2:5" ht="50.1" customHeight="1">
      <c r="B6961" s="92">
        <v>37873</v>
      </c>
      <c r="C6961" s="92" t="s">
        <v>17794</v>
      </c>
      <c r="D6961" s="92" t="s">
        <v>16114</v>
      </c>
      <c r="E6961" s="104">
        <v>2.33</v>
      </c>
    </row>
    <row r="6962" spans="2:5" ht="50.1" customHeight="1">
      <c r="B6962" s="92">
        <v>34564</v>
      </c>
      <c r="C6962" s="92" t="s">
        <v>17795</v>
      </c>
      <c r="D6962" s="92" t="s">
        <v>16114</v>
      </c>
      <c r="E6962" s="104">
        <v>2.67</v>
      </c>
    </row>
    <row r="6963" spans="2:5" ht="50.1" customHeight="1">
      <c r="B6963" s="92">
        <v>34565</v>
      </c>
      <c r="C6963" s="92" t="s">
        <v>17796</v>
      </c>
      <c r="D6963" s="92" t="s">
        <v>16114</v>
      </c>
      <c r="E6963" s="104">
        <v>3.08</v>
      </c>
    </row>
    <row r="6964" spans="2:5" ht="50.1" customHeight="1">
      <c r="B6964" s="92">
        <v>38590</v>
      </c>
      <c r="C6964" s="92" t="s">
        <v>17797</v>
      </c>
      <c r="D6964" s="92" t="s">
        <v>16114</v>
      </c>
      <c r="E6964" s="104">
        <v>1.79</v>
      </c>
    </row>
    <row r="6965" spans="2:5" ht="50.1" customHeight="1">
      <c r="B6965" s="92">
        <v>34566</v>
      </c>
      <c r="C6965" s="92" t="s">
        <v>17798</v>
      </c>
      <c r="D6965" s="92" t="s">
        <v>16114</v>
      </c>
      <c r="E6965" s="104">
        <v>1.67</v>
      </c>
    </row>
    <row r="6966" spans="2:5" ht="50.1" customHeight="1">
      <c r="B6966" s="92">
        <v>34567</v>
      </c>
      <c r="C6966" s="92" t="s">
        <v>17799</v>
      </c>
      <c r="D6966" s="92" t="s">
        <v>16114</v>
      </c>
      <c r="E6966" s="104">
        <v>1.88</v>
      </c>
    </row>
    <row r="6967" spans="2:5" ht="50.1" customHeight="1">
      <c r="B6967" s="92">
        <v>38591</v>
      </c>
      <c r="C6967" s="92" t="s">
        <v>17800</v>
      </c>
      <c r="D6967" s="92" t="s">
        <v>16114</v>
      </c>
      <c r="E6967" s="104">
        <v>2.0299999999999998</v>
      </c>
    </row>
    <row r="6968" spans="2:5" ht="50.1" customHeight="1">
      <c r="B6968" s="92">
        <v>34568</v>
      </c>
      <c r="C6968" s="92" t="s">
        <v>17801</v>
      </c>
      <c r="D6968" s="92" t="s">
        <v>16114</v>
      </c>
      <c r="E6968" s="104">
        <v>2.4500000000000002</v>
      </c>
    </row>
    <row r="6969" spans="2:5" ht="50.1" customHeight="1">
      <c r="B6969" s="92">
        <v>34569</v>
      </c>
      <c r="C6969" s="92" t="s">
        <v>17802</v>
      </c>
      <c r="D6969" s="92" t="s">
        <v>16114</v>
      </c>
      <c r="E6969" s="104">
        <v>2.5099999999999998</v>
      </c>
    </row>
    <row r="6970" spans="2:5" ht="50.1" customHeight="1">
      <c r="B6970" s="92">
        <v>34570</v>
      </c>
      <c r="C6970" s="92" t="s">
        <v>17803</v>
      </c>
      <c r="D6970" s="92" t="s">
        <v>16114</v>
      </c>
      <c r="E6970" s="104">
        <v>2.68</v>
      </c>
    </row>
    <row r="6971" spans="2:5" ht="50.1" customHeight="1">
      <c r="B6971" s="92">
        <v>25070</v>
      </c>
      <c r="C6971" s="92" t="s">
        <v>17804</v>
      </c>
      <c r="D6971" s="92" t="s">
        <v>16114</v>
      </c>
      <c r="E6971" s="104">
        <v>2.0499999999999998</v>
      </c>
    </row>
    <row r="6972" spans="2:5" ht="50.1" customHeight="1">
      <c r="B6972" s="92">
        <v>34571</v>
      </c>
      <c r="C6972" s="92" t="s">
        <v>17805</v>
      </c>
      <c r="D6972" s="92" t="s">
        <v>16114</v>
      </c>
      <c r="E6972" s="104">
        <v>2.09</v>
      </c>
    </row>
    <row r="6973" spans="2:5" ht="50.1" customHeight="1">
      <c r="B6973" s="92">
        <v>34573</v>
      </c>
      <c r="C6973" s="92" t="s">
        <v>17806</v>
      </c>
      <c r="D6973" s="92" t="s">
        <v>16114</v>
      </c>
      <c r="E6973" s="104">
        <v>2.21</v>
      </c>
    </row>
    <row r="6974" spans="2:5" ht="50.1" customHeight="1">
      <c r="B6974" s="92">
        <v>37107</v>
      </c>
      <c r="C6974" s="92" t="s">
        <v>17807</v>
      </c>
      <c r="D6974" s="92" t="s">
        <v>16114</v>
      </c>
      <c r="E6974" s="104">
        <v>3.25</v>
      </c>
    </row>
    <row r="6975" spans="2:5" ht="50.1" customHeight="1">
      <c r="B6975" s="92">
        <v>34576</v>
      </c>
      <c r="C6975" s="92" t="s">
        <v>17808</v>
      </c>
      <c r="D6975" s="92" t="s">
        <v>16114</v>
      </c>
      <c r="E6975" s="104">
        <v>3.05</v>
      </c>
    </row>
    <row r="6976" spans="2:5" ht="50.1" customHeight="1">
      <c r="B6976" s="92">
        <v>34577</v>
      </c>
      <c r="C6976" s="92" t="s">
        <v>17809</v>
      </c>
      <c r="D6976" s="92" t="s">
        <v>16114</v>
      </c>
      <c r="E6976" s="104">
        <v>3.25</v>
      </c>
    </row>
    <row r="6977" spans="2:5" ht="50.1" customHeight="1">
      <c r="B6977" s="92">
        <v>34578</v>
      </c>
      <c r="C6977" s="92" t="s">
        <v>17810</v>
      </c>
      <c r="D6977" s="92" t="s">
        <v>16114</v>
      </c>
      <c r="E6977" s="104">
        <v>3.61</v>
      </c>
    </row>
    <row r="6978" spans="2:5" ht="50.1" customHeight="1">
      <c r="B6978" s="92">
        <v>34579</v>
      </c>
      <c r="C6978" s="92" t="s">
        <v>17811</v>
      </c>
      <c r="D6978" s="92" t="s">
        <v>16114</v>
      </c>
      <c r="E6978" s="104">
        <v>4.63</v>
      </c>
    </row>
    <row r="6979" spans="2:5" ht="50.1" customHeight="1">
      <c r="B6979" s="92">
        <v>25067</v>
      </c>
      <c r="C6979" s="92" t="s">
        <v>17812</v>
      </c>
      <c r="D6979" s="92" t="s">
        <v>16114</v>
      </c>
      <c r="E6979" s="104">
        <v>2.67</v>
      </c>
    </row>
    <row r="6980" spans="2:5" ht="50.1" customHeight="1">
      <c r="B6980" s="92">
        <v>34580</v>
      </c>
      <c r="C6980" s="92" t="s">
        <v>17813</v>
      </c>
      <c r="D6980" s="92" t="s">
        <v>16114</v>
      </c>
      <c r="E6980" s="104">
        <v>2.9</v>
      </c>
    </row>
    <row r="6981" spans="2:5" ht="50.1" customHeight="1">
      <c r="B6981" s="92">
        <v>25071</v>
      </c>
      <c r="C6981" s="92" t="s">
        <v>17814</v>
      </c>
      <c r="D6981" s="92" t="s">
        <v>16114</v>
      </c>
      <c r="E6981" s="104">
        <v>1.4</v>
      </c>
    </row>
    <row r="6982" spans="2:5" ht="50.1" customHeight="1">
      <c r="B6982" s="92">
        <v>38395</v>
      </c>
      <c r="C6982" s="92" t="s">
        <v>17815</v>
      </c>
      <c r="D6982" s="92" t="s">
        <v>16114</v>
      </c>
      <c r="E6982" s="104">
        <v>6.24</v>
      </c>
    </row>
    <row r="6983" spans="2:5" ht="50.1" customHeight="1">
      <c r="B6983" s="92">
        <v>34583</v>
      </c>
      <c r="C6983" s="92" t="s">
        <v>17816</v>
      </c>
      <c r="D6983" s="92" t="s">
        <v>16112</v>
      </c>
      <c r="E6983" s="104">
        <v>66.84</v>
      </c>
    </row>
    <row r="6984" spans="2:5" ht="50.1" customHeight="1">
      <c r="B6984" s="92">
        <v>34584</v>
      </c>
      <c r="C6984" s="92" t="s">
        <v>17817</v>
      </c>
      <c r="D6984" s="92" t="s">
        <v>16112</v>
      </c>
      <c r="E6984" s="104">
        <v>37.409999999999997</v>
      </c>
    </row>
    <row r="6985" spans="2:5" ht="50.1" customHeight="1">
      <c r="B6985" s="92">
        <v>709</v>
      </c>
      <c r="C6985" s="92" t="s">
        <v>17818</v>
      </c>
      <c r="D6985" s="92" t="s">
        <v>16112</v>
      </c>
      <c r="E6985" s="104">
        <v>475.78</v>
      </c>
    </row>
    <row r="6986" spans="2:5" ht="50.1" customHeight="1">
      <c r="B6986" s="92">
        <v>716</v>
      </c>
      <c r="C6986" s="92" t="s">
        <v>17819</v>
      </c>
      <c r="D6986" s="92" t="s">
        <v>16114</v>
      </c>
      <c r="E6986" s="104">
        <v>11.52</v>
      </c>
    </row>
    <row r="6987" spans="2:5" ht="50.1" customHeight="1">
      <c r="B6987" s="92">
        <v>715</v>
      </c>
      <c r="C6987" s="92" t="s">
        <v>17820</v>
      </c>
      <c r="D6987" s="92" t="s">
        <v>16114</v>
      </c>
      <c r="E6987" s="104">
        <v>11.4</v>
      </c>
    </row>
    <row r="6988" spans="2:5" ht="50.1" customHeight="1">
      <c r="B6988" s="92">
        <v>718</v>
      </c>
      <c r="C6988" s="92" t="s">
        <v>17821</v>
      </c>
      <c r="D6988" s="92" t="s">
        <v>16114</v>
      </c>
      <c r="E6988" s="104">
        <v>16.98</v>
      </c>
    </row>
    <row r="6989" spans="2:5" ht="50.1" customHeight="1">
      <c r="B6989" s="92">
        <v>11981</v>
      </c>
      <c r="C6989" s="92" t="s">
        <v>17822</v>
      </c>
      <c r="D6989" s="92" t="s">
        <v>16114</v>
      </c>
      <c r="E6989" s="104">
        <v>11.64</v>
      </c>
    </row>
    <row r="6990" spans="2:5" ht="50.1" customHeight="1">
      <c r="B6990" s="92">
        <v>10610</v>
      </c>
      <c r="C6990" s="92" t="s">
        <v>17823</v>
      </c>
      <c r="D6990" s="92" t="s">
        <v>16114</v>
      </c>
      <c r="E6990" s="104">
        <v>1.17</v>
      </c>
    </row>
    <row r="6991" spans="2:5" ht="50.1" customHeight="1">
      <c r="B6991" s="92">
        <v>34585</v>
      </c>
      <c r="C6991" s="92" t="s">
        <v>17824</v>
      </c>
      <c r="D6991" s="92" t="s">
        <v>16114</v>
      </c>
      <c r="E6991" s="104">
        <v>1.19</v>
      </c>
    </row>
    <row r="6992" spans="2:5" ht="50.1" customHeight="1">
      <c r="B6992" s="92">
        <v>34586</v>
      </c>
      <c r="C6992" s="92" t="s">
        <v>17825</v>
      </c>
      <c r="D6992" s="92" t="s">
        <v>16114</v>
      </c>
      <c r="E6992" s="104">
        <v>1.21</v>
      </c>
    </row>
    <row r="6993" spans="2:5" ht="50.1" customHeight="1">
      <c r="B6993" s="92">
        <v>38603</v>
      </c>
      <c r="C6993" s="92" t="s">
        <v>17826</v>
      </c>
      <c r="D6993" s="92" t="s">
        <v>16114</v>
      </c>
      <c r="E6993" s="104">
        <v>1.4</v>
      </c>
    </row>
    <row r="6994" spans="2:5" ht="50.1" customHeight="1">
      <c r="B6994" s="92">
        <v>34588</v>
      </c>
      <c r="C6994" s="92" t="s">
        <v>17827</v>
      </c>
      <c r="D6994" s="92" t="s">
        <v>16114</v>
      </c>
      <c r="E6994" s="104">
        <v>1.55</v>
      </c>
    </row>
    <row r="6995" spans="2:5" ht="50.1" customHeight="1">
      <c r="B6995" s="92">
        <v>34590</v>
      </c>
      <c r="C6995" s="92" t="s">
        <v>17828</v>
      </c>
      <c r="D6995" s="92" t="s">
        <v>16114</v>
      </c>
      <c r="E6995" s="104">
        <v>1.68</v>
      </c>
    </row>
    <row r="6996" spans="2:5" ht="50.1" customHeight="1">
      <c r="B6996" s="92">
        <v>34591</v>
      </c>
      <c r="C6996" s="92" t="s">
        <v>17829</v>
      </c>
      <c r="D6996" s="92" t="s">
        <v>16114</v>
      </c>
      <c r="E6996" s="104">
        <v>2.09</v>
      </c>
    </row>
    <row r="6997" spans="2:5" ht="50.1" customHeight="1">
      <c r="B6997" s="92">
        <v>37103</v>
      </c>
      <c r="C6997" s="92" t="s">
        <v>17830</v>
      </c>
      <c r="D6997" s="92" t="s">
        <v>16114</v>
      </c>
      <c r="E6997" s="104">
        <v>1.75</v>
      </c>
    </row>
    <row r="6998" spans="2:5" ht="50.1" customHeight="1">
      <c r="B6998" s="92">
        <v>34555</v>
      </c>
      <c r="C6998" s="92" t="s">
        <v>17831</v>
      </c>
      <c r="D6998" s="92" t="s">
        <v>16114</v>
      </c>
      <c r="E6998" s="104">
        <v>2.19</v>
      </c>
    </row>
    <row r="6999" spans="2:5" ht="50.1" customHeight="1">
      <c r="B6999" s="92">
        <v>34599</v>
      </c>
      <c r="C6999" s="92" t="s">
        <v>17832</v>
      </c>
      <c r="D6999" s="92" t="s">
        <v>16114</v>
      </c>
      <c r="E6999" s="104">
        <v>1.57</v>
      </c>
    </row>
    <row r="7000" spans="2:5" ht="50.1" customHeight="1">
      <c r="B7000" s="92">
        <v>674</v>
      </c>
      <c r="C7000" s="92" t="s">
        <v>17833</v>
      </c>
      <c r="D7000" s="92" t="s">
        <v>16112</v>
      </c>
      <c r="E7000" s="104">
        <v>37.07</v>
      </c>
    </row>
    <row r="7001" spans="2:5" ht="50.1" customHeight="1">
      <c r="B7001" s="92">
        <v>34600</v>
      </c>
      <c r="C7001" s="92" t="s">
        <v>17834</v>
      </c>
      <c r="D7001" s="92" t="s">
        <v>16112</v>
      </c>
      <c r="E7001" s="104">
        <v>60.23</v>
      </c>
    </row>
    <row r="7002" spans="2:5" ht="50.1" customHeight="1">
      <c r="B7002" s="92">
        <v>652</v>
      </c>
      <c r="C7002" s="92" t="s">
        <v>17835</v>
      </c>
      <c r="D7002" s="92" t="s">
        <v>16112</v>
      </c>
      <c r="E7002" s="104">
        <v>76.709999999999994</v>
      </c>
    </row>
    <row r="7003" spans="2:5" ht="50.1" customHeight="1">
      <c r="B7003" s="92">
        <v>34592</v>
      </c>
      <c r="C7003" s="92" t="s">
        <v>17836</v>
      </c>
      <c r="D7003" s="92" t="s">
        <v>16114</v>
      </c>
      <c r="E7003" s="104">
        <v>1.49</v>
      </c>
    </row>
    <row r="7004" spans="2:5" ht="50.1" customHeight="1">
      <c r="B7004" s="92">
        <v>651</v>
      </c>
      <c r="C7004" s="92" t="s">
        <v>17837</v>
      </c>
      <c r="D7004" s="92" t="s">
        <v>16114</v>
      </c>
      <c r="E7004" s="104">
        <v>1.7</v>
      </c>
    </row>
    <row r="7005" spans="2:5" ht="50.1" customHeight="1">
      <c r="B7005" s="92">
        <v>654</v>
      </c>
      <c r="C7005" s="92" t="s">
        <v>17838</v>
      </c>
      <c r="D7005" s="92" t="s">
        <v>16114</v>
      </c>
      <c r="E7005" s="104">
        <v>2.2000000000000002</v>
      </c>
    </row>
    <row r="7006" spans="2:5" ht="50.1" customHeight="1">
      <c r="B7006" s="92">
        <v>650</v>
      </c>
      <c r="C7006" s="92" t="s">
        <v>17839</v>
      </c>
      <c r="D7006" s="92" t="s">
        <v>16114</v>
      </c>
      <c r="E7006" s="104">
        <v>1.45</v>
      </c>
    </row>
    <row r="7007" spans="2:5" ht="50.1" customHeight="1">
      <c r="B7007" s="92">
        <v>40517</v>
      </c>
      <c r="C7007" s="92" t="s">
        <v>17840</v>
      </c>
      <c r="D7007" s="92" t="s">
        <v>16112</v>
      </c>
      <c r="E7007" s="104">
        <v>44.27</v>
      </c>
    </row>
    <row r="7008" spans="2:5" ht="50.1" customHeight="1">
      <c r="B7008" s="92">
        <v>40520</v>
      </c>
      <c r="C7008" s="92" t="s">
        <v>17841</v>
      </c>
      <c r="D7008" s="92" t="s">
        <v>16112</v>
      </c>
      <c r="E7008" s="104">
        <v>46.37</v>
      </c>
    </row>
    <row r="7009" spans="2:5" ht="50.1" customHeight="1">
      <c r="B7009" s="92">
        <v>40515</v>
      </c>
      <c r="C7009" s="92" t="s">
        <v>17842</v>
      </c>
      <c r="D7009" s="92" t="s">
        <v>16112</v>
      </c>
      <c r="E7009" s="104">
        <v>55.99</v>
      </c>
    </row>
    <row r="7010" spans="2:5" ht="50.1" customHeight="1">
      <c r="B7010" s="92">
        <v>40516</v>
      </c>
      <c r="C7010" s="92" t="s">
        <v>17843</v>
      </c>
      <c r="D7010" s="92" t="s">
        <v>16112</v>
      </c>
      <c r="E7010" s="104">
        <v>66.67</v>
      </c>
    </row>
    <row r="7011" spans="2:5" ht="50.1" customHeight="1">
      <c r="B7011" s="92">
        <v>40529</v>
      </c>
      <c r="C7011" s="92" t="s">
        <v>17844</v>
      </c>
      <c r="D7011" s="92" t="s">
        <v>16112</v>
      </c>
      <c r="E7011" s="104">
        <v>52.07</v>
      </c>
    </row>
    <row r="7012" spans="2:5" ht="50.1" customHeight="1">
      <c r="B7012" s="92">
        <v>36170</v>
      </c>
      <c r="C7012" s="92" t="s">
        <v>17845</v>
      </c>
      <c r="D7012" s="92" t="s">
        <v>16112</v>
      </c>
      <c r="E7012" s="104">
        <v>39</v>
      </c>
    </row>
    <row r="7013" spans="2:5" ht="50.1" customHeight="1">
      <c r="B7013" s="92">
        <v>40524</v>
      </c>
      <c r="C7013" s="92" t="s">
        <v>17846</v>
      </c>
      <c r="D7013" s="92" t="s">
        <v>16112</v>
      </c>
      <c r="E7013" s="104">
        <v>47.43</v>
      </c>
    </row>
    <row r="7014" spans="2:5" ht="50.1" customHeight="1">
      <c r="B7014" s="92">
        <v>36156</v>
      </c>
      <c r="C7014" s="92" t="s">
        <v>17847</v>
      </c>
      <c r="D7014" s="92" t="s">
        <v>16112</v>
      </c>
      <c r="E7014" s="104">
        <v>41.1</v>
      </c>
    </row>
    <row r="7015" spans="2:5" ht="50.1" customHeight="1">
      <c r="B7015" s="92">
        <v>36155</v>
      </c>
      <c r="C7015" s="92" t="s">
        <v>17848</v>
      </c>
      <c r="D7015" s="92" t="s">
        <v>16112</v>
      </c>
      <c r="E7015" s="104">
        <v>36.409999999999997</v>
      </c>
    </row>
    <row r="7016" spans="2:5" ht="50.1" customHeight="1">
      <c r="B7016" s="92">
        <v>36154</v>
      </c>
      <c r="C7016" s="92" t="s">
        <v>17849</v>
      </c>
      <c r="D7016" s="92" t="s">
        <v>16112</v>
      </c>
      <c r="E7016" s="104">
        <v>48.38</v>
      </c>
    </row>
    <row r="7017" spans="2:5" ht="50.1" customHeight="1">
      <c r="B7017" s="92">
        <v>695</v>
      </c>
      <c r="C7017" s="92" t="s">
        <v>17850</v>
      </c>
      <c r="D7017" s="92" t="s">
        <v>16112</v>
      </c>
      <c r="E7017" s="104">
        <v>35.76</v>
      </c>
    </row>
    <row r="7018" spans="2:5" ht="50.1" customHeight="1">
      <c r="B7018" s="92">
        <v>679</v>
      </c>
      <c r="C7018" s="92" t="s">
        <v>17851</v>
      </c>
      <c r="D7018" s="92" t="s">
        <v>16112</v>
      </c>
      <c r="E7018" s="104">
        <v>49.01</v>
      </c>
    </row>
    <row r="7019" spans="2:5" ht="50.1" customHeight="1">
      <c r="B7019" s="92">
        <v>711</v>
      </c>
      <c r="C7019" s="92" t="s">
        <v>17852</v>
      </c>
      <c r="D7019" s="92" t="s">
        <v>16112</v>
      </c>
      <c r="E7019" s="104">
        <v>37.409999999999997</v>
      </c>
    </row>
    <row r="7020" spans="2:5" ht="50.1" customHeight="1">
      <c r="B7020" s="92">
        <v>712</v>
      </c>
      <c r="C7020" s="92" t="s">
        <v>17853</v>
      </c>
      <c r="D7020" s="92" t="s">
        <v>16112</v>
      </c>
      <c r="E7020" s="104">
        <v>39</v>
      </c>
    </row>
    <row r="7021" spans="2:5" ht="50.1" customHeight="1">
      <c r="B7021" s="92">
        <v>12614</v>
      </c>
      <c r="C7021" s="92" t="s">
        <v>17854</v>
      </c>
      <c r="D7021" s="92" t="s">
        <v>16114</v>
      </c>
      <c r="E7021" s="104">
        <v>17.2</v>
      </c>
    </row>
    <row r="7022" spans="2:5" ht="50.1" customHeight="1">
      <c r="B7022" s="92">
        <v>6140</v>
      </c>
      <c r="C7022" s="92" t="s">
        <v>17855</v>
      </c>
      <c r="D7022" s="92" t="s">
        <v>16114</v>
      </c>
      <c r="E7022" s="104">
        <v>2.57</v>
      </c>
    </row>
    <row r="7023" spans="2:5" ht="50.1" customHeight="1">
      <c r="B7023" s="92">
        <v>38399</v>
      </c>
      <c r="C7023" s="92" t="s">
        <v>17856</v>
      </c>
      <c r="D7023" s="92" t="s">
        <v>16114</v>
      </c>
      <c r="E7023" s="105">
        <v>149.4</v>
      </c>
    </row>
    <row r="7024" spans="2:5" ht="50.1" customHeight="1">
      <c r="B7024" s="92">
        <v>735</v>
      </c>
      <c r="C7024" s="92" t="s">
        <v>17857</v>
      </c>
      <c r="D7024" s="92" t="s">
        <v>16114</v>
      </c>
      <c r="E7024" s="104">
        <v>1984.57</v>
      </c>
    </row>
    <row r="7025" spans="2:5" ht="50.1" customHeight="1">
      <c r="B7025" s="92">
        <v>736</v>
      </c>
      <c r="C7025" s="92" t="s">
        <v>17858</v>
      </c>
      <c r="D7025" s="92" t="s">
        <v>16114</v>
      </c>
      <c r="E7025" s="105">
        <v>1668.66</v>
      </c>
    </row>
    <row r="7026" spans="2:5" ht="50.1" customHeight="1">
      <c r="B7026" s="92">
        <v>729</v>
      </c>
      <c r="C7026" s="92" t="s">
        <v>17859</v>
      </c>
      <c r="D7026" s="92" t="s">
        <v>16114</v>
      </c>
      <c r="E7026" s="105">
        <v>680</v>
      </c>
    </row>
    <row r="7027" spans="2:5" ht="50.1" customHeight="1">
      <c r="B7027" s="92">
        <v>39925</v>
      </c>
      <c r="C7027" s="92" t="s">
        <v>17860</v>
      </c>
      <c r="D7027" s="92" t="s">
        <v>16114</v>
      </c>
      <c r="E7027" s="105">
        <v>9825.94</v>
      </c>
    </row>
    <row r="7028" spans="2:5" ht="50.1" customHeight="1">
      <c r="B7028" s="92">
        <v>731</v>
      </c>
      <c r="C7028" s="92" t="s">
        <v>17861</v>
      </c>
      <c r="D7028" s="92" t="s">
        <v>16114</v>
      </c>
      <c r="E7028" s="104">
        <v>661.81</v>
      </c>
    </row>
    <row r="7029" spans="2:5" ht="50.1" customHeight="1">
      <c r="B7029" s="92">
        <v>10575</v>
      </c>
      <c r="C7029" s="92" t="s">
        <v>17862</v>
      </c>
      <c r="D7029" s="92" t="s">
        <v>16114</v>
      </c>
      <c r="E7029" s="104">
        <v>1032.8</v>
      </c>
    </row>
    <row r="7030" spans="2:5" ht="50.1" customHeight="1">
      <c r="B7030" s="92">
        <v>733</v>
      </c>
      <c r="C7030" s="92" t="s">
        <v>17863</v>
      </c>
      <c r="D7030" s="92" t="s">
        <v>16114</v>
      </c>
      <c r="E7030" s="104">
        <v>1130.79</v>
      </c>
    </row>
    <row r="7031" spans="2:5" ht="50.1" customHeight="1">
      <c r="B7031" s="92">
        <v>732</v>
      </c>
      <c r="C7031" s="92" t="s">
        <v>17864</v>
      </c>
      <c r="D7031" s="92" t="s">
        <v>16114</v>
      </c>
      <c r="E7031" s="104">
        <v>1115.5899999999999</v>
      </c>
    </row>
    <row r="7032" spans="2:5" ht="50.1" customHeight="1">
      <c r="B7032" s="92">
        <v>737</v>
      </c>
      <c r="C7032" s="92" t="s">
        <v>17865</v>
      </c>
      <c r="D7032" s="92" t="s">
        <v>16114</v>
      </c>
      <c r="E7032" s="104">
        <v>6255.89</v>
      </c>
    </row>
    <row r="7033" spans="2:5" ht="50.1" customHeight="1">
      <c r="B7033" s="92">
        <v>738</v>
      </c>
      <c r="C7033" s="92" t="s">
        <v>17866</v>
      </c>
      <c r="D7033" s="92" t="s">
        <v>16114</v>
      </c>
      <c r="E7033" s="104">
        <v>2900.81</v>
      </c>
    </row>
    <row r="7034" spans="2:5" ht="50.1" customHeight="1">
      <c r="B7034" s="92">
        <v>740</v>
      </c>
      <c r="C7034" s="92" t="s">
        <v>17867</v>
      </c>
      <c r="D7034" s="92" t="s">
        <v>16114</v>
      </c>
      <c r="E7034" s="104">
        <v>5885.14</v>
      </c>
    </row>
    <row r="7035" spans="2:5" ht="50.1" customHeight="1">
      <c r="B7035" s="92">
        <v>734</v>
      </c>
      <c r="C7035" s="92" t="s">
        <v>17868</v>
      </c>
      <c r="D7035" s="92" t="s">
        <v>16114</v>
      </c>
      <c r="E7035" s="104">
        <v>1195.9100000000001</v>
      </c>
    </row>
    <row r="7036" spans="2:5" ht="50.1" customHeight="1">
      <c r="B7036" s="92">
        <v>39008</v>
      </c>
      <c r="C7036" s="92" t="s">
        <v>17869</v>
      </c>
      <c r="D7036" s="92" t="s">
        <v>16114</v>
      </c>
      <c r="E7036" s="104">
        <v>40825.33</v>
      </c>
    </row>
    <row r="7037" spans="2:5" ht="50.1" customHeight="1">
      <c r="B7037" s="92">
        <v>39009</v>
      </c>
      <c r="C7037" s="92" t="s">
        <v>17870</v>
      </c>
      <c r="D7037" s="92" t="s">
        <v>16114</v>
      </c>
      <c r="E7037" s="104">
        <v>43739.28</v>
      </c>
    </row>
    <row r="7038" spans="2:5" ht="50.1" customHeight="1">
      <c r="B7038" s="92">
        <v>10587</v>
      </c>
      <c r="C7038" s="92" t="s">
        <v>17871</v>
      </c>
      <c r="D7038" s="92" t="s">
        <v>16114</v>
      </c>
      <c r="E7038" s="104">
        <v>2710.18</v>
      </c>
    </row>
    <row r="7039" spans="2:5" ht="50.1" customHeight="1">
      <c r="B7039" s="92">
        <v>759</v>
      </c>
      <c r="C7039" s="92" t="s">
        <v>17872</v>
      </c>
      <c r="D7039" s="92" t="s">
        <v>16114</v>
      </c>
      <c r="E7039" s="104">
        <v>3896.7</v>
      </c>
    </row>
    <row r="7040" spans="2:5" ht="50.1" customHeight="1">
      <c r="B7040" s="92">
        <v>761</v>
      </c>
      <c r="C7040" s="92" t="s">
        <v>17873</v>
      </c>
      <c r="D7040" s="92" t="s">
        <v>16114</v>
      </c>
      <c r="E7040" s="104">
        <v>6605.24</v>
      </c>
    </row>
    <row r="7041" spans="2:5" ht="50.1" customHeight="1">
      <c r="B7041" s="92">
        <v>750</v>
      </c>
      <c r="C7041" s="92" t="s">
        <v>17874</v>
      </c>
      <c r="D7041" s="92" t="s">
        <v>16114</v>
      </c>
      <c r="E7041" s="104">
        <v>6271.15</v>
      </c>
    </row>
    <row r="7042" spans="2:5" ht="50.1" customHeight="1">
      <c r="B7042" s="92">
        <v>755</v>
      </c>
      <c r="C7042" s="92" t="s">
        <v>17875</v>
      </c>
      <c r="D7042" s="92" t="s">
        <v>16114</v>
      </c>
      <c r="E7042" s="104">
        <v>25733.77</v>
      </c>
    </row>
    <row r="7043" spans="2:5" ht="50.1" customHeight="1">
      <c r="B7043" s="92">
        <v>749</v>
      </c>
      <c r="C7043" s="92" t="s">
        <v>17876</v>
      </c>
      <c r="D7043" s="92" t="s">
        <v>16114</v>
      </c>
      <c r="E7043" s="104">
        <v>9464.4</v>
      </c>
    </row>
    <row r="7044" spans="2:5" ht="50.1" customHeight="1">
      <c r="B7044" s="92">
        <v>756</v>
      </c>
      <c r="C7044" s="92" t="s">
        <v>17877</v>
      </c>
      <c r="D7044" s="92" t="s">
        <v>16114</v>
      </c>
      <c r="E7044" s="104">
        <v>28066.12</v>
      </c>
    </row>
    <row r="7045" spans="2:5" ht="50.1" customHeight="1">
      <c r="B7045" s="92">
        <v>757</v>
      </c>
      <c r="C7045" s="92" t="s">
        <v>17878</v>
      </c>
      <c r="D7045" s="92" t="s">
        <v>16114</v>
      </c>
      <c r="E7045" s="104">
        <v>12743.81</v>
      </c>
    </row>
    <row r="7046" spans="2:5" ht="50.1" customHeight="1">
      <c r="B7046" s="92">
        <v>10588</v>
      </c>
      <c r="C7046" s="92" t="s">
        <v>17879</v>
      </c>
      <c r="D7046" s="92" t="s">
        <v>16114</v>
      </c>
      <c r="E7046" s="104">
        <v>2813.51</v>
      </c>
    </row>
    <row r="7047" spans="2:5" ht="50.1" customHeight="1">
      <c r="B7047" s="92">
        <v>10592</v>
      </c>
      <c r="C7047" s="92" t="s">
        <v>17880</v>
      </c>
      <c r="D7047" s="92" t="s">
        <v>16114</v>
      </c>
      <c r="E7047" s="104">
        <v>3398.35</v>
      </c>
    </row>
    <row r="7048" spans="2:5" ht="50.1" customHeight="1">
      <c r="B7048" s="92">
        <v>10589</v>
      </c>
      <c r="C7048" s="92" t="s">
        <v>17881</v>
      </c>
      <c r="D7048" s="92" t="s">
        <v>16114</v>
      </c>
      <c r="E7048" s="104">
        <v>4565.47</v>
      </c>
    </row>
    <row r="7049" spans="2:5" ht="50.1" customHeight="1">
      <c r="B7049" s="92">
        <v>760</v>
      </c>
      <c r="C7049" s="92" t="s">
        <v>17882</v>
      </c>
      <c r="D7049" s="92" t="s">
        <v>16114</v>
      </c>
      <c r="E7049" s="104">
        <v>25487.62</v>
      </c>
    </row>
    <row r="7050" spans="2:5" ht="50.1" customHeight="1">
      <c r="B7050" s="92">
        <v>751</v>
      </c>
      <c r="C7050" s="92" t="s">
        <v>17883</v>
      </c>
      <c r="D7050" s="92" t="s">
        <v>16114</v>
      </c>
      <c r="E7050" s="104">
        <v>4014.3</v>
      </c>
    </row>
    <row r="7051" spans="2:5" ht="50.1" customHeight="1">
      <c r="B7051" s="92">
        <v>754</v>
      </c>
      <c r="C7051" s="92" t="s">
        <v>17884</v>
      </c>
      <c r="D7051" s="92" t="s">
        <v>16114</v>
      </c>
      <c r="E7051" s="104">
        <v>6371.9</v>
      </c>
    </row>
    <row r="7052" spans="2:5" ht="50.1" customHeight="1">
      <c r="B7052" s="92">
        <v>14013</v>
      </c>
      <c r="C7052" s="92" t="s">
        <v>17885</v>
      </c>
      <c r="D7052" s="92" t="s">
        <v>16114</v>
      </c>
      <c r="E7052" s="104">
        <v>169047.69</v>
      </c>
    </row>
    <row r="7053" spans="2:5" ht="50.1" customHeight="1">
      <c r="B7053" s="92">
        <v>39917</v>
      </c>
      <c r="C7053" s="92" t="s">
        <v>17886</v>
      </c>
      <c r="D7053" s="92" t="s">
        <v>16114</v>
      </c>
      <c r="E7053" s="104">
        <v>62710.65</v>
      </c>
    </row>
    <row r="7054" spans="2:5" ht="50.1" customHeight="1">
      <c r="B7054" s="92">
        <v>5081</v>
      </c>
      <c r="C7054" s="92" t="s">
        <v>17887</v>
      </c>
      <c r="D7054" s="92" t="s">
        <v>6215</v>
      </c>
      <c r="E7054" s="104">
        <v>18.2</v>
      </c>
    </row>
    <row r="7055" spans="2:5" ht="50.1" customHeight="1">
      <c r="B7055" s="92">
        <v>38167</v>
      </c>
      <c r="C7055" s="92" t="s">
        <v>17888</v>
      </c>
      <c r="D7055" s="92" t="s">
        <v>6215</v>
      </c>
      <c r="E7055" s="104">
        <v>15.69</v>
      </c>
    </row>
    <row r="7056" spans="2:5" ht="50.1" customHeight="1">
      <c r="B7056" s="92">
        <v>36145</v>
      </c>
      <c r="C7056" s="92" t="s">
        <v>17889</v>
      </c>
      <c r="D7056" s="92" t="s">
        <v>6215</v>
      </c>
      <c r="E7056" s="104">
        <v>32.51</v>
      </c>
    </row>
    <row r="7057" spans="2:5" ht="50.1" customHeight="1">
      <c r="B7057" s="92">
        <v>12893</v>
      </c>
      <c r="C7057" s="92" t="s">
        <v>17890</v>
      </c>
      <c r="D7057" s="92" t="s">
        <v>6215</v>
      </c>
      <c r="E7057" s="104">
        <v>54.19</v>
      </c>
    </row>
    <row r="7058" spans="2:5" ht="50.1" customHeight="1">
      <c r="B7058" s="92">
        <v>11685</v>
      </c>
      <c r="C7058" s="92" t="s">
        <v>17891</v>
      </c>
      <c r="D7058" s="92" t="s">
        <v>16114</v>
      </c>
      <c r="E7058" s="104">
        <v>17.100000000000001</v>
      </c>
    </row>
    <row r="7059" spans="2:5" ht="50.1" customHeight="1">
      <c r="B7059" s="92">
        <v>11679</v>
      </c>
      <c r="C7059" s="92" t="s">
        <v>17892</v>
      </c>
      <c r="D7059" s="92" t="s">
        <v>16114</v>
      </c>
      <c r="E7059" s="104">
        <v>5.57</v>
      </c>
    </row>
    <row r="7060" spans="2:5" ht="50.1" customHeight="1">
      <c r="B7060" s="92">
        <v>11680</v>
      </c>
      <c r="C7060" s="92" t="s">
        <v>17893</v>
      </c>
      <c r="D7060" s="92" t="s">
        <v>16114</v>
      </c>
      <c r="E7060" s="104">
        <v>4.59</v>
      </c>
    </row>
    <row r="7061" spans="2:5" ht="50.1" customHeight="1">
      <c r="B7061" s="92">
        <v>2512</v>
      </c>
      <c r="C7061" s="92" t="s">
        <v>17894</v>
      </c>
      <c r="D7061" s="92" t="s">
        <v>16114</v>
      </c>
      <c r="E7061" s="105">
        <v>18.97</v>
      </c>
    </row>
    <row r="7062" spans="2:5" ht="50.1" customHeight="1">
      <c r="B7062" s="92">
        <v>4374</v>
      </c>
      <c r="C7062" s="92" t="s">
        <v>17895</v>
      </c>
      <c r="D7062" s="92" t="s">
        <v>16114</v>
      </c>
      <c r="E7062" s="104">
        <v>0.22</v>
      </c>
    </row>
    <row r="7063" spans="2:5" ht="50.1" customHeight="1">
      <c r="B7063" s="92">
        <v>7568</v>
      </c>
      <c r="C7063" s="92" t="s">
        <v>17896</v>
      </c>
      <c r="D7063" s="92" t="s">
        <v>16114</v>
      </c>
      <c r="E7063" s="104">
        <v>0.36</v>
      </c>
    </row>
    <row r="7064" spans="2:5" ht="50.1" customHeight="1">
      <c r="B7064" s="92">
        <v>7584</v>
      </c>
      <c r="C7064" s="92" t="s">
        <v>17897</v>
      </c>
      <c r="D7064" s="92" t="s">
        <v>16114</v>
      </c>
      <c r="E7064" s="104">
        <v>0.56000000000000005</v>
      </c>
    </row>
    <row r="7065" spans="2:5" ht="50.1" customHeight="1">
      <c r="B7065" s="92">
        <v>11945</v>
      </c>
      <c r="C7065" s="92" t="s">
        <v>17898</v>
      </c>
      <c r="D7065" s="92" t="s">
        <v>16114</v>
      </c>
      <c r="E7065" s="104">
        <v>0.03</v>
      </c>
    </row>
    <row r="7066" spans="2:5" ht="50.1" customHeight="1">
      <c r="B7066" s="92">
        <v>11946</v>
      </c>
      <c r="C7066" s="92" t="s">
        <v>17899</v>
      </c>
      <c r="D7066" s="92" t="s">
        <v>16114</v>
      </c>
      <c r="E7066" s="104">
        <v>0.04</v>
      </c>
    </row>
    <row r="7067" spans="2:5" ht="50.1" customHeight="1">
      <c r="B7067" s="92">
        <v>4375</v>
      </c>
      <c r="C7067" s="92" t="s">
        <v>17900</v>
      </c>
      <c r="D7067" s="92" t="s">
        <v>16114</v>
      </c>
      <c r="E7067" s="104">
        <v>0.06</v>
      </c>
    </row>
    <row r="7068" spans="2:5" ht="50.1" customHeight="1">
      <c r="B7068" s="92">
        <v>11950</v>
      </c>
      <c r="C7068" s="92" t="s">
        <v>17901</v>
      </c>
      <c r="D7068" s="92" t="s">
        <v>16114</v>
      </c>
      <c r="E7068" s="104">
        <v>0.12</v>
      </c>
    </row>
    <row r="7069" spans="2:5" ht="50.1" customHeight="1">
      <c r="B7069" s="92">
        <v>4376</v>
      </c>
      <c r="C7069" s="92" t="s">
        <v>17902</v>
      </c>
      <c r="D7069" s="92" t="s">
        <v>16114</v>
      </c>
      <c r="E7069" s="104">
        <v>0.11</v>
      </c>
    </row>
    <row r="7070" spans="2:5" ht="50.1" customHeight="1">
      <c r="B7070" s="92">
        <v>7583</v>
      </c>
      <c r="C7070" s="92" t="s">
        <v>17903</v>
      </c>
      <c r="D7070" s="92" t="s">
        <v>16114</v>
      </c>
      <c r="E7070" s="104">
        <v>0.25</v>
      </c>
    </row>
    <row r="7071" spans="2:5" ht="50.1" customHeight="1">
      <c r="B7071" s="92">
        <v>4350</v>
      </c>
      <c r="C7071" s="92" t="s">
        <v>17904</v>
      </c>
      <c r="D7071" s="92" t="s">
        <v>16114</v>
      </c>
      <c r="E7071" s="104">
        <v>0.38</v>
      </c>
    </row>
    <row r="7072" spans="2:5" ht="50.1" customHeight="1">
      <c r="B7072" s="92">
        <v>39886</v>
      </c>
      <c r="C7072" s="92" t="s">
        <v>17905</v>
      </c>
      <c r="D7072" s="92" t="s">
        <v>16114</v>
      </c>
      <c r="E7072" s="104">
        <v>3.41</v>
      </c>
    </row>
    <row r="7073" spans="2:5" ht="50.1" customHeight="1">
      <c r="B7073" s="92">
        <v>39887</v>
      </c>
      <c r="C7073" s="92" t="s">
        <v>17906</v>
      </c>
      <c r="D7073" s="92" t="s">
        <v>16114</v>
      </c>
      <c r="E7073" s="104">
        <v>5.12</v>
      </c>
    </row>
    <row r="7074" spans="2:5" ht="50.1" customHeight="1">
      <c r="B7074" s="92">
        <v>39888</v>
      </c>
      <c r="C7074" s="92" t="s">
        <v>17907</v>
      </c>
      <c r="D7074" s="92" t="s">
        <v>16114</v>
      </c>
      <c r="E7074" s="104">
        <v>11.71</v>
      </c>
    </row>
    <row r="7075" spans="2:5" ht="50.1" customHeight="1">
      <c r="B7075" s="92">
        <v>39890</v>
      </c>
      <c r="C7075" s="92" t="s">
        <v>17908</v>
      </c>
      <c r="D7075" s="92" t="s">
        <v>16114</v>
      </c>
      <c r="E7075" s="104">
        <v>19.989999999999998</v>
      </c>
    </row>
    <row r="7076" spans="2:5" ht="50.1" customHeight="1">
      <c r="B7076" s="92">
        <v>39891</v>
      </c>
      <c r="C7076" s="92" t="s">
        <v>17909</v>
      </c>
      <c r="D7076" s="92" t="s">
        <v>16114</v>
      </c>
      <c r="E7076" s="104">
        <v>28.18</v>
      </c>
    </row>
    <row r="7077" spans="2:5" ht="50.1" customHeight="1">
      <c r="B7077" s="92">
        <v>39892</v>
      </c>
      <c r="C7077" s="92" t="s">
        <v>17910</v>
      </c>
      <c r="D7077" s="92" t="s">
        <v>16114</v>
      </c>
      <c r="E7077" s="104">
        <v>87.85</v>
      </c>
    </row>
    <row r="7078" spans="2:5" ht="50.1" customHeight="1">
      <c r="B7078" s="92">
        <v>790</v>
      </c>
      <c r="C7078" s="92" t="s">
        <v>17911</v>
      </c>
      <c r="D7078" s="92" t="s">
        <v>16114</v>
      </c>
      <c r="E7078" s="104">
        <v>12.93</v>
      </c>
    </row>
    <row r="7079" spans="2:5" ht="50.1" customHeight="1">
      <c r="B7079" s="92">
        <v>766</v>
      </c>
      <c r="C7079" s="92" t="s">
        <v>17912</v>
      </c>
      <c r="D7079" s="92" t="s">
        <v>16114</v>
      </c>
      <c r="E7079" s="104">
        <v>12.93</v>
      </c>
    </row>
    <row r="7080" spans="2:5" ht="50.1" customHeight="1">
      <c r="B7080" s="92">
        <v>791</v>
      </c>
      <c r="C7080" s="92" t="s">
        <v>17913</v>
      </c>
      <c r="D7080" s="92" t="s">
        <v>16114</v>
      </c>
      <c r="E7080" s="104">
        <v>12.93</v>
      </c>
    </row>
    <row r="7081" spans="2:5" ht="50.1" customHeight="1">
      <c r="B7081" s="92">
        <v>767</v>
      </c>
      <c r="C7081" s="92" t="s">
        <v>17914</v>
      </c>
      <c r="D7081" s="92" t="s">
        <v>16114</v>
      </c>
      <c r="E7081" s="104">
        <v>12.93</v>
      </c>
    </row>
    <row r="7082" spans="2:5" ht="50.1" customHeight="1">
      <c r="B7082" s="92">
        <v>768</v>
      </c>
      <c r="C7082" s="92" t="s">
        <v>17915</v>
      </c>
      <c r="D7082" s="92" t="s">
        <v>16114</v>
      </c>
      <c r="E7082" s="104">
        <v>10.15</v>
      </c>
    </row>
    <row r="7083" spans="2:5" ht="50.1" customHeight="1">
      <c r="B7083" s="92">
        <v>789</v>
      </c>
      <c r="C7083" s="92" t="s">
        <v>17916</v>
      </c>
      <c r="D7083" s="92" t="s">
        <v>16114</v>
      </c>
      <c r="E7083" s="104">
        <v>9.94</v>
      </c>
    </row>
    <row r="7084" spans="2:5" ht="50.1" customHeight="1">
      <c r="B7084" s="92">
        <v>769</v>
      </c>
      <c r="C7084" s="92" t="s">
        <v>17917</v>
      </c>
      <c r="D7084" s="92" t="s">
        <v>16114</v>
      </c>
      <c r="E7084" s="105">
        <v>10.15</v>
      </c>
    </row>
    <row r="7085" spans="2:5" ht="50.1" customHeight="1">
      <c r="B7085" s="92">
        <v>770</v>
      </c>
      <c r="C7085" s="92" t="s">
        <v>17918</v>
      </c>
      <c r="D7085" s="92" t="s">
        <v>16114</v>
      </c>
      <c r="E7085" s="104">
        <v>3.58</v>
      </c>
    </row>
    <row r="7086" spans="2:5" ht="50.1" customHeight="1">
      <c r="B7086" s="92">
        <v>12394</v>
      </c>
      <c r="C7086" s="92" t="s">
        <v>17919</v>
      </c>
      <c r="D7086" s="92" t="s">
        <v>16114</v>
      </c>
      <c r="E7086" s="104">
        <v>3.58</v>
      </c>
    </row>
    <row r="7087" spans="2:5" ht="50.1" customHeight="1">
      <c r="B7087" s="92">
        <v>764</v>
      </c>
      <c r="C7087" s="92" t="s">
        <v>17920</v>
      </c>
      <c r="D7087" s="92" t="s">
        <v>16114</v>
      </c>
      <c r="E7087" s="104">
        <v>6.25</v>
      </c>
    </row>
    <row r="7088" spans="2:5" ht="50.1" customHeight="1">
      <c r="B7088" s="92">
        <v>765</v>
      </c>
      <c r="C7088" s="92" t="s">
        <v>17921</v>
      </c>
      <c r="D7088" s="92" t="s">
        <v>16114</v>
      </c>
      <c r="E7088" s="104">
        <v>6.25</v>
      </c>
    </row>
    <row r="7089" spans="2:5" ht="50.1" customHeight="1">
      <c r="B7089" s="92">
        <v>787</v>
      </c>
      <c r="C7089" s="92" t="s">
        <v>17922</v>
      </c>
      <c r="D7089" s="92" t="s">
        <v>16114</v>
      </c>
      <c r="E7089" s="104">
        <v>27.92</v>
      </c>
    </row>
    <row r="7090" spans="2:5" ht="50.1" customHeight="1">
      <c r="B7090" s="92">
        <v>774</v>
      </c>
      <c r="C7090" s="92" t="s">
        <v>17923</v>
      </c>
      <c r="D7090" s="92" t="s">
        <v>16114</v>
      </c>
      <c r="E7090" s="104">
        <v>27.92</v>
      </c>
    </row>
    <row r="7091" spans="2:5" ht="50.1" customHeight="1">
      <c r="B7091" s="92">
        <v>773</v>
      </c>
      <c r="C7091" s="92" t="s">
        <v>17924</v>
      </c>
      <c r="D7091" s="92" t="s">
        <v>16114</v>
      </c>
      <c r="E7091" s="104">
        <v>27.92</v>
      </c>
    </row>
    <row r="7092" spans="2:5" ht="50.1" customHeight="1">
      <c r="B7092" s="92">
        <v>775</v>
      </c>
      <c r="C7092" s="92" t="s">
        <v>17925</v>
      </c>
      <c r="D7092" s="92" t="s">
        <v>16114</v>
      </c>
      <c r="E7092" s="104">
        <v>27.92</v>
      </c>
    </row>
    <row r="7093" spans="2:5" ht="50.1" customHeight="1">
      <c r="B7093" s="92">
        <v>788</v>
      </c>
      <c r="C7093" s="92" t="s">
        <v>17926</v>
      </c>
      <c r="D7093" s="92" t="s">
        <v>16114</v>
      </c>
      <c r="E7093" s="104">
        <v>17.350000000000001</v>
      </c>
    </row>
    <row r="7094" spans="2:5" ht="50.1" customHeight="1">
      <c r="B7094" s="92">
        <v>772</v>
      </c>
      <c r="C7094" s="92" t="s">
        <v>17927</v>
      </c>
      <c r="D7094" s="92" t="s">
        <v>16114</v>
      </c>
      <c r="E7094" s="104">
        <v>17.350000000000001</v>
      </c>
    </row>
    <row r="7095" spans="2:5" ht="50.1" customHeight="1">
      <c r="B7095" s="92">
        <v>771</v>
      </c>
      <c r="C7095" s="92" t="s">
        <v>17928</v>
      </c>
      <c r="D7095" s="92" t="s">
        <v>16114</v>
      </c>
      <c r="E7095" s="104">
        <v>17.350000000000001</v>
      </c>
    </row>
    <row r="7096" spans="2:5" ht="50.1" customHeight="1">
      <c r="B7096" s="92">
        <v>779</v>
      </c>
      <c r="C7096" s="92" t="s">
        <v>17929</v>
      </c>
      <c r="D7096" s="92" t="s">
        <v>16114</v>
      </c>
      <c r="E7096" s="104">
        <v>4.3099999999999996</v>
      </c>
    </row>
    <row r="7097" spans="2:5" ht="50.1" customHeight="1">
      <c r="B7097" s="92">
        <v>776</v>
      </c>
      <c r="C7097" s="92" t="s">
        <v>17930</v>
      </c>
      <c r="D7097" s="92" t="s">
        <v>16114</v>
      </c>
      <c r="E7097" s="105">
        <v>41.15</v>
      </c>
    </row>
    <row r="7098" spans="2:5" ht="50.1" customHeight="1">
      <c r="B7098" s="92">
        <v>777</v>
      </c>
      <c r="C7098" s="92" t="s">
        <v>17931</v>
      </c>
      <c r="D7098" s="92" t="s">
        <v>16114</v>
      </c>
      <c r="E7098" s="104">
        <v>40.01</v>
      </c>
    </row>
    <row r="7099" spans="2:5" ht="50.1" customHeight="1">
      <c r="B7099" s="92">
        <v>780</v>
      </c>
      <c r="C7099" s="92" t="s">
        <v>17932</v>
      </c>
      <c r="D7099" s="92" t="s">
        <v>16114</v>
      </c>
      <c r="E7099" s="104">
        <v>40.21</v>
      </c>
    </row>
    <row r="7100" spans="2:5" ht="50.1" customHeight="1">
      <c r="B7100" s="92">
        <v>778</v>
      </c>
      <c r="C7100" s="92" t="s">
        <v>17933</v>
      </c>
      <c r="D7100" s="92" t="s">
        <v>16114</v>
      </c>
      <c r="E7100" s="104">
        <v>41.15</v>
      </c>
    </row>
    <row r="7101" spans="2:5" ht="50.1" customHeight="1">
      <c r="B7101" s="92">
        <v>781</v>
      </c>
      <c r="C7101" s="92" t="s">
        <v>17934</v>
      </c>
      <c r="D7101" s="92" t="s">
        <v>16114</v>
      </c>
      <c r="E7101" s="104">
        <v>76.040000000000006</v>
      </c>
    </row>
    <row r="7102" spans="2:5" ht="50.1" customHeight="1">
      <c r="B7102" s="92">
        <v>786</v>
      </c>
      <c r="C7102" s="92" t="s">
        <v>17935</v>
      </c>
      <c r="D7102" s="92" t="s">
        <v>16114</v>
      </c>
      <c r="E7102" s="104">
        <v>76.040000000000006</v>
      </c>
    </row>
    <row r="7103" spans="2:5" ht="50.1" customHeight="1">
      <c r="B7103" s="92">
        <v>782</v>
      </c>
      <c r="C7103" s="92" t="s">
        <v>17936</v>
      </c>
      <c r="D7103" s="92" t="s">
        <v>16114</v>
      </c>
      <c r="E7103" s="104">
        <v>76.040000000000006</v>
      </c>
    </row>
    <row r="7104" spans="2:5" ht="50.1" customHeight="1">
      <c r="B7104" s="92">
        <v>783</v>
      </c>
      <c r="C7104" s="92" t="s">
        <v>17937</v>
      </c>
      <c r="D7104" s="92" t="s">
        <v>16114</v>
      </c>
      <c r="E7104" s="104">
        <v>208.11</v>
      </c>
    </row>
    <row r="7105" spans="2:5" ht="50.1" customHeight="1">
      <c r="B7105" s="92">
        <v>785</v>
      </c>
      <c r="C7105" s="92" t="s">
        <v>17938</v>
      </c>
      <c r="D7105" s="92" t="s">
        <v>16114</v>
      </c>
      <c r="E7105" s="104">
        <v>219.89</v>
      </c>
    </row>
    <row r="7106" spans="2:5" ht="50.1" customHeight="1">
      <c r="B7106" s="92">
        <v>784</v>
      </c>
      <c r="C7106" s="92" t="s">
        <v>17939</v>
      </c>
      <c r="D7106" s="92" t="s">
        <v>16114</v>
      </c>
      <c r="E7106" s="104">
        <v>235.89</v>
      </c>
    </row>
    <row r="7107" spans="2:5" ht="50.1" customHeight="1">
      <c r="B7107" s="92">
        <v>831</v>
      </c>
      <c r="C7107" s="92" t="s">
        <v>17940</v>
      </c>
      <c r="D7107" s="92" t="s">
        <v>16114</v>
      </c>
      <c r="E7107" s="104">
        <v>46.82</v>
      </c>
    </row>
    <row r="7108" spans="2:5" ht="50.1" customHeight="1">
      <c r="B7108" s="92">
        <v>828</v>
      </c>
      <c r="C7108" s="92" t="s">
        <v>17941</v>
      </c>
      <c r="D7108" s="92" t="s">
        <v>16114</v>
      </c>
      <c r="E7108" s="104">
        <v>0.27</v>
      </c>
    </row>
    <row r="7109" spans="2:5" ht="50.1" customHeight="1">
      <c r="B7109" s="92">
        <v>829</v>
      </c>
      <c r="C7109" s="92" t="s">
        <v>17942</v>
      </c>
      <c r="D7109" s="92" t="s">
        <v>16114</v>
      </c>
      <c r="E7109" s="104">
        <v>0.56000000000000005</v>
      </c>
    </row>
    <row r="7110" spans="2:5" ht="50.1" customHeight="1">
      <c r="B7110" s="92">
        <v>812</v>
      </c>
      <c r="C7110" s="92" t="s">
        <v>17943</v>
      </c>
      <c r="D7110" s="92" t="s">
        <v>16114</v>
      </c>
      <c r="E7110" s="104">
        <v>1.23</v>
      </c>
    </row>
    <row r="7111" spans="2:5" ht="50.1" customHeight="1">
      <c r="B7111" s="92">
        <v>819</v>
      </c>
      <c r="C7111" s="92" t="s">
        <v>17944</v>
      </c>
      <c r="D7111" s="92" t="s">
        <v>16114</v>
      </c>
      <c r="E7111" s="104">
        <v>2.02</v>
      </c>
    </row>
    <row r="7112" spans="2:5" ht="50.1" customHeight="1">
      <c r="B7112" s="92">
        <v>818</v>
      </c>
      <c r="C7112" s="92" t="s">
        <v>17945</v>
      </c>
      <c r="D7112" s="92" t="s">
        <v>16114</v>
      </c>
      <c r="E7112" s="104">
        <v>3.4</v>
      </c>
    </row>
    <row r="7113" spans="2:5" ht="50.1" customHeight="1">
      <c r="B7113" s="92">
        <v>823</v>
      </c>
      <c r="C7113" s="92" t="s">
        <v>17946</v>
      </c>
      <c r="D7113" s="92" t="s">
        <v>16114</v>
      </c>
      <c r="E7113" s="104">
        <v>10.24</v>
      </c>
    </row>
    <row r="7114" spans="2:5" ht="50.1" customHeight="1">
      <c r="B7114" s="92">
        <v>830</v>
      </c>
      <c r="C7114" s="92" t="s">
        <v>17947</v>
      </c>
      <c r="D7114" s="92" t="s">
        <v>16114</v>
      </c>
      <c r="E7114" s="104">
        <v>8.43</v>
      </c>
    </row>
    <row r="7115" spans="2:5" ht="50.1" customHeight="1">
      <c r="B7115" s="92">
        <v>826</v>
      </c>
      <c r="C7115" s="92" t="s">
        <v>17948</v>
      </c>
      <c r="D7115" s="92" t="s">
        <v>16114</v>
      </c>
      <c r="E7115" s="104">
        <v>26.26</v>
      </c>
    </row>
    <row r="7116" spans="2:5" ht="50.1" customHeight="1">
      <c r="B7116" s="92">
        <v>827</v>
      </c>
      <c r="C7116" s="92" t="s">
        <v>17949</v>
      </c>
      <c r="D7116" s="92" t="s">
        <v>16114</v>
      </c>
      <c r="E7116" s="104">
        <v>22.18</v>
      </c>
    </row>
    <row r="7117" spans="2:5" ht="50.1" customHeight="1">
      <c r="B7117" s="92">
        <v>832</v>
      </c>
      <c r="C7117" s="92" t="s">
        <v>17950</v>
      </c>
      <c r="D7117" s="92" t="s">
        <v>16114</v>
      </c>
      <c r="E7117" s="104">
        <v>1.53</v>
      </c>
    </row>
    <row r="7118" spans="2:5" ht="50.1" customHeight="1">
      <c r="B7118" s="92">
        <v>833</v>
      </c>
      <c r="C7118" s="92" t="s">
        <v>17951</v>
      </c>
      <c r="D7118" s="92" t="s">
        <v>16114</v>
      </c>
      <c r="E7118" s="104">
        <v>2.17</v>
      </c>
    </row>
    <row r="7119" spans="2:5" ht="50.1" customHeight="1">
      <c r="B7119" s="92">
        <v>834</v>
      </c>
      <c r="C7119" s="92" t="s">
        <v>17952</v>
      </c>
      <c r="D7119" s="92" t="s">
        <v>16114</v>
      </c>
      <c r="E7119" s="104">
        <v>2.38</v>
      </c>
    </row>
    <row r="7120" spans="2:5" ht="50.1" customHeight="1">
      <c r="B7120" s="92">
        <v>825</v>
      </c>
      <c r="C7120" s="92" t="s">
        <v>17953</v>
      </c>
      <c r="D7120" s="92" t="s">
        <v>16114</v>
      </c>
      <c r="E7120" s="104">
        <v>2.66</v>
      </c>
    </row>
    <row r="7121" spans="2:5" ht="50.1" customHeight="1">
      <c r="B7121" s="92">
        <v>813</v>
      </c>
      <c r="C7121" s="92" t="s">
        <v>17954</v>
      </c>
      <c r="D7121" s="92" t="s">
        <v>16114</v>
      </c>
      <c r="E7121" s="104">
        <v>2.61</v>
      </c>
    </row>
    <row r="7122" spans="2:5" ht="50.1" customHeight="1">
      <c r="B7122" s="92">
        <v>820</v>
      </c>
      <c r="C7122" s="92" t="s">
        <v>17955</v>
      </c>
      <c r="D7122" s="92" t="s">
        <v>16114</v>
      </c>
      <c r="E7122" s="104">
        <v>3.32</v>
      </c>
    </row>
    <row r="7123" spans="2:5" ht="50.1" customHeight="1">
      <c r="B7123" s="92">
        <v>816</v>
      </c>
      <c r="C7123" s="92" t="s">
        <v>17956</v>
      </c>
      <c r="D7123" s="92" t="s">
        <v>16114</v>
      </c>
      <c r="E7123" s="104">
        <v>5.65</v>
      </c>
    </row>
    <row r="7124" spans="2:5" ht="50.1" customHeight="1">
      <c r="B7124" s="92">
        <v>814</v>
      </c>
      <c r="C7124" s="92" t="s">
        <v>17957</v>
      </c>
      <c r="D7124" s="92" t="s">
        <v>16114</v>
      </c>
      <c r="E7124" s="104">
        <v>6.83</v>
      </c>
    </row>
    <row r="7125" spans="2:5" ht="50.1" customHeight="1">
      <c r="B7125" s="92">
        <v>815</v>
      </c>
      <c r="C7125" s="92" t="s">
        <v>17958</v>
      </c>
      <c r="D7125" s="92" t="s">
        <v>16114</v>
      </c>
      <c r="E7125" s="104">
        <v>7.38</v>
      </c>
    </row>
    <row r="7126" spans="2:5" ht="50.1" customHeight="1">
      <c r="B7126" s="92">
        <v>822</v>
      </c>
      <c r="C7126" s="92" t="s">
        <v>17959</v>
      </c>
      <c r="D7126" s="92" t="s">
        <v>16114</v>
      </c>
      <c r="E7126" s="104">
        <v>8.99</v>
      </c>
    </row>
    <row r="7127" spans="2:5" ht="50.1" customHeight="1">
      <c r="B7127" s="92">
        <v>821</v>
      </c>
      <c r="C7127" s="92" t="s">
        <v>17960</v>
      </c>
      <c r="D7127" s="92" t="s">
        <v>16114</v>
      </c>
      <c r="E7127" s="104">
        <v>10.5</v>
      </c>
    </row>
    <row r="7128" spans="2:5" ht="50.1" customHeight="1">
      <c r="B7128" s="92">
        <v>817</v>
      </c>
      <c r="C7128" s="92" t="s">
        <v>17961</v>
      </c>
      <c r="D7128" s="92" t="s">
        <v>16114</v>
      </c>
      <c r="E7128" s="104">
        <v>12.49</v>
      </c>
    </row>
    <row r="7129" spans="2:5" ht="50.1" customHeight="1">
      <c r="B7129" s="92">
        <v>20086</v>
      </c>
      <c r="C7129" s="92" t="s">
        <v>17962</v>
      </c>
      <c r="D7129" s="92" t="s">
        <v>16114</v>
      </c>
      <c r="E7129" s="104">
        <v>1.31</v>
      </c>
    </row>
    <row r="7130" spans="2:5" ht="50.1" customHeight="1">
      <c r="B7130" s="92">
        <v>39191</v>
      </c>
      <c r="C7130" s="92" t="s">
        <v>17963</v>
      </c>
      <c r="D7130" s="92" t="s">
        <v>16114</v>
      </c>
      <c r="E7130" s="104">
        <v>11.74</v>
      </c>
    </row>
    <row r="7131" spans="2:5" ht="50.1" customHeight="1">
      <c r="B7131" s="92">
        <v>39190</v>
      </c>
      <c r="C7131" s="92" t="s">
        <v>17964</v>
      </c>
      <c r="D7131" s="92" t="s">
        <v>16114</v>
      </c>
      <c r="E7131" s="104">
        <v>12.26</v>
      </c>
    </row>
    <row r="7132" spans="2:5" ht="50.1" customHeight="1">
      <c r="B7132" s="92">
        <v>39189</v>
      </c>
      <c r="C7132" s="92" t="s">
        <v>17965</v>
      </c>
      <c r="D7132" s="92" t="s">
        <v>16114</v>
      </c>
      <c r="E7132" s="104">
        <v>12.98</v>
      </c>
    </row>
    <row r="7133" spans="2:5" ht="50.1" customHeight="1">
      <c r="B7133" s="92">
        <v>39186</v>
      </c>
      <c r="C7133" s="92" t="s">
        <v>17966</v>
      </c>
      <c r="D7133" s="92" t="s">
        <v>16114</v>
      </c>
      <c r="E7133" s="104">
        <v>11.61</v>
      </c>
    </row>
    <row r="7134" spans="2:5" ht="50.1" customHeight="1">
      <c r="B7134" s="92">
        <v>39188</v>
      </c>
      <c r="C7134" s="92" t="s">
        <v>17967</v>
      </c>
      <c r="D7134" s="92" t="s">
        <v>16114</v>
      </c>
      <c r="E7134" s="104">
        <v>9.5500000000000007</v>
      </c>
    </row>
    <row r="7135" spans="2:5" ht="50.1" customHeight="1">
      <c r="B7135" s="92">
        <v>39187</v>
      </c>
      <c r="C7135" s="92" t="s">
        <v>17968</v>
      </c>
      <c r="D7135" s="92" t="s">
        <v>16114</v>
      </c>
      <c r="E7135" s="104">
        <v>10.01</v>
      </c>
    </row>
    <row r="7136" spans="2:5" ht="50.1" customHeight="1">
      <c r="B7136" s="92">
        <v>39184</v>
      </c>
      <c r="C7136" s="92" t="s">
        <v>17969</v>
      </c>
      <c r="D7136" s="92" t="s">
        <v>16114</v>
      </c>
      <c r="E7136" s="104">
        <v>3.77</v>
      </c>
    </row>
    <row r="7137" spans="2:5" ht="50.1" customHeight="1">
      <c r="B7137" s="92">
        <v>39185</v>
      </c>
      <c r="C7137" s="92" t="s">
        <v>17970</v>
      </c>
      <c r="D7137" s="92" t="s">
        <v>16114</v>
      </c>
      <c r="E7137" s="104">
        <v>3.43</v>
      </c>
    </row>
    <row r="7138" spans="2:5" ht="50.1" customHeight="1">
      <c r="B7138" s="92">
        <v>39198</v>
      </c>
      <c r="C7138" s="92" t="s">
        <v>17971</v>
      </c>
      <c r="D7138" s="92" t="s">
        <v>16114</v>
      </c>
      <c r="E7138" s="104">
        <v>38.520000000000003</v>
      </c>
    </row>
    <row r="7139" spans="2:5" ht="50.1" customHeight="1">
      <c r="B7139" s="92">
        <v>39197</v>
      </c>
      <c r="C7139" s="92" t="s">
        <v>17972</v>
      </c>
      <c r="D7139" s="92" t="s">
        <v>16114</v>
      </c>
      <c r="E7139" s="104">
        <v>40.24</v>
      </c>
    </row>
    <row r="7140" spans="2:5" ht="50.1" customHeight="1">
      <c r="B7140" s="92">
        <v>39196</v>
      </c>
      <c r="C7140" s="92" t="s">
        <v>17973</v>
      </c>
      <c r="D7140" s="92" t="s">
        <v>16114</v>
      </c>
      <c r="E7140" s="104">
        <v>41.5</v>
      </c>
    </row>
    <row r="7141" spans="2:5" ht="50.1" customHeight="1">
      <c r="B7141" s="92">
        <v>39199</v>
      </c>
      <c r="C7141" s="92" t="s">
        <v>17974</v>
      </c>
      <c r="D7141" s="92" t="s">
        <v>16114</v>
      </c>
      <c r="E7141" s="104">
        <v>37.07</v>
      </c>
    </row>
    <row r="7142" spans="2:5" ht="50.1" customHeight="1">
      <c r="B7142" s="92">
        <v>39195</v>
      </c>
      <c r="C7142" s="92" t="s">
        <v>17975</v>
      </c>
      <c r="D7142" s="92" t="s">
        <v>16114</v>
      </c>
      <c r="E7142" s="104">
        <v>21.4</v>
      </c>
    </row>
    <row r="7143" spans="2:5" ht="50.1" customHeight="1">
      <c r="B7143" s="92">
        <v>39194</v>
      </c>
      <c r="C7143" s="92" t="s">
        <v>17976</v>
      </c>
      <c r="D7143" s="92" t="s">
        <v>16114</v>
      </c>
      <c r="E7143" s="104">
        <v>22.9</v>
      </c>
    </row>
    <row r="7144" spans="2:5" ht="50.1" customHeight="1">
      <c r="B7144" s="92">
        <v>39193</v>
      </c>
      <c r="C7144" s="92" t="s">
        <v>17977</v>
      </c>
      <c r="D7144" s="92" t="s">
        <v>16114</v>
      </c>
      <c r="E7144" s="104">
        <v>25.1</v>
      </c>
    </row>
    <row r="7145" spans="2:5" ht="50.1" customHeight="1">
      <c r="B7145" s="92">
        <v>39192</v>
      </c>
      <c r="C7145" s="92" t="s">
        <v>17978</v>
      </c>
      <c r="D7145" s="92" t="s">
        <v>16114</v>
      </c>
      <c r="E7145" s="104">
        <v>26.11</v>
      </c>
    </row>
    <row r="7146" spans="2:5" ht="50.1" customHeight="1">
      <c r="B7146" s="92">
        <v>39920</v>
      </c>
      <c r="C7146" s="92" t="s">
        <v>17979</v>
      </c>
      <c r="D7146" s="92" t="s">
        <v>16114</v>
      </c>
      <c r="E7146" s="104">
        <v>3.16</v>
      </c>
    </row>
    <row r="7147" spans="2:5" ht="50.1" customHeight="1">
      <c r="B7147" s="92">
        <v>39201</v>
      </c>
      <c r="C7147" s="92" t="s">
        <v>17980</v>
      </c>
      <c r="D7147" s="92" t="s">
        <v>16114</v>
      </c>
      <c r="E7147" s="104">
        <v>46.06</v>
      </c>
    </row>
    <row r="7148" spans="2:5" ht="50.1" customHeight="1">
      <c r="B7148" s="92">
        <v>39200</v>
      </c>
      <c r="C7148" s="92" t="s">
        <v>17981</v>
      </c>
      <c r="D7148" s="92" t="s">
        <v>16114</v>
      </c>
      <c r="E7148" s="104">
        <v>46.43</v>
      </c>
    </row>
    <row r="7149" spans="2:5" ht="50.1" customHeight="1">
      <c r="B7149" s="92">
        <v>39203</v>
      </c>
      <c r="C7149" s="92" t="s">
        <v>17982</v>
      </c>
      <c r="D7149" s="92" t="s">
        <v>16114</v>
      </c>
      <c r="E7149" s="104">
        <v>37.49</v>
      </c>
    </row>
    <row r="7150" spans="2:5" ht="50.1" customHeight="1">
      <c r="B7150" s="92">
        <v>39202</v>
      </c>
      <c r="C7150" s="92" t="s">
        <v>17983</v>
      </c>
      <c r="D7150" s="92" t="s">
        <v>16114</v>
      </c>
      <c r="E7150" s="104">
        <v>44.04</v>
      </c>
    </row>
    <row r="7151" spans="2:5" ht="50.1" customHeight="1">
      <c r="B7151" s="92">
        <v>39205</v>
      </c>
      <c r="C7151" s="92" t="s">
        <v>17984</v>
      </c>
      <c r="D7151" s="92" t="s">
        <v>16114</v>
      </c>
      <c r="E7151" s="104">
        <v>73.47</v>
      </c>
    </row>
    <row r="7152" spans="2:5" ht="50.1" customHeight="1">
      <c r="B7152" s="92">
        <v>39204</v>
      </c>
      <c r="C7152" s="92" t="s">
        <v>17985</v>
      </c>
      <c r="D7152" s="92" t="s">
        <v>16114</v>
      </c>
      <c r="E7152" s="104">
        <v>75.25</v>
      </c>
    </row>
    <row r="7153" spans="2:5" ht="50.1" customHeight="1">
      <c r="B7153" s="92">
        <v>39206</v>
      </c>
      <c r="C7153" s="92" t="s">
        <v>17986</v>
      </c>
      <c r="D7153" s="92" t="s">
        <v>16114</v>
      </c>
      <c r="E7153" s="104">
        <v>71.39</v>
      </c>
    </row>
    <row r="7154" spans="2:5" ht="50.1" customHeight="1">
      <c r="B7154" s="92">
        <v>797</v>
      </c>
      <c r="C7154" s="92" t="s">
        <v>17987</v>
      </c>
      <c r="D7154" s="92" t="s">
        <v>16114</v>
      </c>
      <c r="E7154" s="104">
        <v>4.88</v>
      </c>
    </row>
    <row r="7155" spans="2:5" ht="50.1" customHeight="1">
      <c r="B7155" s="92">
        <v>798</v>
      </c>
      <c r="C7155" s="92" t="s">
        <v>17988</v>
      </c>
      <c r="D7155" s="92" t="s">
        <v>16114</v>
      </c>
      <c r="E7155" s="104">
        <v>0.67</v>
      </c>
    </row>
    <row r="7156" spans="2:5" ht="50.1" customHeight="1">
      <c r="B7156" s="92">
        <v>796</v>
      </c>
      <c r="C7156" s="92" t="s">
        <v>17989</v>
      </c>
      <c r="D7156" s="92" t="s">
        <v>16114</v>
      </c>
      <c r="E7156" s="104">
        <v>4.68</v>
      </c>
    </row>
    <row r="7157" spans="2:5" ht="50.1" customHeight="1">
      <c r="B7157" s="92">
        <v>799</v>
      </c>
      <c r="C7157" s="92" t="s">
        <v>17990</v>
      </c>
      <c r="D7157" s="92" t="s">
        <v>16114</v>
      </c>
      <c r="E7157" s="104">
        <v>2.2000000000000002</v>
      </c>
    </row>
    <row r="7158" spans="2:5" ht="50.1" customHeight="1">
      <c r="B7158" s="92">
        <v>792</v>
      </c>
      <c r="C7158" s="92" t="s">
        <v>17991</v>
      </c>
      <c r="D7158" s="92" t="s">
        <v>16114</v>
      </c>
      <c r="E7158" s="104">
        <v>2.23</v>
      </c>
    </row>
    <row r="7159" spans="2:5" ht="50.1" customHeight="1">
      <c r="B7159" s="92">
        <v>804</v>
      </c>
      <c r="C7159" s="92" t="s">
        <v>17992</v>
      </c>
      <c r="D7159" s="92" t="s">
        <v>16114</v>
      </c>
      <c r="E7159" s="104">
        <v>11.09</v>
      </c>
    </row>
    <row r="7160" spans="2:5" ht="50.1" customHeight="1">
      <c r="B7160" s="92">
        <v>793</v>
      </c>
      <c r="C7160" s="92" t="s">
        <v>17993</v>
      </c>
      <c r="D7160" s="92" t="s">
        <v>16114</v>
      </c>
      <c r="E7160" s="104">
        <v>4.76</v>
      </c>
    </row>
    <row r="7161" spans="2:5" ht="50.1" customHeight="1">
      <c r="B7161" s="92">
        <v>801</v>
      </c>
      <c r="C7161" s="92" t="s">
        <v>17994</v>
      </c>
      <c r="D7161" s="92" t="s">
        <v>16114</v>
      </c>
      <c r="E7161" s="104">
        <v>3.4</v>
      </c>
    </row>
    <row r="7162" spans="2:5" ht="50.1" customHeight="1">
      <c r="B7162" s="92">
        <v>794</v>
      </c>
      <c r="C7162" s="92" t="s">
        <v>17995</v>
      </c>
      <c r="D7162" s="92" t="s">
        <v>16114</v>
      </c>
      <c r="E7162" s="104">
        <v>3.51</v>
      </c>
    </row>
    <row r="7163" spans="2:5" ht="50.1" customHeight="1">
      <c r="B7163" s="92">
        <v>802</v>
      </c>
      <c r="C7163" s="92" t="s">
        <v>17996</v>
      </c>
      <c r="D7163" s="92" t="s">
        <v>16114</v>
      </c>
      <c r="E7163" s="104">
        <v>9.7799999999999994</v>
      </c>
    </row>
    <row r="7164" spans="2:5" ht="50.1" customHeight="1">
      <c r="B7164" s="92">
        <v>803</v>
      </c>
      <c r="C7164" s="92" t="s">
        <v>17997</v>
      </c>
      <c r="D7164" s="92" t="s">
        <v>16114</v>
      </c>
      <c r="E7164" s="104">
        <v>8.5299999999999994</v>
      </c>
    </row>
    <row r="7165" spans="2:5" ht="50.1" customHeight="1">
      <c r="B7165" s="92">
        <v>38001</v>
      </c>
      <c r="C7165" s="92" t="s">
        <v>17998</v>
      </c>
      <c r="D7165" s="92" t="s">
        <v>16114</v>
      </c>
      <c r="E7165" s="104">
        <v>0.65</v>
      </c>
    </row>
    <row r="7166" spans="2:5" ht="50.1" customHeight="1">
      <c r="B7166" s="92">
        <v>38002</v>
      </c>
      <c r="C7166" s="92" t="s">
        <v>17999</v>
      </c>
      <c r="D7166" s="92" t="s">
        <v>16114</v>
      </c>
      <c r="E7166" s="104">
        <v>1.21</v>
      </c>
    </row>
    <row r="7167" spans="2:5" ht="50.1" customHeight="1">
      <c r="B7167" s="92">
        <v>38003</v>
      </c>
      <c r="C7167" s="92" t="s">
        <v>18000</v>
      </c>
      <c r="D7167" s="92" t="s">
        <v>16114</v>
      </c>
      <c r="E7167" s="104">
        <v>14.6</v>
      </c>
    </row>
    <row r="7168" spans="2:5" ht="50.1" customHeight="1">
      <c r="B7168" s="92">
        <v>38004</v>
      </c>
      <c r="C7168" s="92" t="s">
        <v>18001</v>
      </c>
      <c r="D7168" s="92" t="s">
        <v>16114</v>
      </c>
      <c r="E7168" s="104">
        <v>19.53</v>
      </c>
    </row>
    <row r="7169" spans="2:5" ht="50.1" customHeight="1">
      <c r="B7169" s="92">
        <v>36327</v>
      </c>
      <c r="C7169" s="92" t="s">
        <v>18002</v>
      </c>
      <c r="D7169" s="92" t="s">
        <v>16114</v>
      </c>
      <c r="E7169" s="104">
        <v>1.4</v>
      </c>
    </row>
    <row r="7170" spans="2:5" ht="50.1" customHeight="1">
      <c r="B7170" s="92">
        <v>38992</v>
      </c>
      <c r="C7170" s="92" t="s">
        <v>18003</v>
      </c>
      <c r="D7170" s="92" t="s">
        <v>16114</v>
      </c>
      <c r="E7170" s="104">
        <v>2.2400000000000002</v>
      </c>
    </row>
    <row r="7171" spans="2:5" ht="50.1" customHeight="1">
      <c r="B7171" s="92">
        <v>38993</v>
      </c>
      <c r="C7171" s="92" t="s">
        <v>18004</v>
      </c>
      <c r="D7171" s="92" t="s">
        <v>16114</v>
      </c>
      <c r="E7171" s="104">
        <v>6.38</v>
      </c>
    </row>
    <row r="7172" spans="2:5" ht="50.1" customHeight="1">
      <c r="B7172" s="92">
        <v>38418</v>
      </c>
      <c r="C7172" s="92" t="s">
        <v>18005</v>
      </c>
      <c r="D7172" s="92" t="s">
        <v>16114</v>
      </c>
      <c r="E7172" s="104">
        <v>3.81</v>
      </c>
    </row>
    <row r="7173" spans="2:5" ht="50.1" customHeight="1">
      <c r="B7173" s="92">
        <v>39178</v>
      </c>
      <c r="C7173" s="92" t="s">
        <v>18006</v>
      </c>
      <c r="D7173" s="92" t="s">
        <v>16114</v>
      </c>
      <c r="E7173" s="104">
        <v>1.27</v>
      </c>
    </row>
    <row r="7174" spans="2:5" ht="50.1" customHeight="1">
      <c r="B7174" s="92">
        <v>39177</v>
      </c>
      <c r="C7174" s="92" t="s">
        <v>18007</v>
      </c>
      <c r="D7174" s="92" t="s">
        <v>16114</v>
      </c>
      <c r="E7174" s="104">
        <v>1.1499999999999999</v>
      </c>
    </row>
    <row r="7175" spans="2:5" ht="50.1" customHeight="1">
      <c r="B7175" s="92">
        <v>39174</v>
      </c>
      <c r="C7175" s="92" t="s">
        <v>18008</v>
      </c>
      <c r="D7175" s="92" t="s">
        <v>16114</v>
      </c>
      <c r="E7175" s="104">
        <v>0.56999999999999995</v>
      </c>
    </row>
    <row r="7176" spans="2:5" ht="50.1" customHeight="1">
      <c r="B7176" s="92">
        <v>39176</v>
      </c>
      <c r="C7176" s="92" t="s">
        <v>18009</v>
      </c>
      <c r="D7176" s="92" t="s">
        <v>16114</v>
      </c>
      <c r="E7176" s="104">
        <v>0.75</v>
      </c>
    </row>
    <row r="7177" spans="2:5" ht="50.1" customHeight="1">
      <c r="B7177" s="92">
        <v>39180</v>
      </c>
      <c r="C7177" s="92" t="s">
        <v>18010</v>
      </c>
      <c r="D7177" s="92" t="s">
        <v>16114</v>
      </c>
      <c r="E7177" s="104">
        <v>3.45</v>
      </c>
    </row>
    <row r="7178" spans="2:5" ht="50.1" customHeight="1">
      <c r="B7178" s="92">
        <v>39179</v>
      </c>
      <c r="C7178" s="92" t="s">
        <v>18011</v>
      </c>
      <c r="D7178" s="92" t="s">
        <v>16114</v>
      </c>
      <c r="E7178" s="104">
        <v>3.05</v>
      </c>
    </row>
    <row r="7179" spans="2:5" ht="50.1" customHeight="1">
      <c r="B7179" s="92">
        <v>39175</v>
      </c>
      <c r="C7179" s="92" t="s">
        <v>18012</v>
      </c>
      <c r="D7179" s="92" t="s">
        <v>16114</v>
      </c>
      <c r="E7179" s="104">
        <v>0.7</v>
      </c>
    </row>
    <row r="7180" spans="2:5" ht="50.1" customHeight="1">
      <c r="B7180" s="92">
        <v>39217</v>
      </c>
      <c r="C7180" s="92" t="s">
        <v>18013</v>
      </c>
      <c r="D7180" s="92" t="s">
        <v>16114</v>
      </c>
      <c r="E7180" s="104">
        <v>0.54</v>
      </c>
    </row>
    <row r="7181" spans="2:5" ht="50.1" customHeight="1">
      <c r="B7181" s="92">
        <v>39181</v>
      </c>
      <c r="C7181" s="92" t="s">
        <v>18014</v>
      </c>
      <c r="D7181" s="92" t="s">
        <v>16114</v>
      </c>
      <c r="E7181" s="104">
        <v>4.62</v>
      </c>
    </row>
    <row r="7182" spans="2:5" ht="50.1" customHeight="1">
      <c r="B7182" s="92">
        <v>39182</v>
      </c>
      <c r="C7182" s="92" t="s">
        <v>18015</v>
      </c>
      <c r="D7182" s="92" t="s">
        <v>16114</v>
      </c>
      <c r="E7182" s="104">
        <v>6.5</v>
      </c>
    </row>
    <row r="7183" spans="2:5" ht="50.1" customHeight="1">
      <c r="B7183" s="92">
        <v>12616</v>
      </c>
      <c r="C7183" s="92" t="s">
        <v>18016</v>
      </c>
      <c r="D7183" s="92" t="s">
        <v>16114</v>
      </c>
      <c r="E7183" s="104">
        <v>5.0999999999999996</v>
      </c>
    </row>
    <row r="7184" spans="2:5" ht="50.1" customHeight="1">
      <c r="B7184" s="92">
        <v>1049</v>
      </c>
      <c r="C7184" s="92" t="s">
        <v>18017</v>
      </c>
      <c r="D7184" s="92" t="s">
        <v>16114</v>
      </c>
      <c r="E7184" s="104">
        <v>5.44</v>
      </c>
    </row>
    <row r="7185" spans="2:5" ht="50.1" customHeight="1">
      <c r="B7185" s="92">
        <v>1099</v>
      </c>
      <c r="C7185" s="92" t="s">
        <v>18018</v>
      </c>
      <c r="D7185" s="92" t="s">
        <v>16114</v>
      </c>
      <c r="E7185" s="104">
        <v>4.16</v>
      </c>
    </row>
    <row r="7186" spans="2:5" ht="50.1" customHeight="1">
      <c r="B7186" s="92">
        <v>39678</v>
      </c>
      <c r="C7186" s="92" t="s">
        <v>18019</v>
      </c>
      <c r="D7186" s="92" t="s">
        <v>16114</v>
      </c>
      <c r="E7186" s="104">
        <v>1.68</v>
      </c>
    </row>
    <row r="7187" spans="2:5" ht="50.1" customHeight="1">
      <c r="B7187" s="92">
        <v>1050</v>
      </c>
      <c r="C7187" s="92" t="s">
        <v>18020</v>
      </c>
      <c r="D7187" s="92" t="s">
        <v>16114</v>
      </c>
      <c r="E7187" s="104">
        <v>2.85</v>
      </c>
    </row>
    <row r="7188" spans="2:5" ht="50.1" customHeight="1">
      <c r="B7188" s="92">
        <v>1101</v>
      </c>
      <c r="C7188" s="92" t="s">
        <v>18021</v>
      </c>
      <c r="D7188" s="92" t="s">
        <v>16114</v>
      </c>
      <c r="E7188" s="104">
        <v>17.95</v>
      </c>
    </row>
    <row r="7189" spans="2:5" ht="50.1" customHeight="1">
      <c r="B7189" s="92">
        <v>1100</v>
      </c>
      <c r="C7189" s="92" t="s">
        <v>18022</v>
      </c>
      <c r="D7189" s="92" t="s">
        <v>16114</v>
      </c>
      <c r="E7189" s="104">
        <v>9.26</v>
      </c>
    </row>
    <row r="7190" spans="2:5" ht="50.1" customHeight="1">
      <c r="B7190" s="92">
        <v>39679</v>
      </c>
      <c r="C7190" s="92" t="s">
        <v>18023</v>
      </c>
      <c r="D7190" s="92" t="s">
        <v>16114</v>
      </c>
      <c r="E7190" s="104">
        <v>35.78</v>
      </c>
    </row>
    <row r="7191" spans="2:5" ht="50.1" customHeight="1">
      <c r="B7191" s="92">
        <v>1098</v>
      </c>
      <c r="C7191" s="92" t="s">
        <v>18024</v>
      </c>
      <c r="D7191" s="92" t="s">
        <v>16114</v>
      </c>
      <c r="E7191" s="104">
        <v>2.2200000000000002</v>
      </c>
    </row>
    <row r="7192" spans="2:5" ht="50.1" customHeight="1">
      <c r="B7192" s="92">
        <v>1102</v>
      </c>
      <c r="C7192" s="92" t="s">
        <v>18025</v>
      </c>
      <c r="D7192" s="92" t="s">
        <v>16114</v>
      </c>
      <c r="E7192" s="104">
        <v>26.77</v>
      </c>
    </row>
    <row r="7193" spans="2:5" ht="50.1" customHeight="1">
      <c r="B7193" s="92">
        <v>1051</v>
      </c>
      <c r="C7193" s="92" t="s">
        <v>18026</v>
      </c>
      <c r="D7193" s="92" t="s">
        <v>16114</v>
      </c>
      <c r="E7193" s="104">
        <v>38.909999999999997</v>
      </c>
    </row>
    <row r="7194" spans="2:5" ht="50.1" customHeight="1">
      <c r="B7194" s="92">
        <v>37399</v>
      </c>
      <c r="C7194" s="92" t="s">
        <v>18027</v>
      </c>
      <c r="D7194" s="92" t="s">
        <v>16114</v>
      </c>
      <c r="E7194" s="104">
        <v>15.96</v>
      </c>
    </row>
    <row r="7195" spans="2:5" ht="50.1" customHeight="1">
      <c r="B7195" s="92">
        <v>42655</v>
      </c>
      <c r="C7195" s="92" t="s">
        <v>18028</v>
      </c>
      <c r="D7195" s="92" t="s">
        <v>16116</v>
      </c>
      <c r="E7195" s="104">
        <v>9.33</v>
      </c>
    </row>
    <row r="7196" spans="2:5" ht="50.1" customHeight="1">
      <c r="B7196" s="92">
        <v>25004</v>
      </c>
      <c r="C7196" s="92" t="s">
        <v>18029</v>
      </c>
      <c r="D7196" s="92" t="s">
        <v>16116</v>
      </c>
      <c r="E7196" s="104">
        <v>26.87</v>
      </c>
    </row>
    <row r="7197" spans="2:5" ht="50.1" customHeight="1">
      <c r="B7197" s="92">
        <v>25002</v>
      </c>
      <c r="C7197" s="92" t="s">
        <v>18030</v>
      </c>
      <c r="D7197" s="92" t="s">
        <v>16116</v>
      </c>
      <c r="E7197" s="104">
        <v>27.1</v>
      </c>
    </row>
    <row r="7198" spans="2:5" ht="50.1" customHeight="1">
      <c r="B7198" s="92">
        <v>37409</v>
      </c>
      <c r="C7198" s="92" t="s">
        <v>18031</v>
      </c>
      <c r="D7198" s="92" t="s">
        <v>16116</v>
      </c>
      <c r="E7198" s="104">
        <v>26.65</v>
      </c>
    </row>
    <row r="7199" spans="2:5" ht="50.1" customHeight="1">
      <c r="B7199" s="92">
        <v>841</v>
      </c>
      <c r="C7199" s="92" t="s">
        <v>18032</v>
      </c>
      <c r="D7199" s="92" t="s">
        <v>16116</v>
      </c>
      <c r="E7199" s="104">
        <v>27.53</v>
      </c>
    </row>
    <row r="7200" spans="2:5" ht="50.1" customHeight="1">
      <c r="B7200" s="92">
        <v>25005</v>
      </c>
      <c r="C7200" s="92" t="s">
        <v>18033</v>
      </c>
      <c r="D7200" s="92" t="s">
        <v>16116</v>
      </c>
      <c r="E7200" s="104">
        <v>30.18</v>
      </c>
    </row>
    <row r="7201" spans="2:5" ht="50.1" customHeight="1">
      <c r="B7201" s="92">
        <v>25003</v>
      </c>
      <c r="C7201" s="92" t="s">
        <v>18034</v>
      </c>
      <c r="D7201" s="92" t="s">
        <v>16116</v>
      </c>
      <c r="E7201" s="104">
        <v>32.24</v>
      </c>
    </row>
    <row r="7202" spans="2:5" ht="50.1" customHeight="1">
      <c r="B7202" s="92">
        <v>37410</v>
      </c>
      <c r="C7202" s="92" t="s">
        <v>18035</v>
      </c>
      <c r="D7202" s="92" t="s">
        <v>16116</v>
      </c>
      <c r="E7202" s="104">
        <v>30.18</v>
      </c>
    </row>
    <row r="7203" spans="2:5" ht="50.1" customHeight="1">
      <c r="B7203" s="92">
        <v>842</v>
      </c>
      <c r="C7203" s="92" t="s">
        <v>18036</v>
      </c>
      <c r="D7203" s="92" t="s">
        <v>16116</v>
      </c>
      <c r="E7203" s="104">
        <v>33.96</v>
      </c>
    </row>
    <row r="7204" spans="2:5" ht="50.1" customHeight="1">
      <c r="B7204" s="92">
        <v>862</v>
      </c>
      <c r="C7204" s="92" t="s">
        <v>18037</v>
      </c>
      <c r="D7204" s="92" t="s">
        <v>16115</v>
      </c>
      <c r="E7204" s="104">
        <v>4.2300000000000004</v>
      </c>
    </row>
    <row r="7205" spans="2:5" ht="50.1" customHeight="1">
      <c r="B7205" s="92">
        <v>866</v>
      </c>
      <c r="C7205" s="92" t="s">
        <v>18038</v>
      </c>
      <c r="D7205" s="92" t="s">
        <v>16115</v>
      </c>
      <c r="E7205" s="104">
        <v>51.98</v>
      </c>
    </row>
    <row r="7206" spans="2:5" ht="50.1" customHeight="1">
      <c r="B7206" s="92">
        <v>892</v>
      </c>
      <c r="C7206" s="92" t="s">
        <v>18039</v>
      </c>
      <c r="D7206" s="92" t="s">
        <v>16115</v>
      </c>
      <c r="E7206" s="104">
        <v>66.11</v>
      </c>
    </row>
    <row r="7207" spans="2:5" ht="50.1" customHeight="1">
      <c r="B7207" s="92">
        <v>857</v>
      </c>
      <c r="C7207" s="92" t="s">
        <v>18040</v>
      </c>
      <c r="D7207" s="92" t="s">
        <v>16115</v>
      </c>
      <c r="E7207" s="104">
        <v>6.73</v>
      </c>
    </row>
    <row r="7208" spans="2:5" ht="50.1" customHeight="1">
      <c r="B7208" s="92">
        <v>37404</v>
      </c>
      <c r="C7208" s="92" t="s">
        <v>18041</v>
      </c>
      <c r="D7208" s="92" t="s">
        <v>16115</v>
      </c>
      <c r="E7208" s="104">
        <v>79.489999999999995</v>
      </c>
    </row>
    <row r="7209" spans="2:5" ht="50.1" customHeight="1">
      <c r="B7209" s="92">
        <v>868</v>
      </c>
      <c r="C7209" s="92" t="s">
        <v>18042</v>
      </c>
      <c r="D7209" s="92" t="s">
        <v>16115</v>
      </c>
      <c r="E7209" s="104">
        <v>10.39</v>
      </c>
    </row>
    <row r="7210" spans="2:5" ht="50.1" customHeight="1">
      <c r="B7210" s="92">
        <v>870</v>
      </c>
      <c r="C7210" s="92" t="s">
        <v>18043</v>
      </c>
      <c r="D7210" s="92" t="s">
        <v>16115</v>
      </c>
      <c r="E7210" s="104">
        <v>136.97999999999999</v>
      </c>
    </row>
    <row r="7211" spans="2:5" ht="50.1" customHeight="1">
      <c r="B7211" s="92">
        <v>863</v>
      </c>
      <c r="C7211" s="92" t="s">
        <v>18044</v>
      </c>
      <c r="D7211" s="92" t="s">
        <v>16115</v>
      </c>
      <c r="E7211" s="104">
        <v>14.36</v>
      </c>
    </row>
    <row r="7212" spans="2:5" ht="50.1" customHeight="1">
      <c r="B7212" s="92">
        <v>867</v>
      </c>
      <c r="C7212" s="92" t="s">
        <v>18045</v>
      </c>
      <c r="D7212" s="92" t="s">
        <v>16115</v>
      </c>
      <c r="E7212" s="104">
        <v>20</v>
      </c>
    </row>
    <row r="7213" spans="2:5" ht="50.1" customHeight="1">
      <c r="B7213" s="92">
        <v>891</v>
      </c>
      <c r="C7213" s="92" t="s">
        <v>18046</v>
      </c>
      <c r="D7213" s="92" t="s">
        <v>16115</v>
      </c>
      <c r="E7213" s="104">
        <v>230.05</v>
      </c>
    </row>
    <row r="7214" spans="2:5" ht="50.1" customHeight="1">
      <c r="B7214" s="92">
        <v>864</v>
      </c>
      <c r="C7214" s="92" t="s">
        <v>18047</v>
      </c>
      <c r="D7214" s="92" t="s">
        <v>16115</v>
      </c>
      <c r="E7214" s="104">
        <v>28.17</v>
      </c>
    </row>
    <row r="7215" spans="2:5" ht="50.1" customHeight="1">
      <c r="B7215" s="92">
        <v>865</v>
      </c>
      <c r="C7215" s="92" t="s">
        <v>18048</v>
      </c>
      <c r="D7215" s="92" t="s">
        <v>16115</v>
      </c>
      <c r="E7215" s="104">
        <v>39.68</v>
      </c>
    </row>
    <row r="7216" spans="2:5" ht="50.1" customHeight="1">
      <c r="B7216" s="92">
        <v>1006</v>
      </c>
      <c r="C7216" s="92" t="s">
        <v>18049</v>
      </c>
      <c r="D7216" s="92" t="s">
        <v>16115</v>
      </c>
      <c r="E7216" s="104">
        <v>50.56</v>
      </c>
    </row>
    <row r="7217" spans="2:5" ht="50.1" customHeight="1">
      <c r="B7217" s="92">
        <v>948</v>
      </c>
      <c r="C7217" s="92" t="s">
        <v>18050</v>
      </c>
      <c r="D7217" s="92" t="s">
        <v>16115</v>
      </c>
      <c r="E7217" s="104">
        <v>22.2</v>
      </c>
    </row>
    <row r="7218" spans="2:5" ht="50.1" customHeight="1">
      <c r="B7218" s="92">
        <v>947</v>
      </c>
      <c r="C7218" s="92" t="s">
        <v>18051</v>
      </c>
      <c r="D7218" s="92" t="s">
        <v>16115</v>
      </c>
      <c r="E7218" s="104">
        <v>22.59</v>
      </c>
    </row>
    <row r="7219" spans="2:5" ht="50.1" customHeight="1">
      <c r="B7219" s="92">
        <v>911</v>
      </c>
      <c r="C7219" s="92" t="s">
        <v>18052</v>
      </c>
      <c r="D7219" s="92" t="s">
        <v>16115</v>
      </c>
      <c r="E7219" s="104">
        <v>32.85</v>
      </c>
    </row>
    <row r="7220" spans="2:5" ht="50.1" customHeight="1">
      <c r="B7220" s="92">
        <v>925</v>
      </c>
      <c r="C7220" s="92" t="s">
        <v>18053</v>
      </c>
      <c r="D7220" s="92" t="s">
        <v>16115</v>
      </c>
      <c r="E7220" s="104">
        <v>30.36</v>
      </c>
    </row>
    <row r="7221" spans="2:5" ht="50.1" customHeight="1">
      <c r="B7221" s="92">
        <v>954</v>
      </c>
      <c r="C7221" s="92" t="s">
        <v>18054</v>
      </c>
      <c r="D7221" s="92" t="s">
        <v>16115</v>
      </c>
      <c r="E7221" s="104">
        <v>33.54</v>
      </c>
    </row>
    <row r="7222" spans="2:5" ht="50.1" customHeight="1">
      <c r="B7222" s="92">
        <v>901</v>
      </c>
      <c r="C7222" s="92" t="s">
        <v>18055</v>
      </c>
      <c r="D7222" s="92" t="s">
        <v>16115</v>
      </c>
      <c r="E7222" s="104">
        <v>35.9</v>
      </c>
    </row>
    <row r="7223" spans="2:5" ht="50.1" customHeight="1">
      <c r="B7223" s="92">
        <v>926</v>
      </c>
      <c r="C7223" s="92" t="s">
        <v>18056</v>
      </c>
      <c r="D7223" s="92" t="s">
        <v>16115</v>
      </c>
      <c r="E7223" s="104">
        <v>37.94</v>
      </c>
    </row>
    <row r="7224" spans="2:5" ht="50.1" customHeight="1">
      <c r="B7224" s="92">
        <v>912</v>
      </c>
      <c r="C7224" s="92" t="s">
        <v>18057</v>
      </c>
      <c r="D7224" s="92" t="s">
        <v>16115</v>
      </c>
      <c r="E7224" s="104">
        <v>38.17</v>
      </c>
    </row>
    <row r="7225" spans="2:5" ht="50.1" customHeight="1">
      <c r="B7225" s="92">
        <v>955</v>
      </c>
      <c r="C7225" s="92" t="s">
        <v>18058</v>
      </c>
      <c r="D7225" s="92" t="s">
        <v>16115</v>
      </c>
      <c r="E7225" s="104">
        <v>45.56</v>
      </c>
    </row>
    <row r="7226" spans="2:5" ht="50.1" customHeight="1">
      <c r="B7226" s="92">
        <v>946</v>
      </c>
      <c r="C7226" s="92" t="s">
        <v>18059</v>
      </c>
      <c r="D7226" s="92" t="s">
        <v>16115</v>
      </c>
      <c r="E7226" s="104">
        <v>51.22</v>
      </c>
    </row>
    <row r="7227" spans="2:5" ht="50.1" customHeight="1">
      <c r="B7227" s="92">
        <v>953</v>
      </c>
      <c r="C7227" s="92" t="s">
        <v>18060</v>
      </c>
      <c r="D7227" s="92" t="s">
        <v>16115</v>
      </c>
      <c r="E7227" s="104">
        <v>46.61</v>
      </c>
    </row>
    <row r="7228" spans="2:5" ht="50.1" customHeight="1">
      <c r="B7228" s="92">
        <v>902</v>
      </c>
      <c r="C7228" s="92" t="s">
        <v>18061</v>
      </c>
      <c r="D7228" s="92" t="s">
        <v>16115</v>
      </c>
      <c r="E7228" s="104">
        <v>56.66</v>
      </c>
    </row>
    <row r="7229" spans="2:5" ht="50.1" customHeight="1">
      <c r="B7229" s="92">
        <v>927</v>
      </c>
      <c r="C7229" s="92" t="s">
        <v>18062</v>
      </c>
      <c r="D7229" s="92" t="s">
        <v>16115</v>
      </c>
      <c r="E7229" s="104">
        <v>54.92</v>
      </c>
    </row>
    <row r="7230" spans="2:5" ht="50.1" customHeight="1">
      <c r="B7230" s="92">
        <v>913</v>
      </c>
      <c r="C7230" s="92" t="s">
        <v>18063</v>
      </c>
      <c r="D7230" s="92" t="s">
        <v>16115</v>
      </c>
      <c r="E7230" s="104">
        <v>61.3</v>
      </c>
    </row>
    <row r="7231" spans="2:5" ht="50.1" customHeight="1">
      <c r="B7231" s="92">
        <v>903</v>
      </c>
      <c r="C7231" s="92" t="s">
        <v>18064</v>
      </c>
      <c r="D7231" s="92" t="s">
        <v>16115</v>
      </c>
      <c r="E7231" s="104">
        <v>69.38</v>
      </c>
    </row>
    <row r="7232" spans="2:5" ht="50.1" customHeight="1">
      <c r="B7232" s="92">
        <v>945</v>
      </c>
      <c r="C7232" s="92" t="s">
        <v>18065</v>
      </c>
      <c r="D7232" s="92" t="s">
        <v>16115</v>
      </c>
      <c r="E7232" s="104">
        <v>73.39</v>
      </c>
    </row>
    <row r="7233" spans="2:5" ht="50.1" customHeight="1">
      <c r="B7233" s="92">
        <v>914</v>
      </c>
      <c r="C7233" s="92" t="s">
        <v>18066</v>
      </c>
      <c r="D7233" s="92" t="s">
        <v>16115</v>
      </c>
      <c r="E7233" s="104">
        <v>75.180000000000007</v>
      </c>
    </row>
    <row r="7234" spans="2:5" ht="50.1" customHeight="1">
      <c r="B7234" s="92">
        <v>993</v>
      </c>
      <c r="C7234" s="92" t="s">
        <v>18067</v>
      </c>
      <c r="D7234" s="92" t="s">
        <v>16115</v>
      </c>
      <c r="E7234" s="104">
        <v>1.0900000000000001</v>
      </c>
    </row>
    <row r="7235" spans="2:5" ht="50.1" customHeight="1">
      <c r="B7235" s="92">
        <v>1020</v>
      </c>
      <c r="C7235" s="92" t="s">
        <v>18068</v>
      </c>
      <c r="D7235" s="92" t="s">
        <v>16115</v>
      </c>
      <c r="E7235" s="104">
        <v>4.74</v>
      </c>
    </row>
    <row r="7236" spans="2:5" ht="50.1" customHeight="1">
      <c r="B7236" s="92">
        <v>1017</v>
      </c>
      <c r="C7236" s="92" t="s">
        <v>18069</v>
      </c>
      <c r="D7236" s="92" t="s">
        <v>16115</v>
      </c>
      <c r="E7236" s="104">
        <v>52.09</v>
      </c>
    </row>
    <row r="7237" spans="2:5" ht="50.1" customHeight="1">
      <c r="B7237" s="92">
        <v>999</v>
      </c>
      <c r="C7237" s="92" t="s">
        <v>18070</v>
      </c>
      <c r="D7237" s="92" t="s">
        <v>16115</v>
      </c>
      <c r="E7237" s="104">
        <v>64.540000000000006</v>
      </c>
    </row>
    <row r="7238" spans="2:5" ht="50.1" customHeight="1">
      <c r="B7238" s="92">
        <v>995</v>
      </c>
      <c r="C7238" s="92" t="s">
        <v>18071</v>
      </c>
      <c r="D7238" s="92" t="s">
        <v>16115</v>
      </c>
      <c r="E7238" s="104">
        <v>7.27</v>
      </c>
    </row>
    <row r="7239" spans="2:5" ht="50.1" customHeight="1">
      <c r="B7239" s="92">
        <v>1000</v>
      </c>
      <c r="C7239" s="92" t="s">
        <v>18072</v>
      </c>
      <c r="D7239" s="92" t="s">
        <v>16115</v>
      </c>
      <c r="E7239" s="104">
        <v>79.12</v>
      </c>
    </row>
    <row r="7240" spans="2:5" ht="50.1" customHeight="1">
      <c r="B7240" s="92">
        <v>1022</v>
      </c>
      <c r="C7240" s="92" t="s">
        <v>18073</v>
      </c>
      <c r="D7240" s="92" t="s">
        <v>16115</v>
      </c>
      <c r="E7240" s="104">
        <v>1.51</v>
      </c>
    </row>
    <row r="7241" spans="2:5" ht="50.1" customHeight="1">
      <c r="B7241" s="92">
        <v>1015</v>
      </c>
      <c r="C7241" s="92" t="s">
        <v>18074</v>
      </c>
      <c r="D7241" s="92" t="s">
        <v>16115</v>
      </c>
      <c r="E7241" s="104">
        <v>104.18</v>
      </c>
    </row>
    <row r="7242" spans="2:5" ht="50.1" customHeight="1">
      <c r="B7242" s="92">
        <v>996</v>
      </c>
      <c r="C7242" s="92" t="s">
        <v>18075</v>
      </c>
      <c r="D7242" s="92" t="s">
        <v>16115</v>
      </c>
      <c r="E7242" s="104">
        <v>11.07</v>
      </c>
    </row>
    <row r="7243" spans="2:5" ht="50.1" customHeight="1">
      <c r="B7243" s="92">
        <v>1001</v>
      </c>
      <c r="C7243" s="92" t="s">
        <v>18076</v>
      </c>
      <c r="D7243" s="92" t="s">
        <v>16115</v>
      </c>
      <c r="E7243" s="104">
        <v>130.38</v>
      </c>
    </row>
    <row r="7244" spans="2:5" ht="50.1" customHeight="1">
      <c r="B7244" s="92">
        <v>1019</v>
      </c>
      <c r="C7244" s="92" t="s">
        <v>18077</v>
      </c>
      <c r="D7244" s="92" t="s">
        <v>16115</v>
      </c>
      <c r="E7244" s="104">
        <v>15.26</v>
      </c>
    </row>
    <row r="7245" spans="2:5" ht="50.1" customHeight="1">
      <c r="B7245" s="92">
        <v>1021</v>
      </c>
      <c r="C7245" s="92" t="s">
        <v>18078</v>
      </c>
      <c r="D7245" s="92" t="s">
        <v>16115</v>
      </c>
      <c r="E7245" s="104">
        <v>2.16</v>
      </c>
    </row>
    <row r="7246" spans="2:5" ht="50.1" customHeight="1">
      <c r="B7246" s="92">
        <v>39249</v>
      </c>
      <c r="C7246" s="92" t="s">
        <v>18079</v>
      </c>
      <c r="D7246" s="92" t="s">
        <v>16115</v>
      </c>
      <c r="E7246" s="104">
        <v>170.08</v>
      </c>
    </row>
    <row r="7247" spans="2:5" ht="50.1" customHeight="1">
      <c r="B7247" s="92">
        <v>1018</v>
      </c>
      <c r="C7247" s="92" t="s">
        <v>18080</v>
      </c>
      <c r="D7247" s="92" t="s">
        <v>16115</v>
      </c>
      <c r="E7247" s="104">
        <v>21.74</v>
      </c>
    </row>
    <row r="7248" spans="2:5" ht="50.1" customHeight="1">
      <c r="B7248" s="92">
        <v>39250</v>
      </c>
      <c r="C7248" s="92" t="s">
        <v>18081</v>
      </c>
      <c r="D7248" s="92" t="s">
        <v>16115</v>
      </c>
      <c r="E7248" s="104">
        <v>218.49</v>
      </c>
    </row>
    <row r="7249" spans="2:5" ht="50.1" customHeight="1">
      <c r="B7249" s="92">
        <v>994</v>
      </c>
      <c r="C7249" s="92" t="s">
        <v>18082</v>
      </c>
      <c r="D7249" s="92" t="s">
        <v>16115</v>
      </c>
      <c r="E7249" s="104">
        <v>2.96</v>
      </c>
    </row>
    <row r="7250" spans="2:5" ht="50.1" customHeight="1">
      <c r="B7250" s="92">
        <v>977</v>
      </c>
      <c r="C7250" s="92" t="s">
        <v>18083</v>
      </c>
      <c r="D7250" s="92" t="s">
        <v>16115</v>
      </c>
      <c r="E7250" s="104">
        <v>30.12</v>
      </c>
    </row>
    <row r="7251" spans="2:5" ht="50.1" customHeight="1">
      <c r="B7251" s="92">
        <v>998</v>
      </c>
      <c r="C7251" s="92" t="s">
        <v>18084</v>
      </c>
      <c r="D7251" s="92" t="s">
        <v>16115</v>
      </c>
      <c r="E7251" s="104">
        <v>40.01</v>
      </c>
    </row>
    <row r="7252" spans="2:5" ht="50.1" customHeight="1">
      <c r="B7252" s="92">
        <v>39251</v>
      </c>
      <c r="C7252" s="92" t="s">
        <v>18085</v>
      </c>
      <c r="D7252" s="92" t="s">
        <v>16115</v>
      </c>
      <c r="E7252" s="104">
        <v>0.28999999999999998</v>
      </c>
    </row>
    <row r="7253" spans="2:5" ht="50.1" customHeight="1">
      <c r="B7253" s="92">
        <v>1011</v>
      </c>
      <c r="C7253" s="92" t="s">
        <v>18086</v>
      </c>
      <c r="D7253" s="92" t="s">
        <v>16115</v>
      </c>
      <c r="E7253" s="104">
        <v>0.4</v>
      </c>
    </row>
    <row r="7254" spans="2:5" ht="50.1" customHeight="1">
      <c r="B7254" s="92">
        <v>39252</v>
      </c>
      <c r="C7254" s="92" t="s">
        <v>18087</v>
      </c>
      <c r="D7254" s="92" t="s">
        <v>16115</v>
      </c>
      <c r="E7254" s="104">
        <v>0.48</v>
      </c>
    </row>
    <row r="7255" spans="2:5" ht="50.1" customHeight="1">
      <c r="B7255" s="92">
        <v>1013</v>
      </c>
      <c r="C7255" s="92" t="s">
        <v>18088</v>
      </c>
      <c r="D7255" s="92" t="s">
        <v>16115</v>
      </c>
      <c r="E7255" s="104">
        <v>0.64</v>
      </c>
    </row>
    <row r="7256" spans="2:5" ht="50.1" customHeight="1">
      <c r="B7256" s="92">
        <v>980</v>
      </c>
      <c r="C7256" s="92" t="s">
        <v>18089</v>
      </c>
      <c r="D7256" s="92" t="s">
        <v>16115</v>
      </c>
      <c r="E7256" s="104">
        <v>4.34</v>
      </c>
    </row>
    <row r="7257" spans="2:5" ht="50.1" customHeight="1">
      <c r="B7257" s="92">
        <v>39237</v>
      </c>
      <c r="C7257" s="92" t="s">
        <v>18090</v>
      </c>
      <c r="D7257" s="92" t="s">
        <v>16115</v>
      </c>
      <c r="E7257" s="104">
        <v>51.54</v>
      </c>
    </row>
    <row r="7258" spans="2:5" ht="50.1" customHeight="1">
      <c r="B7258" s="92">
        <v>39238</v>
      </c>
      <c r="C7258" s="92" t="s">
        <v>18091</v>
      </c>
      <c r="D7258" s="92" t="s">
        <v>16115</v>
      </c>
      <c r="E7258" s="104">
        <v>64.349999999999994</v>
      </c>
    </row>
    <row r="7259" spans="2:5" ht="50.1" customHeight="1">
      <c r="B7259" s="92">
        <v>979</v>
      </c>
      <c r="C7259" s="92" t="s">
        <v>18092</v>
      </c>
      <c r="D7259" s="92" t="s">
        <v>16115</v>
      </c>
      <c r="E7259" s="104">
        <v>6.7</v>
      </c>
    </row>
    <row r="7260" spans="2:5" ht="50.1" customHeight="1">
      <c r="B7260" s="92">
        <v>39239</v>
      </c>
      <c r="C7260" s="92" t="s">
        <v>18093</v>
      </c>
      <c r="D7260" s="92" t="s">
        <v>16115</v>
      </c>
      <c r="E7260" s="104">
        <v>78.319999999999993</v>
      </c>
    </row>
    <row r="7261" spans="2:5" ht="50.1" customHeight="1">
      <c r="B7261" s="92">
        <v>1014</v>
      </c>
      <c r="C7261" s="92" t="s">
        <v>18094</v>
      </c>
      <c r="D7261" s="92" t="s">
        <v>16115</v>
      </c>
      <c r="E7261" s="104">
        <v>1.01</v>
      </c>
    </row>
    <row r="7262" spans="2:5" ht="50.1" customHeight="1">
      <c r="B7262" s="92">
        <v>39240</v>
      </c>
      <c r="C7262" s="92" t="s">
        <v>18095</v>
      </c>
      <c r="D7262" s="92" t="s">
        <v>16115</v>
      </c>
      <c r="E7262" s="104">
        <v>103.51</v>
      </c>
    </row>
    <row r="7263" spans="2:5" ht="50.1" customHeight="1">
      <c r="B7263" s="92">
        <v>39232</v>
      </c>
      <c r="C7263" s="92" t="s">
        <v>18096</v>
      </c>
      <c r="D7263" s="92" t="s">
        <v>16115</v>
      </c>
      <c r="E7263" s="104">
        <v>10.75</v>
      </c>
    </row>
    <row r="7264" spans="2:5" ht="50.1" customHeight="1">
      <c r="B7264" s="92">
        <v>39233</v>
      </c>
      <c r="C7264" s="92" t="s">
        <v>18097</v>
      </c>
      <c r="D7264" s="92" t="s">
        <v>16115</v>
      </c>
      <c r="E7264" s="104">
        <v>14.78</v>
      </c>
    </row>
    <row r="7265" spans="2:5" ht="50.1" customHeight="1">
      <c r="B7265" s="92">
        <v>981</v>
      </c>
      <c r="C7265" s="92" t="s">
        <v>18098</v>
      </c>
      <c r="D7265" s="92" t="s">
        <v>16115</v>
      </c>
      <c r="E7265" s="104">
        <v>1.81</v>
      </c>
    </row>
    <row r="7266" spans="2:5" ht="50.1" customHeight="1">
      <c r="B7266" s="92">
        <v>39234</v>
      </c>
      <c r="C7266" s="92" t="s">
        <v>18099</v>
      </c>
      <c r="D7266" s="92" t="s">
        <v>16115</v>
      </c>
      <c r="E7266" s="104">
        <v>21.69</v>
      </c>
    </row>
    <row r="7267" spans="2:5" ht="50.1" customHeight="1">
      <c r="B7267" s="92">
        <v>982</v>
      </c>
      <c r="C7267" s="92" t="s">
        <v>18100</v>
      </c>
      <c r="D7267" s="92" t="s">
        <v>16115</v>
      </c>
      <c r="E7267" s="104">
        <v>2.54</v>
      </c>
    </row>
    <row r="7268" spans="2:5" ht="50.1" customHeight="1">
      <c r="B7268" s="92">
        <v>39235</v>
      </c>
      <c r="C7268" s="92" t="s">
        <v>18101</v>
      </c>
      <c r="D7268" s="92" t="s">
        <v>16115</v>
      </c>
      <c r="E7268" s="104">
        <v>30.5</v>
      </c>
    </row>
    <row r="7269" spans="2:5" ht="50.1" customHeight="1">
      <c r="B7269" s="92">
        <v>39236</v>
      </c>
      <c r="C7269" s="92" t="s">
        <v>18102</v>
      </c>
      <c r="D7269" s="92" t="s">
        <v>16115</v>
      </c>
      <c r="E7269" s="104">
        <v>39.99</v>
      </c>
    </row>
    <row r="7270" spans="2:5" ht="50.1" customHeight="1">
      <c r="B7270" s="92">
        <v>876</v>
      </c>
      <c r="C7270" s="92" t="s">
        <v>18103</v>
      </c>
      <c r="D7270" s="92" t="s">
        <v>16115</v>
      </c>
      <c r="E7270" s="104">
        <v>103.22</v>
      </c>
    </row>
    <row r="7271" spans="2:5" ht="50.1" customHeight="1">
      <c r="B7271" s="92">
        <v>877</v>
      </c>
      <c r="C7271" s="92" t="s">
        <v>18104</v>
      </c>
      <c r="D7271" s="92" t="s">
        <v>16115</v>
      </c>
      <c r="E7271" s="104">
        <v>121.35</v>
      </c>
    </row>
    <row r="7272" spans="2:5" ht="50.1" customHeight="1">
      <c r="B7272" s="92">
        <v>882</v>
      </c>
      <c r="C7272" s="92" t="s">
        <v>18105</v>
      </c>
      <c r="D7272" s="92" t="s">
        <v>16115</v>
      </c>
      <c r="E7272" s="104">
        <v>132.22999999999999</v>
      </c>
    </row>
    <row r="7273" spans="2:5" ht="50.1" customHeight="1">
      <c r="B7273" s="92">
        <v>878</v>
      </c>
      <c r="C7273" s="92" t="s">
        <v>18106</v>
      </c>
      <c r="D7273" s="92" t="s">
        <v>16115</v>
      </c>
      <c r="E7273" s="104">
        <v>164.39</v>
      </c>
    </row>
    <row r="7274" spans="2:5" ht="50.1" customHeight="1">
      <c r="B7274" s="92">
        <v>879</v>
      </c>
      <c r="C7274" s="92" t="s">
        <v>18107</v>
      </c>
      <c r="D7274" s="92" t="s">
        <v>16115</v>
      </c>
      <c r="E7274" s="104">
        <v>193.77</v>
      </c>
    </row>
    <row r="7275" spans="2:5" ht="50.1" customHeight="1">
      <c r="B7275" s="92">
        <v>880</v>
      </c>
      <c r="C7275" s="92" t="s">
        <v>18108</v>
      </c>
      <c r="D7275" s="92" t="s">
        <v>16115</v>
      </c>
      <c r="E7275" s="104">
        <v>227.99</v>
      </c>
    </row>
    <row r="7276" spans="2:5" ht="50.1" customHeight="1">
      <c r="B7276" s="92">
        <v>873</v>
      </c>
      <c r="C7276" s="92" t="s">
        <v>18109</v>
      </c>
      <c r="D7276" s="92" t="s">
        <v>16115</v>
      </c>
      <c r="E7276" s="104">
        <v>69.319999999999993</v>
      </c>
    </row>
    <row r="7277" spans="2:5" ht="50.1" customHeight="1">
      <c r="B7277" s="92">
        <v>881</v>
      </c>
      <c r="C7277" s="92" t="s">
        <v>18110</v>
      </c>
      <c r="D7277" s="92" t="s">
        <v>16115</v>
      </c>
      <c r="E7277" s="104">
        <v>311.62</v>
      </c>
    </row>
    <row r="7278" spans="2:5" ht="50.1" customHeight="1">
      <c r="B7278" s="92">
        <v>874</v>
      </c>
      <c r="C7278" s="92" t="s">
        <v>18111</v>
      </c>
      <c r="D7278" s="92" t="s">
        <v>16115</v>
      </c>
      <c r="E7278" s="104">
        <v>82.27</v>
      </c>
    </row>
    <row r="7279" spans="2:5" ht="50.1" customHeight="1">
      <c r="B7279" s="92">
        <v>875</v>
      </c>
      <c r="C7279" s="92" t="s">
        <v>18112</v>
      </c>
      <c r="D7279" s="92" t="s">
        <v>16115</v>
      </c>
      <c r="E7279" s="104">
        <v>98.15</v>
      </c>
    </row>
    <row r="7280" spans="2:5" ht="50.1" customHeight="1">
      <c r="B7280" s="92">
        <v>983</v>
      </c>
      <c r="C7280" s="92" t="s">
        <v>18113</v>
      </c>
      <c r="D7280" s="92" t="s">
        <v>16115</v>
      </c>
      <c r="E7280" s="104">
        <v>0.61</v>
      </c>
    </row>
    <row r="7281" spans="2:5" ht="50.1" customHeight="1">
      <c r="B7281" s="92">
        <v>985</v>
      </c>
      <c r="C7281" s="92" t="s">
        <v>18114</v>
      </c>
      <c r="D7281" s="92" t="s">
        <v>16115</v>
      </c>
      <c r="E7281" s="104">
        <v>4.6100000000000003</v>
      </c>
    </row>
    <row r="7282" spans="2:5" ht="50.1" customHeight="1">
      <c r="B7282" s="92">
        <v>990</v>
      </c>
      <c r="C7282" s="92" t="s">
        <v>18115</v>
      </c>
      <c r="D7282" s="92" t="s">
        <v>16115</v>
      </c>
      <c r="E7282" s="104">
        <v>63.1</v>
      </c>
    </row>
    <row r="7283" spans="2:5" ht="50.1" customHeight="1">
      <c r="B7283" s="92">
        <v>39241</v>
      </c>
      <c r="C7283" s="92" t="s">
        <v>18116</v>
      </c>
      <c r="D7283" s="92" t="s">
        <v>16115</v>
      </c>
      <c r="E7283" s="104">
        <v>7.21</v>
      </c>
    </row>
    <row r="7284" spans="2:5" ht="50.1" customHeight="1">
      <c r="B7284" s="92">
        <v>1005</v>
      </c>
      <c r="C7284" s="92" t="s">
        <v>18117</v>
      </c>
      <c r="D7284" s="92" t="s">
        <v>16115</v>
      </c>
      <c r="E7284" s="104">
        <v>77.45</v>
      </c>
    </row>
    <row r="7285" spans="2:5" ht="50.1" customHeight="1">
      <c r="B7285" s="92">
        <v>984</v>
      </c>
      <c r="C7285" s="92" t="s">
        <v>18118</v>
      </c>
      <c r="D7285" s="92" t="s">
        <v>16115</v>
      </c>
      <c r="E7285" s="104">
        <v>1.59</v>
      </c>
    </row>
    <row r="7286" spans="2:5" ht="50.1" customHeight="1">
      <c r="B7286" s="92">
        <v>991</v>
      </c>
      <c r="C7286" s="92" t="s">
        <v>18119</v>
      </c>
      <c r="D7286" s="92" t="s">
        <v>16115</v>
      </c>
      <c r="E7286" s="104">
        <v>102.33</v>
      </c>
    </row>
    <row r="7287" spans="2:5" ht="50.1" customHeight="1">
      <c r="B7287" s="92">
        <v>986</v>
      </c>
      <c r="C7287" s="92" t="s">
        <v>18120</v>
      </c>
      <c r="D7287" s="92" t="s">
        <v>16115</v>
      </c>
      <c r="E7287" s="104">
        <v>11.02</v>
      </c>
    </row>
    <row r="7288" spans="2:5" ht="50.1" customHeight="1">
      <c r="B7288" s="92">
        <v>1024</v>
      </c>
      <c r="C7288" s="92" t="s">
        <v>18121</v>
      </c>
      <c r="D7288" s="92" t="s">
        <v>16115</v>
      </c>
      <c r="E7288" s="104">
        <v>126.66</v>
      </c>
    </row>
    <row r="7289" spans="2:5" ht="50.1" customHeight="1">
      <c r="B7289" s="92">
        <v>987</v>
      </c>
      <c r="C7289" s="92" t="s">
        <v>18122</v>
      </c>
      <c r="D7289" s="92" t="s">
        <v>16115</v>
      </c>
      <c r="E7289" s="104">
        <v>14.98</v>
      </c>
    </row>
    <row r="7290" spans="2:5" ht="50.1" customHeight="1">
      <c r="B7290" s="92">
        <v>1003</v>
      </c>
      <c r="C7290" s="92" t="s">
        <v>18123</v>
      </c>
      <c r="D7290" s="92" t="s">
        <v>16115</v>
      </c>
      <c r="E7290" s="104">
        <v>2.33</v>
      </c>
    </row>
    <row r="7291" spans="2:5" ht="50.1" customHeight="1">
      <c r="B7291" s="92">
        <v>992</v>
      </c>
      <c r="C7291" s="92" t="s">
        <v>18124</v>
      </c>
      <c r="D7291" s="92" t="s">
        <v>16115</v>
      </c>
      <c r="E7291" s="104">
        <v>163.87</v>
      </c>
    </row>
    <row r="7292" spans="2:5" ht="50.1" customHeight="1">
      <c r="B7292" s="92">
        <v>1007</v>
      </c>
      <c r="C7292" s="92" t="s">
        <v>18125</v>
      </c>
      <c r="D7292" s="92" t="s">
        <v>16115</v>
      </c>
      <c r="E7292" s="104">
        <v>21.25</v>
      </c>
    </row>
    <row r="7293" spans="2:5" ht="50.1" customHeight="1">
      <c r="B7293" s="92">
        <v>39242</v>
      </c>
      <c r="C7293" s="92" t="s">
        <v>18126</v>
      </c>
      <c r="D7293" s="92" t="s">
        <v>16115</v>
      </c>
      <c r="E7293" s="104">
        <v>203.04</v>
      </c>
    </row>
    <row r="7294" spans="2:5" ht="50.1" customHeight="1">
      <c r="B7294" s="92">
        <v>1008</v>
      </c>
      <c r="C7294" s="92" t="s">
        <v>18127</v>
      </c>
      <c r="D7294" s="92" t="s">
        <v>16115</v>
      </c>
      <c r="E7294" s="104">
        <v>2.64</v>
      </c>
    </row>
    <row r="7295" spans="2:5" ht="50.1" customHeight="1">
      <c r="B7295" s="92">
        <v>988</v>
      </c>
      <c r="C7295" s="92" t="s">
        <v>18128</v>
      </c>
      <c r="D7295" s="92" t="s">
        <v>16115</v>
      </c>
      <c r="E7295" s="104">
        <v>29.35</v>
      </c>
    </row>
    <row r="7296" spans="2:5" ht="50.1" customHeight="1">
      <c r="B7296" s="92">
        <v>989</v>
      </c>
      <c r="C7296" s="92" t="s">
        <v>18129</v>
      </c>
      <c r="D7296" s="92" t="s">
        <v>16115</v>
      </c>
      <c r="E7296" s="104">
        <v>39.76</v>
      </c>
    </row>
    <row r="7297" spans="2:5" ht="50.1" customHeight="1">
      <c r="B7297" s="92">
        <v>39598</v>
      </c>
      <c r="C7297" s="92" t="s">
        <v>18130</v>
      </c>
      <c r="D7297" s="92" t="s">
        <v>16115</v>
      </c>
      <c r="E7297" s="104">
        <v>1</v>
      </c>
    </row>
    <row r="7298" spans="2:5" ht="50.1" customHeight="1">
      <c r="B7298" s="92">
        <v>39599</v>
      </c>
      <c r="C7298" s="92" t="s">
        <v>18131</v>
      </c>
      <c r="D7298" s="92" t="s">
        <v>16115</v>
      </c>
      <c r="E7298" s="104">
        <v>1.51</v>
      </c>
    </row>
    <row r="7299" spans="2:5" ht="50.1" customHeight="1">
      <c r="B7299" s="92">
        <v>34602</v>
      </c>
      <c r="C7299" s="92" t="s">
        <v>18132</v>
      </c>
      <c r="D7299" s="92" t="s">
        <v>16115</v>
      </c>
      <c r="E7299" s="104">
        <v>2.09</v>
      </c>
    </row>
    <row r="7300" spans="2:5" ht="50.1" customHeight="1">
      <c r="B7300" s="92">
        <v>34603</v>
      </c>
      <c r="C7300" s="92" t="s">
        <v>18133</v>
      </c>
      <c r="D7300" s="92" t="s">
        <v>16115</v>
      </c>
      <c r="E7300" s="104">
        <v>10.06</v>
      </c>
    </row>
    <row r="7301" spans="2:5" ht="50.1" customHeight="1">
      <c r="B7301" s="92">
        <v>34607</v>
      </c>
      <c r="C7301" s="92" t="s">
        <v>18134</v>
      </c>
      <c r="D7301" s="92" t="s">
        <v>16115</v>
      </c>
      <c r="E7301" s="104">
        <v>4.4800000000000004</v>
      </c>
    </row>
    <row r="7302" spans="2:5" ht="50.1" customHeight="1">
      <c r="B7302" s="92">
        <v>34609</v>
      </c>
      <c r="C7302" s="92" t="s">
        <v>18135</v>
      </c>
      <c r="D7302" s="92" t="s">
        <v>16115</v>
      </c>
      <c r="E7302" s="104">
        <v>6.73</v>
      </c>
    </row>
    <row r="7303" spans="2:5" ht="50.1" customHeight="1">
      <c r="B7303" s="92">
        <v>34618</v>
      </c>
      <c r="C7303" s="92" t="s">
        <v>18136</v>
      </c>
      <c r="D7303" s="92" t="s">
        <v>16115</v>
      </c>
      <c r="E7303" s="104">
        <v>2.77</v>
      </c>
    </row>
    <row r="7304" spans="2:5" ht="50.1" customHeight="1">
      <c r="B7304" s="92">
        <v>34620</v>
      </c>
      <c r="C7304" s="92" t="s">
        <v>18137</v>
      </c>
      <c r="D7304" s="92" t="s">
        <v>16115</v>
      </c>
      <c r="E7304" s="104">
        <v>13.88</v>
      </c>
    </row>
    <row r="7305" spans="2:5" ht="50.1" customHeight="1">
      <c r="B7305" s="92">
        <v>34621</v>
      </c>
      <c r="C7305" s="92" t="s">
        <v>18138</v>
      </c>
      <c r="D7305" s="92" t="s">
        <v>16115</v>
      </c>
      <c r="E7305" s="104">
        <v>6.44</v>
      </c>
    </row>
    <row r="7306" spans="2:5" ht="50.1" customHeight="1">
      <c r="B7306" s="92">
        <v>34622</v>
      </c>
      <c r="C7306" s="92" t="s">
        <v>18139</v>
      </c>
      <c r="D7306" s="92" t="s">
        <v>16115</v>
      </c>
      <c r="E7306" s="104">
        <v>9.1199999999999992</v>
      </c>
    </row>
    <row r="7307" spans="2:5" ht="50.1" customHeight="1">
      <c r="B7307" s="92">
        <v>34624</v>
      </c>
      <c r="C7307" s="92" t="s">
        <v>18140</v>
      </c>
      <c r="D7307" s="92" t="s">
        <v>16115</v>
      </c>
      <c r="E7307" s="104">
        <v>3.54</v>
      </c>
    </row>
    <row r="7308" spans="2:5" ht="50.1" customHeight="1">
      <c r="B7308" s="92">
        <v>34626</v>
      </c>
      <c r="C7308" s="92" t="s">
        <v>18141</v>
      </c>
      <c r="D7308" s="92" t="s">
        <v>16115</v>
      </c>
      <c r="E7308" s="104">
        <v>19.079999999999998</v>
      </c>
    </row>
    <row r="7309" spans="2:5" ht="50.1" customHeight="1">
      <c r="B7309" s="92">
        <v>34627</v>
      </c>
      <c r="C7309" s="92" t="s">
        <v>18142</v>
      </c>
      <c r="D7309" s="92" t="s">
        <v>16115</v>
      </c>
      <c r="E7309" s="104">
        <v>8.2200000000000006</v>
      </c>
    </row>
    <row r="7310" spans="2:5" ht="50.1" customHeight="1">
      <c r="B7310" s="92">
        <v>34629</v>
      </c>
      <c r="C7310" s="92" t="s">
        <v>18143</v>
      </c>
      <c r="D7310" s="92" t="s">
        <v>16115</v>
      </c>
      <c r="E7310" s="104">
        <v>12.04</v>
      </c>
    </row>
    <row r="7311" spans="2:5" ht="50.1" customHeight="1">
      <c r="B7311" s="92">
        <v>39257</v>
      </c>
      <c r="C7311" s="92" t="s">
        <v>18144</v>
      </c>
      <c r="D7311" s="92" t="s">
        <v>16115</v>
      </c>
      <c r="E7311" s="104">
        <v>2.77</v>
      </c>
    </row>
    <row r="7312" spans="2:5" ht="50.1" customHeight="1">
      <c r="B7312" s="92">
        <v>39261</v>
      </c>
      <c r="C7312" s="92" t="s">
        <v>18145</v>
      </c>
      <c r="D7312" s="92" t="s">
        <v>16115</v>
      </c>
      <c r="E7312" s="104">
        <v>14.79</v>
      </c>
    </row>
    <row r="7313" spans="2:5" ht="50.1" customHeight="1">
      <c r="B7313" s="92">
        <v>39268</v>
      </c>
      <c r="C7313" s="92" t="s">
        <v>18146</v>
      </c>
      <c r="D7313" s="92" t="s">
        <v>16115</v>
      </c>
      <c r="E7313" s="104">
        <v>170.66</v>
      </c>
    </row>
    <row r="7314" spans="2:5" ht="50.1" customHeight="1">
      <c r="B7314" s="92">
        <v>39262</v>
      </c>
      <c r="C7314" s="92" t="s">
        <v>18147</v>
      </c>
      <c r="D7314" s="92" t="s">
        <v>16115</v>
      </c>
      <c r="E7314" s="104">
        <v>23.13</v>
      </c>
    </row>
    <row r="7315" spans="2:5" ht="50.1" customHeight="1">
      <c r="B7315" s="92">
        <v>39258</v>
      </c>
      <c r="C7315" s="92" t="s">
        <v>18148</v>
      </c>
      <c r="D7315" s="92" t="s">
        <v>16115</v>
      </c>
      <c r="E7315" s="104">
        <v>4.1100000000000003</v>
      </c>
    </row>
    <row r="7316" spans="2:5" ht="50.1" customHeight="1">
      <c r="B7316" s="92">
        <v>39263</v>
      </c>
      <c r="C7316" s="92" t="s">
        <v>18149</v>
      </c>
      <c r="D7316" s="92" t="s">
        <v>16115</v>
      </c>
      <c r="E7316" s="104">
        <v>35.78</v>
      </c>
    </row>
    <row r="7317" spans="2:5" ht="50.1" customHeight="1">
      <c r="B7317" s="92">
        <v>39264</v>
      </c>
      <c r="C7317" s="92" t="s">
        <v>18150</v>
      </c>
      <c r="D7317" s="92" t="s">
        <v>16115</v>
      </c>
      <c r="E7317" s="104">
        <v>48.45</v>
      </c>
    </row>
    <row r="7318" spans="2:5" ht="50.1" customHeight="1">
      <c r="B7318" s="92">
        <v>39259</v>
      </c>
      <c r="C7318" s="92" t="s">
        <v>18151</v>
      </c>
      <c r="D7318" s="92" t="s">
        <v>16115</v>
      </c>
      <c r="E7318" s="104">
        <v>6.26</v>
      </c>
    </row>
    <row r="7319" spans="2:5" ht="50.1" customHeight="1">
      <c r="B7319" s="92">
        <v>39265</v>
      </c>
      <c r="C7319" s="92" t="s">
        <v>18152</v>
      </c>
      <c r="D7319" s="92" t="s">
        <v>16115</v>
      </c>
      <c r="E7319" s="104">
        <v>71.38</v>
      </c>
    </row>
    <row r="7320" spans="2:5" ht="50.1" customHeight="1">
      <c r="B7320" s="92">
        <v>39260</v>
      </c>
      <c r="C7320" s="92" t="s">
        <v>18153</v>
      </c>
      <c r="D7320" s="92" t="s">
        <v>16115</v>
      </c>
      <c r="E7320" s="104">
        <v>8.92</v>
      </c>
    </row>
    <row r="7321" spans="2:5" ht="50.1" customHeight="1">
      <c r="B7321" s="92">
        <v>39266</v>
      </c>
      <c r="C7321" s="92" t="s">
        <v>18154</v>
      </c>
      <c r="D7321" s="92" t="s">
        <v>16115</v>
      </c>
      <c r="E7321" s="104">
        <v>100.15</v>
      </c>
    </row>
    <row r="7322" spans="2:5" ht="50.1" customHeight="1">
      <c r="B7322" s="92">
        <v>39267</v>
      </c>
      <c r="C7322" s="92" t="s">
        <v>18155</v>
      </c>
      <c r="D7322" s="92" t="s">
        <v>16115</v>
      </c>
      <c r="E7322" s="104">
        <v>131.28</v>
      </c>
    </row>
    <row r="7323" spans="2:5" ht="50.1" customHeight="1">
      <c r="B7323" s="92">
        <v>11901</v>
      </c>
      <c r="C7323" s="92" t="s">
        <v>18156</v>
      </c>
      <c r="D7323" s="92" t="s">
        <v>16115</v>
      </c>
      <c r="E7323" s="104">
        <v>0.34</v>
      </c>
    </row>
    <row r="7324" spans="2:5" ht="50.1" customHeight="1">
      <c r="B7324" s="92">
        <v>11902</v>
      </c>
      <c r="C7324" s="92" t="s">
        <v>18157</v>
      </c>
      <c r="D7324" s="92" t="s">
        <v>16115</v>
      </c>
      <c r="E7324" s="104">
        <v>0.59</v>
      </c>
    </row>
    <row r="7325" spans="2:5" ht="50.1" customHeight="1">
      <c r="B7325" s="92">
        <v>11903</v>
      </c>
      <c r="C7325" s="92" t="s">
        <v>18158</v>
      </c>
      <c r="D7325" s="92" t="s">
        <v>16115</v>
      </c>
      <c r="E7325" s="104">
        <v>0.91</v>
      </c>
    </row>
    <row r="7326" spans="2:5" ht="50.1" customHeight="1">
      <c r="B7326" s="92">
        <v>11904</v>
      </c>
      <c r="C7326" s="92" t="s">
        <v>18159</v>
      </c>
      <c r="D7326" s="92" t="s">
        <v>16115</v>
      </c>
      <c r="E7326" s="104">
        <v>1.1599999999999999</v>
      </c>
    </row>
    <row r="7327" spans="2:5" ht="50.1" customHeight="1">
      <c r="B7327" s="92">
        <v>11905</v>
      </c>
      <c r="C7327" s="92" t="s">
        <v>18160</v>
      </c>
      <c r="D7327" s="92" t="s">
        <v>16115</v>
      </c>
      <c r="E7327" s="104">
        <v>1.56</v>
      </c>
    </row>
    <row r="7328" spans="2:5" ht="50.1" customHeight="1">
      <c r="B7328" s="92">
        <v>11906</v>
      </c>
      <c r="C7328" s="92" t="s">
        <v>18161</v>
      </c>
      <c r="D7328" s="92" t="s">
        <v>16115</v>
      </c>
      <c r="E7328" s="104">
        <v>1.8</v>
      </c>
    </row>
    <row r="7329" spans="2:5" ht="50.1" customHeight="1">
      <c r="B7329" s="92">
        <v>11919</v>
      </c>
      <c r="C7329" s="92" t="s">
        <v>18162</v>
      </c>
      <c r="D7329" s="92" t="s">
        <v>16115</v>
      </c>
      <c r="E7329" s="104">
        <v>3.54</v>
      </c>
    </row>
    <row r="7330" spans="2:5" ht="50.1" customHeight="1">
      <c r="B7330" s="92">
        <v>11920</v>
      </c>
      <c r="C7330" s="92" t="s">
        <v>18163</v>
      </c>
      <c r="D7330" s="92" t="s">
        <v>16115</v>
      </c>
      <c r="E7330" s="104">
        <v>6.86</v>
      </c>
    </row>
    <row r="7331" spans="2:5" ht="50.1" customHeight="1">
      <c r="B7331" s="92">
        <v>11924</v>
      </c>
      <c r="C7331" s="92" t="s">
        <v>18164</v>
      </c>
      <c r="D7331" s="92" t="s">
        <v>16115</v>
      </c>
      <c r="E7331" s="104">
        <v>66.72</v>
      </c>
    </row>
    <row r="7332" spans="2:5" ht="50.1" customHeight="1">
      <c r="B7332" s="92">
        <v>11921</v>
      </c>
      <c r="C7332" s="92" t="s">
        <v>18165</v>
      </c>
      <c r="D7332" s="92" t="s">
        <v>16115</v>
      </c>
      <c r="E7332" s="104">
        <v>9.34</v>
      </c>
    </row>
    <row r="7333" spans="2:5" ht="50.1" customHeight="1">
      <c r="B7333" s="92">
        <v>11922</v>
      </c>
      <c r="C7333" s="92" t="s">
        <v>18166</v>
      </c>
      <c r="D7333" s="92" t="s">
        <v>16115</v>
      </c>
      <c r="E7333" s="104">
        <v>16.579999999999998</v>
      </c>
    </row>
    <row r="7334" spans="2:5" ht="50.1" customHeight="1">
      <c r="B7334" s="92">
        <v>11923</v>
      </c>
      <c r="C7334" s="92" t="s">
        <v>18167</v>
      </c>
      <c r="D7334" s="92" t="s">
        <v>16115</v>
      </c>
      <c r="E7334" s="104">
        <v>27.08</v>
      </c>
    </row>
    <row r="7335" spans="2:5" ht="50.1" customHeight="1">
      <c r="B7335" s="92">
        <v>11916</v>
      </c>
      <c r="C7335" s="92" t="s">
        <v>18168</v>
      </c>
      <c r="D7335" s="92" t="s">
        <v>16115</v>
      </c>
      <c r="E7335" s="104">
        <v>4.59</v>
      </c>
    </row>
    <row r="7336" spans="2:5" ht="50.1" customHeight="1">
      <c r="B7336" s="92">
        <v>11914</v>
      </c>
      <c r="C7336" s="92" t="s">
        <v>18169</v>
      </c>
      <c r="D7336" s="92" t="s">
        <v>16115</v>
      </c>
      <c r="E7336" s="104">
        <v>33.369999999999997</v>
      </c>
    </row>
    <row r="7337" spans="2:5" ht="50.1" customHeight="1">
      <c r="B7337" s="92">
        <v>11917</v>
      </c>
      <c r="C7337" s="92" t="s">
        <v>18170</v>
      </c>
      <c r="D7337" s="92" t="s">
        <v>16115</v>
      </c>
      <c r="E7337" s="104">
        <v>8</v>
      </c>
    </row>
    <row r="7338" spans="2:5" ht="50.1" customHeight="1">
      <c r="B7338" s="92">
        <v>11918</v>
      </c>
      <c r="C7338" s="92" t="s">
        <v>18171</v>
      </c>
      <c r="D7338" s="92" t="s">
        <v>16115</v>
      </c>
      <c r="E7338" s="104">
        <v>10.85</v>
      </c>
    </row>
    <row r="7339" spans="2:5" ht="50.1" customHeight="1">
      <c r="B7339" s="92">
        <v>37734</v>
      </c>
      <c r="C7339" s="92" t="s">
        <v>18172</v>
      </c>
      <c r="D7339" s="92" t="s">
        <v>16114</v>
      </c>
      <c r="E7339" s="104">
        <v>38783.49</v>
      </c>
    </row>
    <row r="7340" spans="2:5" ht="50.1" customHeight="1">
      <c r="B7340" s="92">
        <v>42251</v>
      </c>
      <c r="C7340" s="92" t="s">
        <v>18173</v>
      </c>
      <c r="D7340" s="92" t="s">
        <v>16114</v>
      </c>
      <c r="E7340" s="104">
        <v>44041.02</v>
      </c>
    </row>
    <row r="7341" spans="2:5" ht="50.1" customHeight="1">
      <c r="B7341" s="92">
        <v>37733</v>
      </c>
      <c r="C7341" s="92" t="s">
        <v>18174</v>
      </c>
      <c r="D7341" s="92" t="s">
        <v>16114</v>
      </c>
      <c r="E7341" s="104">
        <v>29079.72</v>
      </c>
    </row>
    <row r="7342" spans="2:5" ht="50.1" customHeight="1">
      <c r="B7342" s="92">
        <v>37735</v>
      </c>
      <c r="C7342" s="92" t="s">
        <v>18175</v>
      </c>
      <c r="D7342" s="92" t="s">
        <v>16114</v>
      </c>
      <c r="E7342" s="104">
        <v>35041.06</v>
      </c>
    </row>
    <row r="7343" spans="2:5" ht="50.1" customHeight="1">
      <c r="B7343" s="92">
        <v>41758</v>
      </c>
      <c r="C7343" s="92" t="s">
        <v>18176</v>
      </c>
      <c r="D7343" s="92" t="s">
        <v>16114</v>
      </c>
      <c r="E7343" s="104">
        <v>126.4</v>
      </c>
    </row>
    <row r="7344" spans="2:5" ht="50.1" customHeight="1">
      <c r="B7344" s="92">
        <v>5090</v>
      </c>
      <c r="C7344" s="92" t="s">
        <v>18177</v>
      </c>
      <c r="D7344" s="92" t="s">
        <v>16114</v>
      </c>
      <c r="E7344" s="104">
        <v>14.48</v>
      </c>
    </row>
    <row r="7345" spans="2:5" ht="50.1" customHeight="1">
      <c r="B7345" s="92">
        <v>5085</v>
      </c>
      <c r="C7345" s="92" t="s">
        <v>18178</v>
      </c>
      <c r="D7345" s="92" t="s">
        <v>16114</v>
      </c>
      <c r="E7345" s="104">
        <v>16.14</v>
      </c>
    </row>
    <row r="7346" spans="2:5" ht="50.1" customHeight="1">
      <c r="B7346" s="92">
        <v>38374</v>
      </c>
      <c r="C7346" s="92" t="s">
        <v>18179</v>
      </c>
      <c r="D7346" s="92" t="s">
        <v>16114</v>
      </c>
      <c r="E7346" s="104">
        <v>815.08</v>
      </c>
    </row>
    <row r="7347" spans="2:5" ht="50.1" customHeight="1">
      <c r="B7347" s="92">
        <v>20212</v>
      </c>
      <c r="C7347" s="92" t="s">
        <v>18180</v>
      </c>
      <c r="D7347" s="92" t="s">
        <v>16115</v>
      </c>
      <c r="E7347" s="104">
        <v>16.39</v>
      </c>
    </row>
    <row r="7348" spans="2:5" ht="50.1" customHeight="1">
      <c r="B7348" s="92">
        <v>4430</v>
      </c>
      <c r="C7348" s="92" t="s">
        <v>18181</v>
      </c>
      <c r="D7348" s="92" t="s">
        <v>16115</v>
      </c>
      <c r="E7348" s="104">
        <v>10.4</v>
      </c>
    </row>
    <row r="7349" spans="2:5" ht="50.1" customHeight="1">
      <c r="B7349" s="92">
        <v>4400</v>
      </c>
      <c r="C7349" s="92" t="s">
        <v>18182</v>
      </c>
      <c r="D7349" s="92" t="s">
        <v>16115</v>
      </c>
      <c r="E7349" s="104">
        <v>13.13</v>
      </c>
    </row>
    <row r="7350" spans="2:5" ht="50.1" customHeight="1">
      <c r="B7350" s="92">
        <v>4500</v>
      </c>
      <c r="C7350" s="92" t="s">
        <v>18183</v>
      </c>
      <c r="D7350" s="92" t="s">
        <v>16115</v>
      </c>
      <c r="E7350" s="104">
        <v>10.18</v>
      </c>
    </row>
    <row r="7351" spans="2:5" ht="50.1" customHeight="1">
      <c r="B7351" s="92">
        <v>4513</v>
      </c>
      <c r="C7351" s="92" t="s">
        <v>18184</v>
      </c>
      <c r="D7351" s="92" t="s">
        <v>16115</v>
      </c>
      <c r="E7351" s="104">
        <v>2.73</v>
      </c>
    </row>
    <row r="7352" spans="2:5" ht="50.1" customHeight="1">
      <c r="B7352" s="92">
        <v>4496</v>
      </c>
      <c r="C7352" s="92" t="s">
        <v>18185</v>
      </c>
      <c r="D7352" s="92" t="s">
        <v>16115</v>
      </c>
      <c r="E7352" s="104">
        <v>7.05</v>
      </c>
    </row>
    <row r="7353" spans="2:5" ht="50.1" customHeight="1">
      <c r="B7353" s="92">
        <v>11871</v>
      </c>
      <c r="C7353" s="92" t="s">
        <v>18186</v>
      </c>
      <c r="D7353" s="92" t="s">
        <v>16114</v>
      </c>
      <c r="E7353" s="104">
        <v>275</v>
      </c>
    </row>
    <row r="7354" spans="2:5" ht="50.1" customHeight="1">
      <c r="B7354" s="92">
        <v>34636</v>
      </c>
      <c r="C7354" s="92" t="s">
        <v>18187</v>
      </c>
      <c r="D7354" s="92" t="s">
        <v>16114</v>
      </c>
      <c r="E7354" s="104">
        <v>335.2</v>
      </c>
    </row>
    <row r="7355" spans="2:5" ht="50.1" customHeight="1">
      <c r="B7355" s="92">
        <v>34639</v>
      </c>
      <c r="C7355" s="92" t="s">
        <v>18188</v>
      </c>
      <c r="D7355" s="92" t="s">
        <v>16114</v>
      </c>
      <c r="E7355" s="104">
        <v>680.79</v>
      </c>
    </row>
    <row r="7356" spans="2:5" ht="50.1" customHeight="1">
      <c r="B7356" s="92">
        <v>34640</v>
      </c>
      <c r="C7356" s="92" t="s">
        <v>18189</v>
      </c>
      <c r="D7356" s="92" t="s">
        <v>16114</v>
      </c>
      <c r="E7356" s="104">
        <v>764.7</v>
      </c>
    </row>
    <row r="7357" spans="2:5" ht="50.1" customHeight="1">
      <c r="B7357" s="92">
        <v>34637</v>
      </c>
      <c r="C7357" s="92" t="s">
        <v>18190</v>
      </c>
      <c r="D7357" s="92" t="s">
        <v>16114</v>
      </c>
      <c r="E7357" s="104">
        <v>192.45</v>
      </c>
    </row>
    <row r="7358" spans="2:5" ht="50.1" customHeight="1">
      <c r="B7358" s="92">
        <v>34638</v>
      </c>
      <c r="C7358" s="92" t="s">
        <v>18191</v>
      </c>
      <c r="D7358" s="92" t="s">
        <v>16114</v>
      </c>
      <c r="E7358" s="104">
        <v>330.03</v>
      </c>
    </row>
    <row r="7359" spans="2:5" ht="50.1" customHeight="1">
      <c r="B7359" s="92">
        <v>11868</v>
      </c>
      <c r="C7359" s="92" t="s">
        <v>18192</v>
      </c>
      <c r="D7359" s="92" t="s">
        <v>16114</v>
      </c>
      <c r="E7359" s="104">
        <v>377.95</v>
      </c>
    </row>
    <row r="7360" spans="2:5" ht="50.1" customHeight="1">
      <c r="B7360" s="92">
        <v>37106</v>
      </c>
      <c r="C7360" s="92" t="s">
        <v>18193</v>
      </c>
      <c r="D7360" s="92" t="s">
        <v>16114</v>
      </c>
      <c r="E7360" s="104">
        <v>3650.56</v>
      </c>
    </row>
    <row r="7361" spans="2:5" ht="50.1" customHeight="1">
      <c r="B7361" s="92">
        <v>11869</v>
      </c>
      <c r="C7361" s="92" t="s">
        <v>18194</v>
      </c>
      <c r="D7361" s="92" t="s">
        <v>16114</v>
      </c>
      <c r="E7361" s="104">
        <v>613.21</v>
      </c>
    </row>
    <row r="7362" spans="2:5" ht="50.1" customHeight="1">
      <c r="B7362" s="92">
        <v>37104</v>
      </c>
      <c r="C7362" s="92" t="s">
        <v>18195</v>
      </c>
      <c r="D7362" s="92" t="s">
        <v>16114</v>
      </c>
      <c r="E7362" s="104">
        <v>790.47</v>
      </c>
    </row>
    <row r="7363" spans="2:5" ht="50.1" customHeight="1">
      <c r="B7363" s="92">
        <v>37105</v>
      </c>
      <c r="C7363" s="92" t="s">
        <v>18196</v>
      </c>
      <c r="D7363" s="92" t="s">
        <v>16114</v>
      </c>
      <c r="E7363" s="104">
        <v>1760.51</v>
      </c>
    </row>
    <row r="7364" spans="2:5" ht="50.1" customHeight="1">
      <c r="B7364" s="92">
        <v>11638</v>
      </c>
      <c r="C7364" s="92" t="s">
        <v>18197</v>
      </c>
      <c r="D7364" s="92" t="s">
        <v>16114</v>
      </c>
      <c r="E7364" s="104">
        <v>111.85</v>
      </c>
    </row>
    <row r="7365" spans="2:5" ht="50.1" customHeight="1">
      <c r="B7365" s="92">
        <v>1030</v>
      </c>
      <c r="C7365" s="92" t="s">
        <v>18198</v>
      </c>
      <c r="D7365" s="92" t="s">
        <v>16114</v>
      </c>
      <c r="E7365" s="104">
        <v>29.6</v>
      </c>
    </row>
    <row r="7366" spans="2:5" ht="50.1" customHeight="1">
      <c r="B7366" s="92">
        <v>11694</v>
      </c>
      <c r="C7366" s="92" t="s">
        <v>18199</v>
      </c>
      <c r="D7366" s="92" t="s">
        <v>16114</v>
      </c>
      <c r="E7366" s="104">
        <v>654.30999999999995</v>
      </c>
    </row>
    <row r="7367" spans="2:5" ht="50.1" customHeight="1">
      <c r="B7367" s="92">
        <v>35277</v>
      </c>
      <c r="C7367" s="92" t="s">
        <v>18200</v>
      </c>
      <c r="D7367" s="92" t="s">
        <v>16114</v>
      </c>
      <c r="E7367" s="104">
        <v>324.42</v>
      </c>
    </row>
    <row r="7368" spans="2:5" ht="50.1" customHeight="1">
      <c r="B7368" s="92">
        <v>10521</v>
      </c>
      <c r="C7368" s="92" t="s">
        <v>18201</v>
      </c>
      <c r="D7368" s="92" t="s">
        <v>16114</v>
      </c>
      <c r="E7368" s="104">
        <v>167.04</v>
      </c>
    </row>
    <row r="7369" spans="2:5" ht="50.1" customHeight="1">
      <c r="B7369" s="92">
        <v>10885</v>
      </c>
      <c r="C7369" s="92" t="s">
        <v>18202</v>
      </c>
      <c r="D7369" s="92" t="s">
        <v>16114</v>
      </c>
      <c r="E7369" s="104">
        <v>211.29</v>
      </c>
    </row>
    <row r="7370" spans="2:5" ht="50.1" customHeight="1">
      <c r="B7370" s="92">
        <v>20962</v>
      </c>
      <c r="C7370" s="92" t="s">
        <v>18203</v>
      </c>
      <c r="D7370" s="92" t="s">
        <v>16114</v>
      </c>
      <c r="E7370" s="104">
        <v>175</v>
      </c>
    </row>
    <row r="7371" spans="2:5" ht="50.1" customHeight="1">
      <c r="B7371" s="92">
        <v>20963</v>
      </c>
      <c r="C7371" s="92" t="s">
        <v>18204</v>
      </c>
      <c r="D7371" s="92" t="s">
        <v>16114</v>
      </c>
      <c r="E7371" s="104">
        <v>213.77</v>
      </c>
    </row>
    <row r="7372" spans="2:5" ht="50.1" customHeight="1">
      <c r="B7372" s="92">
        <v>2555</v>
      </c>
      <c r="C7372" s="92" t="s">
        <v>18205</v>
      </c>
      <c r="D7372" s="92" t="s">
        <v>16114</v>
      </c>
      <c r="E7372" s="104">
        <v>0.95</v>
      </c>
    </row>
    <row r="7373" spans="2:5" ht="50.1" customHeight="1">
      <c r="B7373" s="92">
        <v>2556</v>
      </c>
      <c r="C7373" s="92" t="s">
        <v>18206</v>
      </c>
      <c r="D7373" s="92" t="s">
        <v>16114</v>
      </c>
      <c r="E7373" s="104">
        <v>0.88</v>
      </c>
    </row>
    <row r="7374" spans="2:5" ht="50.1" customHeight="1">
      <c r="B7374" s="92">
        <v>2557</v>
      </c>
      <c r="C7374" s="92" t="s">
        <v>18207</v>
      </c>
      <c r="D7374" s="92" t="s">
        <v>16114</v>
      </c>
      <c r="E7374" s="104">
        <v>1.85</v>
      </c>
    </row>
    <row r="7375" spans="2:5" ht="50.1" customHeight="1">
      <c r="B7375" s="92">
        <v>39810</v>
      </c>
      <c r="C7375" s="92" t="s">
        <v>18208</v>
      </c>
      <c r="D7375" s="92" t="s">
        <v>16114</v>
      </c>
      <c r="E7375" s="104">
        <v>15.16</v>
      </c>
    </row>
    <row r="7376" spans="2:5" ht="50.1" customHeight="1">
      <c r="B7376" s="92">
        <v>39811</v>
      </c>
      <c r="C7376" s="92" t="s">
        <v>18209</v>
      </c>
      <c r="D7376" s="92" t="s">
        <v>16114</v>
      </c>
      <c r="E7376" s="104">
        <v>19.2</v>
      </c>
    </row>
    <row r="7377" spans="2:5" ht="50.1" customHeight="1">
      <c r="B7377" s="92">
        <v>39812</v>
      </c>
      <c r="C7377" s="92" t="s">
        <v>18210</v>
      </c>
      <c r="D7377" s="92" t="s">
        <v>16114</v>
      </c>
      <c r="E7377" s="104">
        <v>29.29</v>
      </c>
    </row>
    <row r="7378" spans="2:5" ht="50.1" customHeight="1">
      <c r="B7378" s="92">
        <v>20254</v>
      </c>
      <c r="C7378" s="92" t="s">
        <v>18211</v>
      </c>
      <c r="D7378" s="92" t="s">
        <v>16114</v>
      </c>
      <c r="E7378" s="104">
        <v>10.25</v>
      </c>
    </row>
    <row r="7379" spans="2:5" ht="50.1" customHeight="1">
      <c r="B7379" s="92">
        <v>39771</v>
      </c>
      <c r="C7379" s="92" t="s">
        <v>18212</v>
      </c>
      <c r="D7379" s="92" t="s">
        <v>16114</v>
      </c>
      <c r="E7379" s="104">
        <v>16.97</v>
      </c>
    </row>
    <row r="7380" spans="2:5" ht="50.1" customHeight="1">
      <c r="B7380" s="92">
        <v>20255</v>
      </c>
      <c r="C7380" s="92" t="s">
        <v>18213</v>
      </c>
      <c r="D7380" s="92" t="s">
        <v>16114</v>
      </c>
      <c r="E7380" s="104">
        <v>28.04</v>
      </c>
    </row>
    <row r="7381" spans="2:5" ht="50.1" customHeight="1">
      <c r="B7381" s="92">
        <v>39772</v>
      </c>
      <c r="C7381" s="92" t="s">
        <v>18214</v>
      </c>
      <c r="D7381" s="92" t="s">
        <v>16114</v>
      </c>
      <c r="E7381" s="104">
        <v>33.61</v>
      </c>
    </row>
    <row r="7382" spans="2:5" ht="50.1" customHeight="1">
      <c r="B7382" s="92">
        <v>20253</v>
      </c>
      <c r="C7382" s="92" t="s">
        <v>18215</v>
      </c>
      <c r="D7382" s="92" t="s">
        <v>16114</v>
      </c>
      <c r="E7382" s="104">
        <v>58.6</v>
      </c>
    </row>
    <row r="7383" spans="2:5" ht="50.1" customHeight="1">
      <c r="B7383" s="92">
        <v>39773</v>
      </c>
      <c r="C7383" s="92" t="s">
        <v>18216</v>
      </c>
      <c r="D7383" s="92" t="s">
        <v>16114</v>
      </c>
      <c r="E7383" s="104">
        <v>60.87</v>
      </c>
    </row>
    <row r="7384" spans="2:5" ht="50.1" customHeight="1">
      <c r="B7384" s="92">
        <v>39774</v>
      </c>
      <c r="C7384" s="92" t="s">
        <v>18217</v>
      </c>
      <c r="D7384" s="92" t="s">
        <v>16114</v>
      </c>
      <c r="E7384" s="104">
        <v>79.09</v>
      </c>
    </row>
    <row r="7385" spans="2:5" ht="50.1" customHeight="1">
      <c r="B7385" s="92">
        <v>39775</v>
      </c>
      <c r="C7385" s="92" t="s">
        <v>18218</v>
      </c>
      <c r="D7385" s="92" t="s">
        <v>16114</v>
      </c>
      <c r="E7385" s="104">
        <v>138.52000000000001</v>
      </c>
    </row>
    <row r="7386" spans="2:5" ht="50.1" customHeight="1">
      <c r="B7386" s="92">
        <v>39776</v>
      </c>
      <c r="C7386" s="92" t="s">
        <v>18219</v>
      </c>
      <c r="D7386" s="92" t="s">
        <v>16114</v>
      </c>
      <c r="E7386" s="104">
        <v>170.48</v>
      </c>
    </row>
    <row r="7387" spans="2:5" ht="50.1" customHeight="1">
      <c r="B7387" s="92">
        <v>39777</v>
      </c>
      <c r="C7387" s="92" t="s">
        <v>18220</v>
      </c>
      <c r="D7387" s="92" t="s">
        <v>16114</v>
      </c>
      <c r="E7387" s="104">
        <v>204.58</v>
      </c>
    </row>
    <row r="7388" spans="2:5" ht="50.1" customHeight="1">
      <c r="B7388" s="92">
        <v>11250</v>
      </c>
      <c r="C7388" s="92" t="s">
        <v>18221</v>
      </c>
      <c r="D7388" s="92" t="s">
        <v>16114</v>
      </c>
      <c r="E7388" s="104">
        <v>30.38</v>
      </c>
    </row>
    <row r="7389" spans="2:5" ht="50.1" customHeight="1">
      <c r="B7389" s="92">
        <v>39766</v>
      </c>
      <c r="C7389" s="92" t="s">
        <v>18222</v>
      </c>
      <c r="D7389" s="92" t="s">
        <v>16114</v>
      </c>
      <c r="E7389" s="104">
        <v>37.08</v>
      </c>
    </row>
    <row r="7390" spans="2:5" ht="50.1" customHeight="1">
      <c r="B7390" s="92">
        <v>11251</v>
      </c>
      <c r="C7390" s="92" t="s">
        <v>18223</v>
      </c>
      <c r="D7390" s="92" t="s">
        <v>16114</v>
      </c>
      <c r="E7390" s="104">
        <v>63.93</v>
      </c>
    </row>
    <row r="7391" spans="2:5" ht="50.1" customHeight="1">
      <c r="B7391" s="92">
        <v>39767</v>
      </c>
      <c r="C7391" s="92" t="s">
        <v>18224</v>
      </c>
      <c r="D7391" s="92" t="s">
        <v>16114</v>
      </c>
      <c r="E7391" s="104">
        <v>84.17</v>
      </c>
    </row>
    <row r="7392" spans="2:5" ht="50.1" customHeight="1">
      <c r="B7392" s="92">
        <v>11253</v>
      </c>
      <c r="C7392" s="92" t="s">
        <v>18225</v>
      </c>
      <c r="D7392" s="92" t="s">
        <v>16114</v>
      </c>
      <c r="E7392" s="104">
        <v>125.73</v>
      </c>
    </row>
    <row r="7393" spans="2:5" ht="50.1" customHeight="1">
      <c r="B7393" s="92">
        <v>11254</v>
      </c>
      <c r="C7393" s="92" t="s">
        <v>18226</v>
      </c>
      <c r="D7393" s="92" t="s">
        <v>16114</v>
      </c>
      <c r="E7393" s="104">
        <v>135.08000000000001</v>
      </c>
    </row>
    <row r="7394" spans="2:5" ht="50.1" customHeight="1">
      <c r="B7394" s="92">
        <v>11255</v>
      </c>
      <c r="C7394" s="92" t="s">
        <v>18227</v>
      </c>
      <c r="D7394" s="92" t="s">
        <v>16114</v>
      </c>
      <c r="E7394" s="104">
        <v>204.58</v>
      </c>
    </row>
    <row r="7395" spans="2:5" ht="50.1" customHeight="1">
      <c r="B7395" s="92">
        <v>11256</v>
      </c>
      <c r="C7395" s="92" t="s">
        <v>18228</v>
      </c>
      <c r="D7395" s="92" t="s">
        <v>16114</v>
      </c>
      <c r="E7395" s="104">
        <v>234.11</v>
      </c>
    </row>
    <row r="7396" spans="2:5" ht="50.1" customHeight="1">
      <c r="B7396" s="92">
        <v>14055</v>
      </c>
      <c r="C7396" s="92" t="s">
        <v>18229</v>
      </c>
      <c r="D7396" s="92" t="s">
        <v>16114</v>
      </c>
      <c r="E7396" s="104">
        <v>415.31</v>
      </c>
    </row>
    <row r="7397" spans="2:5" ht="50.1" customHeight="1">
      <c r="B7397" s="92">
        <v>39768</v>
      </c>
      <c r="C7397" s="92" t="s">
        <v>18230</v>
      </c>
      <c r="D7397" s="92" t="s">
        <v>16114</v>
      </c>
      <c r="E7397" s="104">
        <v>443.14</v>
      </c>
    </row>
    <row r="7398" spans="2:5" ht="50.1" customHeight="1">
      <c r="B7398" s="92">
        <v>11247</v>
      </c>
      <c r="C7398" s="92" t="s">
        <v>18231</v>
      </c>
      <c r="D7398" s="92" t="s">
        <v>16114</v>
      </c>
      <c r="E7398" s="104">
        <v>594.97</v>
      </c>
    </row>
    <row r="7399" spans="2:5" ht="50.1" customHeight="1">
      <c r="B7399" s="92">
        <v>39769</v>
      </c>
      <c r="C7399" s="92" t="s">
        <v>18232</v>
      </c>
      <c r="D7399" s="92" t="s">
        <v>16114</v>
      </c>
      <c r="E7399" s="104">
        <v>721.29</v>
      </c>
    </row>
    <row r="7400" spans="2:5" ht="50.1" customHeight="1">
      <c r="B7400" s="92">
        <v>11249</v>
      </c>
      <c r="C7400" s="92" t="s">
        <v>18233</v>
      </c>
      <c r="D7400" s="92" t="s">
        <v>16114</v>
      </c>
      <c r="E7400" s="104">
        <v>1944.76</v>
      </c>
    </row>
    <row r="7401" spans="2:5" ht="50.1" customHeight="1">
      <c r="B7401" s="92">
        <v>39770</v>
      </c>
      <c r="C7401" s="92" t="s">
        <v>18234</v>
      </c>
      <c r="D7401" s="92" t="s">
        <v>16114</v>
      </c>
      <c r="E7401" s="104">
        <v>2528.77</v>
      </c>
    </row>
    <row r="7402" spans="2:5" ht="50.1" customHeight="1">
      <c r="B7402" s="92">
        <v>10569</v>
      </c>
      <c r="C7402" s="92" t="s">
        <v>18235</v>
      </c>
      <c r="D7402" s="92" t="s">
        <v>16114</v>
      </c>
      <c r="E7402" s="104">
        <v>1.84</v>
      </c>
    </row>
    <row r="7403" spans="2:5" ht="50.1" customHeight="1">
      <c r="B7403" s="92">
        <v>1872</v>
      </c>
      <c r="C7403" s="92" t="s">
        <v>18236</v>
      </c>
      <c r="D7403" s="92" t="s">
        <v>16114</v>
      </c>
      <c r="E7403" s="104">
        <v>1.91</v>
      </c>
    </row>
    <row r="7404" spans="2:5" ht="50.1" customHeight="1">
      <c r="B7404" s="92">
        <v>1873</v>
      </c>
      <c r="C7404" s="92" t="s">
        <v>18237</v>
      </c>
      <c r="D7404" s="92" t="s">
        <v>16114</v>
      </c>
      <c r="E7404" s="104">
        <v>3.8</v>
      </c>
    </row>
    <row r="7405" spans="2:5" ht="50.1" customHeight="1">
      <c r="B7405" s="92">
        <v>39693</v>
      </c>
      <c r="C7405" s="92" t="s">
        <v>18238</v>
      </c>
      <c r="D7405" s="92" t="s">
        <v>16114</v>
      </c>
      <c r="E7405" s="104">
        <v>1109.79</v>
      </c>
    </row>
    <row r="7406" spans="2:5" ht="50.1" customHeight="1">
      <c r="B7406" s="92">
        <v>39692</v>
      </c>
      <c r="C7406" s="92" t="s">
        <v>18239</v>
      </c>
      <c r="D7406" s="92" t="s">
        <v>16114</v>
      </c>
      <c r="E7406" s="104">
        <v>186.81</v>
      </c>
    </row>
    <row r="7407" spans="2:5" ht="50.1" customHeight="1">
      <c r="B7407" s="92">
        <v>39681</v>
      </c>
      <c r="C7407" s="92" t="s">
        <v>18240</v>
      </c>
      <c r="D7407" s="92" t="s">
        <v>16114</v>
      </c>
      <c r="E7407" s="104">
        <v>105.49</v>
      </c>
    </row>
    <row r="7408" spans="2:5" ht="50.1" customHeight="1">
      <c r="B7408" s="92">
        <v>39680</v>
      </c>
      <c r="C7408" s="92" t="s">
        <v>18241</v>
      </c>
      <c r="D7408" s="92" t="s">
        <v>16114</v>
      </c>
      <c r="E7408" s="104">
        <v>54.34</v>
      </c>
    </row>
    <row r="7409" spans="2:5" ht="50.1" customHeight="1">
      <c r="B7409" s="92">
        <v>39682</v>
      </c>
      <c r="C7409" s="92" t="s">
        <v>18242</v>
      </c>
      <c r="D7409" s="92" t="s">
        <v>16114</v>
      </c>
      <c r="E7409" s="104">
        <v>106.55</v>
      </c>
    </row>
    <row r="7410" spans="2:5" ht="50.1" customHeight="1">
      <c r="B7410" s="92">
        <v>39685</v>
      </c>
      <c r="C7410" s="92" t="s">
        <v>18243</v>
      </c>
      <c r="D7410" s="92" t="s">
        <v>16114</v>
      </c>
      <c r="E7410" s="104">
        <v>90.39</v>
      </c>
    </row>
    <row r="7411" spans="2:5" ht="50.1" customHeight="1">
      <c r="B7411" s="92">
        <v>39687</v>
      </c>
      <c r="C7411" s="92" t="s">
        <v>18244</v>
      </c>
      <c r="D7411" s="92" t="s">
        <v>16114</v>
      </c>
      <c r="E7411" s="104">
        <v>170.4</v>
      </c>
    </row>
    <row r="7412" spans="2:5" ht="50.1" customHeight="1">
      <c r="B7412" s="92">
        <v>3280</v>
      </c>
      <c r="C7412" s="92" t="s">
        <v>18245</v>
      </c>
      <c r="D7412" s="92" t="s">
        <v>16114</v>
      </c>
      <c r="E7412" s="104">
        <v>107.77</v>
      </c>
    </row>
    <row r="7413" spans="2:5" ht="50.1" customHeight="1">
      <c r="B7413" s="92">
        <v>11881</v>
      </c>
      <c r="C7413" s="92" t="s">
        <v>18246</v>
      </c>
      <c r="D7413" s="92" t="s">
        <v>16114</v>
      </c>
      <c r="E7413" s="104">
        <v>50.05</v>
      </c>
    </row>
    <row r="7414" spans="2:5" ht="50.1" customHeight="1">
      <c r="B7414" s="92">
        <v>34641</v>
      </c>
      <c r="C7414" s="92" t="s">
        <v>18247</v>
      </c>
      <c r="D7414" s="92" t="s">
        <v>16114</v>
      </c>
      <c r="E7414" s="104">
        <v>40.36</v>
      </c>
    </row>
    <row r="7415" spans="2:5" ht="50.1" customHeight="1">
      <c r="B7415" s="92">
        <v>34643</v>
      </c>
      <c r="C7415" s="92" t="s">
        <v>18248</v>
      </c>
      <c r="D7415" s="92" t="s">
        <v>16114</v>
      </c>
      <c r="E7415" s="104">
        <v>10.5</v>
      </c>
    </row>
    <row r="7416" spans="2:5" ht="50.1" customHeight="1">
      <c r="B7416" s="92">
        <v>3278</v>
      </c>
      <c r="C7416" s="92" t="s">
        <v>18249</v>
      </c>
      <c r="D7416" s="92" t="s">
        <v>16114</v>
      </c>
      <c r="E7416" s="104">
        <v>56.51</v>
      </c>
    </row>
    <row r="7417" spans="2:5" ht="50.1" customHeight="1">
      <c r="B7417" s="92">
        <v>3279</v>
      </c>
      <c r="C7417" s="92" t="s">
        <v>18250</v>
      </c>
      <c r="D7417" s="92" t="s">
        <v>16114</v>
      </c>
      <c r="E7417" s="104">
        <v>93.24</v>
      </c>
    </row>
    <row r="7418" spans="2:5" ht="50.1" customHeight="1">
      <c r="B7418" s="92">
        <v>1062</v>
      </c>
      <c r="C7418" s="92" t="s">
        <v>18251</v>
      </c>
      <c r="D7418" s="92" t="s">
        <v>16114</v>
      </c>
      <c r="E7418" s="104">
        <v>95.9</v>
      </c>
    </row>
    <row r="7419" spans="2:5" ht="50.1" customHeight="1">
      <c r="B7419" s="92">
        <v>39686</v>
      </c>
      <c r="C7419" s="92" t="s">
        <v>18252</v>
      </c>
      <c r="D7419" s="92" t="s">
        <v>16114</v>
      </c>
      <c r="E7419" s="104">
        <v>163.58000000000001</v>
      </c>
    </row>
    <row r="7420" spans="2:5" ht="50.1" customHeight="1">
      <c r="B7420" s="92">
        <v>39683</v>
      </c>
      <c r="C7420" s="92" t="s">
        <v>18253</v>
      </c>
      <c r="D7420" s="92" t="s">
        <v>16114</v>
      </c>
      <c r="E7420" s="104">
        <v>33.26</v>
      </c>
    </row>
    <row r="7421" spans="2:5" ht="50.1" customHeight="1">
      <c r="B7421" s="92">
        <v>1871</v>
      </c>
      <c r="C7421" s="92" t="s">
        <v>18254</v>
      </c>
      <c r="D7421" s="92" t="s">
        <v>16114</v>
      </c>
      <c r="E7421" s="104">
        <v>3.42</v>
      </c>
    </row>
    <row r="7422" spans="2:5" ht="50.1" customHeight="1">
      <c r="B7422" s="92">
        <v>12001</v>
      </c>
      <c r="C7422" s="92" t="s">
        <v>18255</v>
      </c>
      <c r="D7422" s="92" t="s">
        <v>16114</v>
      </c>
      <c r="E7422" s="104">
        <v>4.95</v>
      </c>
    </row>
    <row r="7423" spans="2:5" ht="50.1" customHeight="1">
      <c r="B7423" s="92">
        <v>11882</v>
      </c>
      <c r="C7423" s="92" t="s">
        <v>18256</v>
      </c>
      <c r="D7423" s="92" t="s">
        <v>16114</v>
      </c>
      <c r="E7423" s="104">
        <v>56.51</v>
      </c>
    </row>
    <row r="7424" spans="2:5" ht="50.1" customHeight="1">
      <c r="B7424" s="92">
        <v>39689</v>
      </c>
      <c r="C7424" s="92" t="s">
        <v>18257</v>
      </c>
      <c r="D7424" s="92" t="s">
        <v>16114</v>
      </c>
      <c r="E7424" s="104">
        <v>2131.11</v>
      </c>
    </row>
    <row r="7425" spans="2:5" ht="50.1" customHeight="1">
      <c r="B7425" s="92">
        <v>39688</v>
      </c>
      <c r="C7425" s="92" t="s">
        <v>18258</v>
      </c>
      <c r="D7425" s="92" t="s">
        <v>16114</v>
      </c>
      <c r="E7425" s="104">
        <v>307.94</v>
      </c>
    </row>
    <row r="7426" spans="2:5" ht="50.1" customHeight="1">
      <c r="B7426" s="92">
        <v>1068</v>
      </c>
      <c r="C7426" s="92" t="s">
        <v>18259</v>
      </c>
      <c r="D7426" s="92" t="s">
        <v>16114</v>
      </c>
      <c r="E7426" s="104">
        <v>1286.1199999999999</v>
      </c>
    </row>
    <row r="7427" spans="2:5" ht="50.1" customHeight="1">
      <c r="B7427" s="92">
        <v>39690</v>
      </c>
      <c r="C7427" s="92" t="s">
        <v>18260</v>
      </c>
      <c r="D7427" s="92" t="s">
        <v>16114</v>
      </c>
      <c r="E7427" s="104">
        <v>2892.98</v>
      </c>
    </row>
    <row r="7428" spans="2:5" ht="50.1" customHeight="1">
      <c r="B7428" s="92">
        <v>39691</v>
      </c>
      <c r="C7428" s="92" t="s">
        <v>18261</v>
      </c>
      <c r="D7428" s="92" t="s">
        <v>16114</v>
      </c>
      <c r="E7428" s="104">
        <v>3233.96</v>
      </c>
    </row>
    <row r="7429" spans="2:5" ht="50.1" customHeight="1">
      <c r="B7429" s="92">
        <v>39808</v>
      </c>
      <c r="C7429" s="92" t="s">
        <v>18262</v>
      </c>
      <c r="D7429" s="92" t="s">
        <v>16114</v>
      </c>
      <c r="E7429" s="104">
        <v>55.97</v>
      </c>
    </row>
    <row r="7430" spans="2:5" ht="50.1" customHeight="1">
      <c r="B7430" s="92">
        <v>39809</v>
      </c>
      <c r="C7430" s="92" t="s">
        <v>18263</v>
      </c>
      <c r="D7430" s="92" t="s">
        <v>16114</v>
      </c>
      <c r="E7430" s="104">
        <v>154.51</v>
      </c>
    </row>
    <row r="7431" spans="2:5" ht="50.1" customHeight="1">
      <c r="B7431" s="92">
        <v>11713</v>
      </c>
      <c r="C7431" s="92" t="s">
        <v>18264</v>
      </c>
      <c r="D7431" s="92" t="s">
        <v>16114</v>
      </c>
      <c r="E7431" s="104">
        <v>22.79</v>
      </c>
    </row>
    <row r="7432" spans="2:5" ht="50.1" customHeight="1">
      <c r="B7432" s="92">
        <v>11716</v>
      </c>
      <c r="C7432" s="92" t="s">
        <v>18265</v>
      </c>
      <c r="D7432" s="92" t="s">
        <v>16114</v>
      </c>
      <c r="E7432" s="104">
        <v>9.73</v>
      </c>
    </row>
    <row r="7433" spans="2:5" ht="50.1" customHeight="1">
      <c r="B7433" s="92">
        <v>5103</v>
      </c>
      <c r="C7433" s="92" t="s">
        <v>18266</v>
      </c>
      <c r="D7433" s="92" t="s">
        <v>16114</v>
      </c>
      <c r="E7433" s="104">
        <v>9.8699999999999992</v>
      </c>
    </row>
    <row r="7434" spans="2:5" ht="50.1" customHeight="1">
      <c r="B7434" s="92">
        <v>11712</v>
      </c>
      <c r="C7434" s="92" t="s">
        <v>18267</v>
      </c>
      <c r="D7434" s="92" t="s">
        <v>16114</v>
      </c>
      <c r="E7434" s="104">
        <v>22.98</v>
      </c>
    </row>
    <row r="7435" spans="2:5" ht="50.1" customHeight="1">
      <c r="B7435" s="92">
        <v>11717</v>
      </c>
      <c r="C7435" s="92" t="s">
        <v>18268</v>
      </c>
      <c r="D7435" s="92" t="s">
        <v>16114</v>
      </c>
      <c r="E7435" s="104">
        <v>24.97</v>
      </c>
    </row>
    <row r="7436" spans="2:5" ht="50.1" customHeight="1">
      <c r="B7436" s="92">
        <v>11714</v>
      </c>
      <c r="C7436" s="92" t="s">
        <v>18269</v>
      </c>
      <c r="D7436" s="92" t="s">
        <v>16114</v>
      </c>
      <c r="E7436" s="104">
        <v>31.06</v>
      </c>
    </row>
    <row r="7437" spans="2:5" ht="50.1" customHeight="1">
      <c r="B7437" s="92">
        <v>11715</v>
      </c>
      <c r="C7437" s="92" t="s">
        <v>18270</v>
      </c>
      <c r="D7437" s="92" t="s">
        <v>16114</v>
      </c>
      <c r="E7437" s="104">
        <v>35.75</v>
      </c>
    </row>
    <row r="7438" spans="2:5" ht="50.1" customHeight="1">
      <c r="B7438" s="92">
        <v>11880</v>
      </c>
      <c r="C7438" s="92" t="s">
        <v>18271</v>
      </c>
      <c r="D7438" s="92" t="s">
        <v>16114</v>
      </c>
      <c r="E7438" s="104">
        <v>64.25</v>
      </c>
    </row>
    <row r="7439" spans="2:5" ht="50.1" customHeight="1">
      <c r="B7439" s="92">
        <v>1106</v>
      </c>
      <c r="C7439" s="92" t="s">
        <v>18272</v>
      </c>
      <c r="D7439" s="92" t="s">
        <v>16116</v>
      </c>
      <c r="E7439" s="104">
        <v>0.64</v>
      </c>
    </row>
    <row r="7440" spans="2:5" ht="50.1" customHeight="1">
      <c r="B7440" s="92">
        <v>11161</v>
      </c>
      <c r="C7440" s="92" t="s">
        <v>18273</v>
      </c>
      <c r="D7440" s="92" t="s">
        <v>16116</v>
      </c>
      <c r="E7440" s="104">
        <v>1.06</v>
      </c>
    </row>
    <row r="7441" spans="2:5" ht="50.1" customHeight="1">
      <c r="B7441" s="92">
        <v>1107</v>
      </c>
      <c r="C7441" s="92" t="s">
        <v>18274</v>
      </c>
      <c r="D7441" s="92" t="s">
        <v>16116</v>
      </c>
      <c r="E7441" s="104">
        <v>0.73</v>
      </c>
    </row>
    <row r="7442" spans="2:5" ht="50.1" customHeight="1">
      <c r="B7442" s="92">
        <v>4758</v>
      </c>
      <c r="C7442" s="92" t="s">
        <v>18275</v>
      </c>
      <c r="D7442" s="92" t="s">
        <v>16113</v>
      </c>
      <c r="E7442" s="104">
        <v>17.670000000000002</v>
      </c>
    </row>
    <row r="7443" spans="2:5" ht="50.1" customHeight="1">
      <c r="B7443" s="92">
        <v>41080</v>
      </c>
      <c r="C7443" s="92" t="s">
        <v>18276</v>
      </c>
      <c r="D7443" s="92" t="s">
        <v>16119</v>
      </c>
      <c r="E7443" s="104">
        <v>3129.08</v>
      </c>
    </row>
    <row r="7444" spans="2:5" ht="50.1" customHeight="1">
      <c r="B7444" s="92">
        <v>25963</v>
      </c>
      <c r="C7444" s="92" t="s">
        <v>18277</v>
      </c>
      <c r="D7444" s="92" t="s">
        <v>16116</v>
      </c>
      <c r="E7444" s="104">
        <v>0.09</v>
      </c>
    </row>
    <row r="7445" spans="2:5" ht="50.1" customHeight="1">
      <c r="B7445" s="92">
        <v>4759</v>
      </c>
      <c r="C7445" s="92" t="s">
        <v>18278</v>
      </c>
      <c r="D7445" s="92" t="s">
        <v>16113</v>
      </c>
      <c r="E7445" s="104">
        <v>10.15</v>
      </c>
    </row>
    <row r="7446" spans="2:5" ht="50.1" customHeight="1">
      <c r="B7446" s="92">
        <v>41068</v>
      </c>
      <c r="C7446" s="92" t="s">
        <v>18279</v>
      </c>
      <c r="D7446" s="92" t="s">
        <v>16119</v>
      </c>
      <c r="E7446" s="104">
        <v>1798.66</v>
      </c>
    </row>
    <row r="7447" spans="2:5" ht="50.1" customHeight="1">
      <c r="B7447" s="92">
        <v>1108</v>
      </c>
      <c r="C7447" s="92" t="s">
        <v>18280</v>
      </c>
      <c r="D7447" s="92" t="s">
        <v>16115</v>
      </c>
      <c r="E7447" s="104">
        <v>19.98</v>
      </c>
    </row>
    <row r="7448" spans="2:5" ht="50.1" customHeight="1">
      <c r="B7448" s="92">
        <v>1117</v>
      </c>
      <c r="C7448" s="92" t="s">
        <v>18281</v>
      </c>
      <c r="D7448" s="92" t="s">
        <v>16115</v>
      </c>
      <c r="E7448" s="104">
        <v>23.19</v>
      </c>
    </row>
    <row r="7449" spans="2:5" ht="50.1" customHeight="1">
      <c r="B7449" s="92">
        <v>1118</v>
      </c>
      <c r="C7449" s="92" t="s">
        <v>18282</v>
      </c>
      <c r="D7449" s="92" t="s">
        <v>16115</v>
      </c>
      <c r="E7449" s="104">
        <v>29.82</v>
      </c>
    </row>
    <row r="7450" spans="2:5" ht="50.1" customHeight="1">
      <c r="B7450" s="92">
        <v>1110</v>
      </c>
      <c r="C7450" s="92" t="s">
        <v>18283</v>
      </c>
      <c r="D7450" s="92" t="s">
        <v>16115</v>
      </c>
      <c r="E7450" s="104">
        <v>29.82</v>
      </c>
    </row>
    <row r="7451" spans="2:5" ht="50.1" customHeight="1">
      <c r="B7451" s="92">
        <v>12618</v>
      </c>
      <c r="C7451" s="92" t="s">
        <v>18284</v>
      </c>
      <c r="D7451" s="92" t="s">
        <v>16114</v>
      </c>
      <c r="E7451" s="104">
        <v>41.03</v>
      </c>
    </row>
    <row r="7452" spans="2:5" ht="50.1" customHeight="1">
      <c r="B7452" s="92">
        <v>40871</v>
      </c>
      <c r="C7452" s="92" t="s">
        <v>18285</v>
      </c>
      <c r="D7452" s="92" t="s">
        <v>16115</v>
      </c>
      <c r="E7452" s="104">
        <v>67.59</v>
      </c>
    </row>
    <row r="7453" spans="2:5" ht="50.1" customHeight="1">
      <c r="B7453" s="92">
        <v>40869</v>
      </c>
      <c r="C7453" s="92" t="s">
        <v>18286</v>
      </c>
      <c r="D7453" s="92" t="s">
        <v>16115</v>
      </c>
      <c r="E7453" s="104">
        <v>22.2</v>
      </c>
    </row>
    <row r="7454" spans="2:5" ht="50.1" customHeight="1">
      <c r="B7454" s="92">
        <v>40870</v>
      </c>
      <c r="C7454" s="92" t="s">
        <v>18287</v>
      </c>
      <c r="D7454" s="92" t="s">
        <v>16115</v>
      </c>
      <c r="E7454" s="104">
        <v>33.909999999999997</v>
      </c>
    </row>
    <row r="7455" spans="2:5" ht="50.1" customHeight="1">
      <c r="B7455" s="92">
        <v>1109</v>
      </c>
      <c r="C7455" s="92" t="s">
        <v>18288</v>
      </c>
      <c r="D7455" s="92" t="s">
        <v>16115</v>
      </c>
      <c r="E7455" s="104">
        <v>19.88</v>
      </c>
    </row>
    <row r="7456" spans="2:5" ht="50.1" customHeight="1">
      <c r="B7456" s="92">
        <v>1119</v>
      </c>
      <c r="C7456" s="92" t="s">
        <v>18289</v>
      </c>
      <c r="D7456" s="92" t="s">
        <v>16115</v>
      </c>
      <c r="E7456" s="104">
        <v>14.91</v>
      </c>
    </row>
    <row r="7457" spans="2:5" ht="50.1" customHeight="1">
      <c r="B7457" s="92">
        <v>13115</v>
      </c>
      <c r="C7457" s="92" t="s">
        <v>18290</v>
      </c>
      <c r="D7457" s="92" t="s">
        <v>16115</v>
      </c>
      <c r="E7457" s="104">
        <v>23.64</v>
      </c>
    </row>
    <row r="7458" spans="2:5" ht="50.1" customHeight="1">
      <c r="B7458" s="92">
        <v>10541</v>
      </c>
      <c r="C7458" s="92" t="s">
        <v>18291</v>
      </c>
      <c r="D7458" s="92" t="s">
        <v>16115</v>
      </c>
      <c r="E7458" s="104">
        <v>27.45</v>
      </c>
    </row>
    <row r="7459" spans="2:5" ht="50.1" customHeight="1">
      <c r="B7459" s="92">
        <v>10543</v>
      </c>
      <c r="C7459" s="92" t="s">
        <v>18292</v>
      </c>
      <c r="D7459" s="92" t="s">
        <v>16115</v>
      </c>
      <c r="E7459" s="104">
        <v>53.27</v>
      </c>
    </row>
    <row r="7460" spans="2:5" ht="50.1" customHeight="1">
      <c r="B7460" s="92">
        <v>10544</v>
      </c>
      <c r="C7460" s="92" t="s">
        <v>18293</v>
      </c>
      <c r="D7460" s="92" t="s">
        <v>16115</v>
      </c>
      <c r="E7460" s="104">
        <v>64.06</v>
      </c>
    </row>
    <row r="7461" spans="2:5" ht="50.1" customHeight="1">
      <c r="B7461" s="92">
        <v>10545</v>
      </c>
      <c r="C7461" s="92" t="s">
        <v>18294</v>
      </c>
      <c r="D7461" s="92" t="s">
        <v>16115</v>
      </c>
      <c r="E7461" s="104">
        <v>98.26</v>
      </c>
    </row>
    <row r="7462" spans="2:5" ht="50.1" customHeight="1">
      <c r="B7462" s="92">
        <v>10542</v>
      </c>
      <c r="C7462" s="92" t="s">
        <v>18295</v>
      </c>
      <c r="D7462" s="92" t="s">
        <v>16115</v>
      </c>
      <c r="E7462" s="104">
        <v>37.83</v>
      </c>
    </row>
    <row r="7463" spans="2:5" ht="50.1" customHeight="1">
      <c r="B7463" s="92">
        <v>38365</v>
      </c>
      <c r="C7463" s="92" t="s">
        <v>18296</v>
      </c>
      <c r="D7463" s="92" t="s">
        <v>16112</v>
      </c>
      <c r="E7463" s="104">
        <v>1.4</v>
      </c>
    </row>
    <row r="7464" spans="2:5" ht="50.1" customHeight="1">
      <c r="B7464" s="92">
        <v>37745</v>
      </c>
      <c r="C7464" s="92" t="s">
        <v>18297</v>
      </c>
      <c r="D7464" s="92" t="s">
        <v>16114</v>
      </c>
      <c r="E7464" s="104">
        <v>232148.5</v>
      </c>
    </row>
    <row r="7465" spans="2:5" ht="50.1" customHeight="1">
      <c r="B7465" s="92">
        <v>37754</v>
      </c>
      <c r="C7465" s="92" t="s">
        <v>18298</v>
      </c>
      <c r="D7465" s="92" t="s">
        <v>16114</v>
      </c>
      <c r="E7465" s="104">
        <v>242433.56</v>
      </c>
    </row>
    <row r="7466" spans="2:5" ht="50.1" customHeight="1">
      <c r="B7466" s="92">
        <v>37748</v>
      </c>
      <c r="C7466" s="92" t="s">
        <v>18299</v>
      </c>
      <c r="D7466" s="92" t="s">
        <v>16114</v>
      </c>
      <c r="E7466" s="104">
        <v>246804.7</v>
      </c>
    </row>
    <row r="7467" spans="2:5" ht="50.1" customHeight="1">
      <c r="B7467" s="92">
        <v>37761</v>
      </c>
      <c r="C7467" s="92" t="s">
        <v>18300</v>
      </c>
      <c r="D7467" s="92" t="s">
        <v>16114</v>
      </c>
      <c r="E7467" s="104">
        <v>204231.89</v>
      </c>
    </row>
    <row r="7468" spans="2:5" ht="50.1" customHeight="1">
      <c r="B7468" s="92">
        <v>37757</v>
      </c>
      <c r="C7468" s="92" t="s">
        <v>18301</v>
      </c>
      <c r="D7468" s="92" t="s">
        <v>16114</v>
      </c>
      <c r="E7468" s="104">
        <v>284308.43</v>
      </c>
    </row>
    <row r="7469" spans="2:5" ht="50.1" customHeight="1">
      <c r="B7469" s="92">
        <v>37759</v>
      </c>
      <c r="C7469" s="92" t="s">
        <v>18302</v>
      </c>
      <c r="D7469" s="92" t="s">
        <v>16114</v>
      </c>
      <c r="E7469" s="104">
        <v>285410.42</v>
      </c>
    </row>
    <row r="7470" spans="2:5" ht="50.1" customHeight="1">
      <c r="B7470" s="92">
        <v>37766</v>
      </c>
      <c r="C7470" s="92" t="s">
        <v>18303</v>
      </c>
      <c r="D7470" s="92" t="s">
        <v>16114</v>
      </c>
      <c r="E7470" s="104">
        <v>285410.39</v>
      </c>
    </row>
    <row r="7471" spans="2:5" ht="50.1" customHeight="1">
      <c r="B7471" s="92">
        <v>37752</v>
      </c>
      <c r="C7471" s="92" t="s">
        <v>18304</v>
      </c>
      <c r="D7471" s="92" t="s">
        <v>16114</v>
      </c>
      <c r="E7471" s="104">
        <v>258816.18</v>
      </c>
    </row>
    <row r="7472" spans="2:5" ht="50.1" customHeight="1">
      <c r="B7472" s="92">
        <v>37760</v>
      </c>
      <c r="C7472" s="92" t="s">
        <v>18305</v>
      </c>
      <c r="D7472" s="92" t="s">
        <v>16114</v>
      </c>
      <c r="E7472" s="104">
        <v>272554.08</v>
      </c>
    </row>
    <row r="7473" spans="2:5" ht="50.1" customHeight="1">
      <c r="B7473" s="92">
        <v>37765</v>
      </c>
      <c r="C7473" s="92" t="s">
        <v>18306</v>
      </c>
      <c r="D7473" s="92" t="s">
        <v>16114</v>
      </c>
      <c r="E7473" s="104">
        <v>190273.62</v>
      </c>
    </row>
    <row r="7474" spans="2:5" ht="50.1" customHeight="1">
      <c r="B7474" s="92">
        <v>37746</v>
      </c>
      <c r="C7474" s="92" t="s">
        <v>18307</v>
      </c>
      <c r="D7474" s="92" t="s">
        <v>16114</v>
      </c>
      <c r="E7474" s="104">
        <v>208603.04</v>
      </c>
    </row>
    <row r="7475" spans="2:5" ht="50.1" customHeight="1">
      <c r="B7475" s="92">
        <v>37750</v>
      </c>
      <c r="C7475" s="92" t="s">
        <v>18308</v>
      </c>
      <c r="D7475" s="92" t="s">
        <v>16114</v>
      </c>
      <c r="E7475" s="104">
        <v>207868.41</v>
      </c>
    </row>
    <row r="7476" spans="2:5" ht="50.1" customHeight="1">
      <c r="B7476" s="92">
        <v>37753</v>
      </c>
      <c r="C7476" s="92" t="s">
        <v>18309</v>
      </c>
      <c r="D7476" s="92" t="s">
        <v>16114</v>
      </c>
      <c r="E7476" s="104">
        <v>207133.75</v>
      </c>
    </row>
    <row r="7477" spans="2:5" ht="50.1" customHeight="1">
      <c r="B7477" s="92">
        <v>37756</v>
      </c>
      <c r="C7477" s="92" t="s">
        <v>18310</v>
      </c>
      <c r="D7477" s="92" t="s">
        <v>16114</v>
      </c>
      <c r="E7477" s="104">
        <v>204231.89</v>
      </c>
    </row>
    <row r="7478" spans="2:5" ht="50.1" customHeight="1">
      <c r="B7478" s="92">
        <v>37755</v>
      </c>
      <c r="C7478" s="92" t="s">
        <v>18311</v>
      </c>
      <c r="D7478" s="92" t="s">
        <v>16114</v>
      </c>
      <c r="E7478" s="104">
        <v>296797.44</v>
      </c>
    </row>
    <row r="7479" spans="2:5" ht="50.1" customHeight="1">
      <c r="B7479" s="92">
        <v>37758</v>
      </c>
      <c r="C7479" s="92" t="s">
        <v>18312</v>
      </c>
      <c r="D7479" s="92" t="s">
        <v>16114</v>
      </c>
      <c r="E7479" s="104">
        <v>334999.09999999998</v>
      </c>
    </row>
    <row r="7480" spans="2:5" ht="50.1" customHeight="1">
      <c r="B7480" s="92">
        <v>37747</v>
      </c>
      <c r="C7480" s="92" t="s">
        <v>18313</v>
      </c>
      <c r="D7480" s="92" t="s">
        <v>16114</v>
      </c>
      <c r="E7480" s="104">
        <v>301425.71999999997</v>
      </c>
    </row>
    <row r="7481" spans="2:5" ht="50.1" customHeight="1">
      <c r="B7481" s="92">
        <v>37767</v>
      </c>
      <c r="C7481" s="92" t="s">
        <v>18314</v>
      </c>
      <c r="D7481" s="92" t="s">
        <v>16114</v>
      </c>
      <c r="E7481" s="104">
        <v>318102.21999999997</v>
      </c>
    </row>
    <row r="7482" spans="2:5" ht="50.1" customHeight="1">
      <c r="B7482" s="92">
        <v>37751</v>
      </c>
      <c r="C7482" s="92" t="s">
        <v>18315</v>
      </c>
      <c r="D7482" s="92" t="s">
        <v>16114</v>
      </c>
      <c r="E7482" s="104">
        <v>318102.21999999997</v>
      </c>
    </row>
    <row r="7483" spans="2:5" ht="50.1" customHeight="1">
      <c r="B7483" s="92">
        <v>37749</v>
      </c>
      <c r="C7483" s="92" t="s">
        <v>18316</v>
      </c>
      <c r="D7483" s="92" t="s">
        <v>16114</v>
      </c>
      <c r="E7483" s="104">
        <v>314428.98</v>
      </c>
    </row>
    <row r="7484" spans="2:5" ht="50.1" customHeight="1">
      <c r="B7484" s="92">
        <v>1159</v>
      </c>
      <c r="C7484" s="92" t="s">
        <v>18317</v>
      </c>
      <c r="D7484" s="92" t="s">
        <v>16114</v>
      </c>
      <c r="E7484" s="104">
        <v>158519.31</v>
      </c>
    </row>
    <row r="7485" spans="2:5" ht="50.1" customHeight="1">
      <c r="B7485" s="92">
        <v>12114</v>
      </c>
      <c r="C7485" s="92" t="s">
        <v>18318</v>
      </c>
      <c r="D7485" s="92" t="s">
        <v>16114</v>
      </c>
      <c r="E7485" s="104">
        <v>92.75</v>
      </c>
    </row>
    <row r="7486" spans="2:5" ht="50.1" customHeight="1">
      <c r="B7486" s="92">
        <v>38106</v>
      </c>
      <c r="C7486" s="92" t="s">
        <v>18319</v>
      </c>
      <c r="D7486" s="92" t="s">
        <v>16114</v>
      </c>
      <c r="E7486" s="104">
        <v>12.6</v>
      </c>
    </row>
    <row r="7487" spans="2:5" ht="50.1" customHeight="1">
      <c r="B7487" s="92">
        <v>38085</v>
      </c>
      <c r="C7487" s="92" t="s">
        <v>18320</v>
      </c>
      <c r="D7487" s="92" t="s">
        <v>16114</v>
      </c>
      <c r="E7487" s="104">
        <v>14.89</v>
      </c>
    </row>
    <row r="7488" spans="2:5" ht="50.1" customHeight="1">
      <c r="B7488" s="92">
        <v>38599</v>
      </c>
      <c r="C7488" s="92" t="s">
        <v>18321</v>
      </c>
      <c r="D7488" s="92" t="s">
        <v>16114</v>
      </c>
      <c r="E7488" s="104">
        <v>2.75</v>
      </c>
    </row>
    <row r="7489" spans="2:5" ht="50.1" customHeight="1">
      <c r="B7489" s="92">
        <v>38596</v>
      </c>
      <c r="C7489" s="92" t="s">
        <v>18322</v>
      </c>
      <c r="D7489" s="92" t="s">
        <v>16114</v>
      </c>
      <c r="E7489" s="104">
        <v>1.88</v>
      </c>
    </row>
    <row r="7490" spans="2:5" ht="50.1" customHeight="1">
      <c r="B7490" s="92">
        <v>38600</v>
      </c>
      <c r="C7490" s="92" t="s">
        <v>18323</v>
      </c>
      <c r="D7490" s="92" t="s">
        <v>16114</v>
      </c>
      <c r="E7490" s="104">
        <v>3.23</v>
      </c>
    </row>
    <row r="7491" spans="2:5" ht="50.1" customHeight="1">
      <c r="B7491" s="92">
        <v>38597</v>
      </c>
      <c r="C7491" s="92" t="s">
        <v>18324</v>
      </c>
      <c r="D7491" s="92" t="s">
        <v>16114</v>
      </c>
      <c r="E7491" s="104">
        <v>2.29</v>
      </c>
    </row>
    <row r="7492" spans="2:5" ht="50.1" customHeight="1">
      <c r="B7492" s="92">
        <v>659</v>
      </c>
      <c r="C7492" s="92" t="s">
        <v>18325</v>
      </c>
      <c r="D7492" s="92" t="s">
        <v>16114</v>
      </c>
      <c r="E7492" s="104">
        <v>1.1200000000000001</v>
      </c>
    </row>
    <row r="7493" spans="2:5" ht="50.1" customHeight="1">
      <c r="B7493" s="92">
        <v>660</v>
      </c>
      <c r="C7493" s="92" t="s">
        <v>18326</v>
      </c>
      <c r="D7493" s="92" t="s">
        <v>16114</v>
      </c>
      <c r="E7493" s="104">
        <v>1.63</v>
      </c>
    </row>
    <row r="7494" spans="2:5" ht="50.1" customHeight="1">
      <c r="B7494" s="92">
        <v>658</v>
      </c>
      <c r="C7494" s="92" t="s">
        <v>18327</v>
      </c>
      <c r="D7494" s="92" t="s">
        <v>16114</v>
      </c>
      <c r="E7494" s="104">
        <v>0.9</v>
      </c>
    </row>
    <row r="7495" spans="2:5" ht="50.1" customHeight="1">
      <c r="B7495" s="92">
        <v>38548</v>
      </c>
      <c r="C7495" s="92" t="s">
        <v>18328</v>
      </c>
      <c r="D7495" s="92" t="s">
        <v>16114</v>
      </c>
      <c r="E7495" s="104">
        <v>0.91</v>
      </c>
    </row>
    <row r="7496" spans="2:5" ht="50.1" customHeight="1">
      <c r="B7496" s="92">
        <v>34647</v>
      </c>
      <c r="C7496" s="92" t="s">
        <v>18329</v>
      </c>
      <c r="D7496" s="92" t="s">
        <v>16114</v>
      </c>
      <c r="E7496" s="104">
        <v>1.58</v>
      </c>
    </row>
    <row r="7497" spans="2:5" ht="50.1" customHeight="1">
      <c r="B7497" s="92">
        <v>34649</v>
      </c>
      <c r="C7497" s="92" t="s">
        <v>18330</v>
      </c>
      <c r="D7497" s="92" t="s">
        <v>16114</v>
      </c>
      <c r="E7497" s="104">
        <v>1.62</v>
      </c>
    </row>
    <row r="7498" spans="2:5" ht="50.1" customHeight="1">
      <c r="B7498" s="92">
        <v>34652</v>
      </c>
      <c r="C7498" s="92" t="s">
        <v>18331</v>
      </c>
      <c r="D7498" s="92" t="s">
        <v>16114</v>
      </c>
      <c r="E7498" s="104">
        <v>2.2200000000000002</v>
      </c>
    </row>
    <row r="7499" spans="2:5" ht="50.1" customHeight="1">
      <c r="B7499" s="92">
        <v>34655</v>
      </c>
      <c r="C7499" s="92" t="s">
        <v>18332</v>
      </c>
      <c r="D7499" s="92" t="s">
        <v>16114</v>
      </c>
      <c r="E7499" s="104">
        <v>2.15</v>
      </c>
    </row>
    <row r="7500" spans="2:5" ht="50.1" customHeight="1">
      <c r="B7500" s="92">
        <v>40607</v>
      </c>
      <c r="C7500" s="92" t="s">
        <v>18333</v>
      </c>
      <c r="D7500" s="92" t="s">
        <v>16114</v>
      </c>
      <c r="E7500" s="104">
        <v>3.26</v>
      </c>
    </row>
    <row r="7501" spans="2:5" ht="50.1" customHeight="1">
      <c r="B7501" s="92">
        <v>585</v>
      </c>
      <c r="C7501" s="92" t="s">
        <v>18334</v>
      </c>
      <c r="D7501" s="92" t="s">
        <v>16116</v>
      </c>
      <c r="E7501" s="104">
        <v>27.61</v>
      </c>
    </row>
    <row r="7502" spans="2:5" ht="50.1" customHeight="1">
      <c r="B7502" s="92">
        <v>4777</v>
      </c>
      <c r="C7502" s="92" t="s">
        <v>18335</v>
      </c>
      <c r="D7502" s="92" t="s">
        <v>16116</v>
      </c>
      <c r="E7502" s="104">
        <v>4.3499999999999996</v>
      </c>
    </row>
    <row r="7503" spans="2:5" ht="50.1" customHeight="1">
      <c r="B7503" s="92">
        <v>587</v>
      </c>
      <c r="C7503" s="92" t="s">
        <v>18336</v>
      </c>
      <c r="D7503" s="92" t="s">
        <v>16116</v>
      </c>
      <c r="E7503" s="104">
        <v>29.59</v>
      </c>
    </row>
    <row r="7504" spans="2:5" ht="50.1" customHeight="1">
      <c r="B7504" s="92">
        <v>590</v>
      </c>
      <c r="C7504" s="92" t="s">
        <v>18337</v>
      </c>
      <c r="D7504" s="92" t="s">
        <v>16116</v>
      </c>
      <c r="E7504" s="104">
        <v>28.6</v>
      </c>
    </row>
    <row r="7505" spans="2:5" ht="50.1" customHeight="1">
      <c r="B7505" s="92">
        <v>592</v>
      </c>
      <c r="C7505" s="92" t="s">
        <v>18338</v>
      </c>
      <c r="D7505" s="92" t="s">
        <v>16116</v>
      </c>
      <c r="E7505" s="104">
        <v>29.59</v>
      </c>
    </row>
    <row r="7506" spans="2:5" ht="50.1" customHeight="1">
      <c r="B7506" s="92">
        <v>586</v>
      </c>
      <c r="C7506" s="92" t="s">
        <v>18339</v>
      </c>
      <c r="D7506" s="92" t="s">
        <v>16115</v>
      </c>
      <c r="E7506" s="104">
        <v>17.39</v>
      </c>
    </row>
    <row r="7507" spans="2:5" ht="50.1" customHeight="1">
      <c r="B7507" s="92">
        <v>591</v>
      </c>
      <c r="C7507" s="92" t="s">
        <v>18340</v>
      </c>
      <c r="D7507" s="92" t="s">
        <v>16116</v>
      </c>
      <c r="E7507" s="104">
        <v>27.61</v>
      </c>
    </row>
    <row r="7508" spans="2:5" ht="50.1" customHeight="1">
      <c r="B7508" s="92">
        <v>588</v>
      </c>
      <c r="C7508" s="92" t="s">
        <v>18341</v>
      </c>
      <c r="D7508" s="92" t="s">
        <v>16115</v>
      </c>
      <c r="E7508" s="104">
        <v>27.51</v>
      </c>
    </row>
    <row r="7509" spans="2:5" ht="50.1" customHeight="1">
      <c r="B7509" s="92">
        <v>589</v>
      </c>
      <c r="C7509" s="92" t="s">
        <v>18342</v>
      </c>
      <c r="D7509" s="92" t="s">
        <v>16115</v>
      </c>
      <c r="E7509" s="104">
        <v>46.51</v>
      </c>
    </row>
    <row r="7510" spans="2:5" ht="50.1" customHeight="1">
      <c r="B7510" s="92">
        <v>584</v>
      </c>
      <c r="C7510" s="92" t="s">
        <v>18343</v>
      </c>
      <c r="D7510" s="92" t="s">
        <v>16115</v>
      </c>
      <c r="E7510" s="104">
        <v>29.39</v>
      </c>
    </row>
    <row r="7511" spans="2:5" ht="50.1" customHeight="1">
      <c r="B7511" s="92">
        <v>4912</v>
      </c>
      <c r="C7511" s="92" t="s">
        <v>18344</v>
      </c>
      <c r="D7511" s="92" t="s">
        <v>16116</v>
      </c>
      <c r="E7511" s="104">
        <v>5.05</v>
      </c>
    </row>
    <row r="7512" spans="2:5" ht="50.1" customHeight="1">
      <c r="B7512" s="92">
        <v>574</v>
      </c>
      <c r="C7512" s="92" t="s">
        <v>18345</v>
      </c>
      <c r="D7512" s="92" t="s">
        <v>16115</v>
      </c>
      <c r="E7512" s="104">
        <v>16.04</v>
      </c>
    </row>
    <row r="7513" spans="2:5" ht="50.1" customHeight="1">
      <c r="B7513" s="92">
        <v>567</v>
      </c>
      <c r="C7513" s="92" t="s">
        <v>18346</v>
      </c>
      <c r="D7513" s="92" t="s">
        <v>16115</v>
      </c>
      <c r="E7513" s="104">
        <v>5.94</v>
      </c>
    </row>
    <row r="7514" spans="2:5" ht="50.1" customHeight="1">
      <c r="B7514" s="92">
        <v>568</v>
      </c>
      <c r="C7514" s="92" t="s">
        <v>18347</v>
      </c>
      <c r="D7514" s="92" t="s">
        <v>16115</v>
      </c>
      <c r="E7514" s="104">
        <v>35.979999999999997</v>
      </c>
    </row>
    <row r="7515" spans="2:5" ht="50.1" customHeight="1">
      <c r="B7515" s="92">
        <v>569</v>
      </c>
      <c r="C7515" s="92" t="s">
        <v>18348</v>
      </c>
      <c r="D7515" s="92" t="s">
        <v>16116</v>
      </c>
      <c r="E7515" s="104">
        <v>5</v>
      </c>
    </row>
    <row r="7516" spans="2:5" ht="50.1" customHeight="1">
      <c r="B7516" s="92">
        <v>1165</v>
      </c>
      <c r="C7516" s="92" t="s">
        <v>18349</v>
      </c>
      <c r="D7516" s="92" t="s">
        <v>16114</v>
      </c>
      <c r="E7516" s="104">
        <v>11.98</v>
      </c>
    </row>
    <row r="7517" spans="2:5" ht="50.1" customHeight="1">
      <c r="B7517" s="92">
        <v>1164</v>
      </c>
      <c r="C7517" s="92" t="s">
        <v>18350</v>
      </c>
      <c r="D7517" s="92" t="s">
        <v>16114</v>
      </c>
      <c r="E7517" s="104">
        <v>9.6999999999999993</v>
      </c>
    </row>
    <row r="7518" spans="2:5" ht="50.1" customHeight="1">
      <c r="B7518" s="92">
        <v>1162</v>
      </c>
      <c r="C7518" s="92" t="s">
        <v>18351</v>
      </c>
      <c r="D7518" s="92" t="s">
        <v>16114</v>
      </c>
      <c r="E7518" s="104">
        <v>3.37</v>
      </c>
    </row>
    <row r="7519" spans="2:5" ht="50.1" customHeight="1">
      <c r="B7519" s="92">
        <v>12395</v>
      </c>
      <c r="C7519" s="92" t="s">
        <v>18352</v>
      </c>
      <c r="D7519" s="92" t="s">
        <v>16114</v>
      </c>
      <c r="E7519" s="104">
        <v>3.28</v>
      </c>
    </row>
    <row r="7520" spans="2:5" ht="50.1" customHeight="1">
      <c r="B7520" s="92">
        <v>1170</v>
      </c>
      <c r="C7520" s="92" t="s">
        <v>18353</v>
      </c>
      <c r="D7520" s="92" t="s">
        <v>16114</v>
      </c>
      <c r="E7520" s="104">
        <v>6.36</v>
      </c>
    </row>
    <row r="7521" spans="2:5" ht="50.1" customHeight="1">
      <c r="B7521" s="92">
        <v>1169</v>
      </c>
      <c r="C7521" s="92" t="s">
        <v>18354</v>
      </c>
      <c r="D7521" s="92" t="s">
        <v>16114</v>
      </c>
      <c r="E7521" s="104">
        <v>31.22</v>
      </c>
    </row>
    <row r="7522" spans="2:5" ht="50.1" customHeight="1">
      <c r="B7522" s="92">
        <v>1166</v>
      </c>
      <c r="C7522" s="92" t="s">
        <v>18355</v>
      </c>
      <c r="D7522" s="92" t="s">
        <v>16114</v>
      </c>
      <c r="E7522" s="104">
        <v>17.309999999999999</v>
      </c>
    </row>
    <row r="7523" spans="2:5" ht="50.1" customHeight="1">
      <c r="B7523" s="92">
        <v>1163</v>
      </c>
      <c r="C7523" s="92" t="s">
        <v>18356</v>
      </c>
      <c r="D7523" s="92" t="s">
        <v>16114</v>
      </c>
      <c r="E7523" s="104">
        <v>4.3600000000000003</v>
      </c>
    </row>
    <row r="7524" spans="2:5" ht="50.1" customHeight="1">
      <c r="B7524" s="92">
        <v>12396</v>
      </c>
      <c r="C7524" s="92" t="s">
        <v>18357</v>
      </c>
      <c r="D7524" s="92" t="s">
        <v>16114</v>
      </c>
      <c r="E7524" s="104">
        <v>3.28</v>
      </c>
    </row>
    <row r="7525" spans="2:5" ht="50.1" customHeight="1">
      <c r="B7525" s="92">
        <v>1168</v>
      </c>
      <c r="C7525" s="92" t="s">
        <v>18358</v>
      </c>
      <c r="D7525" s="92" t="s">
        <v>16114</v>
      </c>
      <c r="E7525" s="104">
        <v>44.51</v>
      </c>
    </row>
    <row r="7526" spans="2:5" ht="50.1" customHeight="1">
      <c r="B7526" s="92">
        <v>1167</v>
      </c>
      <c r="C7526" s="92" t="s">
        <v>18359</v>
      </c>
      <c r="D7526" s="92" t="s">
        <v>16114</v>
      </c>
      <c r="E7526" s="104">
        <v>74.45</v>
      </c>
    </row>
    <row r="7527" spans="2:5" ht="50.1" customHeight="1">
      <c r="B7527" s="92">
        <v>36331</v>
      </c>
      <c r="C7527" s="92" t="s">
        <v>18360</v>
      </c>
      <c r="D7527" s="92" t="s">
        <v>16114</v>
      </c>
      <c r="E7527" s="104">
        <v>1.08</v>
      </c>
    </row>
    <row r="7528" spans="2:5" ht="50.1" customHeight="1">
      <c r="B7528" s="92">
        <v>36346</v>
      </c>
      <c r="C7528" s="92" t="s">
        <v>18361</v>
      </c>
      <c r="D7528" s="92" t="s">
        <v>16114</v>
      </c>
      <c r="E7528" s="104">
        <v>1.86</v>
      </c>
    </row>
    <row r="7529" spans="2:5" ht="50.1" customHeight="1">
      <c r="B7529" s="92">
        <v>1210</v>
      </c>
      <c r="C7529" s="92" t="s">
        <v>18362</v>
      </c>
      <c r="D7529" s="92" t="s">
        <v>16114</v>
      </c>
      <c r="E7529" s="104">
        <v>7.56</v>
      </c>
    </row>
    <row r="7530" spans="2:5" ht="50.1" customHeight="1">
      <c r="B7530" s="92">
        <v>1203</v>
      </c>
      <c r="C7530" s="92" t="s">
        <v>18363</v>
      </c>
      <c r="D7530" s="92" t="s">
        <v>16114</v>
      </c>
      <c r="E7530" s="104">
        <v>7.33</v>
      </c>
    </row>
    <row r="7531" spans="2:5" ht="50.1" customHeight="1">
      <c r="B7531" s="92">
        <v>1197</v>
      </c>
      <c r="C7531" s="92" t="s">
        <v>18364</v>
      </c>
      <c r="D7531" s="92" t="s">
        <v>16114</v>
      </c>
      <c r="E7531" s="104">
        <v>0.93</v>
      </c>
    </row>
    <row r="7532" spans="2:5" ht="50.1" customHeight="1">
      <c r="B7532" s="92">
        <v>1202</v>
      </c>
      <c r="C7532" s="92" t="s">
        <v>18365</v>
      </c>
      <c r="D7532" s="92" t="s">
        <v>16114</v>
      </c>
      <c r="E7532" s="104">
        <v>2.52</v>
      </c>
    </row>
    <row r="7533" spans="2:5" ht="50.1" customHeight="1">
      <c r="B7533" s="92">
        <v>1188</v>
      </c>
      <c r="C7533" s="92" t="s">
        <v>18366</v>
      </c>
      <c r="D7533" s="92" t="s">
        <v>16114</v>
      </c>
      <c r="E7533" s="104">
        <v>14.9</v>
      </c>
    </row>
    <row r="7534" spans="2:5" ht="50.1" customHeight="1">
      <c r="B7534" s="92">
        <v>1211</v>
      </c>
      <c r="C7534" s="92" t="s">
        <v>18367</v>
      </c>
      <c r="D7534" s="92" t="s">
        <v>16114</v>
      </c>
      <c r="E7534" s="104">
        <v>7.69</v>
      </c>
    </row>
    <row r="7535" spans="2:5" ht="50.1" customHeight="1">
      <c r="B7535" s="92">
        <v>1198</v>
      </c>
      <c r="C7535" s="92" t="s">
        <v>18368</v>
      </c>
      <c r="D7535" s="92" t="s">
        <v>16114</v>
      </c>
      <c r="E7535" s="104">
        <v>1.38</v>
      </c>
    </row>
    <row r="7536" spans="2:5" ht="50.1" customHeight="1">
      <c r="B7536" s="92">
        <v>1199</v>
      </c>
      <c r="C7536" s="92" t="s">
        <v>18369</v>
      </c>
      <c r="D7536" s="92" t="s">
        <v>16114</v>
      </c>
      <c r="E7536" s="104">
        <v>19.46</v>
      </c>
    </row>
    <row r="7537" spans="2:5" ht="50.1" customHeight="1">
      <c r="B7537" s="92">
        <v>20088</v>
      </c>
      <c r="C7537" s="92" t="s">
        <v>18370</v>
      </c>
      <c r="D7537" s="92" t="s">
        <v>16114</v>
      </c>
      <c r="E7537" s="104">
        <v>8.77</v>
      </c>
    </row>
    <row r="7538" spans="2:5" ht="50.1" customHeight="1">
      <c r="B7538" s="92">
        <v>20089</v>
      </c>
      <c r="C7538" s="92" t="s">
        <v>18371</v>
      </c>
      <c r="D7538" s="92" t="s">
        <v>16114</v>
      </c>
      <c r="E7538" s="104">
        <v>41.81</v>
      </c>
    </row>
    <row r="7539" spans="2:5" ht="50.1" customHeight="1">
      <c r="B7539" s="92">
        <v>20087</v>
      </c>
      <c r="C7539" s="92" t="s">
        <v>18372</v>
      </c>
      <c r="D7539" s="92" t="s">
        <v>16114</v>
      </c>
      <c r="E7539" s="104">
        <v>6.31</v>
      </c>
    </row>
    <row r="7540" spans="2:5" ht="50.1" customHeight="1">
      <c r="B7540" s="92">
        <v>1200</v>
      </c>
      <c r="C7540" s="92" t="s">
        <v>18373</v>
      </c>
      <c r="D7540" s="92" t="s">
        <v>16114</v>
      </c>
      <c r="E7540" s="104">
        <v>5.13</v>
      </c>
    </row>
    <row r="7541" spans="2:5" ht="50.1" customHeight="1">
      <c r="B7541" s="92">
        <v>12909</v>
      </c>
      <c r="C7541" s="92" t="s">
        <v>18374</v>
      </c>
      <c r="D7541" s="92" t="s">
        <v>16114</v>
      </c>
      <c r="E7541" s="104">
        <v>2.3199999999999998</v>
      </c>
    </row>
    <row r="7542" spans="2:5" ht="50.1" customHeight="1">
      <c r="B7542" s="92">
        <v>12910</v>
      </c>
      <c r="C7542" s="92" t="s">
        <v>18375</v>
      </c>
      <c r="D7542" s="92" t="s">
        <v>16114</v>
      </c>
      <c r="E7542" s="104">
        <v>3.88</v>
      </c>
    </row>
    <row r="7543" spans="2:5" ht="50.1" customHeight="1">
      <c r="B7543" s="92">
        <v>1184</v>
      </c>
      <c r="C7543" s="92" t="s">
        <v>18376</v>
      </c>
      <c r="D7543" s="92" t="s">
        <v>16114</v>
      </c>
      <c r="E7543" s="104">
        <v>47.85</v>
      </c>
    </row>
    <row r="7544" spans="2:5" ht="50.1" customHeight="1">
      <c r="B7544" s="92">
        <v>1191</v>
      </c>
      <c r="C7544" s="92" t="s">
        <v>18377</v>
      </c>
      <c r="D7544" s="92" t="s">
        <v>16114</v>
      </c>
      <c r="E7544" s="104">
        <v>0.68</v>
      </c>
    </row>
    <row r="7545" spans="2:5" ht="50.1" customHeight="1">
      <c r="B7545" s="92">
        <v>1185</v>
      </c>
      <c r="C7545" s="92" t="s">
        <v>18378</v>
      </c>
      <c r="D7545" s="92" t="s">
        <v>16114</v>
      </c>
      <c r="E7545" s="104">
        <v>0.77</v>
      </c>
    </row>
    <row r="7546" spans="2:5" ht="50.1" customHeight="1">
      <c r="B7546" s="92">
        <v>1189</v>
      </c>
      <c r="C7546" s="92" t="s">
        <v>18379</v>
      </c>
      <c r="D7546" s="92" t="s">
        <v>16114</v>
      </c>
      <c r="E7546" s="104">
        <v>1.34</v>
      </c>
    </row>
    <row r="7547" spans="2:5" ht="50.1" customHeight="1">
      <c r="B7547" s="92">
        <v>1193</v>
      </c>
      <c r="C7547" s="92" t="s">
        <v>18380</v>
      </c>
      <c r="D7547" s="92" t="s">
        <v>16114</v>
      </c>
      <c r="E7547" s="104">
        <v>2.59</v>
      </c>
    </row>
    <row r="7548" spans="2:5" ht="50.1" customHeight="1">
      <c r="B7548" s="92">
        <v>1194</v>
      </c>
      <c r="C7548" s="92" t="s">
        <v>18381</v>
      </c>
      <c r="D7548" s="92" t="s">
        <v>16114</v>
      </c>
      <c r="E7548" s="104">
        <v>4.91</v>
      </c>
    </row>
    <row r="7549" spans="2:5" ht="50.1" customHeight="1">
      <c r="B7549" s="92">
        <v>1195</v>
      </c>
      <c r="C7549" s="92" t="s">
        <v>18382</v>
      </c>
      <c r="D7549" s="92" t="s">
        <v>16114</v>
      </c>
      <c r="E7549" s="104">
        <v>7.38</v>
      </c>
    </row>
    <row r="7550" spans="2:5" ht="50.1" customHeight="1">
      <c r="B7550" s="92">
        <v>1204</v>
      </c>
      <c r="C7550" s="92" t="s">
        <v>18383</v>
      </c>
      <c r="D7550" s="92" t="s">
        <v>16114</v>
      </c>
      <c r="E7550" s="104">
        <v>13.42</v>
      </c>
    </row>
    <row r="7551" spans="2:5" ht="50.1" customHeight="1">
      <c r="B7551" s="92">
        <v>1205</v>
      </c>
      <c r="C7551" s="92" t="s">
        <v>18384</v>
      </c>
      <c r="D7551" s="92" t="s">
        <v>16114</v>
      </c>
      <c r="E7551" s="104">
        <v>31.84</v>
      </c>
    </row>
    <row r="7552" spans="2:5" ht="50.1" customHeight="1">
      <c r="B7552" s="92">
        <v>1207</v>
      </c>
      <c r="C7552" s="92" t="s">
        <v>18385</v>
      </c>
      <c r="D7552" s="92" t="s">
        <v>16114</v>
      </c>
      <c r="E7552" s="104">
        <v>24.78</v>
      </c>
    </row>
    <row r="7553" spans="2:5" ht="50.1" customHeight="1">
      <c r="B7553" s="92">
        <v>1206</v>
      </c>
      <c r="C7553" s="92" t="s">
        <v>18386</v>
      </c>
      <c r="D7553" s="92" t="s">
        <v>16114</v>
      </c>
      <c r="E7553" s="104">
        <v>6.21</v>
      </c>
    </row>
    <row r="7554" spans="2:5" ht="50.1" customHeight="1">
      <c r="B7554" s="92">
        <v>1183</v>
      </c>
      <c r="C7554" s="92" t="s">
        <v>18387</v>
      </c>
      <c r="D7554" s="92" t="s">
        <v>16114</v>
      </c>
      <c r="E7554" s="104">
        <v>16.18</v>
      </c>
    </row>
    <row r="7555" spans="2:5" ht="50.1" customHeight="1">
      <c r="B7555" s="92">
        <v>42685</v>
      </c>
      <c r="C7555" s="92" t="s">
        <v>18388</v>
      </c>
      <c r="D7555" s="92" t="s">
        <v>16114</v>
      </c>
      <c r="E7555" s="104">
        <v>34.57</v>
      </c>
    </row>
    <row r="7556" spans="2:5" ht="50.1" customHeight="1">
      <c r="B7556" s="92">
        <v>42686</v>
      </c>
      <c r="C7556" s="92" t="s">
        <v>18389</v>
      </c>
      <c r="D7556" s="92" t="s">
        <v>16114</v>
      </c>
      <c r="E7556" s="104">
        <v>53.82</v>
      </c>
    </row>
    <row r="7557" spans="2:5" ht="50.1" customHeight="1">
      <c r="B7557" s="92">
        <v>12894</v>
      </c>
      <c r="C7557" s="92" t="s">
        <v>18390</v>
      </c>
      <c r="D7557" s="92" t="s">
        <v>16114</v>
      </c>
      <c r="E7557" s="104">
        <v>14.67</v>
      </c>
    </row>
    <row r="7558" spans="2:5" ht="50.1" customHeight="1">
      <c r="B7558" s="92">
        <v>12895</v>
      </c>
      <c r="C7558" s="92" t="s">
        <v>18391</v>
      </c>
      <c r="D7558" s="92" t="s">
        <v>16114</v>
      </c>
      <c r="E7558" s="104">
        <v>11.29</v>
      </c>
    </row>
    <row r="7559" spans="2:5" ht="50.1" customHeight="1">
      <c r="B7559" s="92">
        <v>1631</v>
      </c>
      <c r="C7559" s="92" t="s">
        <v>18392</v>
      </c>
      <c r="D7559" s="92" t="s">
        <v>16114</v>
      </c>
      <c r="E7559" s="104">
        <v>218.5</v>
      </c>
    </row>
    <row r="7560" spans="2:5" ht="50.1" customHeight="1">
      <c r="B7560" s="92">
        <v>1633</v>
      </c>
      <c r="C7560" s="92" t="s">
        <v>18393</v>
      </c>
      <c r="D7560" s="92" t="s">
        <v>16114</v>
      </c>
      <c r="E7560" s="104">
        <v>371.24</v>
      </c>
    </row>
    <row r="7561" spans="2:5" ht="50.1" customHeight="1">
      <c r="B7561" s="92">
        <v>10818</v>
      </c>
      <c r="C7561" s="92" t="s">
        <v>18394</v>
      </c>
      <c r="D7561" s="92" t="s">
        <v>16116</v>
      </c>
      <c r="E7561" s="104">
        <v>22.83</v>
      </c>
    </row>
    <row r="7562" spans="2:5" ht="50.1" customHeight="1">
      <c r="B7562" s="92">
        <v>39359</v>
      </c>
      <c r="C7562" s="92" t="s">
        <v>18395</v>
      </c>
      <c r="D7562" s="92" t="s">
        <v>16114</v>
      </c>
      <c r="E7562" s="104">
        <v>21.46</v>
      </c>
    </row>
    <row r="7563" spans="2:5" ht="50.1" customHeight="1">
      <c r="B7563" s="92">
        <v>39360</v>
      </c>
      <c r="C7563" s="92" t="s">
        <v>18396</v>
      </c>
      <c r="D7563" s="92" t="s">
        <v>16114</v>
      </c>
      <c r="E7563" s="104">
        <v>19.5</v>
      </c>
    </row>
    <row r="7564" spans="2:5" ht="50.1" customHeight="1">
      <c r="B7564" s="92">
        <v>10710</v>
      </c>
      <c r="C7564" s="92" t="s">
        <v>18397</v>
      </c>
      <c r="D7564" s="92" t="s">
        <v>16112</v>
      </c>
      <c r="E7564" s="104">
        <v>79.900000000000006</v>
      </c>
    </row>
    <row r="7565" spans="2:5" ht="50.1" customHeight="1">
      <c r="B7565" s="92">
        <v>10709</v>
      </c>
      <c r="C7565" s="92" t="s">
        <v>18398</v>
      </c>
      <c r="D7565" s="92" t="s">
        <v>16112</v>
      </c>
      <c r="E7565" s="104">
        <v>98.16</v>
      </c>
    </row>
    <row r="7566" spans="2:5" ht="50.1" customHeight="1">
      <c r="B7566" s="92">
        <v>39636</v>
      </c>
      <c r="C7566" s="92" t="s">
        <v>18399</v>
      </c>
      <c r="D7566" s="92" t="s">
        <v>16112</v>
      </c>
      <c r="E7566" s="104">
        <v>100.23</v>
      </c>
    </row>
    <row r="7567" spans="2:5" ht="50.1" customHeight="1">
      <c r="B7567" s="92">
        <v>10708</v>
      </c>
      <c r="C7567" s="92" t="s">
        <v>18400</v>
      </c>
      <c r="D7567" s="92" t="s">
        <v>16112</v>
      </c>
      <c r="E7567" s="104">
        <v>30.93</v>
      </c>
    </row>
    <row r="7568" spans="2:5" ht="50.1" customHeight="1">
      <c r="B7568" s="92">
        <v>39635</v>
      </c>
      <c r="C7568" s="92" t="s">
        <v>18401</v>
      </c>
      <c r="D7568" s="92" t="s">
        <v>16112</v>
      </c>
      <c r="E7568" s="104">
        <v>52.66</v>
      </c>
    </row>
    <row r="7569" spans="2:5" ht="50.1" customHeight="1">
      <c r="B7569" s="92">
        <v>6117</v>
      </c>
      <c r="C7569" s="92" t="s">
        <v>18402</v>
      </c>
      <c r="D7569" s="92" t="s">
        <v>16113</v>
      </c>
      <c r="E7569" s="104">
        <v>11.43</v>
      </c>
    </row>
    <row r="7570" spans="2:5" ht="50.1" customHeight="1">
      <c r="B7570" s="92">
        <v>40913</v>
      </c>
      <c r="C7570" s="92" t="s">
        <v>18403</v>
      </c>
      <c r="D7570" s="92" t="s">
        <v>16119</v>
      </c>
      <c r="E7570" s="104">
        <v>2023.59</v>
      </c>
    </row>
    <row r="7571" spans="2:5" ht="50.1" customHeight="1">
      <c r="B7571" s="92">
        <v>1214</v>
      </c>
      <c r="C7571" s="92" t="s">
        <v>18404</v>
      </c>
      <c r="D7571" s="92" t="s">
        <v>16113</v>
      </c>
      <c r="E7571" s="104">
        <v>12.75</v>
      </c>
    </row>
    <row r="7572" spans="2:5" ht="50.1" customHeight="1">
      <c r="B7572" s="92">
        <v>40915</v>
      </c>
      <c r="C7572" s="92" t="s">
        <v>18405</v>
      </c>
      <c r="D7572" s="92" t="s">
        <v>16119</v>
      </c>
      <c r="E7572" s="104">
        <v>2258.89</v>
      </c>
    </row>
    <row r="7573" spans="2:5" ht="50.1" customHeight="1">
      <c r="B7573" s="92">
        <v>1213</v>
      </c>
      <c r="C7573" s="92" t="s">
        <v>18406</v>
      </c>
      <c r="D7573" s="92" t="s">
        <v>16113</v>
      </c>
      <c r="E7573" s="104">
        <v>14.51</v>
      </c>
    </row>
    <row r="7574" spans="2:5" ht="50.1" customHeight="1">
      <c r="B7574" s="92">
        <v>40914</v>
      </c>
      <c r="C7574" s="92" t="s">
        <v>18407</v>
      </c>
      <c r="D7574" s="92" t="s">
        <v>16119</v>
      </c>
      <c r="E7574" s="104">
        <v>2568.4899999999998</v>
      </c>
    </row>
    <row r="7575" spans="2:5" ht="50.1" customHeight="1">
      <c r="B7575" s="92">
        <v>5091</v>
      </c>
      <c r="C7575" s="92" t="s">
        <v>18408</v>
      </c>
      <c r="D7575" s="92" t="s">
        <v>16114</v>
      </c>
      <c r="E7575" s="104">
        <v>14.14</v>
      </c>
    </row>
    <row r="7576" spans="2:5" ht="50.1" customHeight="1">
      <c r="B7576" s="92">
        <v>14615</v>
      </c>
      <c r="C7576" s="92" t="s">
        <v>18409</v>
      </c>
      <c r="D7576" s="92" t="s">
        <v>16114</v>
      </c>
      <c r="E7576" s="104">
        <v>3865.25</v>
      </c>
    </row>
    <row r="7577" spans="2:5" ht="50.1" customHeight="1">
      <c r="B7577" s="92">
        <v>2711</v>
      </c>
      <c r="C7577" s="92" t="s">
        <v>18410</v>
      </c>
      <c r="D7577" s="92" t="s">
        <v>16114</v>
      </c>
      <c r="E7577" s="104">
        <v>120.9</v>
      </c>
    </row>
    <row r="7578" spans="2:5" ht="50.1" customHeight="1">
      <c r="B7578" s="92">
        <v>37727</v>
      </c>
      <c r="C7578" s="92" t="s">
        <v>18411</v>
      </c>
      <c r="D7578" s="92" t="s">
        <v>16114</v>
      </c>
      <c r="E7578" s="104">
        <v>9040</v>
      </c>
    </row>
    <row r="7579" spans="2:5" ht="50.1" customHeight="1">
      <c r="B7579" s="92">
        <v>37728</v>
      </c>
      <c r="C7579" s="92" t="s">
        <v>18412</v>
      </c>
      <c r="D7579" s="92" t="s">
        <v>16114</v>
      </c>
      <c r="E7579" s="104">
        <v>12264.05</v>
      </c>
    </row>
    <row r="7580" spans="2:5" ht="50.1" customHeight="1">
      <c r="B7580" s="92">
        <v>37729</v>
      </c>
      <c r="C7580" s="92" t="s">
        <v>18413</v>
      </c>
      <c r="D7580" s="92" t="s">
        <v>16114</v>
      </c>
      <c r="E7580" s="104">
        <v>13275.52</v>
      </c>
    </row>
    <row r="7581" spans="2:5" ht="50.1" customHeight="1">
      <c r="B7581" s="92">
        <v>37730</v>
      </c>
      <c r="C7581" s="92" t="s">
        <v>18414</v>
      </c>
      <c r="D7581" s="92" t="s">
        <v>16114</v>
      </c>
      <c r="E7581" s="104">
        <v>14286.99</v>
      </c>
    </row>
    <row r="7582" spans="2:5" ht="50.1" customHeight="1">
      <c r="B7582" s="92">
        <v>37731</v>
      </c>
      <c r="C7582" s="92" t="s">
        <v>18415</v>
      </c>
      <c r="D7582" s="92" t="s">
        <v>16114</v>
      </c>
      <c r="E7582" s="104">
        <v>15298.46</v>
      </c>
    </row>
    <row r="7583" spans="2:5" ht="50.1" customHeight="1">
      <c r="B7583" s="92">
        <v>37732</v>
      </c>
      <c r="C7583" s="92" t="s">
        <v>18416</v>
      </c>
      <c r="D7583" s="92" t="s">
        <v>16114</v>
      </c>
      <c r="E7583" s="104">
        <v>17447.830000000002</v>
      </c>
    </row>
    <row r="7584" spans="2:5" ht="50.1" customHeight="1">
      <c r="B7584" s="92">
        <v>42250</v>
      </c>
      <c r="C7584" s="92" t="s">
        <v>18417</v>
      </c>
      <c r="D7584" s="92" t="s">
        <v>16122</v>
      </c>
      <c r="E7584" s="104">
        <v>1871.96</v>
      </c>
    </row>
    <row r="7585" spans="2:5" ht="50.1" customHeight="1">
      <c r="B7585" s="92">
        <v>42256</v>
      </c>
      <c r="C7585" s="92" t="s">
        <v>18418</v>
      </c>
      <c r="D7585" s="92" t="s">
        <v>16116</v>
      </c>
      <c r="E7585" s="104">
        <v>3.92</v>
      </c>
    </row>
    <row r="7586" spans="2:5" ht="50.1" customHeight="1">
      <c r="B7586" s="92">
        <v>4743</v>
      </c>
      <c r="C7586" s="92" t="s">
        <v>18419</v>
      </c>
      <c r="D7586" s="92" t="s">
        <v>16118</v>
      </c>
      <c r="E7586" s="104">
        <v>32.46</v>
      </c>
    </row>
    <row r="7587" spans="2:5" ht="50.1" customHeight="1">
      <c r="B7587" s="92">
        <v>4744</v>
      </c>
      <c r="C7587" s="92" t="s">
        <v>18420</v>
      </c>
      <c r="D7587" s="92" t="s">
        <v>16118</v>
      </c>
      <c r="E7587" s="104">
        <v>42.44</v>
      </c>
    </row>
    <row r="7588" spans="2:5" ht="50.1" customHeight="1">
      <c r="B7588" s="92">
        <v>4745</v>
      </c>
      <c r="C7588" s="92" t="s">
        <v>18421</v>
      </c>
      <c r="D7588" s="92" t="s">
        <v>16118</v>
      </c>
      <c r="E7588" s="104">
        <v>56.85</v>
      </c>
    </row>
    <row r="7589" spans="2:5" ht="50.1" customHeight="1">
      <c r="B7589" s="92">
        <v>36496</v>
      </c>
      <c r="C7589" s="92" t="s">
        <v>18422</v>
      </c>
      <c r="D7589" s="92" t="s">
        <v>16114</v>
      </c>
      <c r="E7589" s="104">
        <v>9813.7999999999993</v>
      </c>
    </row>
    <row r="7590" spans="2:5" ht="50.1" customHeight="1">
      <c r="B7590" s="92">
        <v>10630</v>
      </c>
      <c r="C7590" s="92" t="s">
        <v>18423</v>
      </c>
      <c r="D7590" s="92" t="s">
        <v>16114</v>
      </c>
      <c r="E7590" s="104">
        <v>430682.54</v>
      </c>
    </row>
    <row r="7591" spans="2:5" ht="50.1" customHeight="1">
      <c r="B7591" s="92">
        <v>37762</v>
      </c>
      <c r="C7591" s="92" t="s">
        <v>18424</v>
      </c>
      <c r="D7591" s="92" t="s">
        <v>16114</v>
      </c>
      <c r="E7591" s="104">
        <v>369370.17</v>
      </c>
    </row>
    <row r="7592" spans="2:5" ht="50.1" customHeight="1">
      <c r="B7592" s="92">
        <v>37763</v>
      </c>
      <c r="C7592" s="92" t="s">
        <v>18425</v>
      </c>
      <c r="D7592" s="92" t="s">
        <v>16114</v>
      </c>
      <c r="E7592" s="104">
        <v>373856.39</v>
      </c>
    </row>
    <row r="7593" spans="2:5" ht="50.1" customHeight="1">
      <c r="B7593" s="92">
        <v>41992</v>
      </c>
      <c r="C7593" s="92" t="s">
        <v>18426</v>
      </c>
      <c r="D7593" s="92" t="s">
        <v>16114</v>
      </c>
      <c r="E7593" s="104">
        <v>425000</v>
      </c>
    </row>
    <row r="7594" spans="2:5" ht="50.1" customHeight="1">
      <c r="B7594" s="92">
        <v>13215</v>
      </c>
      <c r="C7594" s="92" t="s">
        <v>18427</v>
      </c>
      <c r="D7594" s="92" t="s">
        <v>16114</v>
      </c>
      <c r="E7594" s="104">
        <v>521155.82</v>
      </c>
    </row>
    <row r="7595" spans="2:5" ht="50.1" customHeight="1">
      <c r="B7595" s="92">
        <v>4235</v>
      </c>
      <c r="C7595" s="92" t="s">
        <v>18428</v>
      </c>
      <c r="D7595" s="92" t="s">
        <v>16113</v>
      </c>
      <c r="E7595" s="104">
        <v>11.03</v>
      </c>
    </row>
    <row r="7596" spans="2:5" ht="50.1" customHeight="1">
      <c r="B7596" s="92">
        <v>40976</v>
      </c>
      <c r="C7596" s="92" t="s">
        <v>18429</v>
      </c>
      <c r="D7596" s="92" t="s">
        <v>16119</v>
      </c>
      <c r="E7596" s="104">
        <v>1953.48</v>
      </c>
    </row>
    <row r="7597" spans="2:5" ht="50.1" customHeight="1">
      <c r="B7597" s="92">
        <v>39013</v>
      </c>
      <c r="C7597" s="92" t="s">
        <v>18430</v>
      </c>
      <c r="D7597" s="92" t="s">
        <v>16114</v>
      </c>
      <c r="E7597" s="104">
        <v>0.96</v>
      </c>
    </row>
    <row r="7598" spans="2:5" ht="50.1" customHeight="1">
      <c r="B7598" s="92">
        <v>41967</v>
      </c>
      <c r="C7598" s="92" t="s">
        <v>18431</v>
      </c>
      <c r="D7598" s="92" t="s">
        <v>6213</v>
      </c>
      <c r="E7598" s="104">
        <v>8.3000000000000007</v>
      </c>
    </row>
    <row r="7599" spans="2:5" ht="50.1" customHeight="1">
      <c r="B7599" s="92">
        <v>12760</v>
      </c>
      <c r="C7599" s="92" t="s">
        <v>18432</v>
      </c>
      <c r="D7599" s="92" t="s">
        <v>16112</v>
      </c>
      <c r="E7599" s="104">
        <v>929.81</v>
      </c>
    </row>
    <row r="7600" spans="2:5" ht="50.1" customHeight="1">
      <c r="B7600" s="92">
        <v>12759</v>
      </c>
      <c r="C7600" s="92" t="s">
        <v>18433</v>
      </c>
      <c r="D7600" s="92" t="s">
        <v>16112</v>
      </c>
      <c r="E7600" s="104">
        <v>619.87</v>
      </c>
    </row>
    <row r="7601" spans="2:5" ht="50.1" customHeight="1">
      <c r="B7601" s="92">
        <v>40424</v>
      </c>
      <c r="C7601" s="92" t="s">
        <v>18434</v>
      </c>
      <c r="D7601" s="92" t="s">
        <v>16116</v>
      </c>
      <c r="E7601" s="104">
        <v>4.79</v>
      </c>
    </row>
    <row r="7602" spans="2:5" ht="50.1" customHeight="1">
      <c r="B7602" s="92">
        <v>1325</v>
      </c>
      <c r="C7602" s="92" t="s">
        <v>18435</v>
      </c>
      <c r="D7602" s="92" t="s">
        <v>16116</v>
      </c>
      <c r="E7602" s="104">
        <v>5.84</v>
      </c>
    </row>
    <row r="7603" spans="2:5" ht="50.1" customHeight="1">
      <c r="B7603" s="92">
        <v>1327</v>
      </c>
      <c r="C7603" s="92" t="s">
        <v>18436</v>
      </c>
      <c r="D7603" s="92" t="s">
        <v>16116</v>
      </c>
      <c r="E7603" s="104">
        <v>5.23</v>
      </c>
    </row>
    <row r="7604" spans="2:5" ht="50.1" customHeight="1">
      <c r="B7604" s="92">
        <v>1328</v>
      </c>
      <c r="C7604" s="92" t="s">
        <v>18437</v>
      </c>
      <c r="D7604" s="92" t="s">
        <v>16116</v>
      </c>
      <c r="E7604" s="104">
        <v>5.47</v>
      </c>
    </row>
    <row r="7605" spans="2:5" ht="50.1" customHeight="1">
      <c r="B7605" s="92">
        <v>1321</v>
      </c>
      <c r="C7605" s="92" t="s">
        <v>18438</v>
      </c>
      <c r="D7605" s="92" t="s">
        <v>16116</v>
      </c>
      <c r="E7605" s="104">
        <v>5.86</v>
      </c>
    </row>
    <row r="7606" spans="2:5" ht="50.1" customHeight="1">
      <c r="B7606" s="92">
        <v>1318</v>
      </c>
      <c r="C7606" s="92" t="s">
        <v>18439</v>
      </c>
      <c r="D7606" s="92" t="s">
        <v>16116</v>
      </c>
      <c r="E7606" s="104">
        <v>5.64</v>
      </c>
    </row>
    <row r="7607" spans="2:5" ht="50.1" customHeight="1">
      <c r="B7607" s="92">
        <v>1322</v>
      </c>
      <c r="C7607" s="92" t="s">
        <v>18440</v>
      </c>
      <c r="D7607" s="92" t="s">
        <v>16116</v>
      </c>
      <c r="E7607" s="104">
        <v>6.22</v>
      </c>
    </row>
    <row r="7608" spans="2:5" ht="50.1" customHeight="1">
      <c r="B7608" s="92">
        <v>1323</v>
      </c>
      <c r="C7608" s="92" t="s">
        <v>18441</v>
      </c>
      <c r="D7608" s="92" t="s">
        <v>16116</v>
      </c>
      <c r="E7608" s="104">
        <v>6.08</v>
      </c>
    </row>
    <row r="7609" spans="2:5" ht="50.1" customHeight="1">
      <c r="B7609" s="92">
        <v>1319</v>
      </c>
      <c r="C7609" s="92" t="s">
        <v>18442</v>
      </c>
      <c r="D7609" s="92" t="s">
        <v>16116</v>
      </c>
      <c r="E7609" s="104">
        <v>5.38</v>
      </c>
    </row>
    <row r="7610" spans="2:5" ht="50.1" customHeight="1">
      <c r="B7610" s="92">
        <v>11026</v>
      </c>
      <c r="C7610" s="92" t="s">
        <v>18443</v>
      </c>
      <c r="D7610" s="92" t="s">
        <v>16116</v>
      </c>
      <c r="E7610" s="104">
        <v>7.2</v>
      </c>
    </row>
    <row r="7611" spans="2:5" ht="50.1" customHeight="1">
      <c r="B7611" s="92">
        <v>11027</v>
      </c>
      <c r="C7611" s="92" t="s">
        <v>18444</v>
      </c>
      <c r="D7611" s="92" t="s">
        <v>16116</v>
      </c>
      <c r="E7611" s="104">
        <v>7.65</v>
      </c>
    </row>
    <row r="7612" spans="2:5" ht="50.1" customHeight="1">
      <c r="B7612" s="92">
        <v>11046</v>
      </c>
      <c r="C7612" s="92" t="s">
        <v>18445</v>
      </c>
      <c r="D7612" s="92" t="s">
        <v>16116</v>
      </c>
      <c r="E7612" s="104">
        <v>7.43</v>
      </c>
    </row>
    <row r="7613" spans="2:5" ht="50.1" customHeight="1">
      <c r="B7613" s="92">
        <v>11047</v>
      </c>
      <c r="C7613" s="92" t="s">
        <v>18446</v>
      </c>
      <c r="D7613" s="92" t="s">
        <v>16116</v>
      </c>
      <c r="E7613" s="104">
        <v>5.61</v>
      </c>
    </row>
    <row r="7614" spans="2:5" ht="50.1" customHeight="1">
      <c r="B7614" s="92">
        <v>39630</v>
      </c>
      <c r="C7614" s="92" t="s">
        <v>18447</v>
      </c>
      <c r="D7614" s="92" t="s">
        <v>16112</v>
      </c>
      <c r="E7614" s="104">
        <v>52.16</v>
      </c>
    </row>
    <row r="7615" spans="2:5" ht="50.1" customHeight="1">
      <c r="B7615" s="92">
        <v>11049</v>
      </c>
      <c r="C7615" s="92" t="s">
        <v>18448</v>
      </c>
      <c r="D7615" s="92" t="s">
        <v>16116</v>
      </c>
      <c r="E7615" s="104">
        <v>6.92</v>
      </c>
    </row>
    <row r="7616" spans="2:5" ht="50.1" customHeight="1">
      <c r="B7616" s="92">
        <v>39632</v>
      </c>
      <c r="C7616" s="92" t="s">
        <v>18449</v>
      </c>
      <c r="D7616" s="92" t="s">
        <v>16112</v>
      </c>
      <c r="E7616" s="104">
        <v>36.39</v>
      </c>
    </row>
    <row r="7617" spans="2:5" ht="50.1" customHeight="1">
      <c r="B7617" s="92">
        <v>11051</v>
      </c>
      <c r="C7617" s="92" t="s">
        <v>18450</v>
      </c>
      <c r="D7617" s="92" t="s">
        <v>16116</v>
      </c>
      <c r="E7617" s="104">
        <v>7.43</v>
      </c>
    </row>
    <row r="7618" spans="2:5" ht="50.1" customHeight="1">
      <c r="B7618" s="92">
        <v>11061</v>
      </c>
      <c r="C7618" s="92" t="s">
        <v>18451</v>
      </c>
      <c r="D7618" s="92" t="s">
        <v>16116</v>
      </c>
      <c r="E7618" s="104">
        <v>5.2</v>
      </c>
    </row>
    <row r="7619" spans="2:5" ht="50.1" customHeight="1">
      <c r="B7619" s="92">
        <v>1336</v>
      </c>
      <c r="C7619" s="92" t="s">
        <v>18452</v>
      </c>
      <c r="D7619" s="92" t="s">
        <v>16112</v>
      </c>
      <c r="E7619" s="104">
        <v>1391.73</v>
      </c>
    </row>
    <row r="7620" spans="2:5" ht="50.1" customHeight="1">
      <c r="B7620" s="92">
        <v>1333</v>
      </c>
      <c r="C7620" s="92" t="s">
        <v>18453</v>
      </c>
      <c r="D7620" s="92" t="s">
        <v>16116</v>
      </c>
      <c r="E7620" s="104">
        <v>5.41</v>
      </c>
    </row>
    <row r="7621" spans="2:5" ht="50.1" customHeight="1">
      <c r="B7621" s="92">
        <v>1330</v>
      </c>
      <c r="C7621" s="92" t="s">
        <v>18454</v>
      </c>
      <c r="D7621" s="92" t="s">
        <v>16116</v>
      </c>
      <c r="E7621" s="104">
        <v>5.55</v>
      </c>
    </row>
    <row r="7622" spans="2:5" ht="50.1" customHeight="1">
      <c r="B7622" s="92">
        <v>10957</v>
      </c>
      <c r="C7622" s="92" t="s">
        <v>18455</v>
      </c>
      <c r="D7622" s="92" t="s">
        <v>16116</v>
      </c>
      <c r="E7622" s="104">
        <v>6.92</v>
      </c>
    </row>
    <row r="7623" spans="2:5" ht="50.1" customHeight="1">
      <c r="B7623" s="92">
        <v>1332</v>
      </c>
      <c r="C7623" s="92" t="s">
        <v>18456</v>
      </c>
      <c r="D7623" s="92" t="s">
        <v>16116</v>
      </c>
      <c r="E7623" s="104">
        <v>5.76</v>
      </c>
    </row>
    <row r="7624" spans="2:5" ht="50.1" customHeight="1">
      <c r="B7624" s="92">
        <v>1334</v>
      </c>
      <c r="C7624" s="92" t="s">
        <v>18457</v>
      </c>
      <c r="D7624" s="92" t="s">
        <v>16116</v>
      </c>
      <c r="E7624" s="104">
        <v>6.38</v>
      </c>
    </row>
    <row r="7625" spans="2:5" ht="50.1" customHeight="1">
      <c r="B7625" s="92">
        <v>1335</v>
      </c>
      <c r="C7625" s="92" t="s">
        <v>18458</v>
      </c>
      <c r="D7625" s="92" t="s">
        <v>16116</v>
      </c>
      <c r="E7625" s="104">
        <v>6.47</v>
      </c>
    </row>
    <row r="7626" spans="2:5" ht="50.1" customHeight="1">
      <c r="B7626" s="92">
        <v>40425</v>
      </c>
      <c r="C7626" s="92" t="s">
        <v>18459</v>
      </c>
      <c r="D7626" s="92" t="s">
        <v>16116</v>
      </c>
      <c r="E7626" s="104">
        <v>4.82</v>
      </c>
    </row>
    <row r="7627" spans="2:5" ht="50.1" customHeight="1">
      <c r="B7627" s="92">
        <v>1337</v>
      </c>
      <c r="C7627" s="92" t="s">
        <v>18460</v>
      </c>
      <c r="D7627" s="92" t="s">
        <v>16116</v>
      </c>
      <c r="E7627" s="104">
        <v>6.82</v>
      </c>
    </row>
    <row r="7628" spans="2:5" ht="50.1" customHeight="1">
      <c r="B7628" s="92">
        <v>11122</v>
      </c>
      <c r="C7628" s="92" t="s">
        <v>18461</v>
      </c>
      <c r="D7628" s="92" t="s">
        <v>16116</v>
      </c>
      <c r="E7628" s="104">
        <v>26.25</v>
      </c>
    </row>
    <row r="7629" spans="2:5" ht="50.1" customHeight="1">
      <c r="B7629" s="92">
        <v>11123</v>
      </c>
      <c r="C7629" s="92" t="s">
        <v>18462</v>
      </c>
      <c r="D7629" s="92" t="s">
        <v>16116</v>
      </c>
      <c r="E7629" s="104">
        <v>26.25</v>
      </c>
    </row>
    <row r="7630" spans="2:5" ht="50.1" customHeight="1">
      <c r="B7630" s="92">
        <v>11125</v>
      </c>
      <c r="C7630" s="92" t="s">
        <v>18463</v>
      </c>
      <c r="D7630" s="92" t="s">
        <v>16116</v>
      </c>
      <c r="E7630" s="104">
        <v>26.25</v>
      </c>
    </row>
    <row r="7631" spans="2:5" ht="50.1" customHeight="1">
      <c r="B7631" s="92">
        <v>39416</v>
      </c>
      <c r="C7631" s="92" t="s">
        <v>18464</v>
      </c>
      <c r="D7631" s="92" t="s">
        <v>16112</v>
      </c>
      <c r="E7631" s="104">
        <v>29.41</v>
      </c>
    </row>
    <row r="7632" spans="2:5" ht="50.1" customHeight="1">
      <c r="B7632" s="92">
        <v>39417</v>
      </c>
      <c r="C7632" s="92" t="s">
        <v>18465</v>
      </c>
      <c r="D7632" s="92" t="s">
        <v>16112</v>
      </c>
      <c r="E7632" s="104">
        <v>30.83</v>
      </c>
    </row>
    <row r="7633" spans="2:5" ht="50.1" customHeight="1">
      <c r="B7633" s="92">
        <v>39414</v>
      </c>
      <c r="C7633" s="92" t="s">
        <v>18466</v>
      </c>
      <c r="D7633" s="92" t="s">
        <v>16112</v>
      </c>
      <c r="E7633" s="104">
        <v>27.62</v>
      </c>
    </row>
    <row r="7634" spans="2:5" ht="50.1" customHeight="1">
      <c r="B7634" s="92">
        <v>39415</v>
      </c>
      <c r="C7634" s="92" t="s">
        <v>18467</v>
      </c>
      <c r="D7634" s="92" t="s">
        <v>16112</v>
      </c>
      <c r="E7634" s="104">
        <v>29.27</v>
      </c>
    </row>
    <row r="7635" spans="2:5" ht="50.1" customHeight="1">
      <c r="B7635" s="92">
        <v>39412</v>
      </c>
      <c r="C7635" s="92" t="s">
        <v>18468</v>
      </c>
      <c r="D7635" s="92" t="s">
        <v>16112</v>
      </c>
      <c r="E7635" s="104">
        <v>20.8</v>
      </c>
    </row>
    <row r="7636" spans="2:5" ht="50.1" customHeight="1">
      <c r="B7636" s="92">
        <v>39413</v>
      </c>
      <c r="C7636" s="92" t="s">
        <v>18469</v>
      </c>
      <c r="D7636" s="92" t="s">
        <v>16112</v>
      </c>
      <c r="E7636" s="104">
        <v>20.6</v>
      </c>
    </row>
    <row r="7637" spans="2:5" ht="50.1" customHeight="1">
      <c r="B7637" s="92">
        <v>1338</v>
      </c>
      <c r="C7637" s="92" t="s">
        <v>18470</v>
      </c>
      <c r="D7637" s="92" t="s">
        <v>16112</v>
      </c>
      <c r="E7637" s="104">
        <v>29.3</v>
      </c>
    </row>
    <row r="7638" spans="2:5" ht="50.1" customHeight="1">
      <c r="B7638" s="92">
        <v>1340</v>
      </c>
      <c r="C7638" s="92" t="s">
        <v>18471</v>
      </c>
      <c r="D7638" s="92" t="s">
        <v>16112</v>
      </c>
      <c r="E7638" s="104">
        <v>33.869999999999997</v>
      </c>
    </row>
    <row r="7639" spans="2:5" ht="50.1" customHeight="1">
      <c r="B7639" s="92">
        <v>1341</v>
      </c>
      <c r="C7639" s="92" t="s">
        <v>18472</v>
      </c>
      <c r="D7639" s="92" t="s">
        <v>16112</v>
      </c>
      <c r="E7639" s="104">
        <v>32.619999999999997</v>
      </c>
    </row>
    <row r="7640" spans="2:5" ht="50.1" customHeight="1">
      <c r="B7640" s="92">
        <v>1364</v>
      </c>
      <c r="C7640" s="92" t="s">
        <v>18473</v>
      </c>
      <c r="D7640" s="92" t="s">
        <v>16112</v>
      </c>
      <c r="E7640" s="104">
        <v>22.87</v>
      </c>
    </row>
    <row r="7641" spans="2:5" ht="50.1" customHeight="1">
      <c r="B7641" s="92">
        <v>1361</v>
      </c>
      <c r="C7641" s="92" t="s">
        <v>18474</v>
      </c>
      <c r="D7641" s="92" t="s">
        <v>16114</v>
      </c>
      <c r="E7641" s="104">
        <v>95.38</v>
      </c>
    </row>
    <row r="7642" spans="2:5" ht="50.1" customHeight="1">
      <c r="B7642" s="92">
        <v>1362</v>
      </c>
      <c r="C7642" s="92" t="s">
        <v>18475</v>
      </c>
      <c r="D7642" s="92" t="s">
        <v>16112</v>
      </c>
      <c r="E7642" s="104">
        <v>31.84</v>
      </c>
    </row>
    <row r="7643" spans="2:5" ht="50.1" customHeight="1">
      <c r="B7643" s="92">
        <v>11131</v>
      </c>
      <c r="C7643" s="92" t="s">
        <v>18476</v>
      </c>
      <c r="D7643" s="92" t="s">
        <v>16112</v>
      </c>
      <c r="E7643" s="104">
        <v>40.75</v>
      </c>
    </row>
    <row r="7644" spans="2:5" ht="50.1" customHeight="1">
      <c r="B7644" s="92">
        <v>11132</v>
      </c>
      <c r="C7644" s="92" t="s">
        <v>18477</v>
      </c>
      <c r="D7644" s="92" t="s">
        <v>16112</v>
      </c>
      <c r="E7644" s="104">
        <v>48.18</v>
      </c>
    </row>
    <row r="7645" spans="2:5" ht="50.1" customHeight="1">
      <c r="B7645" s="92">
        <v>1363</v>
      </c>
      <c r="C7645" s="92" t="s">
        <v>18478</v>
      </c>
      <c r="D7645" s="92" t="s">
        <v>16112</v>
      </c>
      <c r="E7645" s="104">
        <v>16.2</v>
      </c>
    </row>
    <row r="7646" spans="2:5" ht="50.1" customHeight="1">
      <c r="B7646" s="92">
        <v>11130</v>
      </c>
      <c r="C7646" s="92" t="s">
        <v>18479</v>
      </c>
      <c r="D7646" s="92" t="s">
        <v>16112</v>
      </c>
      <c r="E7646" s="104">
        <v>20.52</v>
      </c>
    </row>
    <row r="7647" spans="2:5" ht="50.1" customHeight="1">
      <c r="B7647" s="92">
        <v>11134</v>
      </c>
      <c r="C7647" s="92" t="s">
        <v>18480</v>
      </c>
      <c r="D7647" s="92" t="s">
        <v>16112</v>
      </c>
      <c r="E7647" s="104">
        <v>35.11</v>
      </c>
    </row>
    <row r="7648" spans="2:5" ht="50.1" customHeight="1">
      <c r="B7648" s="92">
        <v>11135</v>
      </c>
      <c r="C7648" s="92" t="s">
        <v>18481</v>
      </c>
      <c r="D7648" s="92" t="s">
        <v>16112</v>
      </c>
      <c r="E7648" s="104">
        <v>42.8</v>
      </c>
    </row>
    <row r="7649" spans="2:5" ht="50.1" customHeight="1">
      <c r="B7649" s="92">
        <v>11136</v>
      </c>
      <c r="C7649" s="92" t="s">
        <v>18482</v>
      </c>
      <c r="D7649" s="92" t="s">
        <v>16112</v>
      </c>
      <c r="E7649" s="104">
        <v>46.29</v>
      </c>
    </row>
    <row r="7650" spans="2:5" ht="50.1" customHeight="1">
      <c r="B7650" s="92">
        <v>34743</v>
      </c>
      <c r="C7650" s="92" t="s">
        <v>18483</v>
      </c>
      <c r="D7650" s="92" t="s">
        <v>16112</v>
      </c>
      <c r="E7650" s="104">
        <v>58.93</v>
      </c>
    </row>
    <row r="7651" spans="2:5" ht="50.1" customHeight="1">
      <c r="B7651" s="92">
        <v>11137</v>
      </c>
      <c r="C7651" s="92" t="s">
        <v>18484</v>
      </c>
      <c r="D7651" s="92" t="s">
        <v>16112</v>
      </c>
      <c r="E7651" s="104">
        <v>65.72</v>
      </c>
    </row>
    <row r="7652" spans="2:5" ht="50.1" customHeight="1">
      <c r="B7652" s="92">
        <v>34745</v>
      </c>
      <c r="C7652" s="92" t="s">
        <v>18485</v>
      </c>
      <c r="D7652" s="92" t="s">
        <v>16112</v>
      </c>
      <c r="E7652" s="104">
        <v>74.900000000000006</v>
      </c>
    </row>
    <row r="7653" spans="2:5" ht="50.1" customHeight="1">
      <c r="B7653" s="92">
        <v>34746</v>
      </c>
      <c r="C7653" s="92" t="s">
        <v>18486</v>
      </c>
      <c r="D7653" s="92" t="s">
        <v>16112</v>
      </c>
      <c r="E7653" s="104">
        <v>19.29</v>
      </c>
    </row>
    <row r="7654" spans="2:5" ht="50.1" customHeight="1">
      <c r="B7654" s="92">
        <v>1360</v>
      </c>
      <c r="C7654" s="92" t="s">
        <v>18487</v>
      </c>
      <c r="D7654" s="92" t="s">
        <v>16112</v>
      </c>
      <c r="E7654" s="104">
        <v>23.82</v>
      </c>
    </row>
    <row r="7655" spans="2:5" ht="50.1" customHeight="1">
      <c r="B7655" s="92">
        <v>1346</v>
      </c>
      <c r="C7655" s="92" t="s">
        <v>18488</v>
      </c>
      <c r="D7655" s="92" t="s">
        <v>16112</v>
      </c>
      <c r="E7655" s="104">
        <v>17.29</v>
      </c>
    </row>
    <row r="7656" spans="2:5" ht="50.1" customHeight="1">
      <c r="B7656" s="92">
        <v>1345</v>
      </c>
      <c r="C7656" s="92" t="s">
        <v>18489</v>
      </c>
      <c r="D7656" s="92" t="s">
        <v>16112</v>
      </c>
      <c r="E7656" s="104">
        <v>28.01</v>
      </c>
    </row>
    <row r="7657" spans="2:5" ht="50.1" customHeight="1">
      <c r="B7657" s="92">
        <v>1344</v>
      </c>
      <c r="C7657" s="92" t="s">
        <v>18490</v>
      </c>
      <c r="D7657" s="92" t="s">
        <v>16114</v>
      </c>
      <c r="E7657" s="104">
        <v>30.12</v>
      </c>
    </row>
    <row r="7658" spans="2:5" ht="50.1" customHeight="1">
      <c r="B7658" s="92">
        <v>1342</v>
      </c>
      <c r="C7658" s="92" t="s">
        <v>18491</v>
      </c>
      <c r="D7658" s="92" t="s">
        <v>16114</v>
      </c>
      <c r="E7658" s="104">
        <v>53.25</v>
      </c>
    </row>
    <row r="7659" spans="2:5" ht="50.1" customHeight="1">
      <c r="B7659" s="92">
        <v>1347</v>
      </c>
      <c r="C7659" s="92" t="s">
        <v>18492</v>
      </c>
      <c r="D7659" s="92" t="s">
        <v>16112</v>
      </c>
      <c r="E7659" s="104">
        <v>20.66</v>
      </c>
    </row>
    <row r="7660" spans="2:5" ht="50.1" customHeight="1">
      <c r="B7660" s="92">
        <v>1349</v>
      </c>
      <c r="C7660" s="92" t="s">
        <v>18493</v>
      </c>
      <c r="D7660" s="92" t="s">
        <v>16114</v>
      </c>
      <c r="E7660" s="104">
        <v>75.95</v>
      </c>
    </row>
    <row r="7661" spans="2:5" ht="50.1" customHeight="1">
      <c r="B7661" s="92">
        <v>1350</v>
      </c>
      <c r="C7661" s="92" t="s">
        <v>18494</v>
      </c>
      <c r="D7661" s="92" t="s">
        <v>16114</v>
      </c>
      <c r="E7661" s="104">
        <v>33.880000000000003</v>
      </c>
    </row>
    <row r="7662" spans="2:5" ht="50.1" customHeight="1">
      <c r="B7662" s="92">
        <v>1357</v>
      </c>
      <c r="C7662" s="92" t="s">
        <v>18495</v>
      </c>
      <c r="D7662" s="92" t="s">
        <v>16114</v>
      </c>
      <c r="E7662" s="104">
        <v>43.16</v>
      </c>
    </row>
    <row r="7663" spans="2:5" ht="50.1" customHeight="1">
      <c r="B7663" s="92">
        <v>1355</v>
      </c>
      <c r="C7663" s="92" t="s">
        <v>18496</v>
      </c>
      <c r="D7663" s="92" t="s">
        <v>16112</v>
      </c>
      <c r="E7663" s="104">
        <v>19.86</v>
      </c>
    </row>
    <row r="7664" spans="2:5" ht="50.1" customHeight="1">
      <c r="B7664" s="92">
        <v>1358</v>
      </c>
      <c r="C7664" s="92" t="s">
        <v>18497</v>
      </c>
      <c r="D7664" s="92" t="s">
        <v>16112</v>
      </c>
      <c r="E7664" s="104">
        <v>23.01</v>
      </c>
    </row>
    <row r="7665" spans="2:5" ht="50.1" customHeight="1">
      <c r="B7665" s="92">
        <v>1359</v>
      </c>
      <c r="C7665" s="92" t="s">
        <v>18498</v>
      </c>
      <c r="D7665" s="92" t="s">
        <v>16114</v>
      </c>
      <c r="E7665" s="104">
        <v>66.67</v>
      </c>
    </row>
    <row r="7666" spans="2:5" ht="50.1" customHeight="1">
      <c r="B7666" s="92">
        <v>1351</v>
      </c>
      <c r="C7666" s="92" t="s">
        <v>18499</v>
      </c>
      <c r="D7666" s="92" t="s">
        <v>16114</v>
      </c>
      <c r="E7666" s="104">
        <v>21.48</v>
      </c>
    </row>
    <row r="7667" spans="2:5" ht="50.1" customHeight="1">
      <c r="B7667" s="92">
        <v>34659</v>
      </c>
      <c r="C7667" s="92" t="s">
        <v>18500</v>
      </c>
      <c r="D7667" s="92" t="s">
        <v>16112</v>
      </c>
      <c r="E7667" s="104">
        <v>26.87</v>
      </c>
    </row>
    <row r="7668" spans="2:5" ht="50.1" customHeight="1">
      <c r="B7668" s="92">
        <v>34514</v>
      </c>
      <c r="C7668" s="92" t="s">
        <v>18501</v>
      </c>
      <c r="D7668" s="92" t="s">
        <v>16112</v>
      </c>
      <c r="E7668" s="104">
        <v>29.77</v>
      </c>
    </row>
    <row r="7669" spans="2:5" ht="50.1" customHeight="1">
      <c r="B7669" s="92">
        <v>34660</v>
      </c>
      <c r="C7669" s="92" t="s">
        <v>18502</v>
      </c>
      <c r="D7669" s="92" t="s">
        <v>16112</v>
      </c>
      <c r="E7669" s="104">
        <v>37.78</v>
      </c>
    </row>
    <row r="7670" spans="2:5" ht="50.1" customHeight="1">
      <c r="B7670" s="92">
        <v>34661</v>
      </c>
      <c r="C7670" s="92" t="s">
        <v>18503</v>
      </c>
      <c r="D7670" s="92" t="s">
        <v>16112</v>
      </c>
      <c r="E7670" s="104">
        <v>54.26</v>
      </c>
    </row>
    <row r="7671" spans="2:5" ht="50.1" customHeight="1">
      <c r="B7671" s="92">
        <v>34667</v>
      </c>
      <c r="C7671" s="92" t="s">
        <v>18504</v>
      </c>
      <c r="D7671" s="92" t="s">
        <v>16112</v>
      </c>
      <c r="E7671" s="104">
        <v>19.649999999999999</v>
      </c>
    </row>
    <row r="7672" spans="2:5" ht="50.1" customHeight="1">
      <c r="B7672" s="92">
        <v>34668</v>
      </c>
      <c r="C7672" s="92" t="s">
        <v>18505</v>
      </c>
      <c r="D7672" s="92" t="s">
        <v>16112</v>
      </c>
      <c r="E7672" s="104">
        <v>25.68</v>
      </c>
    </row>
    <row r="7673" spans="2:5" ht="50.1" customHeight="1">
      <c r="B7673" s="92">
        <v>34741</v>
      </c>
      <c r="C7673" s="92" t="s">
        <v>18506</v>
      </c>
      <c r="D7673" s="92" t="s">
        <v>16112</v>
      </c>
      <c r="E7673" s="104">
        <v>28.25</v>
      </c>
    </row>
    <row r="7674" spans="2:5" ht="50.1" customHeight="1">
      <c r="B7674" s="92">
        <v>34664</v>
      </c>
      <c r="C7674" s="92" t="s">
        <v>18507</v>
      </c>
      <c r="D7674" s="92" t="s">
        <v>16112</v>
      </c>
      <c r="E7674" s="104">
        <v>30.83</v>
      </c>
    </row>
    <row r="7675" spans="2:5" ht="50.1" customHeight="1">
      <c r="B7675" s="92">
        <v>34665</v>
      </c>
      <c r="C7675" s="92" t="s">
        <v>18508</v>
      </c>
      <c r="D7675" s="92" t="s">
        <v>16112</v>
      </c>
      <c r="E7675" s="105">
        <v>38.270000000000003</v>
      </c>
    </row>
    <row r="7676" spans="2:5" ht="50.1" customHeight="1">
      <c r="B7676" s="92">
        <v>34666</v>
      </c>
      <c r="C7676" s="92" t="s">
        <v>18509</v>
      </c>
      <c r="D7676" s="92" t="s">
        <v>16112</v>
      </c>
      <c r="E7676" s="105">
        <v>57.81</v>
      </c>
    </row>
    <row r="7677" spans="2:5" ht="50.1" customHeight="1">
      <c r="B7677" s="92">
        <v>34669</v>
      </c>
      <c r="C7677" s="92" t="s">
        <v>18510</v>
      </c>
      <c r="D7677" s="92" t="s">
        <v>16112</v>
      </c>
      <c r="E7677" s="105">
        <v>21.19</v>
      </c>
    </row>
    <row r="7678" spans="2:5" ht="50.1" customHeight="1">
      <c r="B7678" s="92">
        <v>34670</v>
      </c>
      <c r="C7678" s="92" t="s">
        <v>18511</v>
      </c>
      <c r="D7678" s="92" t="s">
        <v>16112</v>
      </c>
      <c r="E7678" s="105">
        <v>25.92</v>
      </c>
    </row>
    <row r="7679" spans="2:5" ht="50.1" customHeight="1">
      <c r="B7679" s="92">
        <v>34671</v>
      </c>
      <c r="C7679" s="92" t="s">
        <v>18512</v>
      </c>
      <c r="D7679" s="92" t="s">
        <v>16112</v>
      </c>
      <c r="E7679" s="105">
        <v>21.64</v>
      </c>
    </row>
    <row r="7680" spans="2:5" ht="50.1" customHeight="1">
      <c r="B7680" s="92">
        <v>34672</v>
      </c>
      <c r="C7680" s="92" t="s">
        <v>18513</v>
      </c>
      <c r="D7680" s="92" t="s">
        <v>16112</v>
      </c>
      <c r="E7680" s="105">
        <v>22.82</v>
      </c>
    </row>
    <row r="7681" spans="2:5" ht="50.1" customHeight="1">
      <c r="B7681" s="92">
        <v>34673</v>
      </c>
      <c r="C7681" s="92" t="s">
        <v>18514</v>
      </c>
      <c r="D7681" s="92" t="s">
        <v>16112</v>
      </c>
      <c r="E7681" s="105">
        <v>27.84</v>
      </c>
    </row>
    <row r="7682" spans="2:5" ht="50.1" customHeight="1">
      <c r="B7682" s="92">
        <v>34674</v>
      </c>
      <c r="C7682" s="92" t="s">
        <v>18515</v>
      </c>
      <c r="D7682" s="92" t="s">
        <v>16112</v>
      </c>
      <c r="E7682" s="105">
        <v>37.020000000000003</v>
      </c>
    </row>
    <row r="7683" spans="2:5" ht="50.1" customHeight="1">
      <c r="B7683" s="92">
        <v>34675</v>
      </c>
      <c r="C7683" s="92" t="s">
        <v>18516</v>
      </c>
      <c r="D7683" s="92" t="s">
        <v>16112</v>
      </c>
      <c r="E7683" s="105">
        <v>45.13</v>
      </c>
    </row>
    <row r="7684" spans="2:5" ht="50.1" customHeight="1">
      <c r="B7684" s="92">
        <v>34676</v>
      </c>
      <c r="C7684" s="92" t="s">
        <v>18517</v>
      </c>
      <c r="D7684" s="92" t="s">
        <v>16112</v>
      </c>
      <c r="E7684" s="105">
        <v>12.99</v>
      </c>
    </row>
    <row r="7685" spans="2:5" ht="50.1" customHeight="1">
      <c r="B7685" s="92">
        <v>34677</v>
      </c>
      <c r="C7685" s="92" t="s">
        <v>18518</v>
      </c>
      <c r="D7685" s="92" t="s">
        <v>16112</v>
      </c>
      <c r="E7685" s="105">
        <v>17.47</v>
      </c>
    </row>
    <row r="7686" spans="2:5" ht="50.1" customHeight="1">
      <c r="B7686" s="92">
        <v>40623</v>
      </c>
      <c r="C7686" s="92" t="s">
        <v>18519</v>
      </c>
      <c r="D7686" s="92" t="s">
        <v>6215</v>
      </c>
      <c r="E7686" s="104">
        <v>30.41</v>
      </c>
    </row>
    <row r="7687" spans="2:5" ht="50.1" customHeight="1">
      <c r="B7687" s="92">
        <v>11112</v>
      </c>
      <c r="C7687" s="92" t="s">
        <v>18520</v>
      </c>
      <c r="D7687" s="92" t="s">
        <v>16116</v>
      </c>
      <c r="E7687" s="105">
        <v>26.25</v>
      </c>
    </row>
    <row r="7688" spans="2:5" ht="50.1" customHeight="1">
      <c r="B7688" s="92">
        <v>11115</v>
      </c>
      <c r="C7688" s="92" t="s">
        <v>18521</v>
      </c>
      <c r="D7688" s="92" t="s">
        <v>16115</v>
      </c>
      <c r="E7688" s="105">
        <v>12.15</v>
      </c>
    </row>
    <row r="7689" spans="2:5" ht="50.1" customHeight="1">
      <c r="B7689" s="92">
        <v>11113</v>
      </c>
      <c r="C7689" s="92" t="s">
        <v>18522</v>
      </c>
      <c r="D7689" s="92" t="s">
        <v>16116</v>
      </c>
      <c r="E7689" s="105">
        <v>26.25</v>
      </c>
    </row>
    <row r="7690" spans="2:5" ht="50.1" customHeight="1">
      <c r="B7690" s="92">
        <v>11114</v>
      </c>
      <c r="C7690" s="92" t="s">
        <v>18523</v>
      </c>
      <c r="D7690" s="92" t="s">
        <v>16115</v>
      </c>
      <c r="E7690" s="105">
        <v>20.190000000000001</v>
      </c>
    </row>
    <row r="7691" spans="2:5" ht="50.1" customHeight="1">
      <c r="B7691" s="92">
        <v>12083</v>
      </c>
      <c r="C7691" s="92" t="s">
        <v>18524</v>
      </c>
      <c r="D7691" s="92" t="s">
        <v>16114</v>
      </c>
      <c r="E7691" s="104">
        <v>635.83000000000004</v>
      </c>
    </row>
    <row r="7692" spans="2:5" ht="50.1" customHeight="1">
      <c r="B7692" s="92">
        <v>12081</v>
      </c>
      <c r="C7692" s="92" t="s">
        <v>18525</v>
      </c>
      <c r="D7692" s="92" t="s">
        <v>16114</v>
      </c>
      <c r="E7692" s="104">
        <v>215.02</v>
      </c>
    </row>
    <row r="7693" spans="2:5" ht="50.1" customHeight="1">
      <c r="B7693" s="92">
        <v>12082</v>
      </c>
      <c r="C7693" s="92" t="s">
        <v>18526</v>
      </c>
      <c r="D7693" s="92" t="s">
        <v>16114</v>
      </c>
      <c r="E7693" s="104">
        <v>337.93</v>
      </c>
    </row>
    <row r="7694" spans="2:5" ht="50.1" customHeight="1">
      <c r="B7694" s="92">
        <v>13354</v>
      </c>
      <c r="C7694" s="92" t="s">
        <v>18527</v>
      </c>
      <c r="D7694" s="92" t="s">
        <v>16114</v>
      </c>
      <c r="E7694" s="104">
        <v>504.7</v>
      </c>
    </row>
    <row r="7695" spans="2:5" ht="50.1" customHeight="1">
      <c r="B7695" s="92">
        <v>14057</v>
      </c>
      <c r="C7695" s="92" t="s">
        <v>18528</v>
      </c>
      <c r="D7695" s="92" t="s">
        <v>16114</v>
      </c>
      <c r="E7695" s="104">
        <v>281.77999999999997</v>
      </c>
    </row>
    <row r="7696" spans="2:5" ht="50.1" customHeight="1">
      <c r="B7696" s="92">
        <v>14058</v>
      </c>
      <c r="C7696" s="92" t="s">
        <v>18529</v>
      </c>
      <c r="D7696" s="92" t="s">
        <v>16114</v>
      </c>
      <c r="E7696" s="104">
        <v>444.51</v>
      </c>
    </row>
    <row r="7697" spans="2:5" ht="50.1" customHeight="1">
      <c r="B7697" s="92">
        <v>20971</v>
      </c>
      <c r="C7697" s="92" t="s">
        <v>18530</v>
      </c>
      <c r="D7697" s="92" t="s">
        <v>16114</v>
      </c>
      <c r="E7697" s="104">
        <v>9.52</v>
      </c>
    </row>
    <row r="7698" spans="2:5" ht="50.1" customHeight="1">
      <c r="B7698" s="92">
        <v>5047</v>
      </c>
      <c r="C7698" s="92" t="s">
        <v>18531</v>
      </c>
      <c r="D7698" s="92" t="s">
        <v>16114</v>
      </c>
      <c r="E7698" s="104">
        <v>302.85000000000002</v>
      </c>
    </row>
    <row r="7699" spans="2:5" ht="50.1" customHeight="1">
      <c r="B7699" s="92">
        <v>13369</v>
      </c>
      <c r="C7699" s="92" t="s">
        <v>18532</v>
      </c>
      <c r="D7699" s="92" t="s">
        <v>16114</v>
      </c>
      <c r="E7699" s="104">
        <v>328.51</v>
      </c>
    </row>
    <row r="7700" spans="2:5" ht="50.1" customHeight="1">
      <c r="B7700" s="92">
        <v>13370</v>
      </c>
      <c r="C7700" s="92" t="s">
        <v>18533</v>
      </c>
      <c r="D7700" s="92" t="s">
        <v>16114</v>
      </c>
      <c r="E7700" s="104">
        <v>455.39</v>
      </c>
    </row>
    <row r="7701" spans="2:5" ht="50.1" customHeight="1">
      <c r="B7701" s="92">
        <v>13279</v>
      </c>
      <c r="C7701" s="92" t="s">
        <v>18534</v>
      </c>
      <c r="D7701" s="92" t="s">
        <v>16116</v>
      </c>
      <c r="E7701" s="104">
        <v>12.43</v>
      </c>
    </row>
    <row r="7702" spans="2:5" ht="50.1" customHeight="1">
      <c r="B7702" s="92">
        <v>11977</v>
      </c>
      <c r="C7702" s="92" t="s">
        <v>18535</v>
      </c>
      <c r="D7702" s="92" t="s">
        <v>16114</v>
      </c>
      <c r="E7702" s="104">
        <v>6.44</v>
      </c>
    </row>
    <row r="7703" spans="2:5" ht="50.1" customHeight="1">
      <c r="B7703" s="92">
        <v>11975</v>
      </c>
      <c r="C7703" s="92" t="s">
        <v>18536</v>
      </c>
      <c r="D7703" s="92" t="s">
        <v>16114</v>
      </c>
      <c r="E7703" s="104">
        <v>14.11</v>
      </c>
    </row>
    <row r="7704" spans="2:5" ht="50.1" customHeight="1">
      <c r="B7704" s="92">
        <v>39746</v>
      </c>
      <c r="C7704" s="92" t="s">
        <v>18537</v>
      </c>
      <c r="D7704" s="92" t="s">
        <v>16114</v>
      </c>
      <c r="E7704" s="104">
        <v>157.1</v>
      </c>
    </row>
    <row r="7705" spans="2:5" ht="50.1" customHeight="1">
      <c r="B7705" s="92">
        <v>11976</v>
      </c>
      <c r="C7705" s="92" t="s">
        <v>18538</v>
      </c>
      <c r="D7705" s="92" t="s">
        <v>16114</v>
      </c>
      <c r="E7705" s="104">
        <v>0.72</v>
      </c>
    </row>
    <row r="7706" spans="2:5" ht="50.1" customHeight="1">
      <c r="B7706" s="92">
        <v>1368</v>
      </c>
      <c r="C7706" s="92" t="s">
        <v>18539</v>
      </c>
      <c r="D7706" s="92" t="s">
        <v>16114</v>
      </c>
      <c r="E7706" s="104">
        <v>55.4</v>
      </c>
    </row>
    <row r="7707" spans="2:5" ht="50.1" customHeight="1">
      <c r="B7707" s="92">
        <v>1367</v>
      </c>
      <c r="C7707" s="92" t="s">
        <v>18540</v>
      </c>
      <c r="D7707" s="92" t="s">
        <v>16114</v>
      </c>
      <c r="E7707" s="104">
        <v>179.2</v>
      </c>
    </row>
    <row r="7708" spans="2:5" ht="50.1" customHeight="1">
      <c r="B7708" s="92">
        <v>7608</v>
      </c>
      <c r="C7708" s="92" t="s">
        <v>18541</v>
      </c>
      <c r="D7708" s="92" t="s">
        <v>16114</v>
      </c>
      <c r="E7708" s="104">
        <v>3.95</v>
      </c>
    </row>
    <row r="7709" spans="2:5" ht="50.1" customHeight="1">
      <c r="B7709" s="92">
        <v>41900</v>
      </c>
      <c r="C7709" s="92" t="s">
        <v>18542</v>
      </c>
      <c r="D7709" s="92" t="s">
        <v>16116</v>
      </c>
      <c r="E7709" s="104">
        <v>3.02</v>
      </c>
    </row>
    <row r="7710" spans="2:5" ht="50.1" customHeight="1">
      <c r="B7710" s="92">
        <v>41899</v>
      </c>
      <c r="C7710" s="92" t="s">
        <v>18543</v>
      </c>
      <c r="D7710" s="92" t="s">
        <v>16122</v>
      </c>
      <c r="E7710" s="104">
        <v>2990.84</v>
      </c>
    </row>
    <row r="7711" spans="2:5" ht="50.1" customHeight="1">
      <c r="B7711" s="92">
        <v>1380</v>
      </c>
      <c r="C7711" s="92" t="s">
        <v>18544</v>
      </c>
      <c r="D7711" s="92" t="s">
        <v>16116</v>
      </c>
      <c r="E7711" s="104">
        <v>2.21</v>
      </c>
    </row>
    <row r="7712" spans="2:5" ht="50.1" customHeight="1">
      <c r="B7712" s="92">
        <v>1375</v>
      </c>
      <c r="C7712" s="92" t="s">
        <v>18545</v>
      </c>
      <c r="D7712" s="92" t="s">
        <v>16116</v>
      </c>
      <c r="E7712" s="104">
        <v>8.82</v>
      </c>
    </row>
    <row r="7713" spans="2:5" ht="50.1" customHeight="1">
      <c r="B7713" s="92">
        <v>1379</v>
      </c>
      <c r="C7713" s="92" t="s">
        <v>18546</v>
      </c>
      <c r="D7713" s="92" t="s">
        <v>16116</v>
      </c>
      <c r="E7713" s="104">
        <v>0.37</v>
      </c>
    </row>
    <row r="7714" spans="2:5" ht="50.1" customHeight="1">
      <c r="B7714" s="92">
        <v>10511</v>
      </c>
      <c r="C7714" s="92" t="s">
        <v>18547</v>
      </c>
      <c r="D7714" s="92" t="s">
        <v>16123</v>
      </c>
      <c r="E7714" s="104">
        <v>18.899999999999999</v>
      </c>
    </row>
    <row r="7715" spans="2:5" ht="50.1" customHeight="1">
      <c r="B7715" s="92">
        <v>13284</v>
      </c>
      <c r="C7715" s="92" t="s">
        <v>18548</v>
      </c>
      <c r="D7715" s="92" t="s">
        <v>16116</v>
      </c>
      <c r="E7715" s="104">
        <v>0.32</v>
      </c>
    </row>
    <row r="7716" spans="2:5" ht="50.1" customHeight="1">
      <c r="B7716" s="92">
        <v>25974</v>
      </c>
      <c r="C7716" s="92" t="s">
        <v>18549</v>
      </c>
      <c r="D7716" s="92" t="s">
        <v>16116</v>
      </c>
      <c r="E7716" s="104">
        <v>1.26</v>
      </c>
    </row>
    <row r="7717" spans="2:5" ht="50.1" customHeight="1">
      <c r="B7717" s="92">
        <v>1382</v>
      </c>
      <c r="C7717" s="92" t="s">
        <v>18550</v>
      </c>
      <c r="D7717" s="92" t="s">
        <v>16123</v>
      </c>
      <c r="E7717" s="104">
        <v>18.21</v>
      </c>
    </row>
    <row r="7718" spans="2:5" ht="50.1" customHeight="1">
      <c r="B7718" s="92">
        <v>34753</v>
      </c>
      <c r="C7718" s="92" t="s">
        <v>18551</v>
      </c>
      <c r="D7718" s="92" t="s">
        <v>16116</v>
      </c>
      <c r="E7718" s="104">
        <v>0.36</v>
      </c>
    </row>
    <row r="7719" spans="2:5" ht="50.1" customHeight="1">
      <c r="B7719" s="92">
        <v>420</v>
      </c>
      <c r="C7719" s="92" t="s">
        <v>18552</v>
      </c>
      <c r="D7719" s="92" t="s">
        <v>16114</v>
      </c>
      <c r="E7719" s="104">
        <v>19.77</v>
      </c>
    </row>
    <row r="7720" spans="2:5" ht="50.1" customHeight="1">
      <c r="B7720" s="92">
        <v>12327</v>
      </c>
      <c r="C7720" s="92" t="s">
        <v>18553</v>
      </c>
      <c r="D7720" s="92" t="s">
        <v>16114</v>
      </c>
      <c r="E7720" s="104">
        <v>23.55</v>
      </c>
    </row>
    <row r="7721" spans="2:5" ht="50.1" customHeight="1">
      <c r="B7721" s="92">
        <v>36148</v>
      </c>
      <c r="C7721" s="92" t="s">
        <v>18554</v>
      </c>
      <c r="D7721" s="92" t="s">
        <v>16114</v>
      </c>
      <c r="E7721" s="104">
        <v>54.19</v>
      </c>
    </row>
    <row r="7722" spans="2:5" ht="50.1" customHeight="1">
      <c r="B7722" s="92">
        <v>12329</v>
      </c>
      <c r="C7722" s="92" t="s">
        <v>18555</v>
      </c>
      <c r="D7722" s="92" t="s">
        <v>16116</v>
      </c>
      <c r="E7722" s="104">
        <v>61.72</v>
      </c>
    </row>
    <row r="7723" spans="2:5" ht="50.1" customHeight="1">
      <c r="B7723" s="92">
        <v>1339</v>
      </c>
      <c r="C7723" s="92" t="s">
        <v>18556</v>
      </c>
      <c r="D7723" s="92" t="s">
        <v>16116</v>
      </c>
      <c r="E7723" s="104">
        <v>29.37</v>
      </c>
    </row>
    <row r="7724" spans="2:5" ht="50.1" customHeight="1">
      <c r="B7724" s="92">
        <v>11849</v>
      </c>
      <c r="C7724" s="92" t="s">
        <v>18557</v>
      </c>
      <c r="D7724" s="92" t="s">
        <v>6213</v>
      </c>
      <c r="E7724" s="104">
        <v>16.47</v>
      </c>
    </row>
    <row r="7725" spans="2:5" ht="50.1" customHeight="1">
      <c r="B7725" s="92">
        <v>37418</v>
      </c>
      <c r="C7725" s="92" t="s">
        <v>18558</v>
      </c>
      <c r="D7725" s="92" t="s">
        <v>16114</v>
      </c>
      <c r="E7725" s="104">
        <v>11.94</v>
      </c>
    </row>
    <row r="7726" spans="2:5" ht="50.1" customHeight="1">
      <c r="B7726" s="92">
        <v>37419</v>
      </c>
      <c r="C7726" s="92" t="s">
        <v>18559</v>
      </c>
      <c r="D7726" s="92" t="s">
        <v>16114</v>
      </c>
      <c r="E7726" s="104">
        <v>12.26</v>
      </c>
    </row>
    <row r="7727" spans="2:5" ht="50.1" customHeight="1">
      <c r="B7727" s="92">
        <v>1427</v>
      </c>
      <c r="C7727" s="92" t="s">
        <v>18560</v>
      </c>
      <c r="D7727" s="92" t="s">
        <v>16114</v>
      </c>
      <c r="E7727" s="104">
        <v>14.57</v>
      </c>
    </row>
    <row r="7728" spans="2:5" ht="50.1" customHeight="1">
      <c r="B7728" s="92">
        <v>1402</v>
      </c>
      <c r="C7728" s="92" t="s">
        <v>18561</v>
      </c>
      <c r="D7728" s="92" t="s">
        <v>16114</v>
      </c>
      <c r="E7728" s="104">
        <v>5.04</v>
      </c>
    </row>
    <row r="7729" spans="2:5" ht="50.1" customHeight="1">
      <c r="B7729" s="92">
        <v>1420</v>
      </c>
      <c r="C7729" s="92" t="s">
        <v>18562</v>
      </c>
      <c r="D7729" s="92" t="s">
        <v>16114</v>
      </c>
      <c r="E7729" s="104">
        <v>6.48</v>
      </c>
    </row>
    <row r="7730" spans="2:5" ht="50.1" customHeight="1">
      <c r="B7730" s="92">
        <v>1419</v>
      </c>
      <c r="C7730" s="92" t="s">
        <v>18563</v>
      </c>
      <c r="D7730" s="92" t="s">
        <v>16114</v>
      </c>
      <c r="E7730" s="104">
        <v>7.83</v>
      </c>
    </row>
    <row r="7731" spans="2:5" ht="50.1" customHeight="1">
      <c r="B7731" s="92">
        <v>1414</v>
      </c>
      <c r="C7731" s="92" t="s">
        <v>18564</v>
      </c>
      <c r="D7731" s="92" t="s">
        <v>16114</v>
      </c>
      <c r="E7731" s="104">
        <v>7.66</v>
      </c>
    </row>
    <row r="7732" spans="2:5" ht="50.1" customHeight="1">
      <c r="B7732" s="92">
        <v>1413</v>
      </c>
      <c r="C7732" s="92" t="s">
        <v>18565</v>
      </c>
      <c r="D7732" s="92" t="s">
        <v>16114</v>
      </c>
      <c r="E7732" s="104">
        <v>11.32</v>
      </c>
    </row>
    <row r="7733" spans="2:5" ht="50.1" customHeight="1">
      <c r="B7733" s="92">
        <v>1412</v>
      </c>
      <c r="C7733" s="92" t="s">
        <v>18566</v>
      </c>
      <c r="D7733" s="92" t="s">
        <v>16114</v>
      </c>
      <c r="E7733" s="104">
        <v>9.59</v>
      </c>
    </row>
    <row r="7734" spans="2:5" ht="50.1" customHeight="1">
      <c r="B7734" s="92">
        <v>1411</v>
      </c>
      <c r="C7734" s="92" t="s">
        <v>18567</v>
      </c>
      <c r="D7734" s="92" t="s">
        <v>16114</v>
      </c>
      <c r="E7734" s="104">
        <v>17.45</v>
      </c>
    </row>
    <row r="7735" spans="2:5" ht="50.1" customHeight="1">
      <c r="B7735" s="92">
        <v>1406</v>
      </c>
      <c r="C7735" s="92" t="s">
        <v>18568</v>
      </c>
      <c r="D7735" s="92" t="s">
        <v>16114</v>
      </c>
      <c r="E7735" s="104">
        <v>11.57</v>
      </c>
    </row>
    <row r="7736" spans="2:5" ht="50.1" customHeight="1">
      <c r="B7736" s="92">
        <v>1407</v>
      </c>
      <c r="C7736" s="92" t="s">
        <v>18569</v>
      </c>
      <c r="D7736" s="92" t="s">
        <v>16114</v>
      </c>
      <c r="E7736" s="104">
        <v>14.43</v>
      </c>
    </row>
    <row r="7737" spans="2:5" ht="50.1" customHeight="1">
      <c r="B7737" s="92">
        <v>1404</v>
      </c>
      <c r="C7737" s="92" t="s">
        <v>18570</v>
      </c>
      <c r="D7737" s="92" t="s">
        <v>16114</v>
      </c>
      <c r="E7737" s="104">
        <v>15.34</v>
      </c>
    </row>
    <row r="7738" spans="2:5" ht="50.1" customHeight="1">
      <c r="B7738" s="92">
        <v>11281</v>
      </c>
      <c r="C7738" s="92" t="s">
        <v>18571</v>
      </c>
      <c r="D7738" s="92" t="s">
        <v>16114</v>
      </c>
      <c r="E7738" s="104">
        <v>10309.780000000001</v>
      </c>
    </row>
    <row r="7739" spans="2:5" ht="50.1" customHeight="1">
      <c r="B7739" s="92">
        <v>1442</v>
      </c>
      <c r="C7739" s="92" t="s">
        <v>18572</v>
      </c>
      <c r="D7739" s="92" t="s">
        <v>16114</v>
      </c>
      <c r="E7739" s="104">
        <v>8654.98</v>
      </c>
    </row>
    <row r="7740" spans="2:5" ht="50.1" customHeight="1">
      <c r="B7740" s="92">
        <v>13457</v>
      </c>
      <c r="C7740" s="92" t="s">
        <v>18573</v>
      </c>
      <c r="D7740" s="92" t="s">
        <v>16114</v>
      </c>
      <c r="E7740" s="104">
        <v>7470.85</v>
      </c>
    </row>
    <row r="7741" spans="2:5" ht="50.1" customHeight="1">
      <c r="B7741" s="92">
        <v>40699</v>
      </c>
      <c r="C7741" s="92" t="s">
        <v>18574</v>
      </c>
      <c r="D7741" s="92" t="s">
        <v>16114</v>
      </c>
      <c r="E7741" s="104">
        <v>5775.25</v>
      </c>
    </row>
    <row r="7742" spans="2:5" ht="50.1" customHeight="1">
      <c r="B7742" s="92">
        <v>40701</v>
      </c>
      <c r="C7742" s="92" t="s">
        <v>18575</v>
      </c>
      <c r="D7742" s="92" t="s">
        <v>16114</v>
      </c>
      <c r="E7742" s="104">
        <v>102114.4</v>
      </c>
    </row>
    <row r="7743" spans="2:5" ht="50.1" customHeight="1">
      <c r="B7743" s="92">
        <v>40700</v>
      </c>
      <c r="C7743" s="92" t="s">
        <v>18576</v>
      </c>
      <c r="D7743" s="92" t="s">
        <v>16114</v>
      </c>
      <c r="E7743" s="104">
        <v>13444.03</v>
      </c>
    </row>
    <row r="7744" spans="2:5" ht="50.1" customHeight="1">
      <c r="B7744" s="92">
        <v>13458</v>
      </c>
      <c r="C7744" s="92" t="s">
        <v>18577</v>
      </c>
      <c r="D7744" s="92" t="s">
        <v>16114</v>
      </c>
      <c r="E7744" s="104">
        <v>12775.16</v>
      </c>
    </row>
    <row r="7745" spans="2:5" ht="50.1" customHeight="1">
      <c r="B7745" s="92">
        <v>36524</v>
      </c>
      <c r="C7745" s="92" t="s">
        <v>18578</v>
      </c>
      <c r="D7745" s="92" t="s">
        <v>16114</v>
      </c>
      <c r="E7745" s="104">
        <v>86280.46</v>
      </c>
    </row>
    <row r="7746" spans="2:5" ht="50.1" customHeight="1">
      <c r="B7746" s="92">
        <v>36526</v>
      </c>
      <c r="C7746" s="92" t="s">
        <v>18579</v>
      </c>
      <c r="D7746" s="92" t="s">
        <v>16114</v>
      </c>
      <c r="E7746" s="104">
        <v>69528.3</v>
      </c>
    </row>
    <row r="7747" spans="2:5" ht="50.1" customHeight="1">
      <c r="B7747" s="92">
        <v>36523</v>
      </c>
      <c r="C7747" s="92" t="s">
        <v>18580</v>
      </c>
      <c r="D7747" s="92" t="s">
        <v>16114</v>
      </c>
      <c r="E7747" s="104">
        <v>148850.72</v>
      </c>
    </row>
    <row r="7748" spans="2:5" ht="50.1" customHeight="1">
      <c r="B7748" s="92">
        <v>36527</v>
      </c>
      <c r="C7748" s="92" t="s">
        <v>18581</v>
      </c>
      <c r="D7748" s="92" t="s">
        <v>16114</v>
      </c>
      <c r="E7748" s="104">
        <v>161682.54</v>
      </c>
    </row>
    <row r="7749" spans="2:5" ht="50.1" customHeight="1">
      <c r="B7749" s="92">
        <v>13803</v>
      </c>
      <c r="C7749" s="92" t="s">
        <v>18582</v>
      </c>
      <c r="D7749" s="92" t="s">
        <v>16114</v>
      </c>
      <c r="E7749" s="104">
        <v>58463</v>
      </c>
    </row>
    <row r="7750" spans="2:5" ht="50.1" customHeight="1">
      <c r="B7750" s="92">
        <v>38642</v>
      </c>
      <c r="C7750" s="92" t="s">
        <v>18583</v>
      </c>
      <c r="D7750" s="92" t="s">
        <v>16114</v>
      </c>
      <c r="E7750" s="104">
        <v>37643.839999999997</v>
      </c>
    </row>
    <row r="7751" spans="2:5" ht="50.1" customHeight="1">
      <c r="B7751" s="92">
        <v>36522</v>
      </c>
      <c r="C7751" s="92" t="s">
        <v>18584</v>
      </c>
      <c r="D7751" s="92" t="s">
        <v>16114</v>
      </c>
      <c r="E7751" s="104">
        <v>43779.34</v>
      </c>
    </row>
    <row r="7752" spans="2:5" ht="50.1" customHeight="1">
      <c r="B7752" s="92">
        <v>36525</v>
      </c>
      <c r="C7752" s="92" t="s">
        <v>18585</v>
      </c>
      <c r="D7752" s="92" t="s">
        <v>16114</v>
      </c>
      <c r="E7752" s="104">
        <v>58630.76</v>
      </c>
    </row>
    <row r="7753" spans="2:5" ht="50.1" customHeight="1">
      <c r="B7753" s="92">
        <v>41991</v>
      </c>
      <c r="C7753" s="92" t="s">
        <v>18586</v>
      </c>
      <c r="D7753" s="92" t="s">
        <v>16114</v>
      </c>
      <c r="E7753" s="104">
        <v>2166.4899999999998</v>
      </c>
    </row>
    <row r="7754" spans="2:5" ht="50.1" customHeight="1">
      <c r="B7754" s="92">
        <v>34348</v>
      </c>
      <c r="C7754" s="92" t="s">
        <v>18587</v>
      </c>
      <c r="D7754" s="92" t="s">
        <v>16115</v>
      </c>
      <c r="E7754" s="104">
        <v>28.13</v>
      </c>
    </row>
    <row r="7755" spans="2:5" ht="50.1" customHeight="1">
      <c r="B7755" s="92">
        <v>34347</v>
      </c>
      <c r="C7755" s="92" t="s">
        <v>18588</v>
      </c>
      <c r="D7755" s="92" t="s">
        <v>16115</v>
      </c>
      <c r="E7755" s="104">
        <v>14.53</v>
      </c>
    </row>
    <row r="7756" spans="2:5" ht="50.1" customHeight="1">
      <c r="B7756" s="92">
        <v>11146</v>
      </c>
      <c r="C7756" s="92" t="s">
        <v>18589</v>
      </c>
      <c r="D7756" s="92" t="s">
        <v>16118</v>
      </c>
      <c r="E7756" s="104">
        <v>269.99</v>
      </c>
    </row>
    <row r="7757" spans="2:5" ht="50.1" customHeight="1">
      <c r="B7757" s="92">
        <v>11147</v>
      </c>
      <c r="C7757" s="92" t="s">
        <v>18590</v>
      </c>
      <c r="D7757" s="92" t="s">
        <v>16118</v>
      </c>
      <c r="E7757" s="104">
        <v>279.99</v>
      </c>
    </row>
    <row r="7758" spans="2:5" ht="50.1" customHeight="1">
      <c r="B7758" s="92">
        <v>34872</v>
      </c>
      <c r="C7758" s="92" t="s">
        <v>18591</v>
      </c>
      <c r="D7758" s="92" t="s">
        <v>16118</v>
      </c>
      <c r="E7758" s="104">
        <v>289.99</v>
      </c>
    </row>
    <row r="7759" spans="2:5" ht="50.1" customHeight="1">
      <c r="B7759" s="92">
        <v>34491</v>
      </c>
      <c r="C7759" s="92" t="s">
        <v>18592</v>
      </c>
      <c r="D7759" s="92" t="s">
        <v>16118</v>
      </c>
      <c r="E7759" s="104">
        <v>295.86</v>
      </c>
    </row>
    <row r="7760" spans="2:5" ht="50.1" customHeight="1">
      <c r="B7760" s="92">
        <v>34770</v>
      </c>
      <c r="C7760" s="92" t="s">
        <v>18593</v>
      </c>
      <c r="D7760" s="92" t="s">
        <v>16122</v>
      </c>
      <c r="E7760" s="104">
        <v>338.67</v>
      </c>
    </row>
    <row r="7761" spans="2:5" ht="50.1" customHeight="1">
      <c r="B7761" s="92">
        <v>1518</v>
      </c>
      <c r="C7761" s="92" t="s">
        <v>18594</v>
      </c>
      <c r="D7761" s="92" t="s">
        <v>16122</v>
      </c>
      <c r="E7761" s="104">
        <v>365.5</v>
      </c>
    </row>
    <row r="7762" spans="2:5" ht="50.1" customHeight="1">
      <c r="B7762" s="92">
        <v>41965</v>
      </c>
      <c r="C7762" s="92" t="s">
        <v>18595</v>
      </c>
      <c r="D7762" s="92" t="s">
        <v>16122</v>
      </c>
      <c r="E7762" s="104">
        <v>354.09</v>
      </c>
    </row>
    <row r="7763" spans="2:5" ht="50.1" customHeight="1">
      <c r="B7763" s="92">
        <v>34492</v>
      </c>
      <c r="C7763" s="92" t="s">
        <v>18596</v>
      </c>
      <c r="D7763" s="92" t="s">
        <v>16118</v>
      </c>
      <c r="E7763" s="104">
        <v>244.99</v>
      </c>
    </row>
    <row r="7764" spans="2:5" ht="50.1" customHeight="1">
      <c r="B7764" s="92">
        <v>1524</v>
      </c>
      <c r="C7764" s="92" t="s">
        <v>18597</v>
      </c>
      <c r="D7764" s="92" t="s">
        <v>16118</v>
      </c>
      <c r="E7764" s="104">
        <v>285</v>
      </c>
    </row>
    <row r="7765" spans="2:5" ht="50.1" customHeight="1">
      <c r="B7765" s="92">
        <v>38404</v>
      </c>
      <c r="C7765" s="92" t="s">
        <v>18598</v>
      </c>
      <c r="D7765" s="92" t="s">
        <v>16118</v>
      </c>
      <c r="E7765" s="104">
        <v>300.81</v>
      </c>
    </row>
    <row r="7766" spans="2:5" ht="50.1" customHeight="1">
      <c r="B7766" s="92">
        <v>39849</v>
      </c>
      <c r="C7766" s="92" t="s">
        <v>18599</v>
      </c>
      <c r="D7766" s="92" t="s">
        <v>16118</v>
      </c>
      <c r="E7766" s="104">
        <v>300.16000000000003</v>
      </c>
    </row>
    <row r="7767" spans="2:5" ht="50.1" customHeight="1">
      <c r="B7767" s="92">
        <v>38464</v>
      </c>
      <c r="C7767" s="92" t="s">
        <v>18600</v>
      </c>
      <c r="D7767" s="92" t="s">
        <v>16118</v>
      </c>
      <c r="E7767" s="104">
        <v>363.37</v>
      </c>
    </row>
    <row r="7768" spans="2:5" ht="50.1" customHeight="1">
      <c r="B7768" s="92">
        <v>34493</v>
      </c>
      <c r="C7768" s="92" t="s">
        <v>18601</v>
      </c>
      <c r="D7768" s="92" t="s">
        <v>16118</v>
      </c>
      <c r="E7768" s="104">
        <v>254.49</v>
      </c>
    </row>
    <row r="7769" spans="2:5" ht="50.1" customHeight="1">
      <c r="B7769" s="92">
        <v>1527</v>
      </c>
      <c r="C7769" s="92" t="s">
        <v>18602</v>
      </c>
      <c r="D7769" s="92" t="s">
        <v>16118</v>
      </c>
      <c r="E7769" s="104">
        <v>296.99</v>
      </c>
    </row>
    <row r="7770" spans="2:5" ht="50.1" customHeight="1">
      <c r="B7770" s="92">
        <v>38405</v>
      </c>
      <c r="C7770" s="92" t="s">
        <v>18603</v>
      </c>
      <c r="D7770" s="92" t="s">
        <v>16118</v>
      </c>
      <c r="E7770" s="104">
        <v>318.85000000000002</v>
      </c>
    </row>
    <row r="7771" spans="2:5" ht="50.1" customHeight="1">
      <c r="B7771" s="92">
        <v>38408</v>
      </c>
      <c r="C7771" s="92" t="s">
        <v>18604</v>
      </c>
      <c r="D7771" s="92" t="s">
        <v>16118</v>
      </c>
      <c r="E7771" s="104">
        <v>331.56</v>
      </c>
    </row>
    <row r="7772" spans="2:5" ht="50.1" customHeight="1">
      <c r="B7772" s="92">
        <v>34494</v>
      </c>
      <c r="C7772" s="92" t="s">
        <v>18605</v>
      </c>
      <c r="D7772" s="92" t="s">
        <v>16118</v>
      </c>
      <c r="E7772" s="104">
        <v>265.79000000000002</v>
      </c>
    </row>
    <row r="7773" spans="2:5" ht="50.1" customHeight="1">
      <c r="B7773" s="92">
        <v>1525</v>
      </c>
      <c r="C7773" s="92" t="s">
        <v>18606</v>
      </c>
      <c r="D7773" s="92" t="s">
        <v>16118</v>
      </c>
      <c r="E7773" s="104">
        <v>306.99</v>
      </c>
    </row>
    <row r="7774" spans="2:5" ht="50.1" customHeight="1">
      <c r="B7774" s="92">
        <v>38406</v>
      </c>
      <c r="C7774" s="92" t="s">
        <v>18607</v>
      </c>
      <c r="D7774" s="92" t="s">
        <v>16118</v>
      </c>
      <c r="E7774" s="104">
        <v>335.01</v>
      </c>
    </row>
    <row r="7775" spans="2:5" ht="50.1" customHeight="1">
      <c r="B7775" s="92">
        <v>38409</v>
      </c>
      <c r="C7775" s="92" t="s">
        <v>18608</v>
      </c>
      <c r="D7775" s="92" t="s">
        <v>16118</v>
      </c>
      <c r="E7775" s="104">
        <v>357.39</v>
      </c>
    </row>
    <row r="7776" spans="2:5" ht="50.1" customHeight="1">
      <c r="B7776" s="92">
        <v>34495</v>
      </c>
      <c r="C7776" s="92" t="s">
        <v>18609</v>
      </c>
      <c r="D7776" s="92" t="s">
        <v>16118</v>
      </c>
      <c r="E7776" s="104">
        <v>277.14</v>
      </c>
    </row>
    <row r="7777" spans="2:5" ht="50.1" customHeight="1">
      <c r="B7777" s="92">
        <v>11145</v>
      </c>
      <c r="C7777" s="92" t="s">
        <v>18610</v>
      </c>
      <c r="D7777" s="92" t="s">
        <v>16118</v>
      </c>
      <c r="E7777" s="104">
        <v>317.99</v>
      </c>
    </row>
    <row r="7778" spans="2:5" ht="50.1" customHeight="1">
      <c r="B7778" s="92">
        <v>34496</v>
      </c>
      <c r="C7778" s="92" t="s">
        <v>18611</v>
      </c>
      <c r="D7778" s="92" t="s">
        <v>16118</v>
      </c>
      <c r="E7778" s="104">
        <v>289.49</v>
      </c>
    </row>
    <row r="7779" spans="2:5" ht="50.1" customHeight="1">
      <c r="B7779" s="92">
        <v>34479</v>
      </c>
      <c r="C7779" s="92" t="s">
        <v>18612</v>
      </c>
      <c r="D7779" s="92" t="s">
        <v>16118</v>
      </c>
      <c r="E7779" s="104">
        <v>329.99</v>
      </c>
    </row>
    <row r="7780" spans="2:5" ht="50.1" customHeight="1">
      <c r="B7780" s="92">
        <v>34481</v>
      </c>
      <c r="C7780" s="92" t="s">
        <v>18613</v>
      </c>
      <c r="D7780" s="92" t="s">
        <v>16118</v>
      </c>
      <c r="E7780" s="104">
        <v>370.99</v>
      </c>
    </row>
    <row r="7781" spans="2:5" ht="50.1" customHeight="1">
      <c r="B7781" s="92">
        <v>34483</v>
      </c>
      <c r="C7781" s="92" t="s">
        <v>18614</v>
      </c>
      <c r="D7781" s="92" t="s">
        <v>16118</v>
      </c>
      <c r="E7781" s="104">
        <v>439.99</v>
      </c>
    </row>
    <row r="7782" spans="2:5" ht="50.1" customHeight="1">
      <c r="B7782" s="92">
        <v>34485</v>
      </c>
      <c r="C7782" s="92" t="s">
        <v>18615</v>
      </c>
      <c r="D7782" s="92" t="s">
        <v>16118</v>
      </c>
      <c r="E7782" s="104">
        <v>564.99</v>
      </c>
    </row>
    <row r="7783" spans="2:5" ht="50.1" customHeight="1">
      <c r="B7783" s="92">
        <v>34497</v>
      </c>
      <c r="C7783" s="92" t="s">
        <v>18616</v>
      </c>
      <c r="D7783" s="92" t="s">
        <v>16118</v>
      </c>
      <c r="E7783" s="104">
        <v>779.99</v>
      </c>
    </row>
    <row r="7784" spans="2:5" ht="50.1" customHeight="1">
      <c r="B7784" s="92">
        <v>14041</v>
      </c>
      <c r="C7784" s="92" t="s">
        <v>18617</v>
      </c>
      <c r="D7784" s="92" t="s">
        <v>16118</v>
      </c>
      <c r="E7784" s="104">
        <v>244.45</v>
      </c>
    </row>
    <row r="7785" spans="2:5" ht="50.1" customHeight="1">
      <c r="B7785" s="92">
        <v>1523</v>
      </c>
      <c r="C7785" s="92" t="s">
        <v>18618</v>
      </c>
      <c r="D7785" s="92" t="s">
        <v>16118</v>
      </c>
      <c r="E7785" s="104">
        <v>246.79</v>
      </c>
    </row>
    <row r="7786" spans="2:5" ht="50.1" customHeight="1">
      <c r="B7786" s="92">
        <v>14052</v>
      </c>
      <c r="C7786" s="92" t="s">
        <v>18619</v>
      </c>
      <c r="D7786" s="92" t="s">
        <v>16114</v>
      </c>
      <c r="E7786" s="104">
        <v>7.52</v>
      </c>
    </row>
    <row r="7787" spans="2:5" ht="50.1" customHeight="1">
      <c r="B7787" s="92">
        <v>14054</v>
      </c>
      <c r="C7787" s="92" t="s">
        <v>18620</v>
      </c>
      <c r="D7787" s="92" t="s">
        <v>16114</v>
      </c>
      <c r="E7787" s="104">
        <v>9.77</v>
      </c>
    </row>
    <row r="7788" spans="2:5" ht="50.1" customHeight="1">
      <c r="B7788" s="92">
        <v>14053</v>
      </c>
      <c r="C7788" s="92" t="s">
        <v>18621</v>
      </c>
      <c r="D7788" s="92" t="s">
        <v>16114</v>
      </c>
      <c r="E7788" s="104">
        <v>7.63</v>
      </c>
    </row>
    <row r="7789" spans="2:5" ht="50.1" customHeight="1">
      <c r="B7789" s="92">
        <v>2558</v>
      </c>
      <c r="C7789" s="92" t="s">
        <v>18622</v>
      </c>
      <c r="D7789" s="92" t="s">
        <v>16114</v>
      </c>
      <c r="E7789" s="104">
        <v>5.74</v>
      </c>
    </row>
    <row r="7790" spans="2:5" ht="50.1" customHeight="1">
      <c r="B7790" s="92">
        <v>2560</v>
      </c>
      <c r="C7790" s="92" t="s">
        <v>18623</v>
      </c>
      <c r="D7790" s="92" t="s">
        <v>16114</v>
      </c>
      <c r="E7790" s="104">
        <v>10.11</v>
      </c>
    </row>
    <row r="7791" spans="2:5" ht="50.1" customHeight="1">
      <c r="B7791" s="92">
        <v>2559</v>
      </c>
      <c r="C7791" s="92" t="s">
        <v>18624</v>
      </c>
      <c r="D7791" s="92" t="s">
        <v>16114</v>
      </c>
      <c r="E7791" s="104">
        <v>8.09</v>
      </c>
    </row>
    <row r="7792" spans="2:5" ht="50.1" customHeight="1">
      <c r="B7792" s="92">
        <v>2592</v>
      </c>
      <c r="C7792" s="92" t="s">
        <v>18625</v>
      </c>
      <c r="D7792" s="92" t="s">
        <v>16114</v>
      </c>
      <c r="E7792" s="104">
        <v>134.11000000000001</v>
      </c>
    </row>
    <row r="7793" spans="2:5" ht="50.1" customHeight="1">
      <c r="B7793" s="92">
        <v>2566</v>
      </c>
      <c r="C7793" s="92" t="s">
        <v>18626</v>
      </c>
      <c r="D7793" s="92" t="s">
        <v>16114</v>
      </c>
      <c r="E7793" s="104">
        <v>13.49</v>
      </c>
    </row>
    <row r="7794" spans="2:5" ht="50.1" customHeight="1">
      <c r="B7794" s="92">
        <v>2589</v>
      </c>
      <c r="C7794" s="92" t="s">
        <v>18627</v>
      </c>
      <c r="D7794" s="92" t="s">
        <v>16114</v>
      </c>
      <c r="E7794" s="104">
        <v>17.940000000000001</v>
      </c>
    </row>
    <row r="7795" spans="2:5" ht="50.1" customHeight="1">
      <c r="B7795" s="92">
        <v>2591</v>
      </c>
      <c r="C7795" s="92" t="s">
        <v>18628</v>
      </c>
      <c r="D7795" s="92" t="s">
        <v>16114</v>
      </c>
      <c r="E7795" s="104">
        <v>6.54</v>
      </c>
    </row>
    <row r="7796" spans="2:5" ht="50.1" customHeight="1">
      <c r="B7796" s="92">
        <v>2590</v>
      </c>
      <c r="C7796" s="92" t="s">
        <v>18629</v>
      </c>
      <c r="D7796" s="92" t="s">
        <v>16114</v>
      </c>
      <c r="E7796" s="104">
        <v>11.01</v>
      </c>
    </row>
    <row r="7797" spans="2:5" ht="50.1" customHeight="1">
      <c r="B7797" s="92">
        <v>2567</v>
      </c>
      <c r="C7797" s="92" t="s">
        <v>18630</v>
      </c>
      <c r="D7797" s="92" t="s">
        <v>16114</v>
      </c>
      <c r="E7797" s="104">
        <v>26.31</v>
      </c>
    </row>
    <row r="7798" spans="2:5" ht="50.1" customHeight="1">
      <c r="B7798" s="92">
        <v>2565</v>
      </c>
      <c r="C7798" s="92" t="s">
        <v>18631</v>
      </c>
      <c r="D7798" s="92" t="s">
        <v>16114</v>
      </c>
      <c r="E7798" s="104">
        <v>6.55</v>
      </c>
    </row>
    <row r="7799" spans="2:5" ht="50.1" customHeight="1">
      <c r="B7799" s="92">
        <v>2568</v>
      </c>
      <c r="C7799" s="92" t="s">
        <v>18632</v>
      </c>
      <c r="D7799" s="92" t="s">
        <v>16114</v>
      </c>
      <c r="E7799" s="104">
        <v>73.069999999999993</v>
      </c>
    </row>
    <row r="7800" spans="2:5" ht="50.1" customHeight="1">
      <c r="B7800" s="92">
        <v>2594</v>
      </c>
      <c r="C7800" s="92" t="s">
        <v>18633</v>
      </c>
      <c r="D7800" s="92" t="s">
        <v>16114</v>
      </c>
      <c r="E7800" s="104">
        <v>121.73</v>
      </c>
    </row>
    <row r="7801" spans="2:5" ht="50.1" customHeight="1">
      <c r="B7801" s="92">
        <v>2587</v>
      </c>
      <c r="C7801" s="92" t="s">
        <v>18634</v>
      </c>
      <c r="D7801" s="92" t="s">
        <v>16114</v>
      </c>
      <c r="E7801" s="104">
        <v>20.74</v>
      </c>
    </row>
    <row r="7802" spans="2:5" ht="50.1" customHeight="1">
      <c r="B7802" s="92">
        <v>2588</v>
      </c>
      <c r="C7802" s="92" t="s">
        <v>18635</v>
      </c>
      <c r="D7802" s="92" t="s">
        <v>16114</v>
      </c>
      <c r="E7802" s="104">
        <v>16.48</v>
      </c>
    </row>
    <row r="7803" spans="2:5" ht="50.1" customHeight="1">
      <c r="B7803" s="92">
        <v>2569</v>
      </c>
      <c r="C7803" s="92" t="s">
        <v>18636</v>
      </c>
      <c r="D7803" s="92" t="s">
        <v>16114</v>
      </c>
      <c r="E7803" s="104">
        <v>6.35</v>
      </c>
    </row>
    <row r="7804" spans="2:5" ht="50.1" customHeight="1">
      <c r="B7804" s="92">
        <v>2570</v>
      </c>
      <c r="C7804" s="92" t="s">
        <v>18637</v>
      </c>
      <c r="D7804" s="92" t="s">
        <v>16114</v>
      </c>
      <c r="E7804" s="104">
        <v>10.64</v>
      </c>
    </row>
    <row r="7805" spans="2:5" ht="50.1" customHeight="1">
      <c r="B7805" s="92">
        <v>2571</v>
      </c>
      <c r="C7805" s="92" t="s">
        <v>18638</v>
      </c>
      <c r="D7805" s="92" t="s">
        <v>16114</v>
      </c>
      <c r="E7805" s="104">
        <v>31.59</v>
      </c>
    </row>
    <row r="7806" spans="2:5" ht="50.1" customHeight="1">
      <c r="B7806" s="92">
        <v>2593</v>
      </c>
      <c r="C7806" s="92" t="s">
        <v>18639</v>
      </c>
      <c r="D7806" s="92" t="s">
        <v>16114</v>
      </c>
      <c r="E7806" s="104">
        <v>6.77</v>
      </c>
    </row>
    <row r="7807" spans="2:5" ht="50.1" customHeight="1">
      <c r="B7807" s="92">
        <v>2572</v>
      </c>
      <c r="C7807" s="92" t="s">
        <v>18640</v>
      </c>
      <c r="D7807" s="92" t="s">
        <v>16114</v>
      </c>
      <c r="E7807" s="104">
        <v>93.44</v>
      </c>
    </row>
    <row r="7808" spans="2:5" ht="50.1" customHeight="1">
      <c r="B7808" s="92">
        <v>2595</v>
      </c>
      <c r="C7808" s="92" t="s">
        <v>18641</v>
      </c>
      <c r="D7808" s="92" t="s">
        <v>16114</v>
      </c>
      <c r="E7808" s="104">
        <v>145.79</v>
      </c>
    </row>
    <row r="7809" spans="2:5" ht="50.1" customHeight="1">
      <c r="B7809" s="92">
        <v>2576</v>
      </c>
      <c r="C7809" s="92" t="s">
        <v>18642</v>
      </c>
      <c r="D7809" s="92" t="s">
        <v>16114</v>
      </c>
      <c r="E7809" s="104">
        <v>24.85</v>
      </c>
    </row>
    <row r="7810" spans="2:5" ht="50.1" customHeight="1">
      <c r="B7810" s="92">
        <v>2575</v>
      </c>
      <c r="C7810" s="92" t="s">
        <v>18643</v>
      </c>
      <c r="D7810" s="92" t="s">
        <v>16114</v>
      </c>
      <c r="E7810" s="104">
        <v>18.68</v>
      </c>
    </row>
    <row r="7811" spans="2:5" ht="50.1" customHeight="1">
      <c r="B7811" s="92">
        <v>2573</v>
      </c>
      <c r="C7811" s="92" t="s">
        <v>18644</v>
      </c>
      <c r="D7811" s="92" t="s">
        <v>16114</v>
      </c>
      <c r="E7811" s="104">
        <v>7.76</v>
      </c>
    </row>
    <row r="7812" spans="2:5" ht="50.1" customHeight="1">
      <c r="B7812" s="92">
        <v>2586</v>
      </c>
      <c r="C7812" s="92" t="s">
        <v>18645</v>
      </c>
      <c r="D7812" s="92" t="s">
        <v>16114</v>
      </c>
      <c r="E7812" s="104">
        <v>12.57</v>
      </c>
    </row>
    <row r="7813" spans="2:5" ht="50.1" customHeight="1">
      <c r="B7813" s="92">
        <v>2577</v>
      </c>
      <c r="C7813" s="92" t="s">
        <v>18646</v>
      </c>
      <c r="D7813" s="92" t="s">
        <v>16114</v>
      </c>
      <c r="E7813" s="104">
        <v>33.67</v>
      </c>
    </row>
    <row r="7814" spans="2:5" ht="50.1" customHeight="1">
      <c r="B7814" s="92">
        <v>2574</v>
      </c>
      <c r="C7814" s="92" t="s">
        <v>18647</v>
      </c>
      <c r="D7814" s="92" t="s">
        <v>16114</v>
      </c>
      <c r="E7814" s="104">
        <v>7.81</v>
      </c>
    </row>
    <row r="7815" spans="2:5" ht="50.1" customHeight="1">
      <c r="B7815" s="92">
        <v>2578</v>
      </c>
      <c r="C7815" s="92" t="s">
        <v>18648</v>
      </c>
      <c r="D7815" s="92" t="s">
        <v>16114</v>
      </c>
      <c r="E7815" s="104">
        <v>105.14</v>
      </c>
    </row>
    <row r="7816" spans="2:5" ht="50.1" customHeight="1">
      <c r="B7816" s="92">
        <v>2585</v>
      </c>
      <c r="C7816" s="92" t="s">
        <v>18649</v>
      </c>
      <c r="D7816" s="92" t="s">
        <v>16114</v>
      </c>
      <c r="E7816" s="104">
        <v>144.27000000000001</v>
      </c>
    </row>
    <row r="7817" spans="2:5" ht="50.1" customHeight="1">
      <c r="B7817" s="92">
        <v>12008</v>
      </c>
      <c r="C7817" s="92" t="s">
        <v>18650</v>
      </c>
      <c r="D7817" s="92" t="s">
        <v>16114</v>
      </c>
      <c r="E7817" s="104">
        <v>77.41</v>
      </c>
    </row>
    <row r="7818" spans="2:5" ht="50.1" customHeight="1">
      <c r="B7818" s="92">
        <v>2582</v>
      </c>
      <c r="C7818" s="92" t="s">
        <v>18651</v>
      </c>
      <c r="D7818" s="92" t="s">
        <v>16114</v>
      </c>
      <c r="E7818" s="104">
        <v>23.05</v>
      </c>
    </row>
    <row r="7819" spans="2:5" ht="50.1" customHeight="1">
      <c r="B7819" s="92">
        <v>2597</v>
      </c>
      <c r="C7819" s="92" t="s">
        <v>18652</v>
      </c>
      <c r="D7819" s="92" t="s">
        <v>16114</v>
      </c>
      <c r="E7819" s="104">
        <v>19.75</v>
      </c>
    </row>
    <row r="7820" spans="2:5" ht="50.1" customHeight="1">
      <c r="B7820" s="92">
        <v>2579</v>
      </c>
      <c r="C7820" s="92" t="s">
        <v>18653</v>
      </c>
      <c r="D7820" s="92" t="s">
        <v>16114</v>
      </c>
      <c r="E7820" s="104">
        <v>9.4</v>
      </c>
    </row>
    <row r="7821" spans="2:5" ht="50.1" customHeight="1">
      <c r="B7821" s="92">
        <v>2581</v>
      </c>
      <c r="C7821" s="92" t="s">
        <v>18654</v>
      </c>
      <c r="D7821" s="92" t="s">
        <v>16114</v>
      </c>
      <c r="E7821" s="104">
        <v>12.03</v>
      </c>
    </row>
    <row r="7822" spans="2:5" ht="50.1" customHeight="1">
      <c r="B7822" s="92">
        <v>2596</v>
      </c>
      <c r="C7822" s="92" t="s">
        <v>18655</v>
      </c>
      <c r="D7822" s="92" t="s">
        <v>16114</v>
      </c>
      <c r="E7822" s="104">
        <v>35.590000000000003</v>
      </c>
    </row>
    <row r="7823" spans="2:5" ht="50.1" customHeight="1">
      <c r="B7823" s="92">
        <v>2580</v>
      </c>
      <c r="C7823" s="92" t="s">
        <v>18656</v>
      </c>
      <c r="D7823" s="92" t="s">
        <v>16114</v>
      </c>
      <c r="E7823" s="104">
        <v>10.31</v>
      </c>
    </row>
    <row r="7824" spans="2:5" ht="50.1" customHeight="1">
      <c r="B7824" s="92">
        <v>2583</v>
      </c>
      <c r="C7824" s="92" t="s">
        <v>18657</v>
      </c>
      <c r="D7824" s="92" t="s">
        <v>16114</v>
      </c>
      <c r="E7824" s="104">
        <v>86.58</v>
      </c>
    </row>
    <row r="7825" spans="2:5" ht="50.1" customHeight="1">
      <c r="B7825" s="92">
        <v>2584</v>
      </c>
      <c r="C7825" s="92" t="s">
        <v>18658</v>
      </c>
      <c r="D7825" s="92" t="s">
        <v>16114</v>
      </c>
      <c r="E7825" s="104">
        <v>144.13</v>
      </c>
    </row>
    <row r="7826" spans="2:5" ht="50.1" customHeight="1">
      <c r="B7826" s="92">
        <v>12010</v>
      </c>
      <c r="C7826" s="92" t="s">
        <v>18659</v>
      </c>
      <c r="D7826" s="92" t="s">
        <v>16114</v>
      </c>
      <c r="E7826" s="104">
        <v>8.0399999999999991</v>
      </c>
    </row>
    <row r="7827" spans="2:5" ht="50.1" customHeight="1">
      <c r="B7827" s="92">
        <v>39329</v>
      </c>
      <c r="C7827" s="92" t="s">
        <v>18660</v>
      </c>
      <c r="D7827" s="92" t="s">
        <v>16114</v>
      </c>
      <c r="E7827" s="104">
        <v>8.41</v>
      </c>
    </row>
    <row r="7828" spans="2:5" ht="50.1" customHeight="1">
      <c r="B7828" s="92">
        <v>39330</v>
      </c>
      <c r="C7828" s="92" t="s">
        <v>18661</v>
      </c>
      <c r="D7828" s="92" t="s">
        <v>16114</v>
      </c>
      <c r="E7828" s="104">
        <v>8.85</v>
      </c>
    </row>
    <row r="7829" spans="2:5" ht="50.1" customHeight="1">
      <c r="B7829" s="92">
        <v>39332</v>
      </c>
      <c r="C7829" s="92" t="s">
        <v>18662</v>
      </c>
      <c r="D7829" s="92" t="s">
        <v>16114</v>
      </c>
      <c r="E7829" s="104">
        <v>9.89</v>
      </c>
    </row>
    <row r="7830" spans="2:5" ht="50.1" customHeight="1">
      <c r="B7830" s="92">
        <v>39331</v>
      </c>
      <c r="C7830" s="92" t="s">
        <v>18663</v>
      </c>
      <c r="D7830" s="92" t="s">
        <v>16114</v>
      </c>
      <c r="E7830" s="104">
        <v>7.87</v>
      </c>
    </row>
    <row r="7831" spans="2:5" ht="50.1" customHeight="1">
      <c r="B7831" s="92">
        <v>39333</v>
      </c>
      <c r="C7831" s="92" t="s">
        <v>18664</v>
      </c>
      <c r="D7831" s="92" t="s">
        <v>16114</v>
      </c>
      <c r="E7831" s="104">
        <v>7.68</v>
      </c>
    </row>
    <row r="7832" spans="2:5" ht="50.1" customHeight="1">
      <c r="B7832" s="92">
        <v>39335</v>
      </c>
      <c r="C7832" s="92" t="s">
        <v>18665</v>
      </c>
      <c r="D7832" s="92" t="s">
        <v>16114</v>
      </c>
      <c r="E7832" s="104">
        <v>8.8800000000000008</v>
      </c>
    </row>
    <row r="7833" spans="2:5" ht="50.1" customHeight="1">
      <c r="B7833" s="92">
        <v>39334</v>
      </c>
      <c r="C7833" s="92" t="s">
        <v>18666</v>
      </c>
      <c r="D7833" s="92" t="s">
        <v>16114</v>
      </c>
      <c r="E7833" s="104">
        <v>7.06</v>
      </c>
    </row>
    <row r="7834" spans="2:5" ht="50.1" customHeight="1">
      <c r="B7834" s="92">
        <v>12016</v>
      </c>
      <c r="C7834" s="92" t="s">
        <v>18667</v>
      </c>
      <c r="D7834" s="92" t="s">
        <v>16114</v>
      </c>
      <c r="E7834" s="104">
        <v>8.86</v>
      </c>
    </row>
    <row r="7835" spans="2:5" ht="50.1" customHeight="1">
      <c r="B7835" s="92">
        <v>12015</v>
      </c>
      <c r="C7835" s="92" t="s">
        <v>18668</v>
      </c>
      <c r="D7835" s="92" t="s">
        <v>16114</v>
      </c>
      <c r="E7835" s="104">
        <v>10.32</v>
      </c>
    </row>
    <row r="7836" spans="2:5" ht="50.1" customHeight="1">
      <c r="B7836" s="92">
        <v>12020</v>
      </c>
      <c r="C7836" s="92" t="s">
        <v>18669</v>
      </c>
      <c r="D7836" s="92" t="s">
        <v>16114</v>
      </c>
      <c r="E7836" s="104">
        <v>8.86</v>
      </c>
    </row>
    <row r="7837" spans="2:5" ht="50.1" customHeight="1">
      <c r="B7837" s="92">
        <v>12019</v>
      </c>
      <c r="C7837" s="92" t="s">
        <v>18670</v>
      </c>
      <c r="D7837" s="92" t="s">
        <v>16114</v>
      </c>
      <c r="E7837" s="104">
        <v>10.32</v>
      </c>
    </row>
    <row r="7838" spans="2:5" ht="50.1" customHeight="1">
      <c r="B7838" s="92">
        <v>39336</v>
      </c>
      <c r="C7838" s="92" t="s">
        <v>18671</v>
      </c>
      <c r="D7838" s="92" t="s">
        <v>16114</v>
      </c>
      <c r="E7838" s="104">
        <v>8.85</v>
      </c>
    </row>
    <row r="7839" spans="2:5" ht="50.1" customHeight="1">
      <c r="B7839" s="92">
        <v>39338</v>
      </c>
      <c r="C7839" s="92" t="s">
        <v>18672</v>
      </c>
      <c r="D7839" s="92" t="s">
        <v>16114</v>
      </c>
      <c r="E7839" s="104">
        <v>9.89</v>
      </c>
    </row>
    <row r="7840" spans="2:5" ht="50.1" customHeight="1">
      <c r="B7840" s="92">
        <v>39337</v>
      </c>
      <c r="C7840" s="92" t="s">
        <v>18673</v>
      </c>
      <c r="D7840" s="92" t="s">
        <v>16114</v>
      </c>
      <c r="E7840" s="104">
        <v>7.87</v>
      </c>
    </row>
    <row r="7841" spans="2:5" ht="50.1" customHeight="1">
      <c r="B7841" s="92">
        <v>39341</v>
      </c>
      <c r="C7841" s="92" t="s">
        <v>18674</v>
      </c>
      <c r="D7841" s="92" t="s">
        <v>16114</v>
      </c>
      <c r="E7841" s="104">
        <v>12.89</v>
      </c>
    </row>
    <row r="7842" spans="2:5" ht="50.1" customHeight="1">
      <c r="B7842" s="92">
        <v>39340</v>
      </c>
      <c r="C7842" s="92" t="s">
        <v>18675</v>
      </c>
      <c r="D7842" s="92" t="s">
        <v>16114</v>
      </c>
      <c r="E7842" s="104">
        <v>9.4700000000000006</v>
      </c>
    </row>
    <row r="7843" spans="2:5" ht="50.1" customHeight="1">
      <c r="B7843" s="92">
        <v>12025</v>
      </c>
      <c r="C7843" s="92" t="s">
        <v>18676</v>
      </c>
      <c r="D7843" s="92" t="s">
        <v>16114</v>
      </c>
      <c r="E7843" s="104">
        <v>9.7799999999999994</v>
      </c>
    </row>
    <row r="7844" spans="2:5" ht="50.1" customHeight="1">
      <c r="B7844" s="92">
        <v>39342</v>
      </c>
      <c r="C7844" s="92" t="s">
        <v>18677</v>
      </c>
      <c r="D7844" s="92" t="s">
        <v>16114</v>
      </c>
      <c r="E7844" s="104">
        <v>12.89</v>
      </c>
    </row>
    <row r="7845" spans="2:5" ht="50.1" customHeight="1">
      <c r="B7845" s="92">
        <v>39343</v>
      </c>
      <c r="C7845" s="92" t="s">
        <v>18678</v>
      </c>
      <c r="D7845" s="92" t="s">
        <v>16114</v>
      </c>
      <c r="E7845" s="104">
        <v>10.89</v>
      </c>
    </row>
    <row r="7846" spans="2:5" ht="50.1" customHeight="1">
      <c r="B7846" s="92">
        <v>39345</v>
      </c>
      <c r="C7846" s="92" t="s">
        <v>18679</v>
      </c>
      <c r="D7846" s="92" t="s">
        <v>16114</v>
      </c>
      <c r="E7846" s="104">
        <v>14.73</v>
      </c>
    </row>
    <row r="7847" spans="2:5" ht="50.1" customHeight="1">
      <c r="B7847" s="92">
        <v>39344</v>
      </c>
      <c r="C7847" s="92" t="s">
        <v>18680</v>
      </c>
      <c r="D7847" s="92" t="s">
        <v>16114</v>
      </c>
      <c r="E7847" s="104">
        <v>10.53</v>
      </c>
    </row>
    <row r="7848" spans="2:5" ht="50.1" customHeight="1">
      <c r="B7848" s="92">
        <v>12623</v>
      </c>
      <c r="C7848" s="92" t="s">
        <v>18681</v>
      </c>
      <c r="D7848" s="92" t="s">
        <v>16115</v>
      </c>
      <c r="E7848" s="104">
        <v>10.69</v>
      </c>
    </row>
    <row r="7849" spans="2:5" ht="50.1" customHeight="1">
      <c r="B7849" s="92">
        <v>34498</v>
      </c>
      <c r="C7849" s="92" t="s">
        <v>18682</v>
      </c>
      <c r="D7849" s="92" t="s">
        <v>16114</v>
      </c>
      <c r="E7849" s="104">
        <v>94.43</v>
      </c>
    </row>
    <row r="7850" spans="2:5" ht="50.1" customHeight="1">
      <c r="B7850" s="92">
        <v>13244</v>
      </c>
      <c r="C7850" s="92" t="s">
        <v>18683</v>
      </c>
      <c r="D7850" s="92" t="s">
        <v>16114</v>
      </c>
      <c r="E7850" s="104">
        <v>39.75</v>
      </c>
    </row>
    <row r="7851" spans="2:5" ht="50.1" customHeight="1">
      <c r="B7851" s="92">
        <v>38998</v>
      </c>
      <c r="C7851" s="92" t="s">
        <v>18684</v>
      </c>
      <c r="D7851" s="92" t="s">
        <v>16114</v>
      </c>
      <c r="E7851" s="104">
        <v>7.85</v>
      </c>
    </row>
    <row r="7852" spans="2:5" ht="50.1" customHeight="1">
      <c r="B7852" s="92">
        <v>38999</v>
      </c>
      <c r="C7852" s="92" t="s">
        <v>18685</v>
      </c>
      <c r="D7852" s="92" t="s">
        <v>16114</v>
      </c>
      <c r="E7852" s="104">
        <v>12.99</v>
      </c>
    </row>
    <row r="7853" spans="2:5" ht="50.1" customHeight="1">
      <c r="B7853" s="92">
        <v>38996</v>
      </c>
      <c r="C7853" s="92" t="s">
        <v>18686</v>
      </c>
      <c r="D7853" s="92" t="s">
        <v>16114</v>
      </c>
      <c r="E7853" s="104">
        <v>11.34</v>
      </c>
    </row>
    <row r="7854" spans="2:5" ht="50.1" customHeight="1">
      <c r="B7854" s="92">
        <v>38997</v>
      </c>
      <c r="C7854" s="92" t="s">
        <v>18687</v>
      </c>
      <c r="D7854" s="92" t="s">
        <v>16114</v>
      </c>
      <c r="E7854" s="104">
        <v>18.350000000000001</v>
      </c>
    </row>
    <row r="7855" spans="2:5" ht="50.1" customHeight="1">
      <c r="B7855" s="92">
        <v>39862</v>
      </c>
      <c r="C7855" s="92" t="s">
        <v>18688</v>
      </c>
      <c r="D7855" s="92" t="s">
        <v>16114</v>
      </c>
      <c r="E7855" s="104">
        <v>7.98</v>
      </c>
    </row>
    <row r="7856" spans="2:5" ht="50.1" customHeight="1">
      <c r="B7856" s="92">
        <v>39863</v>
      </c>
      <c r="C7856" s="92" t="s">
        <v>18689</v>
      </c>
      <c r="D7856" s="92" t="s">
        <v>16114</v>
      </c>
      <c r="E7856" s="104">
        <v>8.09</v>
      </c>
    </row>
    <row r="7857" spans="2:5" ht="50.1" customHeight="1">
      <c r="B7857" s="92">
        <v>39864</v>
      </c>
      <c r="C7857" s="92" t="s">
        <v>18690</v>
      </c>
      <c r="D7857" s="92" t="s">
        <v>16114</v>
      </c>
      <c r="E7857" s="104">
        <v>10.039999999999999</v>
      </c>
    </row>
    <row r="7858" spans="2:5" ht="50.1" customHeight="1">
      <c r="B7858" s="92">
        <v>39865</v>
      </c>
      <c r="C7858" s="92" t="s">
        <v>18691</v>
      </c>
      <c r="D7858" s="92" t="s">
        <v>16114</v>
      </c>
      <c r="E7858" s="104">
        <v>14.15</v>
      </c>
    </row>
    <row r="7859" spans="2:5" ht="50.1" customHeight="1">
      <c r="B7859" s="92">
        <v>2517</v>
      </c>
      <c r="C7859" s="92" t="s">
        <v>18692</v>
      </c>
      <c r="D7859" s="92" t="s">
        <v>16114</v>
      </c>
      <c r="E7859" s="104">
        <v>14.36</v>
      </c>
    </row>
    <row r="7860" spans="2:5" ht="50.1" customHeight="1">
      <c r="B7860" s="92">
        <v>2522</v>
      </c>
      <c r="C7860" s="92" t="s">
        <v>18693</v>
      </c>
      <c r="D7860" s="92" t="s">
        <v>16114</v>
      </c>
      <c r="E7860" s="104">
        <v>9.2799999999999994</v>
      </c>
    </row>
    <row r="7861" spans="2:5" ht="50.1" customHeight="1">
      <c r="B7861" s="92">
        <v>2548</v>
      </c>
      <c r="C7861" s="92" t="s">
        <v>18694</v>
      </c>
      <c r="D7861" s="92" t="s">
        <v>16114</v>
      </c>
      <c r="E7861" s="104">
        <v>5.7</v>
      </c>
    </row>
    <row r="7862" spans="2:5" ht="50.1" customHeight="1">
      <c r="B7862" s="92">
        <v>2516</v>
      </c>
      <c r="C7862" s="92" t="s">
        <v>18695</v>
      </c>
      <c r="D7862" s="92" t="s">
        <v>16114</v>
      </c>
      <c r="E7862" s="104">
        <v>7.45</v>
      </c>
    </row>
    <row r="7863" spans="2:5" ht="50.1" customHeight="1">
      <c r="B7863" s="92">
        <v>2518</v>
      </c>
      <c r="C7863" s="92" t="s">
        <v>18696</v>
      </c>
      <c r="D7863" s="92" t="s">
        <v>16114</v>
      </c>
      <c r="E7863" s="104">
        <v>68.349999999999994</v>
      </c>
    </row>
    <row r="7864" spans="2:5" ht="50.1" customHeight="1">
      <c r="B7864" s="92">
        <v>2521</v>
      </c>
      <c r="C7864" s="92" t="s">
        <v>18697</v>
      </c>
      <c r="D7864" s="92" t="s">
        <v>16114</v>
      </c>
      <c r="E7864" s="104">
        <v>29.09</v>
      </c>
    </row>
    <row r="7865" spans="2:5" ht="50.1" customHeight="1">
      <c r="B7865" s="92">
        <v>2515</v>
      </c>
      <c r="C7865" s="92" t="s">
        <v>18698</v>
      </c>
      <c r="D7865" s="92" t="s">
        <v>16114</v>
      </c>
      <c r="E7865" s="104">
        <v>6.2</v>
      </c>
    </row>
    <row r="7866" spans="2:5" ht="50.1" customHeight="1">
      <c r="B7866" s="92">
        <v>2519</v>
      </c>
      <c r="C7866" s="92" t="s">
        <v>18699</v>
      </c>
      <c r="D7866" s="92" t="s">
        <v>16114</v>
      </c>
      <c r="E7866" s="104">
        <v>82.42</v>
      </c>
    </row>
    <row r="7867" spans="2:5" ht="50.1" customHeight="1">
      <c r="B7867" s="92">
        <v>2520</v>
      </c>
      <c r="C7867" s="92" t="s">
        <v>18700</v>
      </c>
      <c r="D7867" s="92" t="s">
        <v>16114</v>
      </c>
      <c r="E7867" s="104">
        <v>151.69</v>
      </c>
    </row>
    <row r="7868" spans="2:5" ht="50.1" customHeight="1">
      <c r="B7868" s="92">
        <v>1602</v>
      </c>
      <c r="C7868" s="92" t="s">
        <v>18701</v>
      </c>
      <c r="D7868" s="92" t="s">
        <v>16114</v>
      </c>
      <c r="E7868" s="104">
        <v>30.05</v>
      </c>
    </row>
    <row r="7869" spans="2:5" ht="50.1" customHeight="1">
      <c r="B7869" s="92">
        <v>1601</v>
      </c>
      <c r="C7869" s="92" t="s">
        <v>18702</v>
      </c>
      <c r="D7869" s="92" t="s">
        <v>16114</v>
      </c>
      <c r="E7869" s="104">
        <v>26.78</v>
      </c>
    </row>
    <row r="7870" spans="2:5" ht="50.1" customHeight="1">
      <c r="B7870" s="92">
        <v>1598</v>
      </c>
      <c r="C7870" s="92" t="s">
        <v>18703</v>
      </c>
      <c r="D7870" s="92" t="s">
        <v>16114</v>
      </c>
      <c r="E7870" s="104">
        <v>7.92</v>
      </c>
    </row>
    <row r="7871" spans="2:5" ht="50.1" customHeight="1">
      <c r="B7871" s="92">
        <v>1600</v>
      </c>
      <c r="C7871" s="92" t="s">
        <v>18704</v>
      </c>
      <c r="D7871" s="92" t="s">
        <v>16114</v>
      </c>
      <c r="E7871" s="104">
        <v>11.7</v>
      </c>
    </row>
    <row r="7872" spans="2:5" ht="50.1" customHeight="1">
      <c r="B7872" s="92">
        <v>1603</v>
      </c>
      <c r="C7872" s="92" t="s">
        <v>18705</v>
      </c>
      <c r="D7872" s="92" t="s">
        <v>16114</v>
      </c>
      <c r="E7872" s="104">
        <v>45.37</v>
      </c>
    </row>
    <row r="7873" spans="2:5" ht="50.1" customHeight="1">
      <c r="B7873" s="92">
        <v>1599</v>
      </c>
      <c r="C7873" s="92" t="s">
        <v>18706</v>
      </c>
      <c r="D7873" s="92" t="s">
        <v>16114</v>
      </c>
      <c r="E7873" s="104">
        <v>9.19</v>
      </c>
    </row>
    <row r="7874" spans="2:5" ht="50.1" customHeight="1">
      <c r="B7874" s="92">
        <v>1597</v>
      </c>
      <c r="C7874" s="92" t="s">
        <v>18707</v>
      </c>
      <c r="D7874" s="92" t="s">
        <v>16114</v>
      </c>
      <c r="E7874" s="104">
        <v>7.45</v>
      </c>
    </row>
    <row r="7875" spans="2:5" ht="50.1" customHeight="1">
      <c r="B7875" s="92">
        <v>39600</v>
      </c>
      <c r="C7875" s="92" t="s">
        <v>18708</v>
      </c>
      <c r="D7875" s="92" t="s">
        <v>16114</v>
      </c>
      <c r="E7875" s="104">
        <v>8.56</v>
      </c>
    </row>
    <row r="7876" spans="2:5" ht="50.1" customHeight="1">
      <c r="B7876" s="92">
        <v>39601</v>
      </c>
      <c r="C7876" s="92" t="s">
        <v>18709</v>
      </c>
      <c r="D7876" s="92" t="s">
        <v>16114</v>
      </c>
      <c r="E7876" s="104">
        <v>14.89</v>
      </c>
    </row>
    <row r="7877" spans="2:5" ht="50.1" customHeight="1">
      <c r="B7877" s="92">
        <v>39602</v>
      </c>
      <c r="C7877" s="92" t="s">
        <v>18710</v>
      </c>
      <c r="D7877" s="92" t="s">
        <v>16114</v>
      </c>
      <c r="E7877" s="104">
        <v>0.98</v>
      </c>
    </row>
    <row r="7878" spans="2:5" ht="50.1" customHeight="1">
      <c r="B7878" s="92">
        <v>39603</v>
      </c>
      <c r="C7878" s="92" t="s">
        <v>18711</v>
      </c>
      <c r="D7878" s="92" t="s">
        <v>16114</v>
      </c>
      <c r="E7878" s="104">
        <v>1.68</v>
      </c>
    </row>
    <row r="7879" spans="2:5" ht="50.1" customHeight="1">
      <c r="B7879" s="92">
        <v>11821</v>
      </c>
      <c r="C7879" s="92" t="s">
        <v>18712</v>
      </c>
      <c r="D7879" s="92" t="s">
        <v>16114</v>
      </c>
      <c r="E7879" s="104">
        <v>6.12</v>
      </c>
    </row>
    <row r="7880" spans="2:5" ht="50.1" customHeight="1">
      <c r="B7880" s="92">
        <v>1562</v>
      </c>
      <c r="C7880" s="92" t="s">
        <v>18713</v>
      </c>
      <c r="D7880" s="92" t="s">
        <v>16114</v>
      </c>
      <c r="E7880" s="104">
        <v>10.02</v>
      </c>
    </row>
    <row r="7881" spans="2:5" ht="50.1" customHeight="1">
      <c r="B7881" s="92">
        <v>1563</v>
      </c>
      <c r="C7881" s="92" t="s">
        <v>18714</v>
      </c>
      <c r="D7881" s="92" t="s">
        <v>16114</v>
      </c>
      <c r="E7881" s="104">
        <v>13.45</v>
      </c>
    </row>
    <row r="7882" spans="2:5" ht="50.1" customHeight="1">
      <c r="B7882" s="92">
        <v>11856</v>
      </c>
      <c r="C7882" s="92" t="s">
        <v>18715</v>
      </c>
      <c r="D7882" s="92" t="s">
        <v>16114</v>
      </c>
      <c r="E7882" s="104">
        <v>4.01</v>
      </c>
    </row>
    <row r="7883" spans="2:5" ht="50.1" customHeight="1">
      <c r="B7883" s="92">
        <v>11857</v>
      </c>
      <c r="C7883" s="92" t="s">
        <v>18716</v>
      </c>
      <c r="D7883" s="92" t="s">
        <v>16114</v>
      </c>
      <c r="E7883" s="104">
        <v>21.1</v>
      </c>
    </row>
    <row r="7884" spans="2:5" ht="50.1" customHeight="1">
      <c r="B7884" s="92">
        <v>11858</v>
      </c>
      <c r="C7884" s="92" t="s">
        <v>18717</v>
      </c>
      <c r="D7884" s="92" t="s">
        <v>16114</v>
      </c>
      <c r="E7884" s="104">
        <v>26.19</v>
      </c>
    </row>
    <row r="7885" spans="2:5" ht="50.1" customHeight="1">
      <c r="B7885" s="92">
        <v>1539</v>
      </c>
      <c r="C7885" s="92" t="s">
        <v>18718</v>
      </c>
      <c r="D7885" s="92" t="s">
        <v>16114</v>
      </c>
      <c r="E7885" s="104">
        <v>4.71</v>
      </c>
    </row>
    <row r="7886" spans="2:5" ht="50.1" customHeight="1">
      <c r="B7886" s="92">
        <v>11859</v>
      </c>
      <c r="C7886" s="92" t="s">
        <v>18719</v>
      </c>
      <c r="D7886" s="92" t="s">
        <v>16114</v>
      </c>
      <c r="E7886" s="104">
        <v>35.630000000000003</v>
      </c>
    </row>
    <row r="7887" spans="2:5" ht="50.1" customHeight="1">
      <c r="B7887" s="92">
        <v>1550</v>
      </c>
      <c r="C7887" s="92" t="s">
        <v>18720</v>
      </c>
      <c r="D7887" s="92" t="s">
        <v>16114</v>
      </c>
      <c r="E7887" s="104">
        <v>4.97</v>
      </c>
    </row>
    <row r="7888" spans="2:5" ht="50.1" customHeight="1">
      <c r="B7888" s="92">
        <v>11854</v>
      </c>
      <c r="C7888" s="92" t="s">
        <v>18721</v>
      </c>
      <c r="D7888" s="92" t="s">
        <v>16114</v>
      </c>
      <c r="E7888" s="104">
        <v>6.21</v>
      </c>
    </row>
    <row r="7889" spans="2:5" ht="50.1" customHeight="1">
      <c r="B7889" s="92">
        <v>11862</v>
      </c>
      <c r="C7889" s="92" t="s">
        <v>18722</v>
      </c>
      <c r="D7889" s="92" t="s">
        <v>16114</v>
      </c>
      <c r="E7889" s="104">
        <v>8.7100000000000009</v>
      </c>
    </row>
    <row r="7890" spans="2:5" ht="50.1" customHeight="1">
      <c r="B7890" s="92">
        <v>11863</v>
      </c>
      <c r="C7890" s="92" t="s">
        <v>18723</v>
      </c>
      <c r="D7890" s="92" t="s">
        <v>16114</v>
      </c>
      <c r="E7890" s="104">
        <v>3.52</v>
      </c>
    </row>
    <row r="7891" spans="2:5" ht="50.1" customHeight="1">
      <c r="B7891" s="92">
        <v>11855</v>
      </c>
      <c r="C7891" s="92" t="s">
        <v>18724</v>
      </c>
      <c r="D7891" s="92" t="s">
        <v>16114</v>
      </c>
      <c r="E7891" s="104">
        <v>13</v>
      </c>
    </row>
    <row r="7892" spans="2:5" ht="50.1" customHeight="1">
      <c r="B7892" s="92">
        <v>11864</v>
      </c>
      <c r="C7892" s="92" t="s">
        <v>18725</v>
      </c>
      <c r="D7892" s="92" t="s">
        <v>16114</v>
      </c>
      <c r="E7892" s="104">
        <v>19.66</v>
      </c>
    </row>
    <row r="7893" spans="2:5" ht="50.1" customHeight="1">
      <c r="B7893" s="92">
        <v>2527</v>
      </c>
      <c r="C7893" s="92" t="s">
        <v>18726</v>
      </c>
      <c r="D7893" s="92" t="s">
        <v>16114</v>
      </c>
      <c r="E7893" s="104">
        <v>5.14</v>
      </c>
    </row>
    <row r="7894" spans="2:5" ht="50.1" customHeight="1">
      <c r="B7894" s="92">
        <v>2526</v>
      </c>
      <c r="C7894" s="92" t="s">
        <v>18727</v>
      </c>
      <c r="D7894" s="92" t="s">
        <v>16114</v>
      </c>
      <c r="E7894" s="104">
        <v>3.29</v>
      </c>
    </row>
    <row r="7895" spans="2:5" ht="50.1" customHeight="1">
      <c r="B7895" s="92">
        <v>2487</v>
      </c>
      <c r="C7895" s="92" t="s">
        <v>18728</v>
      </c>
      <c r="D7895" s="92" t="s">
        <v>16114</v>
      </c>
      <c r="E7895" s="104">
        <v>1.1200000000000001</v>
      </c>
    </row>
    <row r="7896" spans="2:5" ht="50.1" customHeight="1">
      <c r="B7896" s="92">
        <v>2483</v>
      </c>
      <c r="C7896" s="92" t="s">
        <v>18729</v>
      </c>
      <c r="D7896" s="92" t="s">
        <v>16114</v>
      </c>
      <c r="E7896" s="104">
        <v>2.34</v>
      </c>
    </row>
    <row r="7897" spans="2:5" ht="50.1" customHeight="1">
      <c r="B7897" s="92">
        <v>2528</v>
      </c>
      <c r="C7897" s="92" t="s">
        <v>18730</v>
      </c>
      <c r="D7897" s="92" t="s">
        <v>16114</v>
      </c>
      <c r="E7897" s="104">
        <v>12.93</v>
      </c>
    </row>
    <row r="7898" spans="2:5" ht="50.1" customHeight="1">
      <c r="B7898" s="92">
        <v>2489</v>
      </c>
      <c r="C7898" s="92" t="s">
        <v>18731</v>
      </c>
      <c r="D7898" s="92" t="s">
        <v>16114</v>
      </c>
      <c r="E7898" s="104">
        <v>5.69</v>
      </c>
    </row>
    <row r="7899" spans="2:5" ht="50.1" customHeight="1">
      <c r="B7899" s="92">
        <v>2488</v>
      </c>
      <c r="C7899" s="92" t="s">
        <v>18732</v>
      </c>
      <c r="D7899" s="92" t="s">
        <v>16114</v>
      </c>
      <c r="E7899" s="104">
        <v>1.31</v>
      </c>
    </row>
    <row r="7900" spans="2:5" ht="50.1" customHeight="1">
      <c r="B7900" s="92">
        <v>2484</v>
      </c>
      <c r="C7900" s="92" t="s">
        <v>18733</v>
      </c>
      <c r="D7900" s="92" t="s">
        <v>16114</v>
      </c>
      <c r="E7900" s="104">
        <v>18.78</v>
      </c>
    </row>
    <row r="7901" spans="2:5" ht="50.1" customHeight="1">
      <c r="B7901" s="92">
        <v>2485</v>
      </c>
      <c r="C7901" s="92" t="s">
        <v>18734</v>
      </c>
      <c r="D7901" s="92" t="s">
        <v>16114</v>
      </c>
      <c r="E7901" s="104">
        <v>29.44</v>
      </c>
    </row>
    <row r="7902" spans="2:5" ht="50.1" customHeight="1">
      <c r="B7902" s="92">
        <v>38005</v>
      </c>
      <c r="C7902" s="92" t="s">
        <v>18735</v>
      </c>
      <c r="D7902" s="92" t="s">
        <v>16114</v>
      </c>
      <c r="E7902" s="104">
        <v>11.99</v>
      </c>
    </row>
    <row r="7903" spans="2:5" ht="50.1" customHeight="1">
      <c r="B7903" s="92">
        <v>38006</v>
      </c>
      <c r="C7903" s="92" t="s">
        <v>18736</v>
      </c>
      <c r="D7903" s="92" t="s">
        <v>16114</v>
      </c>
      <c r="E7903" s="104">
        <v>14.72</v>
      </c>
    </row>
    <row r="7904" spans="2:5" ht="50.1" customHeight="1">
      <c r="B7904" s="92">
        <v>38428</v>
      </c>
      <c r="C7904" s="92" t="s">
        <v>18737</v>
      </c>
      <c r="D7904" s="92" t="s">
        <v>16114</v>
      </c>
      <c r="E7904" s="104">
        <v>13.79</v>
      </c>
    </row>
    <row r="7905" spans="2:5" ht="50.1" customHeight="1">
      <c r="B7905" s="92">
        <v>38007</v>
      </c>
      <c r="C7905" s="92" t="s">
        <v>18738</v>
      </c>
      <c r="D7905" s="92" t="s">
        <v>16114</v>
      </c>
      <c r="E7905" s="104">
        <v>22.53</v>
      </c>
    </row>
    <row r="7906" spans="2:5" ht="50.1" customHeight="1">
      <c r="B7906" s="92">
        <v>38008</v>
      </c>
      <c r="C7906" s="92" t="s">
        <v>18739</v>
      </c>
      <c r="D7906" s="92" t="s">
        <v>16114</v>
      </c>
      <c r="E7906" s="104">
        <v>90.73</v>
      </c>
    </row>
    <row r="7907" spans="2:5" ht="50.1" customHeight="1">
      <c r="B7907" s="92">
        <v>38009</v>
      </c>
      <c r="C7907" s="92" t="s">
        <v>18740</v>
      </c>
      <c r="D7907" s="92" t="s">
        <v>16114</v>
      </c>
      <c r="E7907" s="104">
        <v>110.88</v>
      </c>
    </row>
    <row r="7908" spans="2:5" ht="50.1" customHeight="1">
      <c r="B7908" s="92">
        <v>39279</v>
      </c>
      <c r="C7908" s="92" t="s">
        <v>18741</v>
      </c>
      <c r="D7908" s="92" t="s">
        <v>16114</v>
      </c>
      <c r="E7908" s="104">
        <v>9.5399999999999991</v>
      </c>
    </row>
    <row r="7909" spans="2:5" ht="50.1" customHeight="1">
      <c r="B7909" s="92">
        <v>38845</v>
      </c>
      <c r="C7909" s="92" t="s">
        <v>18742</v>
      </c>
      <c r="D7909" s="92" t="s">
        <v>16114</v>
      </c>
      <c r="E7909" s="104">
        <v>13.8</v>
      </c>
    </row>
    <row r="7910" spans="2:5" ht="50.1" customHeight="1">
      <c r="B7910" s="92">
        <v>39280</v>
      </c>
      <c r="C7910" s="92" t="s">
        <v>18743</v>
      </c>
      <c r="D7910" s="92" t="s">
        <v>16114</v>
      </c>
      <c r="E7910" s="104">
        <v>12.37</v>
      </c>
    </row>
    <row r="7911" spans="2:5" ht="50.1" customHeight="1">
      <c r="B7911" s="92">
        <v>39281</v>
      </c>
      <c r="C7911" s="92" t="s">
        <v>18744</v>
      </c>
      <c r="D7911" s="92" t="s">
        <v>16114</v>
      </c>
      <c r="E7911" s="104">
        <v>16.28</v>
      </c>
    </row>
    <row r="7912" spans="2:5" ht="50.1" customHeight="1">
      <c r="B7912" s="92">
        <v>38849</v>
      </c>
      <c r="C7912" s="92" t="s">
        <v>18745</v>
      </c>
      <c r="D7912" s="92" t="s">
        <v>16114</v>
      </c>
      <c r="E7912" s="104">
        <v>13.95</v>
      </c>
    </row>
    <row r="7913" spans="2:5" ht="50.1" customHeight="1">
      <c r="B7913" s="92">
        <v>39282</v>
      </c>
      <c r="C7913" s="92" t="s">
        <v>18746</v>
      </c>
      <c r="D7913" s="92" t="s">
        <v>16114</v>
      </c>
      <c r="E7913" s="104">
        <v>16.670000000000002</v>
      </c>
    </row>
    <row r="7914" spans="2:5" ht="50.1" customHeight="1">
      <c r="B7914" s="92">
        <v>38852</v>
      </c>
      <c r="C7914" s="92" t="s">
        <v>18747</v>
      </c>
      <c r="D7914" s="92" t="s">
        <v>16114</v>
      </c>
      <c r="E7914" s="104">
        <v>22.68</v>
      </c>
    </row>
    <row r="7915" spans="2:5" ht="50.1" customHeight="1">
      <c r="B7915" s="92">
        <v>38844</v>
      </c>
      <c r="C7915" s="92" t="s">
        <v>18748</v>
      </c>
      <c r="D7915" s="92" t="s">
        <v>16114</v>
      </c>
      <c r="E7915" s="104">
        <v>6.97</v>
      </c>
    </row>
    <row r="7916" spans="2:5" ht="50.1" customHeight="1">
      <c r="B7916" s="92">
        <v>38846</v>
      </c>
      <c r="C7916" s="92" t="s">
        <v>18749</v>
      </c>
      <c r="D7916" s="92" t="s">
        <v>16114</v>
      </c>
      <c r="E7916" s="104">
        <v>7.62</v>
      </c>
    </row>
    <row r="7917" spans="2:5" ht="50.1" customHeight="1">
      <c r="B7917" s="92">
        <v>38847</v>
      </c>
      <c r="C7917" s="92" t="s">
        <v>18750</v>
      </c>
      <c r="D7917" s="92" t="s">
        <v>16114</v>
      </c>
      <c r="E7917" s="104">
        <v>9.3800000000000008</v>
      </c>
    </row>
    <row r="7918" spans="2:5" ht="50.1" customHeight="1">
      <c r="B7918" s="92">
        <v>38850</v>
      </c>
      <c r="C7918" s="92" t="s">
        <v>18751</v>
      </c>
      <c r="D7918" s="92" t="s">
        <v>16114</v>
      </c>
      <c r="E7918" s="104">
        <v>13.04</v>
      </c>
    </row>
    <row r="7919" spans="2:5" ht="50.1" customHeight="1">
      <c r="B7919" s="92">
        <v>38848</v>
      </c>
      <c r="C7919" s="92" t="s">
        <v>18752</v>
      </c>
      <c r="D7919" s="92" t="s">
        <v>16114</v>
      </c>
      <c r="E7919" s="104">
        <v>10.9</v>
      </c>
    </row>
    <row r="7920" spans="2:5" ht="50.1" customHeight="1">
      <c r="B7920" s="92">
        <v>38851</v>
      </c>
      <c r="C7920" s="92" t="s">
        <v>18753</v>
      </c>
      <c r="D7920" s="92" t="s">
        <v>16114</v>
      </c>
      <c r="E7920" s="104">
        <v>19.82</v>
      </c>
    </row>
    <row r="7921" spans="2:5" ht="50.1" customHeight="1">
      <c r="B7921" s="92">
        <v>38860</v>
      </c>
      <c r="C7921" s="92" t="s">
        <v>18754</v>
      </c>
      <c r="D7921" s="92" t="s">
        <v>16114</v>
      </c>
      <c r="E7921" s="104">
        <v>5.6</v>
      </c>
    </row>
    <row r="7922" spans="2:5" ht="50.1" customHeight="1">
      <c r="B7922" s="92">
        <v>38861</v>
      </c>
      <c r="C7922" s="92" t="s">
        <v>18755</v>
      </c>
      <c r="D7922" s="92" t="s">
        <v>16114</v>
      </c>
      <c r="E7922" s="104">
        <v>7.54</v>
      </c>
    </row>
    <row r="7923" spans="2:5" ht="50.1" customHeight="1">
      <c r="B7923" s="92">
        <v>38862</v>
      </c>
      <c r="C7923" s="92" t="s">
        <v>18756</v>
      </c>
      <c r="D7923" s="92" t="s">
        <v>16114</v>
      </c>
      <c r="E7923" s="104">
        <v>6.35</v>
      </c>
    </row>
    <row r="7924" spans="2:5" ht="50.1" customHeight="1">
      <c r="B7924" s="92">
        <v>38863</v>
      </c>
      <c r="C7924" s="92" t="s">
        <v>18757</v>
      </c>
      <c r="D7924" s="92" t="s">
        <v>16114</v>
      </c>
      <c r="E7924" s="104">
        <v>7.3</v>
      </c>
    </row>
    <row r="7925" spans="2:5" ht="50.1" customHeight="1">
      <c r="B7925" s="92">
        <v>38865</v>
      </c>
      <c r="C7925" s="92" t="s">
        <v>18758</v>
      </c>
      <c r="D7925" s="92" t="s">
        <v>16114</v>
      </c>
      <c r="E7925" s="104">
        <v>9.91</v>
      </c>
    </row>
    <row r="7926" spans="2:5" ht="50.1" customHeight="1">
      <c r="B7926" s="92">
        <v>38864</v>
      </c>
      <c r="C7926" s="92" t="s">
        <v>18759</v>
      </c>
      <c r="D7926" s="92" t="s">
        <v>16114</v>
      </c>
      <c r="E7926" s="104">
        <v>15.15</v>
      </c>
    </row>
    <row r="7927" spans="2:5" ht="50.1" customHeight="1">
      <c r="B7927" s="92">
        <v>38866</v>
      </c>
      <c r="C7927" s="92" t="s">
        <v>18760</v>
      </c>
      <c r="D7927" s="92" t="s">
        <v>16114</v>
      </c>
      <c r="E7927" s="104">
        <v>10.67</v>
      </c>
    </row>
    <row r="7928" spans="2:5" ht="50.1" customHeight="1">
      <c r="B7928" s="92">
        <v>38868</v>
      </c>
      <c r="C7928" s="92" t="s">
        <v>18761</v>
      </c>
      <c r="D7928" s="92" t="s">
        <v>16114</v>
      </c>
      <c r="E7928" s="104">
        <v>17.78</v>
      </c>
    </row>
    <row r="7929" spans="2:5" ht="50.1" customHeight="1">
      <c r="B7929" s="92">
        <v>38853</v>
      </c>
      <c r="C7929" s="92" t="s">
        <v>18762</v>
      </c>
      <c r="D7929" s="92" t="s">
        <v>16114</v>
      </c>
      <c r="E7929" s="104">
        <v>5.74</v>
      </c>
    </row>
    <row r="7930" spans="2:5" ht="50.1" customHeight="1">
      <c r="B7930" s="92">
        <v>38854</v>
      </c>
      <c r="C7930" s="92" t="s">
        <v>18763</v>
      </c>
      <c r="D7930" s="92" t="s">
        <v>16114</v>
      </c>
      <c r="E7930" s="104">
        <v>7.85</v>
      </c>
    </row>
    <row r="7931" spans="2:5" ht="50.1" customHeight="1">
      <c r="B7931" s="92">
        <v>38855</v>
      </c>
      <c r="C7931" s="92" t="s">
        <v>18764</v>
      </c>
      <c r="D7931" s="92" t="s">
        <v>16114</v>
      </c>
      <c r="E7931" s="104">
        <v>5.82</v>
      </c>
    </row>
    <row r="7932" spans="2:5" ht="50.1" customHeight="1">
      <c r="B7932" s="92">
        <v>38856</v>
      </c>
      <c r="C7932" s="92" t="s">
        <v>18765</v>
      </c>
      <c r="D7932" s="92" t="s">
        <v>16114</v>
      </c>
      <c r="E7932" s="104">
        <v>9.35</v>
      </c>
    </row>
    <row r="7933" spans="2:5" ht="50.1" customHeight="1">
      <c r="B7933" s="92">
        <v>38857</v>
      </c>
      <c r="C7933" s="92" t="s">
        <v>18766</v>
      </c>
      <c r="D7933" s="92" t="s">
        <v>16114</v>
      </c>
      <c r="E7933" s="104">
        <v>12.37</v>
      </c>
    </row>
    <row r="7934" spans="2:5" ht="50.1" customHeight="1">
      <c r="B7934" s="92">
        <v>38858</v>
      </c>
      <c r="C7934" s="92" t="s">
        <v>18767</v>
      </c>
      <c r="D7934" s="92" t="s">
        <v>16114</v>
      </c>
      <c r="E7934" s="104">
        <v>11.25</v>
      </c>
    </row>
    <row r="7935" spans="2:5" ht="50.1" customHeight="1">
      <c r="B7935" s="92">
        <v>38859</v>
      </c>
      <c r="C7935" s="92" t="s">
        <v>18768</v>
      </c>
      <c r="D7935" s="92" t="s">
        <v>16114</v>
      </c>
      <c r="E7935" s="104">
        <v>18.22</v>
      </c>
    </row>
    <row r="7936" spans="2:5" ht="50.1" customHeight="1">
      <c r="B7936" s="92">
        <v>1607</v>
      </c>
      <c r="C7936" s="92" t="s">
        <v>18769</v>
      </c>
      <c r="D7936" s="92" t="s">
        <v>6217</v>
      </c>
      <c r="E7936" s="104">
        <v>0.14000000000000001</v>
      </c>
    </row>
    <row r="7937" spans="2:5" ht="50.1" customHeight="1">
      <c r="B7937" s="92">
        <v>11467</v>
      </c>
      <c r="C7937" s="92" t="s">
        <v>18770</v>
      </c>
      <c r="D7937" s="92" t="s">
        <v>16114</v>
      </c>
      <c r="E7937" s="104">
        <v>12.21</v>
      </c>
    </row>
    <row r="7938" spans="2:5" ht="50.1" customHeight="1">
      <c r="B7938" s="92">
        <v>38169</v>
      </c>
      <c r="C7938" s="92" t="s">
        <v>18771</v>
      </c>
      <c r="D7938" s="92" t="s">
        <v>6217</v>
      </c>
      <c r="E7938" s="104">
        <v>57.22</v>
      </c>
    </row>
    <row r="7939" spans="2:5" ht="50.1" customHeight="1">
      <c r="B7939" s="92">
        <v>6142</v>
      </c>
      <c r="C7939" s="92" t="s">
        <v>18772</v>
      </c>
      <c r="D7939" s="92" t="s">
        <v>16114</v>
      </c>
      <c r="E7939" s="104">
        <v>5.6</v>
      </c>
    </row>
    <row r="7940" spans="2:5" ht="50.1" customHeight="1">
      <c r="B7940" s="92">
        <v>11686</v>
      </c>
      <c r="C7940" s="92" t="s">
        <v>18773</v>
      </c>
      <c r="D7940" s="92" t="s">
        <v>16114</v>
      </c>
      <c r="E7940" s="104">
        <v>7.77</v>
      </c>
    </row>
    <row r="7941" spans="2:5" ht="50.1" customHeight="1">
      <c r="B7941" s="92">
        <v>37598</v>
      </c>
      <c r="C7941" s="92" t="s">
        <v>18774</v>
      </c>
      <c r="D7941" s="92" t="s">
        <v>16114</v>
      </c>
      <c r="E7941" s="104">
        <v>18.899999999999999</v>
      </c>
    </row>
    <row r="7942" spans="2:5" ht="50.1" customHeight="1">
      <c r="B7942" s="92">
        <v>25398</v>
      </c>
      <c r="C7942" s="92" t="s">
        <v>18775</v>
      </c>
      <c r="D7942" s="92" t="s">
        <v>16114</v>
      </c>
      <c r="E7942" s="104">
        <v>2307.08</v>
      </c>
    </row>
    <row r="7943" spans="2:5" ht="50.1" customHeight="1">
      <c r="B7943" s="92">
        <v>25399</v>
      </c>
      <c r="C7943" s="92" t="s">
        <v>18776</v>
      </c>
      <c r="D7943" s="92" t="s">
        <v>16114</v>
      </c>
      <c r="E7943" s="104">
        <v>1400.6</v>
      </c>
    </row>
    <row r="7944" spans="2:5" ht="50.1" customHeight="1">
      <c r="B7944" s="92">
        <v>10667</v>
      </c>
      <c r="C7944" s="92" t="s">
        <v>18777</v>
      </c>
      <c r="D7944" s="92" t="s">
        <v>16114</v>
      </c>
      <c r="E7944" s="104">
        <v>10837.85</v>
      </c>
    </row>
    <row r="7945" spans="2:5" ht="50.1" customHeight="1">
      <c r="B7945" s="92">
        <v>1613</v>
      </c>
      <c r="C7945" s="92" t="s">
        <v>18778</v>
      </c>
      <c r="D7945" s="92" t="s">
        <v>16114</v>
      </c>
      <c r="E7945" s="104">
        <v>2192.96</v>
      </c>
    </row>
    <row r="7946" spans="2:5" ht="50.1" customHeight="1">
      <c r="B7946" s="92">
        <v>1626</v>
      </c>
      <c r="C7946" s="92" t="s">
        <v>18779</v>
      </c>
      <c r="D7946" s="92" t="s">
        <v>16114</v>
      </c>
      <c r="E7946" s="104">
        <v>3279.84</v>
      </c>
    </row>
    <row r="7947" spans="2:5" ht="50.1" customHeight="1">
      <c r="B7947" s="92">
        <v>1625</v>
      </c>
      <c r="C7947" s="92" t="s">
        <v>18780</v>
      </c>
      <c r="D7947" s="92" t="s">
        <v>16114</v>
      </c>
      <c r="E7947" s="104">
        <v>229.08</v>
      </c>
    </row>
    <row r="7948" spans="2:5" ht="50.1" customHeight="1">
      <c r="B7948" s="92">
        <v>1622</v>
      </c>
      <c r="C7948" s="92" t="s">
        <v>18781</v>
      </c>
      <c r="D7948" s="92" t="s">
        <v>16114</v>
      </c>
      <c r="E7948" s="104">
        <v>7401.26</v>
      </c>
    </row>
    <row r="7949" spans="2:5" ht="50.1" customHeight="1">
      <c r="B7949" s="92">
        <v>1620</v>
      </c>
      <c r="C7949" s="92" t="s">
        <v>18782</v>
      </c>
      <c r="D7949" s="92" t="s">
        <v>16114</v>
      </c>
      <c r="E7949" s="104">
        <v>482.57</v>
      </c>
    </row>
    <row r="7950" spans="2:5" ht="50.1" customHeight="1">
      <c r="B7950" s="92">
        <v>1629</v>
      </c>
      <c r="C7950" s="92" t="s">
        <v>18783</v>
      </c>
      <c r="D7950" s="92" t="s">
        <v>16114</v>
      </c>
      <c r="E7950" s="104">
        <v>18012.900000000001</v>
      </c>
    </row>
    <row r="7951" spans="2:5" ht="50.1" customHeight="1">
      <c r="B7951" s="92">
        <v>1627</v>
      </c>
      <c r="C7951" s="92" t="s">
        <v>18784</v>
      </c>
      <c r="D7951" s="92" t="s">
        <v>16114</v>
      </c>
      <c r="E7951" s="104">
        <v>922.42</v>
      </c>
    </row>
    <row r="7952" spans="2:5" ht="50.1" customHeight="1">
      <c r="B7952" s="92">
        <v>1623</v>
      </c>
      <c r="C7952" s="92" t="s">
        <v>18785</v>
      </c>
      <c r="D7952" s="92" t="s">
        <v>16114</v>
      </c>
      <c r="E7952" s="104">
        <v>186.83</v>
      </c>
    </row>
    <row r="7953" spans="2:5" ht="50.1" customHeight="1">
      <c r="B7953" s="92">
        <v>1619</v>
      </c>
      <c r="C7953" s="92" t="s">
        <v>18786</v>
      </c>
      <c r="D7953" s="92" t="s">
        <v>16114</v>
      </c>
      <c r="E7953" s="104">
        <v>256.99</v>
      </c>
    </row>
    <row r="7954" spans="2:5" ht="50.1" customHeight="1">
      <c r="B7954" s="92">
        <v>1630</v>
      </c>
      <c r="C7954" s="92" t="s">
        <v>18787</v>
      </c>
      <c r="D7954" s="92" t="s">
        <v>16114</v>
      </c>
      <c r="E7954" s="104">
        <v>5658.41</v>
      </c>
    </row>
    <row r="7955" spans="2:5" ht="50.1" customHeight="1">
      <c r="B7955" s="92">
        <v>1616</v>
      </c>
      <c r="C7955" s="92" t="s">
        <v>18788</v>
      </c>
      <c r="D7955" s="92" t="s">
        <v>16114</v>
      </c>
      <c r="E7955" s="104">
        <v>8702.74</v>
      </c>
    </row>
    <row r="7956" spans="2:5" ht="50.1" customHeight="1">
      <c r="B7956" s="92">
        <v>1614</v>
      </c>
      <c r="C7956" s="92" t="s">
        <v>18789</v>
      </c>
      <c r="D7956" s="92" t="s">
        <v>16114</v>
      </c>
      <c r="E7956" s="104">
        <v>397.75</v>
      </c>
    </row>
    <row r="7957" spans="2:5" ht="50.1" customHeight="1">
      <c r="B7957" s="92">
        <v>1617</v>
      </c>
      <c r="C7957" s="92" t="s">
        <v>18790</v>
      </c>
      <c r="D7957" s="92" t="s">
        <v>16114</v>
      </c>
      <c r="E7957" s="104">
        <v>10389.19</v>
      </c>
    </row>
    <row r="7958" spans="2:5" ht="50.1" customHeight="1">
      <c r="B7958" s="92">
        <v>1621</v>
      </c>
      <c r="C7958" s="92" t="s">
        <v>18791</v>
      </c>
      <c r="D7958" s="92" t="s">
        <v>16114</v>
      </c>
      <c r="E7958" s="104">
        <v>711.36</v>
      </c>
    </row>
    <row r="7959" spans="2:5" ht="50.1" customHeight="1">
      <c r="B7959" s="92">
        <v>1624</v>
      </c>
      <c r="C7959" s="92" t="s">
        <v>18792</v>
      </c>
      <c r="D7959" s="92" t="s">
        <v>16114</v>
      </c>
      <c r="E7959" s="104">
        <v>25537.13</v>
      </c>
    </row>
    <row r="7960" spans="2:5" ht="50.1" customHeight="1">
      <c r="B7960" s="92">
        <v>1615</v>
      </c>
      <c r="C7960" s="92" t="s">
        <v>18793</v>
      </c>
      <c r="D7960" s="92" t="s">
        <v>16114</v>
      </c>
      <c r="E7960" s="104">
        <v>1335.82</v>
      </c>
    </row>
    <row r="7961" spans="2:5" ht="50.1" customHeight="1">
      <c r="B7961" s="92">
        <v>1612</v>
      </c>
      <c r="C7961" s="92" t="s">
        <v>18794</v>
      </c>
      <c r="D7961" s="92" t="s">
        <v>16114</v>
      </c>
      <c r="E7961" s="104">
        <v>175.94</v>
      </c>
    </row>
    <row r="7962" spans="2:5" ht="50.1" customHeight="1">
      <c r="B7962" s="92">
        <v>1618</v>
      </c>
      <c r="C7962" s="92" t="s">
        <v>18795</v>
      </c>
      <c r="D7962" s="92" t="s">
        <v>16114</v>
      </c>
      <c r="E7962" s="104">
        <v>1835.61</v>
      </c>
    </row>
    <row r="7963" spans="2:5" ht="50.1" customHeight="1">
      <c r="B7963" s="92">
        <v>14211</v>
      </c>
      <c r="C7963" s="92" t="s">
        <v>18796</v>
      </c>
      <c r="D7963" s="92" t="s">
        <v>16114</v>
      </c>
      <c r="E7963" s="104">
        <v>26.9</v>
      </c>
    </row>
    <row r="7964" spans="2:5" ht="50.1" customHeight="1">
      <c r="B7964" s="92">
        <v>34500</v>
      </c>
      <c r="C7964" s="92" t="s">
        <v>18797</v>
      </c>
      <c r="D7964" s="92" t="s">
        <v>16113</v>
      </c>
      <c r="E7964" s="104">
        <v>106.29</v>
      </c>
    </row>
    <row r="7965" spans="2:5" ht="50.1" customHeight="1">
      <c r="B7965" s="92">
        <v>40934</v>
      </c>
      <c r="C7965" s="92" t="s">
        <v>18798</v>
      </c>
      <c r="D7965" s="92" t="s">
        <v>16119</v>
      </c>
      <c r="E7965" s="104">
        <v>18806.349999999999</v>
      </c>
    </row>
    <row r="7966" spans="2:5" ht="50.1" customHeight="1">
      <c r="B7966" s="92">
        <v>5328</v>
      </c>
      <c r="C7966" s="92" t="s">
        <v>18799</v>
      </c>
      <c r="D7966" s="92" t="s">
        <v>16114</v>
      </c>
      <c r="E7966" s="104">
        <v>4.95</v>
      </c>
    </row>
    <row r="7967" spans="2:5" ht="50.1" customHeight="1">
      <c r="B7967" s="92">
        <v>38200</v>
      </c>
      <c r="C7967" s="92" t="s">
        <v>18800</v>
      </c>
      <c r="D7967" s="92" t="s">
        <v>16124</v>
      </c>
      <c r="E7967" s="104">
        <v>481.89</v>
      </c>
    </row>
    <row r="7968" spans="2:5" ht="50.1" customHeight="1">
      <c r="B7968" s="92">
        <v>39269</v>
      </c>
      <c r="C7968" s="92" t="s">
        <v>18801</v>
      </c>
      <c r="D7968" s="92" t="s">
        <v>16115</v>
      </c>
      <c r="E7968" s="104">
        <v>0.61</v>
      </c>
    </row>
    <row r="7969" spans="2:5" ht="50.1" customHeight="1">
      <c r="B7969" s="92">
        <v>11889</v>
      </c>
      <c r="C7969" s="92" t="s">
        <v>18802</v>
      </c>
      <c r="D7969" s="92" t="s">
        <v>16115</v>
      </c>
      <c r="E7969" s="104">
        <v>0.85</v>
      </c>
    </row>
    <row r="7970" spans="2:5" ht="50.1" customHeight="1">
      <c r="B7970" s="92">
        <v>39270</v>
      </c>
      <c r="C7970" s="92" t="s">
        <v>18803</v>
      </c>
      <c r="D7970" s="92" t="s">
        <v>16115</v>
      </c>
      <c r="E7970" s="104">
        <v>1.01</v>
      </c>
    </row>
    <row r="7971" spans="2:5" ht="50.1" customHeight="1">
      <c r="B7971" s="92">
        <v>11890</v>
      </c>
      <c r="C7971" s="92" t="s">
        <v>18804</v>
      </c>
      <c r="D7971" s="92" t="s">
        <v>16115</v>
      </c>
      <c r="E7971" s="104">
        <v>1.32</v>
      </c>
    </row>
    <row r="7972" spans="2:5" ht="50.1" customHeight="1">
      <c r="B7972" s="92">
        <v>11891</v>
      </c>
      <c r="C7972" s="92" t="s">
        <v>18805</v>
      </c>
      <c r="D7972" s="92" t="s">
        <v>16115</v>
      </c>
      <c r="E7972" s="104">
        <v>2.1800000000000002</v>
      </c>
    </row>
    <row r="7973" spans="2:5" ht="50.1" customHeight="1">
      <c r="B7973" s="92">
        <v>11892</v>
      </c>
      <c r="C7973" s="92" t="s">
        <v>18806</v>
      </c>
      <c r="D7973" s="92" t="s">
        <v>16115</v>
      </c>
      <c r="E7973" s="104">
        <v>3.36</v>
      </c>
    </row>
    <row r="7974" spans="2:5" ht="50.1" customHeight="1">
      <c r="B7974" s="92">
        <v>37601</v>
      </c>
      <c r="C7974" s="92" t="s">
        <v>18807</v>
      </c>
      <c r="D7974" s="92" t="s">
        <v>16115</v>
      </c>
      <c r="E7974" s="104">
        <v>4.2</v>
      </c>
    </row>
    <row r="7975" spans="2:5" ht="50.1" customHeight="1">
      <c r="B7975" s="92">
        <v>1634</v>
      </c>
      <c r="C7975" s="92" t="s">
        <v>18808</v>
      </c>
      <c r="D7975" s="92" t="s">
        <v>16115</v>
      </c>
      <c r="E7975" s="105">
        <v>4.33</v>
      </c>
    </row>
    <row r="7976" spans="2:5" ht="50.1" customHeight="1">
      <c r="B7976" s="92">
        <v>5086</v>
      </c>
      <c r="C7976" s="92" t="s">
        <v>18809</v>
      </c>
      <c r="D7976" s="92" t="s">
        <v>16116</v>
      </c>
      <c r="E7976" s="104">
        <v>23.69</v>
      </c>
    </row>
    <row r="7977" spans="2:5" ht="50.1" customHeight="1">
      <c r="B7977" s="92">
        <v>11280</v>
      </c>
      <c r="C7977" s="92" t="s">
        <v>18810</v>
      </c>
      <c r="D7977" s="92" t="s">
        <v>16114</v>
      </c>
      <c r="E7977" s="104">
        <v>7805.79</v>
      </c>
    </row>
    <row r="7978" spans="2:5" ht="50.1" customHeight="1">
      <c r="B7978" s="92">
        <v>40519</v>
      </c>
      <c r="C7978" s="92" t="s">
        <v>18811</v>
      </c>
      <c r="D7978" s="92" t="s">
        <v>16114</v>
      </c>
      <c r="E7978" s="104">
        <v>64348.27</v>
      </c>
    </row>
    <row r="7979" spans="2:5" ht="50.1" customHeight="1">
      <c r="B7979" s="92">
        <v>39869</v>
      </c>
      <c r="C7979" s="92" t="s">
        <v>18812</v>
      </c>
      <c r="D7979" s="92" t="s">
        <v>16114</v>
      </c>
      <c r="E7979" s="105">
        <v>7.92</v>
      </c>
    </row>
    <row r="7980" spans="2:5" ht="50.1" customHeight="1">
      <c r="B7980" s="92">
        <v>39870</v>
      </c>
      <c r="C7980" s="92" t="s">
        <v>18813</v>
      </c>
      <c r="D7980" s="92" t="s">
        <v>16114</v>
      </c>
      <c r="E7980" s="104">
        <v>12.12</v>
      </c>
    </row>
    <row r="7981" spans="2:5" ht="50.1" customHeight="1">
      <c r="B7981" s="92">
        <v>39871</v>
      </c>
      <c r="C7981" s="92" t="s">
        <v>18814</v>
      </c>
      <c r="D7981" s="92" t="s">
        <v>16114</v>
      </c>
      <c r="E7981" s="104">
        <v>13.58</v>
      </c>
    </row>
    <row r="7982" spans="2:5" ht="50.1" customHeight="1">
      <c r="B7982" s="92">
        <v>12722</v>
      </c>
      <c r="C7982" s="92" t="s">
        <v>18815</v>
      </c>
      <c r="D7982" s="92" t="s">
        <v>16114</v>
      </c>
      <c r="E7982" s="104">
        <v>454.62</v>
      </c>
    </row>
    <row r="7983" spans="2:5" ht="50.1" customHeight="1">
      <c r="B7983" s="92">
        <v>12714</v>
      </c>
      <c r="C7983" s="92" t="s">
        <v>18816</v>
      </c>
      <c r="D7983" s="92" t="s">
        <v>16114</v>
      </c>
      <c r="E7983" s="104">
        <v>2.97</v>
      </c>
    </row>
    <row r="7984" spans="2:5" ht="50.1" customHeight="1">
      <c r="B7984" s="92">
        <v>12715</v>
      </c>
      <c r="C7984" s="92" t="s">
        <v>18817</v>
      </c>
      <c r="D7984" s="92" t="s">
        <v>16114</v>
      </c>
      <c r="E7984" s="104">
        <v>6.7</v>
      </c>
    </row>
    <row r="7985" spans="2:5" ht="50.1" customHeight="1">
      <c r="B7985" s="92">
        <v>12716</v>
      </c>
      <c r="C7985" s="92" t="s">
        <v>18818</v>
      </c>
      <c r="D7985" s="92" t="s">
        <v>16114</v>
      </c>
      <c r="E7985" s="104">
        <v>11.5</v>
      </c>
    </row>
    <row r="7986" spans="2:5" ht="50.1" customHeight="1">
      <c r="B7986" s="92">
        <v>12717</v>
      </c>
      <c r="C7986" s="92" t="s">
        <v>18819</v>
      </c>
      <c r="D7986" s="92" t="s">
        <v>16114</v>
      </c>
      <c r="E7986" s="104">
        <v>22.61</v>
      </c>
    </row>
    <row r="7987" spans="2:5" ht="50.1" customHeight="1">
      <c r="B7987" s="92">
        <v>12718</v>
      </c>
      <c r="C7987" s="92" t="s">
        <v>18820</v>
      </c>
      <c r="D7987" s="92" t="s">
        <v>16114</v>
      </c>
      <c r="E7987" s="105">
        <v>34.71</v>
      </c>
    </row>
    <row r="7988" spans="2:5" ht="50.1" customHeight="1">
      <c r="B7988" s="92">
        <v>12719</v>
      </c>
      <c r="C7988" s="92" t="s">
        <v>18821</v>
      </c>
      <c r="D7988" s="92" t="s">
        <v>16114</v>
      </c>
      <c r="E7988" s="105">
        <v>55.1</v>
      </c>
    </row>
    <row r="7989" spans="2:5" ht="50.1" customHeight="1">
      <c r="B7989" s="92">
        <v>12720</v>
      </c>
      <c r="C7989" s="92" t="s">
        <v>18822</v>
      </c>
      <c r="D7989" s="92" t="s">
        <v>16114</v>
      </c>
      <c r="E7989" s="104">
        <v>191.86</v>
      </c>
    </row>
    <row r="7990" spans="2:5" ht="50.1" customHeight="1">
      <c r="B7990" s="92">
        <v>12721</v>
      </c>
      <c r="C7990" s="92" t="s">
        <v>18823</v>
      </c>
      <c r="D7990" s="92" t="s">
        <v>16114</v>
      </c>
      <c r="E7990" s="104">
        <v>183.98</v>
      </c>
    </row>
    <row r="7991" spans="2:5" ht="50.1" customHeight="1">
      <c r="B7991" s="92">
        <v>3468</v>
      </c>
      <c r="C7991" s="92" t="s">
        <v>18824</v>
      </c>
      <c r="D7991" s="92" t="s">
        <v>16114</v>
      </c>
      <c r="E7991" s="104">
        <v>26.51</v>
      </c>
    </row>
    <row r="7992" spans="2:5" ht="50.1" customHeight="1">
      <c r="B7992" s="92">
        <v>3465</v>
      </c>
      <c r="C7992" s="92" t="s">
        <v>18825</v>
      </c>
      <c r="D7992" s="92" t="s">
        <v>16114</v>
      </c>
      <c r="E7992" s="104">
        <v>26.5</v>
      </c>
    </row>
    <row r="7993" spans="2:5" ht="50.1" customHeight="1">
      <c r="B7993" s="92">
        <v>12403</v>
      </c>
      <c r="C7993" s="92" t="s">
        <v>18826</v>
      </c>
      <c r="D7993" s="92" t="s">
        <v>16114</v>
      </c>
      <c r="E7993" s="104">
        <v>18.89</v>
      </c>
    </row>
    <row r="7994" spans="2:5" ht="50.1" customHeight="1">
      <c r="B7994" s="92">
        <v>3463</v>
      </c>
      <c r="C7994" s="92" t="s">
        <v>18827</v>
      </c>
      <c r="D7994" s="92" t="s">
        <v>16114</v>
      </c>
      <c r="E7994" s="104">
        <v>11.03</v>
      </c>
    </row>
    <row r="7995" spans="2:5" ht="50.1" customHeight="1">
      <c r="B7995" s="92">
        <v>3464</v>
      </c>
      <c r="C7995" s="92" t="s">
        <v>18828</v>
      </c>
      <c r="D7995" s="92" t="s">
        <v>16114</v>
      </c>
      <c r="E7995" s="104">
        <v>11.03</v>
      </c>
    </row>
    <row r="7996" spans="2:5" ht="50.1" customHeight="1">
      <c r="B7996" s="92">
        <v>3466</v>
      </c>
      <c r="C7996" s="92" t="s">
        <v>18829</v>
      </c>
      <c r="D7996" s="92" t="s">
        <v>16114</v>
      </c>
      <c r="E7996" s="104">
        <v>67.319999999999993</v>
      </c>
    </row>
    <row r="7997" spans="2:5" ht="50.1" customHeight="1">
      <c r="B7997" s="92">
        <v>3467</v>
      </c>
      <c r="C7997" s="92" t="s">
        <v>18830</v>
      </c>
      <c r="D7997" s="92" t="s">
        <v>16114</v>
      </c>
      <c r="E7997" s="104">
        <v>38.020000000000003</v>
      </c>
    </row>
    <row r="7998" spans="2:5" ht="50.1" customHeight="1">
      <c r="B7998" s="92">
        <v>3462</v>
      </c>
      <c r="C7998" s="92" t="s">
        <v>18831</v>
      </c>
      <c r="D7998" s="92" t="s">
        <v>16114</v>
      </c>
      <c r="E7998" s="104">
        <v>7.28</v>
      </c>
    </row>
    <row r="7999" spans="2:5" ht="50.1" customHeight="1">
      <c r="B7999" s="92">
        <v>3446</v>
      </c>
      <c r="C7999" s="92" t="s">
        <v>18832</v>
      </c>
      <c r="D7999" s="92" t="s">
        <v>16114</v>
      </c>
      <c r="E7999" s="104">
        <v>22.41</v>
      </c>
    </row>
    <row r="8000" spans="2:5" ht="50.1" customHeight="1">
      <c r="B8000" s="92">
        <v>3445</v>
      </c>
      <c r="C8000" s="92" t="s">
        <v>18833</v>
      </c>
      <c r="D8000" s="92" t="s">
        <v>16114</v>
      </c>
      <c r="E8000" s="104">
        <v>18.3</v>
      </c>
    </row>
    <row r="8001" spans="2:5" ht="50.1" customHeight="1">
      <c r="B8001" s="92">
        <v>3441</v>
      </c>
      <c r="C8001" s="92" t="s">
        <v>18834</v>
      </c>
      <c r="D8001" s="92" t="s">
        <v>16114</v>
      </c>
      <c r="E8001" s="104">
        <v>5.16</v>
      </c>
    </row>
    <row r="8002" spans="2:5" ht="50.1" customHeight="1">
      <c r="B8002" s="92">
        <v>3444</v>
      </c>
      <c r="C8002" s="92" t="s">
        <v>18835</v>
      </c>
      <c r="D8002" s="92" t="s">
        <v>16114</v>
      </c>
      <c r="E8002" s="104">
        <v>11.26</v>
      </c>
    </row>
    <row r="8003" spans="2:5" ht="50.1" customHeight="1">
      <c r="B8003" s="92">
        <v>12402</v>
      </c>
      <c r="C8003" s="92" t="s">
        <v>18836</v>
      </c>
      <c r="D8003" s="92" t="s">
        <v>16114</v>
      </c>
      <c r="E8003" s="104">
        <v>63</v>
      </c>
    </row>
    <row r="8004" spans="2:5" ht="50.1" customHeight="1">
      <c r="B8004" s="92">
        <v>3447</v>
      </c>
      <c r="C8004" s="92" t="s">
        <v>18837</v>
      </c>
      <c r="D8004" s="92" t="s">
        <v>16114</v>
      </c>
      <c r="E8004" s="104">
        <v>32.590000000000003</v>
      </c>
    </row>
    <row r="8005" spans="2:5" ht="50.1" customHeight="1">
      <c r="B8005" s="92">
        <v>3442</v>
      </c>
      <c r="C8005" s="92" t="s">
        <v>18838</v>
      </c>
      <c r="D8005" s="92" t="s">
        <v>16114</v>
      </c>
      <c r="E8005" s="104">
        <v>7.72</v>
      </c>
    </row>
    <row r="8006" spans="2:5" ht="50.1" customHeight="1">
      <c r="B8006" s="92">
        <v>3448</v>
      </c>
      <c r="C8006" s="92" t="s">
        <v>18839</v>
      </c>
      <c r="D8006" s="92" t="s">
        <v>16114</v>
      </c>
      <c r="E8006" s="104">
        <v>92.11</v>
      </c>
    </row>
    <row r="8007" spans="2:5" ht="50.1" customHeight="1">
      <c r="B8007" s="92">
        <v>3449</v>
      </c>
      <c r="C8007" s="92" t="s">
        <v>18840</v>
      </c>
      <c r="D8007" s="92" t="s">
        <v>16114</v>
      </c>
      <c r="E8007" s="104">
        <v>161.4</v>
      </c>
    </row>
    <row r="8008" spans="2:5" ht="50.1" customHeight="1">
      <c r="B8008" s="92">
        <v>37438</v>
      </c>
      <c r="C8008" s="92" t="s">
        <v>18841</v>
      </c>
      <c r="D8008" s="92" t="s">
        <v>16114</v>
      </c>
      <c r="E8008" s="104">
        <v>149.16</v>
      </c>
    </row>
    <row r="8009" spans="2:5" ht="50.1" customHeight="1">
      <c r="B8009" s="92">
        <v>37439</v>
      </c>
      <c r="C8009" s="92" t="s">
        <v>18842</v>
      </c>
      <c r="D8009" s="92" t="s">
        <v>16114</v>
      </c>
      <c r="E8009" s="104">
        <v>975.23</v>
      </c>
    </row>
    <row r="8010" spans="2:5" ht="50.1" customHeight="1">
      <c r="B8010" s="92">
        <v>37435</v>
      </c>
      <c r="C8010" s="92" t="s">
        <v>18843</v>
      </c>
      <c r="D8010" s="92" t="s">
        <v>16114</v>
      </c>
      <c r="E8010" s="104">
        <v>17.53</v>
      </c>
    </row>
    <row r="8011" spans="2:5" ht="50.1" customHeight="1">
      <c r="B8011" s="92">
        <v>37436</v>
      </c>
      <c r="C8011" s="92" t="s">
        <v>18844</v>
      </c>
      <c r="D8011" s="92" t="s">
        <v>16114</v>
      </c>
      <c r="E8011" s="104">
        <v>20.68</v>
      </c>
    </row>
    <row r="8012" spans="2:5" ht="50.1" customHeight="1">
      <c r="B8012" s="92">
        <v>37437</v>
      </c>
      <c r="C8012" s="92" t="s">
        <v>18845</v>
      </c>
      <c r="D8012" s="92" t="s">
        <v>16114</v>
      </c>
      <c r="E8012" s="104">
        <v>29.92</v>
      </c>
    </row>
    <row r="8013" spans="2:5" ht="50.1" customHeight="1">
      <c r="B8013" s="92">
        <v>3473</v>
      </c>
      <c r="C8013" s="92" t="s">
        <v>18846</v>
      </c>
      <c r="D8013" s="92" t="s">
        <v>16114</v>
      </c>
      <c r="E8013" s="104">
        <v>25.34</v>
      </c>
    </row>
    <row r="8014" spans="2:5" ht="50.1" customHeight="1">
      <c r="B8014" s="92">
        <v>3474</v>
      </c>
      <c r="C8014" s="92" t="s">
        <v>18847</v>
      </c>
      <c r="D8014" s="92" t="s">
        <v>16114</v>
      </c>
      <c r="E8014" s="104">
        <v>20.89</v>
      </c>
    </row>
    <row r="8015" spans="2:5" ht="50.1" customHeight="1">
      <c r="B8015" s="92">
        <v>3450</v>
      </c>
      <c r="C8015" s="92" t="s">
        <v>18848</v>
      </c>
      <c r="D8015" s="92" t="s">
        <v>16114</v>
      </c>
      <c r="E8015" s="104">
        <v>6.05</v>
      </c>
    </row>
    <row r="8016" spans="2:5" ht="50.1" customHeight="1">
      <c r="B8016" s="92">
        <v>3443</v>
      </c>
      <c r="C8016" s="92" t="s">
        <v>18849</v>
      </c>
      <c r="D8016" s="92" t="s">
        <v>16114</v>
      </c>
      <c r="E8016" s="104">
        <v>12.99</v>
      </c>
    </row>
    <row r="8017" spans="2:5" ht="50.1" customHeight="1">
      <c r="B8017" s="92">
        <v>3453</v>
      </c>
      <c r="C8017" s="92" t="s">
        <v>18850</v>
      </c>
      <c r="D8017" s="92" t="s">
        <v>16114</v>
      </c>
      <c r="E8017" s="104">
        <v>73.97</v>
      </c>
    </row>
    <row r="8018" spans="2:5" ht="50.1" customHeight="1">
      <c r="B8018" s="92">
        <v>3452</v>
      </c>
      <c r="C8018" s="92" t="s">
        <v>18851</v>
      </c>
      <c r="D8018" s="92" t="s">
        <v>16114</v>
      </c>
      <c r="E8018" s="104">
        <v>36.51</v>
      </c>
    </row>
    <row r="8019" spans="2:5" ht="50.1" customHeight="1">
      <c r="B8019" s="92">
        <v>3451</v>
      </c>
      <c r="C8019" s="92" t="s">
        <v>18852</v>
      </c>
      <c r="D8019" s="92" t="s">
        <v>16114</v>
      </c>
      <c r="E8019" s="104">
        <v>7.24</v>
      </c>
    </row>
    <row r="8020" spans="2:5" ht="50.1" customHeight="1">
      <c r="B8020" s="92">
        <v>3454</v>
      </c>
      <c r="C8020" s="92" t="s">
        <v>18853</v>
      </c>
      <c r="D8020" s="92" t="s">
        <v>16114</v>
      </c>
      <c r="E8020" s="104">
        <v>112.5</v>
      </c>
    </row>
    <row r="8021" spans="2:5" ht="50.1" customHeight="1">
      <c r="B8021" s="92">
        <v>3458</v>
      </c>
      <c r="C8021" s="92" t="s">
        <v>18854</v>
      </c>
      <c r="D8021" s="92" t="s">
        <v>16114</v>
      </c>
      <c r="E8021" s="104">
        <v>20.309999999999999</v>
      </c>
    </row>
    <row r="8022" spans="2:5" ht="50.1" customHeight="1">
      <c r="B8022" s="92">
        <v>3457</v>
      </c>
      <c r="C8022" s="92" t="s">
        <v>18855</v>
      </c>
      <c r="D8022" s="92" t="s">
        <v>16114</v>
      </c>
      <c r="E8022" s="104">
        <v>15.25</v>
      </c>
    </row>
    <row r="8023" spans="2:5" ht="50.1" customHeight="1">
      <c r="B8023" s="92">
        <v>3455</v>
      </c>
      <c r="C8023" s="92" t="s">
        <v>18856</v>
      </c>
      <c r="D8023" s="92" t="s">
        <v>16114</v>
      </c>
      <c r="E8023" s="104">
        <v>4.33</v>
      </c>
    </row>
    <row r="8024" spans="2:5" ht="50.1" customHeight="1">
      <c r="B8024" s="92">
        <v>3472</v>
      </c>
      <c r="C8024" s="92" t="s">
        <v>18857</v>
      </c>
      <c r="D8024" s="92" t="s">
        <v>16114</v>
      </c>
      <c r="E8024" s="104">
        <v>9.73</v>
      </c>
    </row>
    <row r="8025" spans="2:5" ht="50.1" customHeight="1">
      <c r="B8025" s="92">
        <v>3470</v>
      </c>
      <c r="C8025" s="92" t="s">
        <v>18858</v>
      </c>
      <c r="D8025" s="92" t="s">
        <v>16114</v>
      </c>
      <c r="E8025" s="104">
        <v>56.72</v>
      </c>
    </row>
    <row r="8026" spans="2:5" ht="50.1" customHeight="1">
      <c r="B8026" s="92">
        <v>3471</v>
      </c>
      <c r="C8026" s="92" t="s">
        <v>18859</v>
      </c>
      <c r="D8026" s="92" t="s">
        <v>16114</v>
      </c>
      <c r="E8026" s="104">
        <v>31.16</v>
      </c>
    </row>
    <row r="8027" spans="2:5" ht="50.1" customHeight="1">
      <c r="B8027" s="92">
        <v>3456</v>
      </c>
      <c r="C8027" s="92" t="s">
        <v>18860</v>
      </c>
      <c r="D8027" s="92" t="s">
        <v>16114</v>
      </c>
      <c r="E8027" s="104">
        <v>6.48</v>
      </c>
    </row>
    <row r="8028" spans="2:5" ht="50.1" customHeight="1">
      <c r="B8028" s="92">
        <v>3459</v>
      </c>
      <c r="C8028" s="92" t="s">
        <v>18861</v>
      </c>
      <c r="D8028" s="92" t="s">
        <v>16114</v>
      </c>
      <c r="E8028" s="104">
        <v>80</v>
      </c>
    </row>
    <row r="8029" spans="2:5" ht="50.1" customHeight="1">
      <c r="B8029" s="92">
        <v>3469</v>
      </c>
      <c r="C8029" s="92" t="s">
        <v>18862</v>
      </c>
      <c r="D8029" s="92" t="s">
        <v>16114</v>
      </c>
      <c r="E8029" s="104">
        <v>152.15</v>
      </c>
    </row>
    <row r="8030" spans="2:5" ht="50.1" customHeight="1">
      <c r="B8030" s="92">
        <v>3460</v>
      </c>
      <c r="C8030" s="92" t="s">
        <v>18863</v>
      </c>
      <c r="D8030" s="92" t="s">
        <v>16114</v>
      </c>
      <c r="E8030" s="104">
        <v>222</v>
      </c>
    </row>
    <row r="8031" spans="2:5" ht="50.1" customHeight="1">
      <c r="B8031" s="92">
        <v>3461</v>
      </c>
      <c r="C8031" s="92" t="s">
        <v>18864</v>
      </c>
      <c r="D8031" s="92" t="s">
        <v>16114</v>
      </c>
      <c r="E8031" s="104">
        <v>567.42999999999995</v>
      </c>
    </row>
    <row r="8032" spans="2:5" ht="50.1" customHeight="1">
      <c r="B8032" s="92">
        <v>37433</v>
      </c>
      <c r="C8032" s="92" t="s">
        <v>18865</v>
      </c>
      <c r="D8032" s="92" t="s">
        <v>16114</v>
      </c>
      <c r="E8032" s="104">
        <v>149.16</v>
      </c>
    </row>
    <row r="8033" spans="2:5" ht="50.1" customHeight="1">
      <c r="B8033" s="92">
        <v>37430</v>
      </c>
      <c r="C8033" s="92" t="s">
        <v>18866</v>
      </c>
      <c r="D8033" s="92" t="s">
        <v>16114</v>
      </c>
      <c r="E8033" s="104">
        <v>18.690000000000001</v>
      </c>
    </row>
    <row r="8034" spans="2:5" ht="50.1" customHeight="1">
      <c r="B8034" s="92">
        <v>37434</v>
      </c>
      <c r="C8034" s="92" t="s">
        <v>18867</v>
      </c>
      <c r="D8034" s="92" t="s">
        <v>16114</v>
      </c>
      <c r="E8034" s="104">
        <v>1390.81</v>
      </c>
    </row>
    <row r="8035" spans="2:5" ht="50.1" customHeight="1">
      <c r="B8035" s="92">
        <v>37431</v>
      </c>
      <c r="C8035" s="92" t="s">
        <v>18868</v>
      </c>
      <c r="D8035" s="92" t="s">
        <v>16114</v>
      </c>
      <c r="E8035" s="104">
        <v>25.35</v>
      </c>
    </row>
    <row r="8036" spans="2:5" ht="50.1" customHeight="1">
      <c r="B8036" s="92">
        <v>37432</v>
      </c>
      <c r="C8036" s="92" t="s">
        <v>18869</v>
      </c>
      <c r="D8036" s="92" t="s">
        <v>16114</v>
      </c>
      <c r="E8036" s="104">
        <v>46.77</v>
      </c>
    </row>
    <row r="8037" spans="2:5" ht="50.1" customHeight="1">
      <c r="B8037" s="92">
        <v>37413</v>
      </c>
      <c r="C8037" s="92" t="s">
        <v>18870</v>
      </c>
      <c r="D8037" s="92" t="s">
        <v>16114</v>
      </c>
      <c r="E8037" s="104">
        <v>2.73</v>
      </c>
    </row>
    <row r="8038" spans="2:5" ht="50.1" customHeight="1">
      <c r="B8038" s="92">
        <v>37414</v>
      </c>
      <c r="C8038" s="92" t="s">
        <v>18871</v>
      </c>
      <c r="D8038" s="92" t="s">
        <v>16114</v>
      </c>
      <c r="E8038" s="104">
        <v>3.1</v>
      </c>
    </row>
    <row r="8039" spans="2:5" ht="50.1" customHeight="1">
      <c r="B8039" s="92">
        <v>37415</v>
      </c>
      <c r="C8039" s="92" t="s">
        <v>18872</v>
      </c>
      <c r="D8039" s="92" t="s">
        <v>16114</v>
      </c>
      <c r="E8039" s="104">
        <v>5.64</v>
      </c>
    </row>
    <row r="8040" spans="2:5" ht="50.1" customHeight="1">
      <c r="B8040" s="92">
        <v>37416</v>
      </c>
      <c r="C8040" s="92" t="s">
        <v>18873</v>
      </c>
      <c r="D8040" s="92" t="s">
        <v>16114</v>
      </c>
      <c r="E8040" s="104">
        <v>2.56</v>
      </c>
    </row>
    <row r="8041" spans="2:5" ht="50.1" customHeight="1">
      <c r="B8041" s="92">
        <v>37417</v>
      </c>
      <c r="C8041" s="92" t="s">
        <v>18874</v>
      </c>
      <c r="D8041" s="92" t="s">
        <v>16114</v>
      </c>
      <c r="E8041" s="104">
        <v>3.68</v>
      </c>
    </row>
    <row r="8042" spans="2:5" ht="50.1" customHeight="1">
      <c r="B8042" s="92">
        <v>3112</v>
      </c>
      <c r="C8042" s="92" t="s">
        <v>18875</v>
      </c>
      <c r="D8042" s="92" t="s">
        <v>6217</v>
      </c>
      <c r="E8042" s="104">
        <v>47.86</v>
      </c>
    </row>
    <row r="8043" spans="2:5" ht="50.1" customHeight="1">
      <c r="B8043" s="92">
        <v>3113</v>
      </c>
      <c r="C8043" s="92" t="s">
        <v>18876</v>
      </c>
      <c r="D8043" s="92" t="s">
        <v>6217</v>
      </c>
      <c r="E8043" s="104">
        <v>55.14</v>
      </c>
    </row>
    <row r="8044" spans="2:5" ht="50.1" customHeight="1">
      <c r="B8044" s="92">
        <v>3114</v>
      </c>
      <c r="C8044" s="92" t="s">
        <v>18877</v>
      </c>
      <c r="D8044" s="92" t="s">
        <v>16114</v>
      </c>
      <c r="E8044" s="104">
        <v>24.91</v>
      </c>
    </row>
    <row r="8045" spans="2:5" ht="50.1" customHeight="1">
      <c r="B8045" s="92">
        <v>34519</v>
      </c>
      <c r="C8045" s="92" t="s">
        <v>18878</v>
      </c>
      <c r="D8045" s="92" t="s">
        <v>16114</v>
      </c>
      <c r="E8045" s="104">
        <v>73.16</v>
      </c>
    </row>
    <row r="8046" spans="2:5" ht="50.1" customHeight="1">
      <c r="B8046" s="92">
        <v>10510</v>
      </c>
      <c r="C8046" s="92" t="s">
        <v>18879</v>
      </c>
      <c r="D8046" s="92" t="s">
        <v>16114</v>
      </c>
      <c r="E8046" s="104">
        <v>54.78</v>
      </c>
    </row>
    <row r="8047" spans="2:5" ht="50.1" customHeight="1">
      <c r="B8047" s="92">
        <v>1649</v>
      </c>
      <c r="C8047" s="92" t="s">
        <v>18880</v>
      </c>
      <c r="D8047" s="92" t="s">
        <v>16114</v>
      </c>
      <c r="E8047" s="104">
        <v>47.9</v>
      </c>
    </row>
    <row r="8048" spans="2:5" ht="50.1" customHeight="1">
      <c r="B8048" s="92">
        <v>1653</v>
      </c>
      <c r="C8048" s="92" t="s">
        <v>18881</v>
      </c>
      <c r="D8048" s="92" t="s">
        <v>16114</v>
      </c>
      <c r="E8048" s="104">
        <v>37.520000000000003</v>
      </c>
    </row>
    <row r="8049" spans="2:5" ht="50.1" customHeight="1">
      <c r="B8049" s="92">
        <v>1647</v>
      </c>
      <c r="C8049" s="92" t="s">
        <v>18882</v>
      </c>
      <c r="D8049" s="92" t="s">
        <v>16114</v>
      </c>
      <c r="E8049" s="104">
        <v>13.43</v>
      </c>
    </row>
    <row r="8050" spans="2:5" ht="50.1" customHeight="1">
      <c r="B8050" s="92">
        <v>1648</v>
      </c>
      <c r="C8050" s="92" t="s">
        <v>18883</v>
      </c>
      <c r="D8050" s="92" t="s">
        <v>16114</v>
      </c>
      <c r="E8050" s="104">
        <v>25.8</v>
      </c>
    </row>
    <row r="8051" spans="2:5" ht="50.1" customHeight="1">
      <c r="B8051" s="92">
        <v>1651</v>
      </c>
      <c r="C8051" s="92" t="s">
        <v>18884</v>
      </c>
      <c r="D8051" s="92" t="s">
        <v>16114</v>
      </c>
      <c r="E8051" s="104">
        <v>119.68</v>
      </c>
    </row>
    <row r="8052" spans="2:5" ht="50.1" customHeight="1">
      <c r="B8052" s="92">
        <v>1650</v>
      </c>
      <c r="C8052" s="92" t="s">
        <v>18885</v>
      </c>
      <c r="D8052" s="92" t="s">
        <v>16114</v>
      </c>
      <c r="E8052" s="104">
        <v>66.150000000000006</v>
      </c>
    </row>
    <row r="8053" spans="2:5" ht="50.1" customHeight="1">
      <c r="B8053" s="92">
        <v>1654</v>
      </c>
      <c r="C8053" s="92" t="s">
        <v>18886</v>
      </c>
      <c r="D8053" s="92" t="s">
        <v>16114</v>
      </c>
      <c r="E8053" s="104">
        <v>18.440000000000001</v>
      </c>
    </row>
    <row r="8054" spans="2:5" ht="50.1" customHeight="1">
      <c r="B8054" s="92">
        <v>1652</v>
      </c>
      <c r="C8054" s="92" t="s">
        <v>18887</v>
      </c>
      <c r="D8054" s="92" t="s">
        <v>16114</v>
      </c>
      <c r="E8054" s="104">
        <v>171.78</v>
      </c>
    </row>
    <row r="8055" spans="2:5" ht="50.1" customHeight="1">
      <c r="B8055" s="92">
        <v>1747</v>
      </c>
      <c r="C8055" s="92" t="s">
        <v>18888</v>
      </c>
      <c r="D8055" s="92" t="s">
        <v>16114</v>
      </c>
      <c r="E8055" s="104">
        <v>127.55</v>
      </c>
    </row>
    <row r="8056" spans="2:5" ht="50.1" customHeight="1">
      <c r="B8056" s="92">
        <v>1744</v>
      </c>
      <c r="C8056" s="92" t="s">
        <v>18889</v>
      </c>
      <c r="D8056" s="92" t="s">
        <v>16114</v>
      </c>
      <c r="E8056" s="104">
        <v>88.34</v>
      </c>
    </row>
    <row r="8057" spans="2:5" ht="50.1" customHeight="1">
      <c r="B8057" s="92">
        <v>1743</v>
      </c>
      <c r="C8057" s="92" t="s">
        <v>18890</v>
      </c>
      <c r="D8057" s="92" t="s">
        <v>16114</v>
      </c>
      <c r="E8057" s="104">
        <v>116.01</v>
      </c>
    </row>
    <row r="8058" spans="2:5" ht="50.1" customHeight="1">
      <c r="B8058" s="92">
        <v>7241</v>
      </c>
      <c r="C8058" s="92" t="s">
        <v>18891</v>
      </c>
      <c r="D8058" s="92" t="s">
        <v>16112</v>
      </c>
      <c r="E8058" s="104">
        <v>61.09</v>
      </c>
    </row>
    <row r="8059" spans="2:5" ht="50.1" customHeight="1">
      <c r="B8059" s="92">
        <v>39640</v>
      </c>
      <c r="C8059" s="92" t="s">
        <v>18892</v>
      </c>
      <c r="D8059" s="92" t="s">
        <v>16114</v>
      </c>
      <c r="E8059" s="104">
        <v>5.29</v>
      </c>
    </row>
    <row r="8060" spans="2:5" ht="50.1" customHeight="1">
      <c r="B8060" s="92">
        <v>11013</v>
      </c>
      <c r="C8060" s="92" t="s">
        <v>18893</v>
      </c>
      <c r="D8060" s="92" t="s">
        <v>16114</v>
      </c>
      <c r="E8060" s="104">
        <v>10.9</v>
      </c>
    </row>
    <row r="8061" spans="2:5" ht="50.1" customHeight="1">
      <c r="B8061" s="92">
        <v>11017</v>
      </c>
      <c r="C8061" s="92" t="s">
        <v>18894</v>
      </c>
      <c r="D8061" s="92" t="s">
        <v>16114</v>
      </c>
      <c r="E8061" s="104">
        <v>4.6500000000000004</v>
      </c>
    </row>
    <row r="8062" spans="2:5" ht="50.1" customHeight="1">
      <c r="B8062" s="92">
        <v>20236</v>
      </c>
      <c r="C8062" s="92" t="s">
        <v>18895</v>
      </c>
      <c r="D8062" s="92" t="s">
        <v>16114</v>
      </c>
      <c r="E8062" s="104">
        <v>20.48</v>
      </c>
    </row>
    <row r="8063" spans="2:5" ht="50.1" customHeight="1">
      <c r="B8063" s="92">
        <v>7215</v>
      </c>
      <c r="C8063" s="92" t="s">
        <v>18896</v>
      </c>
      <c r="D8063" s="92" t="s">
        <v>16114</v>
      </c>
      <c r="E8063" s="104">
        <v>17.54</v>
      </c>
    </row>
    <row r="8064" spans="2:5" ht="50.1" customHeight="1">
      <c r="B8064" s="92">
        <v>7216</v>
      </c>
      <c r="C8064" s="92" t="s">
        <v>18897</v>
      </c>
      <c r="D8064" s="92" t="s">
        <v>16114</v>
      </c>
      <c r="E8064" s="104">
        <v>73.3</v>
      </c>
    </row>
    <row r="8065" spans="2:5" ht="50.1" customHeight="1">
      <c r="B8065" s="92">
        <v>20235</v>
      </c>
      <c r="C8065" s="92" t="s">
        <v>18898</v>
      </c>
      <c r="D8065" s="92" t="s">
        <v>16114</v>
      </c>
      <c r="E8065" s="104">
        <v>37.06</v>
      </c>
    </row>
    <row r="8066" spans="2:5" ht="50.1" customHeight="1">
      <c r="B8066" s="92">
        <v>7181</v>
      </c>
      <c r="C8066" s="92" t="s">
        <v>18899</v>
      </c>
      <c r="D8066" s="92" t="s">
        <v>16114</v>
      </c>
      <c r="E8066" s="104">
        <v>2.33</v>
      </c>
    </row>
    <row r="8067" spans="2:5" ht="50.1" customHeight="1">
      <c r="B8067" s="92">
        <v>40866</v>
      </c>
      <c r="C8067" s="92" t="s">
        <v>18900</v>
      </c>
      <c r="D8067" s="92" t="s">
        <v>16114</v>
      </c>
      <c r="E8067" s="104">
        <v>5.73</v>
      </c>
    </row>
    <row r="8068" spans="2:5" ht="50.1" customHeight="1">
      <c r="B8068" s="92">
        <v>7214</v>
      </c>
      <c r="C8068" s="92" t="s">
        <v>18901</v>
      </c>
      <c r="D8068" s="92" t="s">
        <v>16114</v>
      </c>
      <c r="E8068" s="104">
        <v>25.11</v>
      </c>
    </row>
    <row r="8069" spans="2:5" ht="50.1" customHeight="1">
      <c r="B8069" s="92">
        <v>7219</v>
      </c>
      <c r="C8069" s="92" t="s">
        <v>18902</v>
      </c>
      <c r="D8069" s="92" t="s">
        <v>16114</v>
      </c>
      <c r="E8069" s="104">
        <v>25.99</v>
      </c>
    </row>
    <row r="8070" spans="2:5" ht="50.1" customHeight="1">
      <c r="B8070" s="92">
        <v>37972</v>
      </c>
      <c r="C8070" s="92" t="s">
        <v>18903</v>
      </c>
      <c r="D8070" s="92" t="s">
        <v>16114</v>
      </c>
      <c r="E8070" s="104">
        <v>4.29</v>
      </c>
    </row>
    <row r="8071" spans="2:5" ht="50.1" customHeight="1">
      <c r="B8071" s="92">
        <v>37973</v>
      </c>
      <c r="C8071" s="92" t="s">
        <v>18904</v>
      </c>
      <c r="D8071" s="92" t="s">
        <v>16114</v>
      </c>
      <c r="E8071" s="104">
        <v>6.87</v>
      </c>
    </row>
    <row r="8072" spans="2:5" ht="50.1" customHeight="1">
      <c r="B8072" s="92">
        <v>37971</v>
      </c>
      <c r="C8072" s="92" t="s">
        <v>18905</v>
      </c>
      <c r="D8072" s="92" t="s">
        <v>16114</v>
      </c>
      <c r="E8072" s="104">
        <v>2.58</v>
      </c>
    </row>
    <row r="8073" spans="2:5" ht="50.1" customHeight="1">
      <c r="B8073" s="92">
        <v>20094</v>
      </c>
      <c r="C8073" s="92" t="s">
        <v>18906</v>
      </c>
      <c r="D8073" s="92" t="s">
        <v>16114</v>
      </c>
      <c r="E8073" s="104">
        <v>11.17</v>
      </c>
    </row>
    <row r="8074" spans="2:5" ht="50.1" customHeight="1">
      <c r="B8074" s="92">
        <v>20095</v>
      </c>
      <c r="C8074" s="92" t="s">
        <v>18907</v>
      </c>
      <c r="D8074" s="92" t="s">
        <v>16114</v>
      </c>
      <c r="E8074" s="104">
        <v>14.22</v>
      </c>
    </row>
    <row r="8075" spans="2:5" ht="50.1" customHeight="1">
      <c r="B8075" s="92">
        <v>1954</v>
      </c>
      <c r="C8075" s="92" t="s">
        <v>18908</v>
      </c>
      <c r="D8075" s="92" t="s">
        <v>16114</v>
      </c>
      <c r="E8075" s="104">
        <v>85.35</v>
      </c>
    </row>
    <row r="8076" spans="2:5" ht="50.1" customHeight="1">
      <c r="B8076" s="92">
        <v>1926</v>
      </c>
      <c r="C8076" s="92" t="s">
        <v>18909</v>
      </c>
      <c r="D8076" s="92" t="s">
        <v>16114</v>
      </c>
      <c r="E8076" s="104">
        <v>1.1200000000000001</v>
      </c>
    </row>
    <row r="8077" spans="2:5" ht="50.1" customHeight="1">
      <c r="B8077" s="92">
        <v>1927</v>
      </c>
      <c r="C8077" s="92" t="s">
        <v>18910</v>
      </c>
      <c r="D8077" s="92" t="s">
        <v>16114</v>
      </c>
      <c r="E8077" s="104">
        <v>1.48</v>
      </c>
    </row>
    <row r="8078" spans="2:5" ht="50.1" customHeight="1">
      <c r="B8078" s="92">
        <v>1923</v>
      </c>
      <c r="C8078" s="92" t="s">
        <v>18911</v>
      </c>
      <c r="D8078" s="92" t="s">
        <v>16114</v>
      </c>
      <c r="E8078" s="104">
        <v>2.4300000000000002</v>
      </c>
    </row>
    <row r="8079" spans="2:5" ht="50.1" customHeight="1">
      <c r="B8079" s="92">
        <v>1929</v>
      </c>
      <c r="C8079" s="92" t="s">
        <v>18912</v>
      </c>
      <c r="D8079" s="92" t="s">
        <v>16114</v>
      </c>
      <c r="E8079" s="104">
        <v>3.98</v>
      </c>
    </row>
    <row r="8080" spans="2:5" ht="50.1" customHeight="1">
      <c r="B8080" s="92">
        <v>1930</v>
      </c>
      <c r="C8080" s="92" t="s">
        <v>18913</v>
      </c>
      <c r="D8080" s="92" t="s">
        <v>16114</v>
      </c>
      <c r="E8080" s="104">
        <v>7.73</v>
      </c>
    </row>
    <row r="8081" spans="2:5" ht="50.1" customHeight="1">
      <c r="B8081" s="92">
        <v>1924</v>
      </c>
      <c r="C8081" s="92" t="s">
        <v>18914</v>
      </c>
      <c r="D8081" s="92" t="s">
        <v>16114</v>
      </c>
      <c r="E8081" s="104">
        <v>13.32</v>
      </c>
    </row>
    <row r="8082" spans="2:5" ht="50.1" customHeight="1">
      <c r="B8082" s="92">
        <v>1922</v>
      </c>
      <c r="C8082" s="92" t="s">
        <v>18915</v>
      </c>
      <c r="D8082" s="92" t="s">
        <v>16114</v>
      </c>
      <c r="E8082" s="104">
        <v>19.79</v>
      </c>
    </row>
    <row r="8083" spans="2:5" ht="50.1" customHeight="1">
      <c r="B8083" s="92">
        <v>1953</v>
      </c>
      <c r="C8083" s="92" t="s">
        <v>18916</v>
      </c>
      <c r="D8083" s="92" t="s">
        <v>16114</v>
      </c>
      <c r="E8083" s="104">
        <v>34.58</v>
      </c>
    </row>
    <row r="8084" spans="2:5" ht="50.1" customHeight="1">
      <c r="B8084" s="92">
        <v>1962</v>
      </c>
      <c r="C8084" s="92" t="s">
        <v>18917</v>
      </c>
      <c r="D8084" s="92" t="s">
        <v>16114</v>
      </c>
      <c r="E8084" s="104">
        <v>113.13</v>
      </c>
    </row>
    <row r="8085" spans="2:5" ht="50.1" customHeight="1">
      <c r="B8085" s="92">
        <v>1955</v>
      </c>
      <c r="C8085" s="92" t="s">
        <v>18918</v>
      </c>
      <c r="D8085" s="92" t="s">
        <v>16114</v>
      </c>
      <c r="E8085" s="104">
        <v>1.49</v>
      </c>
    </row>
    <row r="8086" spans="2:5" ht="50.1" customHeight="1">
      <c r="B8086" s="92">
        <v>1956</v>
      </c>
      <c r="C8086" s="92" t="s">
        <v>18919</v>
      </c>
      <c r="D8086" s="92" t="s">
        <v>16114</v>
      </c>
      <c r="E8086" s="104">
        <v>1.93</v>
      </c>
    </row>
    <row r="8087" spans="2:5" ht="50.1" customHeight="1">
      <c r="B8087" s="92">
        <v>1957</v>
      </c>
      <c r="C8087" s="92" t="s">
        <v>18920</v>
      </c>
      <c r="D8087" s="92" t="s">
        <v>16114</v>
      </c>
      <c r="E8087" s="104">
        <v>4.38</v>
      </c>
    </row>
    <row r="8088" spans="2:5" ht="50.1" customHeight="1">
      <c r="B8088" s="92">
        <v>1958</v>
      </c>
      <c r="C8088" s="92" t="s">
        <v>18921</v>
      </c>
      <c r="D8088" s="92" t="s">
        <v>16114</v>
      </c>
      <c r="E8088" s="104">
        <v>7.78</v>
      </c>
    </row>
    <row r="8089" spans="2:5" ht="50.1" customHeight="1">
      <c r="B8089" s="92">
        <v>1959</v>
      </c>
      <c r="C8089" s="92" t="s">
        <v>18922</v>
      </c>
      <c r="D8089" s="92" t="s">
        <v>16114</v>
      </c>
      <c r="E8089" s="104">
        <v>9.49</v>
      </c>
    </row>
    <row r="8090" spans="2:5" ht="50.1" customHeight="1">
      <c r="B8090" s="92">
        <v>1925</v>
      </c>
      <c r="C8090" s="92" t="s">
        <v>18923</v>
      </c>
      <c r="D8090" s="92" t="s">
        <v>16114</v>
      </c>
      <c r="E8090" s="104">
        <v>23.46</v>
      </c>
    </row>
    <row r="8091" spans="2:5" ht="50.1" customHeight="1">
      <c r="B8091" s="92">
        <v>1960</v>
      </c>
      <c r="C8091" s="92" t="s">
        <v>18924</v>
      </c>
      <c r="D8091" s="92" t="s">
        <v>16114</v>
      </c>
      <c r="E8091" s="104">
        <v>33.35</v>
      </c>
    </row>
    <row r="8092" spans="2:5" ht="50.1" customHeight="1">
      <c r="B8092" s="92">
        <v>1961</v>
      </c>
      <c r="C8092" s="92" t="s">
        <v>18925</v>
      </c>
      <c r="D8092" s="92" t="s">
        <v>16114</v>
      </c>
      <c r="E8092" s="104">
        <v>47.92</v>
      </c>
    </row>
    <row r="8093" spans="2:5" ht="50.1" customHeight="1">
      <c r="B8093" s="92">
        <v>38426</v>
      </c>
      <c r="C8093" s="92" t="s">
        <v>18926</v>
      </c>
      <c r="D8093" s="92" t="s">
        <v>16114</v>
      </c>
      <c r="E8093" s="104">
        <v>14.36</v>
      </c>
    </row>
    <row r="8094" spans="2:5" ht="50.1" customHeight="1">
      <c r="B8094" s="92">
        <v>38423</v>
      </c>
      <c r="C8094" s="92" t="s">
        <v>18927</v>
      </c>
      <c r="D8094" s="92" t="s">
        <v>16114</v>
      </c>
      <c r="E8094" s="104">
        <v>32.58</v>
      </c>
    </row>
    <row r="8095" spans="2:5" ht="50.1" customHeight="1">
      <c r="B8095" s="92">
        <v>38421</v>
      </c>
      <c r="C8095" s="92" t="s">
        <v>18928</v>
      </c>
      <c r="D8095" s="92" t="s">
        <v>16114</v>
      </c>
      <c r="E8095" s="104">
        <v>15.38</v>
      </c>
    </row>
    <row r="8096" spans="2:5" ht="50.1" customHeight="1">
      <c r="B8096" s="92">
        <v>38422</v>
      </c>
      <c r="C8096" s="92" t="s">
        <v>18929</v>
      </c>
      <c r="D8096" s="92" t="s">
        <v>16114</v>
      </c>
      <c r="E8096" s="104">
        <v>22.48</v>
      </c>
    </row>
    <row r="8097" spans="2:5" ht="50.1" customHeight="1">
      <c r="B8097" s="92">
        <v>39866</v>
      </c>
      <c r="C8097" s="92" t="s">
        <v>18930</v>
      </c>
      <c r="D8097" s="92" t="s">
        <v>16114</v>
      </c>
      <c r="E8097" s="104">
        <v>10.49</v>
      </c>
    </row>
    <row r="8098" spans="2:5" ht="50.1" customHeight="1">
      <c r="B8098" s="92">
        <v>39867</v>
      </c>
      <c r="C8098" s="92" t="s">
        <v>18931</v>
      </c>
      <c r="D8098" s="92" t="s">
        <v>16114</v>
      </c>
      <c r="E8098" s="104">
        <v>23.33</v>
      </c>
    </row>
    <row r="8099" spans="2:5" ht="50.1" customHeight="1">
      <c r="B8099" s="92">
        <v>39868</v>
      </c>
      <c r="C8099" s="92" t="s">
        <v>18932</v>
      </c>
      <c r="D8099" s="92" t="s">
        <v>16114</v>
      </c>
      <c r="E8099" s="104">
        <v>42.03</v>
      </c>
    </row>
    <row r="8100" spans="2:5" ht="50.1" customHeight="1">
      <c r="B8100" s="92">
        <v>37999</v>
      </c>
      <c r="C8100" s="92" t="s">
        <v>18933</v>
      </c>
      <c r="D8100" s="92" t="s">
        <v>16114</v>
      </c>
      <c r="E8100" s="104">
        <v>4.12</v>
      </c>
    </row>
    <row r="8101" spans="2:5" ht="50.1" customHeight="1">
      <c r="B8101" s="92">
        <v>38000</v>
      </c>
      <c r="C8101" s="92" t="s">
        <v>18934</v>
      </c>
      <c r="D8101" s="92" t="s">
        <v>16114</v>
      </c>
      <c r="E8101" s="104">
        <v>5.45</v>
      </c>
    </row>
    <row r="8102" spans="2:5" ht="50.1" customHeight="1">
      <c r="B8102" s="92">
        <v>38129</v>
      </c>
      <c r="C8102" s="92" t="s">
        <v>18935</v>
      </c>
      <c r="D8102" s="92" t="s">
        <v>16114</v>
      </c>
      <c r="E8102" s="104">
        <v>2.59</v>
      </c>
    </row>
    <row r="8103" spans="2:5" ht="50.1" customHeight="1">
      <c r="B8103" s="92">
        <v>38025</v>
      </c>
      <c r="C8103" s="92" t="s">
        <v>18936</v>
      </c>
      <c r="D8103" s="92" t="s">
        <v>16114</v>
      </c>
      <c r="E8103" s="104">
        <v>4.33</v>
      </c>
    </row>
    <row r="8104" spans="2:5" ht="50.1" customHeight="1">
      <c r="B8104" s="92">
        <v>38026</v>
      </c>
      <c r="C8104" s="92" t="s">
        <v>18937</v>
      </c>
      <c r="D8104" s="92" t="s">
        <v>16114</v>
      </c>
      <c r="E8104" s="104">
        <v>11.6</v>
      </c>
    </row>
    <row r="8105" spans="2:5" ht="50.1" customHeight="1">
      <c r="B8105" s="92">
        <v>1858</v>
      </c>
      <c r="C8105" s="92" t="s">
        <v>18938</v>
      </c>
      <c r="D8105" s="92" t="s">
        <v>16114</v>
      </c>
      <c r="E8105" s="104">
        <v>15.64</v>
      </c>
    </row>
    <row r="8106" spans="2:5" ht="50.1" customHeight="1">
      <c r="B8106" s="92">
        <v>1844</v>
      </c>
      <c r="C8106" s="92" t="s">
        <v>18939</v>
      </c>
      <c r="D8106" s="92" t="s">
        <v>16114</v>
      </c>
      <c r="E8106" s="104">
        <v>57.67</v>
      </c>
    </row>
    <row r="8107" spans="2:5" ht="50.1" customHeight="1">
      <c r="B8107" s="92">
        <v>1863</v>
      </c>
      <c r="C8107" s="92" t="s">
        <v>18940</v>
      </c>
      <c r="D8107" s="92" t="s">
        <v>16114</v>
      </c>
      <c r="E8107" s="104">
        <v>22.7</v>
      </c>
    </row>
    <row r="8108" spans="2:5" ht="50.1" customHeight="1">
      <c r="B8108" s="92">
        <v>1865</v>
      </c>
      <c r="C8108" s="92" t="s">
        <v>18941</v>
      </c>
      <c r="D8108" s="92" t="s">
        <v>16114</v>
      </c>
      <c r="E8108" s="104">
        <v>82.82</v>
      </c>
    </row>
    <row r="8109" spans="2:5" ht="50.1" customHeight="1">
      <c r="B8109" s="92">
        <v>36355</v>
      </c>
      <c r="C8109" s="92" t="s">
        <v>18942</v>
      </c>
      <c r="D8109" s="92" t="s">
        <v>16114</v>
      </c>
      <c r="E8109" s="104">
        <v>4.34</v>
      </c>
    </row>
    <row r="8110" spans="2:5" ht="50.1" customHeight="1">
      <c r="B8110" s="92">
        <v>36356</v>
      </c>
      <c r="C8110" s="92" t="s">
        <v>18943</v>
      </c>
      <c r="D8110" s="92" t="s">
        <v>16114</v>
      </c>
      <c r="E8110" s="104">
        <v>7.3</v>
      </c>
    </row>
    <row r="8111" spans="2:5" ht="50.1" customHeight="1">
      <c r="B8111" s="92">
        <v>1932</v>
      </c>
      <c r="C8111" s="92" t="s">
        <v>18944</v>
      </c>
      <c r="D8111" s="92" t="s">
        <v>16114</v>
      </c>
      <c r="E8111" s="104">
        <v>5.55</v>
      </c>
    </row>
    <row r="8112" spans="2:5" ht="50.1" customHeight="1">
      <c r="B8112" s="92">
        <v>1933</v>
      </c>
      <c r="C8112" s="92" t="s">
        <v>18945</v>
      </c>
      <c r="D8112" s="92" t="s">
        <v>16114</v>
      </c>
      <c r="E8112" s="104">
        <v>2.44</v>
      </c>
    </row>
    <row r="8113" spans="2:5" ht="50.1" customHeight="1">
      <c r="B8113" s="92">
        <v>1951</v>
      </c>
      <c r="C8113" s="92" t="s">
        <v>18946</v>
      </c>
      <c r="D8113" s="92" t="s">
        <v>16114</v>
      </c>
      <c r="E8113" s="104">
        <v>10.86</v>
      </c>
    </row>
    <row r="8114" spans="2:5" ht="50.1" customHeight="1">
      <c r="B8114" s="92">
        <v>1966</v>
      </c>
      <c r="C8114" s="92" t="s">
        <v>18947</v>
      </c>
      <c r="D8114" s="92" t="s">
        <v>16114</v>
      </c>
      <c r="E8114" s="104">
        <v>12.49</v>
      </c>
    </row>
    <row r="8115" spans="2:5" ht="50.1" customHeight="1">
      <c r="B8115" s="92">
        <v>1952</v>
      </c>
      <c r="C8115" s="92" t="s">
        <v>18948</v>
      </c>
      <c r="D8115" s="92" t="s">
        <v>16114</v>
      </c>
      <c r="E8115" s="104">
        <v>46.91</v>
      </c>
    </row>
    <row r="8116" spans="2:5" ht="50.1" customHeight="1">
      <c r="B8116" s="92">
        <v>20104</v>
      </c>
      <c r="C8116" s="92" t="s">
        <v>18949</v>
      </c>
      <c r="D8116" s="92" t="s">
        <v>16114</v>
      </c>
      <c r="E8116" s="104">
        <v>346.64</v>
      </c>
    </row>
    <row r="8117" spans="2:5" ht="50.1" customHeight="1">
      <c r="B8117" s="92">
        <v>20105</v>
      </c>
      <c r="C8117" s="92" t="s">
        <v>18950</v>
      </c>
      <c r="D8117" s="92" t="s">
        <v>16114</v>
      </c>
      <c r="E8117" s="104">
        <v>539.92999999999995</v>
      </c>
    </row>
    <row r="8118" spans="2:5" ht="50.1" customHeight="1">
      <c r="B8118" s="92">
        <v>1965</v>
      </c>
      <c r="C8118" s="92" t="s">
        <v>18951</v>
      </c>
      <c r="D8118" s="92" t="s">
        <v>16114</v>
      </c>
      <c r="E8118" s="104">
        <v>25.32</v>
      </c>
    </row>
    <row r="8119" spans="2:5" ht="50.1" customHeight="1">
      <c r="B8119" s="92">
        <v>10765</v>
      </c>
      <c r="C8119" s="92" t="s">
        <v>18952</v>
      </c>
      <c r="D8119" s="92" t="s">
        <v>16114</v>
      </c>
      <c r="E8119" s="104">
        <v>6.4</v>
      </c>
    </row>
    <row r="8120" spans="2:5" ht="50.1" customHeight="1">
      <c r="B8120" s="92">
        <v>10767</v>
      </c>
      <c r="C8120" s="92" t="s">
        <v>18953</v>
      </c>
      <c r="D8120" s="92" t="s">
        <v>16114</v>
      </c>
      <c r="E8120" s="104">
        <v>20.97</v>
      </c>
    </row>
    <row r="8121" spans="2:5" ht="50.1" customHeight="1">
      <c r="B8121" s="92">
        <v>1970</v>
      </c>
      <c r="C8121" s="92" t="s">
        <v>18954</v>
      </c>
      <c r="D8121" s="92" t="s">
        <v>16114</v>
      </c>
      <c r="E8121" s="104">
        <v>26.28</v>
      </c>
    </row>
    <row r="8122" spans="2:5" ht="50.1" customHeight="1">
      <c r="B8122" s="92">
        <v>1967</v>
      </c>
      <c r="C8122" s="92" t="s">
        <v>18955</v>
      </c>
      <c r="D8122" s="92" t="s">
        <v>16114</v>
      </c>
      <c r="E8122" s="104">
        <v>2.92</v>
      </c>
    </row>
    <row r="8123" spans="2:5" ht="50.1" customHeight="1">
      <c r="B8123" s="92">
        <v>1968</v>
      </c>
      <c r="C8123" s="92" t="s">
        <v>18956</v>
      </c>
      <c r="D8123" s="92" t="s">
        <v>16114</v>
      </c>
      <c r="E8123" s="104">
        <v>6.12</v>
      </c>
    </row>
    <row r="8124" spans="2:5" ht="50.1" customHeight="1">
      <c r="B8124" s="92">
        <v>1969</v>
      </c>
      <c r="C8124" s="92" t="s">
        <v>18957</v>
      </c>
      <c r="D8124" s="92" t="s">
        <v>16114</v>
      </c>
      <c r="E8124" s="104">
        <v>18.03</v>
      </c>
    </row>
    <row r="8125" spans="2:5" ht="50.1" customHeight="1">
      <c r="B8125" s="92">
        <v>1839</v>
      </c>
      <c r="C8125" s="92" t="s">
        <v>18958</v>
      </c>
      <c r="D8125" s="92" t="s">
        <v>16114</v>
      </c>
      <c r="E8125" s="104">
        <v>104.44</v>
      </c>
    </row>
    <row r="8126" spans="2:5" ht="50.1" customHeight="1">
      <c r="B8126" s="92">
        <v>1835</v>
      </c>
      <c r="C8126" s="92" t="s">
        <v>18959</v>
      </c>
      <c r="D8126" s="92" t="s">
        <v>16114</v>
      </c>
      <c r="E8126" s="104">
        <v>22.2</v>
      </c>
    </row>
    <row r="8127" spans="2:5" ht="50.1" customHeight="1">
      <c r="B8127" s="92">
        <v>1823</v>
      </c>
      <c r="C8127" s="92" t="s">
        <v>18960</v>
      </c>
      <c r="D8127" s="92" t="s">
        <v>16114</v>
      </c>
      <c r="E8127" s="104">
        <v>42.93</v>
      </c>
    </row>
    <row r="8128" spans="2:5" ht="50.1" customHeight="1">
      <c r="B8128" s="92">
        <v>1827</v>
      </c>
      <c r="C8128" s="92" t="s">
        <v>18961</v>
      </c>
      <c r="D8128" s="92" t="s">
        <v>16114</v>
      </c>
      <c r="E8128" s="104">
        <v>103.42</v>
      </c>
    </row>
    <row r="8129" spans="2:5" ht="50.1" customHeight="1">
      <c r="B8129" s="92">
        <v>1831</v>
      </c>
      <c r="C8129" s="92" t="s">
        <v>18962</v>
      </c>
      <c r="D8129" s="92" t="s">
        <v>16114</v>
      </c>
      <c r="E8129" s="104">
        <v>22.58</v>
      </c>
    </row>
    <row r="8130" spans="2:5" ht="50.1" customHeight="1">
      <c r="B8130" s="92">
        <v>1825</v>
      </c>
      <c r="C8130" s="92" t="s">
        <v>18963</v>
      </c>
      <c r="D8130" s="92" t="s">
        <v>16114</v>
      </c>
      <c r="E8130" s="104">
        <v>55.72</v>
      </c>
    </row>
    <row r="8131" spans="2:5" ht="50.1" customHeight="1">
      <c r="B8131" s="92">
        <v>1828</v>
      </c>
      <c r="C8131" s="92" t="s">
        <v>18964</v>
      </c>
      <c r="D8131" s="92" t="s">
        <v>16114</v>
      </c>
      <c r="E8131" s="104">
        <v>126.21</v>
      </c>
    </row>
    <row r="8132" spans="2:5" ht="50.1" customHeight="1">
      <c r="B8132" s="92">
        <v>1845</v>
      </c>
      <c r="C8132" s="92" t="s">
        <v>18965</v>
      </c>
      <c r="D8132" s="92" t="s">
        <v>16114</v>
      </c>
      <c r="E8132" s="104">
        <v>28.29</v>
      </c>
    </row>
    <row r="8133" spans="2:5" ht="50.1" customHeight="1">
      <c r="B8133" s="92">
        <v>1824</v>
      </c>
      <c r="C8133" s="92" t="s">
        <v>18966</v>
      </c>
      <c r="D8133" s="92" t="s">
        <v>16114</v>
      </c>
      <c r="E8133" s="104">
        <v>66.790000000000006</v>
      </c>
    </row>
    <row r="8134" spans="2:5" ht="50.1" customHeight="1">
      <c r="B8134" s="92">
        <v>1941</v>
      </c>
      <c r="C8134" s="92" t="s">
        <v>18967</v>
      </c>
      <c r="D8134" s="92" t="s">
        <v>16114</v>
      </c>
      <c r="E8134" s="104">
        <v>16.72</v>
      </c>
    </row>
    <row r="8135" spans="2:5" ht="50.1" customHeight="1">
      <c r="B8135" s="92">
        <v>1940</v>
      </c>
      <c r="C8135" s="92" t="s">
        <v>18968</v>
      </c>
      <c r="D8135" s="92" t="s">
        <v>16114</v>
      </c>
      <c r="E8135" s="104">
        <v>12.64</v>
      </c>
    </row>
    <row r="8136" spans="2:5" ht="50.1" customHeight="1">
      <c r="B8136" s="92">
        <v>1937</v>
      </c>
      <c r="C8136" s="92" t="s">
        <v>18969</v>
      </c>
      <c r="D8136" s="92" t="s">
        <v>16114</v>
      </c>
      <c r="E8136" s="104">
        <v>2.62</v>
      </c>
    </row>
    <row r="8137" spans="2:5" ht="50.1" customHeight="1">
      <c r="B8137" s="92">
        <v>1939</v>
      </c>
      <c r="C8137" s="92" t="s">
        <v>18970</v>
      </c>
      <c r="D8137" s="92" t="s">
        <v>16114</v>
      </c>
      <c r="E8137" s="104">
        <v>5.19</v>
      </c>
    </row>
    <row r="8138" spans="2:5" ht="50.1" customHeight="1">
      <c r="B8138" s="92">
        <v>1942</v>
      </c>
      <c r="C8138" s="92" t="s">
        <v>18971</v>
      </c>
      <c r="D8138" s="92" t="s">
        <v>16114</v>
      </c>
      <c r="E8138" s="104">
        <v>23.86</v>
      </c>
    </row>
    <row r="8139" spans="2:5" ht="50.1" customHeight="1">
      <c r="B8139" s="92">
        <v>1938</v>
      </c>
      <c r="C8139" s="92" t="s">
        <v>18972</v>
      </c>
      <c r="D8139" s="92" t="s">
        <v>16114</v>
      </c>
      <c r="E8139" s="104">
        <v>3.32</v>
      </c>
    </row>
    <row r="8140" spans="2:5" ht="50.1" customHeight="1">
      <c r="B8140" s="92">
        <v>42692</v>
      </c>
      <c r="C8140" s="92" t="s">
        <v>18973</v>
      </c>
      <c r="D8140" s="92" t="s">
        <v>16114</v>
      </c>
      <c r="E8140" s="104">
        <v>183.75</v>
      </c>
    </row>
    <row r="8141" spans="2:5" ht="50.1" customHeight="1">
      <c r="B8141" s="92">
        <v>42693</v>
      </c>
      <c r="C8141" s="92" t="s">
        <v>18974</v>
      </c>
      <c r="D8141" s="92" t="s">
        <v>16114</v>
      </c>
      <c r="E8141" s="104">
        <v>302.26</v>
      </c>
    </row>
    <row r="8142" spans="2:5" ht="50.1" customHeight="1">
      <c r="B8142" s="92">
        <v>42695</v>
      </c>
      <c r="C8142" s="92" t="s">
        <v>18975</v>
      </c>
      <c r="D8142" s="92" t="s">
        <v>16114</v>
      </c>
      <c r="E8142" s="104">
        <v>229.82</v>
      </c>
    </row>
    <row r="8143" spans="2:5" ht="50.1" customHeight="1">
      <c r="B8143" s="92">
        <v>42694</v>
      </c>
      <c r="C8143" s="92" t="s">
        <v>18976</v>
      </c>
      <c r="D8143" s="92" t="s">
        <v>16114</v>
      </c>
      <c r="E8143" s="104">
        <v>339.76</v>
      </c>
    </row>
    <row r="8144" spans="2:5" ht="50.1" customHeight="1">
      <c r="B8144" s="92">
        <v>20097</v>
      </c>
      <c r="C8144" s="92" t="s">
        <v>18977</v>
      </c>
      <c r="D8144" s="92" t="s">
        <v>16114</v>
      </c>
      <c r="E8144" s="104">
        <v>24.83</v>
      </c>
    </row>
    <row r="8145" spans="2:5" ht="50.1" customHeight="1">
      <c r="B8145" s="92">
        <v>20098</v>
      </c>
      <c r="C8145" s="92" t="s">
        <v>18978</v>
      </c>
      <c r="D8145" s="92" t="s">
        <v>16114</v>
      </c>
      <c r="E8145" s="104">
        <v>83.73</v>
      </c>
    </row>
    <row r="8146" spans="2:5" ht="50.1" customHeight="1">
      <c r="B8146" s="92">
        <v>20096</v>
      </c>
      <c r="C8146" s="92" t="s">
        <v>18979</v>
      </c>
      <c r="D8146" s="92" t="s">
        <v>16114</v>
      </c>
      <c r="E8146" s="104">
        <v>16.25</v>
      </c>
    </row>
    <row r="8147" spans="2:5" ht="50.1" customHeight="1">
      <c r="B8147" s="92">
        <v>1964</v>
      </c>
      <c r="C8147" s="92" t="s">
        <v>18980</v>
      </c>
      <c r="D8147" s="92" t="s">
        <v>16114</v>
      </c>
      <c r="E8147" s="104">
        <v>15.02</v>
      </c>
    </row>
    <row r="8148" spans="2:5" ht="50.1" customHeight="1">
      <c r="B8148" s="92">
        <v>1880</v>
      </c>
      <c r="C8148" s="92" t="s">
        <v>18981</v>
      </c>
      <c r="D8148" s="92" t="s">
        <v>16114</v>
      </c>
      <c r="E8148" s="104">
        <v>2.63</v>
      </c>
    </row>
    <row r="8149" spans="2:5" ht="50.1" customHeight="1">
      <c r="B8149" s="92">
        <v>39274</v>
      </c>
      <c r="C8149" s="92" t="s">
        <v>18982</v>
      </c>
      <c r="D8149" s="92" t="s">
        <v>16114</v>
      </c>
      <c r="E8149" s="104">
        <v>2.04</v>
      </c>
    </row>
    <row r="8150" spans="2:5" ht="50.1" customHeight="1">
      <c r="B8150" s="92">
        <v>2628</v>
      </c>
      <c r="C8150" s="92" t="s">
        <v>18983</v>
      </c>
      <c r="D8150" s="92" t="s">
        <v>16114</v>
      </c>
      <c r="E8150" s="104">
        <v>195.52</v>
      </c>
    </row>
    <row r="8151" spans="2:5" ht="50.1" customHeight="1">
      <c r="B8151" s="92">
        <v>2622</v>
      </c>
      <c r="C8151" s="92" t="s">
        <v>18984</v>
      </c>
      <c r="D8151" s="92" t="s">
        <v>16114</v>
      </c>
      <c r="E8151" s="104">
        <v>4.6399999999999997</v>
      </c>
    </row>
    <row r="8152" spans="2:5" ht="50.1" customHeight="1">
      <c r="B8152" s="92">
        <v>2623</v>
      </c>
      <c r="C8152" s="92" t="s">
        <v>18985</v>
      </c>
      <c r="D8152" s="92" t="s">
        <v>16114</v>
      </c>
      <c r="E8152" s="104">
        <v>5.59</v>
      </c>
    </row>
    <row r="8153" spans="2:5" ht="50.1" customHeight="1">
      <c r="B8153" s="92">
        <v>2624</v>
      </c>
      <c r="C8153" s="92" t="s">
        <v>18986</v>
      </c>
      <c r="D8153" s="92" t="s">
        <v>16114</v>
      </c>
      <c r="E8153" s="105">
        <v>8.8800000000000008</v>
      </c>
    </row>
    <row r="8154" spans="2:5" ht="50.1" customHeight="1">
      <c r="B8154" s="92">
        <v>2625</v>
      </c>
      <c r="C8154" s="92" t="s">
        <v>18987</v>
      </c>
      <c r="D8154" s="92" t="s">
        <v>16114</v>
      </c>
      <c r="E8154" s="104">
        <v>18.760000000000002</v>
      </c>
    </row>
    <row r="8155" spans="2:5" ht="50.1" customHeight="1">
      <c r="B8155" s="92">
        <v>2626</v>
      </c>
      <c r="C8155" s="92" t="s">
        <v>18988</v>
      </c>
      <c r="D8155" s="92" t="s">
        <v>16114</v>
      </c>
      <c r="E8155" s="104">
        <v>27.49</v>
      </c>
    </row>
    <row r="8156" spans="2:5" ht="50.1" customHeight="1">
      <c r="B8156" s="92">
        <v>2630</v>
      </c>
      <c r="C8156" s="92" t="s">
        <v>18989</v>
      </c>
      <c r="D8156" s="92" t="s">
        <v>16114</v>
      </c>
      <c r="E8156" s="104">
        <v>41.81</v>
      </c>
    </row>
    <row r="8157" spans="2:5" ht="50.1" customHeight="1">
      <c r="B8157" s="92">
        <v>2627</v>
      </c>
      <c r="C8157" s="92" t="s">
        <v>18990</v>
      </c>
      <c r="D8157" s="92" t="s">
        <v>16114</v>
      </c>
      <c r="E8157" s="104">
        <v>73.64</v>
      </c>
    </row>
    <row r="8158" spans="2:5" ht="50.1" customHeight="1">
      <c r="B8158" s="92">
        <v>2629</v>
      </c>
      <c r="C8158" s="92" t="s">
        <v>18991</v>
      </c>
      <c r="D8158" s="92" t="s">
        <v>16114</v>
      </c>
      <c r="E8158" s="104">
        <v>99.61</v>
      </c>
    </row>
    <row r="8159" spans="2:5" ht="50.1" customHeight="1">
      <c r="B8159" s="92">
        <v>12033</v>
      </c>
      <c r="C8159" s="92" t="s">
        <v>18992</v>
      </c>
      <c r="D8159" s="92" t="s">
        <v>16114</v>
      </c>
      <c r="E8159" s="104">
        <v>8.4</v>
      </c>
    </row>
    <row r="8160" spans="2:5" ht="50.1" customHeight="1">
      <c r="B8160" s="92">
        <v>40408</v>
      </c>
      <c r="C8160" s="92" t="s">
        <v>18993</v>
      </c>
      <c r="D8160" s="92" t="s">
        <v>16114</v>
      </c>
      <c r="E8160" s="104">
        <v>5.52</v>
      </c>
    </row>
    <row r="8161" spans="2:5" ht="50.1" customHeight="1">
      <c r="B8161" s="92">
        <v>40409</v>
      </c>
      <c r="C8161" s="92" t="s">
        <v>18994</v>
      </c>
      <c r="D8161" s="92" t="s">
        <v>16114</v>
      </c>
      <c r="E8161" s="104">
        <v>1.95</v>
      </c>
    </row>
    <row r="8162" spans="2:5" ht="50.1" customHeight="1">
      <c r="B8162" s="92">
        <v>39276</v>
      </c>
      <c r="C8162" s="92" t="s">
        <v>18995</v>
      </c>
      <c r="D8162" s="92" t="s">
        <v>16114</v>
      </c>
      <c r="E8162" s="104">
        <v>4.97</v>
      </c>
    </row>
    <row r="8163" spans="2:5" ht="50.1" customHeight="1">
      <c r="B8163" s="92">
        <v>39277</v>
      </c>
      <c r="C8163" s="92" t="s">
        <v>18996</v>
      </c>
      <c r="D8163" s="92" t="s">
        <v>16114</v>
      </c>
      <c r="E8163" s="104">
        <v>13.43</v>
      </c>
    </row>
    <row r="8164" spans="2:5" ht="50.1" customHeight="1">
      <c r="B8164" s="92">
        <v>12034</v>
      </c>
      <c r="C8164" s="92" t="s">
        <v>18997</v>
      </c>
      <c r="D8164" s="92" t="s">
        <v>16114</v>
      </c>
      <c r="E8164" s="104">
        <v>3.8</v>
      </c>
    </row>
    <row r="8165" spans="2:5" ht="50.1" customHeight="1">
      <c r="B8165" s="92">
        <v>39879</v>
      </c>
      <c r="C8165" s="92" t="s">
        <v>18998</v>
      </c>
      <c r="D8165" s="92" t="s">
        <v>16114</v>
      </c>
      <c r="E8165" s="104">
        <v>2.95</v>
      </c>
    </row>
    <row r="8166" spans="2:5" ht="50.1" customHeight="1">
      <c r="B8166" s="92">
        <v>39880</v>
      </c>
      <c r="C8166" s="92" t="s">
        <v>18999</v>
      </c>
      <c r="D8166" s="92" t="s">
        <v>16114</v>
      </c>
      <c r="E8166" s="104">
        <v>6.53</v>
      </c>
    </row>
    <row r="8167" spans="2:5" ht="50.1" customHeight="1">
      <c r="B8167" s="92">
        <v>39881</v>
      </c>
      <c r="C8167" s="92" t="s">
        <v>19000</v>
      </c>
      <c r="D8167" s="92" t="s">
        <v>16114</v>
      </c>
      <c r="E8167" s="105">
        <v>10.48</v>
      </c>
    </row>
    <row r="8168" spans="2:5" ht="50.1" customHeight="1">
      <c r="B8168" s="92">
        <v>39882</v>
      </c>
      <c r="C8168" s="92" t="s">
        <v>19001</v>
      </c>
      <c r="D8168" s="92" t="s">
        <v>16114</v>
      </c>
      <c r="E8168" s="105">
        <v>27.62</v>
      </c>
    </row>
    <row r="8169" spans="2:5" ht="50.1" customHeight="1">
      <c r="B8169" s="92">
        <v>39883</v>
      </c>
      <c r="C8169" s="92" t="s">
        <v>19002</v>
      </c>
      <c r="D8169" s="92" t="s">
        <v>16114</v>
      </c>
      <c r="E8169" s="105">
        <v>44.1</v>
      </c>
    </row>
    <row r="8170" spans="2:5" ht="50.1" customHeight="1">
      <c r="B8170" s="92">
        <v>39884</v>
      </c>
      <c r="C8170" s="92" t="s">
        <v>19003</v>
      </c>
      <c r="D8170" s="92" t="s">
        <v>16114</v>
      </c>
      <c r="E8170" s="105">
        <v>65.5</v>
      </c>
    </row>
    <row r="8171" spans="2:5" ht="50.1" customHeight="1">
      <c r="B8171" s="92">
        <v>39885</v>
      </c>
      <c r="C8171" s="92" t="s">
        <v>19004</v>
      </c>
      <c r="D8171" s="92" t="s">
        <v>16114</v>
      </c>
      <c r="E8171" s="105">
        <v>155.68</v>
      </c>
    </row>
    <row r="8172" spans="2:5" ht="50.1" customHeight="1">
      <c r="B8172" s="92">
        <v>1777</v>
      </c>
      <c r="C8172" s="92" t="s">
        <v>19005</v>
      </c>
      <c r="D8172" s="92" t="s">
        <v>16114</v>
      </c>
      <c r="E8172" s="104">
        <v>51.65</v>
      </c>
    </row>
    <row r="8173" spans="2:5" ht="50.1" customHeight="1">
      <c r="B8173" s="92">
        <v>1819</v>
      </c>
      <c r="C8173" s="92" t="s">
        <v>19006</v>
      </c>
      <c r="D8173" s="92" t="s">
        <v>16114</v>
      </c>
      <c r="E8173" s="104">
        <v>37.58</v>
      </c>
    </row>
    <row r="8174" spans="2:5" ht="50.1" customHeight="1">
      <c r="B8174" s="92">
        <v>1775</v>
      </c>
      <c r="C8174" s="92" t="s">
        <v>19007</v>
      </c>
      <c r="D8174" s="92" t="s">
        <v>16114</v>
      </c>
      <c r="E8174" s="104">
        <v>11.24</v>
      </c>
    </row>
    <row r="8175" spans="2:5" ht="50.1" customHeight="1">
      <c r="B8175" s="92">
        <v>1776</v>
      </c>
      <c r="C8175" s="92" t="s">
        <v>19008</v>
      </c>
      <c r="D8175" s="92" t="s">
        <v>16114</v>
      </c>
      <c r="E8175" s="104">
        <v>30.57</v>
      </c>
    </row>
    <row r="8176" spans="2:5" ht="50.1" customHeight="1">
      <c r="B8176" s="92">
        <v>1778</v>
      </c>
      <c r="C8176" s="92" t="s">
        <v>19009</v>
      </c>
      <c r="D8176" s="92" t="s">
        <v>16114</v>
      </c>
      <c r="E8176" s="104">
        <v>125.02</v>
      </c>
    </row>
    <row r="8177" spans="2:5" ht="50.1" customHeight="1">
      <c r="B8177" s="92">
        <v>1818</v>
      </c>
      <c r="C8177" s="92" t="s">
        <v>19010</v>
      </c>
      <c r="D8177" s="92" t="s">
        <v>16114</v>
      </c>
      <c r="E8177" s="104">
        <v>82.99</v>
      </c>
    </row>
    <row r="8178" spans="2:5" ht="50.1" customHeight="1">
      <c r="B8178" s="92">
        <v>1820</v>
      </c>
      <c r="C8178" s="92" t="s">
        <v>19011</v>
      </c>
      <c r="D8178" s="92" t="s">
        <v>16114</v>
      </c>
      <c r="E8178" s="104">
        <v>16.23</v>
      </c>
    </row>
    <row r="8179" spans="2:5" ht="50.1" customHeight="1">
      <c r="B8179" s="92">
        <v>1779</v>
      </c>
      <c r="C8179" s="92" t="s">
        <v>19012</v>
      </c>
      <c r="D8179" s="92" t="s">
        <v>16114</v>
      </c>
      <c r="E8179" s="104">
        <v>181.82</v>
      </c>
    </row>
    <row r="8180" spans="2:5" ht="50.1" customHeight="1">
      <c r="B8180" s="92">
        <v>1780</v>
      </c>
      <c r="C8180" s="92" t="s">
        <v>19013</v>
      </c>
      <c r="D8180" s="92" t="s">
        <v>16114</v>
      </c>
      <c r="E8180" s="104">
        <v>374.83</v>
      </c>
    </row>
    <row r="8181" spans="2:5" ht="50.1" customHeight="1">
      <c r="B8181" s="92">
        <v>1783</v>
      </c>
      <c r="C8181" s="92" t="s">
        <v>19014</v>
      </c>
      <c r="D8181" s="92" t="s">
        <v>16114</v>
      </c>
      <c r="E8181" s="104">
        <v>39.630000000000003</v>
      </c>
    </row>
    <row r="8182" spans="2:5" ht="50.1" customHeight="1">
      <c r="B8182" s="92">
        <v>1782</v>
      </c>
      <c r="C8182" s="92" t="s">
        <v>19015</v>
      </c>
      <c r="D8182" s="92" t="s">
        <v>16114</v>
      </c>
      <c r="E8182" s="104">
        <v>31.33</v>
      </c>
    </row>
    <row r="8183" spans="2:5" ht="50.1" customHeight="1">
      <c r="B8183" s="92">
        <v>1817</v>
      </c>
      <c r="C8183" s="92" t="s">
        <v>19016</v>
      </c>
      <c r="D8183" s="92" t="s">
        <v>16114</v>
      </c>
      <c r="E8183" s="104">
        <v>9.33</v>
      </c>
    </row>
    <row r="8184" spans="2:5" ht="50.1" customHeight="1">
      <c r="B8184" s="92">
        <v>1781</v>
      </c>
      <c r="C8184" s="92" t="s">
        <v>19017</v>
      </c>
      <c r="D8184" s="92" t="s">
        <v>16114</v>
      </c>
      <c r="E8184" s="104">
        <v>20.41</v>
      </c>
    </row>
    <row r="8185" spans="2:5" ht="50.1" customHeight="1">
      <c r="B8185" s="92">
        <v>1784</v>
      </c>
      <c r="C8185" s="92" t="s">
        <v>19018</v>
      </c>
      <c r="D8185" s="92" t="s">
        <v>16114</v>
      </c>
      <c r="E8185" s="104">
        <v>111.91</v>
      </c>
    </row>
    <row r="8186" spans="2:5" ht="50.1" customHeight="1">
      <c r="B8186" s="92">
        <v>1810</v>
      </c>
      <c r="C8186" s="92" t="s">
        <v>19019</v>
      </c>
      <c r="D8186" s="92" t="s">
        <v>16114</v>
      </c>
      <c r="E8186" s="104">
        <v>62.07</v>
      </c>
    </row>
    <row r="8187" spans="2:5" ht="50.1" customHeight="1">
      <c r="B8187" s="92">
        <v>1811</v>
      </c>
      <c r="C8187" s="92" t="s">
        <v>19020</v>
      </c>
      <c r="D8187" s="92" t="s">
        <v>16114</v>
      </c>
      <c r="E8187" s="104">
        <v>13.43</v>
      </c>
    </row>
    <row r="8188" spans="2:5" ht="50.1" customHeight="1">
      <c r="B8188" s="92">
        <v>1812</v>
      </c>
      <c r="C8188" s="92" t="s">
        <v>19021</v>
      </c>
      <c r="D8188" s="92" t="s">
        <v>16114</v>
      </c>
      <c r="E8188" s="104">
        <v>156.69</v>
      </c>
    </row>
    <row r="8189" spans="2:5" ht="50.1" customHeight="1">
      <c r="B8189" s="92">
        <v>40386</v>
      </c>
      <c r="C8189" s="92" t="s">
        <v>19022</v>
      </c>
      <c r="D8189" s="92" t="s">
        <v>16114</v>
      </c>
      <c r="E8189" s="104">
        <v>42</v>
      </c>
    </row>
    <row r="8190" spans="2:5" ht="50.1" customHeight="1">
      <c r="B8190" s="92">
        <v>40384</v>
      </c>
      <c r="C8190" s="92" t="s">
        <v>19023</v>
      </c>
      <c r="D8190" s="92" t="s">
        <v>16114</v>
      </c>
      <c r="E8190" s="104">
        <v>28.75</v>
      </c>
    </row>
    <row r="8191" spans="2:5" ht="50.1" customHeight="1">
      <c r="B8191" s="92">
        <v>40379</v>
      </c>
      <c r="C8191" s="92" t="s">
        <v>19024</v>
      </c>
      <c r="D8191" s="92" t="s">
        <v>16114</v>
      </c>
      <c r="E8191" s="104">
        <v>9.94</v>
      </c>
    </row>
    <row r="8192" spans="2:5" ht="50.1" customHeight="1">
      <c r="B8192" s="92">
        <v>40423</v>
      </c>
      <c r="C8192" s="92" t="s">
        <v>19025</v>
      </c>
      <c r="D8192" s="92" t="s">
        <v>16114</v>
      </c>
      <c r="E8192" s="104">
        <v>18.809999999999999</v>
      </c>
    </row>
    <row r="8193" spans="2:5" ht="50.1" customHeight="1">
      <c r="B8193" s="92">
        <v>40389</v>
      </c>
      <c r="C8193" s="92" t="s">
        <v>19026</v>
      </c>
      <c r="D8193" s="92" t="s">
        <v>16114</v>
      </c>
      <c r="E8193" s="104">
        <v>119.3</v>
      </c>
    </row>
    <row r="8194" spans="2:5" ht="50.1" customHeight="1">
      <c r="B8194" s="92">
        <v>40388</v>
      </c>
      <c r="C8194" s="92" t="s">
        <v>19027</v>
      </c>
      <c r="D8194" s="92" t="s">
        <v>16114</v>
      </c>
      <c r="E8194" s="104">
        <v>59.72</v>
      </c>
    </row>
    <row r="8195" spans="2:5" ht="50.1" customHeight="1">
      <c r="B8195" s="92">
        <v>40381</v>
      </c>
      <c r="C8195" s="92" t="s">
        <v>19028</v>
      </c>
      <c r="D8195" s="92" t="s">
        <v>16114</v>
      </c>
      <c r="E8195" s="104">
        <v>13.25</v>
      </c>
    </row>
    <row r="8196" spans="2:5" ht="50.1" customHeight="1">
      <c r="B8196" s="92">
        <v>40391</v>
      </c>
      <c r="C8196" s="92" t="s">
        <v>19029</v>
      </c>
      <c r="D8196" s="92" t="s">
        <v>16114</v>
      </c>
      <c r="E8196" s="104">
        <v>309.66000000000003</v>
      </c>
    </row>
    <row r="8197" spans="2:5" ht="50.1" customHeight="1">
      <c r="B8197" s="92">
        <v>40414</v>
      </c>
      <c r="C8197" s="92" t="s">
        <v>19030</v>
      </c>
      <c r="D8197" s="92" t="s">
        <v>16114</v>
      </c>
      <c r="E8197" s="104">
        <v>11.89</v>
      </c>
    </row>
    <row r="8198" spans="2:5" ht="50.1" customHeight="1">
      <c r="B8198" s="92">
        <v>40416</v>
      </c>
      <c r="C8198" s="92" t="s">
        <v>19031</v>
      </c>
      <c r="D8198" s="92" t="s">
        <v>16114</v>
      </c>
      <c r="E8198" s="104">
        <v>16.43</v>
      </c>
    </row>
    <row r="8199" spans="2:5" ht="50.1" customHeight="1">
      <c r="B8199" s="92">
        <v>40418</v>
      </c>
      <c r="C8199" s="92" t="s">
        <v>19032</v>
      </c>
      <c r="D8199" s="92" t="s">
        <v>16114</v>
      </c>
      <c r="E8199" s="104">
        <v>19.600000000000001</v>
      </c>
    </row>
    <row r="8200" spans="2:5" ht="50.1" customHeight="1">
      <c r="B8200" s="92">
        <v>2615</v>
      </c>
      <c r="C8200" s="92" t="s">
        <v>19033</v>
      </c>
      <c r="D8200" s="92" t="s">
        <v>16114</v>
      </c>
      <c r="E8200" s="105">
        <v>129.87</v>
      </c>
    </row>
    <row r="8201" spans="2:5" ht="50.1" customHeight="1">
      <c r="B8201" s="92">
        <v>2635</v>
      </c>
      <c r="C8201" s="92" t="s">
        <v>19034</v>
      </c>
      <c r="D8201" s="92" t="s">
        <v>16114</v>
      </c>
      <c r="E8201" s="105">
        <v>3.88</v>
      </c>
    </row>
    <row r="8202" spans="2:5" ht="50.1" customHeight="1">
      <c r="B8202" s="92">
        <v>2609</v>
      </c>
      <c r="C8202" s="92" t="s">
        <v>19035</v>
      </c>
      <c r="D8202" s="92" t="s">
        <v>16114</v>
      </c>
      <c r="E8202" s="105">
        <v>4.3600000000000003</v>
      </c>
    </row>
    <row r="8203" spans="2:5" ht="50.1" customHeight="1">
      <c r="B8203" s="92">
        <v>2634</v>
      </c>
      <c r="C8203" s="92" t="s">
        <v>19036</v>
      </c>
      <c r="D8203" s="92" t="s">
        <v>16114</v>
      </c>
      <c r="E8203" s="105">
        <v>5.73</v>
      </c>
    </row>
    <row r="8204" spans="2:5" ht="50.1" customHeight="1">
      <c r="B8204" s="92">
        <v>2611</v>
      </c>
      <c r="C8204" s="92" t="s">
        <v>19037</v>
      </c>
      <c r="D8204" s="92" t="s">
        <v>16114</v>
      </c>
      <c r="E8204" s="105">
        <v>16.14</v>
      </c>
    </row>
    <row r="8205" spans="2:5" ht="50.1" customHeight="1">
      <c r="B8205" s="92">
        <v>2612</v>
      </c>
      <c r="C8205" s="92" t="s">
        <v>19038</v>
      </c>
      <c r="D8205" s="92" t="s">
        <v>16114</v>
      </c>
      <c r="E8205" s="105">
        <v>23.49</v>
      </c>
    </row>
    <row r="8206" spans="2:5" ht="50.1" customHeight="1">
      <c r="B8206" s="92">
        <v>2613</v>
      </c>
      <c r="C8206" s="92" t="s">
        <v>19039</v>
      </c>
      <c r="D8206" s="92" t="s">
        <v>16114</v>
      </c>
      <c r="E8206" s="105">
        <v>56.69</v>
      </c>
    </row>
    <row r="8207" spans="2:5" ht="50.1" customHeight="1">
      <c r="B8207" s="92">
        <v>2614</v>
      </c>
      <c r="C8207" s="92" t="s">
        <v>19040</v>
      </c>
      <c r="D8207" s="92" t="s">
        <v>16114</v>
      </c>
      <c r="E8207" s="105">
        <v>78.83</v>
      </c>
    </row>
    <row r="8208" spans="2:5" ht="50.1" customHeight="1">
      <c r="B8208" s="92">
        <v>34359</v>
      </c>
      <c r="C8208" s="92" t="s">
        <v>19041</v>
      </c>
      <c r="D8208" s="92" t="s">
        <v>16114</v>
      </c>
      <c r="E8208" s="105">
        <v>8.77</v>
      </c>
    </row>
    <row r="8209" spans="2:5" ht="50.1" customHeight="1">
      <c r="B8209" s="92">
        <v>1789</v>
      </c>
      <c r="C8209" s="92" t="s">
        <v>19042</v>
      </c>
      <c r="D8209" s="92" t="s">
        <v>16114</v>
      </c>
      <c r="E8209" s="105">
        <v>49.57</v>
      </c>
    </row>
    <row r="8210" spans="2:5" ht="50.1" customHeight="1">
      <c r="B8210" s="92">
        <v>1788</v>
      </c>
      <c r="C8210" s="92" t="s">
        <v>19043</v>
      </c>
      <c r="D8210" s="92" t="s">
        <v>16114</v>
      </c>
      <c r="E8210" s="104">
        <v>39.729999999999997</v>
      </c>
    </row>
    <row r="8211" spans="2:5" ht="50.1" customHeight="1">
      <c r="B8211" s="92">
        <v>1786</v>
      </c>
      <c r="C8211" s="92" t="s">
        <v>19044</v>
      </c>
      <c r="D8211" s="92" t="s">
        <v>16114</v>
      </c>
      <c r="E8211" s="104">
        <v>9.86</v>
      </c>
    </row>
    <row r="8212" spans="2:5" ht="50.1" customHeight="1">
      <c r="B8212" s="92">
        <v>1787</v>
      </c>
      <c r="C8212" s="92" t="s">
        <v>19045</v>
      </c>
      <c r="D8212" s="92" t="s">
        <v>16114</v>
      </c>
      <c r="E8212" s="104">
        <v>23.62</v>
      </c>
    </row>
    <row r="8213" spans="2:5" ht="50.1" customHeight="1">
      <c r="B8213" s="92">
        <v>1791</v>
      </c>
      <c r="C8213" s="92" t="s">
        <v>19046</v>
      </c>
      <c r="D8213" s="92" t="s">
        <v>16114</v>
      </c>
      <c r="E8213" s="104">
        <v>143.26</v>
      </c>
    </row>
    <row r="8214" spans="2:5" ht="50.1" customHeight="1">
      <c r="B8214" s="92">
        <v>1790</v>
      </c>
      <c r="C8214" s="92" t="s">
        <v>19047</v>
      </c>
      <c r="D8214" s="92" t="s">
        <v>16114</v>
      </c>
      <c r="E8214" s="104">
        <v>82.55</v>
      </c>
    </row>
    <row r="8215" spans="2:5" ht="50.1" customHeight="1">
      <c r="B8215" s="92">
        <v>1813</v>
      </c>
      <c r="C8215" s="92" t="s">
        <v>19048</v>
      </c>
      <c r="D8215" s="92" t="s">
        <v>16114</v>
      </c>
      <c r="E8215" s="104">
        <v>15.66</v>
      </c>
    </row>
    <row r="8216" spans="2:5" ht="50.1" customHeight="1">
      <c r="B8216" s="92">
        <v>1792</v>
      </c>
      <c r="C8216" s="92" t="s">
        <v>19049</v>
      </c>
      <c r="D8216" s="92" t="s">
        <v>16114</v>
      </c>
      <c r="E8216" s="104">
        <v>193.38</v>
      </c>
    </row>
    <row r="8217" spans="2:5" ht="50.1" customHeight="1">
      <c r="B8217" s="92">
        <v>1793</v>
      </c>
      <c r="C8217" s="92" t="s">
        <v>19050</v>
      </c>
      <c r="D8217" s="92" t="s">
        <v>16114</v>
      </c>
      <c r="E8217" s="104">
        <v>390.77</v>
      </c>
    </row>
    <row r="8218" spans="2:5" ht="50.1" customHeight="1">
      <c r="B8218" s="92">
        <v>1809</v>
      </c>
      <c r="C8218" s="92" t="s">
        <v>19051</v>
      </c>
      <c r="D8218" s="92" t="s">
        <v>16114</v>
      </c>
      <c r="E8218" s="104">
        <v>46.47</v>
      </c>
    </row>
    <row r="8219" spans="2:5" ht="50.1" customHeight="1">
      <c r="B8219" s="92">
        <v>1814</v>
      </c>
      <c r="C8219" s="92" t="s">
        <v>19052</v>
      </c>
      <c r="D8219" s="92" t="s">
        <v>16114</v>
      </c>
      <c r="E8219" s="104">
        <v>38.18</v>
      </c>
    </row>
    <row r="8220" spans="2:5" ht="50.1" customHeight="1">
      <c r="B8220" s="92">
        <v>1803</v>
      </c>
      <c r="C8220" s="92" t="s">
        <v>19053</v>
      </c>
      <c r="D8220" s="92" t="s">
        <v>16114</v>
      </c>
      <c r="E8220" s="104">
        <v>9.65</v>
      </c>
    </row>
    <row r="8221" spans="2:5" ht="50.1" customHeight="1">
      <c r="B8221" s="92">
        <v>1805</v>
      </c>
      <c r="C8221" s="92" t="s">
        <v>19054</v>
      </c>
      <c r="D8221" s="92" t="s">
        <v>16114</v>
      </c>
      <c r="E8221" s="104">
        <v>22.15</v>
      </c>
    </row>
    <row r="8222" spans="2:5" ht="50.1" customHeight="1">
      <c r="B8222" s="92">
        <v>1821</v>
      </c>
      <c r="C8222" s="92" t="s">
        <v>19055</v>
      </c>
      <c r="D8222" s="92" t="s">
        <v>16114</v>
      </c>
      <c r="E8222" s="105">
        <v>130.88999999999999</v>
      </c>
    </row>
    <row r="8223" spans="2:5" ht="50.1" customHeight="1">
      <c r="B8223" s="92">
        <v>1806</v>
      </c>
      <c r="C8223" s="92" t="s">
        <v>19056</v>
      </c>
      <c r="D8223" s="92" t="s">
        <v>16114</v>
      </c>
      <c r="E8223" s="104">
        <v>77.91</v>
      </c>
    </row>
    <row r="8224" spans="2:5" ht="50.1" customHeight="1">
      <c r="B8224" s="92">
        <v>1804</v>
      </c>
      <c r="C8224" s="92" t="s">
        <v>19057</v>
      </c>
      <c r="D8224" s="92" t="s">
        <v>16114</v>
      </c>
      <c r="E8224" s="104">
        <v>13.73</v>
      </c>
    </row>
    <row r="8225" spans="2:5" ht="50.1" customHeight="1">
      <c r="B8225" s="92">
        <v>1807</v>
      </c>
      <c r="C8225" s="92" t="s">
        <v>19058</v>
      </c>
      <c r="D8225" s="92" t="s">
        <v>16114</v>
      </c>
      <c r="E8225" s="104">
        <v>187.2</v>
      </c>
    </row>
    <row r="8226" spans="2:5" ht="50.1" customHeight="1">
      <c r="B8226" s="92">
        <v>1808</v>
      </c>
      <c r="C8226" s="92" t="s">
        <v>19059</v>
      </c>
      <c r="D8226" s="92" t="s">
        <v>16114</v>
      </c>
      <c r="E8226" s="104">
        <v>375.3</v>
      </c>
    </row>
    <row r="8227" spans="2:5" ht="50.1" customHeight="1">
      <c r="B8227" s="92">
        <v>1797</v>
      </c>
      <c r="C8227" s="92" t="s">
        <v>19060</v>
      </c>
      <c r="D8227" s="92" t="s">
        <v>16114</v>
      </c>
      <c r="E8227" s="104">
        <v>56.29</v>
      </c>
    </row>
    <row r="8228" spans="2:5" ht="50.1" customHeight="1">
      <c r="B8228" s="92">
        <v>1796</v>
      </c>
      <c r="C8228" s="92" t="s">
        <v>19061</v>
      </c>
      <c r="D8228" s="92" t="s">
        <v>16114</v>
      </c>
      <c r="E8228" s="104">
        <v>43.18</v>
      </c>
    </row>
    <row r="8229" spans="2:5" ht="50.1" customHeight="1">
      <c r="B8229" s="92">
        <v>1794</v>
      </c>
      <c r="C8229" s="92" t="s">
        <v>19062</v>
      </c>
      <c r="D8229" s="92" t="s">
        <v>16114</v>
      </c>
      <c r="E8229" s="104">
        <v>10.3</v>
      </c>
    </row>
    <row r="8230" spans="2:5" ht="50.1" customHeight="1">
      <c r="B8230" s="92">
        <v>1816</v>
      </c>
      <c r="C8230" s="92" t="s">
        <v>19063</v>
      </c>
      <c r="D8230" s="92" t="s">
        <v>16114</v>
      </c>
      <c r="E8230" s="104">
        <v>23.24</v>
      </c>
    </row>
    <row r="8231" spans="2:5" ht="50.1" customHeight="1">
      <c r="B8231" s="92">
        <v>1815</v>
      </c>
      <c r="C8231" s="92" t="s">
        <v>19064</v>
      </c>
      <c r="D8231" s="92" t="s">
        <v>16114</v>
      </c>
      <c r="E8231" s="104">
        <v>178.47</v>
      </c>
    </row>
    <row r="8232" spans="2:5" ht="50.1" customHeight="1">
      <c r="B8232" s="92">
        <v>1798</v>
      </c>
      <c r="C8232" s="92" t="s">
        <v>19065</v>
      </c>
      <c r="D8232" s="92" t="s">
        <v>16114</v>
      </c>
      <c r="E8232" s="104">
        <v>79.86</v>
      </c>
    </row>
    <row r="8233" spans="2:5" ht="50.1" customHeight="1">
      <c r="B8233" s="92">
        <v>1795</v>
      </c>
      <c r="C8233" s="92" t="s">
        <v>19066</v>
      </c>
      <c r="D8233" s="92" t="s">
        <v>16114</v>
      </c>
      <c r="E8233" s="104">
        <v>14.28</v>
      </c>
    </row>
    <row r="8234" spans="2:5" ht="50.1" customHeight="1">
      <c r="B8234" s="92">
        <v>1799</v>
      </c>
      <c r="C8234" s="92" t="s">
        <v>19067</v>
      </c>
      <c r="D8234" s="92" t="s">
        <v>16114</v>
      </c>
      <c r="E8234" s="104">
        <v>232.44</v>
      </c>
    </row>
    <row r="8235" spans="2:5" ht="50.1" customHeight="1">
      <c r="B8235" s="92">
        <v>1800</v>
      </c>
      <c r="C8235" s="92" t="s">
        <v>19068</v>
      </c>
      <c r="D8235" s="92" t="s">
        <v>16114</v>
      </c>
      <c r="E8235" s="104">
        <v>443.77</v>
      </c>
    </row>
    <row r="8236" spans="2:5" ht="50.1" customHeight="1">
      <c r="B8236" s="92">
        <v>1802</v>
      </c>
      <c r="C8236" s="92" t="s">
        <v>19069</v>
      </c>
      <c r="D8236" s="92" t="s">
        <v>16114</v>
      </c>
      <c r="E8236" s="104">
        <v>1110.05</v>
      </c>
    </row>
    <row r="8237" spans="2:5" ht="50.1" customHeight="1">
      <c r="B8237" s="92">
        <v>40385</v>
      </c>
      <c r="C8237" s="92" t="s">
        <v>19070</v>
      </c>
      <c r="D8237" s="92" t="s">
        <v>16114</v>
      </c>
      <c r="E8237" s="104">
        <v>42</v>
      </c>
    </row>
    <row r="8238" spans="2:5" ht="50.1" customHeight="1">
      <c r="B8238" s="92">
        <v>40383</v>
      </c>
      <c r="C8238" s="92" t="s">
        <v>19071</v>
      </c>
      <c r="D8238" s="92" t="s">
        <v>16114</v>
      </c>
      <c r="E8238" s="104">
        <v>28.75</v>
      </c>
    </row>
    <row r="8239" spans="2:5" ht="50.1" customHeight="1">
      <c r="B8239" s="92">
        <v>40378</v>
      </c>
      <c r="C8239" s="92" t="s">
        <v>19072</v>
      </c>
      <c r="D8239" s="92" t="s">
        <v>16114</v>
      </c>
      <c r="E8239" s="104">
        <v>9.94</v>
      </c>
    </row>
    <row r="8240" spans="2:5" ht="50.1" customHeight="1">
      <c r="B8240" s="92">
        <v>40382</v>
      </c>
      <c r="C8240" s="92" t="s">
        <v>19073</v>
      </c>
      <c r="D8240" s="92" t="s">
        <v>16114</v>
      </c>
      <c r="E8240" s="104">
        <v>18.809999999999999</v>
      </c>
    </row>
    <row r="8241" spans="2:5" ht="50.1" customHeight="1">
      <c r="B8241" s="92">
        <v>40422</v>
      </c>
      <c r="C8241" s="92" t="s">
        <v>19074</v>
      </c>
      <c r="D8241" s="92" t="s">
        <v>16114</v>
      </c>
      <c r="E8241" s="104">
        <v>128.16</v>
      </c>
    </row>
    <row r="8242" spans="2:5" ht="50.1" customHeight="1">
      <c r="B8242" s="92">
        <v>40387</v>
      </c>
      <c r="C8242" s="92" t="s">
        <v>19075</v>
      </c>
      <c r="D8242" s="92" t="s">
        <v>16114</v>
      </c>
      <c r="E8242" s="104">
        <v>65.25</v>
      </c>
    </row>
    <row r="8243" spans="2:5" ht="50.1" customHeight="1">
      <c r="B8243" s="92">
        <v>40380</v>
      </c>
      <c r="C8243" s="92" t="s">
        <v>19076</v>
      </c>
      <c r="D8243" s="92" t="s">
        <v>16114</v>
      </c>
      <c r="E8243" s="104">
        <v>13.25</v>
      </c>
    </row>
    <row r="8244" spans="2:5" ht="50.1" customHeight="1">
      <c r="B8244" s="92">
        <v>40390</v>
      </c>
      <c r="C8244" s="92" t="s">
        <v>19077</v>
      </c>
      <c r="D8244" s="92" t="s">
        <v>16114</v>
      </c>
      <c r="E8244" s="104">
        <v>269.93</v>
      </c>
    </row>
    <row r="8245" spans="2:5" ht="50.1" customHeight="1">
      <c r="B8245" s="92">
        <v>40413</v>
      </c>
      <c r="C8245" s="92" t="s">
        <v>19078</v>
      </c>
      <c r="D8245" s="92" t="s">
        <v>16114</v>
      </c>
      <c r="E8245" s="104">
        <v>12.91</v>
      </c>
    </row>
    <row r="8246" spans="2:5" ht="50.1" customHeight="1">
      <c r="B8246" s="92">
        <v>40415</v>
      </c>
      <c r="C8246" s="92" t="s">
        <v>19079</v>
      </c>
      <c r="D8246" s="92" t="s">
        <v>16114</v>
      </c>
      <c r="E8246" s="104">
        <v>18.399999999999999</v>
      </c>
    </row>
    <row r="8247" spans="2:5" ht="50.1" customHeight="1">
      <c r="B8247" s="92">
        <v>40417</v>
      </c>
      <c r="C8247" s="92" t="s">
        <v>19080</v>
      </c>
      <c r="D8247" s="92" t="s">
        <v>16114</v>
      </c>
      <c r="E8247" s="104">
        <v>21.71</v>
      </c>
    </row>
    <row r="8248" spans="2:5" ht="50.1" customHeight="1">
      <c r="B8248" s="92">
        <v>39271</v>
      </c>
      <c r="C8248" s="92" t="s">
        <v>19081</v>
      </c>
      <c r="D8248" s="92" t="s">
        <v>16114</v>
      </c>
      <c r="E8248" s="104">
        <v>1.69</v>
      </c>
    </row>
    <row r="8249" spans="2:5" ht="50.1" customHeight="1">
      <c r="B8249" s="92">
        <v>39273</v>
      </c>
      <c r="C8249" s="92" t="s">
        <v>19082</v>
      </c>
      <c r="D8249" s="92" t="s">
        <v>16114</v>
      </c>
      <c r="E8249" s="104">
        <v>2.87</v>
      </c>
    </row>
    <row r="8250" spans="2:5" ht="50.1" customHeight="1">
      <c r="B8250" s="92">
        <v>39272</v>
      </c>
      <c r="C8250" s="92" t="s">
        <v>19083</v>
      </c>
      <c r="D8250" s="92" t="s">
        <v>16114</v>
      </c>
      <c r="E8250" s="104">
        <v>2.08</v>
      </c>
    </row>
    <row r="8251" spans="2:5" ht="50.1" customHeight="1">
      <c r="B8251" s="92">
        <v>1875</v>
      </c>
      <c r="C8251" s="92" t="s">
        <v>19084</v>
      </c>
      <c r="D8251" s="92" t="s">
        <v>16114</v>
      </c>
      <c r="E8251" s="104">
        <v>4.59</v>
      </c>
    </row>
    <row r="8252" spans="2:5" ht="50.1" customHeight="1">
      <c r="B8252" s="92">
        <v>1874</v>
      </c>
      <c r="C8252" s="92" t="s">
        <v>19085</v>
      </c>
      <c r="D8252" s="92" t="s">
        <v>16114</v>
      </c>
      <c r="E8252" s="104">
        <v>3.79</v>
      </c>
    </row>
    <row r="8253" spans="2:5" ht="50.1" customHeight="1">
      <c r="B8253" s="92">
        <v>1870</v>
      </c>
      <c r="C8253" s="92" t="s">
        <v>19086</v>
      </c>
      <c r="D8253" s="92" t="s">
        <v>16114</v>
      </c>
      <c r="E8253" s="104">
        <v>2.19</v>
      </c>
    </row>
    <row r="8254" spans="2:5" ht="50.1" customHeight="1">
      <c r="B8254" s="92">
        <v>1884</v>
      </c>
      <c r="C8254" s="92" t="s">
        <v>19087</v>
      </c>
      <c r="D8254" s="92" t="s">
        <v>16114</v>
      </c>
      <c r="E8254" s="104">
        <v>3.36</v>
      </c>
    </row>
    <row r="8255" spans="2:5" ht="50.1" customHeight="1">
      <c r="B8255" s="92">
        <v>1887</v>
      </c>
      <c r="C8255" s="92" t="s">
        <v>19088</v>
      </c>
      <c r="D8255" s="92" t="s">
        <v>16114</v>
      </c>
      <c r="E8255" s="104">
        <v>19.04</v>
      </c>
    </row>
    <row r="8256" spans="2:5" ht="50.1" customHeight="1">
      <c r="B8256" s="92">
        <v>1876</v>
      </c>
      <c r="C8256" s="92" t="s">
        <v>19089</v>
      </c>
      <c r="D8256" s="92" t="s">
        <v>16114</v>
      </c>
      <c r="E8256" s="104">
        <v>7.46</v>
      </c>
    </row>
    <row r="8257" spans="2:5" ht="50.1" customHeight="1">
      <c r="B8257" s="92">
        <v>1879</v>
      </c>
      <c r="C8257" s="92" t="s">
        <v>19090</v>
      </c>
      <c r="D8257" s="92" t="s">
        <v>16114</v>
      </c>
      <c r="E8257" s="104">
        <v>2.2200000000000002</v>
      </c>
    </row>
    <row r="8258" spans="2:5" ht="50.1" customHeight="1">
      <c r="B8258" s="92">
        <v>1877</v>
      </c>
      <c r="C8258" s="92" t="s">
        <v>19091</v>
      </c>
      <c r="D8258" s="92" t="s">
        <v>16114</v>
      </c>
      <c r="E8258" s="104">
        <v>19.059999999999999</v>
      </c>
    </row>
    <row r="8259" spans="2:5" ht="50.1" customHeight="1">
      <c r="B8259" s="92">
        <v>1878</v>
      </c>
      <c r="C8259" s="92" t="s">
        <v>19092</v>
      </c>
      <c r="D8259" s="92" t="s">
        <v>16114</v>
      </c>
      <c r="E8259" s="104">
        <v>38.299999999999997</v>
      </c>
    </row>
    <row r="8260" spans="2:5" ht="50.1" customHeight="1">
      <c r="B8260" s="92">
        <v>2621</v>
      </c>
      <c r="C8260" s="92" t="s">
        <v>19093</v>
      </c>
      <c r="D8260" s="92" t="s">
        <v>16114</v>
      </c>
      <c r="E8260" s="104">
        <v>138.13999999999999</v>
      </c>
    </row>
    <row r="8261" spans="2:5" ht="50.1" customHeight="1">
      <c r="B8261" s="92">
        <v>2616</v>
      </c>
      <c r="C8261" s="92" t="s">
        <v>19094</v>
      </c>
      <c r="D8261" s="92" t="s">
        <v>16114</v>
      </c>
      <c r="E8261" s="104">
        <v>3.91</v>
      </c>
    </row>
    <row r="8262" spans="2:5" ht="50.1" customHeight="1">
      <c r="B8262" s="92">
        <v>2633</v>
      </c>
      <c r="C8262" s="92" t="s">
        <v>19095</v>
      </c>
      <c r="D8262" s="92" t="s">
        <v>16114</v>
      </c>
      <c r="E8262" s="105">
        <v>4.42</v>
      </c>
    </row>
    <row r="8263" spans="2:5" ht="50.1" customHeight="1">
      <c r="B8263" s="92">
        <v>2617</v>
      </c>
      <c r="C8263" s="92" t="s">
        <v>19096</v>
      </c>
      <c r="D8263" s="92" t="s">
        <v>16114</v>
      </c>
      <c r="E8263" s="104">
        <v>6.01</v>
      </c>
    </row>
    <row r="8264" spans="2:5" ht="50.1" customHeight="1">
      <c r="B8264" s="92">
        <v>2618</v>
      </c>
      <c r="C8264" s="92" t="s">
        <v>19097</v>
      </c>
      <c r="D8264" s="92" t="s">
        <v>16114</v>
      </c>
      <c r="E8264" s="104">
        <v>13.68</v>
      </c>
    </row>
    <row r="8265" spans="2:5" ht="50.1" customHeight="1">
      <c r="B8265" s="92">
        <v>2632</v>
      </c>
      <c r="C8265" s="92" t="s">
        <v>19098</v>
      </c>
      <c r="D8265" s="92" t="s">
        <v>16114</v>
      </c>
      <c r="E8265" s="104">
        <v>16.690000000000001</v>
      </c>
    </row>
    <row r="8266" spans="2:5" ht="50.1" customHeight="1">
      <c r="B8266" s="92">
        <v>2631</v>
      </c>
      <c r="C8266" s="92" t="s">
        <v>19099</v>
      </c>
      <c r="D8266" s="92" t="s">
        <v>16114</v>
      </c>
      <c r="E8266" s="104">
        <v>24.5</v>
      </c>
    </row>
    <row r="8267" spans="2:5" ht="50.1" customHeight="1">
      <c r="B8267" s="92">
        <v>2619</v>
      </c>
      <c r="C8267" s="92" t="s">
        <v>19100</v>
      </c>
      <c r="D8267" s="92" t="s">
        <v>16114</v>
      </c>
      <c r="E8267" s="104">
        <v>62.04</v>
      </c>
    </row>
    <row r="8268" spans="2:5" ht="50.1" customHeight="1">
      <c r="B8268" s="92">
        <v>2620</v>
      </c>
      <c r="C8268" s="92" t="s">
        <v>19101</v>
      </c>
      <c r="D8268" s="92" t="s">
        <v>16114</v>
      </c>
      <c r="E8268" s="104">
        <v>81.45</v>
      </c>
    </row>
    <row r="8269" spans="2:5" ht="50.1" customHeight="1">
      <c r="B8269" s="92">
        <v>25968</v>
      </c>
      <c r="C8269" s="92" t="s">
        <v>19102</v>
      </c>
      <c r="D8269" s="92" t="s">
        <v>16114</v>
      </c>
      <c r="E8269" s="104">
        <v>39.67</v>
      </c>
    </row>
    <row r="8270" spans="2:5" ht="50.1" customHeight="1">
      <c r="B8270" s="92">
        <v>38369</v>
      </c>
      <c r="C8270" s="92" t="s">
        <v>19103</v>
      </c>
      <c r="D8270" s="92" t="s">
        <v>16114</v>
      </c>
      <c r="E8270" s="104">
        <v>12.1</v>
      </c>
    </row>
    <row r="8271" spans="2:5" ht="50.1" customHeight="1">
      <c r="B8271" s="92">
        <v>38370</v>
      </c>
      <c r="C8271" s="92" t="s">
        <v>19104</v>
      </c>
      <c r="D8271" s="92" t="s">
        <v>16114</v>
      </c>
      <c r="E8271" s="104">
        <v>12.1</v>
      </c>
    </row>
    <row r="8272" spans="2:5" ht="50.1" customHeight="1">
      <c r="B8272" s="92">
        <v>38372</v>
      </c>
      <c r="C8272" s="92" t="s">
        <v>19105</v>
      </c>
      <c r="D8272" s="92" t="s">
        <v>16114</v>
      </c>
      <c r="E8272" s="104">
        <v>15.13</v>
      </c>
    </row>
    <row r="8273" spans="2:5" ht="50.1" customHeight="1">
      <c r="B8273" s="92">
        <v>2357</v>
      </c>
      <c r="C8273" s="92" t="s">
        <v>19106</v>
      </c>
      <c r="D8273" s="92" t="s">
        <v>16113</v>
      </c>
      <c r="E8273" s="104">
        <v>35.840000000000003</v>
      </c>
    </row>
    <row r="8274" spans="2:5" ht="50.1" customHeight="1">
      <c r="B8274" s="92">
        <v>40806</v>
      </c>
      <c r="C8274" s="92" t="s">
        <v>19107</v>
      </c>
      <c r="D8274" s="92" t="s">
        <v>16119</v>
      </c>
      <c r="E8274" s="104">
        <v>4186.01</v>
      </c>
    </row>
    <row r="8275" spans="2:5" ht="50.1" customHeight="1">
      <c r="B8275" s="92">
        <v>2355</v>
      </c>
      <c r="C8275" s="92" t="s">
        <v>19108</v>
      </c>
      <c r="D8275" s="92" t="s">
        <v>16113</v>
      </c>
      <c r="E8275" s="104">
        <v>49.59</v>
      </c>
    </row>
    <row r="8276" spans="2:5" ht="50.1" customHeight="1">
      <c r="B8276" s="92">
        <v>40805</v>
      </c>
      <c r="C8276" s="92" t="s">
        <v>19109</v>
      </c>
      <c r="D8276" s="92" t="s">
        <v>16119</v>
      </c>
      <c r="E8276" s="104">
        <v>5789.79</v>
      </c>
    </row>
    <row r="8277" spans="2:5" ht="50.1" customHeight="1">
      <c r="B8277" s="92">
        <v>2358</v>
      </c>
      <c r="C8277" s="92" t="s">
        <v>19110</v>
      </c>
      <c r="D8277" s="92" t="s">
        <v>16113</v>
      </c>
      <c r="E8277" s="104">
        <v>49.08</v>
      </c>
    </row>
    <row r="8278" spans="2:5" ht="50.1" customHeight="1">
      <c r="B8278" s="92">
        <v>40807</v>
      </c>
      <c r="C8278" s="92" t="s">
        <v>19111</v>
      </c>
      <c r="D8278" s="92" t="s">
        <v>16119</v>
      </c>
      <c r="E8278" s="104">
        <v>5730.24</v>
      </c>
    </row>
    <row r="8279" spans="2:5" ht="50.1" customHeight="1">
      <c r="B8279" s="92">
        <v>2359</v>
      </c>
      <c r="C8279" s="92" t="s">
        <v>19112</v>
      </c>
      <c r="D8279" s="92" t="s">
        <v>16113</v>
      </c>
      <c r="E8279" s="104">
        <v>43.64</v>
      </c>
    </row>
    <row r="8280" spans="2:5" ht="50.1" customHeight="1">
      <c r="B8280" s="92">
        <v>40808</v>
      </c>
      <c r="C8280" s="92" t="s">
        <v>19113</v>
      </c>
      <c r="D8280" s="92" t="s">
        <v>16119</v>
      </c>
      <c r="E8280" s="104">
        <v>5095.0200000000004</v>
      </c>
    </row>
    <row r="8281" spans="2:5" ht="50.1" customHeight="1">
      <c r="B8281" s="92">
        <v>39397</v>
      </c>
      <c r="C8281" s="92" t="s">
        <v>19114</v>
      </c>
      <c r="D8281" s="92" t="s">
        <v>6213</v>
      </c>
      <c r="E8281" s="104">
        <v>11</v>
      </c>
    </row>
    <row r="8282" spans="2:5" ht="50.1" customHeight="1">
      <c r="B8282" s="92">
        <v>2692</v>
      </c>
      <c r="C8282" s="92" t="s">
        <v>19115</v>
      </c>
      <c r="D8282" s="92" t="s">
        <v>6213</v>
      </c>
      <c r="E8282" s="104">
        <v>5.21</v>
      </c>
    </row>
    <row r="8283" spans="2:5" ht="50.1" customHeight="1">
      <c r="B8283" s="92">
        <v>6</v>
      </c>
      <c r="C8283" s="92" t="s">
        <v>19116</v>
      </c>
      <c r="D8283" s="92" t="s">
        <v>6213</v>
      </c>
      <c r="E8283" s="104">
        <v>4</v>
      </c>
    </row>
    <row r="8284" spans="2:5" ht="50.1" customHeight="1">
      <c r="B8284" s="92">
        <v>5330</v>
      </c>
      <c r="C8284" s="92" t="s">
        <v>19117</v>
      </c>
      <c r="D8284" s="92" t="s">
        <v>6213</v>
      </c>
      <c r="E8284" s="104">
        <v>41.91</v>
      </c>
    </row>
    <row r="8285" spans="2:5" ht="50.1" customHeight="1">
      <c r="B8285" s="92">
        <v>26017</v>
      </c>
      <c r="C8285" s="92" t="s">
        <v>19118</v>
      </c>
      <c r="D8285" s="92" t="s">
        <v>16114</v>
      </c>
      <c r="E8285" s="104">
        <v>33.729999999999997</v>
      </c>
    </row>
    <row r="8286" spans="2:5" ht="50.1" customHeight="1">
      <c r="B8286" s="92">
        <v>25931</v>
      </c>
      <c r="C8286" s="92" t="s">
        <v>19119</v>
      </c>
      <c r="D8286" s="92" t="s">
        <v>16114</v>
      </c>
      <c r="E8286" s="104">
        <v>107.21</v>
      </c>
    </row>
    <row r="8287" spans="2:5" ht="50.1" customHeight="1">
      <c r="B8287" s="92">
        <v>38140</v>
      </c>
      <c r="C8287" s="92" t="s">
        <v>19120</v>
      </c>
      <c r="D8287" s="92" t="s">
        <v>16114</v>
      </c>
      <c r="E8287" s="104">
        <v>26</v>
      </c>
    </row>
    <row r="8288" spans="2:5" ht="50.1" customHeight="1">
      <c r="B8288" s="92">
        <v>13887</v>
      </c>
      <c r="C8288" s="92" t="s">
        <v>19121</v>
      </c>
      <c r="D8288" s="92" t="s">
        <v>16114</v>
      </c>
      <c r="E8288" s="104">
        <v>615.57000000000005</v>
      </c>
    </row>
    <row r="8289" spans="2:5" ht="50.1" customHeight="1">
      <c r="B8289" s="92">
        <v>26018</v>
      </c>
      <c r="C8289" s="92" t="s">
        <v>19122</v>
      </c>
      <c r="D8289" s="92" t="s">
        <v>16114</v>
      </c>
      <c r="E8289" s="104">
        <v>27.4</v>
      </c>
    </row>
    <row r="8290" spans="2:5" ht="50.1" customHeight="1">
      <c r="B8290" s="92">
        <v>26019</v>
      </c>
      <c r="C8290" s="92" t="s">
        <v>19123</v>
      </c>
      <c r="D8290" s="92" t="s">
        <v>16114</v>
      </c>
      <c r="E8290" s="104">
        <v>25.87</v>
      </c>
    </row>
    <row r="8291" spans="2:5" ht="50.1" customHeight="1">
      <c r="B8291" s="92">
        <v>26020</v>
      </c>
      <c r="C8291" s="92" t="s">
        <v>19124</v>
      </c>
      <c r="D8291" s="92" t="s">
        <v>16114</v>
      </c>
      <c r="E8291" s="104">
        <v>6.74</v>
      </c>
    </row>
    <row r="8292" spans="2:5" ht="50.1" customHeight="1">
      <c r="B8292" s="92">
        <v>34544</v>
      </c>
      <c r="C8292" s="92" t="s">
        <v>19125</v>
      </c>
      <c r="D8292" s="92" t="s">
        <v>16114</v>
      </c>
      <c r="E8292" s="104">
        <v>1509.28</v>
      </c>
    </row>
    <row r="8293" spans="2:5" ht="50.1" customHeight="1">
      <c r="B8293" s="92">
        <v>34729</v>
      </c>
      <c r="C8293" s="92" t="s">
        <v>19126</v>
      </c>
      <c r="D8293" s="92" t="s">
        <v>16114</v>
      </c>
      <c r="E8293" s="104">
        <v>1187.29</v>
      </c>
    </row>
    <row r="8294" spans="2:5" ht="50.1" customHeight="1">
      <c r="B8294" s="92">
        <v>34734</v>
      </c>
      <c r="C8294" s="92" t="s">
        <v>19127</v>
      </c>
      <c r="D8294" s="92" t="s">
        <v>16114</v>
      </c>
      <c r="E8294" s="104">
        <v>1838.3</v>
      </c>
    </row>
    <row r="8295" spans="2:5" ht="50.1" customHeight="1">
      <c r="B8295" s="92">
        <v>34738</v>
      </c>
      <c r="C8295" s="92" t="s">
        <v>19128</v>
      </c>
      <c r="D8295" s="92" t="s">
        <v>16114</v>
      </c>
      <c r="E8295" s="104">
        <v>4294.84</v>
      </c>
    </row>
    <row r="8296" spans="2:5" ht="50.1" customHeight="1">
      <c r="B8296" s="92">
        <v>2391</v>
      </c>
      <c r="C8296" s="92" t="s">
        <v>19129</v>
      </c>
      <c r="D8296" s="92" t="s">
        <v>16114</v>
      </c>
      <c r="E8296" s="104">
        <v>349.31</v>
      </c>
    </row>
    <row r="8297" spans="2:5" ht="50.1" customHeight="1">
      <c r="B8297" s="92">
        <v>2374</v>
      </c>
      <c r="C8297" s="92" t="s">
        <v>19130</v>
      </c>
      <c r="D8297" s="92" t="s">
        <v>16114</v>
      </c>
      <c r="E8297" s="104">
        <v>396.28</v>
      </c>
    </row>
    <row r="8298" spans="2:5" ht="50.1" customHeight="1">
      <c r="B8298" s="92">
        <v>2377</v>
      </c>
      <c r="C8298" s="92" t="s">
        <v>19131</v>
      </c>
      <c r="D8298" s="92" t="s">
        <v>16114</v>
      </c>
      <c r="E8298" s="104">
        <v>556.14</v>
      </c>
    </row>
    <row r="8299" spans="2:5" ht="50.1" customHeight="1">
      <c r="B8299" s="92">
        <v>2393</v>
      </c>
      <c r="C8299" s="92" t="s">
        <v>19132</v>
      </c>
      <c r="D8299" s="92" t="s">
        <v>16114</v>
      </c>
      <c r="E8299" s="104">
        <v>931.33</v>
      </c>
    </row>
    <row r="8300" spans="2:5" ht="50.1" customHeight="1">
      <c r="B8300" s="92">
        <v>34705</v>
      </c>
      <c r="C8300" s="92" t="s">
        <v>19133</v>
      </c>
      <c r="D8300" s="92" t="s">
        <v>16114</v>
      </c>
      <c r="E8300" s="104">
        <v>814.59</v>
      </c>
    </row>
    <row r="8301" spans="2:5" ht="50.1" customHeight="1">
      <c r="B8301" s="92">
        <v>34707</v>
      </c>
      <c r="C8301" s="92" t="s">
        <v>19134</v>
      </c>
      <c r="D8301" s="92" t="s">
        <v>16114</v>
      </c>
      <c r="E8301" s="104">
        <v>1509.44</v>
      </c>
    </row>
    <row r="8302" spans="2:5" ht="50.1" customHeight="1">
      <c r="B8302" s="92">
        <v>2378</v>
      </c>
      <c r="C8302" s="92" t="s">
        <v>19135</v>
      </c>
      <c r="D8302" s="92" t="s">
        <v>16114</v>
      </c>
      <c r="E8302" s="104">
        <v>1279.31</v>
      </c>
    </row>
    <row r="8303" spans="2:5" ht="50.1" customHeight="1">
      <c r="B8303" s="92">
        <v>2379</v>
      </c>
      <c r="C8303" s="92" t="s">
        <v>19136</v>
      </c>
      <c r="D8303" s="92" t="s">
        <v>16114</v>
      </c>
      <c r="E8303" s="104">
        <v>1279.31</v>
      </c>
    </row>
    <row r="8304" spans="2:5" ht="50.1" customHeight="1">
      <c r="B8304" s="92">
        <v>2376</v>
      </c>
      <c r="C8304" s="92" t="s">
        <v>19137</v>
      </c>
      <c r="D8304" s="92" t="s">
        <v>16114</v>
      </c>
      <c r="E8304" s="104">
        <v>2107.02</v>
      </c>
    </row>
    <row r="8305" spans="2:5" ht="50.1" customHeight="1">
      <c r="B8305" s="92">
        <v>2394</v>
      </c>
      <c r="C8305" s="92" t="s">
        <v>19138</v>
      </c>
      <c r="D8305" s="92" t="s">
        <v>16114</v>
      </c>
      <c r="E8305" s="104">
        <v>4504.42</v>
      </c>
    </row>
    <row r="8306" spans="2:5" ht="50.1" customHeight="1">
      <c r="B8306" s="92">
        <v>34686</v>
      </c>
      <c r="C8306" s="92" t="s">
        <v>19139</v>
      </c>
      <c r="D8306" s="92" t="s">
        <v>16114</v>
      </c>
      <c r="E8306" s="104">
        <v>13.52</v>
      </c>
    </row>
    <row r="8307" spans="2:5" ht="50.1" customHeight="1">
      <c r="B8307" s="92">
        <v>34616</v>
      </c>
      <c r="C8307" s="92" t="s">
        <v>19140</v>
      </c>
      <c r="D8307" s="92" t="s">
        <v>16114</v>
      </c>
      <c r="E8307" s="104">
        <v>52.27</v>
      </c>
    </row>
    <row r="8308" spans="2:5" ht="50.1" customHeight="1">
      <c r="B8308" s="92">
        <v>34623</v>
      </c>
      <c r="C8308" s="92" t="s">
        <v>19141</v>
      </c>
      <c r="D8308" s="92" t="s">
        <v>16114</v>
      </c>
      <c r="E8308" s="104">
        <v>51.47</v>
      </c>
    </row>
    <row r="8309" spans="2:5" ht="50.1" customHeight="1">
      <c r="B8309" s="92">
        <v>34628</v>
      </c>
      <c r="C8309" s="92" t="s">
        <v>19142</v>
      </c>
      <c r="D8309" s="92" t="s">
        <v>16114</v>
      </c>
      <c r="E8309" s="104">
        <v>73.72</v>
      </c>
    </row>
    <row r="8310" spans="2:5" ht="50.1" customHeight="1">
      <c r="B8310" s="92">
        <v>34653</v>
      </c>
      <c r="C8310" s="92" t="s">
        <v>19143</v>
      </c>
      <c r="D8310" s="92" t="s">
        <v>16114</v>
      </c>
      <c r="E8310" s="104">
        <v>9.1199999999999992</v>
      </c>
    </row>
    <row r="8311" spans="2:5" ht="50.1" customHeight="1">
      <c r="B8311" s="92">
        <v>34688</v>
      </c>
      <c r="C8311" s="92" t="s">
        <v>19144</v>
      </c>
      <c r="D8311" s="92" t="s">
        <v>16114</v>
      </c>
      <c r="E8311" s="104">
        <v>16.52</v>
      </c>
    </row>
    <row r="8312" spans="2:5" ht="50.1" customHeight="1">
      <c r="B8312" s="92">
        <v>34709</v>
      </c>
      <c r="C8312" s="92" t="s">
        <v>19145</v>
      </c>
      <c r="D8312" s="92" t="s">
        <v>16114</v>
      </c>
      <c r="E8312" s="104">
        <v>64.040000000000006</v>
      </c>
    </row>
    <row r="8313" spans="2:5" ht="50.1" customHeight="1">
      <c r="B8313" s="92">
        <v>34714</v>
      </c>
      <c r="C8313" s="92" t="s">
        <v>19146</v>
      </c>
      <c r="D8313" s="92" t="s">
        <v>16114</v>
      </c>
      <c r="E8313" s="104">
        <v>76.48</v>
      </c>
    </row>
    <row r="8314" spans="2:5" ht="50.1" customHeight="1">
      <c r="B8314" s="92">
        <v>2388</v>
      </c>
      <c r="C8314" s="92" t="s">
        <v>19147</v>
      </c>
      <c r="D8314" s="92" t="s">
        <v>16114</v>
      </c>
      <c r="E8314" s="104">
        <v>63.56</v>
      </c>
    </row>
    <row r="8315" spans="2:5" ht="50.1" customHeight="1">
      <c r="B8315" s="92">
        <v>34606</v>
      </c>
      <c r="C8315" s="92" t="s">
        <v>19148</v>
      </c>
      <c r="D8315" s="92" t="s">
        <v>16114</v>
      </c>
      <c r="E8315" s="104">
        <v>97.49</v>
      </c>
    </row>
    <row r="8316" spans="2:5" ht="50.1" customHeight="1">
      <c r="B8316" s="92">
        <v>34689</v>
      </c>
      <c r="C8316" s="92" t="s">
        <v>19149</v>
      </c>
      <c r="D8316" s="92" t="s">
        <v>16114</v>
      </c>
      <c r="E8316" s="104">
        <v>31.04</v>
      </c>
    </row>
    <row r="8317" spans="2:5" ht="50.1" customHeight="1">
      <c r="B8317" s="92">
        <v>2370</v>
      </c>
      <c r="C8317" s="92" t="s">
        <v>19150</v>
      </c>
      <c r="D8317" s="92" t="s">
        <v>16114</v>
      </c>
      <c r="E8317" s="104">
        <v>11.81</v>
      </c>
    </row>
    <row r="8318" spans="2:5" ht="50.1" customHeight="1">
      <c r="B8318" s="92">
        <v>2386</v>
      </c>
      <c r="C8318" s="92" t="s">
        <v>19151</v>
      </c>
      <c r="D8318" s="92" t="s">
        <v>16114</v>
      </c>
      <c r="E8318" s="105">
        <v>19.809999999999999</v>
      </c>
    </row>
    <row r="8319" spans="2:5" ht="50.1" customHeight="1">
      <c r="B8319" s="92">
        <v>2392</v>
      </c>
      <c r="C8319" s="92" t="s">
        <v>19152</v>
      </c>
      <c r="D8319" s="92" t="s">
        <v>16114</v>
      </c>
      <c r="E8319" s="104">
        <v>79.28</v>
      </c>
    </row>
    <row r="8320" spans="2:5" ht="50.1" customHeight="1">
      <c r="B8320" s="92">
        <v>2373</v>
      </c>
      <c r="C8320" s="92" t="s">
        <v>19153</v>
      </c>
      <c r="D8320" s="92" t="s">
        <v>16114</v>
      </c>
      <c r="E8320" s="105">
        <v>111.69</v>
      </c>
    </row>
    <row r="8321" spans="2:5" ht="50.1" customHeight="1">
      <c r="B8321" s="92">
        <v>39465</v>
      </c>
      <c r="C8321" s="92" t="s">
        <v>19154</v>
      </c>
      <c r="D8321" s="92" t="s">
        <v>16114</v>
      </c>
      <c r="E8321" s="105">
        <v>68.23</v>
      </c>
    </row>
    <row r="8322" spans="2:5" ht="50.1" customHeight="1">
      <c r="B8322" s="92">
        <v>39466</v>
      </c>
      <c r="C8322" s="92" t="s">
        <v>19155</v>
      </c>
      <c r="D8322" s="92" t="s">
        <v>16114</v>
      </c>
      <c r="E8322" s="105">
        <v>76.760000000000005</v>
      </c>
    </row>
    <row r="8323" spans="2:5" ht="50.1" customHeight="1">
      <c r="B8323" s="92">
        <v>39467</v>
      </c>
      <c r="C8323" s="92" t="s">
        <v>19156</v>
      </c>
      <c r="D8323" s="92" t="s">
        <v>16114</v>
      </c>
      <c r="E8323" s="105">
        <v>98.19</v>
      </c>
    </row>
    <row r="8324" spans="2:5" ht="50.1" customHeight="1">
      <c r="B8324" s="92">
        <v>39468</v>
      </c>
      <c r="C8324" s="92" t="s">
        <v>19157</v>
      </c>
      <c r="D8324" s="92" t="s">
        <v>16114</v>
      </c>
      <c r="E8324" s="105">
        <v>174.53</v>
      </c>
    </row>
    <row r="8325" spans="2:5" ht="50.1" customHeight="1">
      <c r="B8325" s="92">
        <v>39469</v>
      </c>
      <c r="C8325" s="92" t="s">
        <v>19158</v>
      </c>
      <c r="D8325" s="92" t="s">
        <v>16114</v>
      </c>
      <c r="E8325" s="105">
        <v>71.09</v>
      </c>
    </row>
    <row r="8326" spans="2:5" ht="50.1" customHeight="1">
      <c r="B8326" s="92">
        <v>39470</v>
      </c>
      <c r="C8326" s="92" t="s">
        <v>19159</v>
      </c>
      <c r="D8326" s="92" t="s">
        <v>16114</v>
      </c>
      <c r="E8326" s="104">
        <v>87.35</v>
      </c>
    </row>
    <row r="8327" spans="2:5" ht="50.1" customHeight="1">
      <c r="B8327" s="92">
        <v>39471</v>
      </c>
      <c r="C8327" s="92" t="s">
        <v>19160</v>
      </c>
      <c r="D8327" s="92" t="s">
        <v>16114</v>
      </c>
      <c r="E8327" s="105">
        <v>104.97</v>
      </c>
    </row>
    <row r="8328" spans="2:5" ht="50.1" customHeight="1">
      <c r="B8328" s="92">
        <v>39472</v>
      </c>
      <c r="C8328" s="92" t="s">
        <v>19161</v>
      </c>
      <c r="D8328" s="92" t="s">
        <v>16114</v>
      </c>
      <c r="E8328" s="105">
        <v>182.39</v>
      </c>
    </row>
    <row r="8329" spans="2:5" ht="50.1" customHeight="1">
      <c r="B8329" s="92">
        <v>39473</v>
      </c>
      <c r="C8329" s="92" t="s">
        <v>19162</v>
      </c>
      <c r="D8329" s="92" t="s">
        <v>16114</v>
      </c>
      <c r="E8329" s="104">
        <v>117.83</v>
      </c>
    </row>
    <row r="8330" spans="2:5" ht="50.1" customHeight="1">
      <c r="B8330" s="92">
        <v>39474</v>
      </c>
      <c r="C8330" s="92" t="s">
        <v>19163</v>
      </c>
      <c r="D8330" s="92" t="s">
        <v>16114</v>
      </c>
      <c r="E8330" s="104">
        <v>125.61</v>
      </c>
    </row>
    <row r="8331" spans="2:5" ht="50.1" customHeight="1">
      <c r="B8331" s="92">
        <v>39475</v>
      </c>
      <c r="C8331" s="92" t="s">
        <v>19164</v>
      </c>
      <c r="D8331" s="92" t="s">
        <v>16114</v>
      </c>
      <c r="E8331" s="104">
        <v>142.52000000000001</v>
      </c>
    </row>
    <row r="8332" spans="2:5" ht="50.1" customHeight="1">
      <c r="B8332" s="92">
        <v>39476</v>
      </c>
      <c r="C8332" s="92" t="s">
        <v>19165</v>
      </c>
      <c r="D8332" s="92" t="s">
        <v>16114</v>
      </c>
      <c r="E8332" s="104">
        <v>268.27999999999997</v>
      </c>
    </row>
    <row r="8333" spans="2:5" ht="50.1" customHeight="1">
      <c r="B8333" s="92">
        <v>39477</v>
      </c>
      <c r="C8333" s="92" t="s">
        <v>19166</v>
      </c>
      <c r="D8333" s="92" t="s">
        <v>16114</v>
      </c>
      <c r="E8333" s="104">
        <v>131.44999999999999</v>
      </c>
    </row>
    <row r="8334" spans="2:5" ht="50.1" customHeight="1">
      <c r="B8334" s="92">
        <v>39478</v>
      </c>
      <c r="C8334" s="92" t="s">
        <v>19167</v>
      </c>
      <c r="D8334" s="92" t="s">
        <v>16114</v>
      </c>
      <c r="E8334" s="104">
        <v>135.51</v>
      </c>
    </row>
    <row r="8335" spans="2:5" ht="50.1" customHeight="1">
      <c r="B8335" s="92">
        <v>39479</v>
      </c>
      <c r="C8335" s="92" t="s">
        <v>19168</v>
      </c>
      <c r="D8335" s="92" t="s">
        <v>16114</v>
      </c>
      <c r="E8335" s="104">
        <v>159.66999999999999</v>
      </c>
    </row>
    <row r="8336" spans="2:5" ht="50.1" customHeight="1">
      <c r="B8336" s="92">
        <v>39480</v>
      </c>
      <c r="C8336" s="92" t="s">
        <v>19169</v>
      </c>
      <c r="D8336" s="92" t="s">
        <v>16114</v>
      </c>
      <c r="E8336" s="104">
        <v>329.47</v>
      </c>
    </row>
    <row r="8337" spans="2:5" ht="50.1" customHeight="1">
      <c r="B8337" s="92">
        <v>39459</v>
      </c>
      <c r="C8337" s="92" t="s">
        <v>19170</v>
      </c>
      <c r="D8337" s="92" t="s">
        <v>16114</v>
      </c>
      <c r="E8337" s="104">
        <v>279.64</v>
      </c>
    </row>
    <row r="8338" spans="2:5" ht="50.1" customHeight="1">
      <c r="B8338" s="92">
        <v>39445</v>
      </c>
      <c r="C8338" s="92" t="s">
        <v>19171</v>
      </c>
      <c r="D8338" s="92" t="s">
        <v>16114</v>
      </c>
      <c r="E8338" s="104">
        <v>140.4</v>
      </c>
    </row>
    <row r="8339" spans="2:5" ht="50.1" customHeight="1">
      <c r="B8339" s="92">
        <v>39446</v>
      </c>
      <c r="C8339" s="92" t="s">
        <v>19172</v>
      </c>
      <c r="D8339" s="92" t="s">
        <v>16114</v>
      </c>
      <c r="E8339" s="104">
        <v>142.9</v>
      </c>
    </row>
    <row r="8340" spans="2:5" ht="50.1" customHeight="1">
      <c r="B8340" s="92">
        <v>39447</v>
      </c>
      <c r="C8340" s="92" t="s">
        <v>19173</v>
      </c>
      <c r="D8340" s="92" t="s">
        <v>16114</v>
      </c>
      <c r="E8340" s="104">
        <v>152.82</v>
      </c>
    </row>
    <row r="8341" spans="2:5" ht="50.1" customHeight="1">
      <c r="B8341" s="92">
        <v>39448</v>
      </c>
      <c r="C8341" s="92" t="s">
        <v>19174</v>
      </c>
      <c r="D8341" s="92" t="s">
        <v>16114</v>
      </c>
      <c r="E8341" s="104">
        <v>260.58</v>
      </c>
    </row>
    <row r="8342" spans="2:5" ht="50.1" customHeight="1">
      <c r="B8342" s="92">
        <v>39450</v>
      </c>
      <c r="C8342" s="92" t="s">
        <v>19175</v>
      </c>
      <c r="D8342" s="92" t="s">
        <v>16114</v>
      </c>
      <c r="E8342" s="104">
        <v>158.97999999999999</v>
      </c>
    </row>
    <row r="8343" spans="2:5" ht="50.1" customHeight="1">
      <c r="B8343" s="92">
        <v>39451</v>
      </c>
      <c r="C8343" s="92" t="s">
        <v>19176</v>
      </c>
      <c r="D8343" s="92" t="s">
        <v>16114</v>
      </c>
      <c r="E8343" s="104">
        <v>173.41</v>
      </c>
    </row>
    <row r="8344" spans="2:5" ht="50.1" customHeight="1">
      <c r="B8344" s="92">
        <v>39452</v>
      </c>
      <c r="C8344" s="92" t="s">
        <v>19177</v>
      </c>
      <c r="D8344" s="92" t="s">
        <v>16114</v>
      </c>
      <c r="E8344" s="104">
        <v>174.44</v>
      </c>
    </row>
    <row r="8345" spans="2:5" ht="50.1" customHeight="1">
      <c r="B8345" s="92">
        <v>39523</v>
      </c>
      <c r="C8345" s="92" t="s">
        <v>19178</v>
      </c>
      <c r="D8345" s="92" t="s">
        <v>16114</v>
      </c>
      <c r="E8345" s="104">
        <v>291.93</v>
      </c>
    </row>
    <row r="8346" spans="2:5" ht="50.1" customHeight="1">
      <c r="B8346" s="92">
        <v>39449</v>
      </c>
      <c r="C8346" s="92" t="s">
        <v>19179</v>
      </c>
      <c r="D8346" s="92" t="s">
        <v>16114</v>
      </c>
      <c r="E8346" s="104">
        <v>323.29000000000002</v>
      </c>
    </row>
    <row r="8347" spans="2:5" ht="50.1" customHeight="1">
      <c r="B8347" s="92">
        <v>39455</v>
      </c>
      <c r="C8347" s="92" t="s">
        <v>19180</v>
      </c>
      <c r="D8347" s="92" t="s">
        <v>16114</v>
      </c>
      <c r="E8347" s="104">
        <v>159.97</v>
      </c>
    </row>
    <row r="8348" spans="2:5" ht="50.1" customHeight="1">
      <c r="B8348" s="92">
        <v>39456</v>
      </c>
      <c r="C8348" s="92" t="s">
        <v>19181</v>
      </c>
      <c r="D8348" s="92" t="s">
        <v>16114</v>
      </c>
      <c r="E8348" s="104">
        <v>160.09</v>
      </c>
    </row>
    <row r="8349" spans="2:5" ht="50.1" customHeight="1">
      <c r="B8349" s="92">
        <v>39457</v>
      </c>
      <c r="C8349" s="92" t="s">
        <v>19182</v>
      </c>
      <c r="D8349" s="92" t="s">
        <v>16114</v>
      </c>
      <c r="E8349" s="104">
        <v>174.52</v>
      </c>
    </row>
    <row r="8350" spans="2:5" ht="50.1" customHeight="1">
      <c r="B8350" s="92">
        <v>39458</v>
      </c>
      <c r="C8350" s="92" t="s">
        <v>19183</v>
      </c>
      <c r="D8350" s="92" t="s">
        <v>16114</v>
      </c>
      <c r="E8350" s="104">
        <v>325.67</v>
      </c>
    </row>
    <row r="8351" spans="2:5" ht="50.1" customHeight="1">
      <c r="B8351" s="92">
        <v>39464</v>
      </c>
      <c r="C8351" s="92" t="s">
        <v>19184</v>
      </c>
      <c r="D8351" s="92" t="s">
        <v>16114</v>
      </c>
      <c r="E8351" s="104">
        <v>523.70000000000005</v>
      </c>
    </row>
    <row r="8352" spans="2:5" ht="50.1" customHeight="1">
      <c r="B8352" s="92">
        <v>39460</v>
      </c>
      <c r="C8352" s="92" t="s">
        <v>19185</v>
      </c>
      <c r="D8352" s="92" t="s">
        <v>16114</v>
      </c>
      <c r="E8352" s="104">
        <v>198.63</v>
      </c>
    </row>
    <row r="8353" spans="2:5" ht="50.1" customHeight="1">
      <c r="B8353" s="92">
        <v>39461</v>
      </c>
      <c r="C8353" s="92" t="s">
        <v>19186</v>
      </c>
      <c r="D8353" s="92" t="s">
        <v>16114</v>
      </c>
      <c r="E8353" s="104">
        <v>232.74</v>
      </c>
    </row>
    <row r="8354" spans="2:5" ht="50.1" customHeight="1">
      <c r="B8354" s="92">
        <v>39462</v>
      </c>
      <c r="C8354" s="92" t="s">
        <v>19187</v>
      </c>
      <c r="D8354" s="92" t="s">
        <v>16114</v>
      </c>
      <c r="E8354" s="104">
        <v>224.31</v>
      </c>
    </row>
    <row r="8355" spans="2:5" ht="50.1" customHeight="1">
      <c r="B8355" s="92">
        <v>39463</v>
      </c>
      <c r="C8355" s="92" t="s">
        <v>19188</v>
      </c>
      <c r="D8355" s="92" t="s">
        <v>16114</v>
      </c>
      <c r="E8355" s="104">
        <v>519.64</v>
      </c>
    </row>
    <row r="8356" spans="2:5" ht="50.1" customHeight="1">
      <c r="B8356" s="92">
        <v>26039</v>
      </c>
      <c r="C8356" s="92" t="s">
        <v>19189</v>
      </c>
      <c r="D8356" s="92" t="s">
        <v>16114</v>
      </c>
      <c r="E8356" s="104">
        <v>249588.52</v>
      </c>
    </row>
    <row r="8357" spans="2:5" ht="50.1" customHeight="1">
      <c r="B8357" s="92">
        <v>2401</v>
      </c>
      <c r="C8357" s="92" t="s">
        <v>19190</v>
      </c>
      <c r="D8357" s="92" t="s">
        <v>16114</v>
      </c>
      <c r="E8357" s="104">
        <v>57408.12</v>
      </c>
    </row>
    <row r="8358" spans="2:5" ht="50.1" customHeight="1">
      <c r="B8358" s="92">
        <v>38870</v>
      </c>
      <c r="C8358" s="92" t="s">
        <v>19191</v>
      </c>
      <c r="D8358" s="92" t="s">
        <v>16114</v>
      </c>
      <c r="E8358" s="104">
        <v>32.61</v>
      </c>
    </row>
    <row r="8359" spans="2:5" ht="50.1" customHeight="1">
      <c r="B8359" s="92">
        <v>38869</v>
      </c>
      <c r="C8359" s="92" t="s">
        <v>19192</v>
      </c>
      <c r="D8359" s="92" t="s">
        <v>16114</v>
      </c>
      <c r="E8359" s="104">
        <v>28.77</v>
      </c>
    </row>
    <row r="8360" spans="2:5" ht="50.1" customHeight="1">
      <c r="B8360" s="92">
        <v>38872</v>
      </c>
      <c r="C8360" s="92" t="s">
        <v>19193</v>
      </c>
      <c r="D8360" s="92" t="s">
        <v>16114</v>
      </c>
      <c r="E8360" s="104">
        <v>44.55</v>
      </c>
    </row>
    <row r="8361" spans="2:5" ht="50.1" customHeight="1">
      <c r="B8361" s="92">
        <v>38871</v>
      </c>
      <c r="C8361" s="92" t="s">
        <v>19194</v>
      </c>
      <c r="D8361" s="92" t="s">
        <v>16114</v>
      </c>
      <c r="E8361" s="104">
        <v>35.840000000000003</v>
      </c>
    </row>
    <row r="8362" spans="2:5" ht="50.1" customHeight="1">
      <c r="B8362" s="92">
        <v>39283</v>
      </c>
      <c r="C8362" s="92" t="s">
        <v>19195</v>
      </c>
      <c r="D8362" s="92" t="s">
        <v>16114</v>
      </c>
      <c r="E8362" s="104">
        <v>111.62</v>
      </c>
    </row>
    <row r="8363" spans="2:5" ht="50.1" customHeight="1">
      <c r="B8363" s="92">
        <v>39284</v>
      </c>
      <c r="C8363" s="92" t="s">
        <v>19196</v>
      </c>
      <c r="D8363" s="92" t="s">
        <v>16114</v>
      </c>
      <c r="E8363" s="104">
        <v>120.96</v>
      </c>
    </row>
    <row r="8364" spans="2:5" ht="50.1" customHeight="1">
      <c r="B8364" s="92">
        <v>39285</v>
      </c>
      <c r="C8364" s="92" t="s">
        <v>19197</v>
      </c>
      <c r="D8364" s="92" t="s">
        <v>16114</v>
      </c>
      <c r="E8364" s="104">
        <v>122.71</v>
      </c>
    </row>
    <row r="8365" spans="2:5" ht="50.1" customHeight="1">
      <c r="B8365" s="92">
        <v>39286</v>
      </c>
      <c r="C8365" s="92" t="s">
        <v>19198</v>
      </c>
      <c r="D8365" s="92" t="s">
        <v>16114</v>
      </c>
      <c r="E8365" s="104">
        <v>120.03</v>
      </c>
    </row>
    <row r="8366" spans="2:5" ht="50.1" customHeight="1">
      <c r="B8366" s="92">
        <v>39287</v>
      </c>
      <c r="C8366" s="92" t="s">
        <v>19199</v>
      </c>
      <c r="D8366" s="92" t="s">
        <v>16114</v>
      </c>
      <c r="E8366" s="104">
        <v>140.94</v>
      </c>
    </row>
    <row r="8367" spans="2:5" ht="50.1" customHeight="1">
      <c r="B8367" s="92">
        <v>39288</v>
      </c>
      <c r="C8367" s="92" t="s">
        <v>19200</v>
      </c>
      <c r="D8367" s="92" t="s">
        <v>16114</v>
      </c>
      <c r="E8367" s="104">
        <v>150.41999999999999</v>
      </c>
    </row>
    <row r="8368" spans="2:5" ht="50.1" customHeight="1">
      <c r="B8368" s="92">
        <v>2414</v>
      </c>
      <c r="C8368" s="92" t="s">
        <v>19201</v>
      </c>
      <c r="D8368" s="92" t="s">
        <v>16112</v>
      </c>
      <c r="E8368" s="104">
        <v>88.18</v>
      </c>
    </row>
    <row r="8369" spans="2:5" ht="50.1" customHeight="1">
      <c r="B8369" s="92">
        <v>2413</v>
      </c>
      <c r="C8369" s="92" t="s">
        <v>19202</v>
      </c>
      <c r="D8369" s="92" t="s">
        <v>16112</v>
      </c>
      <c r="E8369" s="104">
        <v>84.83</v>
      </c>
    </row>
    <row r="8370" spans="2:5" ht="50.1" customHeight="1">
      <c r="B8370" s="92">
        <v>2405</v>
      </c>
      <c r="C8370" s="92" t="s">
        <v>19203</v>
      </c>
      <c r="D8370" s="92" t="s">
        <v>16112</v>
      </c>
      <c r="E8370" s="104">
        <v>98.74</v>
      </c>
    </row>
    <row r="8371" spans="2:5" ht="50.1" customHeight="1">
      <c r="B8371" s="92">
        <v>13361</v>
      </c>
      <c r="C8371" s="92" t="s">
        <v>19204</v>
      </c>
      <c r="D8371" s="92" t="s">
        <v>16112</v>
      </c>
      <c r="E8371" s="104">
        <v>82.6</v>
      </c>
    </row>
    <row r="8372" spans="2:5" ht="50.1" customHeight="1">
      <c r="B8372" s="92">
        <v>11987</v>
      </c>
      <c r="C8372" s="92" t="s">
        <v>19205</v>
      </c>
      <c r="D8372" s="92" t="s">
        <v>16112</v>
      </c>
      <c r="E8372" s="104">
        <v>221.02</v>
      </c>
    </row>
    <row r="8373" spans="2:5" ht="50.1" customHeight="1">
      <c r="B8373" s="92">
        <v>2416</v>
      </c>
      <c r="C8373" s="92" t="s">
        <v>19206</v>
      </c>
      <c r="D8373" s="92" t="s">
        <v>16112</v>
      </c>
      <c r="E8373" s="104">
        <v>97.78</v>
      </c>
    </row>
    <row r="8374" spans="2:5" ht="50.1" customHeight="1">
      <c r="B8374" s="92">
        <v>2412</v>
      </c>
      <c r="C8374" s="92" t="s">
        <v>19207</v>
      </c>
      <c r="D8374" s="92" t="s">
        <v>16112</v>
      </c>
      <c r="E8374" s="104">
        <v>94.43</v>
      </c>
    </row>
    <row r="8375" spans="2:5" ht="50.1" customHeight="1">
      <c r="B8375" s="92">
        <v>2411</v>
      </c>
      <c r="C8375" s="92" t="s">
        <v>19208</v>
      </c>
      <c r="D8375" s="92" t="s">
        <v>16112</v>
      </c>
      <c r="E8375" s="104">
        <v>82.6</v>
      </c>
    </row>
    <row r="8376" spans="2:5" ht="50.1" customHeight="1">
      <c r="B8376" s="92">
        <v>2406</v>
      </c>
      <c r="C8376" s="92" t="s">
        <v>19209</v>
      </c>
      <c r="D8376" s="92" t="s">
        <v>16112</v>
      </c>
      <c r="E8376" s="104">
        <v>80.37</v>
      </c>
    </row>
    <row r="8377" spans="2:5" ht="50.1" customHeight="1">
      <c r="B8377" s="92">
        <v>10571</v>
      </c>
      <c r="C8377" s="92" t="s">
        <v>19210</v>
      </c>
      <c r="D8377" s="92" t="s">
        <v>16112</v>
      </c>
      <c r="E8377" s="104">
        <v>196.46</v>
      </c>
    </row>
    <row r="8378" spans="2:5" ht="50.1" customHeight="1">
      <c r="B8378" s="92">
        <v>11985</v>
      </c>
      <c r="C8378" s="92" t="s">
        <v>19211</v>
      </c>
      <c r="D8378" s="92" t="s">
        <v>16112</v>
      </c>
      <c r="E8378" s="104">
        <v>189.76</v>
      </c>
    </row>
    <row r="8379" spans="2:5" ht="50.1" customHeight="1">
      <c r="B8379" s="92">
        <v>2410</v>
      </c>
      <c r="C8379" s="92" t="s">
        <v>19212</v>
      </c>
      <c r="D8379" s="92" t="s">
        <v>16112</v>
      </c>
      <c r="E8379" s="104">
        <v>83.72</v>
      </c>
    </row>
    <row r="8380" spans="2:5" ht="50.1" customHeight="1">
      <c r="B8380" s="92">
        <v>2417</v>
      </c>
      <c r="C8380" s="92" t="s">
        <v>19213</v>
      </c>
      <c r="D8380" s="92" t="s">
        <v>16112</v>
      </c>
      <c r="E8380" s="104">
        <v>89.3</v>
      </c>
    </row>
    <row r="8381" spans="2:5" ht="50.1" customHeight="1">
      <c r="B8381" s="92">
        <v>2415</v>
      </c>
      <c r="C8381" s="92" t="s">
        <v>19214</v>
      </c>
      <c r="D8381" s="92" t="s">
        <v>16112</v>
      </c>
      <c r="E8381" s="104">
        <v>71.44</v>
      </c>
    </row>
    <row r="8382" spans="2:5" ht="50.1" customHeight="1">
      <c r="B8382" s="92">
        <v>13360</v>
      </c>
      <c r="C8382" s="92" t="s">
        <v>19215</v>
      </c>
      <c r="D8382" s="92" t="s">
        <v>16112</v>
      </c>
      <c r="E8382" s="104">
        <v>71.44</v>
      </c>
    </row>
    <row r="8383" spans="2:5" ht="50.1" customHeight="1">
      <c r="B8383" s="92">
        <v>11983</v>
      </c>
      <c r="C8383" s="92" t="s">
        <v>19216</v>
      </c>
      <c r="D8383" s="92" t="s">
        <v>16112</v>
      </c>
      <c r="E8383" s="104">
        <v>174.14</v>
      </c>
    </row>
    <row r="8384" spans="2:5" ht="50.1" customHeight="1">
      <c r="B8384" s="92">
        <v>11986</v>
      </c>
      <c r="C8384" s="92" t="s">
        <v>19217</v>
      </c>
      <c r="D8384" s="92" t="s">
        <v>16112</v>
      </c>
      <c r="E8384" s="104">
        <v>212.09</v>
      </c>
    </row>
    <row r="8385" spans="2:5" ht="50.1" customHeight="1">
      <c r="B8385" s="92">
        <v>25976</v>
      </c>
      <c r="C8385" s="92" t="s">
        <v>19218</v>
      </c>
      <c r="D8385" s="92" t="s">
        <v>16112</v>
      </c>
      <c r="E8385" s="104">
        <v>483.48</v>
      </c>
    </row>
    <row r="8386" spans="2:5" ht="50.1" customHeight="1">
      <c r="B8386" s="92">
        <v>10629</v>
      </c>
      <c r="C8386" s="92" t="s">
        <v>19219</v>
      </c>
      <c r="D8386" s="92" t="s">
        <v>16112</v>
      </c>
      <c r="E8386" s="104">
        <v>403.93</v>
      </c>
    </row>
    <row r="8387" spans="2:5" ht="50.1" customHeight="1">
      <c r="B8387" s="92">
        <v>10698</v>
      </c>
      <c r="C8387" s="92" t="s">
        <v>19220</v>
      </c>
      <c r="D8387" s="92" t="s">
        <v>16112</v>
      </c>
      <c r="E8387" s="104">
        <v>97.56</v>
      </c>
    </row>
    <row r="8388" spans="2:5" ht="50.1" customHeight="1">
      <c r="B8388" s="92">
        <v>40521</v>
      </c>
      <c r="C8388" s="92" t="s">
        <v>19221</v>
      </c>
      <c r="D8388" s="92" t="s">
        <v>16114</v>
      </c>
      <c r="E8388" s="104">
        <v>68198.820000000007</v>
      </c>
    </row>
    <row r="8389" spans="2:5" ht="50.1" customHeight="1">
      <c r="B8389" s="92">
        <v>2432</v>
      </c>
      <c r="C8389" s="92" t="s">
        <v>19222</v>
      </c>
      <c r="D8389" s="92" t="s">
        <v>16114</v>
      </c>
      <c r="E8389" s="104">
        <v>26.43</v>
      </c>
    </row>
    <row r="8390" spans="2:5" ht="50.1" customHeight="1">
      <c r="B8390" s="92">
        <v>2418</v>
      </c>
      <c r="C8390" s="92" t="s">
        <v>19223</v>
      </c>
      <c r="D8390" s="92" t="s">
        <v>16114</v>
      </c>
      <c r="E8390" s="104">
        <v>12.26</v>
      </c>
    </row>
    <row r="8391" spans="2:5" ht="50.1" customHeight="1">
      <c r="B8391" s="92">
        <v>2433</v>
      </c>
      <c r="C8391" s="92" t="s">
        <v>19224</v>
      </c>
      <c r="D8391" s="92" t="s">
        <v>16114</v>
      </c>
      <c r="E8391" s="104">
        <v>8.9499999999999993</v>
      </c>
    </row>
    <row r="8392" spans="2:5" ht="50.1" customHeight="1">
      <c r="B8392" s="92">
        <v>2420</v>
      </c>
      <c r="C8392" s="92" t="s">
        <v>19225</v>
      </c>
      <c r="D8392" s="92" t="s">
        <v>16114</v>
      </c>
      <c r="E8392" s="104">
        <v>15.37</v>
      </c>
    </row>
    <row r="8393" spans="2:5" ht="50.1" customHeight="1">
      <c r="B8393" s="92">
        <v>2421</v>
      </c>
      <c r="C8393" s="92" t="s">
        <v>19226</v>
      </c>
      <c r="D8393" s="92" t="s">
        <v>16114</v>
      </c>
      <c r="E8393" s="104">
        <v>33.549999999999997</v>
      </c>
    </row>
    <row r="8394" spans="2:5" ht="50.1" customHeight="1">
      <c r="B8394" s="92">
        <v>11447</v>
      </c>
      <c r="C8394" s="92" t="s">
        <v>19227</v>
      </c>
      <c r="D8394" s="92" t="s">
        <v>16114</v>
      </c>
      <c r="E8394" s="104">
        <v>30.39</v>
      </c>
    </row>
    <row r="8395" spans="2:5" ht="50.1" customHeight="1">
      <c r="B8395" s="92">
        <v>2429</v>
      </c>
      <c r="C8395" s="92" t="s">
        <v>19228</v>
      </c>
      <c r="D8395" s="92" t="s">
        <v>16114</v>
      </c>
      <c r="E8395" s="104">
        <v>76.91</v>
      </c>
    </row>
    <row r="8396" spans="2:5" ht="50.1" customHeight="1">
      <c r="B8396" s="92">
        <v>11449</v>
      </c>
      <c r="C8396" s="92" t="s">
        <v>19229</v>
      </c>
      <c r="D8396" s="92" t="s">
        <v>16114</v>
      </c>
      <c r="E8396" s="104">
        <v>82.85</v>
      </c>
    </row>
    <row r="8397" spans="2:5" ht="50.1" customHeight="1">
      <c r="B8397" s="92">
        <v>11451</v>
      </c>
      <c r="C8397" s="92" t="s">
        <v>19230</v>
      </c>
      <c r="D8397" s="92" t="s">
        <v>16114</v>
      </c>
      <c r="E8397" s="104">
        <v>81.47</v>
      </c>
    </row>
    <row r="8398" spans="2:5" ht="50.1" customHeight="1">
      <c r="B8398" s="92">
        <v>11116</v>
      </c>
      <c r="C8398" s="92" t="s">
        <v>19231</v>
      </c>
      <c r="D8398" s="92" t="s">
        <v>16114</v>
      </c>
      <c r="E8398" s="104">
        <v>444.59</v>
      </c>
    </row>
    <row r="8399" spans="2:5" ht="50.1" customHeight="1">
      <c r="B8399" s="92">
        <v>38411</v>
      </c>
      <c r="C8399" s="92" t="s">
        <v>19232</v>
      </c>
      <c r="D8399" s="92" t="s">
        <v>16114</v>
      </c>
      <c r="E8399" s="104">
        <v>1109.55</v>
      </c>
    </row>
    <row r="8400" spans="2:5" ht="50.1" customHeight="1">
      <c r="B8400" s="92">
        <v>1370</v>
      </c>
      <c r="C8400" s="92" t="s">
        <v>19233</v>
      </c>
      <c r="D8400" s="92" t="s">
        <v>16114</v>
      </c>
      <c r="E8400" s="104">
        <v>75.44</v>
      </c>
    </row>
    <row r="8401" spans="2:5" ht="50.1" customHeight="1">
      <c r="B8401" s="92">
        <v>38189</v>
      </c>
      <c r="C8401" s="92" t="s">
        <v>19234</v>
      </c>
      <c r="D8401" s="92" t="s">
        <v>16114</v>
      </c>
      <c r="E8401" s="104">
        <v>135.99</v>
      </c>
    </row>
    <row r="8402" spans="2:5" ht="50.1" customHeight="1">
      <c r="B8402" s="92">
        <v>38190</v>
      </c>
      <c r="C8402" s="92" t="s">
        <v>19235</v>
      </c>
      <c r="D8402" s="92" t="s">
        <v>16114</v>
      </c>
      <c r="E8402" s="104">
        <v>305.8</v>
      </c>
    </row>
    <row r="8403" spans="2:5" ht="50.1" customHeight="1">
      <c r="B8403" s="92">
        <v>36516</v>
      </c>
      <c r="C8403" s="92" t="s">
        <v>19236</v>
      </c>
      <c r="D8403" s="92" t="s">
        <v>16114</v>
      </c>
      <c r="E8403" s="104">
        <v>74717.27</v>
      </c>
    </row>
    <row r="8404" spans="2:5" ht="50.1" customHeight="1">
      <c r="B8404" s="92">
        <v>34777</v>
      </c>
      <c r="C8404" s="92" t="s">
        <v>19237</v>
      </c>
      <c r="D8404" s="92" t="s">
        <v>16114</v>
      </c>
      <c r="E8404" s="104">
        <v>1.28</v>
      </c>
    </row>
    <row r="8405" spans="2:5" ht="50.1" customHeight="1">
      <c r="B8405" s="92">
        <v>7273</v>
      </c>
      <c r="C8405" s="92" t="s">
        <v>19238</v>
      </c>
      <c r="D8405" s="92" t="s">
        <v>16114</v>
      </c>
      <c r="E8405" s="104">
        <v>2.11</v>
      </c>
    </row>
    <row r="8406" spans="2:5" ht="50.1" customHeight="1">
      <c r="B8406" s="92">
        <v>7272</v>
      </c>
      <c r="C8406" s="92" t="s">
        <v>19239</v>
      </c>
      <c r="D8406" s="92" t="s">
        <v>16114</v>
      </c>
      <c r="E8406" s="104">
        <v>2.94</v>
      </c>
    </row>
    <row r="8407" spans="2:5" ht="50.1" customHeight="1">
      <c r="B8407" s="92">
        <v>10605</v>
      </c>
      <c r="C8407" s="92" t="s">
        <v>19240</v>
      </c>
      <c r="D8407" s="92" t="s">
        <v>16114</v>
      </c>
      <c r="E8407" s="104">
        <v>1.59</v>
      </c>
    </row>
    <row r="8408" spans="2:5" ht="50.1" customHeight="1">
      <c r="B8408" s="92">
        <v>10604</v>
      </c>
      <c r="C8408" s="92" t="s">
        <v>19241</v>
      </c>
      <c r="D8408" s="92" t="s">
        <v>16114</v>
      </c>
      <c r="E8408" s="104">
        <v>3.17</v>
      </c>
    </row>
    <row r="8409" spans="2:5" ht="50.1" customHeight="1">
      <c r="B8409" s="92">
        <v>672</v>
      </c>
      <c r="C8409" s="92" t="s">
        <v>19242</v>
      </c>
      <c r="D8409" s="92" t="s">
        <v>16114</v>
      </c>
      <c r="E8409" s="104">
        <v>3.2</v>
      </c>
    </row>
    <row r="8410" spans="2:5" ht="50.1" customHeight="1">
      <c r="B8410" s="92">
        <v>668</v>
      </c>
      <c r="C8410" s="92" t="s">
        <v>19243</v>
      </c>
      <c r="D8410" s="92" t="s">
        <v>16114</v>
      </c>
      <c r="E8410" s="104">
        <v>5.04</v>
      </c>
    </row>
    <row r="8411" spans="2:5" ht="50.1" customHeight="1">
      <c r="B8411" s="92">
        <v>10578</v>
      </c>
      <c r="C8411" s="92" t="s">
        <v>19244</v>
      </c>
      <c r="D8411" s="92" t="s">
        <v>16114</v>
      </c>
      <c r="E8411" s="104">
        <v>8.7899999999999991</v>
      </c>
    </row>
    <row r="8412" spans="2:5" ht="50.1" customHeight="1">
      <c r="B8412" s="92">
        <v>666</v>
      </c>
      <c r="C8412" s="92" t="s">
        <v>19245</v>
      </c>
      <c r="D8412" s="92" t="s">
        <v>16114</v>
      </c>
      <c r="E8412" s="104">
        <v>8.7200000000000006</v>
      </c>
    </row>
    <row r="8413" spans="2:5" ht="50.1" customHeight="1">
      <c r="B8413" s="92">
        <v>665</v>
      </c>
      <c r="C8413" s="92" t="s">
        <v>19246</v>
      </c>
      <c r="D8413" s="92" t="s">
        <v>16114</v>
      </c>
      <c r="E8413" s="104">
        <v>16.350000000000001</v>
      </c>
    </row>
    <row r="8414" spans="2:5" ht="50.1" customHeight="1">
      <c r="B8414" s="92">
        <v>10577</v>
      </c>
      <c r="C8414" s="92" t="s">
        <v>19247</v>
      </c>
      <c r="D8414" s="92" t="s">
        <v>16114</v>
      </c>
      <c r="E8414" s="104">
        <v>12.8</v>
      </c>
    </row>
    <row r="8415" spans="2:5" ht="50.1" customHeight="1">
      <c r="B8415" s="92">
        <v>10583</v>
      </c>
      <c r="C8415" s="92" t="s">
        <v>19248</v>
      </c>
      <c r="D8415" s="92" t="s">
        <v>16114</v>
      </c>
      <c r="E8415" s="104">
        <v>7.17</v>
      </c>
    </row>
    <row r="8416" spans="2:5" ht="50.1" customHeight="1">
      <c r="B8416" s="92">
        <v>10579</v>
      </c>
      <c r="C8416" s="92" t="s">
        <v>19249</v>
      </c>
      <c r="D8416" s="92" t="s">
        <v>16114</v>
      </c>
      <c r="E8416" s="104">
        <v>11.7</v>
      </c>
    </row>
    <row r="8417" spans="2:5" ht="50.1" customHeight="1">
      <c r="B8417" s="92">
        <v>10582</v>
      </c>
      <c r="C8417" s="92" t="s">
        <v>19250</v>
      </c>
      <c r="D8417" s="92" t="s">
        <v>16114</v>
      </c>
      <c r="E8417" s="104">
        <v>4.09</v>
      </c>
    </row>
    <row r="8418" spans="2:5" ht="50.1" customHeight="1">
      <c r="B8418" s="92">
        <v>2436</v>
      </c>
      <c r="C8418" s="92" t="s">
        <v>19251</v>
      </c>
      <c r="D8418" s="92" t="s">
        <v>16113</v>
      </c>
      <c r="E8418" s="104">
        <v>14.51</v>
      </c>
    </row>
    <row r="8419" spans="2:5" ht="50.1" customHeight="1">
      <c r="B8419" s="92">
        <v>40918</v>
      </c>
      <c r="C8419" s="92" t="s">
        <v>19252</v>
      </c>
      <c r="D8419" s="92" t="s">
        <v>16119</v>
      </c>
      <c r="E8419" s="104">
        <v>2568.4899999999998</v>
      </c>
    </row>
    <row r="8420" spans="2:5" ht="50.1" customHeight="1">
      <c r="B8420" s="92">
        <v>2439</v>
      </c>
      <c r="C8420" s="92" t="s">
        <v>19253</v>
      </c>
      <c r="D8420" s="92" t="s">
        <v>16113</v>
      </c>
      <c r="E8420" s="104">
        <v>14.61</v>
      </c>
    </row>
    <row r="8421" spans="2:5" ht="50.1" customHeight="1">
      <c r="B8421" s="92">
        <v>40923</v>
      </c>
      <c r="C8421" s="92" t="s">
        <v>19254</v>
      </c>
      <c r="D8421" s="92" t="s">
        <v>16119</v>
      </c>
      <c r="E8421" s="104">
        <v>2585.91</v>
      </c>
    </row>
    <row r="8422" spans="2:5" ht="50.1" customHeight="1">
      <c r="B8422" s="92">
        <v>10998</v>
      </c>
      <c r="C8422" s="92" t="s">
        <v>19255</v>
      </c>
      <c r="D8422" s="92" t="s">
        <v>16116</v>
      </c>
      <c r="E8422" s="104">
        <v>27.25</v>
      </c>
    </row>
    <row r="8423" spans="2:5" ht="50.1" customHeight="1">
      <c r="B8423" s="92">
        <v>11002</v>
      </c>
      <c r="C8423" s="92" t="s">
        <v>19256</v>
      </c>
      <c r="D8423" s="92" t="s">
        <v>16116</v>
      </c>
      <c r="E8423" s="104">
        <v>24.96</v>
      </c>
    </row>
    <row r="8424" spans="2:5" ht="50.1" customHeight="1">
      <c r="B8424" s="92">
        <v>10999</v>
      </c>
      <c r="C8424" s="92" t="s">
        <v>19257</v>
      </c>
      <c r="D8424" s="92" t="s">
        <v>16116</v>
      </c>
      <c r="E8424" s="104">
        <v>23.99</v>
      </c>
    </row>
    <row r="8425" spans="2:5" ht="50.1" customHeight="1">
      <c r="B8425" s="92">
        <v>10997</v>
      </c>
      <c r="C8425" s="92" t="s">
        <v>19258</v>
      </c>
      <c r="D8425" s="92" t="s">
        <v>16116</v>
      </c>
      <c r="E8425" s="104">
        <v>26</v>
      </c>
    </row>
    <row r="8426" spans="2:5" ht="50.1" customHeight="1">
      <c r="B8426" s="92">
        <v>2685</v>
      </c>
      <c r="C8426" s="92" t="s">
        <v>19259</v>
      </c>
      <c r="D8426" s="92" t="s">
        <v>16115</v>
      </c>
      <c r="E8426" s="104">
        <v>3.6</v>
      </c>
    </row>
    <row r="8427" spans="2:5" ht="50.1" customHeight="1">
      <c r="B8427" s="92">
        <v>2680</v>
      </c>
      <c r="C8427" s="92" t="s">
        <v>19260</v>
      </c>
      <c r="D8427" s="92" t="s">
        <v>16115</v>
      </c>
      <c r="E8427" s="104">
        <v>5.26</v>
      </c>
    </row>
    <row r="8428" spans="2:5" ht="50.1" customHeight="1">
      <c r="B8428" s="92">
        <v>2684</v>
      </c>
      <c r="C8428" s="92" t="s">
        <v>19261</v>
      </c>
      <c r="D8428" s="92" t="s">
        <v>16115</v>
      </c>
      <c r="E8428" s="104">
        <v>4.79</v>
      </c>
    </row>
    <row r="8429" spans="2:5" ht="50.1" customHeight="1">
      <c r="B8429" s="92">
        <v>2673</v>
      </c>
      <c r="C8429" s="92" t="s">
        <v>19262</v>
      </c>
      <c r="D8429" s="92" t="s">
        <v>16115</v>
      </c>
      <c r="E8429" s="104">
        <v>1.85</v>
      </c>
    </row>
    <row r="8430" spans="2:5" ht="50.1" customHeight="1">
      <c r="B8430" s="92">
        <v>2681</v>
      </c>
      <c r="C8430" s="92" t="s">
        <v>19263</v>
      </c>
      <c r="D8430" s="92" t="s">
        <v>16115</v>
      </c>
      <c r="E8430" s="104">
        <v>8.61</v>
      </c>
    </row>
    <row r="8431" spans="2:5" ht="50.1" customHeight="1">
      <c r="B8431" s="92">
        <v>2682</v>
      </c>
      <c r="C8431" s="92" t="s">
        <v>19264</v>
      </c>
      <c r="D8431" s="92" t="s">
        <v>16115</v>
      </c>
      <c r="E8431" s="104">
        <v>12.56</v>
      </c>
    </row>
    <row r="8432" spans="2:5" ht="50.1" customHeight="1">
      <c r="B8432" s="92">
        <v>2686</v>
      </c>
      <c r="C8432" s="92" t="s">
        <v>19265</v>
      </c>
      <c r="D8432" s="92" t="s">
        <v>16115</v>
      </c>
      <c r="E8432" s="104">
        <v>15.75</v>
      </c>
    </row>
    <row r="8433" spans="2:5" ht="50.1" customHeight="1">
      <c r="B8433" s="92">
        <v>2674</v>
      </c>
      <c r="C8433" s="92" t="s">
        <v>19266</v>
      </c>
      <c r="D8433" s="92" t="s">
        <v>16115</v>
      </c>
      <c r="E8433" s="104">
        <v>2.2999999999999998</v>
      </c>
    </row>
    <row r="8434" spans="2:5" ht="50.1" customHeight="1">
      <c r="B8434" s="92">
        <v>2683</v>
      </c>
      <c r="C8434" s="92" t="s">
        <v>19267</v>
      </c>
      <c r="D8434" s="92" t="s">
        <v>16115</v>
      </c>
      <c r="E8434" s="104">
        <v>24.81</v>
      </c>
    </row>
    <row r="8435" spans="2:5" ht="50.1" customHeight="1">
      <c r="B8435" s="92">
        <v>2676</v>
      </c>
      <c r="C8435" s="92" t="s">
        <v>19268</v>
      </c>
      <c r="D8435" s="92" t="s">
        <v>16115</v>
      </c>
      <c r="E8435" s="104">
        <v>1.07</v>
      </c>
    </row>
    <row r="8436" spans="2:5" ht="50.1" customHeight="1">
      <c r="B8436" s="92">
        <v>2678</v>
      </c>
      <c r="C8436" s="92" t="s">
        <v>19269</v>
      </c>
      <c r="D8436" s="92" t="s">
        <v>16115</v>
      </c>
      <c r="E8436" s="104">
        <v>1.34</v>
      </c>
    </row>
    <row r="8437" spans="2:5" ht="50.1" customHeight="1">
      <c r="B8437" s="92">
        <v>2679</v>
      </c>
      <c r="C8437" s="92" t="s">
        <v>19270</v>
      </c>
      <c r="D8437" s="92" t="s">
        <v>16115</v>
      </c>
      <c r="E8437" s="104">
        <v>2.0699999999999998</v>
      </c>
    </row>
    <row r="8438" spans="2:5" ht="50.1" customHeight="1">
      <c r="B8438" s="92">
        <v>12070</v>
      </c>
      <c r="C8438" s="92" t="s">
        <v>19271</v>
      </c>
      <c r="D8438" s="92" t="s">
        <v>16115</v>
      </c>
      <c r="E8438" s="104">
        <v>2.89</v>
      </c>
    </row>
    <row r="8439" spans="2:5" ht="50.1" customHeight="1">
      <c r="B8439" s="92">
        <v>2675</v>
      </c>
      <c r="C8439" s="92" t="s">
        <v>19272</v>
      </c>
      <c r="D8439" s="92" t="s">
        <v>16115</v>
      </c>
      <c r="E8439" s="104">
        <v>3.75</v>
      </c>
    </row>
    <row r="8440" spans="2:5" ht="50.1" customHeight="1">
      <c r="B8440" s="92">
        <v>12067</v>
      </c>
      <c r="C8440" s="92" t="s">
        <v>19273</v>
      </c>
      <c r="D8440" s="92" t="s">
        <v>16115</v>
      </c>
      <c r="E8440" s="104">
        <v>5.0999999999999996</v>
      </c>
    </row>
    <row r="8441" spans="2:5" ht="50.1" customHeight="1">
      <c r="B8441" s="92">
        <v>40401</v>
      </c>
      <c r="C8441" s="92" t="s">
        <v>19274</v>
      </c>
      <c r="D8441" s="92" t="s">
        <v>16115</v>
      </c>
      <c r="E8441" s="104">
        <v>2.08</v>
      </c>
    </row>
    <row r="8442" spans="2:5" ht="50.1" customHeight="1">
      <c r="B8442" s="92">
        <v>40402</v>
      </c>
      <c r="C8442" s="92" t="s">
        <v>19275</v>
      </c>
      <c r="D8442" s="92" t="s">
        <v>16115</v>
      </c>
      <c r="E8442" s="104">
        <v>2.67</v>
      </c>
    </row>
    <row r="8443" spans="2:5" ht="50.1" customHeight="1">
      <c r="B8443" s="92">
        <v>40400</v>
      </c>
      <c r="C8443" s="92" t="s">
        <v>19276</v>
      </c>
      <c r="D8443" s="92" t="s">
        <v>16115</v>
      </c>
      <c r="E8443" s="104">
        <v>1.41</v>
      </c>
    </row>
    <row r="8444" spans="2:5" ht="50.1" customHeight="1">
      <c r="B8444" s="92">
        <v>2504</v>
      </c>
      <c r="C8444" s="92" t="s">
        <v>19277</v>
      </c>
      <c r="D8444" s="92" t="s">
        <v>16115</v>
      </c>
      <c r="E8444" s="104">
        <v>10.039999999999999</v>
      </c>
    </row>
    <row r="8445" spans="2:5" ht="50.1" customHeight="1">
      <c r="B8445" s="92">
        <v>2501</v>
      </c>
      <c r="C8445" s="92" t="s">
        <v>19278</v>
      </c>
      <c r="D8445" s="92" t="s">
        <v>16115</v>
      </c>
      <c r="E8445" s="104">
        <v>13.17</v>
      </c>
    </row>
    <row r="8446" spans="2:5" ht="50.1" customHeight="1">
      <c r="B8446" s="92">
        <v>2502</v>
      </c>
      <c r="C8446" s="92" t="s">
        <v>19279</v>
      </c>
      <c r="D8446" s="92" t="s">
        <v>16115</v>
      </c>
      <c r="E8446" s="104">
        <v>19.87</v>
      </c>
    </row>
    <row r="8447" spans="2:5" ht="50.1" customHeight="1">
      <c r="B8447" s="92">
        <v>2503</v>
      </c>
      <c r="C8447" s="92" t="s">
        <v>19280</v>
      </c>
      <c r="D8447" s="92" t="s">
        <v>16115</v>
      </c>
      <c r="E8447" s="104">
        <v>25.57</v>
      </c>
    </row>
    <row r="8448" spans="2:5" ht="50.1" customHeight="1">
      <c r="B8448" s="92">
        <v>2500</v>
      </c>
      <c r="C8448" s="92" t="s">
        <v>19281</v>
      </c>
      <c r="D8448" s="92" t="s">
        <v>16115</v>
      </c>
      <c r="E8448" s="104">
        <v>34.06</v>
      </c>
    </row>
    <row r="8449" spans="2:5" ht="50.1" customHeight="1">
      <c r="B8449" s="92">
        <v>2505</v>
      </c>
      <c r="C8449" s="92" t="s">
        <v>19282</v>
      </c>
      <c r="D8449" s="92" t="s">
        <v>16115</v>
      </c>
      <c r="E8449" s="104">
        <v>53.08</v>
      </c>
    </row>
    <row r="8450" spans="2:5" ht="50.1" customHeight="1">
      <c r="B8450" s="92">
        <v>12056</v>
      </c>
      <c r="C8450" s="92" t="s">
        <v>19283</v>
      </c>
      <c r="D8450" s="92" t="s">
        <v>16115</v>
      </c>
      <c r="E8450" s="104">
        <v>21.45</v>
      </c>
    </row>
    <row r="8451" spans="2:5" ht="50.1" customHeight="1">
      <c r="B8451" s="92">
        <v>12057</v>
      </c>
      <c r="C8451" s="92" t="s">
        <v>19284</v>
      </c>
      <c r="D8451" s="92" t="s">
        <v>16115</v>
      </c>
      <c r="E8451" s="104">
        <v>18.22</v>
      </c>
    </row>
    <row r="8452" spans="2:5" ht="50.1" customHeight="1">
      <c r="B8452" s="92">
        <v>12059</v>
      </c>
      <c r="C8452" s="92" t="s">
        <v>19285</v>
      </c>
      <c r="D8452" s="92" t="s">
        <v>16115</v>
      </c>
      <c r="E8452" s="104">
        <v>6.39</v>
      </c>
    </row>
    <row r="8453" spans="2:5" ht="50.1" customHeight="1">
      <c r="B8453" s="92">
        <v>12058</v>
      </c>
      <c r="C8453" s="92" t="s">
        <v>19286</v>
      </c>
      <c r="D8453" s="92" t="s">
        <v>16115</v>
      </c>
      <c r="E8453" s="104">
        <v>11.35</v>
      </c>
    </row>
    <row r="8454" spans="2:5" ht="50.1" customHeight="1">
      <c r="B8454" s="92">
        <v>12060</v>
      </c>
      <c r="C8454" s="92" t="s">
        <v>19287</v>
      </c>
      <c r="D8454" s="92" t="s">
        <v>16115</v>
      </c>
      <c r="E8454" s="104">
        <v>47.33</v>
      </c>
    </row>
    <row r="8455" spans="2:5" ht="50.1" customHeight="1">
      <c r="B8455" s="92">
        <v>12061</v>
      </c>
      <c r="C8455" s="92" t="s">
        <v>19288</v>
      </c>
      <c r="D8455" s="92" t="s">
        <v>16115</v>
      </c>
      <c r="E8455" s="104">
        <v>28.9</v>
      </c>
    </row>
    <row r="8456" spans="2:5" ht="50.1" customHeight="1">
      <c r="B8456" s="92">
        <v>12062</v>
      </c>
      <c r="C8456" s="92" t="s">
        <v>19289</v>
      </c>
      <c r="D8456" s="92" t="s">
        <v>16115</v>
      </c>
      <c r="E8456" s="104">
        <v>53.3</v>
      </c>
    </row>
    <row r="8457" spans="2:5" ht="50.1" customHeight="1">
      <c r="B8457" s="92">
        <v>21137</v>
      </c>
      <c r="C8457" s="92" t="s">
        <v>19290</v>
      </c>
      <c r="D8457" s="92" t="s">
        <v>16115</v>
      </c>
      <c r="E8457" s="104">
        <v>9.26</v>
      </c>
    </row>
    <row r="8458" spans="2:5" ht="50.1" customHeight="1">
      <c r="B8458" s="92">
        <v>2687</v>
      </c>
      <c r="C8458" s="92" t="s">
        <v>19291</v>
      </c>
      <c r="D8458" s="92" t="s">
        <v>16115</v>
      </c>
      <c r="E8458" s="104">
        <v>0.94</v>
      </c>
    </row>
    <row r="8459" spans="2:5" ht="50.1" customHeight="1">
      <c r="B8459" s="92">
        <v>2689</v>
      </c>
      <c r="C8459" s="92" t="s">
        <v>19292</v>
      </c>
      <c r="D8459" s="92" t="s">
        <v>16115</v>
      </c>
      <c r="E8459" s="104">
        <v>1.1100000000000001</v>
      </c>
    </row>
    <row r="8460" spans="2:5" ht="50.1" customHeight="1">
      <c r="B8460" s="92">
        <v>2688</v>
      </c>
      <c r="C8460" s="92" t="s">
        <v>19293</v>
      </c>
      <c r="D8460" s="92" t="s">
        <v>16115</v>
      </c>
      <c r="E8460" s="104">
        <v>1.21</v>
      </c>
    </row>
    <row r="8461" spans="2:5" ht="50.1" customHeight="1">
      <c r="B8461" s="92">
        <v>2690</v>
      </c>
      <c r="C8461" s="92" t="s">
        <v>19294</v>
      </c>
      <c r="D8461" s="92" t="s">
        <v>16115</v>
      </c>
      <c r="E8461" s="104">
        <v>2.0699999999999998</v>
      </c>
    </row>
    <row r="8462" spans="2:5" ht="50.1" customHeight="1">
      <c r="B8462" s="92">
        <v>39243</v>
      </c>
      <c r="C8462" s="92" t="s">
        <v>19295</v>
      </c>
      <c r="D8462" s="92" t="s">
        <v>16115</v>
      </c>
      <c r="E8462" s="104">
        <v>1.36</v>
      </c>
    </row>
    <row r="8463" spans="2:5" ht="50.1" customHeight="1">
      <c r="B8463" s="92">
        <v>39244</v>
      </c>
      <c r="C8463" s="92" t="s">
        <v>19296</v>
      </c>
      <c r="D8463" s="92" t="s">
        <v>16115</v>
      </c>
      <c r="E8463" s="104">
        <v>1.84</v>
      </c>
    </row>
    <row r="8464" spans="2:5" ht="50.1" customHeight="1">
      <c r="B8464" s="92">
        <v>39245</v>
      </c>
      <c r="C8464" s="92" t="s">
        <v>19297</v>
      </c>
      <c r="D8464" s="92" t="s">
        <v>16115</v>
      </c>
      <c r="E8464" s="104">
        <v>3.55</v>
      </c>
    </row>
    <row r="8465" spans="2:5" ht="50.1" customHeight="1">
      <c r="B8465" s="92">
        <v>39254</v>
      </c>
      <c r="C8465" s="92" t="s">
        <v>19298</v>
      </c>
      <c r="D8465" s="92" t="s">
        <v>16115</v>
      </c>
      <c r="E8465" s="104">
        <v>5.31</v>
      </c>
    </row>
    <row r="8466" spans="2:5" ht="50.1" customHeight="1">
      <c r="B8466" s="92">
        <v>39255</v>
      </c>
      <c r="C8466" s="92" t="s">
        <v>19299</v>
      </c>
      <c r="D8466" s="92" t="s">
        <v>16115</v>
      </c>
      <c r="E8466" s="104">
        <v>9.83</v>
      </c>
    </row>
    <row r="8467" spans="2:5" ht="50.1" customHeight="1">
      <c r="B8467" s="92">
        <v>39253</v>
      </c>
      <c r="C8467" s="92" t="s">
        <v>19300</v>
      </c>
      <c r="D8467" s="92" t="s">
        <v>16115</v>
      </c>
      <c r="E8467" s="104">
        <v>6.77</v>
      </c>
    </row>
    <row r="8468" spans="2:5" ht="50.1" customHeight="1">
      <c r="B8468" s="92">
        <v>2446</v>
      </c>
      <c r="C8468" s="92" t="s">
        <v>19301</v>
      </c>
      <c r="D8468" s="92" t="s">
        <v>16115</v>
      </c>
      <c r="E8468" s="104">
        <v>5.19</v>
      </c>
    </row>
    <row r="8469" spans="2:5" ht="50.1" customHeight="1">
      <c r="B8469" s="92">
        <v>2442</v>
      </c>
      <c r="C8469" s="92" t="s">
        <v>19302</v>
      </c>
      <c r="D8469" s="92" t="s">
        <v>16115</v>
      </c>
      <c r="E8469" s="104">
        <v>7.27</v>
      </c>
    </row>
    <row r="8470" spans="2:5" ht="50.1" customHeight="1">
      <c r="B8470" s="92">
        <v>39246</v>
      </c>
      <c r="C8470" s="92" t="s">
        <v>19303</v>
      </c>
      <c r="D8470" s="92" t="s">
        <v>16115</v>
      </c>
      <c r="E8470" s="104">
        <v>3.61</v>
      </c>
    </row>
    <row r="8471" spans="2:5" ht="50.1" customHeight="1">
      <c r="B8471" s="92">
        <v>39247</v>
      </c>
      <c r="C8471" s="92" t="s">
        <v>19304</v>
      </c>
      <c r="D8471" s="92" t="s">
        <v>16115</v>
      </c>
      <c r="E8471" s="104">
        <v>3.15</v>
      </c>
    </row>
    <row r="8472" spans="2:5" ht="50.1" customHeight="1">
      <c r="B8472" s="92">
        <v>39248</v>
      </c>
      <c r="C8472" s="92" t="s">
        <v>19305</v>
      </c>
      <c r="D8472" s="92" t="s">
        <v>16115</v>
      </c>
      <c r="E8472" s="104">
        <v>10.130000000000001</v>
      </c>
    </row>
    <row r="8473" spans="2:5" ht="50.1" customHeight="1">
      <c r="B8473" s="92">
        <v>2438</v>
      </c>
      <c r="C8473" s="92" t="s">
        <v>19306</v>
      </c>
      <c r="D8473" s="92" t="s">
        <v>16113</v>
      </c>
      <c r="E8473" s="104">
        <v>16.62</v>
      </c>
    </row>
    <row r="8474" spans="2:5" ht="50.1" customHeight="1">
      <c r="B8474" s="92">
        <v>40922</v>
      </c>
      <c r="C8474" s="92" t="s">
        <v>19307</v>
      </c>
      <c r="D8474" s="92" t="s">
        <v>16119</v>
      </c>
      <c r="E8474" s="104">
        <v>2943.05</v>
      </c>
    </row>
    <row r="8475" spans="2:5" ht="50.1" customHeight="1">
      <c r="B8475" s="92">
        <v>36486</v>
      </c>
      <c r="C8475" s="92" t="s">
        <v>19308</v>
      </c>
      <c r="D8475" s="92" t="s">
        <v>16114</v>
      </c>
      <c r="E8475" s="104">
        <v>35977.949999999997</v>
      </c>
    </row>
    <row r="8476" spans="2:5" ht="50.1" customHeight="1">
      <c r="B8476" s="92">
        <v>37777</v>
      </c>
      <c r="C8476" s="92" t="s">
        <v>19309</v>
      </c>
      <c r="D8476" s="92" t="s">
        <v>16114</v>
      </c>
      <c r="E8476" s="104">
        <v>169383.5</v>
      </c>
    </row>
    <row r="8477" spans="2:5" ht="50.1" customHeight="1">
      <c r="B8477" s="92">
        <v>12624</v>
      </c>
      <c r="C8477" s="92" t="s">
        <v>19310</v>
      </c>
      <c r="D8477" s="92" t="s">
        <v>16114</v>
      </c>
      <c r="E8477" s="104">
        <v>10.26</v>
      </c>
    </row>
    <row r="8478" spans="2:5" ht="50.1" customHeight="1">
      <c r="B8478" s="92">
        <v>10638</v>
      </c>
      <c r="C8478" s="92" t="s">
        <v>19311</v>
      </c>
      <c r="D8478" s="92" t="s">
        <v>16114</v>
      </c>
      <c r="E8478" s="104">
        <v>402049.99</v>
      </c>
    </row>
    <row r="8479" spans="2:5" ht="50.1" customHeight="1">
      <c r="B8479" s="92">
        <v>10635</v>
      </c>
      <c r="C8479" s="92" t="s">
        <v>19312</v>
      </c>
      <c r="D8479" s="92" t="s">
        <v>16114</v>
      </c>
      <c r="E8479" s="104">
        <v>138968.92000000001</v>
      </c>
    </row>
    <row r="8480" spans="2:5" ht="50.1" customHeight="1">
      <c r="B8480" s="92">
        <v>10634</v>
      </c>
      <c r="C8480" s="92" t="s">
        <v>19313</v>
      </c>
      <c r="D8480" s="92" t="s">
        <v>16114</v>
      </c>
      <c r="E8480" s="104">
        <v>119000</v>
      </c>
    </row>
    <row r="8481" spans="2:5" ht="50.1" customHeight="1">
      <c r="B8481" s="92">
        <v>10636</v>
      </c>
      <c r="C8481" s="92" t="s">
        <v>19314</v>
      </c>
      <c r="D8481" s="92" t="s">
        <v>16114</v>
      </c>
      <c r="E8481" s="104">
        <v>262067.14</v>
      </c>
    </row>
    <row r="8482" spans="2:5" ht="50.1" customHeight="1">
      <c r="B8482" s="92">
        <v>10637</v>
      </c>
      <c r="C8482" s="92" t="s">
        <v>19315</v>
      </c>
      <c r="D8482" s="92" t="s">
        <v>16114</v>
      </c>
      <c r="E8482" s="104">
        <v>274124.99</v>
      </c>
    </row>
    <row r="8483" spans="2:5" ht="50.1" customHeight="1">
      <c r="B8483" s="92">
        <v>517</v>
      </c>
      <c r="C8483" s="92" t="s">
        <v>19316</v>
      </c>
      <c r="D8483" s="92" t="s">
        <v>6213</v>
      </c>
      <c r="E8483" s="104">
        <v>7.65</v>
      </c>
    </row>
    <row r="8484" spans="2:5" ht="50.1" customHeight="1">
      <c r="B8484" s="92">
        <v>41904</v>
      </c>
      <c r="C8484" s="92" t="s">
        <v>19317</v>
      </c>
      <c r="D8484" s="92" t="s">
        <v>16122</v>
      </c>
      <c r="E8484" s="104">
        <v>2371.27</v>
      </c>
    </row>
    <row r="8485" spans="2:5" ht="50.1" customHeight="1">
      <c r="B8485" s="92">
        <v>41905</v>
      </c>
      <c r="C8485" s="92" t="s">
        <v>19318</v>
      </c>
      <c r="D8485" s="92" t="s">
        <v>16116</v>
      </c>
      <c r="E8485" s="104">
        <v>2.17</v>
      </c>
    </row>
    <row r="8486" spans="2:5" ht="50.1" customHeight="1">
      <c r="B8486" s="92">
        <v>41903</v>
      </c>
      <c r="C8486" s="92" t="s">
        <v>19319</v>
      </c>
      <c r="D8486" s="92" t="s">
        <v>16116</v>
      </c>
      <c r="E8486" s="104">
        <v>2.44</v>
      </c>
    </row>
    <row r="8487" spans="2:5" ht="50.1" customHeight="1">
      <c r="B8487" s="92">
        <v>37534</v>
      </c>
      <c r="C8487" s="92" t="s">
        <v>19320</v>
      </c>
      <c r="D8487" s="92" t="s">
        <v>16116</v>
      </c>
      <c r="E8487" s="104">
        <v>15.19</v>
      </c>
    </row>
    <row r="8488" spans="2:5" ht="50.1" customHeight="1">
      <c r="B8488" s="92">
        <v>37535</v>
      </c>
      <c r="C8488" s="92" t="s">
        <v>19321</v>
      </c>
      <c r="D8488" s="92" t="s">
        <v>16116</v>
      </c>
      <c r="E8488" s="104">
        <v>15.19</v>
      </c>
    </row>
    <row r="8489" spans="2:5" ht="50.1" customHeight="1">
      <c r="B8489" s="92">
        <v>37533</v>
      </c>
      <c r="C8489" s="92" t="s">
        <v>19322</v>
      </c>
      <c r="D8489" s="92" t="s">
        <v>16116</v>
      </c>
      <c r="E8489" s="104">
        <v>15.19</v>
      </c>
    </row>
    <row r="8490" spans="2:5" ht="50.1" customHeight="1">
      <c r="B8490" s="92">
        <v>37537</v>
      </c>
      <c r="C8490" s="92" t="s">
        <v>19323</v>
      </c>
      <c r="D8490" s="92" t="s">
        <v>16116</v>
      </c>
      <c r="E8490" s="104">
        <v>11.5</v>
      </c>
    </row>
    <row r="8491" spans="2:5" ht="50.1" customHeight="1">
      <c r="B8491" s="92">
        <v>37536</v>
      </c>
      <c r="C8491" s="92" t="s">
        <v>19324</v>
      </c>
      <c r="D8491" s="92" t="s">
        <v>16116</v>
      </c>
      <c r="E8491" s="104">
        <v>11.5</v>
      </c>
    </row>
    <row r="8492" spans="2:5" ht="50.1" customHeight="1">
      <c r="B8492" s="92">
        <v>37532</v>
      </c>
      <c r="C8492" s="92" t="s">
        <v>19325</v>
      </c>
      <c r="D8492" s="92" t="s">
        <v>16116</v>
      </c>
      <c r="E8492" s="104">
        <v>11.5</v>
      </c>
    </row>
    <row r="8493" spans="2:5" ht="50.1" customHeight="1">
      <c r="B8493" s="92">
        <v>2696</v>
      </c>
      <c r="C8493" s="92" t="s">
        <v>19326</v>
      </c>
      <c r="D8493" s="92" t="s">
        <v>16113</v>
      </c>
      <c r="E8493" s="104">
        <v>14.51</v>
      </c>
    </row>
    <row r="8494" spans="2:5" ht="50.1" customHeight="1">
      <c r="B8494" s="92">
        <v>40928</v>
      </c>
      <c r="C8494" s="92" t="s">
        <v>19327</v>
      </c>
      <c r="D8494" s="92" t="s">
        <v>16119</v>
      </c>
      <c r="E8494" s="104">
        <v>2568.4899999999998</v>
      </c>
    </row>
    <row r="8495" spans="2:5" ht="50.1" customHeight="1">
      <c r="B8495" s="92">
        <v>4083</v>
      </c>
      <c r="C8495" s="92" t="s">
        <v>19328</v>
      </c>
      <c r="D8495" s="92" t="s">
        <v>16113</v>
      </c>
      <c r="E8495" s="104">
        <v>32.4</v>
      </c>
    </row>
    <row r="8496" spans="2:5" ht="50.1" customHeight="1">
      <c r="B8496" s="92">
        <v>40818</v>
      </c>
      <c r="C8496" s="92" t="s">
        <v>19329</v>
      </c>
      <c r="D8496" s="92" t="s">
        <v>16119</v>
      </c>
      <c r="E8496" s="104">
        <v>5732.52</v>
      </c>
    </row>
    <row r="8497" spans="2:5" ht="50.1" customHeight="1">
      <c r="B8497" s="92">
        <v>2705</v>
      </c>
      <c r="C8497" s="92" t="s">
        <v>19330</v>
      </c>
      <c r="D8497" s="92" t="s">
        <v>16125</v>
      </c>
      <c r="E8497" s="104">
        <v>0.61</v>
      </c>
    </row>
    <row r="8498" spans="2:5" ht="50.1" customHeight="1">
      <c r="B8498" s="92">
        <v>14250</v>
      </c>
      <c r="C8498" s="92" t="s">
        <v>19331</v>
      </c>
      <c r="D8498" s="92" t="s">
        <v>16125</v>
      </c>
      <c r="E8498" s="104">
        <v>0.62</v>
      </c>
    </row>
    <row r="8499" spans="2:5" ht="50.1" customHeight="1">
      <c r="B8499" s="92">
        <v>11683</v>
      </c>
      <c r="C8499" s="92" t="s">
        <v>19332</v>
      </c>
      <c r="D8499" s="92" t="s">
        <v>16114</v>
      </c>
      <c r="E8499" s="104">
        <v>24.25</v>
      </c>
    </row>
    <row r="8500" spans="2:5" ht="50.1" customHeight="1">
      <c r="B8500" s="92">
        <v>11684</v>
      </c>
      <c r="C8500" s="92" t="s">
        <v>19333</v>
      </c>
      <c r="D8500" s="92" t="s">
        <v>16114</v>
      </c>
      <c r="E8500" s="104">
        <v>26.55</v>
      </c>
    </row>
    <row r="8501" spans="2:5" ht="50.1" customHeight="1">
      <c r="B8501" s="92">
        <v>6141</v>
      </c>
      <c r="C8501" s="92" t="s">
        <v>19334</v>
      </c>
      <c r="D8501" s="92" t="s">
        <v>16114</v>
      </c>
      <c r="E8501" s="104">
        <v>3.39</v>
      </c>
    </row>
    <row r="8502" spans="2:5" ht="50.1" customHeight="1">
      <c r="B8502" s="92">
        <v>11681</v>
      </c>
      <c r="C8502" s="92" t="s">
        <v>19335</v>
      </c>
      <c r="D8502" s="92" t="s">
        <v>16114</v>
      </c>
      <c r="E8502" s="104">
        <v>6.05</v>
      </c>
    </row>
    <row r="8503" spans="2:5" ht="50.1" customHeight="1">
      <c r="B8503" s="92">
        <v>2706</v>
      </c>
      <c r="C8503" s="92" t="s">
        <v>19336</v>
      </c>
      <c r="D8503" s="92" t="s">
        <v>16113</v>
      </c>
      <c r="E8503" s="104">
        <v>72.510000000000005</v>
      </c>
    </row>
    <row r="8504" spans="2:5" ht="50.1" customHeight="1">
      <c r="B8504" s="92">
        <v>40811</v>
      </c>
      <c r="C8504" s="92" t="s">
        <v>19337</v>
      </c>
      <c r="D8504" s="92" t="s">
        <v>16119</v>
      </c>
      <c r="E8504" s="104">
        <v>12829.14</v>
      </c>
    </row>
    <row r="8505" spans="2:5" ht="50.1" customHeight="1">
      <c r="B8505" s="92">
        <v>2707</v>
      </c>
      <c r="C8505" s="92" t="s">
        <v>19338</v>
      </c>
      <c r="D8505" s="92" t="s">
        <v>16113</v>
      </c>
      <c r="E8505" s="104">
        <v>82.52</v>
      </c>
    </row>
    <row r="8506" spans="2:5" ht="50.1" customHeight="1">
      <c r="B8506" s="92">
        <v>40813</v>
      </c>
      <c r="C8506" s="92" t="s">
        <v>19339</v>
      </c>
      <c r="D8506" s="92" t="s">
        <v>16119</v>
      </c>
      <c r="E8506" s="104">
        <v>14602.2</v>
      </c>
    </row>
    <row r="8507" spans="2:5" ht="50.1" customHeight="1">
      <c r="B8507" s="92">
        <v>2708</v>
      </c>
      <c r="C8507" s="92" t="s">
        <v>19340</v>
      </c>
      <c r="D8507" s="92" t="s">
        <v>16113</v>
      </c>
      <c r="E8507" s="104">
        <v>112.81</v>
      </c>
    </row>
    <row r="8508" spans="2:5" ht="50.1" customHeight="1">
      <c r="B8508" s="92">
        <v>40814</v>
      </c>
      <c r="C8508" s="92" t="s">
        <v>19341</v>
      </c>
      <c r="D8508" s="92" t="s">
        <v>16119</v>
      </c>
      <c r="E8508" s="104">
        <v>19960.810000000001</v>
      </c>
    </row>
    <row r="8509" spans="2:5" ht="50.1" customHeight="1">
      <c r="B8509" s="92">
        <v>34779</v>
      </c>
      <c r="C8509" s="92" t="s">
        <v>19342</v>
      </c>
      <c r="D8509" s="92" t="s">
        <v>16113</v>
      </c>
      <c r="E8509" s="104">
        <v>73.56</v>
      </c>
    </row>
    <row r="8510" spans="2:5" ht="50.1" customHeight="1">
      <c r="B8510" s="92">
        <v>40936</v>
      </c>
      <c r="C8510" s="92" t="s">
        <v>19343</v>
      </c>
      <c r="D8510" s="92" t="s">
        <v>16119</v>
      </c>
      <c r="E8510" s="104">
        <v>13016.29</v>
      </c>
    </row>
    <row r="8511" spans="2:5" ht="50.1" customHeight="1">
      <c r="B8511" s="92">
        <v>34780</v>
      </c>
      <c r="C8511" s="92" t="s">
        <v>19344</v>
      </c>
      <c r="D8511" s="92" t="s">
        <v>16113</v>
      </c>
      <c r="E8511" s="104">
        <v>82.99</v>
      </c>
    </row>
    <row r="8512" spans="2:5" ht="50.1" customHeight="1">
      <c r="B8512" s="92">
        <v>40937</v>
      </c>
      <c r="C8512" s="92" t="s">
        <v>19345</v>
      </c>
      <c r="D8512" s="92" t="s">
        <v>16119</v>
      </c>
      <c r="E8512" s="104">
        <v>14684.94</v>
      </c>
    </row>
    <row r="8513" spans="2:5" ht="50.1" customHeight="1">
      <c r="B8513" s="92">
        <v>34782</v>
      </c>
      <c r="C8513" s="92" t="s">
        <v>19346</v>
      </c>
      <c r="D8513" s="92" t="s">
        <v>16113</v>
      </c>
      <c r="E8513" s="104">
        <v>113.73</v>
      </c>
    </row>
    <row r="8514" spans="2:5" ht="50.1" customHeight="1">
      <c r="B8514" s="92">
        <v>40938</v>
      </c>
      <c r="C8514" s="92" t="s">
        <v>19347</v>
      </c>
      <c r="D8514" s="92" t="s">
        <v>16119</v>
      </c>
      <c r="E8514" s="104">
        <v>20124.32</v>
      </c>
    </row>
    <row r="8515" spans="2:5" ht="50.1" customHeight="1">
      <c r="B8515" s="92">
        <v>34783</v>
      </c>
      <c r="C8515" s="92" t="s">
        <v>19348</v>
      </c>
      <c r="D8515" s="92" t="s">
        <v>16113</v>
      </c>
      <c r="E8515" s="104">
        <v>72.599999999999994</v>
      </c>
    </row>
    <row r="8516" spans="2:5" ht="50.1" customHeight="1">
      <c r="B8516" s="92">
        <v>40939</v>
      </c>
      <c r="C8516" s="92" t="s">
        <v>19349</v>
      </c>
      <c r="D8516" s="92" t="s">
        <v>16119</v>
      </c>
      <c r="E8516" s="104">
        <v>12846.29</v>
      </c>
    </row>
    <row r="8517" spans="2:5" ht="50.1" customHeight="1">
      <c r="B8517" s="92">
        <v>34785</v>
      </c>
      <c r="C8517" s="92" t="s">
        <v>19350</v>
      </c>
      <c r="D8517" s="92" t="s">
        <v>16113</v>
      </c>
      <c r="E8517" s="104">
        <v>56.79</v>
      </c>
    </row>
    <row r="8518" spans="2:5" ht="50.1" customHeight="1">
      <c r="B8518" s="92">
        <v>40940</v>
      </c>
      <c r="C8518" s="92" t="s">
        <v>19351</v>
      </c>
      <c r="D8518" s="92" t="s">
        <v>16119</v>
      </c>
      <c r="E8518" s="104">
        <v>10050.620000000001</v>
      </c>
    </row>
    <row r="8519" spans="2:5" ht="50.1" customHeight="1">
      <c r="B8519" s="92">
        <v>38403</v>
      </c>
      <c r="C8519" s="92" t="s">
        <v>19352</v>
      </c>
      <c r="D8519" s="92" t="s">
        <v>16114</v>
      </c>
      <c r="E8519" s="104">
        <v>29.95</v>
      </c>
    </row>
    <row r="8520" spans="2:5" ht="50.1" customHeight="1">
      <c r="B8520" s="92">
        <v>43494</v>
      </c>
      <c r="C8520" s="92" t="s">
        <v>19353</v>
      </c>
      <c r="D8520" s="92" t="s">
        <v>16119</v>
      </c>
      <c r="E8520" s="104">
        <v>112.27</v>
      </c>
    </row>
    <row r="8521" spans="2:5" ht="50.1" customHeight="1">
      <c r="B8521" s="92">
        <v>43482</v>
      </c>
      <c r="C8521" s="92" t="s">
        <v>19353</v>
      </c>
      <c r="D8521" s="92" t="s">
        <v>16113</v>
      </c>
      <c r="E8521" s="104">
        <v>0.6</v>
      </c>
    </row>
    <row r="8522" spans="2:5" ht="50.1" customHeight="1">
      <c r="B8522" s="92">
        <v>43483</v>
      </c>
      <c r="C8522" s="92" t="s">
        <v>19354</v>
      </c>
      <c r="D8522" s="92" t="s">
        <v>16113</v>
      </c>
      <c r="E8522" s="104">
        <v>1.07</v>
      </c>
    </row>
    <row r="8523" spans="2:5" ht="50.1" customHeight="1">
      <c r="B8523" s="92">
        <v>43495</v>
      </c>
      <c r="C8523" s="92" t="s">
        <v>19355</v>
      </c>
      <c r="D8523" s="92" t="s">
        <v>16119</v>
      </c>
      <c r="E8523" s="104">
        <v>201.17</v>
      </c>
    </row>
    <row r="8524" spans="2:5" ht="50.1" customHeight="1">
      <c r="B8524" s="92">
        <v>43484</v>
      </c>
      <c r="C8524" s="92" t="s">
        <v>19356</v>
      </c>
      <c r="D8524" s="92" t="s">
        <v>16113</v>
      </c>
      <c r="E8524" s="104">
        <v>0.94</v>
      </c>
    </row>
    <row r="8525" spans="2:5" ht="50.1" customHeight="1">
      <c r="B8525" s="92">
        <v>43496</v>
      </c>
      <c r="C8525" s="92" t="s">
        <v>19357</v>
      </c>
      <c r="D8525" s="92" t="s">
        <v>16119</v>
      </c>
      <c r="E8525" s="104">
        <v>176.6</v>
      </c>
    </row>
    <row r="8526" spans="2:5" ht="50.1" customHeight="1">
      <c r="B8526" s="92">
        <v>43485</v>
      </c>
      <c r="C8526" s="92" t="s">
        <v>19358</v>
      </c>
      <c r="D8526" s="92" t="s">
        <v>16113</v>
      </c>
      <c r="E8526" s="104">
        <v>0.84</v>
      </c>
    </row>
    <row r="8527" spans="2:5" ht="50.1" customHeight="1">
      <c r="B8527" s="92">
        <v>43497</v>
      </c>
      <c r="C8527" s="92" t="s">
        <v>19359</v>
      </c>
      <c r="D8527" s="92" t="s">
        <v>16119</v>
      </c>
      <c r="E8527" s="104">
        <v>158.03</v>
      </c>
    </row>
    <row r="8528" spans="2:5" ht="50.1" customHeight="1">
      <c r="B8528" s="92">
        <v>43499</v>
      </c>
      <c r="C8528" s="92" t="s">
        <v>19360</v>
      </c>
      <c r="D8528" s="92" t="s">
        <v>16119</v>
      </c>
      <c r="E8528" s="104">
        <v>177.3</v>
      </c>
    </row>
    <row r="8529" spans="2:5" ht="50.1" customHeight="1">
      <c r="B8529" s="92">
        <v>43487</v>
      </c>
      <c r="C8529" s="92" t="s">
        <v>19360</v>
      </c>
      <c r="D8529" s="92" t="s">
        <v>16113</v>
      </c>
      <c r="E8529" s="104">
        <v>0.94</v>
      </c>
    </row>
    <row r="8530" spans="2:5" ht="50.1" customHeight="1">
      <c r="B8530" s="92">
        <v>43486</v>
      </c>
      <c r="C8530" s="92" t="s">
        <v>19361</v>
      </c>
      <c r="D8530" s="92" t="s">
        <v>16113</v>
      </c>
      <c r="E8530" s="104">
        <v>0.56000000000000005</v>
      </c>
    </row>
    <row r="8531" spans="2:5" ht="50.1" customHeight="1">
      <c r="B8531" s="92">
        <v>43498</v>
      </c>
      <c r="C8531" s="92" t="s">
        <v>19362</v>
      </c>
      <c r="D8531" s="92" t="s">
        <v>16119</v>
      </c>
      <c r="E8531" s="104">
        <v>106.47</v>
      </c>
    </row>
    <row r="8532" spans="2:5" ht="50.1" customHeight="1">
      <c r="B8532" s="92">
        <v>43488</v>
      </c>
      <c r="C8532" s="92" t="s">
        <v>19363</v>
      </c>
      <c r="D8532" s="92" t="s">
        <v>16113</v>
      </c>
      <c r="E8532" s="104">
        <v>0.65</v>
      </c>
    </row>
    <row r="8533" spans="2:5" ht="50.1" customHeight="1">
      <c r="B8533" s="92">
        <v>43500</v>
      </c>
      <c r="C8533" s="92" t="s">
        <v>19364</v>
      </c>
      <c r="D8533" s="92" t="s">
        <v>16119</v>
      </c>
      <c r="E8533" s="104">
        <v>123.35</v>
      </c>
    </row>
    <row r="8534" spans="2:5" ht="50.1" customHeight="1">
      <c r="B8534" s="92">
        <v>43489</v>
      </c>
      <c r="C8534" s="92" t="s">
        <v>19365</v>
      </c>
      <c r="D8534" s="92" t="s">
        <v>16113</v>
      </c>
      <c r="E8534" s="104">
        <v>0.97</v>
      </c>
    </row>
    <row r="8535" spans="2:5" ht="50.1" customHeight="1">
      <c r="B8535" s="92">
        <v>43501</v>
      </c>
      <c r="C8535" s="92" t="s">
        <v>19366</v>
      </c>
      <c r="D8535" s="92" t="s">
        <v>16119</v>
      </c>
      <c r="E8535" s="104">
        <v>183.18</v>
      </c>
    </row>
    <row r="8536" spans="2:5" ht="50.1" customHeight="1">
      <c r="B8536" s="92">
        <v>43490</v>
      </c>
      <c r="C8536" s="92" t="s">
        <v>19367</v>
      </c>
      <c r="D8536" s="92" t="s">
        <v>16113</v>
      </c>
      <c r="E8536" s="104">
        <v>1.48</v>
      </c>
    </row>
    <row r="8537" spans="2:5" ht="50.1" customHeight="1">
      <c r="B8537" s="92">
        <v>43502</v>
      </c>
      <c r="C8537" s="92" t="s">
        <v>19368</v>
      </c>
      <c r="D8537" s="92" t="s">
        <v>16119</v>
      </c>
      <c r="E8537" s="104">
        <v>279.94</v>
      </c>
    </row>
    <row r="8538" spans="2:5" ht="50.1" customHeight="1">
      <c r="B8538" s="92">
        <v>43491</v>
      </c>
      <c r="C8538" s="92" t="s">
        <v>19369</v>
      </c>
      <c r="D8538" s="92" t="s">
        <v>16113</v>
      </c>
      <c r="E8538" s="104">
        <v>1.02</v>
      </c>
    </row>
    <row r="8539" spans="2:5" ht="50.1" customHeight="1">
      <c r="B8539" s="92">
        <v>43503</v>
      </c>
      <c r="C8539" s="92" t="s">
        <v>19370</v>
      </c>
      <c r="D8539" s="92" t="s">
        <v>16119</v>
      </c>
      <c r="E8539" s="104">
        <v>192.92</v>
      </c>
    </row>
    <row r="8540" spans="2:5" ht="50.1" customHeight="1">
      <c r="B8540" s="92">
        <v>43492</v>
      </c>
      <c r="C8540" s="92" t="s">
        <v>19371</v>
      </c>
      <c r="D8540" s="92" t="s">
        <v>16113</v>
      </c>
      <c r="E8540" s="104">
        <v>1.4</v>
      </c>
    </row>
    <row r="8541" spans="2:5" ht="50.1" customHeight="1">
      <c r="B8541" s="92">
        <v>43504</v>
      </c>
      <c r="C8541" s="92" t="s">
        <v>19372</v>
      </c>
      <c r="D8541" s="92" t="s">
        <v>16119</v>
      </c>
      <c r="E8541" s="104">
        <v>264.54000000000002</v>
      </c>
    </row>
    <row r="8542" spans="2:5" ht="50.1" customHeight="1">
      <c r="B8542" s="92">
        <v>43493</v>
      </c>
      <c r="C8542" s="92" t="s">
        <v>19373</v>
      </c>
      <c r="D8542" s="92" t="s">
        <v>16113</v>
      </c>
      <c r="E8542" s="104">
        <v>0.54</v>
      </c>
    </row>
    <row r="8543" spans="2:5" ht="50.1" customHeight="1">
      <c r="B8543" s="92">
        <v>43505</v>
      </c>
      <c r="C8543" s="92" t="s">
        <v>19374</v>
      </c>
      <c r="D8543" s="92" t="s">
        <v>16119</v>
      </c>
      <c r="E8543" s="104">
        <v>101.06</v>
      </c>
    </row>
    <row r="8544" spans="2:5" ht="50.1" customHeight="1">
      <c r="B8544" s="92">
        <v>37774</v>
      </c>
      <c r="C8544" s="92" t="s">
        <v>19375</v>
      </c>
      <c r="D8544" s="92" t="s">
        <v>16114</v>
      </c>
      <c r="E8544" s="104">
        <v>188694.18</v>
      </c>
    </row>
    <row r="8545" spans="2:5" ht="50.1" customHeight="1">
      <c r="B8545" s="92">
        <v>38630</v>
      </c>
      <c r="C8545" s="92" t="s">
        <v>19376</v>
      </c>
      <c r="D8545" s="92" t="s">
        <v>16114</v>
      </c>
      <c r="E8545" s="104">
        <v>925187.5</v>
      </c>
    </row>
    <row r="8546" spans="2:5" ht="50.1" customHeight="1">
      <c r="B8546" s="92">
        <v>38629</v>
      </c>
      <c r="C8546" s="92" t="s">
        <v>19377</v>
      </c>
      <c r="D8546" s="92" t="s">
        <v>16114</v>
      </c>
      <c r="E8546" s="104">
        <v>1377187.5</v>
      </c>
    </row>
    <row r="8547" spans="2:5" ht="50.1" customHeight="1">
      <c r="B8547" s="92">
        <v>38476</v>
      </c>
      <c r="C8547" s="92" t="s">
        <v>19378</v>
      </c>
      <c r="D8547" s="92" t="s">
        <v>16114</v>
      </c>
      <c r="E8547" s="104">
        <v>225.09</v>
      </c>
    </row>
    <row r="8548" spans="2:5" ht="50.1" customHeight="1">
      <c r="B8548" s="92">
        <v>38477</v>
      </c>
      <c r="C8548" s="92" t="s">
        <v>19379</v>
      </c>
      <c r="D8548" s="92" t="s">
        <v>16114</v>
      </c>
      <c r="E8548" s="104">
        <v>637.47</v>
      </c>
    </row>
    <row r="8549" spans="2:5" ht="50.1" customHeight="1">
      <c r="B8549" s="92">
        <v>40635</v>
      </c>
      <c r="C8549" s="92" t="s">
        <v>19380</v>
      </c>
      <c r="D8549" s="92" t="s">
        <v>16114</v>
      </c>
      <c r="E8549" s="104">
        <v>463149.35</v>
      </c>
    </row>
    <row r="8550" spans="2:5" ht="50.1" customHeight="1">
      <c r="B8550" s="92">
        <v>36483</v>
      </c>
      <c r="C8550" s="92" t="s">
        <v>19381</v>
      </c>
      <c r="D8550" s="92" t="s">
        <v>16114</v>
      </c>
      <c r="E8550" s="104">
        <v>419687.5</v>
      </c>
    </row>
    <row r="8551" spans="2:5" ht="50.1" customHeight="1">
      <c r="B8551" s="92">
        <v>14525</v>
      </c>
      <c r="C8551" s="92" t="s">
        <v>19382</v>
      </c>
      <c r="D8551" s="92" t="s">
        <v>16114</v>
      </c>
      <c r="E8551" s="104">
        <v>439437.5</v>
      </c>
    </row>
    <row r="8552" spans="2:5" ht="50.1" customHeight="1">
      <c r="B8552" s="92">
        <v>36482</v>
      </c>
      <c r="C8552" s="92" t="s">
        <v>19383</v>
      </c>
      <c r="D8552" s="92" t="s">
        <v>16114</v>
      </c>
      <c r="E8552" s="104">
        <v>376878.86</v>
      </c>
    </row>
    <row r="8553" spans="2:5" ht="50.1" customHeight="1">
      <c r="B8553" s="92">
        <v>36408</v>
      </c>
      <c r="C8553" s="92" t="s">
        <v>19384</v>
      </c>
      <c r="D8553" s="92" t="s">
        <v>16114</v>
      </c>
      <c r="E8553" s="104">
        <v>450300</v>
      </c>
    </row>
    <row r="8554" spans="2:5" ht="50.1" customHeight="1">
      <c r="B8554" s="92">
        <v>2723</v>
      </c>
      <c r="C8554" s="92" t="s">
        <v>19385</v>
      </c>
      <c r="D8554" s="92" t="s">
        <v>16114</v>
      </c>
      <c r="E8554" s="104">
        <v>345625</v>
      </c>
    </row>
    <row r="8555" spans="2:5" ht="50.1" customHeight="1">
      <c r="B8555" s="92">
        <v>36481</v>
      </c>
      <c r="C8555" s="92" t="s">
        <v>19386</v>
      </c>
      <c r="D8555" s="92" t="s">
        <v>16114</v>
      </c>
      <c r="E8555" s="104">
        <v>412281.25</v>
      </c>
    </row>
    <row r="8556" spans="2:5" ht="50.1" customHeight="1">
      <c r="B8556" s="92">
        <v>10685</v>
      </c>
      <c r="C8556" s="92" t="s">
        <v>19387</v>
      </c>
      <c r="D8556" s="92" t="s">
        <v>16114</v>
      </c>
      <c r="E8556" s="104">
        <v>395000</v>
      </c>
    </row>
    <row r="8557" spans="2:5" ht="50.1" customHeight="1">
      <c r="B8557" s="92">
        <v>40636</v>
      </c>
      <c r="C8557" s="92" t="s">
        <v>19388</v>
      </c>
      <c r="D8557" s="92" t="s">
        <v>16114</v>
      </c>
      <c r="E8557" s="104">
        <v>445868.1</v>
      </c>
    </row>
    <row r="8558" spans="2:5" ht="50.1" customHeight="1">
      <c r="B8558" s="92">
        <v>4111</v>
      </c>
      <c r="C8558" s="92" t="s">
        <v>19389</v>
      </c>
      <c r="D8558" s="92" t="s">
        <v>16114</v>
      </c>
      <c r="E8558" s="104">
        <v>29</v>
      </c>
    </row>
    <row r="8559" spans="2:5" ht="50.1" customHeight="1">
      <c r="B8559" s="92">
        <v>26021</v>
      </c>
      <c r="C8559" s="92" t="s">
        <v>19390</v>
      </c>
      <c r="D8559" s="92" t="s">
        <v>16114</v>
      </c>
      <c r="E8559" s="104">
        <v>62.29</v>
      </c>
    </row>
    <row r="8560" spans="2:5" ht="50.1" customHeight="1">
      <c r="B8560" s="92">
        <v>12</v>
      </c>
      <c r="C8560" s="92" t="s">
        <v>19391</v>
      </c>
      <c r="D8560" s="92" t="s">
        <v>16114</v>
      </c>
      <c r="E8560" s="104">
        <v>7.75</v>
      </c>
    </row>
    <row r="8561" spans="2:5" ht="50.1" customHeight="1">
      <c r="B8561" s="92">
        <v>37554</v>
      </c>
      <c r="C8561" s="92" t="s">
        <v>19392</v>
      </c>
      <c r="D8561" s="92" t="s">
        <v>16114</v>
      </c>
      <c r="E8561" s="104">
        <v>117.43</v>
      </c>
    </row>
    <row r="8562" spans="2:5" ht="50.1" customHeight="1">
      <c r="B8562" s="92">
        <v>37555</v>
      </c>
      <c r="C8562" s="92" t="s">
        <v>19393</v>
      </c>
      <c r="D8562" s="92" t="s">
        <v>16114</v>
      </c>
      <c r="E8562" s="104">
        <v>142.85</v>
      </c>
    </row>
    <row r="8563" spans="2:5" ht="50.1" customHeight="1">
      <c r="B8563" s="92">
        <v>10902</v>
      </c>
      <c r="C8563" s="92" t="s">
        <v>19394</v>
      </c>
      <c r="D8563" s="92" t="s">
        <v>16114</v>
      </c>
      <c r="E8563" s="104">
        <v>35.840000000000003</v>
      </c>
    </row>
    <row r="8564" spans="2:5" ht="50.1" customHeight="1">
      <c r="B8564" s="92">
        <v>20965</v>
      </c>
      <c r="C8564" s="92" t="s">
        <v>19395</v>
      </c>
      <c r="D8564" s="92" t="s">
        <v>16114</v>
      </c>
      <c r="E8564" s="104">
        <v>36.18</v>
      </c>
    </row>
    <row r="8565" spans="2:5" ht="50.1" customHeight="1">
      <c r="B8565" s="92">
        <v>20966</v>
      </c>
      <c r="C8565" s="92" t="s">
        <v>19396</v>
      </c>
      <c r="D8565" s="92" t="s">
        <v>16114</v>
      </c>
      <c r="E8565" s="104">
        <v>38.950000000000003</v>
      </c>
    </row>
    <row r="8566" spans="2:5" ht="50.1" customHeight="1">
      <c r="B8566" s="92">
        <v>10903</v>
      </c>
      <c r="C8566" s="92" t="s">
        <v>19397</v>
      </c>
      <c r="D8566" s="92" t="s">
        <v>16114</v>
      </c>
      <c r="E8566" s="104">
        <v>59.04</v>
      </c>
    </row>
    <row r="8567" spans="2:5" ht="50.1" customHeight="1">
      <c r="B8567" s="92">
        <v>20967</v>
      </c>
      <c r="C8567" s="92" t="s">
        <v>19398</v>
      </c>
      <c r="D8567" s="92" t="s">
        <v>16114</v>
      </c>
      <c r="E8567" s="104">
        <v>59.04</v>
      </c>
    </row>
    <row r="8568" spans="2:5" ht="50.1" customHeight="1">
      <c r="B8568" s="92">
        <v>20968</v>
      </c>
      <c r="C8568" s="92" t="s">
        <v>19399</v>
      </c>
      <c r="D8568" s="92" t="s">
        <v>16114</v>
      </c>
      <c r="E8568" s="104">
        <v>64.760000000000005</v>
      </c>
    </row>
    <row r="8569" spans="2:5" ht="50.1" customHeight="1">
      <c r="B8569" s="92">
        <v>11359</v>
      </c>
      <c r="C8569" s="92" t="s">
        <v>19400</v>
      </c>
      <c r="D8569" s="92" t="s">
        <v>16114</v>
      </c>
      <c r="E8569" s="104">
        <v>565</v>
      </c>
    </row>
    <row r="8570" spans="2:5" ht="50.1" customHeight="1">
      <c r="B8570" s="92">
        <v>39017</v>
      </c>
      <c r="C8570" s="92" t="s">
        <v>19401</v>
      </c>
      <c r="D8570" s="92" t="s">
        <v>16114</v>
      </c>
      <c r="E8570" s="104">
        <v>0.14000000000000001</v>
      </c>
    </row>
    <row r="8571" spans="2:5" ht="50.1" customHeight="1">
      <c r="B8571" s="92">
        <v>39315</v>
      </c>
      <c r="C8571" s="92" t="s">
        <v>19402</v>
      </c>
      <c r="D8571" s="92" t="s">
        <v>16114</v>
      </c>
      <c r="E8571" s="104">
        <v>0.23</v>
      </c>
    </row>
    <row r="8572" spans="2:5" ht="50.1" customHeight="1">
      <c r="B8572" s="92">
        <v>39016</v>
      </c>
      <c r="C8572" s="92" t="s">
        <v>19403</v>
      </c>
      <c r="D8572" s="92" t="s">
        <v>16114</v>
      </c>
      <c r="E8572" s="104">
        <v>0.23</v>
      </c>
    </row>
    <row r="8573" spans="2:5" ht="50.1" customHeight="1">
      <c r="B8573" s="92">
        <v>40432</v>
      </c>
      <c r="C8573" s="92" t="s">
        <v>19404</v>
      </c>
      <c r="D8573" s="92" t="s">
        <v>16114</v>
      </c>
      <c r="E8573" s="104">
        <v>1.8</v>
      </c>
    </row>
    <row r="8574" spans="2:5" ht="50.1" customHeight="1">
      <c r="B8574" s="92">
        <v>39481</v>
      </c>
      <c r="C8574" s="92" t="s">
        <v>19405</v>
      </c>
      <c r="D8574" s="92" t="s">
        <v>16114</v>
      </c>
      <c r="E8574" s="104">
        <v>1.1299999999999999</v>
      </c>
    </row>
    <row r="8575" spans="2:5" ht="50.1" customHeight="1">
      <c r="B8575" s="92">
        <v>40433</v>
      </c>
      <c r="C8575" s="92" t="s">
        <v>19406</v>
      </c>
      <c r="D8575" s="92" t="s">
        <v>16114</v>
      </c>
      <c r="E8575" s="104">
        <v>1</v>
      </c>
    </row>
    <row r="8576" spans="2:5" ht="50.1" customHeight="1">
      <c r="B8576" s="92">
        <v>20219</v>
      </c>
      <c r="C8576" s="92" t="s">
        <v>19407</v>
      </c>
      <c r="D8576" s="92" t="s">
        <v>16114</v>
      </c>
      <c r="E8576" s="104">
        <v>74000</v>
      </c>
    </row>
    <row r="8577" spans="2:5" ht="50.1" customHeight="1">
      <c r="B8577" s="92">
        <v>36484</v>
      </c>
      <c r="C8577" s="92" t="s">
        <v>19408</v>
      </c>
      <c r="D8577" s="92" t="s">
        <v>16114</v>
      </c>
      <c r="E8577" s="104">
        <v>157088.51999999999</v>
      </c>
    </row>
    <row r="8578" spans="2:5" ht="50.1" customHeight="1">
      <c r="B8578" s="92">
        <v>38367</v>
      </c>
      <c r="C8578" s="92" t="s">
        <v>19409</v>
      </c>
      <c r="D8578" s="92" t="s">
        <v>16114</v>
      </c>
      <c r="E8578" s="104">
        <v>12.09</v>
      </c>
    </row>
    <row r="8579" spans="2:5" ht="50.1" customHeight="1">
      <c r="B8579" s="92">
        <v>38368</v>
      </c>
      <c r="C8579" s="92" t="s">
        <v>19410</v>
      </c>
      <c r="D8579" s="92" t="s">
        <v>16114</v>
      </c>
      <c r="E8579" s="104">
        <v>5.88</v>
      </c>
    </row>
    <row r="8580" spans="2:5" ht="50.1" customHeight="1">
      <c r="B8580" s="92">
        <v>38091</v>
      </c>
      <c r="C8580" s="92" t="s">
        <v>19411</v>
      </c>
      <c r="D8580" s="92" t="s">
        <v>16114</v>
      </c>
      <c r="E8580" s="104">
        <v>1.66</v>
      </c>
    </row>
    <row r="8581" spans="2:5" ht="50.1" customHeight="1">
      <c r="B8581" s="92">
        <v>38095</v>
      </c>
      <c r="C8581" s="92" t="s">
        <v>19412</v>
      </c>
      <c r="D8581" s="92" t="s">
        <v>16114</v>
      </c>
      <c r="E8581" s="104">
        <v>3.51</v>
      </c>
    </row>
    <row r="8582" spans="2:5" ht="50.1" customHeight="1">
      <c r="B8582" s="92">
        <v>38092</v>
      </c>
      <c r="C8582" s="92" t="s">
        <v>19413</v>
      </c>
      <c r="D8582" s="92" t="s">
        <v>16114</v>
      </c>
      <c r="E8582" s="104">
        <v>1.57</v>
      </c>
    </row>
    <row r="8583" spans="2:5" ht="50.1" customHeight="1">
      <c r="B8583" s="92">
        <v>38093</v>
      </c>
      <c r="C8583" s="92" t="s">
        <v>19414</v>
      </c>
      <c r="D8583" s="92" t="s">
        <v>16114</v>
      </c>
      <c r="E8583" s="104">
        <v>1.62</v>
      </c>
    </row>
    <row r="8584" spans="2:5" ht="50.1" customHeight="1">
      <c r="B8584" s="92">
        <v>38096</v>
      </c>
      <c r="C8584" s="92" t="s">
        <v>19415</v>
      </c>
      <c r="D8584" s="92" t="s">
        <v>16114</v>
      </c>
      <c r="E8584" s="104">
        <v>3.77</v>
      </c>
    </row>
    <row r="8585" spans="2:5" ht="50.1" customHeight="1">
      <c r="B8585" s="92">
        <v>38094</v>
      </c>
      <c r="C8585" s="92" t="s">
        <v>19416</v>
      </c>
      <c r="D8585" s="92" t="s">
        <v>16114</v>
      </c>
      <c r="E8585" s="104">
        <v>1.99</v>
      </c>
    </row>
    <row r="8586" spans="2:5" ht="50.1" customHeight="1">
      <c r="B8586" s="92">
        <v>38097</v>
      </c>
      <c r="C8586" s="92" t="s">
        <v>19417</v>
      </c>
      <c r="D8586" s="92" t="s">
        <v>16114</v>
      </c>
      <c r="E8586" s="104">
        <v>4.05</v>
      </c>
    </row>
    <row r="8587" spans="2:5" ht="50.1" customHeight="1">
      <c r="B8587" s="92">
        <v>38098</v>
      </c>
      <c r="C8587" s="92" t="s">
        <v>19418</v>
      </c>
      <c r="D8587" s="92" t="s">
        <v>16114</v>
      </c>
      <c r="E8587" s="104">
        <v>4.05</v>
      </c>
    </row>
    <row r="8588" spans="2:5" ht="50.1" customHeight="1">
      <c r="B8588" s="92">
        <v>11186</v>
      </c>
      <c r="C8588" s="92" t="s">
        <v>19419</v>
      </c>
      <c r="D8588" s="92" t="s">
        <v>16112</v>
      </c>
      <c r="E8588" s="104">
        <v>244.62</v>
      </c>
    </row>
    <row r="8589" spans="2:5" ht="50.1" customHeight="1">
      <c r="B8589" s="92">
        <v>11558</v>
      </c>
      <c r="C8589" s="92" t="s">
        <v>19420</v>
      </c>
      <c r="D8589" s="92" t="s">
        <v>6215</v>
      </c>
      <c r="E8589" s="104">
        <v>10.38</v>
      </c>
    </row>
    <row r="8590" spans="2:5" ht="50.1" customHeight="1">
      <c r="B8590" s="92">
        <v>11557</v>
      </c>
      <c r="C8590" s="92" t="s">
        <v>19421</v>
      </c>
      <c r="D8590" s="92" t="s">
        <v>6215</v>
      </c>
      <c r="E8590" s="104">
        <v>26.27</v>
      </c>
    </row>
    <row r="8591" spans="2:5" ht="50.1" customHeight="1">
      <c r="B8591" s="92">
        <v>2759</v>
      </c>
      <c r="C8591" s="92" t="s">
        <v>19422</v>
      </c>
      <c r="D8591" s="92" t="s">
        <v>16114</v>
      </c>
      <c r="E8591" s="104">
        <v>4.8</v>
      </c>
    </row>
    <row r="8592" spans="2:5" ht="50.1" customHeight="1">
      <c r="B8592" s="92">
        <v>38124</v>
      </c>
      <c r="C8592" s="92" t="s">
        <v>19423</v>
      </c>
      <c r="D8592" s="92" t="s">
        <v>16114</v>
      </c>
      <c r="E8592" s="104">
        <v>22.29</v>
      </c>
    </row>
    <row r="8593" spans="2:5" ht="50.1" customHeight="1">
      <c r="B8593" s="92">
        <v>38380</v>
      </c>
      <c r="C8593" s="92" t="s">
        <v>19424</v>
      </c>
      <c r="D8593" s="92" t="s">
        <v>16114</v>
      </c>
      <c r="E8593" s="104">
        <v>19.21</v>
      </c>
    </row>
    <row r="8594" spans="2:5" ht="50.1" customHeight="1">
      <c r="B8594" s="92">
        <v>20059</v>
      </c>
      <c r="C8594" s="92" t="s">
        <v>19425</v>
      </c>
      <c r="D8594" s="92" t="s">
        <v>16114</v>
      </c>
      <c r="E8594" s="104">
        <v>14.56</v>
      </c>
    </row>
    <row r="8595" spans="2:5" ht="50.1" customHeight="1">
      <c r="B8595" s="92">
        <v>42429</v>
      </c>
      <c r="C8595" s="92" t="s">
        <v>19426</v>
      </c>
      <c r="D8595" s="92" t="s">
        <v>16114</v>
      </c>
      <c r="E8595" s="104">
        <v>3422.44</v>
      </c>
    </row>
    <row r="8596" spans="2:5" ht="50.1" customHeight="1">
      <c r="B8596" s="92">
        <v>38538</v>
      </c>
      <c r="C8596" s="92" t="s">
        <v>19427</v>
      </c>
      <c r="D8596" s="92" t="s">
        <v>16115</v>
      </c>
      <c r="E8596" s="104">
        <v>40</v>
      </c>
    </row>
    <row r="8597" spans="2:5" ht="50.1" customHeight="1">
      <c r="B8597" s="92">
        <v>38539</v>
      </c>
      <c r="C8597" s="92" t="s">
        <v>19428</v>
      </c>
      <c r="D8597" s="92" t="s">
        <v>16115</v>
      </c>
      <c r="E8597" s="104">
        <v>54.39</v>
      </c>
    </row>
    <row r="8598" spans="2:5" ht="50.1" customHeight="1">
      <c r="B8598" s="92">
        <v>38540</v>
      </c>
      <c r="C8598" s="92" t="s">
        <v>19429</v>
      </c>
      <c r="D8598" s="92" t="s">
        <v>16115</v>
      </c>
      <c r="E8598" s="104">
        <v>139.4</v>
      </c>
    </row>
    <row r="8599" spans="2:5" ht="50.1" customHeight="1">
      <c r="B8599" s="92">
        <v>38384</v>
      </c>
      <c r="C8599" s="92" t="s">
        <v>19430</v>
      </c>
      <c r="D8599" s="92" t="s">
        <v>16114</v>
      </c>
      <c r="E8599" s="104">
        <v>15.25</v>
      </c>
    </row>
    <row r="8600" spans="2:5" ht="50.1" customHeight="1">
      <c r="B8600" s="92">
        <v>13</v>
      </c>
      <c r="C8600" s="92" t="s">
        <v>19431</v>
      </c>
      <c r="D8600" s="92" t="s">
        <v>16116</v>
      </c>
      <c r="E8600" s="104">
        <v>11.93</v>
      </c>
    </row>
    <row r="8601" spans="2:5" ht="50.1" customHeight="1">
      <c r="B8601" s="92">
        <v>2762</v>
      </c>
      <c r="C8601" s="92" t="s">
        <v>19432</v>
      </c>
      <c r="D8601" s="92" t="s">
        <v>16115</v>
      </c>
      <c r="E8601" s="104">
        <v>6</v>
      </c>
    </row>
    <row r="8602" spans="2:5" ht="50.1" customHeight="1">
      <c r="B8602" s="92">
        <v>21142</v>
      </c>
      <c r="C8602" s="92" t="s">
        <v>19433</v>
      </c>
      <c r="D8602" s="92" t="s">
        <v>16114</v>
      </c>
      <c r="E8602" s="104">
        <v>17.670000000000002</v>
      </c>
    </row>
    <row r="8603" spans="2:5" ht="50.1" customHeight="1">
      <c r="B8603" s="92">
        <v>12865</v>
      </c>
      <c r="C8603" s="92" t="s">
        <v>19434</v>
      </c>
      <c r="D8603" s="92" t="s">
        <v>16113</v>
      </c>
      <c r="E8603" s="104">
        <v>15.21</v>
      </c>
    </row>
    <row r="8604" spans="2:5" ht="50.1" customHeight="1">
      <c r="B8604" s="92">
        <v>41074</v>
      </c>
      <c r="C8604" s="92" t="s">
        <v>19435</v>
      </c>
      <c r="D8604" s="92" t="s">
        <v>16119</v>
      </c>
      <c r="E8604" s="104">
        <v>2694.88</v>
      </c>
    </row>
    <row r="8605" spans="2:5" ht="50.1" customHeight="1">
      <c r="B8605" s="92">
        <v>4223</v>
      </c>
      <c r="C8605" s="92" t="s">
        <v>19436</v>
      </c>
      <c r="D8605" s="92" t="s">
        <v>6213</v>
      </c>
      <c r="E8605" s="104">
        <v>2.86</v>
      </c>
    </row>
    <row r="8606" spans="2:5" ht="50.1" customHeight="1">
      <c r="B8606" s="92">
        <v>37372</v>
      </c>
      <c r="C8606" s="92" t="s">
        <v>19437</v>
      </c>
      <c r="D8606" s="92" t="s">
        <v>16113</v>
      </c>
      <c r="E8606" s="104">
        <v>0.34</v>
      </c>
    </row>
    <row r="8607" spans="2:5" ht="50.1" customHeight="1">
      <c r="B8607" s="92">
        <v>40863</v>
      </c>
      <c r="C8607" s="92" t="s">
        <v>19438</v>
      </c>
      <c r="D8607" s="92" t="s">
        <v>16119</v>
      </c>
      <c r="E8607" s="104">
        <v>63.58</v>
      </c>
    </row>
    <row r="8608" spans="2:5" ht="50.1" customHeight="1">
      <c r="B8608" s="92">
        <v>38475</v>
      </c>
      <c r="C8608" s="92" t="s">
        <v>19439</v>
      </c>
      <c r="D8608" s="92" t="s">
        <v>16114</v>
      </c>
      <c r="E8608" s="104">
        <v>15.83</v>
      </c>
    </row>
    <row r="8609" spans="2:5" ht="50.1" customHeight="1">
      <c r="B8609" s="92">
        <v>38474</v>
      </c>
      <c r="C8609" s="92" t="s">
        <v>19440</v>
      </c>
      <c r="D8609" s="92" t="s">
        <v>16114</v>
      </c>
      <c r="E8609" s="104">
        <v>19.57</v>
      </c>
    </row>
    <row r="8610" spans="2:5" ht="50.1" customHeight="1">
      <c r="B8610" s="92">
        <v>10886</v>
      </c>
      <c r="C8610" s="92" t="s">
        <v>19441</v>
      </c>
      <c r="D8610" s="92" t="s">
        <v>16114</v>
      </c>
      <c r="E8610" s="104">
        <v>122.5</v>
      </c>
    </row>
    <row r="8611" spans="2:5" ht="50.1" customHeight="1">
      <c r="B8611" s="92">
        <v>10888</v>
      </c>
      <c r="C8611" s="92" t="s">
        <v>19442</v>
      </c>
      <c r="D8611" s="92" t="s">
        <v>16114</v>
      </c>
      <c r="E8611" s="104">
        <v>387.69</v>
      </c>
    </row>
    <row r="8612" spans="2:5" ht="50.1" customHeight="1">
      <c r="B8612" s="92">
        <v>10889</v>
      </c>
      <c r="C8612" s="92" t="s">
        <v>19443</v>
      </c>
      <c r="D8612" s="92" t="s">
        <v>16114</v>
      </c>
      <c r="E8612" s="104">
        <v>420</v>
      </c>
    </row>
    <row r="8613" spans="2:5" ht="50.1" customHeight="1">
      <c r="B8613" s="92">
        <v>10890</v>
      </c>
      <c r="C8613" s="92" t="s">
        <v>19444</v>
      </c>
      <c r="D8613" s="92" t="s">
        <v>16114</v>
      </c>
      <c r="E8613" s="104">
        <v>193.84</v>
      </c>
    </row>
    <row r="8614" spans="2:5" ht="50.1" customHeight="1">
      <c r="B8614" s="92">
        <v>10891</v>
      </c>
      <c r="C8614" s="92" t="s">
        <v>19445</v>
      </c>
      <c r="D8614" s="92" t="s">
        <v>16114</v>
      </c>
      <c r="E8614" s="104">
        <v>118.46</v>
      </c>
    </row>
    <row r="8615" spans="2:5" ht="50.1" customHeight="1">
      <c r="B8615" s="92">
        <v>10892</v>
      </c>
      <c r="C8615" s="92" t="s">
        <v>19446</v>
      </c>
      <c r="D8615" s="92" t="s">
        <v>16114</v>
      </c>
      <c r="E8615" s="104">
        <v>140</v>
      </c>
    </row>
    <row r="8616" spans="2:5" ht="50.1" customHeight="1">
      <c r="B8616" s="92">
        <v>20977</v>
      </c>
      <c r="C8616" s="92" t="s">
        <v>19447</v>
      </c>
      <c r="D8616" s="92" t="s">
        <v>16114</v>
      </c>
      <c r="E8616" s="104">
        <v>166.92</v>
      </c>
    </row>
    <row r="8617" spans="2:5" ht="50.1" customHeight="1">
      <c r="B8617" s="92">
        <v>3073</v>
      </c>
      <c r="C8617" s="92" t="s">
        <v>19448</v>
      </c>
      <c r="D8617" s="92" t="s">
        <v>16114</v>
      </c>
      <c r="E8617" s="104">
        <v>152.11000000000001</v>
      </c>
    </row>
    <row r="8618" spans="2:5" ht="50.1" customHeight="1">
      <c r="B8618" s="92">
        <v>3068</v>
      </c>
      <c r="C8618" s="92" t="s">
        <v>19449</v>
      </c>
      <c r="D8618" s="92" t="s">
        <v>16114</v>
      </c>
      <c r="E8618" s="104">
        <v>30.41</v>
      </c>
    </row>
    <row r="8619" spans="2:5" ht="50.1" customHeight="1">
      <c r="B8619" s="92">
        <v>3074</v>
      </c>
      <c r="C8619" s="92" t="s">
        <v>19450</v>
      </c>
      <c r="D8619" s="92" t="s">
        <v>16114</v>
      </c>
      <c r="E8619" s="104">
        <v>96.03</v>
      </c>
    </row>
    <row r="8620" spans="2:5" ht="50.1" customHeight="1">
      <c r="B8620" s="92">
        <v>3076</v>
      </c>
      <c r="C8620" s="92" t="s">
        <v>19451</v>
      </c>
      <c r="D8620" s="92" t="s">
        <v>16114</v>
      </c>
      <c r="E8620" s="104">
        <v>125.05</v>
      </c>
    </row>
    <row r="8621" spans="2:5" ht="50.1" customHeight="1">
      <c r="B8621" s="92">
        <v>3072</v>
      </c>
      <c r="C8621" s="92" t="s">
        <v>19452</v>
      </c>
      <c r="D8621" s="92" t="s">
        <v>16114</v>
      </c>
      <c r="E8621" s="104">
        <v>31.5</v>
      </c>
    </row>
    <row r="8622" spans="2:5" ht="50.1" customHeight="1">
      <c r="B8622" s="92">
        <v>3075</v>
      </c>
      <c r="C8622" s="92" t="s">
        <v>19453</v>
      </c>
      <c r="D8622" s="92" t="s">
        <v>16114</v>
      </c>
      <c r="E8622" s="104">
        <v>79.02</v>
      </c>
    </row>
    <row r="8623" spans="2:5" ht="50.1" customHeight="1">
      <c r="B8623" s="92">
        <v>10780</v>
      </c>
      <c r="C8623" s="92" t="s">
        <v>19454</v>
      </c>
      <c r="D8623" s="92" t="s">
        <v>16114</v>
      </c>
      <c r="E8623" s="104">
        <v>6.68</v>
      </c>
    </row>
    <row r="8624" spans="2:5" ht="50.1" customHeight="1">
      <c r="B8624" s="92">
        <v>10781</v>
      </c>
      <c r="C8624" s="92" t="s">
        <v>19455</v>
      </c>
      <c r="D8624" s="92" t="s">
        <v>16114</v>
      </c>
      <c r="E8624" s="104">
        <v>10.71</v>
      </c>
    </row>
    <row r="8625" spans="2:5" ht="50.1" customHeight="1">
      <c r="B8625" s="92">
        <v>20106</v>
      </c>
      <c r="C8625" s="92" t="s">
        <v>19456</v>
      </c>
      <c r="D8625" s="92" t="s">
        <v>16114</v>
      </c>
      <c r="E8625" s="104">
        <v>3.53</v>
      </c>
    </row>
    <row r="8626" spans="2:5" ht="50.1" customHeight="1">
      <c r="B8626" s="92">
        <v>20107</v>
      </c>
      <c r="C8626" s="92" t="s">
        <v>19457</v>
      </c>
      <c r="D8626" s="92" t="s">
        <v>16114</v>
      </c>
      <c r="E8626" s="104">
        <v>4.04</v>
      </c>
    </row>
    <row r="8627" spans="2:5" ht="50.1" customHeight="1">
      <c r="B8627" s="92">
        <v>20108</v>
      </c>
      <c r="C8627" s="92" t="s">
        <v>19458</v>
      </c>
      <c r="D8627" s="92" t="s">
        <v>16114</v>
      </c>
      <c r="E8627" s="104">
        <v>5.34</v>
      </c>
    </row>
    <row r="8628" spans="2:5" ht="50.1" customHeight="1">
      <c r="B8628" s="92">
        <v>20109</v>
      </c>
      <c r="C8628" s="92" t="s">
        <v>19459</v>
      </c>
      <c r="D8628" s="92" t="s">
        <v>16114</v>
      </c>
      <c r="E8628" s="104">
        <v>6.68</v>
      </c>
    </row>
    <row r="8629" spans="2:5" ht="50.1" customHeight="1">
      <c r="B8629" s="92">
        <v>34795</v>
      </c>
      <c r="C8629" s="92" t="s">
        <v>19460</v>
      </c>
      <c r="D8629" s="92" t="s">
        <v>16112</v>
      </c>
      <c r="E8629" s="104">
        <v>255.4</v>
      </c>
    </row>
    <row r="8630" spans="2:5" ht="50.1" customHeight="1">
      <c r="B8630" s="92">
        <v>34796</v>
      </c>
      <c r="C8630" s="92" t="s">
        <v>8611</v>
      </c>
      <c r="D8630" s="92" t="s">
        <v>16115</v>
      </c>
      <c r="E8630" s="104">
        <v>11.21</v>
      </c>
    </row>
    <row r="8631" spans="2:5" ht="50.1" customHeight="1">
      <c r="B8631" s="92">
        <v>11474</v>
      </c>
      <c r="C8631" s="92" t="s">
        <v>19461</v>
      </c>
      <c r="D8631" s="92" t="s">
        <v>16114</v>
      </c>
      <c r="E8631" s="104">
        <v>26.48</v>
      </c>
    </row>
    <row r="8632" spans="2:5" ht="50.1" customHeight="1">
      <c r="B8632" s="92">
        <v>11470</v>
      </c>
      <c r="C8632" s="92" t="s">
        <v>19462</v>
      </c>
      <c r="D8632" s="92" t="s">
        <v>16114</v>
      </c>
      <c r="E8632" s="104">
        <v>17.350000000000001</v>
      </c>
    </row>
    <row r="8633" spans="2:5" ht="50.1" customHeight="1">
      <c r="B8633" s="92">
        <v>11480</v>
      </c>
      <c r="C8633" s="92" t="s">
        <v>19463</v>
      </c>
      <c r="D8633" s="92" t="s">
        <v>6217</v>
      </c>
      <c r="E8633" s="104">
        <v>43.32</v>
      </c>
    </row>
    <row r="8634" spans="2:5" ht="50.1" customHeight="1">
      <c r="B8634" s="92">
        <v>38154</v>
      </c>
      <c r="C8634" s="92" t="s">
        <v>19464</v>
      </c>
      <c r="D8634" s="92" t="s">
        <v>6217</v>
      </c>
      <c r="E8634" s="104">
        <v>27.12</v>
      </c>
    </row>
    <row r="8635" spans="2:5" ht="50.1" customHeight="1">
      <c r="B8635" s="92">
        <v>11482</v>
      </c>
      <c r="C8635" s="92" t="s">
        <v>19465</v>
      </c>
      <c r="D8635" s="92" t="s">
        <v>6217</v>
      </c>
      <c r="E8635" s="104">
        <v>39.340000000000003</v>
      </c>
    </row>
    <row r="8636" spans="2:5" ht="50.1" customHeight="1">
      <c r="B8636" s="92">
        <v>3084</v>
      </c>
      <c r="C8636" s="92" t="s">
        <v>19466</v>
      </c>
      <c r="D8636" s="92" t="s">
        <v>6217</v>
      </c>
      <c r="E8636" s="104">
        <v>50.58</v>
      </c>
    </row>
    <row r="8637" spans="2:5" ht="50.1" customHeight="1">
      <c r="B8637" s="92">
        <v>3103</v>
      </c>
      <c r="C8637" s="92" t="s">
        <v>19467</v>
      </c>
      <c r="D8637" s="92" t="s">
        <v>16114</v>
      </c>
      <c r="E8637" s="104">
        <v>45.22</v>
      </c>
    </row>
    <row r="8638" spans="2:5" ht="50.1" customHeight="1">
      <c r="B8638" s="92">
        <v>11481</v>
      </c>
      <c r="C8638" s="92" t="s">
        <v>19468</v>
      </c>
      <c r="D8638" s="92" t="s">
        <v>16114</v>
      </c>
      <c r="E8638" s="104">
        <v>13.64</v>
      </c>
    </row>
    <row r="8639" spans="2:5" ht="50.1" customHeight="1">
      <c r="B8639" s="92">
        <v>3097</v>
      </c>
      <c r="C8639" s="92" t="s">
        <v>19469</v>
      </c>
      <c r="D8639" s="92" t="s">
        <v>6217</v>
      </c>
      <c r="E8639" s="104">
        <v>28.02</v>
      </c>
    </row>
    <row r="8640" spans="2:5" ht="50.1" customHeight="1">
      <c r="B8640" s="92">
        <v>38153</v>
      </c>
      <c r="C8640" s="92" t="s">
        <v>19470</v>
      </c>
      <c r="D8640" s="92" t="s">
        <v>6217</v>
      </c>
      <c r="E8640" s="104">
        <v>25.7</v>
      </c>
    </row>
    <row r="8641" spans="2:5" ht="50.1" customHeight="1">
      <c r="B8641" s="92">
        <v>3099</v>
      </c>
      <c r="C8641" s="92" t="s">
        <v>19471</v>
      </c>
      <c r="D8641" s="92" t="s">
        <v>6217</v>
      </c>
      <c r="E8641" s="104">
        <v>44.82</v>
      </c>
    </row>
    <row r="8642" spans="2:5" ht="50.1" customHeight="1">
      <c r="B8642" s="92">
        <v>3080</v>
      </c>
      <c r="C8642" s="92" t="s">
        <v>19472</v>
      </c>
      <c r="D8642" s="92" t="s">
        <v>6217</v>
      </c>
      <c r="E8642" s="104">
        <v>37.450000000000003</v>
      </c>
    </row>
    <row r="8643" spans="2:5" ht="50.1" customHeight="1">
      <c r="B8643" s="92">
        <v>3081</v>
      </c>
      <c r="C8643" s="92" t="s">
        <v>19473</v>
      </c>
      <c r="D8643" s="92" t="s">
        <v>6217</v>
      </c>
      <c r="E8643" s="104">
        <v>56.68</v>
      </c>
    </row>
    <row r="8644" spans="2:5" ht="50.1" customHeight="1">
      <c r="B8644" s="92">
        <v>38151</v>
      </c>
      <c r="C8644" s="92" t="s">
        <v>19474</v>
      </c>
      <c r="D8644" s="92" t="s">
        <v>6217</v>
      </c>
      <c r="E8644" s="104">
        <v>35.479999999999997</v>
      </c>
    </row>
    <row r="8645" spans="2:5" ht="50.1" customHeight="1">
      <c r="B8645" s="92">
        <v>11479</v>
      </c>
      <c r="C8645" s="92" t="s">
        <v>19475</v>
      </c>
      <c r="D8645" s="92" t="s">
        <v>16114</v>
      </c>
      <c r="E8645" s="104">
        <v>20.63</v>
      </c>
    </row>
    <row r="8646" spans="2:5" ht="50.1" customHeight="1">
      <c r="B8646" s="92">
        <v>38152</v>
      </c>
      <c r="C8646" s="92" t="s">
        <v>19476</v>
      </c>
      <c r="D8646" s="92" t="s">
        <v>6217</v>
      </c>
      <c r="E8646" s="104">
        <v>51.35</v>
      </c>
    </row>
    <row r="8647" spans="2:5" ht="50.1" customHeight="1">
      <c r="B8647" s="92">
        <v>11478</v>
      </c>
      <c r="C8647" s="92" t="s">
        <v>19477</v>
      </c>
      <c r="D8647" s="92" t="s">
        <v>16114</v>
      </c>
      <c r="E8647" s="104">
        <v>36.19</v>
      </c>
    </row>
    <row r="8648" spans="2:5" ht="50.1" customHeight="1">
      <c r="B8648" s="92">
        <v>3090</v>
      </c>
      <c r="C8648" s="92" t="s">
        <v>19478</v>
      </c>
      <c r="D8648" s="92" t="s">
        <v>6217</v>
      </c>
      <c r="E8648" s="104">
        <v>30.28</v>
      </c>
    </row>
    <row r="8649" spans="2:5" ht="50.1" customHeight="1">
      <c r="B8649" s="92">
        <v>3093</v>
      </c>
      <c r="C8649" s="92" t="s">
        <v>19479</v>
      </c>
      <c r="D8649" s="92" t="s">
        <v>6217</v>
      </c>
      <c r="E8649" s="104">
        <v>50.32</v>
      </c>
    </row>
    <row r="8650" spans="2:5" ht="50.1" customHeight="1">
      <c r="B8650" s="92">
        <v>11476</v>
      </c>
      <c r="C8650" s="92" t="s">
        <v>19480</v>
      </c>
      <c r="D8650" s="92" t="s">
        <v>16114</v>
      </c>
      <c r="E8650" s="104">
        <v>21.68</v>
      </c>
    </row>
    <row r="8651" spans="2:5" ht="50.1" customHeight="1">
      <c r="B8651" s="92">
        <v>3082</v>
      </c>
      <c r="C8651" s="92" t="s">
        <v>19481</v>
      </c>
      <c r="D8651" s="92" t="s">
        <v>6217</v>
      </c>
      <c r="E8651" s="104">
        <v>35.03</v>
      </c>
    </row>
    <row r="8652" spans="2:5" ht="50.1" customHeight="1">
      <c r="B8652" s="92">
        <v>11484</v>
      </c>
      <c r="C8652" s="92" t="s">
        <v>19482</v>
      </c>
      <c r="D8652" s="92" t="s">
        <v>16114</v>
      </c>
      <c r="E8652" s="104">
        <v>24.99</v>
      </c>
    </row>
    <row r="8653" spans="2:5" ht="50.1" customHeight="1">
      <c r="B8653" s="92">
        <v>38155</v>
      </c>
      <c r="C8653" s="92" t="s">
        <v>19483</v>
      </c>
      <c r="D8653" s="92" t="s">
        <v>16114</v>
      </c>
      <c r="E8653" s="104">
        <v>34.07</v>
      </c>
    </row>
    <row r="8654" spans="2:5" ht="50.1" customHeight="1">
      <c r="B8654" s="92">
        <v>11468</v>
      </c>
      <c r="C8654" s="92" t="s">
        <v>19484</v>
      </c>
      <c r="D8654" s="92" t="s">
        <v>16114</v>
      </c>
      <c r="E8654" s="104">
        <v>7.64</v>
      </c>
    </row>
    <row r="8655" spans="2:5" ht="50.1" customHeight="1">
      <c r="B8655" s="92">
        <v>11469</v>
      </c>
      <c r="C8655" s="92" t="s">
        <v>19485</v>
      </c>
      <c r="D8655" s="92" t="s">
        <v>16114</v>
      </c>
      <c r="E8655" s="104">
        <v>9.1300000000000008</v>
      </c>
    </row>
    <row r="8656" spans="2:5" ht="50.1" customHeight="1">
      <c r="B8656" s="92">
        <v>11477</v>
      </c>
      <c r="C8656" s="92" t="s">
        <v>19486</v>
      </c>
      <c r="D8656" s="92" t="s">
        <v>6217</v>
      </c>
      <c r="E8656" s="104">
        <v>41.5</v>
      </c>
    </row>
    <row r="8657" spans="2:5" ht="50.1" customHeight="1">
      <c r="B8657" s="92">
        <v>40311</v>
      </c>
      <c r="C8657" s="92" t="s">
        <v>19487</v>
      </c>
      <c r="D8657" s="92" t="s">
        <v>6217</v>
      </c>
      <c r="E8657" s="104">
        <v>40.07</v>
      </c>
    </row>
    <row r="8658" spans="2:5" ht="50.1" customHeight="1">
      <c r="B8658" s="92">
        <v>38165</v>
      </c>
      <c r="C8658" s="92" t="s">
        <v>19488</v>
      </c>
      <c r="D8658" s="92" t="s">
        <v>6217</v>
      </c>
      <c r="E8658" s="104">
        <v>49.93</v>
      </c>
    </row>
    <row r="8659" spans="2:5" ht="50.1" customHeight="1">
      <c r="B8659" s="92">
        <v>3096</v>
      </c>
      <c r="C8659" s="92" t="s">
        <v>19489</v>
      </c>
      <c r="D8659" s="92" t="s">
        <v>6217</v>
      </c>
      <c r="E8659" s="104">
        <v>23.04</v>
      </c>
    </row>
    <row r="8660" spans="2:5" ht="50.1" customHeight="1">
      <c r="B8660" s="92">
        <v>11456</v>
      </c>
      <c r="C8660" s="92" t="s">
        <v>19490</v>
      </c>
      <c r="D8660" s="92" t="s">
        <v>16114</v>
      </c>
      <c r="E8660" s="104">
        <v>11.06</v>
      </c>
    </row>
    <row r="8661" spans="2:5" ht="50.1" customHeight="1">
      <c r="B8661" s="92">
        <v>3119</v>
      </c>
      <c r="C8661" s="92" t="s">
        <v>19491</v>
      </c>
      <c r="D8661" s="92" t="s">
        <v>16114</v>
      </c>
      <c r="E8661" s="104">
        <v>1.64</v>
      </c>
    </row>
    <row r="8662" spans="2:5" ht="50.1" customHeight="1">
      <c r="B8662" s="92">
        <v>3122</v>
      </c>
      <c r="C8662" s="92" t="s">
        <v>19492</v>
      </c>
      <c r="D8662" s="92" t="s">
        <v>16114</v>
      </c>
      <c r="E8662" s="104">
        <v>2.31</v>
      </c>
    </row>
    <row r="8663" spans="2:5" ht="50.1" customHeight="1">
      <c r="B8663" s="92">
        <v>3121</v>
      </c>
      <c r="C8663" s="92" t="s">
        <v>19493</v>
      </c>
      <c r="D8663" s="92" t="s">
        <v>16114</v>
      </c>
      <c r="E8663" s="104">
        <v>3.58</v>
      </c>
    </row>
    <row r="8664" spans="2:5" ht="50.1" customHeight="1">
      <c r="B8664" s="92">
        <v>3120</v>
      </c>
      <c r="C8664" s="92" t="s">
        <v>19494</v>
      </c>
      <c r="D8664" s="92" t="s">
        <v>16114</v>
      </c>
      <c r="E8664" s="104">
        <v>5.65</v>
      </c>
    </row>
    <row r="8665" spans="2:5" ht="50.1" customHeight="1">
      <c r="B8665" s="92">
        <v>11455</v>
      </c>
      <c r="C8665" s="92" t="s">
        <v>19495</v>
      </c>
      <c r="D8665" s="92" t="s">
        <v>16114</v>
      </c>
      <c r="E8665" s="104">
        <v>7.93</v>
      </c>
    </row>
    <row r="8666" spans="2:5" ht="50.1" customHeight="1">
      <c r="B8666" s="92">
        <v>3111</v>
      </c>
      <c r="C8666" s="92" t="s">
        <v>19496</v>
      </c>
      <c r="D8666" s="92" t="s">
        <v>16114</v>
      </c>
      <c r="E8666" s="104">
        <v>18.98</v>
      </c>
    </row>
    <row r="8667" spans="2:5" ht="50.1" customHeight="1">
      <c r="B8667" s="92">
        <v>3108</v>
      </c>
      <c r="C8667" s="92" t="s">
        <v>19497</v>
      </c>
      <c r="D8667" s="92" t="s">
        <v>16114</v>
      </c>
      <c r="E8667" s="104">
        <v>19.91</v>
      </c>
    </row>
    <row r="8668" spans="2:5" ht="50.1" customHeight="1">
      <c r="B8668" s="92">
        <v>3105</v>
      </c>
      <c r="C8668" s="92" t="s">
        <v>19498</v>
      </c>
      <c r="D8668" s="92" t="s">
        <v>16114</v>
      </c>
      <c r="E8668" s="104">
        <v>30.93</v>
      </c>
    </row>
    <row r="8669" spans="2:5" ht="50.1" customHeight="1">
      <c r="B8669" s="92">
        <v>38178</v>
      </c>
      <c r="C8669" s="92" t="s">
        <v>19499</v>
      </c>
      <c r="D8669" s="92" t="s">
        <v>16114</v>
      </c>
      <c r="E8669" s="104">
        <v>20.22</v>
      </c>
    </row>
    <row r="8670" spans="2:5" ht="50.1" customHeight="1">
      <c r="B8670" s="92">
        <v>11458</v>
      </c>
      <c r="C8670" s="92" t="s">
        <v>19500</v>
      </c>
      <c r="D8670" s="92" t="s">
        <v>16114</v>
      </c>
      <c r="E8670" s="104">
        <v>17.71</v>
      </c>
    </row>
    <row r="8671" spans="2:5" ht="50.1" customHeight="1">
      <c r="B8671" s="92">
        <v>42481</v>
      </c>
      <c r="C8671" s="92" t="s">
        <v>19501</v>
      </c>
      <c r="D8671" s="92" t="s">
        <v>16112</v>
      </c>
      <c r="E8671" s="104">
        <v>14.04</v>
      </c>
    </row>
    <row r="8672" spans="2:5" ht="50.1" customHeight="1">
      <c r="B8672" s="92">
        <v>43458</v>
      </c>
      <c r="C8672" s="92" t="s">
        <v>19502</v>
      </c>
      <c r="D8672" s="92" t="s">
        <v>16113</v>
      </c>
      <c r="E8672" s="104">
        <v>0.04</v>
      </c>
    </row>
    <row r="8673" spans="2:5" ht="50.1" customHeight="1">
      <c r="B8673" s="92">
        <v>43470</v>
      </c>
      <c r="C8673" s="92" t="s">
        <v>19503</v>
      </c>
      <c r="D8673" s="92" t="s">
        <v>16119</v>
      </c>
      <c r="E8673" s="104">
        <v>7.37</v>
      </c>
    </row>
    <row r="8674" spans="2:5" ht="50.1" customHeight="1">
      <c r="B8674" s="92">
        <v>43459</v>
      </c>
      <c r="C8674" s="92" t="s">
        <v>19504</v>
      </c>
      <c r="D8674" s="92" t="s">
        <v>16113</v>
      </c>
      <c r="E8674" s="104">
        <v>0.34</v>
      </c>
    </row>
    <row r="8675" spans="2:5" ht="50.1" customHeight="1">
      <c r="B8675" s="92">
        <v>43471</v>
      </c>
      <c r="C8675" s="92" t="s">
        <v>19505</v>
      </c>
      <c r="D8675" s="92" t="s">
        <v>16119</v>
      </c>
      <c r="E8675" s="104">
        <v>64.61</v>
      </c>
    </row>
    <row r="8676" spans="2:5" ht="50.1" customHeight="1">
      <c r="B8676" s="92">
        <v>43460</v>
      </c>
      <c r="C8676" s="92" t="s">
        <v>19506</v>
      </c>
      <c r="D8676" s="92" t="s">
        <v>16113</v>
      </c>
      <c r="E8676" s="104">
        <v>0.55000000000000004</v>
      </c>
    </row>
    <row r="8677" spans="2:5" ht="50.1" customHeight="1">
      <c r="B8677" s="92">
        <v>43472</v>
      </c>
      <c r="C8677" s="92" t="s">
        <v>19507</v>
      </c>
      <c r="D8677" s="92" t="s">
        <v>16119</v>
      </c>
      <c r="E8677" s="104">
        <v>103.26</v>
      </c>
    </row>
    <row r="8678" spans="2:5" ht="50.1" customHeight="1">
      <c r="B8678" s="92">
        <v>43461</v>
      </c>
      <c r="C8678" s="92" t="s">
        <v>19508</v>
      </c>
      <c r="D8678" s="92" t="s">
        <v>16113</v>
      </c>
      <c r="E8678" s="104">
        <v>0.24</v>
      </c>
    </row>
    <row r="8679" spans="2:5" ht="50.1" customHeight="1">
      <c r="B8679" s="92">
        <v>43473</v>
      </c>
      <c r="C8679" s="92" t="s">
        <v>19509</v>
      </c>
      <c r="D8679" s="92" t="s">
        <v>16119</v>
      </c>
      <c r="E8679" s="104">
        <v>45.84</v>
      </c>
    </row>
    <row r="8680" spans="2:5" ht="50.1" customHeight="1">
      <c r="B8680" s="92">
        <v>43475</v>
      </c>
      <c r="C8680" s="92" t="s">
        <v>19510</v>
      </c>
      <c r="D8680" s="92" t="s">
        <v>16119</v>
      </c>
      <c r="E8680" s="104">
        <v>14.2</v>
      </c>
    </row>
    <row r="8681" spans="2:5" ht="50.1" customHeight="1">
      <c r="B8681" s="92">
        <v>43463</v>
      </c>
      <c r="C8681" s="92" t="s">
        <v>19510</v>
      </c>
      <c r="D8681" s="92" t="s">
        <v>16113</v>
      </c>
      <c r="E8681" s="104">
        <v>0.08</v>
      </c>
    </row>
    <row r="8682" spans="2:5" ht="50.1" customHeight="1">
      <c r="B8682" s="92">
        <v>43462</v>
      </c>
      <c r="C8682" s="92" t="s">
        <v>19511</v>
      </c>
      <c r="D8682" s="92" t="s">
        <v>16113</v>
      </c>
      <c r="E8682" s="104">
        <v>0.01</v>
      </c>
    </row>
    <row r="8683" spans="2:5" ht="50.1" customHeight="1">
      <c r="B8683" s="92">
        <v>43474</v>
      </c>
      <c r="C8683" s="92" t="s">
        <v>19512</v>
      </c>
      <c r="D8683" s="92" t="s">
        <v>16119</v>
      </c>
      <c r="E8683" s="104">
        <v>1.46</v>
      </c>
    </row>
    <row r="8684" spans="2:5" ht="50.1" customHeight="1">
      <c r="B8684" s="92">
        <v>43464</v>
      </c>
      <c r="C8684" s="92" t="s">
        <v>19513</v>
      </c>
      <c r="D8684" s="92" t="s">
        <v>16113</v>
      </c>
      <c r="E8684" s="104">
        <v>0.01</v>
      </c>
    </row>
    <row r="8685" spans="2:5" ht="50.1" customHeight="1">
      <c r="B8685" s="92">
        <v>43476</v>
      </c>
      <c r="C8685" s="92" t="s">
        <v>19514</v>
      </c>
      <c r="D8685" s="92" t="s">
        <v>16119</v>
      </c>
      <c r="E8685" s="104">
        <v>0.01</v>
      </c>
    </row>
    <row r="8686" spans="2:5" ht="50.1" customHeight="1">
      <c r="B8686" s="92">
        <v>43465</v>
      </c>
      <c r="C8686" s="92" t="s">
        <v>19515</v>
      </c>
      <c r="D8686" s="92" t="s">
        <v>16113</v>
      </c>
      <c r="E8686" s="104">
        <v>0.48</v>
      </c>
    </row>
    <row r="8687" spans="2:5" ht="50.1" customHeight="1">
      <c r="B8687" s="92">
        <v>43477</v>
      </c>
      <c r="C8687" s="92" t="s">
        <v>19516</v>
      </c>
      <c r="D8687" s="92" t="s">
        <v>16119</v>
      </c>
      <c r="E8687" s="104">
        <v>91.21</v>
      </c>
    </row>
    <row r="8688" spans="2:5" ht="50.1" customHeight="1">
      <c r="B8688" s="92">
        <v>43466</v>
      </c>
      <c r="C8688" s="92" t="s">
        <v>19517</v>
      </c>
      <c r="D8688" s="92" t="s">
        <v>16113</v>
      </c>
      <c r="E8688" s="104">
        <v>1.1599999999999999</v>
      </c>
    </row>
    <row r="8689" spans="2:5" ht="50.1" customHeight="1">
      <c r="B8689" s="92">
        <v>43478</v>
      </c>
      <c r="C8689" s="92" t="s">
        <v>19518</v>
      </c>
      <c r="D8689" s="92" t="s">
        <v>16119</v>
      </c>
      <c r="E8689" s="104">
        <v>219.5</v>
      </c>
    </row>
    <row r="8690" spans="2:5" ht="50.1" customHeight="1">
      <c r="B8690" s="92">
        <v>43467</v>
      </c>
      <c r="C8690" s="92" t="s">
        <v>19519</v>
      </c>
      <c r="D8690" s="92" t="s">
        <v>16113</v>
      </c>
      <c r="E8690" s="104">
        <v>0.34</v>
      </c>
    </row>
    <row r="8691" spans="2:5" ht="50.1" customHeight="1">
      <c r="B8691" s="92">
        <v>43479</v>
      </c>
      <c r="C8691" s="92" t="s">
        <v>19520</v>
      </c>
      <c r="D8691" s="92" t="s">
        <v>16119</v>
      </c>
      <c r="E8691" s="104">
        <v>64.08</v>
      </c>
    </row>
    <row r="8692" spans="2:5" ht="50.1" customHeight="1">
      <c r="B8692" s="92">
        <v>43468</v>
      </c>
      <c r="C8692" s="92" t="s">
        <v>19521</v>
      </c>
      <c r="D8692" s="92" t="s">
        <v>16113</v>
      </c>
      <c r="E8692" s="104">
        <v>0.82</v>
      </c>
    </row>
    <row r="8693" spans="2:5" ht="50.1" customHeight="1">
      <c r="B8693" s="92">
        <v>43480</v>
      </c>
      <c r="C8693" s="92" t="s">
        <v>19522</v>
      </c>
      <c r="D8693" s="92" t="s">
        <v>16119</v>
      </c>
      <c r="E8693" s="104">
        <v>155.5</v>
      </c>
    </row>
    <row r="8694" spans="2:5" ht="50.1" customHeight="1">
      <c r="B8694" s="92">
        <v>43469</v>
      </c>
      <c r="C8694" s="92" t="s">
        <v>19523</v>
      </c>
      <c r="D8694" s="92" t="s">
        <v>16113</v>
      </c>
      <c r="E8694" s="104">
        <v>0.05</v>
      </c>
    </row>
    <row r="8695" spans="2:5" ht="50.1" customHeight="1">
      <c r="B8695" s="92">
        <v>43481</v>
      </c>
      <c r="C8695" s="92" t="s">
        <v>19524</v>
      </c>
      <c r="D8695" s="92" t="s">
        <v>16119</v>
      </c>
      <c r="E8695" s="104">
        <v>10.25</v>
      </c>
    </row>
    <row r="8696" spans="2:5" ht="50.1" customHeight="1">
      <c r="B8696" s="92">
        <v>11461</v>
      </c>
      <c r="C8696" s="92" t="s">
        <v>19525</v>
      </c>
      <c r="D8696" s="92" t="s">
        <v>16114</v>
      </c>
      <c r="E8696" s="104">
        <v>4.49</v>
      </c>
    </row>
    <row r="8697" spans="2:5" ht="50.1" customHeight="1">
      <c r="B8697" s="92">
        <v>3106</v>
      </c>
      <c r="C8697" s="92" t="s">
        <v>19526</v>
      </c>
      <c r="D8697" s="92" t="s">
        <v>16114</v>
      </c>
      <c r="E8697" s="104">
        <v>3.41</v>
      </c>
    </row>
    <row r="8698" spans="2:5" ht="50.1" customHeight="1">
      <c r="B8698" s="92">
        <v>3107</v>
      </c>
      <c r="C8698" s="92" t="s">
        <v>19527</v>
      </c>
      <c r="D8698" s="92" t="s">
        <v>16114</v>
      </c>
      <c r="E8698" s="104">
        <v>2.87</v>
      </c>
    </row>
    <row r="8699" spans="2:5" ht="50.1" customHeight="1">
      <c r="B8699" s="92">
        <v>25951</v>
      </c>
      <c r="C8699" s="92" t="s">
        <v>19528</v>
      </c>
      <c r="D8699" s="92" t="s">
        <v>16116</v>
      </c>
      <c r="E8699" s="104">
        <v>1.61</v>
      </c>
    </row>
    <row r="8700" spans="2:5" ht="50.1" customHeight="1">
      <c r="B8700" s="92">
        <v>3123</v>
      </c>
      <c r="C8700" s="92" t="s">
        <v>19529</v>
      </c>
      <c r="D8700" s="92" t="s">
        <v>16116</v>
      </c>
      <c r="E8700" s="104">
        <v>1.5</v>
      </c>
    </row>
    <row r="8701" spans="2:5" ht="50.1" customHeight="1">
      <c r="B8701" s="92">
        <v>38125</v>
      </c>
      <c r="C8701" s="92" t="s">
        <v>19530</v>
      </c>
      <c r="D8701" s="92" t="s">
        <v>16116</v>
      </c>
      <c r="E8701" s="104">
        <v>0.68</v>
      </c>
    </row>
    <row r="8702" spans="2:5" ht="50.1" customHeight="1">
      <c r="B8702" s="92">
        <v>39014</v>
      </c>
      <c r="C8702" s="92" t="s">
        <v>19531</v>
      </c>
      <c r="D8702" s="92" t="s">
        <v>16116</v>
      </c>
      <c r="E8702" s="104">
        <v>12.64</v>
      </c>
    </row>
    <row r="8703" spans="2:5" ht="50.1" customHeight="1">
      <c r="B8703" s="92">
        <v>11894</v>
      </c>
      <c r="C8703" s="92" t="s">
        <v>19532</v>
      </c>
      <c r="D8703" s="92" t="s">
        <v>16114</v>
      </c>
      <c r="E8703" s="104">
        <v>488.44</v>
      </c>
    </row>
    <row r="8704" spans="2:5" ht="50.1" customHeight="1">
      <c r="B8704" s="92">
        <v>39365</v>
      </c>
      <c r="C8704" s="92" t="s">
        <v>19533</v>
      </c>
      <c r="D8704" s="92" t="s">
        <v>16114</v>
      </c>
      <c r="E8704" s="104">
        <v>901.14</v>
      </c>
    </row>
    <row r="8705" spans="2:5" ht="50.1" customHeight="1">
      <c r="B8705" s="92">
        <v>39366</v>
      </c>
      <c r="C8705" s="92" t="s">
        <v>19534</v>
      </c>
      <c r="D8705" s="92" t="s">
        <v>16114</v>
      </c>
      <c r="E8705" s="104">
        <v>2307.31</v>
      </c>
    </row>
    <row r="8706" spans="2:5" ht="50.1" customHeight="1">
      <c r="B8706" s="92">
        <v>39367</v>
      </c>
      <c r="C8706" s="92" t="s">
        <v>19535</v>
      </c>
      <c r="D8706" s="92" t="s">
        <v>16114</v>
      </c>
      <c r="E8706" s="104">
        <v>3153.67</v>
      </c>
    </row>
    <row r="8707" spans="2:5" ht="50.1" customHeight="1">
      <c r="B8707" s="92">
        <v>37394</v>
      </c>
      <c r="C8707" s="92" t="s">
        <v>19536</v>
      </c>
      <c r="D8707" s="92" t="s">
        <v>16126</v>
      </c>
      <c r="E8707" s="104">
        <v>46.64</v>
      </c>
    </row>
    <row r="8708" spans="2:5" ht="50.1" customHeight="1">
      <c r="B8708" s="92">
        <v>14146</v>
      </c>
      <c r="C8708" s="92" t="s">
        <v>19537</v>
      </c>
      <c r="D8708" s="92" t="s">
        <v>16126</v>
      </c>
      <c r="E8708" s="104">
        <v>75</v>
      </c>
    </row>
    <row r="8709" spans="2:5" ht="50.1" customHeight="1">
      <c r="B8709" s="92">
        <v>38134</v>
      </c>
      <c r="C8709" s="92" t="s">
        <v>19538</v>
      </c>
      <c r="D8709" s="92" t="s">
        <v>16116</v>
      </c>
      <c r="E8709" s="104">
        <v>43.73</v>
      </c>
    </row>
    <row r="8710" spans="2:5" ht="50.1" customHeight="1">
      <c r="B8710" s="92">
        <v>38132</v>
      </c>
      <c r="C8710" s="92" t="s">
        <v>19539</v>
      </c>
      <c r="D8710" s="92" t="s">
        <v>16116</v>
      </c>
      <c r="E8710" s="104">
        <v>44.61</v>
      </c>
    </row>
    <row r="8711" spans="2:5" ht="50.1" customHeight="1">
      <c r="B8711" s="92">
        <v>38133</v>
      </c>
      <c r="C8711" s="92" t="s">
        <v>19540</v>
      </c>
      <c r="D8711" s="92" t="s">
        <v>16116</v>
      </c>
      <c r="E8711" s="104">
        <v>43.15</v>
      </c>
    </row>
    <row r="8712" spans="2:5" ht="50.1" customHeight="1">
      <c r="B8712" s="92">
        <v>938</v>
      </c>
      <c r="C8712" s="92" t="s">
        <v>19541</v>
      </c>
      <c r="D8712" s="92" t="s">
        <v>16115</v>
      </c>
      <c r="E8712" s="104">
        <v>0.65</v>
      </c>
    </row>
    <row r="8713" spans="2:5" ht="50.1" customHeight="1">
      <c r="B8713" s="92">
        <v>937</v>
      </c>
      <c r="C8713" s="92" t="s">
        <v>19542</v>
      </c>
      <c r="D8713" s="92" t="s">
        <v>16115</v>
      </c>
      <c r="E8713" s="104">
        <v>4.04</v>
      </c>
    </row>
    <row r="8714" spans="2:5" ht="50.1" customHeight="1">
      <c r="B8714" s="92">
        <v>939</v>
      </c>
      <c r="C8714" s="92" t="s">
        <v>19543</v>
      </c>
      <c r="D8714" s="92" t="s">
        <v>16115</v>
      </c>
      <c r="E8714" s="104">
        <v>1.04</v>
      </c>
    </row>
    <row r="8715" spans="2:5" ht="50.1" customHeight="1">
      <c r="B8715" s="92">
        <v>944</v>
      </c>
      <c r="C8715" s="92" t="s">
        <v>19544</v>
      </c>
      <c r="D8715" s="92" t="s">
        <v>16115</v>
      </c>
      <c r="E8715" s="104">
        <v>1.78</v>
      </c>
    </row>
    <row r="8716" spans="2:5" ht="50.1" customHeight="1">
      <c r="B8716" s="92">
        <v>940</v>
      </c>
      <c r="C8716" s="92" t="s">
        <v>19545</v>
      </c>
      <c r="D8716" s="92" t="s">
        <v>16115</v>
      </c>
      <c r="E8716" s="104">
        <v>2.4700000000000002</v>
      </c>
    </row>
    <row r="8717" spans="2:5" ht="50.1" customHeight="1">
      <c r="B8717" s="92">
        <v>936</v>
      </c>
      <c r="C8717" s="92" t="s">
        <v>19546</v>
      </c>
      <c r="D8717" s="92" t="s">
        <v>16115</v>
      </c>
      <c r="E8717" s="104">
        <v>0.72</v>
      </c>
    </row>
    <row r="8718" spans="2:5" ht="50.1" customHeight="1">
      <c r="B8718" s="92">
        <v>935</v>
      </c>
      <c r="C8718" s="92" t="s">
        <v>19547</v>
      </c>
      <c r="D8718" s="92" t="s">
        <v>16115</v>
      </c>
      <c r="E8718" s="104">
        <v>0.55000000000000004</v>
      </c>
    </row>
    <row r="8719" spans="2:5" ht="50.1" customHeight="1">
      <c r="B8719" s="92">
        <v>406</v>
      </c>
      <c r="C8719" s="92" t="s">
        <v>19548</v>
      </c>
      <c r="D8719" s="92" t="s">
        <v>16114</v>
      </c>
      <c r="E8719" s="104">
        <v>55.11</v>
      </c>
    </row>
    <row r="8720" spans="2:5" ht="50.1" customHeight="1">
      <c r="B8720" s="92">
        <v>42529</v>
      </c>
      <c r="C8720" s="92" t="s">
        <v>19549</v>
      </c>
      <c r="D8720" s="92" t="s">
        <v>16115</v>
      </c>
      <c r="E8720" s="104">
        <v>0.97</v>
      </c>
    </row>
    <row r="8721" spans="2:5" ht="50.1" customHeight="1">
      <c r="B8721" s="92">
        <v>39634</v>
      </c>
      <c r="C8721" s="92" t="s">
        <v>19550</v>
      </c>
      <c r="D8721" s="92" t="s">
        <v>16115</v>
      </c>
      <c r="E8721" s="104">
        <v>5.88</v>
      </c>
    </row>
    <row r="8722" spans="2:5" ht="50.1" customHeight="1">
      <c r="B8722" s="92">
        <v>39701</v>
      </c>
      <c r="C8722" s="92" t="s">
        <v>19551</v>
      </c>
      <c r="D8722" s="92" t="s">
        <v>16114</v>
      </c>
      <c r="E8722" s="104">
        <v>64.77</v>
      </c>
    </row>
    <row r="8723" spans="2:5" ht="50.1" customHeight="1">
      <c r="B8723" s="92">
        <v>12815</v>
      </c>
      <c r="C8723" s="92" t="s">
        <v>19552</v>
      </c>
      <c r="D8723" s="92" t="s">
        <v>16114</v>
      </c>
      <c r="E8723" s="104">
        <v>6.71</v>
      </c>
    </row>
    <row r="8724" spans="2:5" ht="50.1" customHeight="1">
      <c r="B8724" s="92">
        <v>407</v>
      </c>
      <c r="C8724" s="92" t="s">
        <v>19553</v>
      </c>
      <c r="D8724" s="92" t="s">
        <v>16116</v>
      </c>
      <c r="E8724" s="104">
        <v>47.34</v>
      </c>
    </row>
    <row r="8725" spans="2:5" ht="50.1" customHeight="1">
      <c r="B8725" s="92">
        <v>39431</v>
      </c>
      <c r="C8725" s="92" t="s">
        <v>19554</v>
      </c>
      <c r="D8725" s="92" t="s">
        <v>16115</v>
      </c>
      <c r="E8725" s="104">
        <v>0.23</v>
      </c>
    </row>
    <row r="8726" spans="2:5" ht="50.1" customHeight="1">
      <c r="B8726" s="92">
        <v>39432</v>
      </c>
      <c r="C8726" s="92" t="s">
        <v>19555</v>
      </c>
      <c r="D8726" s="92" t="s">
        <v>16115</v>
      </c>
      <c r="E8726" s="104">
        <v>3.05</v>
      </c>
    </row>
    <row r="8727" spans="2:5" ht="50.1" customHeight="1">
      <c r="B8727" s="92">
        <v>20111</v>
      </c>
      <c r="C8727" s="92" t="s">
        <v>19556</v>
      </c>
      <c r="D8727" s="92" t="s">
        <v>16114</v>
      </c>
      <c r="E8727" s="104">
        <v>8.5399999999999991</v>
      </c>
    </row>
    <row r="8728" spans="2:5" ht="50.1" customHeight="1">
      <c r="B8728" s="92">
        <v>21127</v>
      </c>
      <c r="C8728" s="92" t="s">
        <v>19557</v>
      </c>
      <c r="D8728" s="92" t="s">
        <v>16114</v>
      </c>
      <c r="E8728" s="104">
        <v>3.22</v>
      </c>
    </row>
    <row r="8729" spans="2:5" ht="50.1" customHeight="1">
      <c r="B8729" s="92">
        <v>404</v>
      </c>
      <c r="C8729" s="92" t="s">
        <v>19558</v>
      </c>
      <c r="D8729" s="92" t="s">
        <v>16115</v>
      </c>
      <c r="E8729" s="104">
        <v>1.1599999999999999</v>
      </c>
    </row>
    <row r="8730" spans="2:5" ht="50.1" customHeight="1">
      <c r="B8730" s="92">
        <v>14151</v>
      </c>
      <c r="C8730" s="92" t="s">
        <v>19559</v>
      </c>
      <c r="D8730" s="92" t="s">
        <v>16114</v>
      </c>
      <c r="E8730" s="104">
        <v>53.9</v>
      </c>
    </row>
    <row r="8731" spans="2:5" ht="50.1" customHeight="1">
      <c r="B8731" s="92">
        <v>14153</v>
      </c>
      <c r="C8731" s="92" t="s">
        <v>19560</v>
      </c>
      <c r="D8731" s="92" t="s">
        <v>16114</v>
      </c>
      <c r="E8731" s="104">
        <v>60.93</v>
      </c>
    </row>
    <row r="8732" spans="2:5" ht="50.1" customHeight="1">
      <c r="B8732" s="92">
        <v>14152</v>
      </c>
      <c r="C8732" s="92" t="s">
        <v>19561</v>
      </c>
      <c r="D8732" s="92" t="s">
        <v>16114</v>
      </c>
      <c r="E8732" s="104">
        <v>46.78</v>
      </c>
    </row>
    <row r="8733" spans="2:5" ht="50.1" customHeight="1">
      <c r="B8733" s="92">
        <v>14154</v>
      </c>
      <c r="C8733" s="92" t="s">
        <v>19562</v>
      </c>
      <c r="D8733" s="92" t="s">
        <v>16114</v>
      </c>
      <c r="E8733" s="104">
        <v>163.72999999999999</v>
      </c>
    </row>
    <row r="8734" spans="2:5" ht="50.1" customHeight="1">
      <c r="B8734" s="92">
        <v>42015</v>
      </c>
      <c r="C8734" s="92" t="s">
        <v>19563</v>
      </c>
      <c r="D8734" s="92" t="s">
        <v>16115</v>
      </c>
      <c r="E8734" s="104">
        <v>7.0000000000000007E-2</v>
      </c>
    </row>
    <row r="8735" spans="2:5" ht="50.1" customHeight="1">
      <c r="B8735" s="92">
        <v>3146</v>
      </c>
      <c r="C8735" s="92" t="s">
        <v>19564</v>
      </c>
      <c r="D8735" s="92" t="s">
        <v>16114</v>
      </c>
      <c r="E8735" s="104">
        <v>3.02</v>
      </c>
    </row>
    <row r="8736" spans="2:5" ht="50.1" customHeight="1">
      <c r="B8736" s="92">
        <v>3143</v>
      </c>
      <c r="C8736" s="92" t="s">
        <v>19565</v>
      </c>
      <c r="D8736" s="92" t="s">
        <v>16114</v>
      </c>
      <c r="E8736" s="104">
        <v>6.87</v>
      </c>
    </row>
    <row r="8737" spans="2:5" ht="50.1" customHeight="1">
      <c r="B8737" s="92">
        <v>3148</v>
      </c>
      <c r="C8737" s="92" t="s">
        <v>19566</v>
      </c>
      <c r="D8737" s="92" t="s">
        <v>16114</v>
      </c>
      <c r="E8737" s="104">
        <v>11.13</v>
      </c>
    </row>
    <row r="8738" spans="2:5" ht="50.1" customHeight="1">
      <c r="B8738" s="92">
        <v>4310</v>
      </c>
      <c r="C8738" s="92" t="s">
        <v>19567</v>
      </c>
      <c r="D8738" s="92" t="s">
        <v>16114</v>
      </c>
      <c r="E8738" s="104">
        <v>1.69</v>
      </c>
    </row>
    <row r="8739" spans="2:5" ht="50.1" customHeight="1">
      <c r="B8739" s="92">
        <v>4311</v>
      </c>
      <c r="C8739" s="92" t="s">
        <v>19568</v>
      </c>
      <c r="D8739" s="92" t="s">
        <v>16114</v>
      </c>
      <c r="E8739" s="104">
        <v>1.19</v>
      </c>
    </row>
    <row r="8740" spans="2:5" ht="50.1" customHeight="1">
      <c r="B8740" s="92">
        <v>4312</v>
      </c>
      <c r="C8740" s="92" t="s">
        <v>19569</v>
      </c>
      <c r="D8740" s="92" t="s">
        <v>16114</v>
      </c>
      <c r="E8740" s="104">
        <v>1.66</v>
      </c>
    </row>
    <row r="8741" spans="2:5" ht="50.1" customHeight="1">
      <c r="B8741" s="92">
        <v>11162</v>
      </c>
      <c r="C8741" s="92" t="s">
        <v>19570</v>
      </c>
      <c r="D8741" s="92" t="s">
        <v>16114</v>
      </c>
      <c r="E8741" s="104">
        <v>1.36</v>
      </c>
    </row>
    <row r="8742" spans="2:5" ht="50.1" customHeight="1">
      <c r="B8742" s="92">
        <v>13261</v>
      </c>
      <c r="C8742" s="92" t="s">
        <v>19571</v>
      </c>
      <c r="D8742" s="92" t="s">
        <v>16114</v>
      </c>
      <c r="E8742" s="104">
        <v>1.83</v>
      </c>
    </row>
    <row r="8743" spans="2:5" ht="50.1" customHeight="1">
      <c r="B8743" s="92">
        <v>3255</v>
      </c>
      <c r="C8743" s="92" t="s">
        <v>19572</v>
      </c>
      <c r="D8743" s="92" t="s">
        <v>16114</v>
      </c>
      <c r="E8743" s="104">
        <v>4.7699999999999996</v>
      </c>
    </row>
    <row r="8744" spans="2:5" ht="50.1" customHeight="1">
      <c r="B8744" s="92">
        <v>3254</v>
      </c>
      <c r="C8744" s="92" t="s">
        <v>19573</v>
      </c>
      <c r="D8744" s="92" t="s">
        <v>16114</v>
      </c>
      <c r="E8744" s="104">
        <v>77.47</v>
      </c>
    </row>
    <row r="8745" spans="2:5" ht="50.1" customHeight="1">
      <c r="B8745" s="92">
        <v>3259</v>
      </c>
      <c r="C8745" s="92" t="s">
        <v>19574</v>
      </c>
      <c r="D8745" s="92" t="s">
        <v>16114</v>
      </c>
      <c r="E8745" s="104">
        <v>9.31</v>
      </c>
    </row>
    <row r="8746" spans="2:5" ht="50.1" customHeight="1">
      <c r="B8746" s="92">
        <v>3258</v>
      </c>
      <c r="C8746" s="92" t="s">
        <v>19575</v>
      </c>
      <c r="D8746" s="92" t="s">
        <v>16114</v>
      </c>
      <c r="E8746" s="104">
        <v>5.62</v>
      </c>
    </row>
    <row r="8747" spans="2:5" ht="50.1" customHeight="1">
      <c r="B8747" s="92">
        <v>3251</v>
      </c>
      <c r="C8747" s="92" t="s">
        <v>19576</v>
      </c>
      <c r="D8747" s="92" t="s">
        <v>16114</v>
      </c>
      <c r="E8747" s="104">
        <v>3.31</v>
      </c>
    </row>
    <row r="8748" spans="2:5" ht="50.1" customHeight="1">
      <c r="B8748" s="92">
        <v>3256</v>
      </c>
      <c r="C8748" s="92" t="s">
        <v>19577</v>
      </c>
      <c r="D8748" s="92" t="s">
        <v>16114</v>
      </c>
      <c r="E8748" s="104">
        <v>6.28</v>
      </c>
    </row>
    <row r="8749" spans="2:5" ht="50.1" customHeight="1">
      <c r="B8749" s="92">
        <v>3261</v>
      </c>
      <c r="C8749" s="92" t="s">
        <v>19578</v>
      </c>
      <c r="D8749" s="92" t="s">
        <v>16114</v>
      </c>
      <c r="E8749" s="104">
        <v>68.510000000000005</v>
      </c>
    </row>
    <row r="8750" spans="2:5" ht="50.1" customHeight="1">
      <c r="B8750" s="92">
        <v>3260</v>
      </c>
      <c r="C8750" s="92" t="s">
        <v>19579</v>
      </c>
      <c r="D8750" s="92" t="s">
        <v>16114</v>
      </c>
      <c r="E8750" s="104">
        <v>11.77</v>
      </c>
    </row>
    <row r="8751" spans="2:5" ht="50.1" customHeight="1">
      <c r="B8751" s="92">
        <v>3272</v>
      </c>
      <c r="C8751" s="92" t="s">
        <v>19580</v>
      </c>
      <c r="D8751" s="92" t="s">
        <v>16114</v>
      </c>
      <c r="E8751" s="104">
        <v>33.03</v>
      </c>
    </row>
    <row r="8752" spans="2:5" ht="50.1" customHeight="1">
      <c r="B8752" s="92">
        <v>3265</v>
      </c>
      <c r="C8752" s="92" t="s">
        <v>19581</v>
      </c>
      <c r="D8752" s="92" t="s">
        <v>16114</v>
      </c>
      <c r="E8752" s="104">
        <v>26.24</v>
      </c>
    </row>
    <row r="8753" spans="2:5" ht="50.1" customHeight="1">
      <c r="B8753" s="92">
        <v>3262</v>
      </c>
      <c r="C8753" s="92" t="s">
        <v>19582</v>
      </c>
      <c r="D8753" s="92" t="s">
        <v>16114</v>
      </c>
      <c r="E8753" s="104">
        <v>11.48</v>
      </c>
    </row>
    <row r="8754" spans="2:5" ht="50.1" customHeight="1">
      <c r="B8754" s="92">
        <v>3264</v>
      </c>
      <c r="C8754" s="92" t="s">
        <v>19583</v>
      </c>
      <c r="D8754" s="92" t="s">
        <v>16114</v>
      </c>
      <c r="E8754" s="104">
        <v>18.87</v>
      </c>
    </row>
    <row r="8755" spans="2:5" ht="50.1" customHeight="1">
      <c r="B8755" s="92">
        <v>3267</v>
      </c>
      <c r="C8755" s="92" t="s">
        <v>19584</v>
      </c>
      <c r="D8755" s="92" t="s">
        <v>16114</v>
      </c>
      <c r="E8755" s="104">
        <v>61.62</v>
      </c>
    </row>
    <row r="8756" spans="2:5" ht="50.1" customHeight="1">
      <c r="B8756" s="92">
        <v>3266</v>
      </c>
      <c r="C8756" s="92" t="s">
        <v>19585</v>
      </c>
      <c r="D8756" s="92" t="s">
        <v>16114</v>
      </c>
      <c r="E8756" s="104">
        <v>39.200000000000003</v>
      </c>
    </row>
    <row r="8757" spans="2:5" ht="50.1" customHeight="1">
      <c r="B8757" s="92">
        <v>3263</v>
      </c>
      <c r="C8757" s="92" t="s">
        <v>19586</v>
      </c>
      <c r="D8757" s="92" t="s">
        <v>16114</v>
      </c>
      <c r="E8757" s="104">
        <v>15.69</v>
      </c>
    </row>
    <row r="8758" spans="2:5" ht="50.1" customHeight="1">
      <c r="B8758" s="92">
        <v>3268</v>
      </c>
      <c r="C8758" s="92" t="s">
        <v>19587</v>
      </c>
      <c r="D8758" s="92" t="s">
        <v>16114</v>
      </c>
      <c r="E8758" s="104">
        <v>83.31</v>
      </c>
    </row>
    <row r="8759" spans="2:5" ht="50.1" customHeight="1">
      <c r="B8759" s="92">
        <v>3271</v>
      </c>
      <c r="C8759" s="92" t="s">
        <v>19588</v>
      </c>
      <c r="D8759" s="92" t="s">
        <v>16114</v>
      </c>
      <c r="E8759" s="104">
        <v>123.17</v>
      </c>
    </row>
    <row r="8760" spans="2:5" ht="50.1" customHeight="1">
      <c r="B8760" s="92">
        <v>3270</v>
      </c>
      <c r="C8760" s="92" t="s">
        <v>19589</v>
      </c>
      <c r="D8760" s="92" t="s">
        <v>16114</v>
      </c>
      <c r="E8760" s="104">
        <v>206.94</v>
      </c>
    </row>
    <row r="8761" spans="2:5" ht="50.1" customHeight="1">
      <c r="B8761" s="92">
        <v>3275</v>
      </c>
      <c r="C8761" s="92" t="s">
        <v>19590</v>
      </c>
      <c r="D8761" s="92" t="s">
        <v>16112</v>
      </c>
      <c r="E8761" s="104">
        <v>67.430000000000007</v>
      </c>
    </row>
    <row r="8762" spans="2:5" ht="50.1" customHeight="1">
      <c r="B8762" s="92">
        <v>39512</v>
      </c>
      <c r="C8762" s="92" t="s">
        <v>19591</v>
      </c>
      <c r="D8762" s="92" t="s">
        <v>16112</v>
      </c>
      <c r="E8762" s="104">
        <v>69.349999999999994</v>
      </c>
    </row>
    <row r="8763" spans="2:5" ht="50.1" customHeight="1">
      <c r="B8763" s="92">
        <v>39511</v>
      </c>
      <c r="C8763" s="92" t="s">
        <v>19592</v>
      </c>
      <c r="D8763" s="92" t="s">
        <v>16112</v>
      </c>
      <c r="E8763" s="104">
        <v>75.64</v>
      </c>
    </row>
    <row r="8764" spans="2:5" ht="50.1" customHeight="1">
      <c r="B8764" s="92">
        <v>39513</v>
      </c>
      <c r="C8764" s="92" t="s">
        <v>19593</v>
      </c>
      <c r="D8764" s="92" t="s">
        <v>16112</v>
      </c>
      <c r="E8764" s="104">
        <v>81.13</v>
      </c>
    </row>
    <row r="8765" spans="2:5" ht="50.1" customHeight="1">
      <c r="B8765" s="92">
        <v>3286</v>
      </c>
      <c r="C8765" s="92" t="s">
        <v>19594</v>
      </c>
      <c r="D8765" s="92" t="s">
        <v>16112</v>
      </c>
      <c r="E8765" s="104">
        <v>50.29</v>
      </c>
    </row>
    <row r="8766" spans="2:5" ht="50.1" customHeight="1">
      <c r="B8766" s="92">
        <v>3287</v>
      </c>
      <c r="C8766" s="92" t="s">
        <v>19595</v>
      </c>
      <c r="D8766" s="92" t="s">
        <v>16112</v>
      </c>
      <c r="E8766" s="104">
        <v>76</v>
      </c>
    </row>
    <row r="8767" spans="2:5" ht="50.1" customHeight="1">
      <c r="B8767" s="92">
        <v>3283</v>
      </c>
      <c r="C8767" s="92" t="s">
        <v>19596</v>
      </c>
      <c r="D8767" s="92" t="s">
        <v>16112</v>
      </c>
      <c r="E8767" s="104">
        <v>15.96</v>
      </c>
    </row>
    <row r="8768" spans="2:5" ht="50.1" customHeight="1">
      <c r="B8768" s="92">
        <v>11587</v>
      </c>
      <c r="C8768" s="92" t="s">
        <v>19597</v>
      </c>
      <c r="D8768" s="92" t="s">
        <v>16112</v>
      </c>
      <c r="E8768" s="104">
        <v>46.24</v>
      </c>
    </row>
    <row r="8769" spans="2:5" ht="50.1" customHeight="1">
      <c r="B8769" s="92">
        <v>36225</v>
      </c>
      <c r="C8769" s="92" t="s">
        <v>19598</v>
      </c>
      <c r="D8769" s="92" t="s">
        <v>16112</v>
      </c>
      <c r="E8769" s="104">
        <v>18.78</v>
      </c>
    </row>
    <row r="8770" spans="2:5" ht="50.1" customHeight="1">
      <c r="B8770" s="92">
        <v>36230</v>
      </c>
      <c r="C8770" s="92" t="s">
        <v>19599</v>
      </c>
      <c r="D8770" s="92" t="s">
        <v>16112</v>
      </c>
      <c r="E8770" s="104">
        <v>13.8</v>
      </c>
    </row>
    <row r="8771" spans="2:5" ht="50.1" customHeight="1">
      <c r="B8771" s="92">
        <v>36238</v>
      </c>
      <c r="C8771" s="92" t="s">
        <v>19600</v>
      </c>
      <c r="D8771" s="92" t="s">
        <v>16112</v>
      </c>
      <c r="E8771" s="104">
        <v>13.48</v>
      </c>
    </row>
    <row r="8772" spans="2:5" ht="50.1" customHeight="1">
      <c r="B8772" s="92">
        <v>11887</v>
      </c>
      <c r="C8772" s="92" t="s">
        <v>19601</v>
      </c>
      <c r="D8772" s="92" t="s">
        <v>16114</v>
      </c>
      <c r="E8772" s="104">
        <v>2300.91</v>
      </c>
    </row>
    <row r="8773" spans="2:5" ht="50.1" customHeight="1">
      <c r="B8773" s="92">
        <v>11883</v>
      </c>
      <c r="C8773" s="92" t="s">
        <v>19602</v>
      </c>
      <c r="D8773" s="92" t="s">
        <v>16114</v>
      </c>
      <c r="E8773" s="104">
        <v>3382.75</v>
      </c>
    </row>
    <row r="8774" spans="2:5" ht="50.1" customHeight="1">
      <c r="B8774" s="92">
        <v>11884</v>
      </c>
      <c r="C8774" s="92" t="s">
        <v>19603</v>
      </c>
      <c r="D8774" s="92" t="s">
        <v>16114</v>
      </c>
      <c r="E8774" s="104">
        <v>3629.39</v>
      </c>
    </row>
    <row r="8775" spans="2:5" ht="50.1" customHeight="1">
      <c r="B8775" s="92">
        <v>11885</v>
      </c>
      <c r="C8775" s="92" t="s">
        <v>19604</v>
      </c>
      <c r="D8775" s="92" t="s">
        <v>16114</v>
      </c>
      <c r="E8775" s="104">
        <v>4048</v>
      </c>
    </row>
    <row r="8776" spans="2:5" ht="50.1" customHeight="1">
      <c r="B8776" s="92">
        <v>11886</v>
      </c>
      <c r="C8776" s="92" t="s">
        <v>19605</v>
      </c>
      <c r="D8776" s="92" t="s">
        <v>16114</v>
      </c>
      <c r="E8776" s="104">
        <v>1304.6600000000001</v>
      </c>
    </row>
    <row r="8777" spans="2:5" ht="50.1" customHeight="1">
      <c r="B8777" s="92">
        <v>11888</v>
      </c>
      <c r="C8777" s="92" t="s">
        <v>19606</v>
      </c>
      <c r="D8777" s="92" t="s">
        <v>16114</v>
      </c>
      <c r="E8777" s="104">
        <v>3063.85</v>
      </c>
    </row>
    <row r="8778" spans="2:5" ht="50.1" customHeight="1">
      <c r="B8778" s="92">
        <v>3277</v>
      </c>
      <c r="C8778" s="92" t="s">
        <v>19607</v>
      </c>
      <c r="D8778" s="92" t="s">
        <v>16114</v>
      </c>
      <c r="E8778" s="104">
        <v>516.69000000000005</v>
      </c>
    </row>
    <row r="8779" spans="2:5" ht="50.1" customHeight="1">
      <c r="B8779" s="92">
        <v>3281</v>
      </c>
      <c r="C8779" s="92" t="s">
        <v>19608</v>
      </c>
      <c r="D8779" s="92" t="s">
        <v>16114</v>
      </c>
      <c r="E8779" s="104">
        <v>427.88</v>
      </c>
    </row>
    <row r="8780" spans="2:5" ht="50.1" customHeight="1">
      <c r="B8780" s="92">
        <v>39363</v>
      </c>
      <c r="C8780" s="92" t="s">
        <v>19609</v>
      </c>
      <c r="D8780" s="92" t="s">
        <v>16114</v>
      </c>
      <c r="E8780" s="104">
        <v>3670.72</v>
      </c>
    </row>
    <row r="8781" spans="2:5" ht="50.1" customHeight="1">
      <c r="B8781" s="92">
        <v>39361</v>
      </c>
      <c r="C8781" s="92" t="s">
        <v>19610</v>
      </c>
      <c r="D8781" s="92" t="s">
        <v>16114</v>
      </c>
      <c r="E8781" s="104">
        <v>943.9</v>
      </c>
    </row>
    <row r="8782" spans="2:5" ht="50.1" customHeight="1">
      <c r="B8782" s="92">
        <v>39362</v>
      </c>
      <c r="C8782" s="92" t="s">
        <v>19611</v>
      </c>
      <c r="D8782" s="92" t="s">
        <v>16114</v>
      </c>
      <c r="E8782" s="104">
        <v>2904.62</v>
      </c>
    </row>
    <row r="8783" spans="2:5" ht="50.1" customHeight="1">
      <c r="B8783" s="92">
        <v>39364</v>
      </c>
      <c r="C8783" s="92" t="s">
        <v>19612</v>
      </c>
      <c r="D8783" s="92" t="s">
        <v>16114</v>
      </c>
      <c r="E8783" s="104">
        <v>8390.2199999999993</v>
      </c>
    </row>
    <row r="8784" spans="2:5" ht="50.1" customHeight="1">
      <c r="B8784" s="92">
        <v>14576</v>
      </c>
      <c r="C8784" s="92" t="s">
        <v>19613</v>
      </c>
      <c r="D8784" s="92" t="s">
        <v>16114</v>
      </c>
      <c r="E8784" s="104">
        <v>4342593.45</v>
      </c>
    </row>
    <row r="8785" spans="2:5" ht="50.1" customHeight="1">
      <c r="B8785" s="92">
        <v>13877</v>
      </c>
      <c r="C8785" s="92" t="s">
        <v>19614</v>
      </c>
      <c r="D8785" s="92" t="s">
        <v>16114</v>
      </c>
      <c r="E8785" s="104">
        <v>1858999.48</v>
      </c>
    </row>
    <row r="8786" spans="2:5" ht="50.1" customHeight="1">
      <c r="B8786" s="92">
        <v>7307</v>
      </c>
      <c r="C8786" s="92" t="s">
        <v>19615</v>
      </c>
      <c r="D8786" s="92" t="s">
        <v>6213</v>
      </c>
      <c r="E8786" s="104">
        <v>28.99</v>
      </c>
    </row>
    <row r="8787" spans="2:5" ht="50.1" customHeight="1">
      <c r="B8787" s="92">
        <v>38122</v>
      </c>
      <c r="C8787" s="92" t="s">
        <v>19616</v>
      </c>
      <c r="D8787" s="92" t="s">
        <v>6213</v>
      </c>
      <c r="E8787" s="104">
        <v>12.51</v>
      </c>
    </row>
    <row r="8788" spans="2:5" ht="50.1" customHeight="1">
      <c r="B8788" s="92">
        <v>6086</v>
      </c>
      <c r="C8788" s="92" t="s">
        <v>19617</v>
      </c>
      <c r="D8788" s="92" t="s">
        <v>6218</v>
      </c>
      <c r="E8788" s="104">
        <v>73.69</v>
      </c>
    </row>
    <row r="8789" spans="2:5" ht="50.1" customHeight="1">
      <c r="B8789" s="92">
        <v>38633</v>
      </c>
      <c r="C8789" s="92" t="s">
        <v>19618</v>
      </c>
      <c r="D8789" s="92" t="s">
        <v>16114</v>
      </c>
      <c r="E8789" s="104">
        <v>14.12</v>
      </c>
    </row>
    <row r="8790" spans="2:5" ht="50.1" customHeight="1">
      <c r="B8790" s="92">
        <v>12344</v>
      </c>
      <c r="C8790" s="92" t="s">
        <v>19619</v>
      </c>
      <c r="D8790" s="92" t="s">
        <v>16114</v>
      </c>
      <c r="E8790" s="104">
        <v>3.82</v>
      </c>
    </row>
    <row r="8791" spans="2:5" ht="50.1" customHeight="1">
      <c r="B8791" s="92">
        <v>12343</v>
      </c>
      <c r="C8791" s="92" t="s">
        <v>19620</v>
      </c>
      <c r="D8791" s="92" t="s">
        <v>16114</v>
      </c>
      <c r="E8791" s="104">
        <v>5.92</v>
      </c>
    </row>
    <row r="8792" spans="2:5" ht="50.1" customHeight="1">
      <c r="B8792" s="92">
        <v>3295</v>
      </c>
      <c r="C8792" s="92" t="s">
        <v>19621</v>
      </c>
      <c r="D8792" s="92" t="s">
        <v>16114</v>
      </c>
      <c r="E8792" s="104">
        <v>20.68</v>
      </c>
    </row>
    <row r="8793" spans="2:5" ht="50.1" customHeight="1">
      <c r="B8793" s="92">
        <v>3302</v>
      </c>
      <c r="C8793" s="92" t="s">
        <v>19622</v>
      </c>
      <c r="D8793" s="92" t="s">
        <v>16114</v>
      </c>
      <c r="E8793" s="104">
        <v>21.63</v>
      </c>
    </row>
    <row r="8794" spans="2:5" ht="50.1" customHeight="1">
      <c r="B8794" s="92">
        <v>3297</v>
      </c>
      <c r="C8794" s="92" t="s">
        <v>19623</v>
      </c>
      <c r="D8794" s="92" t="s">
        <v>16114</v>
      </c>
      <c r="E8794" s="104">
        <v>23.09</v>
      </c>
    </row>
    <row r="8795" spans="2:5" ht="50.1" customHeight="1">
      <c r="B8795" s="92">
        <v>3294</v>
      </c>
      <c r="C8795" s="92" t="s">
        <v>19624</v>
      </c>
      <c r="D8795" s="92" t="s">
        <v>16114</v>
      </c>
      <c r="E8795" s="104">
        <v>23.44</v>
      </c>
    </row>
    <row r="8796" spans="2:5" ht="50.1" customHeight="1">
      <c r="B8796" s="92">
        <v>3292</v>
      </c>
      <c r="C8796" s="92" t="s">
        <v>19625</v>
      </c>
      <c r="D8796" s="92" t="s">
        <v>16114</v>
      </c>
      <c r="E8796" s="104">
        <v>22.02</v>
      </c>
    </row>
    <row r="8797" spans="2:5" ht="50.1" customHeight="1">
      <c r="B8797" s="92">
        <v>3298</v>
      </c>
      <c r="C8797" s="92" t="s">
        <v>19626</v>
      </c>
      <c r="D8797" s="92" t="s">
        <v>16114</v>
      </c>
      <c r="E8797" s="104">
        <v>51.6</v>
      </c>
    </row>
    <row r="8798" spans="2:5" ht="50.1" customHeight="1">
      <c r="B8798" s="92">
        <v>11596</v>
      </c>
      <c r="C8798" s="92" t="s">
        <v>19627</v>
      </c>
      <c r="D8798" s="92" t="s">
        <v>16114</v>
      </c>
      <c r="E8798" s="104">
        <v>266.13</v>
      </c>
    </row>
    <row r="8799" spans="2:5" ht="50.1" customHeight="1">
      <c r="B8799" s="92">
        <v>34802</v>
      </c>
      <c r="C8799" s="92" t="s">
        <v>19628</v>
      </c>
      <c r="D8799" s="92" t="s">
        <v>16114</v>
      </c>
      <c r="E8799" s="104">
        <v>730.88</v>
      </c>
    </row>
    <row r="8800" spans="2:5" ht="50.1" customHeight="1">
      <c r="B8800" s="92">
        <v>11588</v>
      </c>
      <c r="C8800" s="92" t="s">
        <v>19629</v>
      </c>
      <c r="D8800" s="92" t="s">
        <v>16114</v>
      </c>
      <c r="E8800" s="104">
        <v>788.5</v>
      </c>
    </row>
    <row r="8801" spans="2:5" ht="50.1" customHeight="1">
      <c r="B8801" s="92">
        <v>34383</v>
      </c>
      <c r="C8801" s="92" t="s">
        <v>19630</v>
      </c>
      <c r="D8801" s="92" t="s">
        <v>16114</v>
      </c>
      <c r="E8801" s="104">
        <v>867.4</v>
      </c>
    </row>
    <row r="8802" spans="2:5" ht="50.1" customHeight="1">
      <c r="B8802" s="92">
        <v>40451</v>
      </c>
      <c r="C8802" s="92" t="s">
        <v>19631</v>
      </c>
      <c r="D8802" s="92" t="s">
        <v>16112</v>
      </c>
      <c r="E8802" s="104">
        <v>70.11</v>
      </c>
    </row>
    <row r="8803" spans="2:5" ht="50.1" customHeight="1">
      <c r="B8803" s="92">
        <v>40453</v>
      </c>
      <c r="C8803" s="92" t="s">
        <v>19632</v>
      </c>
      <c r="D8803" s="92" t="s">
        <v>16112</v>
      </c>
      <c r="E8803" s="104">
        <v>75.86</v>
      </c>
    </row>
    <row r="8804" spans="2:5" ht="50.1" customHeight="1">
      <c r="B8804" s="92">
        <v>40452</v>
      </c>
      <c r="C8804" s="92" t="s">
        <v>19633</v>
      </c>
      <c r="D8804" s="92" t="s">
        <v>16112</v>
      </c>
      <c r="E8804" s="104">
        <v>83.21</v>
      </c>
    </row>
    <row r="8805" spans="2:5" ht="50.1" customHeight="1">
      <c r="B8805" s="92">
        <v>11594</v>
      </c>
      <c r="C8805" s="92" t="s">
        <v>19634</v>
      </c>
      <c r="D8805" s="92" t="s">
        <v>16114</v>
      </c>
      <c r="E8805" s="104">
        <v>251.31</v>
      </c>
    </row>
    <row r="8806" spans="2:5" ht="50.1" customHeight="1">
      <c r="B8806" s="92">
        <v>3311</v>
      </c>
      <c r="C8806" s="92" t="s">
        <v>19635</v>
      </c>
      <c r="D8806" s="92" t="s">
        <v>16118</v>
      </c>
      <c r="E8806" s="104">
        <v>251.31</v>
      </c>
    </row>
    <row r="8807" spans="2:5" ht="50.1" customHeight="1">
      <c r="B8807" s="92">
        <v>11599</v>
      </c>
      <c r="C8807" s="92" t="s">
        <v>19636</v>
      </c>
      <c r="D8807" s="92" t="s">
        <v>16114</v>
      </c>
      <c r="E8807" s="104">
        <v>334.22</v>
      </c>
    </row>
    <row r="8808" spans="2:5" ht="50.1" customHeight="1">
      <c r="B8808" s="92">
        <v>11593</v>
      </c>
      <c r="C8808" s="92" t="s">
        <v>19637</v>
      </c>
      <c r="D8808" s="92" t="s">
        <v>16114</v>
      </c>
      <c r="E8808" s="104">
        <v>468.56</v>
      </c>
    </row>
    <row r="8809" spans="2:5" ht="50.1" customHeight="1">
      <c r="B8809" s="92">
        <v>3314</v>
      </c>
      <c r="C8809" s="92" t="s">
        <v>19638</v>
      </c>
      <c r="D8809" s="92" t="s">
        <v>16118</v>
      </c>
      <c r="E8809" s="104">
        <v>335.11</v>
      </c>
    </row>
    <row r="8810" spans="2:5" ht="50.1" customHeight="1">
      <c r="B8810" s="92">
        <v>11597</v>
      </c>
      <c r="C8810" s="92" t="s">
        <v>19639</v>
      </c>
      <c r="D8810" s="92" t="s">
        <v>16114</v>
      </c>
      <c r="E8810" s="104">
        <v>389.7</v>
      </c>
    </row>
    <row r="8811" spans="2:5" ht="50.1" customHeight="1">
      <c r="B8811" s="92">
        <v>3309</v>
      </c>
      <c r="C8811" s="92" t="s">
        <v>19640</v>
      </c>
      <c r="D8811" s="92" t="s">
        <v>16118</v>
      </c>
      <c r="E8811" s="104">
        <v>266.13</v>
      </c>
    </row>
    <row r="8812" spans="2:5" ht="50.1" customHeight="1">
      <c r="B8812" s="92">
        <v>34612</v>
      </c>
      <c r="C8812" s="92" t="s">
        <v>19641</v>
      </c>
      <c r="D8812" s="92" t="s">
        <v>16114</v>
      </c>
      <c r="E8812" s="104">
        <v>481.99</v>
      </c>
    </row>
    <row r="8813" spans="2:5" ht="50.1" customHeight="1">
      <c r="B8813" s="92">
        <v>34635</v>
      </c>
      <c r="C8813" s="92" t="s">
        <v>19642</v>
      </c>
      <c r="D8813" s="92" t="s">
        <v>16114</v>
      </c>
      <c r="E8813" s="104">
        <v>619.80999999999995</v>
      </c>
    </row>
    <row r="8814" spans="2:5" ht="50.1" customHeight="1">
      <c r="B8814" s="92">
        <v>34633</v>
      </c>
      <c r="C8814" s="92" t="s">
        <v>19643</v>
      </c>
      <c r="D8814" s="92" t="s">
        <v>16114</v>
      </c>
      <c r="E8814" s="104">
        <v>683.2</v>
      </c>
    </row>
    <row r="8815" spans="2:5" ht="50.1" customHeight="1">
      <c r="B8815" s="92">
        <v>40440</v>
      </c>
      <c r="C8815" s="92" t="s">
        <v>19644</v>
      </c>
      <c r="D8815" s="92" t="s">
        <v>16118</v>
      </c>
      <c r="E8815" s="104">
        <v>349.05</v>
      </c>
    </row>
    <row r="8816" spans="2:5" ht="50.1" customHeight="1">
      <c r="B8816" s="92">
        <v>40441</v>
      </c>
      <c r="C8816" s="92" t="s">
        <v>19645</v>
      </c>
      <c r="D8816" s="92" t="s">
        <v>16118</v>
      </c>
      <c r="E8816" s="104">
        <v>222.85</v>
      </c>
    </row>
    <row r="8817" spans="2:5" ht="50.1" customHeight="1">
      <c r="B8817" s="92">
        <v>40449</v>
      </c>
      <c r="C8817" s="92" t="s">
        <v>19646</v>
      </c>
      <c r="D8817" s="92" t="s">
        <v>16118</v>
      </c>
      <c r="E8817" s="104">
        <v>187.34</v>
      </c>
    </row>
    <row r="8818" spans="2:5" ht="50.1" customHeight="1">
      <c r="B8818" s="92">
        <v>34800</v>
      </c>
      <c r="C8818" s="92" t="s">
        <v>19647</v>
      </c>
      <c r="D8818" s="92" t="s">
        <v>16118</v>
      </c>
      <c r="E8818" s="104">
        <v>234.28</v>
      </c>
    </row>
    <row r="8819" spans="2:5" ht="50.1" customHeight="1">
      <c r="B8819" s="92">
        <v>11592</v>
      </c>
      <c r="C8819" s="92" t="s">
        <v>19648</v>
      </c>
      <c r="D8819" s="92" t="s">
        <v>16114</v>
      </c>
      <c r="E8819" s="104">
        <v>335.11</v>
      </c>
    </row>
    <row r="8820" spans="2:5" ht="50.1" customHeight="1">
      <c r="B8820" s="92">
        <v>40438</v>
      </c>
      <c r="C8820" s="92" t="s">
        <v>19649</v>
      </c>
      <c r="D8820" s="92" t="s">
        <v>16118</v>
      </c>
      <c r="E8820" s="104">
        <v>156.08000000000001</v>
      </c>
    </row>
    <row r="8821" spans="2:5" ht="50.1" customHeight="1">
      <c r="B8821" s="92">
        <v>40436</v>
      </c>
      <c r="C8821" s="92" t="s">
        <v>19650</v>
      </c>
      <c r="D8821" s="92" t="s">
        <v>16118</v>
      </c>
      <c r="E8821" s="104">
        <v>194.62</v>
      </c>
    </row>
    <row r="8822" spans="2:5" ht="50.1" customHeight="1">
      <c r="B8822" s="92">
        <v>4315</v>
      </c>
      <c r="C8822" s="92" t="s">
        <v>19651</v>
      </c>
      <c r="D8822" s="92" t="s">
        <v>16114</v>
      </c>
      <c r="E8822" s="104">
        <v>1.22</v>
      </c>
    </row>
    <row r="8823" spans="2:5" ht="50.1" customHeight="1">
      <c r="B8823" s="92">
        <v>42482</v>
      </c>
      <c r="C8823" s="92" t="s">
        <v>19652</v>
      </c>
      <c r="D8823" s="92" t="s">
        <v>16114</v>
      </c>
      <c r="E8823" s="104">
        <v>1.63</v>
      </c>
    </row>
    <row r="8824" spans="2:5" ht="50.1" customHeight="1">
      <c r="B8824" s="92">
        <v>402</v>
      </c>
      <c r="C8824" s="92" t="s">
        <v>19653</v>
      </c>
      <c r="D8824" s="92" t="s">
        <v>16114</v>
      </c>
      <c r="E8824" s="104">
        <v>8.8000000000000007</v>
      </c>
    </row>
    <row r="8825" spans="2:5" ht="50.1" customHeight="1">
      <c r="B8825" s="92">
        <v>4226</v>
      </c>
      <c r="C8825" s="92" t="s">
        <v>19654</v>
      </c>
      <c r="D8825" s="92" t="s">
        <v>16116</v>
      </c>
      <c r="E8825" s="104">
        <v>5.36</v>
      </c>
    </row>
    <row r="8826" spans="2:5" ht="50.1" customHeight="1">
      <c r="B8826" s="92">
        <v>4222</v>
      </c>
      <c r="C8826" s="92" t="s">
        <v>19655</v>
      </c>
      <c r="D8826" s="92" t="s">
        <v>6213</v>
      </c>
      <c r="E8826" s="104">
        <v>4.58</v>
      </c>
    </row>
    <row r="8827" spans="2:5" ht="50.1" customHeight="1">
      <c r="B8827" s="92">
        <v>34804</v>
      </c>
      <c r="C8827" s="92" t="s">
        <v>19656</v>
      </c>
      <c r="D8827" s="92" t="s">
        <v>16112</v>
      </c>
      <c r="E8827" s="104">
        <v>28.29</v>
      </c>
    </row>
    <row r="8828" spans="2:5" ht="50.1" customHeight="1">
      <c r="B8828" s="92">
        <v>4013</v>
      </c>
      <c r="C8828" s="92" t="s">
        <v>19657</v>
      </c>
      <c r="D8828" s="92" t="s">
        <v>16112</v>
      </c>
      <c r="E8828" s="104">
        <v>4.57</v>
      </c>
    </row>
    <row r="8829" spans="2:5" ht="50.1" customHeight="1">
      <c r="B8829" s="92">
        <v>4011</v>
      </c>
      <c r="C8829" s="92" t="s">
        <v>19658</v>
      </c>
      <c r="D8829" s="92" t="s">
        <v>16112</v>
      </c>
      <c r="E8829" s="104">
        <v>5.0999999999999996</v>
      </c>
    </row>
    <row r="8830" spans="2:5" ht="50.1" customHeight="1">
      <c r="B8830" s="92">
        <v>4021</v>
      </c>
      <c r="C8830" s="92" t="s">
        <v>19659</v>
      </c>
      <c r="D8830" s="92" t="s">
        <v>16112</v>
      </c>
      <c r="E8830" s="104">
        <v>6.36</v>
      </c>
    </row>
    <row r="8831" spans="2:5" ht="50.1" customHeight="1">
      <c r="B8831" s="92">
        <v>4019</v>
      </c>
      <c r="C8831" s="92" t="s">
        <v>19660</v>
      </c>
      <c r="D8831" s="92" t="s">
        <v>16112</v>
      </c>
      <c r="E8831" s="104">
        <v>7.64</v>
      </c>
    </row>
    <row r="8832" spans="2:5" ht="50.1" customHeight="1">
      <c r="B8832" s="92">
        <v>4012</v>
      </c>
      <c r="C8832" s="92" t="s">
        <v>19661</v>
      </c>
      <c r="D8832" s="92" t="s">
        <v>16112</v>
      </c>
      <c r="E8832" s="104">
        <v>10.23</v>
      </c>
    </row>
    <row r="8833" spans="2:5" ht="50.1" customHeight="1">
      <c r="B8833" s="92">
        <v>4020</v>
      </c>
      <c r="C8833" s="92" t="s">
        <v>19662</v>
      </c>
      <c r="D8833" s="92" t="s">
        <v>16112</v>
      </c>
      <c r="E8833" s="104">
        <v>12.82</v>
      </c>
    </row>
    <row r="8834" spans="2:5" ht="50.1" customHeight="1">
      <c r="B8834" s="92">
        <v>4018</v>
      </c>
      <c r="C8834" s="92" t="s">
        <v>19663</v>
      </c>
      <c r="D8834" s="92" t="s">
        <v>16112</v>
      </c>
      <c r="E8834" s="104">
        <v>15.35</v>
      </c>
    </row>
    <row r="8835" spans="2:5" ht="50.1" customHeight="1">
      <c r="B8835" s="92">
        <v>36498</v>
      </c>
      <c r="C8835" s="92" t="s">
        <v>19664</v>
      </c>
      <c r="D8835" s="92" t="s">
        <v>16114</v>
      </c>
      <c r="E8835" s="104">
        <v>3147.41</v>
      </c>
    </row>
    <row r="8836" spans="2:5" ht="50.1" customHeight="1">
      <c r="B8836" s="92">
        <v>12872</v>
      </c>
      <c r="C8836" s="92" t="s">
        <v>19665</v>
      </c>
      <c r="D8836" s="92" t="s">
        <v>16113</v>
      </c>
      <c r="E8836" s="104">
        <v>14.49</v>
      </c>
    </row>
    <row r="8837" spans="2:5" ht="50.1" customHeight="1">
      <c r="B8837" s="92">
        <v>41075</v>
      </c>
      <c r="C8837" s="92" t="s">
        <v>19666</v>
      </c>
      <c r="D8837" s="92" t="s">
        <v>16119</v>
      </c>
      <c r="E8837" s="104">
        <v>2568.3000000000002</v>
      </c>
    </row>
    <row r="8838" spans="2:5" ht="50.1" customHeight="1">
      <c r="B8838" s="92">
        <v>3315</v>
      </c>
      <c r="C8838" s="92" t="s">
        <v>19667</v>
      </c>
      <c r="D8838" s="92" t="s">
        <v>16116</v>
      </c>
      <c r="E8838" s="104">
        <v>0.59</v>
      </c>
    </row>
    <row r="8839" spans="2:5" ht="50.1" customHeight="1">
      <c r="B8839" s="92">
        <v>36870</v>
      </c>
      <c r="C8839" s="92" t="s">
        <v>19668</v>
      </c>
      <c r="D8839" s="92" t="s">
        <v>16116</v>
      </c>
      <c r="E8839" s="104">
        <v>0.59</v>
      </c>
    </row>
    <row r="8840" spans="2:5" ht="50.1" customHeight="1">
      <c r="B8840" s="92">
        <v>5092</v>
      </c>
      <c r="C8840" s="92" t="s">
        <v>19669</v>
      </c>
      <c r="D8840" s="92" t="s">
        <v>6215</v>
      </c>
      <c r="E8840" s="104">
        <v>12.7</v>
      </c>
    </row>
    <row r="8841" spans="2:5" ht="50.1" customHeight="1">
      <c r="B8841" s="92">
        <v>11462</v>
      </c>
      <c r="C8841" s="92" t="s">
        <v>19670</v>
      </c>
      <c r="D8841" s="92" t="s">
        <v>6215</v>
      </c>
      <c r="E8841" s="104">
        <v>12.99</v>
      </c>
    </row>
    <row r="8842" spans="2:5" ht="50.1" customHeight="1">
      <c r="B8842" s="92">
        <v>36529</v>
      </c>
      <c r="C8842" s="92" t="s">
        <v>19671</v>
      </c>
      <c r="D8842" s="92" t="s">
        <v>16114</v>
      </c>
      <c r="E8842" s="104">
        <v>33482.14</v>
      </c>
    </row>
    <row r="8843" spans="2:5" ht="50.1" customHeight="1">
      <c r="B8843" s="92">
        <v>3318</v>
      </c>
      <c r="C8843" s="92" t="s">
        <v>19672</v>
      </c>
      <c r="D8843" s="92" t="s">
        <v>16114</v>
      </c>
      <c r="E8843" s="104">
        <v>26250</v>
      </c>
    </row>
    <row r="8844" spans="2:5" ht="50.1" customHeight="1">
      <c r="B8844" s="92">
        <v>38968</v>
      </c>
      <c r="C8844" s="92" t="s">
        <v>19673</v>
      </c>
      <c r="D8844" s="92" t="s">
        <v>16112</v>
      </c>
      <c r="E8844" s="104">
        <v>365.23</v>
      </c>
    </row>
    <row r="8845" spans="2:5" ht="50.1" customHeight="1">
      <c r="B8845" s="92">
        <v>3324</v>
      </c>
      <c r="C8845" s="92" t="s">
        <v>19674</v>
      </c>
      <c r="D8845" s="92" t="s">
        <v>16112</v>
      </c>
      <c r="E8845" s="104">
        <v>4.96</v>
      </c>
    </row>
    <row r="8846" spans="2:5" ht="50.1" customHeight="1">
      <c r="B8846" s="92">
        <v>3322</v>
      </c>
      <c r="C8846" s="92" t="s">
        <v>19675</v>
      </c>
      <c r="D8846" s="92" t="s">
        <v>16112</v>
      </c>
      <c r="E8846" s="104">
        <v>6.95</v>
      </c>
    </row>
    <row r="8847" spans="2:5" ht="50.1" customHeight="1">
      <c r="B8847" s="92">
        <v>43390</v>
      </c>
      <c r="C8847" s="92" t="s">
        <v>19676</v>
      </c>
      <c r="D8847" s="92" t="s">
        <v>16112</v>
      </c>
      <c r="E8847" s="104">
        <v>75</v>
      </c>
    </row>
    <row r="8848" spans="2:5" ht="50.1" customHeight="1">
      <c r="B8848" s="92">
        <v>5076</v>
      </c>
      <c r="C8848" s="92" t="s">
        <v>19677</v>
      </c>
      <c r="D8848" s="92" t="s">
        <v>16116</v>
      </c>
      <c r="E8848" s="104">
        <v>10.17</v>
      </c>
    </row>
    <row r="8849" spans="2:5" ht="50.1" customHeight="1">
      <c r="B8849" s="92">
        <v>5077</v>
      </c>
      <c r="C8849" s="92" t="s">
        <v>19678</v>
      </c>
      <c r="D8849" s="92" t="s">
        <v>16116</v>
      </c>
      <c r="E8849" s="104">
        <v>11.24</v>
      </c>
    </row>
    <row r="8850" spans="2:5" ht="50.1" customHeight="1">
      <c r="B8850" s="92">
        <v>11837</v>
      </c>
      <c r="C8850" s="92" t="s">
        <v>19679</v>
      </c>
      <c r="D8850" s="92" t="s">
        <v>16114</v>
      </c>
      <c r="E8850" s="104">
        <v>36.9</v>
      </c>
    </row>
    <row r="8851" spans="2:5" ht="50.1" customHeight="1">
      <c r="B8851" s="92">
        <v>38055</v>
      </c>
      <c r="C8851" s="92" t="s">
        <v>19680</v>
      </c>
      <c r="D8851" s="92" t="s">
        <v>16114</v>
      </c>
      <c r="E8851" s="104">
        <v>3.34</v>
      </c>
    </row>
    <row r="8852" spans="2:5" ht="50.1" customHeight="1">
      <c r="B8852" s="92">
        <v>415</v>
      </c>
      <c r="C8852" s="92" t="s">
        <v>19681</v>
      </c>
      <c r="D8852" s="92" t="s">
        <v>16114</v>
      </c>
      <c r="E8852" s="104">
        <v>15.13</v>
      </c>
    </row>
    <row r="8853" spans="2:5" ht="50.1" customHeight="1">
      <c r="B8853" s="92">
        <v>416</v>
      </c>
      <c r="C8853" s="92" t="s">
        <v>19682</v>
      </c>
      <c r="D8853" s="92" t="s">
        <v>16114</v>
      </c>
      <c r="E8853" s="104">
        <v>5.54</v>
      </c>
    </row>
    <row r="8854" spans="2:5" ht="50.1" customHeight="1">
      <c r="B8854" s="92">
        <v>425</v>
      </c>
      <c r="C8854" s="92" t="s">
        <v>19683</v>
      </c>
      <c r="D8854" s="92" t="s">
        <v>16114</v>
      </c>
      <c r="E8854" s="104">
        <v>3.43</v>
      </c>
    </row>
    <row r="8855" spans="2:5" ht="50.1" customHeight="1">
      <c r="B8855" s="92">
        <v>426</v>
      </c>
      <c r="C8855" s="92" t="s">
        <v>19684</v>
      </c>
      <c r="D8855" s="92" t="s">
        <v>16114</v>
      </c>
      <c r="E8855" s="104">
        <v>18.91</v>
      </c>
    </row>
    <row r="8856" spans="2:5" ht="50.1" customHeight="1">
      <c r="B8856" s="92">
        <v>38056</v>
      </c>
      <c r="C8856" s="92" t="s">
        <v>19685</v>
      </c>
      <c r="D8856" s="92" t="s">
        <v>16114</v>
      </c>
      <c r="E8856" s="104">
        <v>18.47</v>
      </c>
    </row>
    <row r="8857" spans="2:5" ht="50.1" customHeight="1">
      <c r="B8857" s="92">
        <v>1564</v>
      </c>
      <c r="C8857" s="92" t="s">
        <v>19686</v>
      </c>
      <c r="D8857" s="92" t="s">
        <v>16114</v>
      </c>
      <c r="E8857" s="104">
        <v>7.05</v>
      </c>
    </row>
    <row r="8858" spans="2:5" ht="50.1" customHeight="1">
      <c r="B8858" s="92">
        <v>11032</v>
      </c>
      <c r="C8858" s="92" t="s">
        <v>19687</v>
      </c>
      <c r="D8858" s="92" t="s">
        <v>16114</v>
      </c>
      <c r="E8858" s="104">
        <v>6.9</v>
      </c>
    </row>
    <row r="8859" spans="2:5" ht="50.1" customHeight="1">
      <c r="B8859" s="92">
        <v>36786</v>
      </c>
      <c r="C8859" s="92" t="s">
        <v>19688</v>
      </c>
      <c r="D8859" s="92" t="s">
        <v>16127</v>
      </c>
      <c r="E8859" s="104">
        <v>116.62</v>
      </c>
    </row>
    <row r="8860" spans="2:5" ht="50.1" customHeight="1">
      <c r="B8860" s="92">
        <v>36785</v>
      </c>
      <c r="C8860" s="92" t="s">
        <v>19689</v>
      </c>
      <c r="D8860" s="92" t="s">
        <v>16127</v>
      </c>
      <c r="E8860" s="104">
        <v>101.34</v>
      </c>
    </row>
    <row r="8861" spans="2:5" ht="50.1" customHeight="1">
      <c r="B8861" s="92">
        <v>36782</v>
      </c>
      <c r="C8861" s="92" t="s">
        <v>19690</v>
      </c>
      <c r="D8861" s="92" t="s">
        <v>16127</v>
      </c>
      <c r="E8861" s="104">
        <v>120.96</v>
      </c>
    </row>
    <row r="8862" spans="2:5" ht="50.1" customHeight="1">
      <c r="B8862" s="92">
        <v>25930</v>
      </c>
      <c r="C8862" s="92" t="s">
        <v>19691</v>
      </c>
      <c r="D8862" s="92" t="s">
        <v>16127</v>
      </c>
      <c r="E8862" s="104">
        <v>136.25</v>
      </c>
    </row>
    <row r="8863" spans="2:5" ht="50.1" customHeight="1">
      <c r="B8863" s="92">
        <v>4824</v>
      </c>
      <c r="C8863" s="92" t="s">
        <v>19692</v>
      </c>
      <c r="D8863" s="92" t="s">
        <v>16116</v>
      </c>
      <c r="E8863" s="104">
        <v>0.37</v>
      </c>
    </row>
    <row r="8864" spans="2:5" ht="50.1" customHeight="1">
      <c r="B8864" s="92">
        <v>11795</v>
      </c>
      <c r="C8864" s="92" t="s">
        <v>19693</v>
      </c>
      <c r="D8864" s="92" t="s">
        <v>16112</v>
      </c>
      <c r="E8864" s="104">
        <v>436.22</v>
      </c>
    </row>
    <row r="8865" spans="2:5" ht="50.1" customHeight="1">
      <c r="B8865" s="92">
        <v>134</v>
      </c>
      <c r="C8865" s="92" t="s">
        <v>19694</v>
      </c>
      <c r="D8865" s="92" t="s">
        <v>16116</v>
      </c>
      <c r="E8865" s="104">
        <v>1.34</v>
      </c>
    </row>
    <row r="8866" spans="2:5" ht="50.1" customHeight="1">
      <c r="B8866" s="92">
        <v>4229</v>
      </c>
      <c r="C8866" s="92" t="s">
        <v>19695</v>
      </c>
      <c r="D8866" s="92" t="s">
        <v>16116</v>
      </c>
      <c r="E8866" s="104">
        <v>23.49</v>
      </c>
    </row>
    <row r="8867" spans="2:5" ht="50.1" customHeight="1">
      <c r="B8867" s="92">
        <v>37402</v>
      </c>
      <c r="C8867" s="92" t="s">
        <v>19696</v>
      </c>
      <c r="D8867" s="92" t="s">
        <v>16114</v>
      </c>
      <c r="E8867" s="104">
        <v>44</v>
      </c>
    </row>
    <row r="8868" spans="2:5" ht="50.1" customHeight="1">
      <c r="B8868" s="92">
        <v>11244</v>
      </c>
      <c r="C8868" s="92" t="s">
        <v>19697</v>
      </c>
      <c r="D8868" s="92" t="s">
        <v>16114</v>
      </c>
      <c r="E8868" s="104">
        <v>132.87</v>
      </c>
    </row>
    <row r="8869" spans="2:5" ht="50.1" customHeight="1">
      <c r="B8869" s="92">
        <v>11245</v>
      </c>
      <c r="C8869" s="92" t="s">
        <v>19698</v>
      </c>
      <c r="D8869" s="92" t="s">
        <v>16114</v>
      </c>
      <c r="E8869" s="104">
        <v>183.77</v>
      </c>
    </row>
    <row r="8870" spans="2:5" ht="50.1" customHeight="1">
      <c r="B8870" s="92">
        <v>11235</v>
      </c>
      <c r="C8870" s="92" t="s">
        <v>19699</v>
      </c>
      <c r="D8870" s="92" t="s">
        <v>16114</v>
      </c>
      <c r="E8870" s="104">
        <v>101.39</v>
      </c>
    </row>
    <row r="8871" spans="2:5" ht="50.1" customHeight="1">
      <c r="B8871" s="92">
        <v>11236</v>
      </c>
      <c r="C8871" s="92" t="s">
        <v>19700</v>
      </c>
      <c r="D8871" s="92" t="s">
        <v>16114</v>
      </c>
      <c r="E8871" s="104">
        <v>128.85</v>
      </c>
    </row>
    <row r="8872" spans="2:5" ht="50.1" customHeight="1">
      <c r="B8872" s="92">
        <v>11731</v>
      </c>
      <c r="C8872" s="92" t="s">
        <v>19701</v>
      </c>
      <c r="D8872" s="92" t="s">
        <v>16114</v>
      </c>
      <c r="E8872" s="104">
        <v>3.7</v>
      </c>
    </row>
    <row r="8873" spans="2:5" ht="50.1" customHeight="1">
      <c r="B8873" s="92">
        <v>11732</v>
      </c>
      <c r="C8873" s="92" t="s">
        <v>19702</v>
      </c>
      <c r="D8873" s="92" t="s">
        <v>16114</v>
      </c>
      <c r="E8873" s="104">
        <v>18.809999999999999</v>
      </c>
    </row>
    <row r="8874" spans="2:5" ht="50.1" customHeight="1">
      <c r="B8874" s="92">
        <v>36494</v>
      </c>
      <c r="C8874" s="92" t="s">
        <v>19703</v>
      </c>
      <c r="D8874" s="92" t="s">
        <v>16114</v>
      </c>
      <c r="E8874" s="104">
        <v>369133.8</v>
      </c>
    </row>
    <row r="8875" spans="2:5" ht="50.1" customHeight="1">
      <c r="B8875" s="92">
        <v>36493</v>
      </c>
      <c r="C8875" s="92" t="s">
        <v>19704</v>
      </c>
      <c r="D8875" s="92" t="s">
        <v>16114</v>
      </c>
      <c r="E8875" s="104">
        <v>418213.6</v>
      </c>
    </row>
    <row r="8876" spans="2:5" ht="50.1" customHeight="1">
      <c r="B8876" s="92">
        <v>36492</v>
      </c>
      <c r="C8876" s="92" t="s">
        <v>19705</v>
      </c>
      <c r="D8876" s="92" t="s">
        <v>16114</v>
      </c>
      <c r="E8876" s="104">
        <v>776882.27</v>
      </c>
    </row>
    <row r="8877" spans="2:5" ht="50.1" customHeight="1">
      <c r="B8877" s="92">
        <v>13333</v>
      </c>
      <c r="C8877" s="92" t="s">
        <v>19706</v>
      </c>
      <c r="D8877" s="92" t="s">
        <v>16114</v>
      </c>
      <c r="E8877" s="104">
        <v>87159.21</v>
      </c>
    </row>
    <row r="8878" spans="2:5" ht="50.1" customHeight="1">
      <c r="B8878" s="92">
        <v>13533</v>
      </c>
      <c r="C8878" s="92" t="s">
        <v>19707</v>
      </c>
      <c r="D8878" s="92" t="s">
        <v>16114</v>
      </c>
      <c r="E8878" s="104">
        <v>77910.649999999994</v>
      </c>
    </row>
    <row r="8879" spans="2:5" ht="50.1" customHeight="1">
      <c r="B8879" s="92">
        <v>36499</v>
      </c>
      <c r="C8879" s="92" t="s">
        <v>19708</v>
      </c>
      <c r="D8879" s="92" t="s">
        <v>16114</v>
      </c>
      <c r="E8879" s="104">
        <v>1699.6</v>
      </c>
    </row>
    <row r="8880" spans="2:5" ht="50.1" customHeight="1">
      <c r="B8880" s="92">
        <v>39585</v>
      </c>
      <c r="C8880" s="92" t="s">
        <v>19709</v>
      </c>
      <c r="D8880" s="92" t="s">
        <v>16114</v>
      </c>
      <c r="E8880" s="104">
        <v>56278.7</v>
      </c>
    </row>
    <row r="8881" spans="2:5" ht="50.1" customHeight="1">
      <c r="B8881" s="92">
        <v>39586</v>
      </c>
      <c r="C8881" s="92" t="s">
        <v>19710</v>
      </c>
      <c r="D8881" s="92" t="s">
        <v>16114</v>
      </c>
      <c r="E8881" s="104">
        <v>66011.100000000006</v>
      </c>
    </row>
    <row r="8882" spans="2:5" ht="50.1" customHeight="1">
      <c r="B8882" s="92">
        <v>39587</v>
      </c>
      <c r="C8882" s="92" t="s">
        <v>19711</v>
      </c>
      <c r="D8882" s="92" t="s">
        <v>16114</v>
      </c>
      <c r="E8882" s="104">
        <v>80398.149999999994</v>
      </c>
    </row>
    <row r="8883" spans="2:5" ht="50.1" customHeight="1">
      <c r="B8883" s="92">
        <v>39588</v>
      </c>
      <c r="C8883" s="92" t="s">
        <v>19712</v>
      </c>
      <c r="D8883" s="92" t="s">
        <v>16114</v>
      </c>
      <c r="E8883" s="104">
        <v>93092.59</v>
      </c>
    </row>
    <row r="8884" spans="2:5" ht="50.1" customHeight="1">
      <c r="B8884" s="92">
        <v>39584</v>
      </c>
      <c r="C8884" s="92" t="s">
        <v>19713</v>
      </c>
      <c r="D8884" s="92" t="s">
        <v>16114</v>
      </c>
      <c r="E8884" s="104">
        <v>50117.66</v>
      </c>
    </row>
    <row r="8885" spans="2:5" ht="50.1" customHeight="1">
      <c r="B8885" s="92">
        <v>39590</v>
      </c>
      <c r="C8885" s="92" t="s">
        <v>19714</v>
      </c>
      <c r="D8885" s="92" t="s">
        <v>16114</v>
      </c>
      <c r="E8885" s="104">
        <v>48915.92</v>
      </c>
    </row>
    <row r="8886" spans="2:5" ht="50.1" customHeight="1">
      <c r="B8886" s="92">
        <v>39592</v>
      </c>
      <c r="C8886" s="92" t="s">
        <v>19715</v>
      </c>
      <c r="D8886" s="92" t="s">
        <v>16114</v>
      </c>
      <c r="E8886" s="104">
        <v>70293.36</v>
      </c>
    </row>
    <row r="8887" spans="2:5" ht="50.1" customHeight="1">
      <c r="B8887" s="92">
        <v>39593</v>
      </c>
      <c r="C8887" s="92" t="s">
        <v>19716</v>
      </c>
      <c r="D8887" s="92" t="s">
        <v>16114</v>
      </c>
      <c r="E8887" s="104">
        <v>80398.149999999994</v>
      </c>
    </row>
    <row r="8888" spans="2:5" ht="50.1" customHeight="1">
      <c r="B8888" s="92">
        <v>14254</v>
      </c>
      <c r="C8888" s="92" t="s">
        <v>19717</v>
      </c>
      <c r="D8888" s="92" t="s">
        <v>16114</v>
      </c>
      <c r="E8888" s="104">
        <v>45700</v>
      </c>
    </row>
    <row r="8889" spans="2:5" ht="50.1" customHeight="1">
      <c r="B8889" s="92">
        <v>25987</v>
      </c>
      <c r="C8889" s="92" t="s">
        <v>19718</v>
      </c>
      <c r="D8889" s="92" t="s">
        <v>16114</v>
      </c>
      <c r="E8889" s="104">
        <v>38163.14</v>
      </c>
    </row>
    <row r="8890" spans="2:5" ht="50.1" customHeight="1">
      <c r="B8890" s="92">
        <v>25019</v>
      </c>
      <c r="C8890" s="92" t="s">
        <v>19719</v>
      </c>
      <c r="D8890" s="92" t="s">
        <v>16114</v>
      </c>
      <c r="E8890" s="104">
        <v>65415.89</v>
      </c>
    </row>
    <row r="8891" spans="2:5" ht="50.1" customHeight="1">
      <c r="B8891" s="92">
        <v>36501</v>
      </c>
      <c r="C8891" s="92" t="s">
        <v>19720</v>
      </c>
      <c r="D8891" s="92" t="s">
        <v>16114</v>
      </c>
      <c r="E8891" s="104">
        <v>58242.69</v>
      </c>
    </row>
    <row r="8892" spans="2:5" ht="50.1" customHeight="1">
      <c r="B8892" s="92">
        <v>25986</v>
      </c>
      <c r="C8892" s="92" t="s">
        <v>19721</v>
      </c>
      <c r="D8892" s="92" t="s">
        <v>16114</v>
      </c>
      <c r="E8892" s="104">
        <v>70018.87</v>
      </c>
    </row>
    <row r="8893" spans="2:5" ht="50.1" customHeight="1">
      <c r="B8893" s="92">
        <v>36500</v>
      </c>
      <c r="C8893" s="92" t="s">
        <v>19722</v>
      </c>
      <c r="D8893" s="92" t="s">
        <v>16114</v>
      </c>
      <c r="E8893" s="104">
        <v>41158.519999999997</v>
      </c>
    </row>
    <row r="8894" spans="2:5" ht="50.1" customHeight="1">
      <c r="B8894" s="92">
        <v>20017</v>
      </c>
      <c r="C8894" s="92" t="s">
        <v>19723</v>
      </c>
      <c r="D8894" s="92" t="s">
        <v>16115</v>
      </c>
      <c r="E8894" s="104">
        <v>3.24</v>
      </c>
    </row>
    <row r="8895" spans="2:5" ht="50.1" customHeight="1">
      <c r="B8895" s="92">
        <v>20007</v>
      </c>
      <c r="C8895" s="92" t="s">
        <v>19724</v>
      </c>
      <c r="D8895" s="92" t="s">
        <v>16115</v>
      </c>
      <c r="E8895" s="104">
        <v>2.48</v>
      </c>
    </row>
    <row r="8896" spans="2:5" ht="50.1" customHeight="1">
      <c r="B8896" s="92">
        <v>39836</v>
      </c>
      <c r="C8896" s="92" t="s">
        <v>19725</v>
      </c>
      <c r="D8896" s="92" t="s">
        <v>6216</v>
      </c>
      <c r="E8896" s="104">
        <v>167.61</v>
      </c>
    </row>
    <row r="8897" spans="2:5" ht="50.1" customHeight="1">
      <c r="B8897" s="92">
        <v>39830</v>
      </c>
      <c r="C8897" s="92" t="s">
        <v>19726</v>
      </c>
      <c r="D8897" s="92" t="s">
        <v>6216</v>
      </c>
      <c r="E8897" s="104">
        <v>191.15</v>
      </c>
    </row>
    <row r="8898" spans="2:5" ht="50.1" customHeight="1">
      <c r="B8898" s="92">
        <v>39831</v>
      </c>
      <c r="C8898" s="92" t="s">
        <v>19727</v>
      </c>
      <c r="D8898" s="92" t="s">
        <v>6216</v>
      </c>
      <c r="E8898" s="104">
        <v>190.75</v>
      </c>
    </row>
    <row r="8899" spans="2:5" ht="50.1" customHeight="1">
      <c r="B8899" s="92">
        <v>36888</v>
      </c>
      <c r="C8899" s="92" t="s">
        <v>19728</v>
      </c>
      <c r="D8899" s="92" t="s">
        <v>16115</v>
      </c>
      <c r="E8899" s="104">
        <v>6.19</v>
      </c>
    </row>
    <row r="8900" spans="2:5" ht="50.1" customHeight="1">
      <c r="B8900" s="92">
        <v>40527</v>
      </c>
      <c r="C8900" s="92" t="s">
        <v>19729</v>
      </c>
      <c r="D8900" s="92" t="s">
        <v>16114</v>
      </c>
      <c r="E8900" s="104">
        <v>2522.89</v>
      </c>
    </row>
    <row r="8901" spans="2:5" ht="50.1" customHeight="1">
      <c r="B8901" s="92">
        <v>36497</v>
      </c>
      <c r="C8901" s="92" t="s">
        <v>19730</v>
      </c>
      <c r="D8901" s="92" t="s">
        <v>16114</v>
      </c>
      <c r="E8901" s="104">
        <v>2880.15</v>
      </c>
    </row>
    <row r="8902" spans="2:5" ht="50.1" customHeight="1">
      <c r="B8902" s="92">
        <v>36487</v>
      </c>
      <c r="C8902" s="92" t="s">
        <v>19731</v>
      </c>
      <c r="D8902" s="92" t="s">
        <v>16114</v>
      </c>
      <c r="E8902" s="104">
        <v>5014.78</v>
      </c>
    </row>
    <row r="8903" spans="2:5" ht="50.1" customHeight="1">
      <c r="B8903" s="92">
        <v>25952</v>
      </c>
      <c r="C8903" s="92" t="s">
        <v>19732</v>
      </c>
      <c r="D8903" s="92" t="s">
        <v>16114</v>
      </c>
      <c r="E8903" s="104">
        <v>645487.19999999995</v>
      </c>
    </row>
    <row r="8904" spans="2:5" ht="50.1" customHeight="1">
      <c r="B8904" s="92">
        <v>25954</v>
      </c>
      <c r="C8904" s="92" t="s">
        <v>19733</v>
      </c>
      <c r="D8904" s="92" t="s">
        <v>16114</v>
      </c>
      <c r="E8904" s="104">
        <v>1241321.54</v>
      </c>
    </row>
    <row r="8905" spans="2:5" ht="50.1" customHeight="1">
      <c r="B8905" s="92">
        <v>25953</v>
      </c>
      <c r="C8905" s="92" t="s">
        <v>19734</v>
      </c>
      <c r="D8905" s="92" t="s">
        <v>16114</v>
      </c>
      <c r="E8905" s="104">
        <v>2110246.61</v>
      </c>
    </row>
    <row r="8906" spans="2:5" ht="50.1" customHeight="1">
      <c r="B8906" s="92">
        <v>37776</v>
      </c>
      <c r="C8906" s="92" t="s">
        <v>19735</v>
      </c>
      <c r="D8906" s="92" t="s">
        <v>16114</v>
      </c>
      <c r="E8906" s="104">
        <v>129331.14</v>
      </c>
    </row>
    <row r="8907" spans="2:5" ht="50.1" customHeight="1">
      <c r="B8907" s="92">
        <v>37775</v>
      </c>
      <c r="C8907" s="92" t="s">
        <v>19736</v>
      </c>
      <c r="D8907" s="92" t="s">
        <v>16114</v>
      </c>
      <c r="E8907" s="104">
        <v>203706.34</v>
      </c>
    </row>
    <row r="8908" spans="2:5" ht="50.1" customHeight="1">
      <c r="B8908" s="92">
        <v>36491</v>
      </c>
      <c r="C8908" s="92" t="s">
        <v>19737</v>
      </c>
      <c r="D8908" s="92" t="s">
        <v>16114</v>
      </c>
      <c r="E8908" s="104">
        <v>754385.03</v>
      </c>
    </row>
    <row r="8909" spans="2:5" ht="50.1" customHeight="1">
      <c r="B8909" s="92">
        <v>10712</v>
      </c>
      <c r="C8909" s="92" t="s">
        <v>19738</v>
      </c>
      <c r="D8909" s="92" t="s">
        <v>16114</v>
      </c>
      <c r="E8909" s="104">
        <v>50926.58</v>
      </c>
    </row>
    <row r="8910" spans="2:5" ht="50.1" customHeight="1">
      <c r="B8910" s="92">
        <v>3363</v>
      </c>
      <c r="C8910" s="92" t="s">
        <v>19739</v>
      </c>
      <c r="D8910" s="92" t="s">
        <v>16114</v>
      </c>
      <c r="E8910" s="104">
        <v>71633</v>
      </c>
    </row>
    <row r="8911" spans="2:5" ht="50.1" customHeight="1">
      <c r="B8911" s="92">
        <v>3365</v>
      </c>
      <c r="C8911" s="92" t="s">
        <v>19740</v>
      </c>
      <c r="D8911" s="92" t="s">
        <v>16114</v>
      </c>
      <c r="E8911" s="104">
        <v>167442.13</v>
      </c>
    </row>
    <row r="8912" spans="2:5" ht="50.1" customHeight="1">
      <c r="B8912" s="92">
        <v>7569</v>
      </c>
      <c r="C8912" s="92" t="s">
        <v>19741</v>
      </c>
      <c r="D8912" s="92" t="s">
        <v>16114</v>
      </c>
      <c r="E8912" s="104">
        <v>41.11</v>
      </c>
    </row>
    <row r="8913" spans="2:5" ht="50.1" customHeight="1">
      <c r="B8913" s="92">
        <v>34349</v>
      </c>
      <c r="C8913" s="92" t="s">
        <v>19742</v>
      </c>
      <c r="D8913" s="92" t="s">
        <v>16114</v>
      </c>
      <c r="E8913" s="104">
        <v>11.25</v>
      </c>
    </row>
    <row r="8914" spans="2:5" ht="50.1" customHeight="1">
      <c r="B8914" s="92">
        <v>11991</v>
      </c>
      <c r="C8914" s="92" t="s">
        <v>19743</v>
      </c>
      <c r="D8914" s="92" t="s">
        <v>16114</v>
      </c>
      <c r="E8914" s="104">
        <v>42.03</v>
      </c>
    </row>
    <row r="8915" spans="2:5" ht="50.1" customHeight="1">
      <c r="B8915" s="92">
        <v>20062</v>
      </c>
      <c r="C8915" s="92" t="s">
        <v>19744</v>
      </c>
      <c r="D8915" s="92" t="s">
        <v>16114</v>
      </c>
      <c r="E8915" s="104">
        <v>12.74</v>
      </c>
    </row>
    <row r="8916" spans="2:5" ht="50.1" customHeight="1">
      <c r="B8916" s="92">
        <v>11029</v>
      </c>
      <c r="C8916" s="92" t="s">
        <v>19745</v>
      </c>
      <c r="D8916" s="92" t="s">
        <v>6217</v>
      </c>
      <c r="E8916" s="104">
        <v>1.05</v>
      </c>
    </row>
    <row r="8917" spans="2:5" ht="50.1" customHeight="1">
      <c r="B8917" s="92">
        <v>4316</v>
      </c>
      <c r="C8917" s="92" t="s">
        <v>19746</v>
      </c>
      <c r="D8917" s="92" t="s">
        <v>16114</v>
      </c>
      <c r="E8917" s="104">
        <v>1.07</v>
      </c>
    </row>
    <row r="8918" spans="2:5" ht="50.1" customHeight="1">
      <c r="B8918" s="92">
        <v>4313</v>
      </c>
      <c r="C8918" s="92" t="s">
        <v>19747</v>
      </c>
      <c r="D8918" s="92" t="s">
        <v>6217</v>
      </c>
      <c r="E8918" s="104">
        <v>1.53</v>
      </c>
    </row>
    <row r="8919" spans="2:5" ht="50.1" customHeight="1">
      <c r="B8919" s="92">
        <v>4317</v>
      </c>
      <c r="C8919" s="92" t="s">
        <v>19748</v>
      </c>
      <c r="D8919" s="92" t="s">
        <v>16114</v>
      </c>
      <c r="E8919" s="104">
        <v>1.74</v>
      </c>
    </row>
    <row r="8920" spans="2:5" ht="50.1" customHeight="1">
      <c r="B8920" s="92">
        <v>4314</v>
      </c>
      <c r="C8920" s="92" t="s">
        <v>19749</v>
      </c>
      <c r="D8920" s="92" t="s">
        <v>6217</v>
      </c>
      <c r="E8920" s="104">
        <v>2.04</v>
      </c>
    </row>
    <row r="8921" spans="2:5" ht="50.1" customHeight="1">
      <c r="B8921" s="92">
        <v>10561</v>
      </c>
      <c r="C8921" s="92" t="s">
        <v>19750</v>
      </c>
      <c r="D8921" s="92" t="s">
        <v>16116</v>
      </c>
      <c r="E8921" s="104">
        <v>0.54</v>
      </c>
    </row>
    <row r="8922" spans="2:5" ht="50.1" customHeight="1">
      <c r="B8922" s="92">
        <v>10921</v>
      </c>
      <c r="C8922" s="92" t="s">
        <v>19751</v>
      </c>
      <c r="D8922" s="92" t="s">
        <v>16114</v>
      </c>
      <c r="E8922" s="104">
        <v>3705</v>
      </c>
    </row>
    <row r="8923" spans="2:5" ht="50.1" customHeight="1">
      <c r="B8923" s="92">
        <v>10922</v>
      </c>
      <c r="C8923" s="92" t="s">
        <v>19752</v>
      </c>
      <c r="D8923" s="92" t="s">
        <v>16114</v>
      </c>
      <c r="E8923" s="104">
        <v>3355.89</v>
      </c>
    </row>
    <row r="8924" spans="2:5" ht="50.1" customHeight="1">
      <c r="B8924" s="92">
        <v>10923</v>
      </c>
      <c r="C8924" s="92" t="s">
        <v>19753</v>
      </c>
      <c r="D8924" s="92" t="s">
        <v>16114</v>
      </c>
      <c r="E8924" s="104">
        <v>1983.48</v>
      </c>
    </row>
    <row r="8925" spans="2:5" ht="50.1" customHeight="1">
      <c r="B8925" s="92">
        <v>10924</v>
      </c>
      <c r="C8925" s="92" t="s">
        <v>19754</v>
      </c>
      <c r="D8925" s="92" t="s">
        <v>16114</v>
      </c>
      <c r="E8925" s="104">
        <v>2088.98</v>
      </c>
    </row>
    <row r="8926" spans="2:5" ht="50.1" customHeight="1">
      <c r="B8926" s="92">
        <v>37772</v>
      </c>
      <c r="C8926" s="92" t="s">
        <v>19755</v>
      </c>
      <c r="D8926" s="92" t="s">
        <v>16114</v>
      </c>
      <c r="E8926" s="104">
        <v>114526.71</v>
      </c>
    </row>
    <row r="8927" spans="2:5" ht="50.1" customHeight="1">
      <c r="B8927" s="92">
        <v>37771</v>
      </c>
      <c r="C8927" s="92" t="s">
        <v>19756</v>
      </c>
      <c r="D8927" s="92" t="s">
        <v>16114</v>
      </c>
      <c r="E8927" s="104">
        <v>121838.18</v>
      </c>
    </row>
    <row r="8928" spans="2:5" ht="50.1" customHeight="1">
      <c r="B8928" s="92">
        <v>12770</v>
      </c>
      <c r="C8928" s="92" t="s">
        <v>19757</v>
      </c>
      <c r="D8928" s="92" t="s">
        <v>16114</v>
      </c>
      <c r="E8928" s="104">
        <v>767.73</v>
      </c>
    </row>
    <row r="8929" spans="2:5" ht="50.1" customHeight="1">
      <c r="B8929" s="92">
        <v>12772</v>
      </c>
      <c r="C8929" s="92" t="s">
        <v>19758</v>
      </c>
      <c r="D8929" s="92" t="s">
        <v>16114</v>
      </c>
      <c r="E8929" s="104">
        <v>1275.96</v>
      </c>
    </row>
    <row r="8930" spans="2:5" ht="50.1" customHeight="1">
      <c r="B8930" s="92">
        <v>12768</v>
      </c>
      <c r="C8930" s="92" t="s">
        <v>19759</v>
      </c>
      <c r="D8930" s="92" t="s">
        <v>16114</v>
      </c>
      <c r="E8930" s="104">
        <v>1794.99</v>
      </c>
    </row>
    <row r="8931" spans="2:5" ht="50.1" customHeight="1">
      <c r="B8931" s="92">
        <v>12775</v>
      </c>
      <c r="C8931" s="92" t="s">
        <v>19760</v>
      </c>
      <c r="D8931" s="92" t="s">
        <v>16114</v>
      </c>
      <c r="E8931" s="104">
        <v>562.28</v>
      </c>
    </row>
    <row r="8932" spans="2:5" ht="50.1" customHeight="1">
      <c r="B8932" s="92">
        <v>12769</v>
      </c>
      <c r="C8932" s="92" t="s">
        <v>19761</v>
      </c>
      <c r="D8932" s="92" t="s">
        <v>16114</v>
      </c>
      <c r="E8932" s="104">
        <v>147.06</v>
      </c>
    </row>
    <row r="8933" spans="2:5" ht="50.1" customHeight="1">
      <c r="B8933" s="92">
        <v>12773</v>
      </c>
      <c r="C8933" s="92" t="s">
        <v>19762</v>
      </c>
      <c r="D8933" s="92" t="s">
        <v>16114</v>
      </c>
      <c r="E8933" s="104">
        <v>157.87</v>
      </c>
    </row>
    <row r="8934" spans="2:5" ht="50.1" customHeight="1">
      <c r="B8934" s="92">
        <v>12774</v>
      </c>
      <c r="C8934" s="92" t="s">
        <v>19763</v>
      </c>
      <c r="D8934" s="92" t="s">
        <v>16114</v>
      </c>
      <c r="E8934" s="104">
        <v>194.63</v>
      </c>
    </row>
    <row r="8935" spans="2:5" ht="50.1" customHeight="1">
      <c r="B8935" s="92">
        <v>12776</v>
      </c>
      <c r="C8935" s="92" t="s">
        <v>19764</v>
      </c>
      <c r="D8935" s="92" t="s">
        <v>16114</v>
      </c>
      <c r="E8935" s="104">
        <v>2897.94</v>
      </c>
    </row>
    <row r="8936" spans="2:5" ht="50.1" customHeight="1">
      <c r="B8936" s="92">
        <v>12777</v>
      </c>
      <c r="C8936" s="92" t="s">
        <v>19765</v>
      </c>
      <c r="D8936" s="92" t="s">
        <v>16114</v>
      </c>
      <c r="E8936" s="104">
        <v>3784.63</v>
      </c>
    </row>
    <row r="8937" spans="2:5" ht="50.1" customHeight="1">
      <c r="B8937" s="92">
        <v>3391</v>
      </c>
      <c r="C8937" s="92" t="s">
        <v>19766</v>
      </c>
      <c r="D8937" s="92" t="s">
        <v>16114</v>
      </c>
      <c r="E8937" s="104">
        <v>41.44</v>
      </c>
    </row>
    <row r="8938" spans="2:5" ht="50.1" customHeight="1">
      <c r="B8938" s="92">
        <v>3389</v>
      </c>
      <c r="C8938" s="92" t="s">
        <v>19767</v>
      </c>
      <c r="D8938" s="92" t="s">
        <v>16114</v>
      </c>
      <c r="E8938" s="104">
        <v>21.5</v>
      </c>
    </row>
    <row r="8939" spans="2:5" ht="50.1" customHeight="1">
      <c r="B8939" s="92">
        <v>3390</v>
      </c>
      <c r="C8939" s="92" t="s">
        <v>19768</v>
      </c>
      <c r="D8939" s="92" t="s">
        <v>16114</v>
      </c>
      <c r="E8939" s="104">
        <v>24.19</v>
      </c>
    </row>
    <row r="8940" spans="2:5" ht="50.1" customHeight="1">
      <c r="B8940" s="92">
        <v>12873</v>
      </c>
      <c r="C8940" s="92" t="s">
        <v>19769</v>
      </c>
      <c r="D8940" s="92" t="s">
        <v>16113</v>
      </c>
      <c r="E8940" s="104">
        <v>14.49</v>
      </c>
    </row>
    <row r="8941" spans="2:5" ht="50.1" customHeight="1">
      <c r="B8941" s="92">
        <v>41076</v>
      </c>
      <c r="C8941" s="92" t="s">
        <v>19770</v>
      </c>
      <c r="D8941" s="92" t="s">
        <v>16119</v>
      </c>
      <c r="E8941" s="104">
        <v>2568.3000000000002</v>
      </c>
    </row>
    <row r="8942" spans="2:5" ht="50.1" customHeight="1">
      <c r="B8942" s="92">
        <v>140</v>
      </c>
      <c r="C8942" s="92" t="s">
        <v>19771</v>
      </c>
      <c r="D8942" s="92" t="s">
        <v>16116</v>
      </c>
      <c r="E8942" s="104">
        <v>13.31</v>
      </c>
    </row>
    <row r="8943" spans="2:5" ht="50.1" customHeight="1">
      <c r="B8943" s="92">
        <v>151</v>
      </c>
      <c r="C8943" s="92" t="s">
        <v>19772</v>
      </c>
      <c r="D8943" s="92" t="s">
        <v>6213</v>
      </c>
      <c r="E8943" s="104">
        <v>16.73</v>
      </c>
    </row>
    <row r="8944" spans="2:5" ht="50.1" customHeight="1">
      <c r="B8944" s="92">
        <v>7340</v>
      </c>
      <c r="C8944" s="92" t="s">
        <v>19773</v>
      </c>
      <c r="D8944" s="92" t="s">
        <v>6213</v>
      </c>
      <c r="E8944" s="104">
        <v>20.51</v>
      </c>
    </row>
    <row r="8945" spans="2:5" ht="50.1" customHeight="1">
      <c r="B8945" s="92">
        <v>2701</v>
      </c>
      <c r="C8945" s="92" t="s">
        <v>19774</v>
      </c>
      <c r="D8945" s="92" t="s">
        <v>16113</v>
      </c>
      <c r="E8945" s="104">
        <v>16.11</v>
      </c>
    </row>
    <row r="8946" spans="2:5" ht="50.1" customHeight="1">
      <c r="B8946" s="92">
        <v>40929</v>
      </c>
      <c r="C8946" s="92" t="s">
        <v>19775</v>
      </c>
      <c r="D8946" s="92" t="s">
        <v>16119</v>
      </c>
      <c r="E8946" s="104">
        <v>2852.62</v>
      </c>
    </row>
    <row r="8947" spans="2:5" ht="50.1" customHeight="1">
      <c r="B8947" s="92">
        <v>38114</v>
      </c>
      <c r="C8947" s="92" t="s">
        <v>19776</v>
      </c>
      <c r="D8947" s="92" t="s">
        <v>16114</v>
      </c>
      <c r="E8947" s="104">
        <v>12.18</v>
      </c>
    </row>
    <row r="8948" spans="2:5" ht="50.1" customHeight="1">
      <c r="B8948" s="92">
        <v>38064</v>
      </c>
      <c r="C8948" s="92" t="s">
        <v>19777</v>
      </c>
      <c r="D8948" s="92" t="s">
        <v>16114</v>
      </c>
      <c r="E8948" s="104">
        <v>13.62</v>
      </c>
    </row>
    <row r="8949" spans="2:5" ht="50.1" customHeight="1">
      <c r="B8949" s="92">
        <v>38115</v>
      </c>
      <c r="C8949" s="92" t="s">
        <v>19778</v>
      </c>
      <c r="D8949" s="92" t="s">
        <v>16114</v>
      </c>
      <c r="E8949" s="104">
        <v>13.01</v>
      </c>
    </row>
    <row r="8950" spans="2:5" ht="50.1" customHeight="1">
      <c r="B8950" s="92">
        <v>38065</v>
      </c>
      <c r="C8950" s="92" t="s">
        <v>19779</v>
      </c>
      <c r="D8950" s="92" t="s">
        <v>16114</v>
      </c>
      <c r="E8950" s="104">
        <v>19.329999999999998</v>
      </c>
    </row>
    <row r="8951" spans="2:5" ht="50.1" customHeight="1">
      <c r="B8951" s="92">
        <v>38078</v>
      </c>
      <c r="C8951" s="92" t="s">
        <v>19780</v>
      </c>
      <c r="D8951" s="92" t="s">
        <v>16114</v>
      </c>
      <c r="E8951" s="104">
        <v>11.28</v>
      </c>
    </row>
    <row r="8952" spans="2:5" ht="50.1" customHeight="1">
      <c r="B8952" s="92">
        <v>38113</v>
      </c>
      <c r="C8952" s="92" t="s">
        <v>19781</v>
      </c>
      <c r="D8952" s="92" t="s">
        <v>16114</v>
      </c>
      <c r="E8952" s="104">
        <v>6.12</v>
      </c>
    </row>
    <row r="8953" spans="2:5" ht="50.1" customHeight="1">
      <c r="B8953" s="92">
        <v>38063</v>
      </c>
      <c r="C8953" s="92" t="s">
        <v>19782</v>
      </c>
      <c r="D8953" s="92" t="s">
        <v>16114</v>
      </c>
      <c r="E8953" s="104">
        <v>6.57</v>
      </c>
    </row>
    <row r="8954" spans="2:5" ht="50.1" customHeight="1">
      <c r="B8954" s="92">
        <v>38080</v>
      </c>
      <c r="C8954" s="92" t="s">
        <v>19783</v>
      </c>
      <c r="D8954" s="92" t="s">
        <v>16114</v>
      </c>
      <c r="E8954" s="104">
        <v>19.59</v>
      </c>
    </row>
    <row r="8955" spans="2:5" ht="50.1" customHeight="1">
      <c r="B8955" s="92">
        <v>38069</v>
      </c>
      <c r="C8955" s="92" t="s">
        <v>19784</v>
      </c>
      <c r="D8955" s="92" t="s">
        <v>16114</v>
      </c>
      <c r="E8955" s="104">
        <v>10.71</v>
      </c>
    </row>
    <row r="8956" spans="2:5" ht="50.1" customHeight="1">
      <c r="B8956" s="92">
        <v>38077</v>
      </c>
      <c r="C8956" s="92" t="s">
        <v>19785</v>
      </c>
      <c r="D8956" s="92" t="s">
        <v>16114</v>
      </c>
      <c r="E8956" s="104">
        <v>10.47</v>
      </c>
    </row>
    <row r="8957" spans="2:5" ht="50.1" customHeight="1">
      <c r="B8957" s="92">
        <v>38073</v>
      </c>
      <c r="C8957" s="92" t="s">
        <v>19786</v>
      </c>
      <c r="D8957" s="92" t="s">
        <v>16114</v>
      </c>
      <c r="E8957" s="104">
        <v>15.95</v>
      </c>
    </row>
    <row r="8958" spans="2:5" ht="50.1" customHeight="1">
      <c r="B8958" s="92">
        <v>38112</v>
      </c>
      <c r="C8958" s="92" t="s">
        <v>19787</v>
      </c>
      <c r="D8958" s="92" t="s">
        <v>16114</v>
      </c>
      <c r="E8958" s="104">
        <v>4.7</v>
      </c>
    </row>
    <row r="8959" spans="2:5" ht="50.1" customHeight="1">
      <c r="B8959" s="92">
        <v>38062</v>
      </c>
      <c r="C8959" s="92" t="s">
        <v>19788</v>
      </c>
      <c r="D8959" s="92" t="s">
        <v>16114</v>
      </c>
      <c r="E8959" s="104">
        <v>4.83</v>
      </c>
    </row>
    <row r="8960" spans="2:5" ht="50.1" customHeight="1">
      <c r="B8960" s="92">
        <v>12128</v>
      </c>
      <c r="C8960" s="92" t="s">
        <v>19789</v>
      </c>
      <c r="D8960" s="92" t="s">
        <v>16114</v>
      </c>
      <c r="E8960" s="104">
        <v>6.45</v>
      </c>
    </row>
    <row r="8961" spans="2:5" ht="50.1" customHeight="1">
      <c r="B8961" s="92">
        <v>12129</v>
      </c>
      <c r="C8961" s="92" t="s">
        <v>19790</v>
      </c>
      <c r="D8961" s="92" t="s">
        <v>16114</v>
      </c>
      <c r="E8961" s="104">
        <v>8.5299999999999994</v>
      </c>
    </row>
    <row r="8962" spans="2:5" ht="50.1" customHeight="1">
      <c r="B8962" s="92">
        <v>38081</v>
      </c>
      <c r="C8962" s="92" t="s">
        <v>19791</v>
      </c>
      <c r="D8962" s="92" t="s">
        <v>16114</v>
      </c>
      <c r="E8962" s="104">
        <v>16.61</v>
      </c>
    </row>
    <row r="8963" spans="2:5" ht="50.1" customHeight="1">
      <c r="B8963" s="92">
        <v>38070</v>
      </c>
      <c r="C8963" s="92" t="s">
        <v>19792</v>
      </c>
      <c r="D8963" s="92" t="s">
        <v>16114</v>
      </c>
      <c r="E8963" s="104">
        <v>11.45</v>
      </c>
    </row>
    <row r="8964" spans="2:5" ht="50.1" customHeight="1">
      <c r="B8964" s="92">
        <v>38074</v>
      </c>
      <c r="C8964" s="92" t="s">
        <v>19793</v>
      </c>
      <c r="D8964" s="92" t="s">
        <v>16114</v>
      </c>
      <c r="E8964" s="104">
        <v>17.41</v>
      </c>
    </row>
    <row r="8965" spans="2:5" ht="50.1" customHeight="1">
      <c r="B8965" s="92">
        <v>38079</v>
      </c>
      <c r="C8965" s="92" t="s">
        <v>19794</v>
      </c>
      <c r="D8965" s="92" t="s">
        <v>16114</v>
      </c>
      <c r="E8965" s="104">
        <v>14.94</v>
      </c>
    </row>
    <row r="8966" spans="2:5" ht="50.1" customHeight="1">
      <c r="B8966" s="92">
        <v>38072</v>
      </c>
      <c r="C8966" s="92" t="s">
        <v>19795</v>
      </c>
      <c r="D8966" s="92" t="s">
        <v>16114</v>
      </c>
      <c r="E8966" s="104">
        <v>14.36</v>
      </c>
    </row>
    <row r="8967" spans="2:5" ht="50.1" customHeight="1">
      <c r="B8967" s="92">
        <v>38068</v>
      </c>
      <c r="C8967" s="92" t="s">
        <v>19796</v>
      </c>
      <c r="D8967" s="92" t="s">
        <v>16114</v>
      </c>
      <c r="E8967" s="104">
        <v>9.91</v>
      </c>
    </row>
    <row r="8968" spans="2:5" ht="50.1" customHeight="1">
      <c r="B8968" s="92">
        <v>38071</v>
      </c>
      <c r="C8968" s="92" t="s">
        <v>19797</v>
      </c>
      <c r="D8968" s="92" t="s">
        <v>16114</v>
      </c>
      <c r="E8968" s="104">
        <v>11.85</v>
      </c>
    </row>
    <row r="8969" spans="2:5" ht="50.1" customHeight="1">
      <c r="B8969" s="92">
        <v>38412</v>
      </c>
      <c r="C8969" s="92" t="s">
        <v>19798</v>
      </c>
      <c r="D8969" s="92" t="s">
        <v>16114</v>
      </c>
      <c r="E8969" s="104">
        <v>1180</v>
      </c>
    </row>
    <row r="8970" spans="2:5" ht="50.1" customHeight="1">
      <c r="B8970" s="92">
        <v>3405</v>
      </c>
      <c r="C8970" s="92" t="s">
        <v>19799</v>
      </c>
      <c r="D8970" s="92" t="s">
        <v>16114</v>
      </c>
      <c r="E8970" s="104">
        <v>100</v>
      </c>
    </row>
    <row r="8971" spans="2:5" ht="50.1" customHeight="1">
      <c r="B8971" s="92">
        <v>3394</v>
      </c>
      <c r="C8971" s="92" t="s">
        <v>19800</v>
      </c>
      <c r="D8971" s="92" t="s">
        <v>16114</v>
      </c>
      <c r="E8971" s="104">
        <v>527.88</v>
      </c>
    </row>
    <row r="8972" spans="2:5" ht="50.1" customHeight="1">
      <c r="B8972" s="92">
        <v>3393</v>
      </c>
      <c r="C8972" s="92" t="s">
        <v>19801</v>
      </c>
      <c r="D8972" s="92" t="s">
        <v>16114</v>
      </c>
      <c r="E8972" s="104">
        <v>898.77</v>
      </c>
    </row>
    <row r="8973" spans="2:5" ht="50.1" customHeight="1">
      <c r="B8973" s="92">
        <v>3406</v>
      </c>
      <c r="C8973" s="92" t="s">
        <v>19802</v>
      </c>
      <c r="D8973" s="92" t="s">
        <v>16114</v>
      </c>
      <c r="E8973" s="104">
        <v>30.61</v>
      </c>
    </row>
    <row r="8974" spans="2:5" ht="50.1" customHeight="1">
      <c r="B8974" s="92">
        <v>3395</v>
      </c>
      <c r="C8974" s="92" t="s">
        <v>19803</v>
      </c>
      <c r="D8974" s="92" t="s">
        <v>16114</v>
      </c>
      <c r="E8974" s="104">
        <v>129.13</v>
      </c>
    </row>
    <row r="8975" spans="2:5" ht="50.1" customHeight="1">
      <c r="B8975" s="92">
        <v>3398</v>
      </c>
      <c r="C8975" s="92" t="s">
        <v>19804</v>
      </c>
      <c r="D8975" s="92" t="s">
        <v>16114</v>
      </c>
      <c r="E8975" s="104">
        <v>6.14</v>
      </c>
    </row>
    <row r="8976" spans="2:5" ht="50.1" customHeight="1">
      <c r="B8976" s="92">
        <v>34379</v>
      </c>
      <c r="C8976" s="92" t="s">
        <v>19805</v>
      </c>
      <c r="D8976" s="92" t="s">
        <v>16114</v>
      </c>
      <c r="E8976" s="104">
        <v>188.68</v>
      </c>
    </row>
    <row r="8977" spans="2:5" ht="50.1" customHeight="1">
      <c r="B8977" s="92">
        <v>34378</v>
      </c>
      <c r="C8977" s="92" t="s">
        <v>19806</v>
      </c>
      <c r="D8977" s="92" t="s">
        <v>16114</v>
      </c>
      <c r="E8977" s="104">
        <v>151.97</v>
      </c>
    </row>
    <row r="8978" spans="2:5" ht="50.1" customHeight="1">
      <c r="B8978" s="92">
        <v>34377</v>
      </c>
      <c r="C8978" s="92" t="s">
        <v>19807</v>
      </c>
      <c r="D8978" s="92" t="s">
        <v>16114</v>
      </c>
      <c r="E8978" s="104">
        <v>140.15</v>
      </c>
    </row>
    <row r="8979" spans="2:5" ht="50.1" customHeight="1">
      <c r="B8979" s="92">
        <v>581</v>
      </c>
      <c r="C8979" s="92" t="s">
        <v>19808</v>
      </c>
      <c r="D8979" s="92" t="s">
        <v>16112</v>
      </c>
      <c r="E8979" s="104">
        <v>266.19</v>
      </c>
    </row>
    <row r="8980" spans="2:5" ht="50.1" customHeight="1">
      <c r="B8980" s="92">
        <v>40662</v>
      </c>
      <c r="C8980" s="92" t="s">
        <v>19809</v>
      </c>
      <c r="D8980" s="92" t="s">
        <v>16114</v>
      </c>
      <c r="E8980" s="104">
        <v>179.58</v>
      </c>
    </row>
    <row r="8981" spans="2:5" ht="50.1" customHeight="1">
      <c r="B8981" s="92">
        <v>3437</v>
      </c>
      <c r="C8981" s="92" t="s">
        <v>19810</v>
      </c>
      <c r="D8981" s="92" t="s">
        <v>16112</v>
      </c>
      <c r="E8981" s="104">
        <v>498.84</v>
      </c>
    </row>
    <row r="8982" spans="2:5" ht="50.1" customHeight="1">
      <c r="B8982" s="92">
        <v>11183</v>
      </c>
      <c r="C8982" s="92" t="s">
        <v>19811</v>
      </c>
      <c r="D8982" s="92" t="s">
        <v>16114</v>
      </c>
      <c r="E8982" s="104">
        <v>379.94</v>
      </c>
    </row>
    <row r="8983" spans="2:5" ht="50.1" customHeight="1">
      <c r="B8983" s="92">
        <v>11190</v>
      </c>
      <c r="C8983" s="92" t="s">
        <v>19812</v>
      </c>
      <c r="D8983" s="92" t="s">
        <v>16114</v>
      </c>
      <c r="E8983" s="104">
        <v>176.25</v>
      </c>
    </row>
    <row r="8984" spans="2:5" ht="50.1" customHeight="1">
      <c r="B8984" s="92">
        <v>616</v>
      </c>
      <c r="C8984" s="92" t="s">
        <v>19813</v>
      </c>
      <c r="D8984" s="92" t="s">
        <v>16114</v>
      </c>
      <c r="E8984" s="104">
        <v>207.28</v>
      </c>
    </row>
    <row r="8985" spans="2:5" ht="50.1" customHeight="1">
      <c r="B8985" s="92">
        <v>615</v>
      </c>
      <c r="C8985" s="92" t="s">
        <v>19813</v>
      </c>
      <c r="D8985" s="92" t="s">
        <v>16112</v>
      </c>
      <c r="E8985" s="104">
        <v>431.84</v>
      </c>
    </row>
    <row r="8986" spans="2:5" ht="50.1" customHeight="1">
      <c r="B8986" s="92">
        <v>11192</v>
      </c>
      <c r="C8986" s="92" t="s">
        <v>19814</v>
      </c>
      <c r="D8986" s="92" t="s">
        <v>16114</v>
      </c>
      <c r="E8986" s="104">
        <v>324.29000000000002</v>
      </c>
    </row>
    <row r="8987" spans="2:5" ht="50.1" customHeight="1">
      <c r="B8987" s="92">
        <v>11231</v>
      </c>
      <c r="C8987" s="92" t="s">
        <v>19814</v>
      </c>
      <c r="D8987" s="92" t="s">
        <v>16112</v>
      </c>
      <c r="E8987" s="104">
        <v>506.7</v>
      </c>
    </row>
    <row r="8988" spans="2:5" ht="50.1" customHeight="1">
      <c r="B8988" s="92">
        <v>3428</v>
      </c>
      <c r="C8988" s="92" t="s">
        <v>19815</v>
      </c>
      <c r="D8988" s="92" t="s">
        <v>16112</v>
      </c>
      <c r="E8988" s="104">
        <v>739.95</v>
      </c>
    </row>
    <row r="8989" spans="2:5" ht="50.1" customHeight="1">
      <c r="B8989" s="92">
        <v>3429</v>
      </c>
      <c r="C8989" s="92" t="s">
        <v>19816</v>
      </c>
      <c r="D8989" s="92" t="s">
        <v>16112</v>
      </c>
      <c r="E8989" s="104">
        <v>422.76</v>
      </c>
    </row>
    <row r="8990" spans="2:5" ht="50.1" customHeight="1">
      <c r="B8990" s="92">
        <v>34371</v>
      </c>
      <c r="C8990" s="92" t="s">
        <v>19817</v>
      </c>
      <c r="D8990" s="92" t="s">
        <v>16114</v>
      </c>
      <c r="E8990" s="104">
        <v>512.98</v>
      </c>
    </row>
    <row r="8991" spans="2:5" ht="50.1" customHeight="1">
      <c r="B8991" s="92">
        <v>34370</v>
      </c>
      <c r="C8991" s="92" t="s">
        <v>19818</v>
      </c>
      <c r="D8991" s="92" t="s">
        <v>16114</v>
      </c>
      <c r="E8991" s="104">
        <v>425.42</v>
      </c>
    </row>
    <row r="8992" spans="2:5" ht="50.1" customHeight="1">
      <c r="B8992" s="92">
        <v>34372</v>
      </c>
      <c r="C8992" s="92" t="s">
        <v>19819</v>
      </c>
      <c r="D8992" s="92" t="s">
        <v>16114</v>
      </c>
      <c r="E8992" s="104">
        <v>591.82000000000005</v>
      </c>
    </row>
    <row r="8993" spans="2:5" ht="50.1" customHeight="1">
      <c r="B8993" s="92">
        <v>34373</v>
      </c>
      <c r="C8993" s="92" t="s">
        <v>19820</v>
      </c>
      <c r="D8993" s="92" t="s">
        <v>16114</v>
      </c>
      <c r="E8993" s="104">
        <v>732.59</v>
      </c>
    </row>
    <row r="8994" spans="2:5" ht="50.1" customHeight="1">
      <c r="B8994" s="92">
        <v>36896</v>
      </c>
      <c r="C8994" s="92" t="s">
        <v>19821</v>
      </c>
      <c r="D8994" s="92" t="s">
        <v>16114</v>
      </c>
      <c r="E8994" s="104">
        <v>244.1</v>
      </c>
    </row>
    <row r="8995" spans="2:5" ht="50.1" customHeight="1">
      <c r="B8995" s="92">
        <v>34367</v>
      </c>
      <c r="C8995" s="92" t="s">
        <v>19822</v>
      </c>
      <c r="D8995" s="92" t="s">
        <v>16114</v>
      </c>
      <c r="E8995" s="104">
        <v>286.72000000000003</v>
      </c>
    </row>
    <row r="8996" spans="2:5" ht="50.1" customHeight="1">
      <c r="B8996" s="92">
        <v>36897</v>
      </c>
      <c r="C8996" s="92" t="s">
        <v>19823</v>
      </c>
      <c r="D8996" s="92" t="s">
        <v>16114</v>
      </c>
      <c r="E8996" s="104">
        <v>338.11</v>
      </c>
    </row>
    <row r="8997" spans="2:5" ht="50.1" customHeight="1">
      <c r="B8997" s="92">
        <v>36884</v>
      </c>
      <c r="C8997" s="92" t="s">
        <v>19823</v>
      </c>
      <c r="D8997" s="92" t="s">
        <v>16112</v>
      </c>
      <c r="E8997" s="104">
        <v>237.48</v>
      </c>
    </row>
    <row r="8998" spans="2:5" ht="50.1" customHeight="1">
      <c r="B8998" s="92">
        <v>597</v>
      </c>
      <c r="C8998" s="92" t="s">
        <v>19824</v>
      </c>
      <c r="D8998" s="92" t="s">
        <v>16112</v>
      </c>
      <c r="E8998" s="104">
        <v>249.74</v>
      </c>
    </row>
    <row r="8999" spans="2:5" ht="50.1" customHeight="1">
      <c r="B8999" s="92">
        <v>34369</v>
      </c>
      <c r="C8999" s="92" t="s">
        <v>19825</v>
      </c>
      <c r="D8999" s="92" t="s">
        <v>16114</v>
      </c>
      <c r="E8999" s="104">
        <v>400.6</v>
      </c>
    </row>
    <row r="9000" spans="2:5" ht="50.1" customHeight="1">
      <c r="B9000" s="92">
        <v>34362</v>
      </c>
      <c r="C9000" s="92" t="s">
        <v>19826</v>
      </c>
      <c r="D9000" s="92" t="s">
        <v>16114</v>
      </c>
      <c r="E9000" s="104">
        <v>277.97000000000003</v>
      </c>
    </row>
    <row r="9001" spans="2:5" ht="50.1" customHeight="1">
      <c r="B9001" s="92">
        <v>34363</v>
      </c>
      <c r="C9001" s="92" t="s">
        <v>19827</v>
      </c>
      <c r="D9001" s="92" t="s">
        <v>16114</v>
      </c>
      <c r="E9001" s="104">
        <v>314.17</v>
      </c>
    </row>
    <row r="9002" spans="2:5" ht="50.1" customHeight="1">
      <c r="B9002" s="92">
        <v>34364</v>
      </c>
      <c r="C9002" s="92" t="s">
        <v>19828</v>
      </c>
      <c r="D9002" s="92" t="s">
        <v>16114</v>
      </c>
      <c r="E9002" s="104">
        <v>391.84</v>
      </c>
    </row>
    <row r="9003" spans="2:5" ht="50.1" customHeight="1">
      <c r="B9003" s="92">
        <v>34365</v>
      </c>
      <c r="C9003" s="92" t="s">
        <v>19829</v>
      </c>
      <c r="D9003" s="92" t="s">
        <v>16114</v>
      </c>
      <c r="E9003" s="104">
        <v>441.48</v>
      </c>
    </row>
    <row r="9004" spans="2:5" ht="50.1" customHeight="1">
      <c r="B9004" s="92">
        <v>11199</v>
      </c>
      <c r="C9004" s="92" t="s">
        <v>19830</v>
      </c>
      <c r="D9004" s="92" t="s">
        <v>16114</v>
      </c>
      <c r="E9004" s="104">
        <v>973.39</v>
      </c>
    </row>
    <row r="9005" spans="2:5" ht="50.1" customHeight="1">
      <c r="B9005" s="92">
        <v>34801</v>
      </c>
      <c r="C9005" s="92" t="s">
        <v>19831</v>
      </c>
      <c r="D9005" s="92" t="s">
        <v>16114</v>
      </c>
      <c r="E9005" s="104">
        <v>1221.06</v>
      </c>
    </row>
    <row r="9006" spans="2:5" ht="50.1" customHeight="1">
      <c r="B9006" s="92">
        <v>34799</v>
      </c>
      <c r="C9006" s="92" t="s">
        <v>19832</v>
      </c>
      <c r="D9006" s="92" t="s">
        <v>16114</v>
      </c>
      <c r="E9006" s="104">
        <v>1505.82</v>
      </c>
    </row>
    <row r="9007" spans="2:5" ht="50.1" customHeight="1">
      <c r="B9007" s="92">
        <v>622</v>
      </c>
      <c r="C9007" s="92" t="s">
        <v>19833</v>
      </c>
      <c r="D9007" s="92" t="s">
        <v>16114</v>
      </c>
      <c r="E9007" s="104">
        <v>677.92</v>
      </c>
    </row>
    <row r="9008" spans="2:5" ht="50.1" customHeight="1">
      <c r="B9008" s="92">
        <v>34805</v>
      </c>
      <c r="C9008" s="92" t="s">
        <v>19834</v>
      </c>
      <c r="D9008" s="92" t="s">
        <v>16112</v>
      </c>
      <c r="E9008" s="104">
        <v>507.38</v>
      </c>
    </row>
    <row r="9009" spans="2:5" ht="50.1" customHeight="1">
      <c r="B9009" s="92">
        <v>34803</v>
      </c>
      <c r="C9009" s="92" t="s">
        <v>19835</v>
      </c>
      <c r="D9009" s="92" t="s">
        <v>16114</v>
      </c>
      <c r="E9009" s="104">
        <v>613.53</v>
      </c>
    </row>
    <row r="9010" spans="2:5" ht="50.1" customHeight="1">
      <c r="B9010" s="92">
        <v>606</v>
      </c>
      <c r="C9010" s="92" t="s">
        <v>19836</v>
      </c>
      <c r="D9010" s="92" t="s">
        <v>16112</v>
      </c>
      <c r="E9010" s="104">
        <v>678.36</v>
      </c>
    </row>
    <row r="9011" spans="2:5" ht="50.1" customHeight="1">
      <c r="B9011" s="92">
        <v>11227</v>
      </c>
      <c r="C9011" s="92" t="s">
        <v>19837</v>
      </c>
      <c r="D9011" s="92" t="s">
        <v>16114</v>
      </c>
      <c r="E9011" s="104">
        <v>718.49</v>
      </c>
    </row>
    <row r="9012" spans="2:5" ht="50.1" customHeight="1">
      <c r="B9012" s="92">
        <v>11193</v>
      </c>
      <c r="C9012" s="92" t="s">
        <v>19838</v>
      </c>
      <c r="D9012" s="92" t="s">
        <v>16112</v>
      </c>
      <c r="E9012" s="104">
        <v>687.8</v>
      </c>
    </row>
    <row r="9013" spans="2:5" ht="50.1" customHeight="1">
      <c r="B9013" s="92">
        <v>11194</v>
      </c>
      <c r="C9013" s="92" t="s">
        <v>19839</v>
      </c>
      <c r="D9013" s="92" t="s">
        <v>16112</v>
      </c>
      <c r="E9013" s="104">
        <v>619.28</v>
      </c>
    </row>
    <row r="9014" spans="2:5" ht="50.1" customHeight="1">
      <c r="B9014" s="92">
        <v>605</v>
      </c>
      <c r="C9014" s="92" t="s">
        <v>19840</v>
      </c>
      <c r="D9014" s="92" t="s">
        <v>16112</v>
      </c>
      <c r="E9014" s="104">
        <v>777.75</v>
      </c>
    </row>
    <row r="9015" spans="2:5" ht="50.1" customHeight="1">
      <c r="B9015" s="92">
        <v>11197</v>
      </c>
      <c r="C9015" s="92" t="s">
        <v>19841</v>
      </c>
      <c r="D9015" s="92" t="s">
        <v>16114</v>
      </c>
      <c r="E9015" s="104">
        <v>941.94</v>
      </c>
    </row>
    <row r="9016" spans="2:5" ht="50.1" customHeight="1">
      <c r="B9016" s="92">
        <v>40659</v>
      </c>
      <c r="C9016" s="92" t="s">
        <v>19842</v>
      </c>
      <c r="D9016" s="92" t="s">
        <v>16112</v>
      </c>
      <c r="E9016" s="104">
        <v>705.79</v>
      </c>
    </row>
    <row r="9017" spans="2:5" ht="50.1" customHeight="1">
      <c r="B9017" s="92">
        <v>40660</v>
      </c>
      <c r="C9017" s="92" t="s">
        <v>19843</v>
      </c>
      <c r="D9017" s="92" t="s">
        <v>16112</v>
      </c>
      <c r="E9017" s="104">
        <v>894.51</v>
      </c>
    </row>
    <row r="9018" spans="2:5" ht="50.1" customHeight="1">
      <c r="B9018" s="92">
        <v>40661</v>
      </c>
      <c r="C9018" s="92" t="s">
        <v>19844</v>
      </c>
      <c r="D9018" s="92" t="s">
        <v>16112</v>
      </c>
      <c r="E9018" s="104">
        <v>549.97</v>
      </c>
    </row>
    <row r="9019" spans="2:5" ht="50.1" customHeight="1">
      <c r="B9019" s="92">
        <v>3421</v>
      </c>
      <c r="C9019" s="92" t="s">
        <v>19845</v>
      </c>
      <c r="D9019" s="92" t="s">
        <v>16112</v>
      </c>
      <c r="E9019" s="104">
        <v>554.16999999999996</v>
      </c>
    </row>
    <row r="9020" spans="2:5" ht="50.1" customHeight="1">
      <c r="B9020" s="92">
        <v>599</v>
      </c>
      <c r="C9020" s="92" t="s">
        <v>19846</v>
      </c>
      <c r="D9020" s="92" t="s">
        <v>16112</v>
      </c>
      <c r="E9020" s="104">
        <v>211.68</v>
      </c>
    </row>
    <row r="9021" spans="2:5" ht="50.1" customHeight="1">
      <c r="B9021" s="92">
        <v>34380</v>
      </c>
      <c r="C9021" s="92" t="s">
        <v>19847</v>
      </c>
      <c r="D9021" s="92" t="s">
        <v>16114</v>
      </c>
      <c r="E9021" s="104">
        <v>109.78</v>
      </c>
    </row>
    <row r="9022" spans="2:5" ht="50.1" customHeight="1">
      <c r="B9022" s="92">
        <v>34381</v>
      </c>
      <c r="C9022" s="92" t="s">
        <v>19848</v>
      </c>
      <c r="D9022" s="92" t="s">
        <v>16114</v>
      </c>
      <c r="E9022" s="104">
        <v>143.07</v>
      </c>
    </row>
    <row r="9023" spans="2:5" ht="50.1" customHeight="1">
      <c r="B9023" s="92">
        <v>601</v>
      </c>
      <c r="C9023" s="92" t="s">
        <v>19848</v>
      </c>
      <c r="D9023" s="92" t="s">
        <v>16112</v>
      </c>
      <c r="E9023" s="104">
        <v>285.56</v>
      </c>
    </row>
    <row r="9024" spans="2:5" ht="50.1" customHeight="1">
      <c r="B9024" s="92">
        <v>3423</v>
      </c>
      <c r="C9024" s="92" t="s">
        <v>19849</v>
      </c>
      <c r="D9024" s="92" t="s">
        <v>16112</v>
      </c>
      <c r="E9024" s="104">
        <v>781.52</v>
      </c>
    </row>
    <row r="9025" spans="2:5" ht="50.1" customHeight="1">
      <c r="B9025" s="92">
        <v>34797</v>
      </c>
      <c r="C9025" s="92" t="s">
        <v>19850</v>
      </c>
      <c r="D9025" s="92" t="s">
        <v>16114</v>
      </c>
      <c r="E9025" s="104">
        <v>383.9</v>
      </c>
    </row>
    <row r="9026" spans="2:5" ht="50.1" customHeight="1">
      <c r="B9026" s="92">
        <v>624</v>
      </c>
      <c r="C9026" s="92" t="s">
        <v>19851</v>
      </c>
      <c r="D9026" s="92" t="s">
        <v>16112</v>
      </c>
      <c r="E9026" s="104">
        <v>799.79</v>
      </c>
    </row>
    <row r="9027" spans="2:5" ht="50.1" customHeight="1">
      <c r="B9027" s="92">
        <v>623</v>
      </c>
      <c r="C9027" s="92" t="s">
        <v>19852</v>
      </c>
      <c r="D9027" s="92" t="s">
        <v>16112</v>
      </c>
      <c r="E9027" s="104">
        <v>300.32</v>
      </c>
    </row>
    <row r="9028" spans="2:5" ht="50.1" customHeight="1">
      <c r="B9028" s="92">
        <v>25964</v>
      </c>
      <c r="C9028" s="92" t="s">
        <v>19853</v>
      </c>
      <c r="D9028" s="92" t="s">
        <v>16113</v>
      </c>
      <c r="E9028" s="104">
        <v>14.04</v>
      </c>
    </row>
    <row r="9029" spans="2:5" ht="50.1" customHeight="1">
      <c r="B9029" s="92">
        <v>41077</v>
      </c>
      <c r="C9029" s="92" t="s">
        <v>19854</v>
      </c>
      <c r="D9029" s="92" t="s">
        <v>16119</v>
      </c>
      <c r="E9029" s="104">
        <v>2486.0300000000002</v>
      </c>
    </row>
    <row r="9030" spans="2:5" ht="50.1" customHeight="1">
      <c r="B9030" s="92">
        <v>20159</v>
      </c>
      <c r="C9030" s="92" t="s">
        <v>19855</v>
      </c>
      <c r="D9030" s="92" t="s">
        <v>16114</v>
      </c>
      <c r="E9030" s="104">
        <v>31</v>
      </c>
    </row>
    <row r="9031" spans="2:5" ht="50.1" customHeight="1">
      <c r="B9031" s="92">
        <v>37963</v>
      </c>
      <c r="C9031" s="92" t="s">
        <v>19856</v>
      </c>
      <c r="D9031" s="92" t="s">
        <v>16114</v>
      </c>
      <c r="E9031" s="104">
        <v>2.35</v>
      </c>
    </row>
    <row r="9032" spans="2:5" ht="50.1" customHeight="1">
      <c r="B9032" s="92">
        <v>37964</v>
      </c>
      <c r="C9032" s="92" t="s">
        <v>19857</v>
      </c>
      <c r="D9032" s="92" t="s">
        <v>16114</v>
      </c>
      <c r="E9032" s="104">
        <v>3.92</v>
      </c>
    </row>
    <row r="9033" spans="2:5" ht="50.1" customHeight="1">
      <c r="B9033" s="92">
        <v>37965</v>
      </c>
      <c r="C9033" s="92" t="s">
        <v>19858</v>
      </c>
      <c r="D9033" s="92" t="s">
        <v>16114</v>
      </c>
      <c r="E9033" s="104">
        <v>5.69</v>
      </c>
    </row>
    <row r="9034" spans="2:5" ht="50.1" customHeight="1">
      <c r="B9034" s="92">
        <v>37966</v>
      </c>
      <c r="C9034" s="92" t="s">
        <v>19859</v>
      </c>
      <c r="D9034" s="92" t="s">
        <v>16114</v>
      </c>
      <c r="E9034" s="104">
        <v>10.31</v>
      </c>
    </row>
    <row r="9035" spans="2:5" ht="50.1" customHeight="1">
      <c r="B9035" s="92">
        <v>37967</v>
      </c>
      <c r="C9035" s="92" t="s">
        <v>19860</v>
      </c>
      <c r="D9035" s="92" t="s">
        <v>16114</v>
      </c>
      <c r="E9035" s="104">
        <v>16.53</v>
      </c>
    </row>
    <row r="9036" spans="2:5" ht="50.1" customHeight="1">
      <c r="B9036" s="92">
        <v>37968</v>
      </c>
      <c r="C9036" s="92" t="s">
        <v>19861</v>
      </c>
      <c r="D9036" s="92" t="s">
        <v>16114</v>
      </c>
      <c r="E9036" s="104">
        <v>36.25</v>
      </c>
    </row>
    <row r="9037" spans="2:5" ht="50.1" customHeight="1">
      <c r="B9037" s="92">
        <v>37969</v>
      </c>
      <c r="C9037" s="92" t="s">
        <v>19862</v>
      </c>
      <c r="D9037" s="92" t="s">
        <v>16114</v>
      </c>
      <c r="E9037" s="104">
        <v>96.85</v>
      </c>
    </row>
    <row r="9038" spans="2:5" ht="50.1" customHeight="1">
      <c r="B9038" s="92">
        <v>37970</v>
      </c>
      <c r="C9038" s="92" t="s">
        <v>19863</v>
      </c>
      <c r="D9038" s="92" t="s">
        <v>16114</v>
      </c>
      <c r="E9038" s="104">
        <v>112.98</v>
      </c>
    </row>
    <row r="9039" spans="2:5" ht="50.1" customHeight="1">
      <c r="B9039" s="92">
        <v>21118</v>
      </c>
      <c r="C9039" s="92" t="s">
        <v>19864</v>
      </c>
      <c r="D9039" s="92" t="s">
        <v>16114</v>
      </c>
      <c r="E9039" s="104">
        <v>1.78</v>
      </c>
    </row>
    <row r="9040" spans="2:5" ht="50.1" customHeight="1">
      <c r="B9040" s="92">
        <v>37956</v>
      </c>
      <c r="C9040" s="92" t="s">
        <v>19865</v>
      </c>
      <c r="D9040" s="92" t="s">
        <v>16114</v>
      </c>
      <c r="E9040" s="104">
        <v>2.82</v>
      </c>
    </row>
    <row r="9041" spans="2:5" ht="50.1" customHeight="1">
      <c r="B9041" s="92">
        <v>37957</v>
      </c>
      <c r="C9041" s="92" t="s">
        <v>19866</v>
      </c>
      <c r="D9041" s="92" t="s">
        <v>16114</v>
      </c>
      <c r="E9041" s="104">
        <v>5.94</v>
      </c>
    </row>
    <row r="9042" spans="2:5" ht="50.1" customHeight="1">
      <c r="B9042" s="92">
        <v>37958</v>
      </c>
      <c r="C9042" s="92" t="s">
        <v>19867</v>
      </c>
      <c r="D9042" s="92" t="s">
        <v>16114</v>
      </c>
      <c r="E9042" s="104">
        <v>10.31</v>
      </c>
    </row>
    <row r="9043" spans="2:5" ht="50.1" customHeight="1">
      <c r="B9043" s="92">
        <v>37959</v>
      </c>
      <c r="C9043" s="92" t="s">
        <v>19868</v>
      </c>
      <c r="D9043" s="92" t="s">
        <v>16114</v>
      </c>
      <c r="E9043" s="104">
        <v>16.53</v>
      </c>
    </row>
    <row r="9044" spans="2:5" ht="50.1" customHeight="1">
      <c r="B9044" s="92">
        <v>37960</v>
      </c>
      <c r="C9044" s="92" t="s">
        <v>19869</v>
      </c>
      <c r="D9044" s="92" t="s">
        <v>16114</v>
      </c>
      <c r="E9044" s="104">
        <v>35.6</v>
      </c>
    </row>
    <row r="9045" spans="2:5" ht="50.1" customHeight="1">
      <c r="B9045" s="92">
        <v>37961</v>
      </c>
      <c r="C9045" s="92" t="s">
        <v>19870</v>
      </c>
      <c r="D9045" s="92" t="s">
        <v>16114</v>
      </c>
      <c r="E9045" s="104">
        <v>94.45</v>
      </c>
    </row>
    <row r="9046" spans="2:5" ht="50.1" customHeight="1">
      <c r="B9046" s="92">
        <v>37962</v>
      </c>
      <c r="C9046" s="92" t="s">
        <v>19871</v>
      </c>
      <c r="D9046" s="92" t="s">
        <v>16114</v>
      </c>
      <c r="E9046" s="104">
        <v>109.75</v>
      </c>
    </row>
    <row r="9047" spans="2:5" ht="50.1" customHeight="1">
      <c r="B9047" s="92">
        <v>3533</v>
      </c>
      <c r="C9047" s="92" t="s">
        <v>19872</v>
      </c>
      <c r="D9047" s="92" t="s">
        <v>16114</v>
      </c>
      <c r="E9047" s="104">
        <v>1.43</v>
      </c>
    </row>
    <row r="9048" spans="2:5" ht="50.1" customHeight="1">
      <c r="B9048" s="92">
        <v>3538</v>
      </c>
      <c r="C9048" s="92" t="s">
        <v>19873</v>
      </c>
      <c r="D9048" s="92" t="s">
        <v>16114</v>
      </c>
      <c r="E9048" s="104">
        <v>2.46</v>
      </c>
    </row>
    <row r="9049" spans="2:5" ht="50.1" customHeight="1">
      <c r="B9049" s="92">
        <v>3497</v>
      </c>
      <c r="C9049" s="92" t="s">
        <v>19874</v>
      </c>
      <c r="D9049" s="92" t="s">
        <v>16114</v>
      </c>
      <c r="E9049" s="104">
        <v>9.2100000000000009</v>
      </c>
    </row>
    <row r="9050" spans="2:5" ht="50.1" customHeight="1">
      <c r="B9050" s="92">
        <v>3498</v>
      </c>
      <c r="C9050" s="92" t="s">
        <v>19875</v>
      </c>
      <c r="D9050" s="92" t="s">
        <v>16114</v>
      </c>
      <c r="E9050" s="104">
        <v>2.92</v>
      </c>
    </row>
    <row r="9051" spans="2:5" ht="50.1" customHeight="1">
      <c r="B9051" s="92">
        <v>3496</v>
      </c>
      <c r="C9051" s="92" t="s">
        <v>19876</v>
      </c>
      <c r="D9051" s="92" t="s">
        <v>16114</v>
      </c>
      <c r="E9051" s="104">
        <v>2.36</v>
      </c>
    </row>
    <row r="9052" spans="2:5" ht="50.1" customHeight="1">
      <c r="B9052" s="92">
        <v>38429</v>
      </c>
      <c r="C9052" s="92" t="s">
        <v>19877</v>
      </c>
      <c r="D9052" s="92" t="s">
        <v>16114</v>
      </c>
      <c r="E9052" s="104">
        <v>6.01</v>
      </c>
    </row>
    <row r="9053" spans="2:5" ht="50.1" customHeight="1">
      <c r="B9053" s="92">
        <v>38431</v>
      </c>
      <c r="C9053" s="92" t="s">
        <v>19878</v>
      </c>
      <c r="D9053" s="92" t="s">
        <v>16114</v>
      </c>
      <c r="E9053" s="104">
        <v>9.52</v>
      </c>
    </row>
    <row r="9054" spans="2:5" ht="50.1" customHeight="1">
      <c r="B9054" s="92">
        <v>38430</v>
      </c>
      <c r="C9054" s="92" t="s">
        <v>19879</v>
      </c>
      <c r="D9054" s="92" t="s">
        <v>16114</v>
      </c>
      <c r="E9054" s="104">
        <v>12.17</v>
      </c>
    </row>
    <row r="9055" spans="2:5" ht="50.1" customHeight="1">
      <c r="B9055" s="92">
        <v>36348</v>
      </c>
      <c r="C9055" s="92" t="s">
        <v>19880</v>
      </c>
      <c r="D9055" s="92" t="s">
        <v>16114</v>
      </c>
      <c r="E9055" s="104">
        <v>1.03</v>
      </c>
    </row>
    <row r="9056" spans="2:5" ht="50.1" customHeight="1">
      <c r="B9056" s="92">
        <v>36349</v>
      </c>
      <c r="C9056" s="92" t="s">
        <v>19881</v>
      </c>
      <c r="D9056" s="92" t="s">
        <v>16114</v>
      </c>
      <c r="E9056" s="104">
        <v>1.55</v>
      </c>
    </row>
    <row r="9057" spans="2:5" ht="50.1" customHeight="1">
      <c r="B9057" s="92">
        <v>38433</v>
      </c>
      <c r="C9057" s="92" t="s">
        <v>19882</v>
      </c>
      <c r="D9057" s="92" t="s">
        <v>16114</v>
      </c>
      <c r="E9057" s="104">
        <v>2.87</v>
      </c>
    </row>
    <row r="9058" spans="2:5" ht="50.1" customHeight="1">
      <c r="B9058" s="92">
        <v>38440</v>
      </c>
      <c r="C9058" s="92" t="s">
        <v>19883</v>
      </c>
      <c r="D9058" s="92" t="s">
        <v>16114</v>
      </c>
      <c r="E9058" s="104">
        <v>99.25</v>
      </c>
    </row>
    <row r="9059" spans="2:5" ht="50.1" customHeight="1">
      <c r="B9059" s="92">
        <v>36359</v>
      </c>
      <c r="C9059" s="92" t="s">
        <v>19884</v>
      </c>
      <c r="D9059" s="92" t="s">
        <v>16114</v>
      </c>
      <c r="E9059" s="104">
        <v>1.23</v>
      </c>
    </row>
    <row r="9060" spans="2:5" ht="50.1" customHeight="1">
      <c r="B9060" s="92">
        <v>36360</v>
      </c>
      <c r="C9060" s="92" t="s">
        <v>19885</v>
      </c>
      <c r="D9060" s="92" t="s">
        <v>16114</v>
      </c>
      <c r="E9060" s="104">
        <v>1.9</v>
      </c>
    </row>
    <row r="9061" spans="2:5" ht="50.1" customHeight="1">
      <c r="B9061" s="92">
        <v>38434</v>
      </c>
      <c r="C9061" s="92" t="s">
        <v>19886</v>
      </c>
      <c r="D9061" s="92" t="s">
        <v>16114</v>
      </c>
      <c r="E9061" s="104">
        <v>2.91</v>
      </c>
    </row>
    <row r="9062" spans="2:5" ht="50.1" customHeight="1">
      <c r="B9062" s="92">
        <v>38435</v>
      </c>
      <c r="C9062" s="92" t="s">
        <v>19887</v>
      </c>
      <c r="D9062" s="92" t="s">
        <v>16114</v>
      </c>
      <c r="E9062" s="104">
        <v>5.53</v>
      </c>
    </row>
    <row r="9063" spans="2:5" ht="50.1" customHeight="1">
      <c r="B9063" s="92">
        <v>38436</v>
      </c>
      <c r="C9063" s="92" t="s">
        <v>19888</v>
      </c>
      <c r="D9063" s="92" t="s">
        <v>16114</v>
      </c>
      <c r="E9063" s="104">
        <v>11.44</v>
      </c>
    </row>
    <row r="9064" spans="2:5" ht="50.1" customHeight="1">
      <c r="B9064" s="92">
        <v>38437</v>
      </c>
      <c r="C9064" s="92" t="s">
        <v>19889</v>
      </c>
      <c r="D9064" s="92" t="s">
        <v>16114</v>
      </c>
      <c r="E9064" s="104">
        <v>17.18</v>
      </c>
    </row>
    <row r="9065" spans="2:5" ht="50.1" customHeight="1">
      <c r="B9065" s="92">
        <v>38438</v>
      </c>
      <c r="C9065" s="92" t="s">
        <v>19890</v>
      </c>
      <c r="D9065" s="92" t="s">
        <v>16114</v>
      </c>
      <c r="E9065" s="104">
        <v>43.41</v>
      </c>
    </row>
    <row r="9066" spans="2:5" ht="50.1" customHeight="1">
      <c r="B9066" s="92">
        <v>38439</v>
      </c>
      <c r="C9066" s="92" t="s">
        <v>19891</v>
      </c>
      <c r="D9066" s="92" t="s">
        <v>16114</v>
      </c>
      <c r="E9066" s="104">
        <v>66.17</v>
      </c>
    </row>
    <row r="9067" spans="2:5" ht="50.1" customHeight="1">
      <c r="B9067" s="92">
        <v>10836</v>
      </c>
      <c r="C9067" s="92" t="s">
        <v>19892</v>
      </c>
      <c r="D9067" s="92" t="s">
        <v>16114</v>
      </c>
      <c r="E9067" s="104">
        <v>10.87</v>
      </c>
    </row>
    <row r="9068" spans="2:5" ht="50.1" customHeight="1">
      <c r="B9068" s="92">
        <v>20128</v>
      </c>
      <c r="C9068" s="92" t="s">
        <v>19893</v>
      </c>
      <c r="D9068" s="92" t="s">
        <v>16114</v>
      </c>
      <c r="E9068" s="104">
        <v>31.85</v>
      </c>
    </row>
    <row r="9069" spans="2:5" ht="50.1" customHeight="1">
      <c r="B9069" s="92">
        <v>20131</v>
      </c>
      <c r="C9069" s="92" t="s">
        <v>19894</v>
      </c>
      <c r="D9069" s="92" t="s">
        <v>16114</v>
      </c>
      <c r="E9069" s="104">
        <v>29.07</v>
      </c>
    </row>
    <row r="9070" spans="2:5" ht="50.1" customHeight="1">
      <c r="B9070" s="92">
        <v>3521</v>
      </c>
      <c r="C9070" s="92" t="s">
        <v>19895</v>
      </c>
      <c r="D9070" s="92" t="s">
        <v>16114</v>
      </c>
      <c r="E9070" s="104">
        <v>1.24</v>
      </c>
    </row>
    <row r="9071" spans="2:5" ht="50.1" customHeight="1">
      <c r="B9071" s="92">
        <v>3531</v>
      </c>
      <c r="C9071" s="92" t="s">
        <v>19896</v>
      </c>
      <c r="D9071" s="92" t="s">
        <v>16114</v>
      </c>
      <c r="E9071" s="104">
        <v>1.4</v>
      </c>
    </row>
    <row r="9072" spans="2:5" ht="50.1" customHeight="1">
      <c r="B9072" s="92">
        <v>3522</v>
      </c>
      <c r="C9072" s="92" t="s">
        <v>19897</v>
      </c>
      <c r="D9072" s="92" t="s">
        <v>16114</v>
      </c>
      <c r="E9072" s="104">
        <v>2.09</v>
      </c>
    </row>
    <row r="9073" spans="2:5" ht="50.1" customHeight="1">
      <c r="B9073" s="92">
        <v>3527</v>
      </c>
      <c r="C9073" s="92" t="s">
        <v>19898</v>
      </c>
      <c r="D9073" s="92" t="s">
        <v>16114</v>
      </c>
      <c r="E9073" s="104">
        <v>7.19</v>
      </c>
    </row>
    <row r="9074" spans="2:5" ht="50.1" customHeight="1">
      <c r="B9074" s="92">
        <v>10835</v>
      </c>
      <c r="C9074" s="92" t="s">
        <v>19899</v>
      </c>
      <c r="D9074" s="92" t="s">
        <v>16114</v>
      </c>
      <c r="E9074" s="104">
        <v>2.27</v>
      </c>
    </row>
    <row r="9075" spans="2:5" ht="50.1" customHeight="1">
      <c r="B9075" s="92">
        <v>3475</v>
      </c>
      <c r="C9075" s="92" t="s">
        <v>19900</v>
      </c>
      <c r="D9075" s="92" t="s">
        <v>16114</v>
      </c>
      <c r="E9075" s="104">
        <v>2.41</v>
      </c>
    </row>
    <row r="9076" spans="2:5" ht="50.1" customHeight="1">
      <c r="B9076" s="92">
        <v>3485</v>
      </c>
      <c r="C9076" s="92" t="s">
        <v>19901</v>
      </c>
      <c r="D9076" s="92" t="s">
        <v>16114</v>
      </c>
      <c r="E9076" s="104">
        <v>7.72</v>
      </c>
    </row>
    <row r="9077" spans="2:5" ht="50.1" customHeight="1">
      <c r="B9077" s="92">
        <v>3534</v>
      </c>
      <c r="C9077" s="92" t="s">
        <v>19902</v>
      </c>
      <c r="D9077" s="92" t="s">
        <v>16114</v>
      </c>
      <c r="E9077" s="104">
        <v>3.05</v>
      </c>
    </row>
    <row r="9078" spans="2:5" ht="50.1" customHeight="1">
      <c r="B9078" s="92">
        <v>3543</v>
      </c>
      <c r="C9078" s="92" t="s">
        <v>19903</v>
      </c>
      <c r="D9078" s="92" t="s">
        <v>16114</v>
      </c>
      <c r="E9078" s="104">
        <v>1.53</v>
      </c>
    </row>
    <row r="9079" spans="2:5" ht="50.1" customHeight="1">
      <c r="B9079" s="92">
        <v>3482</v>
      </c>
      <c r="C9079" s="92" t="s">
        <v>19904</v>
      </c>
      <c r="D9079" s="92" t="s">
        <v>16114</v>
      </c>
      <c r="E9079" s="104">
        <v>3.88</v>
      </c>
    </row>
    <row r="9080" spans="2:5" ht="50.1" customHeight="1">
      <c r="B9080" s="92">
        <v>3505</v>
      </c>
      <c r="C9080" s="92" t="s">
        <v>19905</v>
      </c>
      <c r="D9080" s="92" t="s">
        <v>16114</v>
      </c>
      <c r="E9080" s="104">
        <v>2.2000000000000002</v>
      </c>
    </row>
    <row r="9081" spans="2:5" ht="50.1" customHeight="1">
      <c r="B9081" s="92">
        <v>3516</v>
      </c>
      <c r="C9081" s="92" t="s">
        <v>19906</v>
      </c>
      <c r="D9081" s="92" t="s">
        <v>16114</v>
      </c>
      <c r="E9081" s="104">
        <v>0.59</v>
      </c>
    </row>
    <row r="9082" spans="2:5" ht="50.1" customHeight="1">
      <c r="B9082" s="92">
        <v>3517</v>
      </c>
      <c r="C9082" s="92" t="s">
        <v>19907</v>
      </c>
      <c r="D9082" s="92" t="s">
        <v>16114</v>
      </c>
      <c r="E9082" s="104">
        <v>2.0699999999999998</v>
      </c>
    </row>
    <row r="9083" spans="2:5" ht="50.1" customHeight="1">
      <c r="B9083" s="92">
        <v>3515</v>
      </c>
      <c r="C9083" s="92" t="s">
        <v>19908</v>
      </c>
      <c r="D9083" s="92" t="s">
        <v>16114</v>
      </c>
      <c r="E9083" s="104">
        <v>3.56</v>
      </c>
    </row>
    <row r="9084" spans="2:5" ht="50.1" customHeight="1">
      <c r="B9084" s="92">
        <v>20147</v>
      </c>
      <c r="C9084" s="92" t="s">
        <v>19909</v>
      </c>
      <c r="D9084" s="92" t="s">
        <v>16114</v>
      </c>
      <c r="E9084" s="104">
        <v>3.83</v>
      </c>
    </row>
    <row r="9085" spans="2:5" ht="50.1" customHeight="1">
      <c r="B9085" s="92">
        <v>3524</v>
      </c>
      <c r="C9085" s="92" t="s">
        <v>19910</v>
      </c>
      <c r="D9085" s="92" t="s">
        <v>16114</v>
      </c>
      <c r="E9085" s="104">
        <v>4.55</v>
      </c>
    </row>
    <row r="9086" spans="2:5" ht="50.1" customHeight="1">
      <c r="B9086" s="92">
        <v>3532</v>
      </c>
      <c r="C9086" s="92" t="s">
        <v>19911</v>
      </c>
      <c r="D9086" s="92" t="s">
        <v>16114</v>
      </c>
      <c r="E9086" s="104">
        <v>8.32</v>
      </c>
    </row>
    <row r="9087" spans="2:5" ht="50.1" customHeight="1">
      <c r="B9087" s="92">
        <v>3528</v>
      </c>
      <c r="C9087" s="92" t="s">
        <v>19912</v>
      </c>
      <c r="D9087" s="92" t="s">
        <v>16114</v>
      </c>
      <c r="E9087" s="104">
        <v>4.68</v>
      </c>
    </row>
    <row r="9088" spans="2:5" ht="50.1" customHeight="1">
      <c r="B9088" s="92">
        <v>37952</v>
      </c>
      <c r="C9088" s="92" t="s">
        <v>19913</v>
      </c>
      <c r="D9088" s="92" t="s">
        <v>16114</v>
      </c>
      <c r="E9088" s="104">
        <v>33.39</v>
      </c>
    </row>
    <row r="9089" spans="2:5" ht="50.1" customHeight="1">
      <c r="B9089" s="92">
        <v>37951</v>
      </c>
      <c r="C9089" s="92" t="s">
        <v>19914</v>
      </c>
      <c r="D9089" s="92" t="s">
        <v>16114</v>
      </c>
      <c r="E9089" s="104">
        <v>1.21</v>
      </c>
    </row>
    <row r="9090" spans="2:5" ht="50.1" customHeight="1">
      <c r="B9090" s="92">
        <v>3518</v>
      </c>
      <c r="C9090" s="92" t="s">
        <v>19915</v>
      </c>
      <c r="D9090" s="92" t="s">
        <v>16114</v>
      </c>
      <c r="E9090" s="104">
        <v>1.78</v>
      </c>
    </row>
    <row r="9091" spans="2:5" ht="50.1" customHeight="1">
      <c r="B9091" s="92">
        <v>3519</v>
      </c>
      <c r="C9091" s="92" t="s">
        <v>19916</v>
      </c>
      <c r="D9091" s="92" t="s">
        <v>16114</v>
      </c>
      <c r="E9091" s="104">
        <v>4.21</v>
      </c>
    </row>
    <row r="9092" spans="2:5" ht="50.1" customHeight="1">
      <c r="B9092" s="92">
        <v>3520</v>
      </c>
      <c r="C9092" s="92" t="s">
        <v>19917</v>
      </c>
      <c r="D9092" s="92" t="s">
        <v>16114</v>
      </c>
      <c r="E9092" s="104">
        <v>4.72</v>
      </c>
    </row>
    <row r="9093" spans="2:5" ht="50.1" customHeight="1">
      <c r="B9093" s="92">
        <v>37950</v>
      </c>
      <c r="C9093" s="92" t="s">
        <v>19918</v>
      </c>
      <c r="D9093" s="92" t="s">
        <v>16114</v>
      </c>
      <c r="E9093" s="104">
        <v>29.07</v>
      </c>
    </row>
    <row r="9094" spans="2:5" ht="50.1" customHeight="1">
      <c r="B9094" s="92">
        <v>37949</v>
      </c>
      <c r="C9094" s="92" t="s">
        <v>19919</v>
      </c>
      <c r="D9094" s="92" t="s">
        <v>16114</v>
      </c>
      <c r="E9094" s="104">
        <v>1.06</v>
      </c>
    </row>
    <row r="9095" spans="2:5" ht="50.1" customHeight="1">
      <c r="B9095" s="92">
        <v>3526</v>
      </c>
      <c r="C9095" s="92" t="s">
        <v>19920</v>
      </c>
      <c r="D9095" s="92" t="s">
        <v>16114</v>
      </c>
      <c r="E9095" s="104">
        <v>1.42</v>
      </c>
    </row>
    <row r="9096" spans="2:5" ht="50.1" customHeight="1">
      <c r="B9096" s="92">
        <v>3509</v>
      </c>
      <c r="C9096" s="92" t="s">
        <v>19921</v>
      </c>
      <c r="D9096" s="92" t="s">
        <v>16114</v>
      </c>
      <c r="E9096" s="104">
        <v>3.71</v>
      </c>
    </row>
    <row r="9097" spans="2:5" ht="50.1" customHeight="1">
      <c r="B9097" s="92">
        <v>3530</v>
      </c>
      <c r="C9097" s="92" t="s">
        <v>19922</v>
      </c>
      <c r="D9097" s="92" t="s">
        <v>16114</v>
      </c>
      <c r="E9097" s="104">
        <v>143.27000000000001</v>
      </c>
    </row>
    <row r="9098" spans="2:5" ht="50.1" customHeight="1">
      <c r="B9098" s="92">
        <v>3542</v>
      </c>
      <c r="C9098" s="92" t="s">
        <v>19923</v>
      </c>
      <c r="D9098" s="92" t="s">
        <v>16114</v>
      </c>
      <c r="E9098" s="104">
        <v>0.33</v>
      </c>
    </row>
    <row r="9099" spans="2:5" ht="50.1" customHeight="1">
      <c r="B9099" s="92">
        <v>3529</v>
      </c>
      <c r="C9099" s="92" t="s">
        <v>19924</v>
      </c>
      <c r="D9099" s="92" t="s">
        <v>16114</v>
      </c>
      <c r="E9099" s="104">
        <v>0.46</v>
      </c>
    </row>
    <row r="9100" spans="2:5" ht="50.1" customHeight="1">
      <c r="B9100" s="92">
        <v>3536</v>
      </c>
      <c r="C9100" s="92" t="s">
        <v>19925</v>
      </c>
      <c r="D9100" s="92" t="s">
        <v>16114</v>
      </c>
      <c r="E9100" s="104">
        <v>1.37</v>
      </c>
    </row>
    <row r="9101" spans="2:5" ht="50.1" customHeight="1">
      <c r="B9101" s="92">
        <v>3535</v>
      </c>
      <c r="C9101" s="92" t="s">
        <v>19926</v>
      </c>
      <c r="D9101" s="92" t="s">
        <v>16114</v>
      </c>
      <c r="E9101" s="104">
        <v>3.25</v>
      </c>
    </row>
    <row r="9102" spans="2:5" ht="50.1" customHeight="1">
      <c r="B9102" s="92">
        <v>3540</v>
      </c>
      <c r="C9102" s="92" t="s">
        <v>19927</v>
      </c>
      <c r="D9102" s="92" t="s">
        <v>16114</v>
      </c>
      <c r="E9102" s="104">
        <v>3.52</v>
      </c>
    </row>
    <row r="9103" spans="2:5" ht="50.1" customHeight="1">
      <c r="B9103" s="92">
        <v>3539</v>
      </c>
      <c r="C9103" s="92" t="s">
        <v>19928</v>
      </c>
      <c r="D9103" s="92" t="s">
        <v>16114</v>
      </c>
      <c r="E9103" s="104">
        <v>15.28</v>
      </c>
    </row>
    <row r="9104" spans="2:5" ht="50.1" customHeight="1">
      <c r="B9104" s="92">
        <v>3513</v>
      </c>
      <c r="C9104" s="92" t="s">
        <v>19929</v>
      </c>
      <c r="D9104" s="92" t="s">
        <v>16114</v>
      </c>
      <c r="E9104" s="104">
        <v>67.91</v>
      </c>
    </row>
    <row r="9105" spans="2:5" ht="50.1" customHeight="1">
      <c r="B9105" s="92">
        <v>3492</v>
      </c>
      <c r="C9105" s="92" t="s">
        <v>19930</v>
      </c>
      <c r="D9105" s="92" t="s">
        <v>16114</v>
      </c>
      <c r="E9105" s="104">
        <v>13.07</v>
      </c>
    </row>
    <row r="9106" spans="2:5" ht="50.1" customHeight="1">
      <c r="B9106" s="92">
        <v>3491</v>
      </c>
      <c r="C9106" s="92" t="s">
        <v>19931</v>
      </c>
      <c r="D9106" s="92" t="s">
        <v>16114</v>
      </c>
      <c r="E9106" s="104">
        <v>7.45</v>
      </c>
    </row>
    <row r="9107" spans="2:5" ht="50.1" customHeight="1">
      <c r="B9107" s="92">
        <v>3493</v>
      </c>
      <c r="C9107" s="92" t="s">
        <v>19932</v>
      </c>
      <c r="D9107" s="92" t="s">
        <v>16114</v>
      </c>
      <c r="E9107" s="104">
        <v>17.87</v>
      </c>
    </row>
    <row r="9108" spans="2:5" ht="50.1" customHeight="1">
      <c r="B9108" s="92">
        <v>12628</v>
      </c>
      <c r="C9108" s="92" t="s">
        <v>19933</v>
      </c>
      <c r="D9108" s="92" t="s">
        <v>16114</v>
      </c>
      <c r="E9108" s="104">
        <v>6.46</v>
      </c>
    </row>
    <row r="9109" spans="2:5" ht="50.1" customHeight="1">
      <c r="B9109" s="92">
        <v>12629</v>
      </c>
      <c r="C9109" s="92" t="s">
        <v>19934</v>
      </c>
      <c r="D9109" s="92" t="s">
        <v>16114</v>
      </c>
      <c r="E9109" s="104">
        <v>7.01</v>
      </c>
    </row>
    <row r="9110" spans="2:5" ht="50.1" customHeight="1">
      <c r="B9110" s="92">
        <v>3481</v>
      </c>
      <c r="C9110" s="92" t="s">
        <v>19935</v>
      </c>
      <c r="D9110" s="92" t="s">
        <v>16114</v>
      </c>
      <c r="E9110" s="104">
        <v>9.0500000000000007</v>
      </c>
    </row>
    <row r="9111" spans="2:5" ht="50.1" customHeight="1">
      <c r="B9111" s="92">
        <v>3510</v>
      </c>
      <c r="C9111" s="92" t="s">
        <v>19936</v>
      </c>
      <c r="D9111" s="92" t="s">
        <v>16114</v>
      </c>
      <c r="E9111" s="104">
        <v>8.4600000000000009</v>
      </c>
    </row>
    <row r="9112" spans="2:5" ht="50.1" customHeight="1">
      <c r="B9112" s="92">
        <v>3508</v>
      </c>
      <c r="C9112" s="92" t="s">
        <v>19937</v>
      </c>
      <c r="D9112" s="92" t="s">
        <v>16114</v>
      </c>
      <c r="E9112" s="104">
        <v>22.12</v>
      </c>
    </row>
    <row r="9113" spans="2:5" ht="50.1" customHeight="1">
      <c r="B9113" s="92">
        <v>38939</v>
      </c>
      <c r="C9113" s="92" t="s">
        <v>19938</v>
      </c>
      <c r="D9113" s="92" t="s">
        <v>16114</v>
      </c>
      <c r="E9113" s="104">
        <v>11.55</v>
      </c>
    </row>
    <row r="9114" spans="2:5" ht="50.1" customHeight="1">
      <c r="B9114" s="92">
        <v>38940</v>
      </c>
      <c r="C9114" s="92" t="s">
        <v>19939</v>
      </c>
      <c r="D9114" s="92" t="s">
        <v>16114</v>
      </c>
      <c r="E9114" s="104">
        <v>17.63</v>
      </c>
    </row>
    <row r="9115" spans="2:5" ht="50.1" customHeight="1">
      <c r="B9115" s="92">
        <v>38941</v>
      </c>
      <c r="C9115" s="92" t="s">
        <v>19940</v>
      </c>
      <c r="D9115" s="92" t="s">
        <v>16114</v>
      </c>
      <c r="E9115" s="104">
        <v>20.83</v>
      </c>
    </row>
    <row r="9116" spans="2:5" ht="50.1" customHeight="1">
      <c r="B9116" s="92">
        <v>38942</v>
      </c>
      <c r="C9116" s="92" t="s">
        <v>19941</v>
      </c>
      <c r="D9116" s="92" t="s">
        <v>16114</v>
      </c>
      <c r="E9116" s="104">
        <v>23.33</v>
      </c>
    </row>
    <row r="9117" spans="2:5" ht="50.1" customHeight="1">
      <c r="B9117" s="92">
        <v>38987</v>
      </c>
      <c r="C9117" s="92" t="s">
        <v>19942</v>
      </c>
      <c r="D9117" s="92" t="s">
        <v>16114</v>
      </c>
      <c r="E9117" s="104">
        <v>5.15</v>
      </c>
    </row>
    <row r="9118" spans="2:5" ht="50.1" customHeight="1">
      <c r="B9118" s="92">
        <v>38988</v>
      </c>
      <c r="C9118" s="92" t="s">
        <v>19943</v>
      </c>
      <c r="D9118" s="92" t="s">
        <v>16114</v>
      </c>
      <c r="E9118" s="104">
        <v>11.96</v>
      </c>
    </row>
    <row r="9119" spans="2:5" ht="50.1" customHeight="1">
      <c r="B9119" s="92">
        <v>38989</v>
      </c>
      <c r="C9119" s="92" t="s">
        <v>19944</v>
      </c>
      <c r="D9119" s="92" t="s">
        <v>16114</v>
      </c>
      <c r="E9119" s="104">
        <v>15.9</v>
      </c>
    </row>
    <row r="9120" spans="2:5" ht="50.1" customHeight="1">
      <c r="B9120" s="92">
        <v>38990</v>
      </c>
      <c r="C9120" s="92" t="s">
        <v>19945</v>
      </c>
      <c r="D9120" s="92" t="s">
        <v>16114</v>
      </c>
      <c r="E9120" s="104">
        <v>41.91</v>
      </c>
    </row>
    <row r="9121" spans="2:5" ht="50.1" customHeight="1">
      <c r="B9121" s="92">
        <v>38991</v>
      </c>
      <c r="C9121" s="92" t="s">
        <v>19946</v>
      </c>
      <c r="D9121" s="92" t="s">
        <v>16114</v>
      </c>
      <c r="E9121" s="104">
        <v>84.67</v>
      </c>
    </row>
    <row r="9122" spans="2:5" ht="50.1" customHeight="1">
      <c r="B9122" s="92">
        <v>38913</v>
      </c>
      <c r="C9122" s="92" t="s">
        <v>19947</v>
      </c>
      <c r="D9122" s="92" t="s">
        <v>16114</v>
      </c>
      <c r="E9122" s="104">
        <v>10.71</v>
      </c>
    </row>
    <row r="9123" spans="2:5" ht="50.1" customHeight="1">
      <c r="B9123" s="92">
        <v>38914</v>
      </c>
      <c r="C9123" s="92" t="s">
        <v>19948</v>
      </c>
      <c r="D9123" s="92" t="s">
        <v>16114</v>
      </c>
      <c r="E9123" s="104">
        <v>12.43</v>
      </c>
    </row>
    <row r="9124" spans="2:5" ht="50.1" customHeight="1">
      <c r="B9124" s="92">
        <v>38915</v>
      </c>
      <c r="C9124" s="92" t="s">
        <v>19949</v>
      </c>
      <c r="D9124" s="92" t="s">
        <v>16114</v>
      </c>
      <c r="E9124" s="104">
        <v>21.58</v>
      </c>
    </row>
    <row r="9125" spans="2:5" ht="50.1" customHeight="1">
      <c r="B9125" s="92">
        <v>38916</v>
      </c>
      <c r="C9125" s="92" t="s">
        <v>19950</v>
      </c>
      <c r="D9125" s="92" t="s">
        <v>16114</v>
      </c>
      <c r="E9125" s="104">
        <v>28.47</v>
      </c>
    </row>
    <row r="9126" spans="2:5" ht="50.1" customHeight="1">
      <c r="B9126" s="92">
        <v>39300</v>
      </c>
      <c r="C9126" s="92" t="s">
        <v>19951</v>
      </c>
      <c r="D9126" s="92" t="s">
        <v>16114</v>
      </c>
      <c r="E9126" s="104">
        <v>9.68</v>
      </c>
    </row>
    <row r="9127" spans="2:5" ht="50.1" customHeight="1">
      <c r="B9127" s="92">
        <v>39301</v>
      </c>
      <c r="C9127" s="92" t="s">
        <v>19952</v>
      </c>
      <c r="D9127" s="92" t="s">
        <v>16114</v>
      </c>
      <c r="E9127" s="104">
        <v>13.43</v>
      </c>
    </row>
    <row r="9128" spans="2:5" ht="50.1" customHeight="1">
      <c r="B9128" s="92">
        <v>39302</v>
      </c>
      <c r="C9128" s="92" t="s">
        <v>19953</v>
      </c>
      <c r="D9128" s="92" t="s">
        <v>16114</v>
      </c>
      <c r="E9128" s="104">
        <v>16.88</v>
      </c>
    </row>
    <row r="9129" spans="2:5" ht="50.1" customHeight="1">
      <c r="B9129" s="92">
        <v>39303</v>
      </c>
      <c r="C9129" s="92" t="s">
        <v>19954</v>
      </c>
      <c r="D9129" s="92" t="s">
        <v>16114</v>
      </c>
      <c r="E9129" s="104">
        <v>29.67</v>
      </c>
    </row>
    <row r="9130" spans="2:5" ht="50.1" customHeight="1">
      <c r="B9130" s="92">
        <v>38923</v>
      </c>
      <c r="C9130" s="92" t="s">
        <v>19955</v>
      </c>
      <c r="D9130" s="92" t="s">
        <v>16114</v>
      </c>
      <c r="E9130" s="104">
        <v>9.4499999999999993</v>
      </c>
    </row>
    <row r="9131" spans="2:5" ht="50.1" customHeight="1">
      <c r="B9131" s="92">
        <v>38925</v>
      </c>
      <c r="C9131" s="92" t="s">
        <v>19956</v>
      </c>
      <c r="D9131" s="92" t="s">
        <v>16114</v>
      </c>
      <c r="E9131" s="104">
        <v>10.16</v>
      </c>
    </row>
    <row r="9132" spans="2:5" ht="50.1" customHeight="1">
      <c r="B9132" s="92">
        <v>38926</v>
      </c>
      <c r="C9132" s="92" t="s">
        <v>19957</v>
      </c>
      <c r="D9132" s="92" t="s">
        <v>16114</v>
      </c>
      <c r="E9132" s="104">
        <v>14.51</v>
      </c>
    </row>
    <row r="9133" spans="2:5" ht="50.1" customHeight="1">
      <c r="B9133" s="92">
        <v>38927</v>
      </c>
      <c r="C9133" s="92" t="s">
        <v>19958</v>
      </c>
      <c r="D9133" s="92" t="s">
        <v>16114</v>
      </c>
      <c r="E9133" s="104">
        <v>15.51</v>
      </c>
    </row>
    <row r="9134" spans="2:5" ht="50.1" customHeight="1">
      <c r="B9134" s="92">
        <v>39304</v>
      </c>
      <c r="C9134" s="92" t="s">
        <v>19959</v>
      </c>
      <c r="D9134" s="92" t="s">
        <v>16114</v>
      </c>
      <c r="E9134" s="104">
        <v>11.95</v>
      </c>
    </row>
    <row r="9135" spans="2:5" ht="50.1" customHeight="1">
      <c r="B9135" s="92">
        <v>38924</v>
      </c>
      <c r="C9135" s="92" t="s">
        <v>19960</v>
      </c>
      <c r="D9135" s="92" t="s">
        <v>16114</v>
      </c>
      <c r="E9135" s="104">
        <v>17.03</v>
      </c>
    </row>
    <row r="9136" spans="2:5" ht="50.1" customHeight="1">
      <c r="B9136" s="92">
        <v>39305</v>
      </c>
      <c r="C9136" s="92" t="s">
        <v>19961</v>
      </c>
      <c r="D9136" s="92" t="s">
        <v>16114</v>
      </c>
      <c r="E9136" s="104">
        <v>15.65</v>
      </c>
    </row>
    <row r="9137" spans="2:5" ht="50.1" customHeight="1">
      <c r="B9137" s="92">
        <v>39306</v>
      </c>
      <c r="C9137" s="92" t="s">
        <v>19962</v>
      </c>
      <c r="D9137" s="92" t="s">
        <v>16114</v>
      </c>
      <c r="E9137" s="104">
        <v>19.579999999999998</v>
      </c>
    </row>
    <row r="9138" spans="2:5" ht="50.1" customHeight="1">
      <c r="B9138" s="92">
        <v>38928</v>
      </c>
      <c r="C9138" s="92" t="s">
        <v>19963</v>
      </c>
      <c r="D9138" s="92" t="s">
        <v>16114</v>
      </c>
      <c r="E9138" s="104">
        <v>17.2</v>
      </c>
    </row>
    <row r="9139" spans="2:5" ht="50.1" customHeight="1">
      <c r="B9139" s="92">
        <v>38929</v>
      </c>
      <c r="C9139" s="92" t="s">
        <v>19964</v>
      </c>
      <c r="D9139" s="92" t="s">
        <v>16114</v>
      </c>
      <c r="E9139" s="104">
        <v>30.49</v>
      </c>
    </row>
    <row r="9140" spans="2:5" ht="50.1" customHeight="1">
      <c r="B9140" s="92">
        <v>39307</v>
      </c>
      <c r="C9140" s="92" t="s">
        <v>19965</v>
      </c>
      <c r="D9140" s="92" t="s">
        <v>16114</v>
      </c>
      <c r="E9140" s="104">
        <v>22.53</v>
      </c>
    </row>
    <row r="9141" spans="2:5" ht="50.1" customHeight="1">
      <c r="B9141" s="92">
        <v>38930</v>
      </c>
      <c r="C9141" s="92" t="s">
        <v>19966</v>
      </c>
      <c r="D9141" s="92" t="s">
        <v>16114</v>
      </c>
      <c r="E9141" s="104">
        <v>38.31</v>
      </c>
    </row>
    <row r="9142" spans="2:5" ht="50.1" customHeight="1">
      <c r="B9142" s="92">
        <v>38931</v>
      </c>
      <c r="C9142" s="92" t="s">
        <v>19967</v>
      </c>
      <c r="D9142" s="92" t="s">
        <v>16114</v>
      </c>
      <c r="E9142" s="104">
        <v>9.64</v>
      </c>
    </row>
    <row r="9143" spans="2:5" ht="50.1" customHeight="1">
      <c r="B9143" s="92">
        <v>38932</v>
      </c>
      <c r="C9143" s="92" t="s">
        <v>19968</v>
      </c>
      <c r="D9143" s="92" t="s">
        <v>16114</v>
      </c>
      <c r="E9143" s="104">
        <v>9.74</v>
      </c>
    </row>
    <row r="9144" spans="2:5" ht="50.1" customHeight="1">
      <c r="B9144" s="92">
        <v>38934</v>
      </c>
      <c r="C9144" s="92" t="s">
        <v>19969</v>
      </c>
      <c r="D9144" s="92" t="s">
        <v>16114</v>
      </c>
      <c r="E9144" s="104">
        <v>14.4</v>
      </c>
    </row>
    <row r="9145" spans="2:5" ht="50.1" customHeight="1">
      <c r="B9145" s="92">
        <v>38935</v>
      </c>
      <c r="C9145" s="92" t="s">
        <v>19970</v>
      </c>
      <c r="D9145" s="92" t="s">
        <v>16114</v>
      </c>
      <c r="E9145" s="104">
        <v>15.41</v>
      </c>
    </row>
    <row r="9146" spans="2:5" ht="50.1" customHeight="1">
      <c r="B9146" s="92">
        <v>38936</v>
      </c>
      <c r="C9146" s="92" t="s">
        <v>19971</v>
      </c>
      <c r="D9146" s="92" t="s">
        <v>16114</v>
      </c>
      <c r="E9146" s="104">
        <v>16.5</v>
      </c>
    </row>
    <row r="9147" spans="2:5" ht="50.1" customHeight="1">
      <c r="B9147" s="92">
        <v>38937</v>
      </c>
      <c r="C9147" s="92" t="s">
        <v>19972</v>
      </c>
      <c r="D9147" s="92" t="s">
        <v>16114</v>
      </c>
      <c r="E9147" s="104">
        <v>20.11</v>
      </c>
    </row>
    <row r="9148" spans="2:5" ht="50.1" customHeight="1">
      <c r="B9148" s="92">
        <v>38938</v>
      </c>
      <c r="C9148" s="92" t="s">
        <v>19973</v>
      </c>
      <c r="D9148" s="92" t="s">
        <v>16114</v>
      </c>
      <c r="E9148" s="104">
        <v>29.9</v>
      </c>
    </row>
    <row r="9149" spans="2:5" ht="50.1" customHeight="1">
      <c r="B9149" s="92">
        <v>3489</v>
      </c>
      <c r="C9149" s="92" t="s">
        <v>19974</v>
      </c>
      <c r="D9149" s="92" t="s">
        <v>16114</v>
      </c>
      <c r="E9149" s="104">
        <v>8.36</v>
      </c>
    </row>
    <row r="9150" spans="2:5" ht="50.1" customHeight="1">
      <c r="B9150" s="92">
        <v>20151</v>
      </c>
      <c r="C9150" s="92" t="s">
        <v>19975</v>
      </c>
      <c r="D9150" s="92" t="s">
        <v>16114</v>
      </c>
      <c r="E9150" s="104">
        <v>13.09</v>
      </c>
    </row>
    <row r="9151" spans="2:5" ht="50.1" customHeight="1">
      <c r="B9151" s="92">
        <v>20152</v>
      </c>
      <c r="C9151" s="92" t="s">
        <v>19976</v>
      </c>
      <c r="D9151" s="92" t="s">
        <v>16114</v>
      </c>
      <c r="E9151" s="104">
        <v>45.55</v>
      </c>
    </row>
    <row r="9152" spans="2:5" ht="50.1" customHeight="1">
      <c r="B9152" s="92">
        <v>20148</v>
      </c>
      <c r="C9152" s="92" t="s">
        <v>19977</v>
      </c>
      <c r="D9152" s="92" t="s">
        <v>16114</v>
      </c>
      <c r="E9152" s="104">
        <v>2.6</v>
      </c>
    </row>
    <row r="9153" spans="2:5" ht="50.1" customHeight="1">
      <c r="B9153" s="92">
        <v>20149</v>
      </c>
      <c r="C9153" s="92" t="s">
        <v>19978</v>
      </c>
      <c r="D9153" s="92" t="s">
        <v>16114</v>
      </c>
      <c r="E9153" s="104">
        <v>4.03</v>
      </c>
    </row>
    <row r="9154" spans="2:5" ht="50.1" customHeight="1">
      <c r="B9154" s="92">
        <v>20150</v>
      </c>
      <c r="C9154" s="92" t="s">
        <v>19979</v>
      </c>
      <c r="D9154" s="92" t="s">
        <v>16114</v>
      </c>
      <c r="E9154" s="104">
        <v>9.4</v>
      </c>
    </row>
    <row r="9155" spans="2:5" ht="50.1" customHeight="1">
      <c r="B9155" s="92">
        <v>20157</v>
      </c>
      <c r="C9155" s="92" t="s">
        <v>19980</v>
      </c>
      <c r="D9155" s="92" t="s">
        <v>16114</v>
      </c>
      <c r="E9155" s="104">
        <v>17.66</v>
      </c>
    </row>
    <row r="9156" spans="2:5" ht="50.1" customHeight="1">
      <c r="B9156" s="92">
        <v>20158</v>
      </c>
      <c r="C9156" s="92" t="s">
        <v>19981</v>
      </c>
      <c r="D9156" s="92" t="s">
        <v>16114</v>
      </c>
      <c r="E9156" s="104">
        <v>58.68</v>
      </c>
    </row>
    <row r="9157" spans="2:5" ht="50.1" customHeight="1">
      <c r="B9157" s="92">
        <v>20154</v>
      </c>
      <c r="C9157" s="92" t="s">
        <v>19982</v>
      </c>
      <c r="D9157" s="92" t="s">
        <v>16114</v>
      </c>
      <c r="E9157" s="104">
        <v>3.35</v>
      </c>
    </row>
    <row r="9158" spans="2:5" ht="50.1" customHeight="1">
      <c r="B9158" s="92">
        <v>20155</v>
      </c>
      <c r="C9158" s="92" t="s">
        <v>19983</v>
      </c>
      <c r="D9158" s="92" t="s">
        <v>16114</v>
      </c>
      <c r="E9158" s="104">
        <v>5.01</v>
      </c>
    </row>
    <row r="9159" spans="2:5" ht="50.1" customHeight="1">
      <c r="B9159" s="92">
        <v>20156</v>
      </c>
      <c r="C9159" s="92" t="s">
        <v>19984</v>
      </c>
      <c r="D9159" s="92" t="s">
        <v>16114</v>
      </c>
      <c r="E9159" s="104">
        <v>11.28</v>
      </c>
    </row>
    <row r="9160" spans="2:5" ht="50.1" customHeight="1">
      <c r="B9160" s="92">
        <v>3512</v>
      </c>
      <c r="C9160" s="92" t="s">
        <v>19985</v>
      </c>
      <c r="D9160" s="92" t="s">
        <v>16114</v>
      </c>
      <c r="E9160" s="104">
        <v>131.02000000000001</v>
      </c>
    </row>
    <row r="9161" spans="2:5" ht="50.1" customHeight="1">
      <c r="B9161" s="92">
        <v>3499</v>
      </c>
      <c r="C9161" s="92" t="s">
        <v>19986</v>
      </c>
      <c r="D9161" s="92" t="s">
        <v>16114</v>
      </c>
      <c r="E9161" s="104">
        <v>0.55000000000000004</v>
      </c>
    </row>
    <row r="9162" spans="2:5" ht="50.1" customHeight="1">
      <c r="B9162" s="92">
        <v>3500</v>
      </c>
      <c r="C9162" s="92" t="s">
        <v>19987</v>
      </c>
      <c r="D9162" s="92" t="s">
        <v>16114</v>
      </c>
      <c r="E9162" s="104">
        <v>0.94</v>
      </c>
    </row>
    <row r="9163" spans="2:5" ht="50.1" customHeight="1">
      <c r="B9163" s="92">
        <v>3501</v>
      </c>
      <c r="C9163" s="92" t="s">
        <v>19988</v>
      </c>
      <c r="D9163" s="92" t="s">
        <v>16114</v>
      </c>
      <c r="E9163" s="104">
        <v>2.71</v>
      </c>
    </row>
    <row r="9164" spans="2:5" ht="50.1" customHeight="1">
      <c r="B9164" s="92">
        <v>3502</v>
      </c>
      <c r="C9164" s="92" t="s">
        <v>19989</v>
      </c>
      <c r="D9164" s="92" t="s">
        <v>16114</v>
      </c>
      <c r="E9164" s="104">
        <v>3.86</v>
      </c>
    </row>
    <row r="9165" spans="2:5" ht="50.1" customHeight="1">
      <c r="B9165" s="92">
        <v>3503</v>
      </c>
      <c r="C9165" s="92" t="s">
        <v>19990</v>
      </c>
      <c r="D9165" s="92" t="s">
        <v>16114</v>
      </c>
      <c r="E9165" s="104">
        <v>4.63</v>
      </c>
    </row>
    <row r="9166" spans="2:5" ht="50.1" customHeight="1">
      <c r="B9166" s="92">
        <v>3477</v>
      </c>
      <c r="C9166" s="92" t="s">
        <v>19991</v>
      </c>
      <c r="D9166" s="92" t="s">
        <v>16114</v>
      </c>
      <c r="E9166" s="104">
        <v>17.93</v>
      </c>
    </row>
    <row r="9167" spans="2:5" ht="50.1" customHeight="1">
      <c r="B9167" s="92">
        <v>3478</v>
      </c>
      <c r="C9167" s="92" t="s">
        <v>19992</v>
      </c>
      <c r="D9167" s="92" t="s">
        <v>16114</v>
      </c>
      <c r="E9167" s="104">
        <v>41.21</v>
      </c>
    </row>
    <row r="9168" spans="2:5" ht="50.1" customHeight="1">
      <c r="B9168" s="92">
        <v>3525</v>
      </c>
      <c r="C9168" s="92" t="s">
        <v>19993</v>
      </c>
      <c r="D9168" s="92" t="s">
        <v>16114</v>
      </c>
      <c r="E9168" s="104">
        <v>48.89</v>
      </c>
    </row>
    <row r="9169" spans="2:5" ht="50.1" customHeight="1">
      <c r="B9169" s="92">
        <v>3511</v>
      </c>
      <c r="C9169" s="92" t="s">
        <v>19994</v>
      </c>
      <c r="D9169" s="92" t="s">
        <v>16114</v>
      </c>
      <c r="E9169" s="104">
        <v>57.36</v>
      </c>
    </row>
    <row r="9170" spans="2:5" ht="50.1" customHeight="1">
      <c r="B9170" s="92">
        <v>38917</v>
      </c>
      <c r="C9170" s="92" t="s">
        <v>19995</v>
      </c>
      <c r="D9170" s="92" t="s">
        <v>16114</v>
      </c>
      <c r="E9170" s="104">
        <v>9.23</v>
      </c>
    </row>
    <row r="9171" spans="2:5" ht="50.1" customHeight="1">
      <c r="B9171" s="92">
        <v>38919</v>
      </c>
      <c r="C9171" s="92" t="s">
        <v>19996</v>
      </c>
      <c r="D9171" s="92" t="s">
        <v>16114</v>
      </c>
      <c r="E9171" s="104">
        <v>13.73</v>
      </c>
    </row>
    <row r="9172" spans="2:5" ht="50.1" customHeight="1">
      <c r="B9172" s="92">
        <v>38922</v>
      </c>
      <c r="C9172" s="92" t="s">
        <v>19997</v>
      </c>
      <c r="D9172" s="92" t="s">
        <v>16114</v>
      </c>
      <c r="E9172" s="104">
        <v>17.739999999999998</v>
      </c>
    </row>
    <row r="9173" spans="2:5" ht="50.1" customHeight="1">
      <c r="B9173" s="92">
        <v>38921</v>
      </c>
      <c r="C9173" s="92" t="s">
        <v>19998</v>
      </c>
      <c r="D9173" s="92" t="s">
        <v>16114</v>
      </c>
      <c r="E9173" s="104">
        <v>21.93</v>
      </c>
    </row>
    <row r="9174" spans="2:5" ht="50.1" customHeight="1">
      <c r="B9174" s="92">
        <v>38918</v>
      </c>
      <c r="C9174" s="92" t="s">
        <v>19999</v>
      </c>
      <c r="D9174" s="92" t="s">
        <v>16114</v>
      </c>
      <c r="E9174" s="104">
        <v>20.84</v>
      </c>
    </row>
    <row r="9175" spans="2:5" ht="50.1" customHeight="1">
      <c r="B9175" s="92">
        <v>38920</v>
      </c>
      <c r="C9175" s="92" t="s">
        <v>20000</v>
      </c>
      <c r="D9175" s="92" t="s">
        <v>16114</v>
      </c>
      <c r="E9175" s="104">
        <v>26.06</v>
      </c>
    </row>
    <row r="9176" spans="2:5" ht="50.1" customHeight="1">
      <c r="B9176" s="92">
        <v>3104</v>
      </c>
      <c r="C9176" s="92" t="s">
        <v>20001</v>
      </c>
      <c r="D9176" s="92" t="s">
        <v>6217</v>
      </c>
      <c r="E9176" s="104">
        <v>316.55</v>
      </c>
    </row>
    <row r="9177" spans="2:5" ht="50.1" customHeight="1">
      <c r="B9177" s="92">
        <v>12032</v>
      </c>
      <c r="C9177" s="92" t="s">
        <v>20002</v>
      </c>
      <c r="D9177" s="92" t="s">
        <v>6216</v>
      </c>
      <c r="E9177" s="104">
        <v>39.54</v>
      </c>
    </row>
    <row r="9178" spans="2:5" ht="50.1" customHeight="1">
      <c r="B9178" s="92">
        <v>12030</v>
      </c>
      <c r="C9178" s="92" t="s">
        <v>20003</v>
      </c>
      <c r="D9178" s="92" t="s">
        <v>6216</v>
      </c>
      <c r="E9178" s="104">
        <v>37.15</v>
      </c>
    </row>
    <row r="9179" spans="2:5" ht="50.1" customHeight="1">
      <c r="B9179" s="92">
        <v>10908</v>
      </c>
      <c r="C9179" s="92" t="s">
        <v>20004</v>
      </c>
      <c r="D9179" s="92" t="s">
        <v>16114</v>
      </c>
      <c r="E9179" s="104">
        <v>9.89</v>
      </c>
    </row>
    <row r="9180" spans="2:5" ht="50.1" customHeight="1">
      <c r="B9180" s="92">
        <v>10909</v>
      </c>
      <c r="C9180" s="92" t="s">
        <v>20005</v>
      </c>
      <c r="D9180" s="92" t="s">
        <v>16114</v>
      </c>
      <c r="E9180" s="104">
        <v>15.77</v>
      </c>
    </row>
    <row r="9181" spans="2:5" ht="50.1" customHeight="1">
      <c r="B9181" s="92">
        <v>3669</v>
      </c>
      <c r="C9181" s="92" t="s">
        <v>20006</v>
      </c>
      <c r="D9181" s="92" t="s">
        <v>16114</v>
      </c>
      <c r="E9181" s="104">
        <v>6.76</v>
      </c>
    </row>
    <row r="9182" spans="2:5" ht="50.1" customHeight="1">
      <c r="B9182" s="92">
        <v>20138</v>
      </c>
      <c r="C9182" s="92" t="s">
        <v>20007</v>
      </c>
      <c r="D9182" s="92" t="s">
        <v>16114</v>
      </c>
      <c r="E9182" s="104">
        <v>33.57</v>
      </c>
    </row>
    <row r="9183" spans="2:5" ht="50.1" customHeight="1">
      <c r="B9183" s="92">
        <v>20139</v>
      </c>
      <c r="C9183" s="92" t="s">
        <v>20008</v>
      </c>
      <c r="D9183" s="92" t="s">
        <v>16114</v>
      </c>
      <c r="E9183" s="104">
        <v>56.41</v>
      </c>
    </row>
    <row r="9184" spans="2:5" ht="50.1" customHeight="1">
      <c r="B9184" s="92">
        <v>3668</v>
      </c>
      <c r="C9184" s="92" t="s">
        <v>20009</v>
      </c>
      <c r="D9184" s="92" t="s">
        <v>16114</v>
      </c>
      <c r="E9184" s="104">
        <v>22.36</v>
      </c>
    </row>
    <row r="9185" spans="2:5" ht="50.1" customHeight="1">
      <c r="B9185" s="92">
        <v>3656</v>
      </c>
      <c r="C9185" s="92" t="s">
        <v>20010</v>
      </c>
      <c r="D9185" s="92" t="s">
        <v>16114</v>
      </c>
      <c r="E9185" s="104">
        <v>11.08</v>
      </c>
    </row>
    <row r="9186" spans="2:5" ht="50.1" customHeight="1">
      <c r="B9186" s="92">
        <v>10911</v>
      </c>
      <c r="C9186" s="92" t="s">
        <v>20011</v>
      </c>
      <c r="D9186" s="92" t="s">
        <v>16114</v>
      </c>
      <c r="E9186" s="104">
        <v>12.3</v>
      </c>
    </row>
    <row r="9187" spans="2:5" ht="50.1" customHeight="1">
      <c r="B9187" s="92">
        <v>3654</v>
      </c>
      <c r="C9187" s="92" t="s">
        <v>20012</v>
      </c>
      <c r="D9187" s="92" t="s">
        <v>16114</v>
      </c>
      <c r="E9187" s="104">
        <v>2.91</v>
      </c>
    </row>
    <row r="9188" spans="2:5" ht="50.1" customHeight="1">
      <c r="B9188" s="92">
        <v>3664</v>
      </c>
      <c r="C9188" s="92" t="s">
        <v>20013</v>
      </c>
      <c r="D9188" s="92" t="s">
        <v>16114</v>
      </c>
      <c r="E9188" s="104">
        <v>3.61</v>
      </c>
    </row>
    <row r="9189" spans="2:5" ht="50.1" customHeight="1">
      <c r="B9189" s="92">
        <v>3657</v>
      </c>
      <c r="C9189" s="92" t="s">
        <v>20014</v>
      </c>
      <c r="D9189" s="92" t="s">
        <v>16114</v>
      </c>
      <c r="E9189" s="104">
        <v>3.89</v>
      </c>
    </row>
    <row r="9190" spans="2:5" ht="50.1" customHeight="1">
      <c r="B9190" s="92">
        <v>12625</v>
      </c>
      <c r="C9190" s="92" t="s">
        <v>20015</v>
      </c>
      <c r="D9190" s="92" t="s">
        <v>16114</v>
      </c>
      <c r="E9190" s="104">
        <v>8.86</v>
      </c>
    </row>
    <row r="9191" spans="2:5" ht="50.1" customHeight="1">
      <c r="B9191" s="92">
        <v>20136</v>
      </c>
      <c r="C9191" s="92" t="s">
        <v>20016</v>
      </c>
      <c r="D9191" s="92" t="s">
        <v>16114</v>
      </c>
      <c r="E9191" s="104">
        <v>75.77</v>
      </c>
    </row>
    <row r="9192" spans="2:5" ht="50.1" customHeight="1">
      <c r="B9192" s="92">
        <v>20144</v>
      </c>
      <c r="C9192" s="92" t="s">
        <v>20017</v>
      </c>
      <c r="D9192" s="92" t="s">
        <v>16114</v>
      </c>
      <c r="E9192" s="104">
        <v>33.28</v>
      </c>
    </row>
    <row r="9193" spans="2:5" ht="50.1" customHeight="1">
      <c r="B9193" s="92">
        <v>20143</v>
      </c>
      <c r="C9193" s="92" t="s">
        <v>20018</v>
      </c>
      <c r="D9193" s="92" t="s">
        <v>16114</v>
      </c>
      <c r="E9193" s="104">
        <v>31.08</v>
      </c>
    </row>
    <row r="9194" spans="2:5" ht="50.1" customHeight="1">
      <c r="B9194" s="92">
        <v>20145</v>
      </c>
      <c r="C9194" s="92" t="s">
        <v>20019</v>
      </c>
      <c r="D9194" s="92" t="s">
        <v>16114</v>
      </c>
      <c r="E9194" s="104">
        <v>88.21</v>
      </c>
    </row>
    <row r="9195" spans="2:5" ht="50.1" customHeight="1">
      <c r="B9195" s="92">
        <v>20146</v>
      </c>
      <c r="C9195" s="92" t="s">
        <v>20020</v>
      </c>
      <c r="D9195" s="92" t="s">
        <v>16114</v>
      </c>
      <c r="E9195" s="104">
        <v>99.47</v>
      </c>
    </row>
    <row r="9196" spans="2:5" ht="50.1" customHeight="1">
      <c r="B9196" s="92">
        <v>20140</v>
      </c>
      <c r="C9196" s="92" t="s">
        <v>20021</v>
      </c>
      <c r="D9196" s="92" t="s">
        <v>16114</v>
      </c>
      <c r="E9196" s="104">
        <v>3.96</v>
      </c>
    </row>
    <row r="9197" spans="2:5" ht="50.1" customHeight="1">
      <c r="B9197" s="92">
        <v>20141</v>
      </c>
      <c r="C9197" s="92" t="s">
        <v>20022</v>
      </c>
      <c r="D9197" s="92" t="s">
        <v>16114</v>
      </c>
      <c r="E9197" s="104">
        <v>6.95</v>
      </c>
    </row>
    <row r="9198" spans="2:5" ht="50.1" customHeight="1">
      <c r="B9198" s="92">
        <v>20142</v>
      </c>
      <c r="C9198" s="92" t="s">
        <v>20023</v>
      </c>
      <c r="D9198" s="92" t="s">
        <v>16114</v>
      </c>
      <c r="E9198" s="104">
        <v>21.27</v>
      </c>
    </row>
    <row r="9199" spans="2:5" ht="50.1" customHeight="1">
      <c r="B9199" s="92">
        <v>3659</v>
      </c>
      <c r="C9199" s="92" t="s">
        <v>20024</v>
      </c>
      <c r="D9199" s="92" t="s">
        <v>16114</v>
      </c>
      <c r="E9199" s="104">
        <v>9.2200000000000006</v>
      </c>
    </row>
    <row r="9200" spans="2:5" ht="50.1" customHeight="1">
      <c r="B9200" s="92">
        <v>3660</v>
      </c>
      <c r="C9200" s="92" t="s">
        <v>20025</v>
      </c>
      <c r="D9200" s="92" t="s">
        <v>16114</v>
      </c>
      <c r="E9200" s="104">
        <v>13.3</v>
      </c>
    </row>
    <row r="9201" spans="2:5" ht="50.1" customHeight="1">
      <c r="B9201" s="92">
        <v>3662</v>
      </c>
      <c r="C9201" s="92" t="s">
        <v>20026</v>
      </c>
      <c r="D9201" s="92" t="s">
        <v>16114</v>
      </c>
      <c r="E9201" s="104">
        <v>5.0199999999999996</v>
      </c>
    </row>
    <row r="9202" spans="2:5" ht="50.1" customHeight="1">
      <c r="B9202" s="92">
        <v>3661</v>
      </c>
      <c r="C9202" s="92" t="s">
        <v>20027</v>
      </c>
      <c r="D9202" s="92" t="s">
        <v>16114</v>
      </c>
      <c r="E9202" s="104">
        <v>7.39</v>
      </c>
    </row>
    <row r="9203" spans="2:5" ht="50.1" customHeight="1">
      <c r="B9203" s="92">
        <v>3658</v>
      </c>
      <c r="C9203" s="92" t="s">
        <v>20028</v>
      </c>
      <c r="D9203" s="92" t="s">
        <v>16114</v>
      </c>
      <c r="E9203" s="104">
        <v>9.41</v>
      </c>
    </row>
    <row r="9204" spans="2:5" ht="50.1" customHeight="1">
      <c r="B9204" s="92">
        <v>3670</v>
      </c>
      <c r="C9204" s="92" t="s">
        <v>20029</v>
      </c>
      <c r="D9204" s="92" t="s">
        <v>16114</v>
      </c>
      <c r="E9204" s="104">
        <v>12.27</v>
      </c>
    </row>
    <row r="9205" spans="2:5" ht="50.1" customHeight="1">
      <c r="B9205" s="92">
        <v>3666</v>
      </c>
      <c r="C9205" s="92" t="s">
        <v>20030</v>
      </c>
      <c r="D9205" s="92" t="s">
        <v>16114</v>
      </c>
      <c r="E9205" s="104">
        <v>2.08</v>
      </c>
    </row>
    <row r="9206" spans="2:5" ht="50.1" customHeight="1">
      <c r="B9206" s="92">
        <v>14157</v>
      </c>
      <c r="C9206" s="92" t="s">
        <v>20031</v>
      </c>
      <c r="D9206" s="92" t="s">
        <v>16114</v>
      </c>
      <c r="E9206" s="104">
        <v>1.39</v>
      </c>
    </row>
    <row r="9207" spans="2:5" ht="50.1" customHeight="1">
      <c r="B9207" s="92">
        <v>3653</v>
      </c>
      <c r="C9207" s="92" t="s">
        <v>20032</v>
      </c>
      <c r="D9207" s="92" t="s">
        <v>16114</v>
      </c>
      <c r="E9207" s="104">
        <v>46.27</v>
      </c>
    </row>
    <row r="9208" spans="2:5" ht="50.1" customHeight="1">
      <c r="B9208" s="92">
        <v>3649</v>
      </c>
      <c r="C9208" s="92" t="s">
        <v>20033</v>
      </c>
      <c r="D9208" s="92" t="s">
        <v>16114</v>
      </c>
      <c r="E9208" s="104">
        <v>95.83</v>
      </c>
    </row>
    <row r="9209" spans="2:5" ht="50.1" customHeight="1">
      <c r="B9209" s="92">
        <v>42696</v>
      </c>
      <c r="C9209" s="92" t="s">
        <v>20034</v>
      </c>
      <c r="D9209" s="92" t="s">
        <v>16114</v>
      </c>
      <c r="E9209" s="104">
        <v>268.13</v>
      </c>
    </row>
    <row r="9210" spans="2:5" ht="50.1" customHeight="1">
      <c r="B9210" s="92">
        <v>42697</v>
      </c>
      <c r="C9210" s="92" t="s">
        <v>20035</v>
      </c>
      <c r="D9210" s="92" t="s">
        <v>16114</v>
      </c>
      <c r="E9210" s="104">
        <v>403.81</v>
      </c>
    </row>
    <row r="9211" spans="2:5" ht="50.1" customHeight="1">
      <c r="B9211" s="92">
        <v>42698</v>
      </c>
      <c r="C9211" s="92" t="s">
        <v>20036</v>
      </c>
      <c r="D9211" s="92" t="s">
        <v>16114</v>
      </c>
      <c r="E9211" s="104">
        <v>562.5</v>
      </c>
    </row>
    <row r="9212" spans="2:5" ht="50.1" customHeight="1">
      <c r="B9212" s="92">
        <v>39875</v>
      </c>
      <c r="C9212" s="92" t="s">
        <v>20037</v>
      </c>
      <c r="D9212" s="92" t="s">
        <v>16114</v>
      </c>
      <c r="E9212" s="104">
        <v>373.17</v>
      </c>
    </row>
    <row r="9213" spans="2:5" ht="50.1" customHeight="1">
      <c r="B9213" s="92">
        <v>39876</v>
      </c>
      <c r="C9213" s="92" t="s">
        <v>20038</v>
      </c>
      <c r="D9213" s="92" t="s">
        <v>16114</v>
      </c>
      <c r="E9213" s="104">
        <v>467.21</v>
      </c>
    </row>
    <row r="9214" spans="2:5" ht="50.1" customHeight="1">
      <c r="B9214" s="92">
        <v>39877</v>
      </c>
      <c r="C9214" s="92" t="s">
        <v>20039</v>
      </c>
      <c r="D9214" s="92" t="s">
        <v>16114</v>
      </c>
      <c r="E9214" s="104">
        <v>648.01</v>
      </c>
    </row>
    <row r="9215" spans="2:5" ht="50.1" customHeight="1">
      <c r="B9215" s="92">
        <v>39878</v>
      </c>
      <c r="C9215" s="92" t="s">
        <v>20040</v>
      </c>
      <c r="D9215" s="92" t="s">
        <v>16114</v>
      </c>
      <c r="E9215" s="104">
        <v>855.91</v>
      </c>
    </row>
    <row r="9216" spans="2:5" ht="50.1" customHeight="1">
      <c r="B9216" s="92">
        <v>39872</v>
      </c>
      <c r="C9216" s="92" t="s">
        <v>20041</v>
      </c>
      <c r="D9216" s="92" t="s">
        <v>16114</v>
      </c>
      <c r="E9216" s="104">
        <v>255.91</v>
      </c>
    </row>
    <row r="9217" spans="2:5" ht="50.1" customHeight="1">
      <c r="B9217" s="92">
        <v>39873</v>
      </c>
      <c r="C9217" s="92" t="s">
        <v>20042</v>
      </c>
      <c r="D9217" s="92" t="s">
        <v>16114</v>
      </c>
      <c r="E9217" s="104">
        <v>296.83999999999997</v>
      </c>
    </row>
    <row r="9218" spans="2:5" ht="50.1" customHeight="1">
      <c r="B9218" s="92">
        <v>39874</v>
      </c>
      <c r="C9218" s="92" t="s">
        <v>20043</v>
      </c>
      <c r="D9218" s="92" t="s">
        <v>16114</v>
      </c>
      <c r="E9218" s="104">
        <v>326.04000000000002</v>
      </c>
    </row>
    <row r="9219" spans="2:5" ht="50.1" customHeight="1">
      <c r="B9219" s="92">
        <v>3674</v>
      </c>
      <c r="C9219" s="92" t="s">
        <v>20044</v>
      </c>
      <c r="D9219" s="92" t="s">
        <v>16115</v>
      </c>
      <c r="E9219" s="104">
        <v>59.04</v>
      </c>
    </row>
    <row r="9220" spans="2:5" ht="50.1" customHeight="1">
      <c r="B9220" s="92">
        <v>3681</v>
      </c>
      <c r="C9220" s="92" t="s">
        <v>20045</v>
      </c>
      <c r="D9220" s="92" t="s">
        <v>16115</v>
      </c>
      <c r="E9220" s="104">
        <v>87.85</v>
      </c>
    </row>
    <row r="9221" spans="2:5" ht="50.1" customHeight="1">
      <c r="B9221" s="92">
        <v>3676</v>
      </c>
      <c r="C9221" s="92" t="s">
        <v>20046</v>
      </c>
      <c r="D9221" s="92" t="s">
        <v>16115</v>
      </c>
      <c r="E9221" s="104">
        <v>330.62</v>
      </c>
    </row>
    <row r="9222" spans="2:5" ht="50.1" customHeight="1">
      <c r="B9222" s="92">
        <v>3679</v>
      </c>
      <c r="C9222" s="92" t="s">
        <v>20047</v>
      </c>
      <c r="D9222" s="92" t="s">
        <v>16115</v>
      </c>
      <c r="E9222" s="104">
        <v>273.52999999999997</v>
      </c>
    </row>
    <row r="9223" spans="2:5" ht="50.1" customHeight="1">
      <c r="B9223" s="92">
        <v>3672</v>
      </c>
      <c r="C9223" s="92" t="s">
        <v>20048</v>
      </c>
      <c r="D9223" s="92" t="s">
        <v>16115</v>
      </c>
      <c r="E9223" s="104">
        <v>0.93</v>
      </c>
    </row>
    <row r="9224" spans="2:5" ht="50.1" customHeight="1">
      <c r="B9224" s="92">
        <v>3671</v>
      </c>
      <c r="C9224" s="92" t="s">
        <v>20049</v>
      </c>
      <c r="D9224" s="92" t="s">
        <v>16115</v>
      </c>
      <c r="E9224" s="104">
        <v>0.88</v>
      </c>
    </row>
    <row r="9225" spans="2:5" ht="50.1" customHeight="1">
      <c r="B9225" s="92">
        <v>3673</v>
      </c>
      <c r="C9225" s="92" t="s">
        <v>20050</v>
      </c>
      <c r="D9225" s="92" t="s">
        <v>16115</v>
      </c>
      <c r="E9225" s="104">
        <v>1.38</v>
      </c>
    </row>
    <row r="9226" spans="2:5" ht="50.1" customHeight="1">
      <c r="B9226" s="92">
        <v>38394</v>
      </c>
      <c r="C9226" s="92" t="s">
        <v>20051</v>
      </c>
      <c r="D9226" s="92" t="s">
        <v>16114</v>
      </c>
      <c r="E9226" s="104">
        <v>240.67</v>
      </c>
    </row>
    <row r="9227" spans="2:5" ht="50.1" customHeight="1">
      <c r="B9227" s="92">
        <v>3729</v>
      </c>
      <c r="C9227" s="92" t="s">
        <v>20052</v>
      </c>
      <c r="D9227" s="92" t="s">
        <v>16114</v>
      </c>
      <c r="E9227" s="104">
        <v>48.64</v>
      </c>
    </row>
    <row r="9228" spans="2:5" ht="50.1" customHeight="1">
      <c r="B9228" s="92">
        <v>39357</v>
      </c>
      <c r="C9228" s="92" t="s">
        <v>20053</v>
      </c>
      <c r="D9228" s="92" t="s">
        <v>16114</v>
      </c>
      <c r="E9228" s="104">
        <v>83.84</v>
      </c>
    </row>
    <row r="9229" spans="2:5" ht="50.1" customHeight="1">
      <c r="B9229" s="92">
        <v>39358</v>
      </c>
      <c r="C9229" s="92" t="s">
        <v>20054</v>
      </c>
      <c r="D9229" s="92" t="s">
        <v>16114</v>
      </c>
      <c r="E9229" s="104">
        <v>91.94</v>
      </c>
    </row>
    <row r="9230" spans="2:5" ht="50.1" customHeight="1">
      <c r="B9230" s="92">
        <v>39356</v>
      </c>
      <c r="C9230" s="92" t="s">
        <v>20055</v>
      </c>
      <c r="D9230" s="92" t="s">
        <v>16114</v>
      </c>
      <c r="E9230" s="104">
        <v>156.85</v>
      </c>
    </row>
    <row r="9231" spans="2:5" ht="50.1" customHeight="1">
      <c r="B9231" s="92">
        <v>39355</v>
      </c>
      <c r="C9231" s="92" t="s">
        <v>20056</v>
      </c>
      <c r="D9231" s="92" t="s">
        <v>16114</v>
      </c>
      <c r="E9231" s="104">
        <v>134.97</v>
      </c>
    </row>
    <row r="9232" spans="2:5" ht="50.1" customHeight="1">
      <c r="B9232" s="92">
        <v>39353</v>
      </c>
      <c r="C9232" s="92" t="s">
        <v>20057</v>
      </c>
      <c r="D9232" s="92" t="s">
        <v>16114</v>
      </c>
      <c r="E9232" s="104">
        <v>185.09</v>
      </c>
    </row>
    <row r="9233" spans="2:5" ht="50.1" customHeight="1">
      <c r="B9233" s="92">
        <v>39354</v>
      </c>
      <c r="C9233" s="92" t="s">
        <v>20058</v>
      </c>
      <c r="D9233" s="92" t="s">
        <v>16114</v>
      </c>
      <c r="E9233" s="104">
        <v>184.47</v>
      </c>
    </row>
    <row r="9234" spans="2:5" ht="50.1" customHeight="1">
      <c r="B9234" s="92">
        <v>39398</v>
      </c>
      <c r="C9234" s="92" t="s">
        <v>20059</v>
      </c>
      <c r="D9234" s="92" t="s">
        <v>16114</v>
      </c>
      <c r="E9234" s="104">
        <v>61.95</v>
      </c>
    </row>
    <row r="9235" spans="2:5" ht="50.1" customHeight="1">
      <c r="B9235" s="92">
        <v>13343</v>
      </c>
      <c r="C9235" s="92" t="s">
        <v>20060</v>
      </c>
      <c r="D9235" s="92" t="s">
        <v>16114</v>
      </c>
      <c r="E9235" s="104">
        <v>26.79</v>
      </c>
    </row>
    <row r="9236" spans="2:5" ht="50.1" customHeight="1">
      <c r="B9236" s="92">
        <v>12118</v>
      </c>
      <c r="C9236" s="92" t="s">
        <v>20061</v>
      </c>
      <c r="D9236" s="92" t="s">
        <v>16114</v>
      </c>
      <c r="E9236" s="104">
        <v>15.48</v>
      </c>
    </row>
    <row r="9237" spans="2:5" ht="50.1" customHeight="1">
      <c r="B9237" s="92">
        <v>39482</v>
      </c>
      <c r="C9237" s="92" t="s">
        <v>20062</v>
      </c>
      <c r="D9237" s="92" t="s">
        <v>16114</v>
      </c>
      <c r="E9237" s="104">
        <v>323.88</v>
      </c>
    </row>
    <row r="9238" spans="2:5" ht="50.1" customHeight="1">
      <c r="B9238" s="92">
        <v>39486</v>
      </c>
      <c r="C9238" s="92" t="s">
        <v>20063</v>
      </c>
      <c r="D9238" s="92" t="s">
        <v>16114</v>
      </c>
      <c r="E9238" s="104">
        <v>285.35000000000002</v>
      </c>
    </row>
    <row r="9239" spans="2:5" ht="50.1" customHeight="1">
      <c r="B9239" s="92">
        <v>39483</v>
      </c>
      <c r="C9239" s="92" t="s">
        <v>20064</v>
      </c>
      <c r="D9239" s="92" t="s">
        <v>16114</v>
      </c>
      <c r="E9239" s="104">
        <v>308.91000000000003</v>
      </c>
    </row>
    <row r="9240" spans="2:5" ht="50.1" customHeight="1">
      <c r="B9240" s="92">
        <v>39487</v>
      </c>
      <c r="C9240" s="92" t="s">
        <v>20065</v>
      </c>
      <c r="D9240" s="92" t="s">
        <v>16114</v>
      </c>
      <c r="E9240" s="104">
        <v>288.3</v>
      </c>
    </row>
    <row r="9241" spans="2:5" ht="50.1" customHeight="1">
      <c r="B9241" s="92">
        <v>39484</v>
      </c>
      <c r="C9241" s="92" t="s">
        <v>20066</v>
      </c>
      <c r="D9241" s="92" t="s">
        <v>16114</v>
      </c>
      <c r="E9241" s="104">
        <v>311.85000000000002</v>
      </c>
    </row>
    <row r="9242" spans="2:5" ht="50.1" customHeight="1">
      <c r="B9242" s="92">
        <v>39488</v>
      </c>
      <c r="C9242" s="92" t="s">
        <v>20067</v>
      </c>
      <c r="D9242" s="92" t="s">
        <v>16114</v>
      </c>
      <c r="E9242" s="104">
        <v>291.24</v>
      </c>
    </row>
    <row r="9243" spans="2:5" ht="50.1" customHeight="1">
      <c r="B9243" s="92">
        <v>39485</v>
      </c>
      <c r="C9243" s="92" t="s">
        <v>20068</v>
      </c>
      <c r="D9243" s="92" t="s">
        <v>16114</v>
      </c>
      <c r="E9243" s="104">
        <v>326.58999999999997</v>
      </c>
    </row>
    <row r="9244" spans="2:5" ht="50.1" customHeight="1">
      <c r="B9244" s="92">
        <v>39489</v>
      </c>
      <c r="C9244" s="92" t="s">
        <v>20069</v>
      </c>
      <c r="D9244" s="92" t="s">
        <v>16114</v>
      </c>
      <c r="E9244" s="104">
        <v>305.98</v>
      </c>
    </row>
    <row r="9245" spans="2:5" ht="50.1" customHeight="1">
      <c r="B9245" s="92">
        <v>39494</v>
      </c>
      <c r="C9245" s="92" t="s">
        <v>20070</v>
      </c>
      <c r="D9245" s="92" t="s">
        <v>16114</v>
      </c>
      <c r="E9245" s="104">
        <v>312.11</v>
      </c>
    </row>
    <row r="9246" spans="2:5" ht="50.1" customHeight="1">
      <c r="B9246" s="92">
        <v>39490</v>
      </c>
      <c r="C9246" s="92" t="s">
        <v>20071</v>
      </c>
      <c r="D9246" s="92" t="s">
        <v>16114</v>
      </c>
      <c r="E9246" s="104">
        <v>353.8</v>
      </c>
    </row>
    <row r="9247" spans="2:5" ht="50.1" customHeight="1">
      <c r="B9247" s="92">
        <v>39495</v>
      </c>
      <c r="C9247" s="92" t="s">
        <v>20072</v>
      </c>
      <c r="D9247" s="92" t="s">
        <v>16114</v>
      </c>
      <c r="E9247" s="104">
        <v>323.88</v>
      </c>
    </row>
    <row r="9248" spans="2:5" ht="50.1" customHeight="1">
      <c r="B9248" s="92">
        <v>39491</v>
      </c>
      <c r="C9248" s="92" t="s">
        <v>20073</v>
      </c>
      <c r="D9248" s="92" t="s">
        <v>16114</v>
      </c>
      <c r="E9248" s="104">
        <v>365.11</v>
      </c>
    </row>
    <row r="9249" spans="2:5" ht="50.1" customHeight="1">
      <c r="B9249" s="92">
        <v>39496</v>
      </c>
      <c r="C9249" s="92" t="s">
        <v>20074</v>
      </c>
      <c r="D9249" s="92" t="s">
        <v>16114</v>
      </c>
      <c r="E9249" s="104">
        <v>335.54</v>
      </c>
    </row>
    <row r="9250" spans="2:5" ht="50.1" customHeight="1">
      <c r="B9250" s="92">
        <v>39492</v>
      </c>
      <c r="C9250" s="92" t="s">
        <v>20075</v>
      </c>
      <c r="D9250" s="92" t="s">
        <v>16114</v>
      </c>
      <c r="E9250" s="104">
        <v>367.34</v>
      </c>
    </row>
    <row r="9251" spans="2:5" ht="50.1" customHeight="1">
      <c r="B9251" s="92">
        <v>39497</v>
      </c>
      <c r="C9251" s="92" t="s">
        <v>20076</v>
      </c>
      <c r="D9251" s="92" t="s">
        <v>16114</v>
      </c>
      <c r="E9251" s="104">
        <v>347.32</v>
      </c>
    </row>
    <row r="9252" spans="2:5" ht="50.1" customHeight="1">
      <c r="B9252" s="92">
        <v>39493</v>
      </c>
      <c r="C9252" s="92" t="s">
        <v>20077</v>
      </c>
      <c r="D9252" s="92" t="s">
        <v>16114</v>
      </c>
      <c r="E9252" s="104">
        <v>388.66</v>
      </c>
    </row>
    <row r="9253" spans="2:5" ht="50.1" customHeight="1">
      <c r="B9253" s="92">
        <v>39500</v>
      </c>
      <c r="C9253" s="92" t="s">
        <v>20078</v>
      </c>
      <c r="D9253" s="92" t="s">
        <v>16114</v>
      </c>
      <c r="E9253" s="104">
        <v>389.93</v>
      </c>
    </row>
    <row r="9254" spans="2:5" ht="50.1" customHeight="1">
      <c r="B9254" s="92">
        <v>39498</v>
      </c>
      <c r="C9254" s="92" t="s">
        <v>20079</v>
      </c>
      <c r="D9254" s="92" t="s">
        <v>16114</v>
      </c>
      <c r="E9254" s="104">
        <v>433.59</v>
      </c>
    </row>
    <row r="9255" spans="2:5" ht="50.1" customHeight="1">
      <c r="B9255" s="92">
        <v>39501</v>
      </c>
      <c r="C9255" s="92" t="s">
        <v>20080</v>
      </c>
      <c r="D9255" s="92" t="s">
        <v>16114</v>
      </c>
      <c r="E9255" s="104">
        <v>400.09</v>
      </c>
    </row>
    <row r="9256" spans="2:5" ht="50.1" customHeight="1">
      <c r="B9256" s="92">
        <v>39499</v>
      </c>
      <c r="C9256" s="92" t="s">
        <v>20081</v>
      </c>
      <c r="D9256" s="92" t="s">
        <v>16114</v>
      </c>
      <c r="E9256" s="104">
        <v>470.37</v>
      </c>
    </row>
    <row r="9257" spans="2:5" ht="50.1" customHeight="1">
      <c r="B9257" s="92">
        <v>3733</v>
      </c>
      <c r="C9257" s="92" t="s">
        <v>20082</v>
      </c>
      <c r="D9257" s="92" t="s">
        <v>16112</v>
      </c>
      <c r="E9257" s="104">
        <v>32.32</v>
      </c>
    </row>
    <row r="9258" spans="2:5" ht="50.1" customHeight="1">
      <c r="B9258" s="92">
        <v>3731</v>
      </c>
      <c r="C9258" s="92" t="s">
        <v>20083</v>
      </c>
      <c r="D9258" s="92" t="s">
        <v>16112</v>
      </c>
      <c r="E9258" s="104">
        <v>30</v>
      </c>
    </row>
    <row r="9259" spans="2:5" ht="50.1" customHeight="1">
      <c r="B9259" s="92">
        <v>38137</v>
      </c>
      <c r="C9259" s="92" t="s">
        <v>20084</v>
      </c>
      <c r="D9259" s="92" t="s">
        <v>16112</v>
      </c>
      <c r="E9259" s="104">
        <v>30.17</v>
      </c>
    </row>
    <row r="9260" spans="2:5" ht="50.1" customHeight="1">
      <c r="B9260" s="92">
        <v>38135</v>
      </c>
      <c r="C9260" s="92" t="s">
        <v>20085</v>
      </c>
      <c r="D9260" s="92" t="s">
        <v>16112</v>
      </c>
      <c r="E9260" s="104">
        <v>38.25</v>
      </c>
    </row>
    <row r="9261" spans="2:5" ht="50.1" customHeight="1">
      <c r="B9261" s="92">
        <v>38138</v>
      </c>
      <c r="C9261" s="92" t="s">
        <v>20086</v>
      </c>
      <c r="D9261" s="92" t="s">
        <v>16112</v>
      </c>
      <c r="E9261" s="104">
        <v>29.63</v>
      </c>
    </row>
    <row r="9262" spans="2:5" ht="50.1" customHeight="1">
      <c r="B9262" s="92">
        <v>3736</v>
      </c>
      <c r="C9262" s="92" t="s">
        <v>20087</v>
      </c>
      <c r="D9262" s="92" t="s">
        <v>16112</v>
      </c>
      <c r="E9262" s="104">
        <v>34.630000000000003</v>
      </c>
    </row>
    <row r="9263" spans="2:5" ht="50.1" customHeight="1">
      <c r="B9263" s="92">
        <v>3741</v>
      </c>
      <c r="C9263" s="92" t="s">
        <v>20088</v>
      </c>
      <c r="D9263" s="92" t="s">
        <v>16112</v>
      </c>
      <c r="E9263" s="104">
        <v>36.090000000000003</v>
      </c>
    </row>
    <row r="9264" spans="2:5" ht="50.1" customHeight="1">
      <c r="B9264" s="92">
        <v>3745</v>
      </c>
      <c r="C9264" s="92" t="s">
        <v>20089</v>
      </c>
      <c r="D9264" s="92" t="s">
        <v>16112</v>
      </c>
      <c r="E9264" s="104">
        <v>38.92</v>
      </c>
    </row>
    <row r="9265" spans="2:5" ht="50.1" customHeight="1">
      <c r="B9265" s="92">
        <v>3743</v>
      </c>
      <c r="C9265" s="92" t="s">
        <v>20090</v>
      </c>
      <c r="D9265" s="92" t="s">
        <v>16112</v>
      </c>
      <c r="E9265" s="104">
        <v>35.97</v>
      </c>
    </row>
    <row r="9266" spans="2:5" ht="50.1" customHeight="1">
      <c r="B9266" s="92">
        <v>3744</v>
      </c>
      <c r="C9266" s="92" t="s">
        <v>20091</v>
      </c>
      <c r="D9266" s="92" t="s">
        <v>16112</v>
      </c>
      <c r="E9266" s="104">
        <v>39.590000000000003</v>
      </c>
    </row>
    <row r="9267" spans="2:5" ht="50.1" customHeight="1">
      <c r="B9267" s="92">
        <v>3739</v>
      </c>
      <c r="C9267" s="92" t="s">
        <v>20092</v>
      </c>
      <c r="D9267" s="92" t="s">
        <v>16112</v>
      </c>
      <c r="E9267" s="104">
        <v>41.6</v>
      </c>
    </row>
    <row r="9268" spans="2:5" ht="50.1" customHeight="1">
      <c r="B9268" s="92">
        <v>3737</v>
      </c>
      <c r="C9268" s="92" t="s">
        <v>20093</v>
      </c>
      <c r="D9268" s="92" t="s">
        <v>16112</v>
      </c>
      <c r="E9268" s="104">
        <v>43.62</v>
      </c>
    </row>
    <row r="9269" spans="2:5" ht="50.1" customHeight="1">
      <c r="B9269" s="92">
        <v>3738</v>
      </c>
      <c r="C9269" s="92" t="s">
        <v>20094</v>
      </c>
      <c r="D9269" s="92" t="s">
        <v>16112</v>
      </c>
      <c r="E9269" s="104">
        <v>50.33</v>
      </c>
    </row>
    <row r="9270" spans="2:5" ht="50.1" customHeight="1">
      <c r="B9270" s="92">
        <v>3747</v>
      </c>
      <c r="C9270" s="92" t="s">
        <v>20095</v>
      </c>
      <c r="D9270" s="92" t="s">
        <v>16112</v>
      </c>
      <c r="E9270" s="104">
        <v>39.590000000000003</v>
      </c>
    </row>
    <row r="9271" spans="2:5" ht="50.1" customHeight="1">
      <c r="B9271" s="92">
        <v>11649</v>
      </c>
      <c r="C9271" s="92" t="s">
        <v>20096</v>
      </c>
      <c r="D9271" s="92" t="s">
        <v>16114</v>
      </c>
      <c r="E9271" s="104">
        <v>287.24</v>
      </c>
    </row>
    <row r="9272" spans="2:5" ht="50.1" customHeight="1">
      <c r="B9272" s="92">
        <v>11650</v>
      </c>
      <c r="C9272" s="92" t="s">
        <v>20097</v>
      </c>
      <c r="D9272" s="92" t="s">
        <v>16114</v>
      </c>
      <c r="E9272" s="104">
        <v>489.58</v>
      </c>
    </row>
    <row r="9273" spans="2:5" ht="50.1" customHeight="1">
      <c r="B9273" s="92">
        <v>3742</v>
      </c>
      <c r="C9273" s="92" t="s">
        <v>20098</v>
      </c>
      <c r="D9273" s="92" t="s">
        <v>16112</v>
      </c>
      <c r="E9273" s="104">
        <v>52.21</v>
      </c>
    </row>
    <row r="9274" spans="2:5" ht="50.1" customHeight="1">
      <c r="B9274" s="92">
        <v>3746</v>
      </c>
      <c r="C9274" s="92" t="s">
        <v>20099</v>
      </c>
      <c r="D9274" s="92" t="s">
        <v>16112</v>
      </c>
      <c r="E9274" s="104">
        <v>60.96</v>
      </c>
    </row>
    <row r="9275" spans="2:5" ht="50.1" customHeight="1">
      <c r="B9275" s="92">
        <v>21106</v>
      </c>
      <c r="C9275" s="92" t="s">
        <v>20100</v>
      </c>
      <c r="D9275" s="92" t="s">
        <v>16116</v>
      </c>
      <c r="E9275" s="104">
        <v>31.86</v>
      </c>
    </row>
    <row r="9276" spans="2:5" ht="50.1" customHeight="1">
      <c r="B9276" s="92">
        <v>3755</v>
      </c>
      <c r="C9276" s="92" t="s">
        <v>20101</v>
      </c>
      <c r="D9276" s="92" t="s">
        <v>16114</v>
      </c>
      <c r="E9276" s="104">
        <v>23.35</v>
      </c>
    </row>
    <row r="9277" spans="2:5" ht="50.1" customHeight="1">
      <c r="B9277" s="92">
        <v>3750</v>
      </c>
      <c r="C9277" s="92" t="s">
        <v>20102</v>
      </c>
      <c r="D9277" s="92" t="s">
        <v>16114</v>
      </c>
      <c r="E9277" s="104">
        <v>31.4</v>
      </c>
    </row>
    <row r="9278" spans="2:5" ht="50.1" customHeight="1">
      <c r="B9278" s="92">
        <v>3756</v>
      </c>
      <c r="C9278" s="92" t="s">
        <v>20103</v>
      </c>
      <c r="D9278" s="92" t="s">
        <v>16114</v>
      </c>
      <c r="E9278" s="104">
        <v>58.67</v>
      </c>
    </row>
    <row r="9279" spans="2:5" ht="50.1" customHeight="1">
      <c r="B9279" s="92">
        <v>39377</v>
      </c>
      <c r="C9279" s="92" t="s">
        <v>20104</v>
      </c>
      <c r="D9279" s="92" t="s">
        <v>16114</v>
      </c>
      <c r="E9279" s="104">
        <v>173.81</v>
      </c>
    </row>
    <row r="9280" spans="2:5" ht="50.1" customHeight="1">
      <c r="B9280" s="92">
        <v>38191</v>
      </c>
      <c r="C9280" s="92" t="s">
        <v>20105</v>
      </c>
      <c r="D9280" s="92" t="s">
        <v>16114</v>
      </c>
      <c r="E9280" s="104">
        <v>12.94</v>
      </c>
    </row>
    <row r="9281" spans="2:5" ht="50.1" customHeight="1">
      <c r="B9281" s="92">
        <v>39381</v>
      </c>
      <c r="C9281" s="92" t="s">
        <v>20106</v>
      </c>
      <c r="D9281" s="92" t="s">
        <v>16114</v>
      </c>
      <c r="E9281" s="104">
        <v>12.07</v>
      </c>
    </row>
    <row r="9282" spans="2:5" ht="50.1" customHeight="1">
      <c r="B9282" s="92">
        <v>38780</v>
      </c>
      <c r="C9282" s="92" t="s">
        <v>20107</v>
      </c>
      <c r="D9282" s="92" t="s">
        <v>16114</v>
      </c>
      <c r="E9282" s="104">
        <v>14.77</v>
      </c>
    </row>
    <row r="9283" spans="2:5" ht="50.1" customHeight="1">
      <c r="B9283" s="92">
        <v>38781</v>
      </c>
      <c r="C9283" s="92" t="s">
        <v>20108</v>
      </c>
      <c r="D9283" s="92" t="s">
        <v>16114</v>
      </c>
      <c r="E9283" s="104">
        <v>49.85</v>
      </c>
    </row>
    <row r="9284" spans="2:5" ht="50.1" customHeight="1">
      <c r="B9284" s="92">
        <v>38192</v>
      </c>
      <c r="C9284" s="92" t="s">
        <v>20109</v>
      </c>
      <c r="D9284" s="92" t="s">
        <v>16114</v>
      </c>
      <c r="E9284" s="104">
        <v>90.21</v>
      </c>
    </row>
    <row r="9285" spans="2:5" ht="50.1" customHeight="1">
      <c r="B9285" s="92">
        <v>3753</v>
      </c>
      <c r="C9285" s="92" t="s">
        <v>20110</v>
      </c>
      <c r="D9285" s="92" t="s">
        <v>16114</v>
      </c>
      <c r="E9285" s="104">
        <v>7.89</v>
      </c>
    </row>
    <row r="9286" spans="2:5" ht="50.1" customHeight="1">
      <c r="B9286" s="92">
        <v>38782</v>
      </c>
      <c r="C9286" s="92" t="s">
        <v>20111</v>
      </c>
      <c r="D9286" s="92" t="s">
        <v>16114</v>
      </c>
      <c r="E9286" s="104">
        <v>10.28</v>
      </c>
    </row>
    <row r="9287" spans="2:5" ht="50.1" customHeight="1">
      <c r="B9287" s="92">
        <v>38778</v>
      </c>
      <c r="C9287" s="92" t="s">
        <v>20112</v>
      </c>
      <c r="D9287" s="92" t="s">
        <v>16114</v>
      </c>
      <c r="E9287" s="104">
        <v>7.72</v>
      </c>
    </row>
    <row r="9288" spans="2:5" ht="50.1" customHeight="1">
      <c r="B9288" s="92">
        <v>38779</v>
      </c>
      <c r="C9288" s="92" t="s">
        <v>20113</v>
      </c>
      <c r="D9288" s="92" t="s">
        <v>16114</v>
      </c>
      <c r="E9288" s="104">
        <v>8.18</v>
      </c>
    </row>
    <row r="9289" spans="2:5" ht="50.1" customHeight="1">
      <c r="B9289" s="92">
        <v>39388</v>
      </c>
      <c r="C9289" s="92" t="s">
        <v>20114</v>
      </c>
      <c r="D9289" s="92" t="s">
        <v>16114</v>
      </c>
      <c r="E9289" s="104">
        <v>39.85</v>
      </c>
    </row>
    <row r="9290" spans="2:5" ht="50.1" customHeight="1">
      <c r="B9290" s="92">
        <v>39387</v>
      </c>
      <c r="C9290" s="92" t="s">
        <v>20115</v>
      </c>
      <c r="D9290" s="92" t="s">
        <v>16114</v>
      </c>
      <c r="E9290" s="104">
        <v>67.209999999999994</v>
      </c>
    </row>
    <row r="9291" spans="2:5" ht="50.1" customHeight="1">
      <c r="B9291" s="92">
        <v>39386</v>
      </c>
      <c r="C9291" s="92" t="s">
        <v>20116</v>
      </c>
      <c r="D9291" s="92" t="s">
        <v>16114</v>
      </c>
      <c r="E9291" s="104">
        <v>44.46</v>
      </c>
    </row>
    <row r="9292" spans="2:5" ht="50.1" customHeight="1">
      <c r="B9292" s="92">
        <v>38194</v>
      </c>
      <c r="C9292" s="92" t="s">
        <v>20117</v>
      </c>
      <c r="D9292" s="92" t="s">
        <v>16114</v>
      </c>
      <c r="E9292" s="104">
        <v>37.9</v>
      </c>
    </row>
    <row r="9293" spans="2:5" ht="50.1" customHeight="1">
      <c r="B9293" s="92">
        <v>38193</v>
      </c>
      <c r="C9293" s="92" t="s">
        <v>20118</v>
      </c>
      <c r="D9293" s="92" t="s">
        <v>16114</v>
      </c>
      <c r="E9293" s="104">
        <v>28.03</v>
      </c>
    </row>
    <row r="9294" spans="2:5" ht="50.1" customHeight="1">
      <c r="B9294" s="92">
        <v>12216</v>
      </c>
      <c r="C9294" s="92" t="s">
        <v>20119</v>
      </c>
      <c r="D9294" s="92" t="s">
        <v>16114</v>
      </c>
      <c r="E9294" s="104">
        <v>45.11</v>
      </c>
    </row>
    <row r="9295" spans="2:5" ht="50.1" customHeight="1">
      <c r="B9295" s="92">
        <v>3757</v>
      </c>
      <c r="C9295" s="92" t="s">
        <v>20120</v>
      </c>
      <c r="D9295" s="92" t="s">
        <v>16114</v>
      </c>
      <c r="E9295" s="104">
        <v>52.16</v>
      </c>
    </row>
    <row r="9296" spans="2:5" ht="50.1" customHeight="1">
      <c r="B9296" s="92">
        <v>3758</v>
      </c>
      <c r="C9296" s="92" t="s">
        <v>20121</v>
      </c>
      <c r="D9296" s="92" t="s">
        <v>16114</v>
      </c>
      <c r="E9296" s="104">
        <v>60.82</v>
      </c>
    </row>
    <row r="9297" spans="2:5" ht="50.1" customHeight="1">
      <c r="B9297" s="92">
        <v>12214</v>
      </c>
      <c r="C9297" s="92" t="s">
        <v>20122</v>
      </c>
      <c r="D9297" s="92" t="s">
        <v>16114</v>
      </c>
      <c r="E9297" s="104">
        <v>20.82</v>
      </c>
    </row>
    <row r="9298" spans="2:5" ht="50.1" customHeight="1">
      <c r="B9298" s="92">
        <v>3749</v>
      </c>
      <c r="C9298" s="92" t="s">
        <v>20123</v>
      </c>
      <c r="D9298" s="92" t="s">
        <v>16114</v>
      </c>
      <c r="E9298" s="104">
        <v>37.119999999999997</v>
      </c>
    </row>
    <row r="9299" spans="2:5" ht="50.1" customHeight="1">
      <c r="B9299" s="92">
        <v>3751</v>
      </c>
      <c r="C9299" s="92" t="s">
        <v>20124</v>
      </c>
      <c r="D9299" s="92" t="s">
        <v>16114</v>
      </c>
      <c r="E9299" s="104">
        <v>50.66</v>
      </c>
    </row>
    <row r="9300" spans="2:5" ht="50.1" customHeight="1">
      <c r="B9300" s="92">
        <v>39376</v>
      </c>
      <c r="C9300" s="92" t="s">
        <v>20125</v>
      </c>
      <c r="D9300" s="92" t="s">
        <v>16114</v>
      </c>
      <c r="E9300" s="104">
        <v>42.7</v>
      </c>
    </row>
    <row r="9301" spans="2:5" ht="50.1" customHeight="1">
      <c r="B9301" s="92">
        <v>3752</v>
      </c>
      <c r="C9301" s="92" t="s">
        <v>20126</v>
      </c>
      <c r="D9301" s="92" t="s">
        <v>16114</v>
      </c>
      <c r="E9301" s="104">
        <v>83.57</v>
      </c>
    </row>
    <row r="9302" spans="2:5" ht="50.1" customHeight="1">
      <c r="B9302" s="92">
        <v>746</v>
      </c>
      <c r="C9302" s="92" t="s">
        <v>20127</v>
      </c>
      <c r="D9302" s="92" t="s">
        <v>16114</v>
      </c>
      <c r="E9302" s="104">
        <v>1807</v>
      </c>
    </row>
    <row r="9303" spans="2:5" ht="50.1" customHeight="1">
      <c r="B9303" s="92">
        <v>36521</v>
      </c>
      <c r="C9303" s="92" t="s">
        <v>20128</v>
      </c>
      <c r="D9303" s="92" t="s">
        <v>16114</v>
      </c>
      <c r="E9303" s="104">
        <v>117.25</v>
      </c>
    </row>
    <row r="9304" spans="2:5" ht="50.1" customHeight="1">
      <c r="B9304" s="92">
        <v>36794</v>
      </c>
      <c r="C9304" s="92" t="s">
        <v>20129</v>
      </c>
      <c r="D9304" s="92" t="s">
        <v>16114</v>
      </c>
      <c r="E9304" s="104">
        <v>119.52</v>
      </c>
    </row>
    <row r="9305" spans="2:5" ht="50.1" customHeight="1">
      <c r="B9305" s="92">
        <v>10426</v>
      </c>
      <c r="C9305" s="92" t="s">
        <v>20130</v>
      </c>
      <c r="D9305" s="92" t="s">
        <v>16114</v>
      </c>
      <c r="E9305" s="104">
        <v>172.15</v>
      </c>
    </row>
    <row r="9306" spans="2:5" ht="50.1" customHeight="1">
      <c r="B9306" s="92">
        <v>10425</v>
      </c>
      <c r="C9306" s="92" t="s">
        <v>20131</v>
      </c>
      <c r="D9306" s="92" t="s">
        <v>16114</v>
      </c>
      <c r="E9306" s="104">
        <v>75.91</v>
      </c>
    </row>
    <row r="9307" spans="2:5" ht="50.1" customHeight="1">
      <c r="B9307" s="92">
        <v>10431</v>
      </c>
      <c r="C9307" s="92" t="s">
        <v>20132</v>
      </c>
      <c r="D9307" s="92" t="s">
        <v>16114</v>
      </c>
      <c r="E9307" s="104">
        <v>188.86</v>
      </c>
    </row>
    <row r="9308" spans="2:5" ht="50.1" customHeight="1">
      <c r="B9308" s="92">
        <v>10429</v>
      </c>
      <c r="C9308" s="92" t="s">
        <v>20133</v>
      </c>
      <c r="D9308" s="92" t="s">
        <v>16114</v>
      </c>
      <c r="E9308" s="104">
        <v>90.54</v>
      </c>
    </row>
    <row r="9309" spans="2:5" ht="50.1" customHeight="1">
      <c r="B9309" s="92">
        <v>20269</v>
      </c>
      <c r="C9309" s="92" t="s">
        <v>20134</v>
      </c>
      <c r="D9309" s="92" t="s">
        <v>16114</v>
      </c>
      <c r="E9309" s="104">
        <v>74.62</v>
      </c>
    </row>
    <row r="9310" spans="2:5" ht="50.1" customHeight="1">
      <c r="B9310" s="92">
        <v>20270</v>
      </c>
      <c r="C9310" s="92" t="s">
        <v>20135</v>
      </c>
      <c r="D9310" s="92" t="s">
        <v>16114</v>
      </c>
      <c r="E9310" s="104">
        <v>81.260000000000005</v>
      </c>
    </row>
    <row r="9311" spans="2:5" ht="50.1" customHeight="1">
      <c r="B9311" s="92">
        <v>11696</v>
      </c>
      <c r="C9311" s="92" t="s">
        <v>20136</v>
      </c>
      <c r="D9311" s="92" t="s">
        <v>16114</v>
      </c>
      <c r="E9311" s="104">
        <v>118.71</v>
      </c>
    </row>
    <row r="9312" spans="2:5" ht="50.1" customHeight="1">
      <c r="B9312" s="92">
        <v>10427</v>
      </c>
      <c r="C9312" s="92" t="s">
        <v>20137</v>
      </c>
      <c r="D9312" s="92" t="s">
        <v>16114</v>
      </c>
      <c r="E9312" s="104">
        <v>212.85</v>
      </c>
    </row>
    <row r="9313" spans="2:5" ht="50.1" customHeight="1">
      <c r="B9313" s="92">
        <v>10428</v>
      </c>
      <c r="C9313" s="92" t="s">
        <v>20138</v>
      </c>
      <c r="D9313" s="92" t="s">
        <v>16114</v>
      </c>
      <c r="E9313" s="104">
        <v>216.03</v>
      </c>
    </row>
    <row r="9314" spans="2:5" ht="50.1" customHeight="1">
      <c r="B9314" s="92">
        <v>2354</v>
      </c>
      <c r="C9314" s="92" t="s">
        <v>20139</v>
      </c>
      <c r="D9314" s="92" t="s">
        <v>16113</v>
      </c>
      <c r="E9314" s="104">
        <v>13.4</v>
      </c>
    </row>
    <row r="9315" spans="2:5" ht="50.1" customHeight="1">
      <c r="B9315" s="92">
        <v>40932</v>
      </c>
      <c r="C9315" s="92" t="s">
        <v>20140</v>
      </c>
      <c r="D9315" s="92" t="s">
        <v>16119</v>
      </c>
      <c r="E9315" s="104">
        <v>2373.35</v>
      </c>
    </row>
    <row r="9316" spans="2:5" ht="50.1" customHeight="1">
      <c r="B9316" s="92">
        <v>10853</v>
      </c>
      <c r="C9316" s="92" t="s">
        <v>20141</v>
      </c>
      <c r="D9316" s="92" t="s">
        <v>16114</v>
      </c>
      <c r="E9316" s="104">
        <v>65.13</v>
      </c>
    </row>
    <row r="9317" spans="2:5" ht="50.1" customHeight="1">
      <c r="B9317" s="92">
        <v>5093</v>
      </c>
      <c r="C9317" s="92" t="s">
        <v>20142</v>
      </c>
      <c r="D9317" s="92" t="s">
        <v>6215</v>
      </c>
      <c r="E9317" s="104">
        <v>12.56</v>
      </c>
    </row>
    <row r="9318" spans="2:5" ht="50.1" customHeight="1">
      <c r="B9318" s="92">
        <v>37768</v>
      </c>
      <c r="C9318" s="92" t="s">
        <v>20143</v>
      </c>
      <c r="D9318" s="92" t="s">
        <v>16114</v>
      </c>
      <c r="E9318" s="104">
        <v>98500</v>
      </c>
    </row>
    <row r="9319" spans="2:5" ht="50.1" customHeight="1">
      <c r="B9319" s="92">
        <v>37773</v>
      </c>
      <c r="C9319" s="92" t="s">
        <v>20144</v>
      </c>
      <c r="D9319" s="92" t="s">
        <v>16114</v>
      </c>
      <c r="E9319" s="104">
        <v>83643.100000000006</v>
      </c>
    </row>
    <row r="9320" spans="2:5" ht="50.1" customHeight="1">
      <c r="B9320" s="92">
        <v>37769</v>
      </c>
      <c r="C9320" s="92" t="s">
        <v>20145</v>
      </c>
      <c r="D9320" s="92" t="s">
        <v>16114</v>
      </c>
      <c r="E9320" s="104">
        <v>140029.09</v>
      </c>
    </row>
    <row r="9321" spans="2:5" ht="50.1" customHeight="1">
      <c r="B9321" s="92">
        <v>37770</v>
      </c>
      <c r="C9321" s="92" t="s">
        <v>20146</v>
      </c>
      <c r="D9321" s="92" t="s">
        <v>16114</v>
      </c>
      <c r="E9321" s="104">
        <v>237651.71</v>
      </c>
    </row>
    <row r="9322" spans="2:5" ht="50.1" customHeight="1">
      <c r="B9322" s="92">
        <v>38382</v>
      </c>
      <c r="C9322" s="92" t="s">
        <v>20147</v>
      </c>
      <c r="D9322" s="92" t="s">
        <v>16114</v>
      </c>
      <c r="E9322" s="104">
        <v>8.75</v>
      </c>
    </row>
    <row r="9323" spans="2:5" ht="50.1" customHeight="1">
      <c r="B9323" s="92">
        <v>6091</v>
      </c>
      <c r="C9323" s="92" t="s">
        <v>20148</v>
      </c>
      <c r="D9323" s="92" t="s">
        <v>6213</v>
      </c>
      <c r="E9323" s="104">
        <v>20.09</v>
      </c>
    </row>
    <row r="9324" spans="2:5" ht="50.1" customHeight="1">
      <c r="B9324" s="92">
        <v>38383</v>
      </c>
      <c r="C9324" s="92" t="s">
        <v>20149</v>
      </c>
      <c r="D9324" s="92" t="s">
        <v>16114</v>
      </c>
      <c r="E9324" s="104">
        <v>1.64</v>
      </c>
    </row>
    <row r="9325" spans="2:5" ht="50.1" customHeight="1">
      <c r="B9325" s="92">
        <v>3768</v>
      </c>
      <c r="C9325" s="92" t="s">
        <v>20150</v>
      </c>
      <c r="D9325" s="92" t="s">
        <v>16114</v>
      </c>
      <c r="E9325" s="104">
        <v>2.74</v>
      </c>
    </row>
    <row r="9326" spans="2:5" ht="50.1" customHeight="1">
      <c r="B9326" s="92">
        <v>3767</v>
      </c>
      <c r="C9326" s="92" t="s">
        <v>20151</v>
      </c>
      <c r="D9326" s="92" t="s">
        <v>16114</v>
      </c>
      <c r="E9326" s="104">
        <v>0.65</v>
      </c>
    </row>
    <row r="9327" spans="2:5" ht="50.1" customHeight="1">
      <c r="B9327" s="92">
        <v>13192</v>
      </c>
      <c r="C9327" s="92" t="s">
        <v>20152</v>
      </c>
      <c r="D9327" s="92" t="s">
        <v>16114</v>
      </c>
      <c r="E9327" s="104">
        <v>3522.14</v>
      </c>
    </row>
    <row r="9328" spans="2:5" ht="50.1" customHeight="1">
      <c r="B9328" s="92">
        <v>38413</v>
      </c>
      <c r="C9328" s="92" t="s">
        <v>20153</v>
      </c>
      <c r="D9328" s="92" t="s">
        <v>16114</v>
      </c>
      <c r="E9328" s="104">
        <v>582.51</v>
      </c>
    </row>
    <row r="9329" spans="2:5" ht="50.1" customHeight="1">
      <c r="B9329" s="92">
        <v>42440</v>
      </c>
      <c r="C9329" s="92" t="s">
        <v>20154</v>
      </c>
      <c r="D9329" s="92" t="s">
        <v>16114</v>
      </c>
      <c r="E9329" s="104">
        <v>702.04</v>
      </c>
    </row>
    <row r="9330" spans="2:5" ht="50.1" customHeight="1">
      <c r="B9330" s="92">
        <v>20193</v>
      </c>
      <c r="C9330" s="92" t="s">
        <v>20155</v>
      </c>
      <c r="D9330" s="92" t="s">
        <v>16128</v>
      </c>
      <c r="E9330" s="104">
        <v>3.99</v>
      </c>
    </row>
    <row r="9331" spans="2:5" ht="50.1" customHeight="1">
      <c r="B9331" s="92">
        <v>10527</v>
      </c>
      <c r="C9331" s="92" t="s">
        <v>20156</v>
      </c>
      <c r="D9331" s="92" t="s">
        <v>16129</v>
      </c>
      <c r="E9331" s="104">
        <v>12</v>
      </c>
    </row>
    <row r="9332" spans="2:5" ht="50.1" customHeight="1">
      <c r="B9332" s="92">
        <v>41805</v>
      </c>
      <c r="C9332" s="92" t="s">
        <v>20157</v>
      </c>
      <c r="D9332" s="92" t="s">
        <v>16119</v>
      </c>
      <c r="E9332" s="104">
        <v>325</v>
      </c>
    </row>
    <row r="9333" spans="2:5" ht="50.1" customHeight="1">
      <c r="B9333" s="92">
        <v>40271</v>
      </c>
      <c r="C9333" s="92" t="s">
        <v>20158</v>
      </c>
      <c r="D9333" s="92" t="s">
        <v>16119</v>
      </c>
      <c r="E9333" s="104">
        <v>7.8</v>
      </c>
    </row>
    <row r="9334" spans="2:5" ht="50.1" customHeight="1">
      <c r="B9334" s="92">
        <v>40287</v>
      </c>
      <c r="C9334" s="92" t="s">
        <v>20159</v>
      </c>
      <c r="D9334" s="92" t="s">
        <v>16119</v>
      </c>
      <c r="E9334" s="104">
        <v>3</v>
      </c>
    </row>
    <row r="9335" spans="2:5" ht="50.1" customHeight="1">
      <c r="B9335" s="92">
        <v>40295</v>
      </c>
      <c r="C9335" s="92" t="s">
        <v>20160</v>
      </c>
      <c r="D9335" s="92" t="s">
        <v>16113</v>
      </c>
      <c r="E9335" s="104">
        <v>1.97</v>
      </c>
    </row>
    <row r="9336" spans="2:5" ht="50.1" customHeight="1">
      <c r="B9336" s="92">
        <v>745</v>
      </c>
      <c r="C9336" s="92" t="s">
        <v>20161</v>
      </c>
      <c r="D9336" s="92" t="s">
        <v>16113</v>
      </c>
      <c r="E9336" s="104">
        <v>2.09</v>
      </c>
    </row>
    <row r="9337" spans="2:5" ht="50.1" customHeight="1">
      <c r="B9337" s="92">
        <v>4084</v>
      </c>
      <c r="C9337" s="92" t="s">
        <v>20162</v>
      </c>
      <c r="D9337" s="92" t="s">
        <v>16113</v>
      </c>
      <c r="E9337" s="104">
        <v>1.1299999999999999</v>
      </c>
    </row>
    <row r="9338" spans="2:5" ht="50.1" customHeight="1">
      <c r="B9338" s="92">
        <v>743</v>
      </c>
      <c r="C9338" s="92" t="s">
        <v>20163</v>
      </c>
      <c r="D9338" s="92" t="s">
        <v>16113</v>
      </c>
      <c r="E9338" s="104">
        <v>1.1299999999999999</v>
      </c>
    </row>
    <row r="9339" spans="2:5" ht="50.1" customHeight="1">
      <c r="B9339" s="92">
        <v>40293</v>
      </c>
      <c r="C9339" s="92" t="s">
        <v>20164</v>
      </c>
      <c r="D9339" s="92" t="s">
        <v>16113</v>
      </c>
      <c r="E9339" s="104">
        <v>1.35</v>
      </c>
    </row>
    <row r="9340" spans="2:5" ht="50.1" customHeight="1">
      <c r="B9340" s="92">
        <v>40294</v>
      </c>
      <c r="C9340" s="92" t="s">
        <v>20165</v>
      </c>
      <c r="D9340" s="92" t="s">
        <v>16113</v>
      </c>
      <c r="E9340" s="104">
        <v>1.1299999999999999</v>
      </c>
    </row>
    <row r="9341" spans="2:5" ht="50.1" customHeight="1">
      <c r="B9341" s="92">
        <v>4085</v>
      </c>
      <c r="C9341" s="92" t="s">
        <v>20166</v>
      </c>
      <c r="D9341" s="92" t="s">
        <v>16113</v>
      </c>
      <c r="E9341" s="104">
        <v>1.58</v>
      </c>
    </row>
    <row r="9342" spans="2:5" ht="50.1" customHeight="1">
      <c r="B9342" s="92">
        <v>10775</v>
      </c>
      <c r="C9342" s="92" t="s">
        <v>20167</v>
      </c>
      <c r="D9342" s="92" t="s">
        <v>16119</v>
      </c>
      <c r="E9342" s="104">
        <v>515</v>
      </c>
    </row>
    <row r="9343" spans="2:5" ht="50.1" customHeight="1">
      <c r="B9343" s="92">
        <v>10776</v>
      </c>
      <c r="C9343" s="92" t="s">
        <v>20168</v>
      </c>
      <c r="D9343" s="92" t="s">
        <v>16119</v>
      </c>
      <c r="E9343" s="104">
        <v>402.34</v>
      </c>
    </row>
    <row r="9344" spans="2:5" ht="50.1" customHeight="1">
      <c r="B9344" s="92">
        <v>10779</v>
      </c>
      <c r="C9344" s="92" t="s">
        <v>20169</v>
      </c>
      <c r="D9344" s="92" t="s">
        <v>16119</v>
      </c>
      <c r="E9344" s="104">
        <v>643.75</v>
      </c>
    </row>
    <row r="9345" spans="2:5" ht="50.1" customHeight="1">
      <c r="B9345" s="92">
        <v>10777</v>
      </c>
      <c r="C9345" s="92" t="s">
        <v>20170</v>
      </c>
      <c r="D9345" s="92" t="s">
        <v>16119</v>
      </c>
      <c r="E9345" s="104">
        <v>584.73</v>
      </c>
    </row>
    <row r="9346" spans="2:5" ht="50.1" customHeight="1">
      <c r="B9346" s="92">
        <v>10778</v>
      </c>
      <c r="C9346" s="92" t="s">
        <v>20171</v>
      </c>
      <c r="D9346" s="92" t="s">
        <v>16119</v>
      </c>
      <c r="E9346" s="104">
        <v>643.75</v>
      </c>
    </row>
    <row r="9347" spans="2:5" ht="50.1" customHeight="1">
      <c r="B9347" s="92">
        <v>40339</v>
      </c>
      <c r="C9347" s="92" t="s">
        <v>20172</v>
      </c>
      <c r="D9347" s="92" t="s">
        <v>16119</v>
      </c>
      <c r="E9347" s="104">
        <v>3</v>
      </c>
    </row>
    <row r="9348" spans="2:5" ht="50.1" customHeight="1">
      <c r="B9348" s="92">
        <v>3355</v>
      </c>
      <c r="C9348" s="92" t="s">
        <v>20173</v>
      </c>
      <c r="D9348" s="92" t="s">
        <v>16113</v>
      </c>
      <c r="E9348" s="104">
        <v>20.25</v>
      </c>
    </row>
    <row r="9349" spans="2:5" ht="50.1" customHeight="1">
      <c r="B9349" s="92">
        <v>39814</v>
      </c>
      <c r="C9349" s="92" t="s">
        <v>20174</v>
      </c>
      <c r="D9349" s="92" t="s">
        <v>16113</v>
      </c>
      <c r="E9349" s="104">
        <v>37.96</v>
      </c>
    </row>
    <row r="9350" spans="2:5" ht="50.1" customHeight="1">
      <c r="B9350" s="92">
        <v>10749</v>
      </c>
      <c r="C9350" s="92" t="s">
        <v>20175</v>
      </c>
      <c r="D9350" s="92" t="s">
        <v>16119</v>
      </c>
      <c r="E9350" s="104">
        <v>5.49</v>
      </c>
    </row>
    <row r="9351" spans="2:5" ht="50.1" customHeight="1">
      <c r="B9351" s="92">
        <v>40290</v>
      </c>
      <c r="C9351" s="92" t="s">
        <v>20176</v>
      </c>
      <c r="D9351" s="92" t="s">
        <v>16119</v>
      </c>
      <c r="E9351" s="104">
        <v>7.92</v>
      </c>
    </row>
    <row r="9352" spans="2:5" ht="50.1" customHeight="1">
      <c r="B9352" s="92">
        <v>7252</v>
      </c>
      <c r="C9352" s="92" t="s">
        <v>20177</v>
      </c>
      <c r="D9352" s="92" t="s">
        <v>16113</v>
      </c>
      <c r="E9352" s="104">
        <v>1.58</v>
      </c>
    </row>
    <row r="9353" spans="2:5" ht="50.1" customHeight="1">
      <c r="B9353" s="92">
        <v>4778</v>
      </c>
      <c r="C9353" s="92" t="s">
        <v>20178</v>
      </c>
      <c r="D9353" s="92" t="s">
        <v>16113</v>
      </c>
      <c r="E9353" s="104">
        <v>3.15</v>
      </c>
    </row>
    <row r="9354" spans="2:5" ht="50.1" customHeight="1">
      <c r="B9354" s="92">
        <v>4780</v>
      </c>
      <c r="C9354" s="92" t="s">
        <v>20179</v>
      </c>
      <c r="D9354" s="92" t="s">
        <v>16113</v>
      </c>
      <c r="E9354" s="104">
        <v>3.41</v>
      </c>
    </row>
    <row r="9355" spans="2:5" ht="50.1" customHeight="1">
      <c r="B9355" s="92">
        <v>10809</v>
      </c>
      <c r="C9355" s="92" t="s">
        <v>20180</v>
      </c>
      <c r="D9355" s="92" t="s">
        <v>16113</v>
      </c>
      <c r="E9355" s="104">
        <v>0.59</v>
      </c>
    </row>
    <row r="9356" spans="2:5" ht="50.1" customHeight="1">
      <c r="B9356" s="92">
        <v>10811</v>
      </c>
      <c r="C9356" s="92" t="s">
        <v>20181</v>
      </c>
      <c r="D9356" s="92" t="s">
        <v>16113</v>
      </c>
      <c r="E9356" s="104">
        <v>0.51</v>
      </c>
    </row>
    <row r="9357" spans="2:5" ht="50.1" customHeight="1">
      <c r="B9357" s="92">
        <v>7247</v>
      </c>
      <c r="C9357" s="92" t="s">
        <v>20182</v>
      </c>
      <c r="D9357" s="92" t="s">
        <v>16113</v>
      </c>
      <c r="E9357" s="104">
        <v>1.58</v>
      </c>
    </row>
    <row r="9358" spans="2:5" ht="50.1" customHeight="1">
      <c r="B9358" s="92">
        <v>40291</v>
      </c>
      <c r="C9358" s="92" t="s">
        <v>20183</v>
      </c>
      <c r="D9358" s="92" t="s">
        <v>16119</v>
      </c>
      <c r="E9358" s="104">
        <v>418.61</v>
      </c>
    </row>
    <row r="9359" spans="2:5" ht="50.1" customHeight="1">
      <c r="B9359" s="92">
        <v>40275</v>
      </c>
      <c r="C9359" s="92" t="s">
        <v>20184</v>
      </c>
      <c r="D9359" s="92" t="s">
        <v>16119</v>
      </c>
      <c r="E9359" s="104">
        <v>12</v>
      </c>
    </row>
    <row r="9360" spans="2:5" ht="50.1" customHeight="1">
      <c r="B9360" s="92">
        <v>3777</v>
      </c>
      <c r="C9360" s="92" t="s">
        <v>20185</v>
      </c>
      <c r="D9360" s="92" t="s">
        <v>16112</v>
      </c>
      <c r="E9360" s="104">
        <v>0.98</v>
      </c>
    </row>
    <row r="9361" spans="2:5" ht="50.1" customHeight="1">
      <c r="B9361" s="92">
        <v>43067</v>
      </c>
      <c r="C9361" s="92" t="s">
        <v>20186</v>
      </c>
      <c r="D9361" s="92" t="s">
        <v>16112</v>
      </c>
      <c r="E9361" s="104">
        <v>1.01</v>
      </c>
    </row>
    <row r="9362" spans="2:5" ht="50.1" customHeight="1">
      <c r="B9362" s="92">
        <v>3779</v>
      </c>
      <c r="C9362" s="92" t="s">
        <v>20187</v>
      </c>
      <c r="D9362" s="92" t="s">
        <v>16115</v>
      </c>
      <c r="E9362" s="104">
        <v>8.16</v>
      </c>
    </row>
    <row r="9363" spans="2:5" ht="50.1" customHeight="1">
      <c r="B9363" s="92">
        <v>3798</v>
      </c>
      <c r="C9363" s="92" t="s">
        <v>20188</v>
      </c>
      <c r="D9363" s="92" t="s">
        <v>16114</v>
      </c>
      <c r="E9363" s="104">
        <v>40.659999999999997</v>
      </c>
    </row>
    <row r="9364" spans="2:5" ht="50.1" customHeight="1">
      <c r="B9364" s="92">
        <v>38769</v>
      </c>
      <c r="C9364" s="92" t="s">
        <v>20189</v>
      </c>
      <c r="D9364" s="92" t="s">
        <v>16114</v>
      </c>
      <c r="E9364" s="104">
        <v>31.75</v>
      </c>
    </row>
    <row r="9365" spans="2:5" ht="50.1" customHeight="1">
      <c r="B9365" s="92">
        <v>39510</v>
      </c>
      <c r="C9365" s="92" t="s">
        <v>20190</v>
      </c>
      <c r="D9365" s="92" t="s">
        <v>16114</v>
      </c>
      <c r="E9365" s="104">
        <v>128.53</v>
      </c>
    </row>
    <row r="9366" spans="2:5" ht="50.1" customHeight="1">
      <c r="B9366" s="92">
        <v>38776</v>
      </c>
      <c r="C9366" s="92" t="s">
        <v>20191</v>
      </c>
      <c r="D9366" s="92" t="s">
        <v>16114</v>
      </c>
      <c r="E9366" s="104">
        <v>136.4</v>
      </c>
    </row>
    <row r="9367" spans="2:5" ht="50.1" customHeight="1">
      <c r="B9367" s="92">
        <v>38774</v>
      </c>
      <c r="C9367" s="92" t="s">
        <v>20192</v>
      </c>
      <c r="D9367" s="92" t="s">
        <v>16114</v>
      </c>
      <c r="E9367" s="104">
        <v>32.19</v>
      </c>
    </row>
    <row r="9368" spans="2:5" ht="50.1" customHeight="1">
      <c r="B9368" s="92">
        <v>42977</v>
      </c>
      <c r="C9368" s="92" t="s">
        <v>20193</v>
      </c>
      <c r="D9368" s="92" t="s">
        <v>16114</v>
      </c>
      <c r="E9368" s="104">
        <v>1226.9000000000001</v>
      </c>
    </row>
    <row r="9369" spans="2:5" ht="50.1" customHeight="1">
      <c r="B9369" s="92">
        <v>38889</v>
      </c>
      <c r="C9369" s="92" t="s">
        <v>20194</v>
      </c>
      <c r="D9369" s="92" t="s">
        <v>16114</v>
      </c>
      <c r="E9369" s="104">
        <v>24.34</v>
      </c>
    </row>
    <row r="9370" spans="2:5" ht="50.1" customHeight="1">
      <c r="B9370" s="92">
        <v>38784</v>
      </c>
      <c r="C9370" s="92" t="s">
        <v>20195</v>
      </c>
      <c r="D9370" s="92" t="s">
        <v>16114</v>
      </c>
      <c r="E9370" s="104">
        <v>32.56</v>
      </c>
    </row>
    <row r="9371" spans="2:5" ht="50.1" customHeight="1">
      <c r="B9371" s="92">
        <v>3788</v>
      </c>
      <c r="C9371" s="92" t="s">
        <v>20196</v>
      </c>
      <c r="D9371" s="92" t="s">
        <v>16114</v>
      </c>
      <c r="E9371" s="104">
        <v>33.93</v>
      </c>
    </row>
    <row r="9372" spans="2:5" ht="50.1" customHeight="1">
      <c r="B9372" s="92">
        <v>12230</v>
      </c>
      <c r="C9372" s="92" t="s">
        <v>20197</v>
      </c>
      <c r="D9372" s="92" t="s">
        <v>16114</v>
      </c>
      <c r="E9372" s="104">
        <v>8.73</v>
      </c>
    </row>
    <row r="9373" spans="2:5" ht="50.1" customHeight="1">
      <c r="B9373" s="92">
        <v>3780</v>
      </c>
      <c r="C9373" s="92" t="s">
        <v>20198</v>
      </c>
      <c r="D9373" s="92" t="s">
        <v>16114</v>
      </c>
      <c r="E9373" s="104">
        <v>50.07</v>
      </c>
    </row>
    <row r="9374" spans="2:5" ht="50.1" customHeight="1">
      <c r="B9374" s="92">
        <v>12231</v>
      </c>
      <c r="C9374" s="92" t="s">
        <v>20199</v>
      </c>
      <c r="D9374" s="92" t="s">
        <v>16114</v>
      </c>
      <c r="E9374" s="104">
        <v>14.51</v>
      </c>
    </row>
    <row r="9375" spans="2:5" ht="50.1" customHeight="1">
      <c r="B9375" s="92">
        <v>3811</v>
      </c>
      <c r="C9375" s="92" t="s">
        <v>20200</v>
      </c>
      <c r="D9375" s="92" t="s">
        <v>16114</v>
      </c>
      <c r="E9375" s="104">
        <v>47.03</v>
      </c>
    </row>
    <row r="9376" spans="2:5" ht="50.1" customHeight="1">
      <c r="B9376" s="92">
        <v>12232</v>
      </c>
      <c r="C9376" s="92" t="s">
        <v>20201</v>
      </c>
      <c r="D9376" s="92" t="s">
        <v>16114</v>
      </c>
      <c r="E9376" s="104">
        <v>15.2</v>
      </c>
    </row>
    <row r="9377" spans="2:5" ht="50.1" customHeight="1">
      <c r="B9377" s="92">
        <v>3799</v>
      </c>
      <c r="C9377" s="92" t="s">
        <v>20202</v>
      </c>
      <c r="D9377" s="92" t="s">
        <v>16114</v>
      </c>
      <c r="E9377" s="104">
        <v>66.510000000000005</v>
      </c>
    </row>
    <row r="9378" spans="2:5" ht="50.1" customHeight="1">
      <c r="B9378" s="92">
        <v>12239</v>
      </c>
      <c r="C9378" s="92" t="s">
        <v>20203</v>
      </c>
      <c r="D9378" s="92" t="s">
        <v>16114</v>
      </c>
      <c r="E9378" s="104">
        <v>19.91</v>
      </c>
    </row>
    <row r="9379" spans="2:5" ht="50.1" customHeight="1">
      <c r="B9379" s="92">
        <v>38773</v>
      </c>
      <c r="C9379" s="92" t="s">
        <v>20204</v>
      </c>
      <c r="D9379" s="92" t="s">
        <v>16114</v>
      </c>
      <c r="E9379" s="104">
        <v>3.19</v>
      </c>
    </row>
    <row r="9380" spans="2:5" ht="50.1" customHeight="1">
      <c r="B9380" s="92">
        <v>12271</v>
      </c>
      <c r="C9380" s="92" t="s">
        <v>20205</v>
      </c>
      <c r="D9380" s="92" t="s">
        <v>16114</v>
      </c>
      <c r="E9380" s="104">
        <v>178.09</v>
      </c>
    </row>
    <row r="9381" spans="2:5" ht="50.1" customHeight="1">
      <c r="B9381" s="92">
        <v>38785</v>
      </c>
      <c r="C9381" s="92" t="s">
        <v>20206</v>
      </c>
      <c r="D9381" s="92" t="s">
        <v>16114</v>
      </c>
      <c r="E9381" s="104">
        <v>84.31</v>
      </c>
    </row>
    <row r="9382" spans="2:5" ht="50.1" customHeight="1">
      <c r="B9382" s="92">
        <v>38786</v>
      </c>
      <c r="C9382" s="92" t="s">
        <v>20207</v>
      </c>
      <c r="D9382" s="92" t="s">
        <v>16114</v>
      </c>
      <c r="E9382" s="104">
        <v>103.85</v>
      </c>
    </row>
    <row r="9383" spans="2:5" ht="50.1" customHeight="1">
      <c r="B9383" s="92">
        <v>39385</v>
      </c>
      <c r="C9383" s="92" t="s">
        <v>20208</v>
      </c>
      <c r="D9383" s="92" t="s">
        <v>16114</v>
      </c>
      <c r="E9383" s="104">
        <v>78.56</v>
      </c>
    </row>
    <row r="9384" spans="2:5" ht="50.1" customHeight="1">
      <c r="B9384" s="92">
        <v>39389</v>
      </c>
      <c r="C9384" s="92" t="s">
        <v>20209</v>
      </c>
      <c r="D9384" s="92" t="s">
        <v>16114</v>
      </c>
      <c r="E9384" s="104">
        <v>65.16</v>
      </c>
    </row>
    <row r="9385" spans="2:5" ht="50.1" customHeight="1">
      <c r="B9385" s="92">
        <v>39390</v>
      </c>
      <c r="C9385" s="92" t="s">
        <v>20210</v>
      </c>
      <c r="D9385" s="92" t="s">
        <v>16114</v>
      </c>
      <c r="E9385" s="104">
        <v>126.21</v>
      </c>
    </row>
    <row r="9386" spans="2:5" ht="50.1" customHeight="1">
      <c r="B9386" s="92">
        <v>39391</v>
      </c>
      <c r="C9386" s="92" t="s">
        <v>20211</v>
      </c>
      <c r="D9386" s="92" t="s">
        <v>16114</v>
      </c>
      <c r="E9386" s="104">
        <v>233.57</v>
      </c>
    </row>
    <row r="9387" spans="2:5" ht="50.1" customHeight="1">
      <c r="B9387" s="92">
        <v>3803</v>
      </c>
      <c r="C9387" s="92" t="s">
        <v>20212</v>
      </c>
      <c r="D9387" s="92" t="s">
        <v>16114</v>
      </c>
      <c r="E9387" s="104">
        <v>30.11</v>
      </c>
    </row>
    <row r="9388" spans="2:5" ht="50.1" customHeight="1">
      <c r="B9388" s="92">
        <v>38770</v>
      </c>
      <c r="C9388" s="92" t="s">
        <v>20213</v>
      </c>
      <c r="D9388" s="92" t="s">
        <v>16114</v>
      </c>
      <c r="E9388" s="104">
        <v>34.869999999999997</v>
      </c>
    </row>
    <row r="9389" spans="2:5" ht="50.1" customHeight="1">
      <c r="B9389" s="92">
        <v>12267</v>
      </c>
      <c r="C9389" s="92" t="s">
        <v>20214</v>
      </c>
      <c r="D9389" s="92" t="s">
        <v>16114</v>
      </c>
      <c r="E9389" s="104">
        <v>102.18</v>
      </c>
    </row>
    <row r="9390" spans="2:5" ht="50.1" customHeight="1">
      <c r="B9390" s="92">
        <v>43068</v>
      </c>
      <c r="C9390" s="92" t="s">
        <v>20215</v>
      </c>
      <c r="D9390" s="92" t="s">
        <v>16114</v>
      </c>
      <c r="E9390" s="104">
        <v>85.09</v>
      </c>
    </row>
    <row r="9391" spans="2:5" ht="50.1" customHeight="1">
      <c r="B9391" s="92">
        <v>12266</v>
      </c>
      <c r="C9391" s="92" t="s">
        <v>20216</v>
      </c>
      <c r="D9391" s="92" t="s">
        <v>16114</v>
      </c>
      <c r="E9391" s="104">
        <v>52.3</v>
      </c>
    </row>
    <row r="9392" spans="2:5" ht="50.1" customHeight="1">
      <c r="B9392" s="92">
        <v>39378</v>
      </c>
      <c r="C9392" s="92" t="s">
        <v>20217</v>
      </c>
      <c r="D9392" s="92" t="s">
        <v>16114</v>
      </c>
      <c r="E9392" s="104">
        <v>37.08</v>
      </c>
    </row>
    <row r="9393" spans="2:5" ht="50.1" customHeight="1">
      <c r="B9393" s="92">
        <v>43543</v>
      </c>
      <c r="C9393" s="92" t="s">
        <v>20218</v>
      </c>
      <c r="D9393" s="92" t="s">
        <v>16114</v>
      </c>
      <c r="E9393" s="104">
        <v>77.25</v>
      </c>
    </row>
    <row r="9394" spans="2:5" ht="50.1" customHeight="1">
      <c r="B9394" s="92">
        <v>38775</v>
      </c>
      <c r="C9394" s="92" t="s">
        <v>20219</v>
      </c>
      <c r="D9394" s="92" t="s">
        <v>16114</v>
      </c>
      <c r="E9394" s="104">
        <v>39.31</v>
      </c>
    </row>
    <row r="9395" spans="2:5" ht="50.1" customHeight="1">
      <c r="B9395" s="92">
        <v>21119</v>
      </c>
      <c r="C9395" s="92" t="s">
        <v>20220</v>
      </c>
      <c r="D9395" s="92" t="s">
        <v>16114</v>
      </c>
      <c r="E9395" s="104">
        <v>1.05</v>
      </c>
    </row>
    <row r="9396" spans="2:5" ht="50.1" customHeight="1">
      <c r="B9396" s="92">
        <v>37974</v>
      </c>
      <c r="C9396" s="92" t="s">
        <v>20221</v>
      </c>
      <c r="D9396" s="92" t="s">
        <v>16114</v>
      </c>
      <c r="E9396" s="104">
        <v>1.57</v>
      </c>
    </row>
    <row r="9397" spans="2:5" ht="50.1" customHeight="1">
      <c r="B9397" s="92">
        <v>37975</v>
      </c>
      <c r="C9397" s="92" t="s">
        <v>20222</v>
      </c>
      <c r="D9397" s="92" t="s">
        <v>16114</v>
      </c>
      <c r="E9397" s="104">
        <v>3.19</v>
      </c>
    </row>
    <row r="9398" spans="2:5" ht="50.1" customHeight="1">
      <c r="B9398" s="92">
        <v>37976</v>
      </c>
      <c r="C9398" s="92" t="s">
        <v>20223</v>
      </c>
      <c r="D9398" s="92" t="s">
        <v>16114</v>
      </c>
      <c r="E9398" s="104">
        <v>6.54</v>
      </c>
    </row>
    <row r="9399" spans="2:5" ht="50.1" customHeight="1">
      <c r="B9399" s="92">
        <v>37977</v>
      </c>
      <c r="C9399" s="92" t="s">
        <v>20224</v>
      </c>
      <c r="D9399" s="92" t="s">
        <v>16114</v>
      </c>
      <c r="E9399" s="104">
        <v>8.99</v>
      </c>
    </row>
    <row r="9400" spans="2:5" ht="50.1" customHeight="1">
      <c r="B9400" s="92">
        <v>37978</v>
      </c>
      <c r="C9400" s="92" t="s">
        <v>20225</v>
      </c>
      <c r="D9400" s="92" t="s">
        <v>16114</v>
      </c>
      <c r="E9400" s="104">
        <v>18.23</v>
      </c>
    </row>
    <row r="9401" spans="2:5" ht="50.1" customHeight="1">
      <c r="B9401" s="92">
        <v>37979</v>
      </c>
      <c r="C9401" s="92" t="s">
        <v>20226</v>
      </c>
      <c r="D9401" s="92" t="s">
        <v>16114</v>
      </c>
      <c r="E9401" s="104">
        <v>78.319999999999993</v>
      </c>
    </row>
    <row r="9402" spans="2:5" ht="50.1" customHeight="1">
      <c r="B9402" s="92">
        <v>37980</v>
      </c>
      <c r="C9402" s="92" t="s">
        <v>20227</v>
      </c>
      <c r="D9402" s="92" t="s">
        <v>16114</v>
      </c>
      <c r="E9402" s="104">
        <v>88.02</v>
      </c>
    </row>
    <row r="9403" spans="2:5" ht="50.1" customHeight="1">
      <c r="B9403" s="92">
        <v>36147</v>
      </c>
      <c r="C9403" s="92" t="s">
        <v>20228</v>
      </c>
      <c r="D9403" s="92" t="s">
        <v>6215</v>
      </c>
      <c r="E9403" s="104">
        <v>292.14</v>
      </c>
    </row>
    <row r="9404" spans="2:5" ht="50.1" customHeight="1">
      <c r="B9404" s="92">
        <v>12731</v>
      </c>
      <c r="C9404" s="92" t="s">
        <v>20229</v>
      </c>
      <c r="D9404" s="92" t="s">
        <v>16114</v>
      </c>
      <c r="E9404" s="104">
        <v>212.97</v>
      </c>
    </row>
    <row r="9405" spans="2:5" ht="50.1" customHeight="1">
      <c r="B9405" s="92">
        <v>12723</v>
      </c>
      <c r="C9405" s="92" t="s">
        <v>20230</v>
      </c>
      <c r="D9405" s="92" t="s">
        <v>16114</v>
      </c>
      <c r="E9405" s="104">
        <v>1.65</v>
      </c>
    </row>
    <row r="9406" spans="2:5" ht="50.1" customHeight="1">
      <c r="B9406" s="92">
        <v>12724</v>
      </c>
      <c r="C9406" s="92" t="s">
        <v>20231</v>
      </c>
      <c r="D9406" s="92" t="s">
        <v>16114</v>
      </c>
      <c r="E9406" s="104">
        <v>3.17</v>
      </c>
    </row>
    <row r="9407" spans="2:5" ht="50.1" customHeight="1">
      <c r="B9407" s="92">
        <v>12725</v>
      </c>
      <c r="C9407" s="92" t="s">
        <v>20232</v>
      </c>
      <c r="D9407" s="92" t="s">
        <v>16114</v>
      </c>
      <c r="E9407" s="104">
        <v>6.36</v>
      </c>
    </row>
    <row r="9408" spans="2:5" ht="50.1" customHeight="1">
      <c r="B9408" s="92">
        <v>12726</v>
      </c>
      <c r="C9408" s="92" t="s">
        <v>20233</v>
      </c>
      <c r="D9408" s="92" t="s">
        <v>16114</v>
      </c>
      <c r="E9408" s="104">
        <v>14.05</v>
      </c>
    </row>
    <row r="9409" spans="2:5" ht="50.1" customHeight="1">
      <c r="B9409" s="92">
        <v>12727</v>
      </c>
      <c r="C9409" s="92" t="s">
        <v>20234</v>
      </c>
      <c r="D9409" s="92" t="s">
        <v>16114</v>
      </c>
      <c r="E9409" s="104">
        <v>17.82</v>
      </c>
    </row>
    <row r="9410" spans="2:5" ht="50.1" customHeight="1">
      <c r="B9410" s="92">
        <v>12728</v>
      </c>
      <c r="C9410" s="92" t="s">
        <v>20235</v>
      </c>
      <c r="D9410" s="92" t="s">
        <v>16114</v>
      </c>
      <c r="E9410" s="104">
        <v>29.1</v>
      </c>
    </row>
    <row r="9411" spans="2:5" ht="50.1" customHeight="1">
      <c r="B9411" s="92">
        <v>12729</v>
      </c>
      <c r="C9411" s="92" t="s">
        <v>20236</v>
      </c>
      <c r="D9411" s="92" t="s">
        <v>16114</v>
      </c>
      <c r="E9411" s="104">
        <v>95.39</v>
      </c>
    </row>
    <row r="9412" spans="2:5" ht="50.1" customHeight="1">
      <c r="B9412" s="92">
        <v>12730</v>
      </c>
      <c r="C9412" s="92" t="s">
        <v>20237</v>
      </c>
      <c r="D9412" s="92" t="s">
        <v>16114</v>
      </c>
      <c r="E9412" s="104">
        <v>146.05000000000001</v>
      </c>
    </row>
    <row r="9413" spans="2:5" ht="50.1" customHeight="1">
      <c r="B9413" s="92">
        <v>3840</v>
      </c>
      <c r="C9413" s="92" t="s">
        <v>20238</v>
      </c>
      <c r="D9413" s="92" t="s">
        <v>16114</v>
      </c>
      <c r="E9413" s="104">
        <v>39.99</v>
      </c>
    </row>
    <row r="9414" spans="2:5" ht="50.1" customHeight="1">
      <c r="B9414" s="92">
        <v>3838</v>
      </c>
      <c r="C9414" s="92" t="s">
        <v>20239</v>
      </c>
      <c r="D9414" s="92" t="s">
        <v>16114</v>
      </c>
      <c r="E9414" s="104">
        <v>88.25</v>
      </c>
    </row>
    <row r="9415" spans="2:5" ht="50.1" customHeight="1">
      <c r="B9415" s="92">
        <v>3844</v>
      </c>
      <c r="C9415" s="92" t="s">
        <v>20240</v>
      </c>
      <c r="D9415" s="92" t="s">
        <v>16114</v>
      </c>
      <c r="E9415" s="104">
        <v>157.41999999999999</v>
      </c>
    </row>
    <row r="9416" spans="2:5" ht="50.1" customHeight="1">
      <c r="B9416" s="92">
        <v>3839</v>
      </c>
      <c r="C9416" s="92" t="s">
        <v>20241</v>
      </c>
      <c r="D9416" s="92" t="s">
        <v>16114</v>
      </c>
      <c r="E9416" s="104">
        <v>286.73</v>
      </c>
    </row>
    <row r="9417" spans="2:5" ht="50.1" customHeight="1">
      <c r="B9417" s="92">
        <v>3843</v>
      </c>
      <c r="C9417" s="92" t="s">
        <v>20242</v>
      </c>
      <c r="D9417" s="92" t="s">
        <v>16114</v>
      </c>
      <c r="E9417" s="104">
        <v>393.55</v>
      </c>
    </row>
    <row r="9418" spans="2:5" ht="50.1" customHeight="1">
      <c r="B9418" s="92">
        <v>3900</v>
      </c>
      <c r="C9418" s="92" t="s">
        <v>20243</v>
      </c>
      <c r="D9418" s="92" t="s">
        <v>16114</v>
      </c>
      <c r="E9418" s="104">
        <v>26.24</v>
      </c>
    </row>
    <row r="9419" spans="2:5" ht="50.1" customHeight="1">
      <c r="B9419" s="92">
        <v>3846</v>
      </c>
      <c r="C9419" s="92" t="s">
        <v>20244</v>
      </c>
      <c r="D9419" s="92" t="s">
        <v>16114</v>
      </c>
      <c r="E9419" s="104">
        <v>8.27</v>
      </c>
    </row>
    <row r="9420" spans="2:5" ht="50.1" customHeight="1">
      <c r="B9420" s="92">
        <v>3886</v>
      </c>
      <c r="C9420" s="92" t="s">
        <v>20245</v>
      </c>
      <c r="D9420" s="92" t="s">
        <v>16114</v>
      </c>
      <c r="E9420" s="104">
        <v>8.7100000000000009</v>
      </c>
    </row>
    <row r="9421" spans="2:5" ht="50.1" customHeight="1">
      <c r="B9421" s="92">
        <v>3854</v>
      </c>
      <c r="C9421" s="92" t="s">
        <v>20246</v>
      </c>
      <c r="D9421" s="92" t="s">
        <v>16114</v>
      </c>
      <c r="E9421" s="104">
        <v>4.84</v>
      </c>
    </row>
    <row r="9422" spans="2:5" ht="50.1" customHeight="1">
      <c r="B9422" s="92">
        <v>3873</v>
      </c>
      <c r="C9422" s="92" t="s">
        <v>20247</v>
      </c>
      <c r="D9422" s="92" t="s">
        <v>16114</v>
      </c>
      <c r="E9422" s="104">
        <v>6.41</v>
      </c>
    </row>
    <row r="9423" spans="2:5" ht="50.1" customHeight="1">
      <c r="B9423" s="92">
        <v>38021</v>
      </c>
      <c r="C9423" s="92" t="s">
        <v>20248</v>
      </c>
      <c r="D9423" s="92" t="s">
        <v>16114</v>
      </c>
      <c r="E9423" s="104">
        <v>15.32</v>
      </c>
    </row>
    <row r="9424" spans="2:5" ht="50.1" customHeight="1">
      <c r="B9424" s="92">
        <v>3847</v>
      </c>
      <c r="C9424" s="92" t="s">
        <v>20249</v>
      </c>
      <c r="D9424" s="92" t="s">
        <v>16114</v>
      </c>
      <c r="E9424" s="104">
        <v>17.39</v>
      </c>
    </row>
    <row r="9425" spans="2:5" ht="50.1" customHeight="1">
      <c r="B9425" s="92">
        <v>38022</v>
      </c>
      <c r="C9425" s="92" t="s">
        <v>20250</v>
      </c>
      <c r="D9425" s="92" t="s">
        <v>16114</v>
      </c>
      <c r="E9425" s="104">
        <v>27.17</v>
      </c>
    </row>
    <row r="9426" spans="2:5" ht="50.1" customHeight="1">
      <c r="B9426" s="92">
        <v>3833</v>
      </c>
      <c r="C9426" s="92" t="s">
        <v>20251</v>
      </c>
      <c r="D9426" s="92" t="s">
        <v>16114</v>
      </c>
      <c r="E9426" s="104">
        <v>9.7100000000000009</v>
      </c>
    </row>
    <row r="9427" spans="2:5" ht="50.1" customHeight="1">
      <c r="B9427" s="92">
        <v>3835</v>
      </c>
      <c r="C9427" s="92" t="s">
        <v>20252</v>
      </c>
      <c r="D9427" s="92" t="s">
        <v>16114</v>
      </c>
      <c r="E9427" s="104">
        <v>31.61</v>
      </c>
    </row>
    <row r="9428" spans="2:5" ht="50.1" customHeight="1">
      <c r="B9428" s="92">
        <v>3836</v>
      </c>
      <c r="C9428" s="92" t="s">
        <v>20253</v>
      </c>
      <c r="D9428" s="92" t="s">
        <v>16114</v>
      </c>
      <c r="E9428" s="104">
        <v>68.040000000000006</v>
      </c>
    </row>
    <row r="9429" spans="2:5" ht="50.1" customHeight="1">
      <c r="B9429" s="92">
        <v>3830</v>
      </c>
      <c r="C9429" s="92" t="s">
        <v>20254</v>
      </c>
      <c r="D9429" s="92" t="s">
        <v>16114</v>
      </c>
      <c r="E9429" s="104">
        <v>111.24</v>
      </c>
    </row>
    <row r="9430" spans="2:5" ht="50.1" customHeight="1">
      <c r="B9430" s="92">
        <v>3831</v>
      </c>
      <c r="C9430" s="92" t="s">
        <v>20255</v>
      </c>
      <c r="D9430" s="92" t="s">
        <v>16114</v>
      </c>
      <c r="E9430" s="104">
        <v>185.96</v>
      </c>
    </row>
    <row r="9431" spans="2:5" ht="50.1" customHeight="1">
      <c r="B9431" s="92">
        <v>37981</v>
      </c>
      <c r="C9431" s="92" t="s">
        <v>20256</v>
      </c>
      <c r="D9431" s="92" t="s">
        <v>16114</v>
      </c>
      <c r="E9431" s="104">
        <v>3.59</v>
      </c>
    </row>
    <row r="9432" spans="2:5" ht="50.1" customHeight="1">
      <c r="B9432" s="92">
        <v>37982</v>
      </c>
      <c r="C9432" s="92" t="s">
        <v>20257</v>
      </c>
      <c r="D9432" s="92" t="s">
        <v>16114</v>
      </c>
      <c r="E9432" s="104">
        <v>5.45</v>
      </c>
    </row>
    <row r="9433" spans="2:5" ht="50.1" customHeight="1">
      <c r="B9433" s="92">
        <v>37983</v>
      </c>
      <c r="C9433" s="92" t="s">
        <v>20258</v>
      </c>
      <c r="D9433" s="92" t="s">
        <v>16114</v>
      </c>
      <c r="E9433" s="104">
        <v>7.63</v>
      </c>
    </row>
    <row r="9434" spans="2:5" ht="50.1" customHeight="1">
      <c r="B9434" s="92">
        <v>37984</v>
      </c>
      <c r="C9434" s="92" t="s">
        <v>20259</v>
      </c>
      <c r="D9434" s="92" t="s">
        <v>16114</v>
      </c>
      <c r="E9434" s="104">
        <v>13.18</v>
      </c>
    </row>
    <row r="9435" spans="2:5" ht="50.1" customHeight="1">
      <c r="B9435" s="92">
        <v>37985</v>
      </c>
      <c r="C9435" s="92" t="s">
        <v>20260</v>
      </c>
      <c r="D9435" s="92" t="s">
        <v>16114</v>
      </c>
      <c r="E9435" s="104">
        <v>18.45</v>
      </c>
    </row>
    <row r="9436" spans="2:5" ht="50.1" customHeight="1">
      <c r="B9436" s="92">
        <v>3826</v>
      </c>
      <c r="C9436" s="92" t="s">
        <v>20261</v>
      </c>
      <c r="D9436" s="92" t="s">
        <v>16114</v>
      </c>
      <c r="E9436" s="104">
        <v>39.68</v>
      </c>
    </row>
    <row r="9437" spans="2:5" ht="50.1" customHeight="1">
      <c r="B9437" s="92">
        <v>3825</v>
      </c>
      <c r="C9437" s="92" t="s">
        <v>20262</v>
      </c>
      <c r="D9437" s="92" t="s">
        <v>16114</v>
      </c>
      <c r="E9437" s="104">
        <v>11.41</v>
      </c>
    </row>
    <row r="9438" spans="2:5" ht="50.1" customHeight="1">
      <c r="B9438" s="92">
        <v>3827</v>
      </c>
      <c r="C9438" s="92" t="s">
        <v>20263</v>
      </c>
      <c r="D9438" s="92" t="s">
        <v>16114</v>
      </c>
      <c r="E9438" s="104">
        <v>24.93</v>
      </c>
    </row>
    <row r="9439" spans="2:5" ht="50.1" customHeight="1">
      <c r="B9439" s="92">
        <v>20165</v>
      </c>
      <c r="C9439" s="92" t="s">
        <v>20264</v>
      </c>
      <c r="D9439" s="92" t="s">
        <v>16114</v>
      </c>
      <c r="E9439" s="104">
        <v>14.63</v>
      </c>
    </row>
    <row r="9440" spans="2:5" ht="50.1" customHeight="1">
      <c r="B9440" s="92">
        <v>20166</v>
      </c>
      <c r="C9440" s="92" t="s">
        <v>20265</v>
      </c>
      <c r="D9440" s="92" t="s">
        <v>16114</v>
      </c>
      <c r="E9440" s="104">
        <v>47.29</v>
      </c>
    </row>
    <row r="9441" spans="2:5" ht="50.1" customHeight="1">
      <c r="B9441" s="92">
        <v>20164</v>
      </c>
      <c r="C9441" s="92" t="s">
        <v>20266</v>
      </c>
      <c r="D9441" s="92" t="s">
        <v>16114</v>
      </c>
      <c r="E9441" s="104">
        <v>7.73</v>
      </c>
    </row>
    <row r="9442" spans="2:5" ht="50.1" customHeight="1">
      <c r="B9442" s="92">
        <v>3893</v>
      </c>
      <c r="C9442" s="92" t="s">
        <v>20267</v>
      </c>
      <c r="D9442" s="92" t="s">
        <v>16114</v>
      </c>
      <c r="E9442" s="104">
        <v>9.59</v>
      </c>
    </row>
    <row r="9443" spans="2:5" ht="50.1" customHeight="1">
      <c r="B9443" s="92">
        <v>3848</v>
      </c>
      <c r="C9443" s="92" t="s">
        <v>20268</v>
      </c>
      <c r="D9443" s="92" t="s">
        <v>16114</v>
      </c>
      <c r="E9443" s="104">
        <v>5.82</v>
      </c>
    </row>
    <row r="9444" spans="2:5" ht="50.1" customHeight="1">
      <c r="B9444" s="92">
        <v>3895</v>
      </c>
      <c r="C9444" s="92" t="s">
        <v>20269</v>
      </c>
      <c r="D9444" s="92" t="s">
        <v>16114</v>
      </c>
      <c r="E9444" s="104">
        <v>6.34</v>
      </c>
    </row>
    <row r="9445" spans="2:5" ht="50.1" customHeight="1">
      <c r="B9445" s="92">
        <v>12404</v>
      </c>
      <c r="C9445" s="92" t="s">
        <v>20270</v>
      </c>
      <c r="D9445" s="92" t="s">
        <v>16114</v>
      </c>
      <c r="E9445" s="104">
        <v>6.95</v>
      </c>
    </row>
    <row r="9446" spans="2:5" ht="50.1" customHeight="1">
      <c r="B9446" s="92">
        <v>3939</v>
      </c>
      <c r="C9446" s="92" t="s">
        <v>20271</v>
      </c>
      <c r="D9446" s="92" t="s">
        <v>16114</v>
      </c>
      <c r="E9446" s="104">
        <v>14.32</v>
      </c>
    </row>
    <row r="9447" spans="2:5" ht="50.1" customHeight="1">
      <c r="B9447" s="92">
        <v>3911</v>
      </c>
      <c r="C9447" s="92" t="s">
        <v>20272</v>
      </c>
      <c r="D9447" s="92" t="s">
        <v>16114</v>
      </c>
      <c r="E9447" s="104">
        <v>11.7</v>
      </c>
    </row>
    <row r="9448" spans="2:5" ht="50.1" customHeight="1">
      <c r="B9448" s="92">
        <v>3908</v>
      </c>
      <c r="C9448" s="92" t="s">
        <v>20273</v>
      </c>
      <c r="D9448" s="92" t="s">
        <v>16114</v>
      </c>
      <c r="E9448" s="104">
        <v>3.78</v>
      </c>
    </row>
    <row r="9449" spans="2:5" ht="50.1" customHeight="1">
      <c r="B9449" s="92">
        <v>3910</v>
      </c>
      <c r="C9449" s="92" t="s">
        <v>20274</v>
      </c>
      <c r="D9449" s="92" t="s">
        <v>16114</v>
      </c>
      <c r="E9449" s="104">
        <v>8.3699999999999992</v>
      </c>
    </row>
    <row r="9450" spans="2:5" ht="50.1" customHeight="1">
      <c r="B9450" s="92">
        <v>3913</v>
      </c>
      <c r="C9450" s="92" t="s">
        <v>20275</v>
      </c>
      <c r="D9450" s="92" t="s">
        <v>16114</v>
      </c>
      <c r="E9450" s="104">
        <v>40.020000000000003</v>
      </c>
    </row>
    <row r="9451" spans="2:5" ht="50.1" customHeight="1">
      <c r="B9451" s="92">
        <v>3912</v>
      </c>
      <c r="C9451" s="92" t="s">
        <v>20276</v>
      </c>
      <c r="D9451" s="92" t="s">
        <v>16114</v>
      </c>
      <c r="E9451" s="104">
        <v>21.94</v>
      </c>
    </row>
    <row r="9452" spans="2:5" ht="50.1" customHeight="1">
      <c r="B9452" s="92">
        <v>3909</v>
      </c>
      <c r="C9452" s="92" t="s">
        <v>20277</v>
      </c>
      <c r="D9452" s="92" t="s">
        <v>16114</v>
      </c>
      <c r="E9452" s="104">
        <v>5.15</v>
      </c>
    </row>
    <row r="9453" spans="2:5" ht="50.1" customHeight="1">
      <c r="B9453" s="92">
        <v>3914</v>
      </c>
      <c r="C9453" s="92" t="s">
        <v>20278</v>
      </c>
      <c r="D9453" s="92" t="s">
        <v>16114</v>
      </c>
      <c r="E9453" s="104">
        <v>60.38</v>
      </c>
    </row>
    <row r="9454" spans="2:5" ht="50.1" customHeight="1">
      <c r="B9454" s="92">
        <v>3915</v>
      </c>
      <c r="C9454" s="92" t="s">
        <v>20279</v>
      </c>
      <c r="D9454" s="92" t="s">
        <v>16114</v>
      </c>
      <c r="E9454" s="104">
        <v>95.21</v>
      </c>
    </row>
    <row r="9455" spans="2:5" ht="50.1" customHeight="1">
      <c r="B9455" s="92">
        <v>3916</v>
      </c>
      <c r="C9455" s="92" t="s">
        <v>20280</v>
      </c>
      <c r="D9455" s="92" t="s">
        <v>16114</v>
      </c>
      <c r="E9455" s="104">
        <v>173.46</v>
      </c>
    </row>
    <row r="9456" spans="2:5" ht="50.1" customHeight="1">
      <c r="B9456" s="92">
        <v>3917</v>
      </c>
      <c r="C9456" s="92" t="s">
        <v>20281</v>
      </c>
      <c r="D9456" s="92" t="s">
        <v>16114</v>
      </c>
      <c r="E9456" s="104">
        <v>286.11</v>
      </c>
    </row>
    <row r="9457" spans="2:5" ht="50.1" customHeight="1">
      <c r="B9457" s="92">
        <v>1904</v>
      </c>
      <c r="C9457" s="92" t="s">
        <v>20282</v>
      </c>
      <c r="D9457" s="92" t="s">
        <v>16114</v>
      </c>
      <c r="E9457" s="104">
        <v>0.76</v>
      </c>
    </row>
    <row r="9458" spans="2:5" ht="50.1" customHeight="1">
      <c r="B9458" s="92">
        <v>1899</v>
      </c>
      <c r="C9458" s="92" t="s">
        <v>20283</v>
      </c>
      <c r="D9458" s="92" t="s">
        <v>16114</v>
      </c>
      <c r="E9458" s="104">
        <v>0.86</v>
      </c>
    </row>
    <row r="9459" spans="2:5" ht="50.1" customHeight="1">
      <c r="B9459" s="92">
        <v>1900</v>
      </c>
      <c r="C9459" s="92" t="s">
        <v>20284</v>
      </c>
      <c r="D9459" s="92" t="s">
        <v>16114</v>
      </c>
      <c r="E9459" s="104">
        <v>1.39</v>
      </c>
    </row>
    <row r="9460" spans="2:5" ht="50.1" customHeight="1">
      <c r="B9460" s="92">
        <v>12407</v>
      </c>
      <c r="C9460" s="92" t="s">
        <v>20285</v>
      </c>
      <c r="D9460" s="92" t="s">
        <v>16114</v>
      </c>
      <c r="E9460" s="104">
        <v>21.66</v>
      </c>
    </row>
    <row r="9461" spans="2:5" ht="50.1" customHeight="1">
      <c r="B9461" s="92">
        <v>12408</v>
      </c>
      <c r="C9461" s="92" t="s">
        <v>20286</v>
      </c>
      <c r="D9461" s="92" t="s">
        <v>16114</v>
      </c>
      <c r="E9461" s="104">
        <v>12.22</v>
      </c>
    </row>
    <row r="9462" spans="2:5" ht="50.1" customHeight="1">
      <c r="B9462" s="92">
        <v>12409</v>
      </c>
      <c r="C9462" s="92" t="s">
        <v>20287</v>
      </c>
      <c r="D9462" s="92" t="s">
        <v>16114</v>
      </c>
      <c r="E9462" s="104">
        <v>12.22</v>
      </c>
    </row>
    <row r="9463" spans="2:5" ht="50.1" customHeight="1">
      <c r="B9463" s="92">
        <v>12410</v>
      </c>
      <c r="C9463" s="92" t="s">
        <v>20288</v>
      </c>
      <c r="D9463" s="92" t="s">
        <v>16114</v>
      </c>
      <c r="E9463" s="104">
        <v>8.42</v>
      </c>
    </row>
    <row r="9464" spans="2:5" ht="50.1" customHeight="1">
      <c r="B9464" s="92">
        <v>3936</v>
      </c>
      <c r="C9464" s="92" t="s">
        <v>20289</v>
      </c>
      <c r="D9464" s="92" t="s">
        <v>16114</v>
      </c>
      <c r="E9464" s="104">
        <v>15.21</v>
      </c>
    </row>
    <row r="9465" spans="2:5" ht="50.1" customHeight="1">
      <c r="B9465" s="92">
        <v>3922</v>
      </c>
      <c r="C9465" s="92" t="s">
        <v>20290</v>
      </c>
      <c r="D9465" s="92" t="s">
        <v>16114</v>
      </c>
      <c r="E9465" s="104">
        <v>14</v>
      </c>
    </row>
    <row r="9466" spans="2:5" ht="50.1" customHeight="1">
      <c r="B9466" s="92">
        <v>3924</v>
      </c>
      <c r="C9466" s="92" t="s">
        <v>20291</v>
      </c>
      <c r="D9466" s="92" t="s">
        <v>16114</v>
      </c>
      <c r="E9466" s="104">
        <v>15.21</v>
      </c>
    </row>
    <row r="9467" spans="2:5" ht="50.1" customHeight="1">
      <c r="B9467" s="92">
        <v>3923</v>
      </c>
      <c r="C9467" s="92" t="s">
        <v>20292</v>
      </c>
      <c r="D9467" s="92" t="s">
        <v>16114</v>
      </c>
      <c r="E9467" s="104">
        <v>15.21</v>
      </c>
    </row>
    <row r="9468" spans="2:5" ht="50.1" customHeight="1">
      <c r="B9468" s="92">
        <v>3937</v>
      </c>
      <c r="C9468" s="92" t="s">
        <v>20293</v>
      </c>
      <c r="D9468" s="92" t="s">
        <v>16114</v>
      </c>
      <c r="E9468" s="104">
        <v>12.55</v>
      </c>
    </row>
    <row r="9469" spans="2:5" ht="50.1" customHeight="1">
      <c r="B9469" s="92">
        <v>3921</v>
      </c>
      <c r="C9469" s="92" t="s">
        <v>20294</v>
      </c>
      <c r="D9469" s="92" t="s">
        <v>16114</v>
      </c>
      <c r="E9469" s="104">
        <v>12.56</v>
      </c>
    </row>
    <row r="9470" spans="2:5" ht="50.1" customHeight="1">
      <c r="B9470" s="92">
        <v>3920</v>
      </c>
      <c r="C9470" s="92" t="s">
        <v>20295</v>
      </c>
      <c r="D9470" s="92" t="s">
        <v>16114</v>
      </c>
      <c r="E9470" s="104">
        <v>12.55</v>
      </c>
    </row>
    <row r="9471" spans="2:5" ht="50.1" customHeight="1">
      <c r="B9471" s="92">
        <v>3938</v>
      </c>
      <c r="C9471" s="92" t="s">
        <v>20296</v>
      </c>
      <c r="D9471" s="92" t="s">
        <v>16114</v>
      </c>
      <c r="E9471" s="104">
        <v>8.27</v>
      </c>
    </row>
    <row r="9472" spans="2:5" ht="50.1" customHeight="1">
      <c r="B9472" s="92">
        <v>3919</v>
      </c>
      <c r="C9472" s="92" t="s">
        <v>20297</v>
      </c>
      <c r="D9472" s="92" t="s">
        <v>16114</v>
      </c>
      <c r="E9472" s="104">
        <v>8.44</v>
      </c>
    </row>
    <row r="9473" spans="2:5" ht="50.1" customHeight="1">
      <c r="B9473" s="92">
        <v>3927</v>
      </c>
      <c r="C9473" s="92" t="s">
        <v>20298</v>
      </c>
      <c r="D9473" s="92" t="s">
        <v>16114</v>
      </c>
      <c r="E9473" s="104">
        <v>42.73</v>
      </c>
    </row>
    <row r="9474" spans="2:5" ht="50.1" customHeight="1">
      <c r="B9474" s="92">
        <v>3928</v>
      </c>
      <c r="C9474" s="92" t="s">
        <v>20299</v>
      </c>
      <c r="D9474" s="92" t="s">
        <v>16114</v>
      </c>
      <c r="E9474" s="104">
        <v>42.73</v>
      </c>
    </row>
    <row r="9475" spans="2:5" ht="50.1" customHeight="1">
      <c r="B9475" s="92">
        <v>3926</v>
      </c>
      <c r="C9475" s="92" t="s">
        <v>20300</v>
      </c>
      <c r="D9475" s="92" t="s">
        <v>16114</v>
      </c>
      <c r="E9475" s="104">
        <v>24.36</v>
      </c>
    </row>
    <row r="9476" spans="2:5" ht="50.1" customHeight="1">
      <c r="B9476" s="92">
        <v>3935</v>
      </c>
      <c r="C9476" s="92" t="s">
        <v>20301</v>
      </c>
      <c r="D9476" s="92" t="s">
        <v>16114</v>
      </c>
      <c r="E9476" s="104">
        <v>24.36</v>
      </c>
    </row>
    <row r="9477" spans="2:5" ht="50.1" customHeight="1">
      <c r="B9477" s="92">
        <v>3925</v>
      </c>
      <c r="C9477" s="92" t="s">
        <v>20302</v>
      </c>
      <c r="D9477" s="92" t="s">
        <v>16114</v>
      </c>
      <c r="E9477" s="104">
        <v>24.36</v>
      </c>
    </row>
    <row r="9478" spans="2:5" ht="50.1" customHeight="1">
      <c r="B9478" s="92">
        <v>12406</v>
      </c>
      <c r="C9478" s="92" t="s">
        <v>20303</v>
      </c>
      <c r="D9478" s="92" t="s">
        <v>16114</v>
      </c>
      <c r="E9478" s="104">
        <v>5.98</v>
      </c>
    </row>
    <row r="9479" spans="2:5" ht="50.1" customHeight="1">
      <c r="B9479" s="92">
        <v>3929</v>
      </c>
      <c r="C9479" s="92" t="s">
        <v>20304</v>
      </c>
      <c r="D9479" s="92" t="s">
        <v>16114</v>
      </c>
      <c r="E9479" s="104">
        <v>65.11</v>
      </c>
    </row>
    <row r="9480" spans="2:5" ht="50.1" customHeight="1">
      <c r="B9480" s="92">
        <v>3931</v>
      </c>
      <c r="C9480" s="92" t="s">
        <v>20305</v>
      </c>
      <c r="D9480" s="92" t="s">
        <v>16114</v>
      </c>
      <c r="E9480" s="104">
        <v>65.11</v>
      </c>
    </row>
    <row r="9481" spans="2:5" ht="50.1" customHeight="1">
      <c r="B9481" s="92">
        <v>3930</v>
      </c>
      <c r="C9481" s="92" t="s">
        <v>20306</v>
      </c>
      <c r="D9481" s="92" t="s">
        <v>16114</v>
      </c>
      <c r="E9481" s="104">
        <v>65.11</v>
      </c>
    </row>
    <row r="9482" spans="2:5" ht="50.1" customHeight="1">
      <c r="B9482" s="92">
        <v>3932</v>
      </c>
      <c r="C9482" s="92" t="s">
        <v>20307</v>
      </c>
      <c r="D9482" s="92" t="s">
        <v>16114</v>
      </c>
      <c r="E9482" s="104">
        <v>112.43</v>
      </c>
    </row>
    <row r="9483" spans="2:5" ht="50.1" customHeight="1">
      <c r="B9483" s="92">
        <v>3933</v>
      </c>
      <c r="C9483" s="92" t="s">
        <v>20308</v>
      </c>
      <c r="D9483" s="92" t="s">
        <v>16114</v>
      </c>
      <c r="E9483" s="104">
        <v>112.43</v>
      </c>
    </row>
    <row r="9484" spans="2:5" ht="50.1" customHeight="1">
      <c r="B9484" s="92">
        <v>3934</v>
      </c>
      <c r="C9484" s="92" t="s">
        <v>20309</v>
      </c>
      <c r="D9484" s="92" t="s">
        <v>16114</v>
      </c>
      <c r="E9484" s="104">
        <v>112.43</v>
      </c>
    </row>
    <row r="9485" spans="2:5" ht="50.1" customHeight="1">
      <c r="B9485" s="92">
        <v>40355</v>
      </c>
      <c r="C9485" s="92" t="s">
        <v>20310</v>
      </c>
      <c r="D9485" s="92" t="s">
        <v>16114</v>
      </c>
      <c r="E9485" s="104">
        <v>5.95</v>
      </c>
    </row>
    <row r="9486" spans="2:5" ht="50.1" customHeight="1">
      <c r="B9486" s="92">
        <v>40364</v>
      </c>
      <c r="C9486" s="92" t="s">
        <v>20311</v>
      </c>
      <c r="D9486" s="92" t="s">
        <v>16114</v>
      </c>
      <c r="E9486" s="104">
        <v>27.89</v>
      </c>
    </row>
    <row r="9487" spans="2:5" ht="50.1" customHeight="1">
      <c r="B9487" s="92">
        <v>40361</v>
      </c>
      <c r="C9487" s="92" t="s">
        <v>20312</v>
      </c>
      <c r="D9487" s="92" t="s">
        <v>16114</v>
      </c>
      <c r="E9487" s="104">
        <v>21.81</v>
      </c>
    </row>
    <row r="9488" spans="2:5" ht="50.1" customHeight="1">
      <c r="B9488" s="92">
        <v>40358</v>
      </c>
      <c r="C9488" s="92" t="s">
        <v>20313</v>
      </c>
      <c r="D9488" s="92" t="s">
        <v>16114</v>
      </c>
      <c r="E9488" s="104">
        <v>8.31</v>
      </c>
    </row>
    <row r="9489" spans="2:5" ht="50.1" customHeight="1">
      <c r="B9489" s="92">
        <v>40370</v>
      </c>
      <c r="C9489" s="92" t="s">
        <v>20314</v>
      </c>
      <c r="D9489" s="92" t="s">
        <v>16114</v>
      </c>
      <c r="E9489" s="104">
        <v>88.52</v>
      </c>
    </row>
    <row r="9490" spans="2:5" ht="50.1" customHeight="1">
      <c r="B9490" s="92">
        <v>40367</v>
      </c>
      <c r="C9490" s="92" t="s">
        <v>20315</v>
      </c>
      <c r="D9490" s="92" t="s">
        <v>16114</v>
      </c>
      <c r="E9490" s="104">
        <v>43.99</v>
      </c>
    </row>
    <row r="9491" spans="2:5" ht="50.1" customHeight="1">
      <c r="B9491" s="92">
        <v>40373</v>
      </c>
      <c r="C9491" s="92" t="s">
        <v>20316</v>
      </c>
      <c r="D9491" s="92" t="s">
        <v>16114</v>
      </c>
      <c r="E9491" s="104">
        <v>119.7</v>
      </c>
    </row>
    <row r="9492" spans="2:5" ht="50.1" customHeight="1">
      <c r="B9492" s="92">
        <v>38947</v>
      </c>
      <c r="C9492" s="92" t="s">
        <v>20317</v>
      </c>
      <c r="D9492" s="92" t="s">
        <v>16114</v>
      </c>
      <c r="E9492" s="104">
        <v>5.43</v>
      </c>
    </row>
    <row r="9493" spans="2:5" ht="50.1" customHeight="1">
      <c r="B9493" s="92">
        <v>38948</v>
      </c>
      <c r="C9493" s="92" t="s">
        <v>20318</v>
      </c>
      <c r="D9493" s="92" t="s">
        <v>16114</v>
      </c>
      <c r="E9493" s="104">
        <v>8.66</v>
      </c>
    </row>
    <row r="9494" spans="2:5" ht="50.1" customHeight="1">
      <c r="B9494" s="92">
        <v>38949</v>
      </c>
      <c r="C9494" s="92" t="s">
        <v>20319</v>
      </c>
      <c r="D9494" s="92" t="s">
        <v>16114</v>
      </c>
      <c r="E9494" s="104">
        <v>9.61</v>
      </c>
    </row>
    <row r="9495" spans="2:5" ht="50.1" customHeight="1">
      <c r="B9495" s="92">
        <v>38951</v>
      </c>
      <c r="C9495" s="92" t="s">
        <v>20320</v>
      </c>
      <c r="D9495" s="92" t="s">
        <v>16114</v>
      </c>
      <c r="E9495" s="104">
        <v>15.2</v>
      </c>
    </row>
    <row r="9496" spans="2:5" ht="50.1" customHeight="1">
      <c r="B9496" s="92">
        <v>39312</v>
      </c>
      <c r="C9496" s="92" t="s">
        <v>20321</v>
      </c>
      <c r="D9496" s="92" t="s">
        <v>16114</v>
      </c>
      <c r="E9496" s="104">
        <v>11.79</v>
      </c>
    </row>
    <row r="9497" spans="2:5" ht="50.1" customHeight="1">
      <c r="B9497" s="92">
        <v>39313</v>
      </c>
      <c r="C9497" s="92" t="s">
        <v>20322</v>
      </c>
      <c r="D9497" s="92" t="s">
        <v>16114</v>
      </c>
      <c r="E9497" s="104">
        <v>15.39</v>
      </c>
    </row>
    <row r="9498" spans="2:5" ht="50.1" customHeight="1">
      <c r="B9498" s="92">
        <v>38950</v>
      </c>
      <c r="C9498" s="92" t="s">
        <v>20323</v>
      </c>
      <c r="D9498" s="92" t="s">
        <v>16114</v>
      </c>
      <c r="E9498" s="104">
        <v>23.16</v>
      </c>
    </row>
    <row r="9499" spans="2:5" ht="50.1" customHeight="1">
      <c r="B9499" s="92">
        <v>39314</v>
      </c>
      <c r="C9499" s="92" t="s">
        <v>20324</v>
      </c>
      <c r="D9499" s="92" t="s">
        <v>16114</v>
      </c>
      <c r="E9499" s="104">
        <v>24.44</v>
      </c>
    </row>
    <row r="9500" spans="2:5" ht="50.1" customHeight="1">
      <c r="B9500" s="92">
        <v>3907</v>
      </c>
      <c r="C9500" s="92" t="s">
        <v>20325</v>
      </c>
      <c r="D9500" s="92" t="s">
        <v>16114</v>
      </c>
      <c r="E9500" s="104">
        <v>2.71</v>
      </c>
    </row>
    <row r="9501" spans="2:5" ht="50.1" customHeight="1">
      <c r="B9501" s="92">
        <v>3889</v>
      </c>
      <c r="C9501" s="92" t="s">
        <v>20326</v>
      </c>
      <c r="D9501" s="92" t="s">
        <v>16114</v>
      </c>
      <c r="E9501" s="104">
        <v>2.0699999999999998</v>
      </c>
    </row>
    <row r="9502" spans="2:5" ht="50.1" customHeight="1">
      <c r="B9502" s="92">
        <v>3868</v>
      </c>
      <c r="C9502" s="92" t="s">
        <v>20327</v>
      </c>
      <c r="D9502" s="92" t="s">
        <v>16114</v>
      </c>
      <c r="E9502" s="104">
        <v>0.8</v>
      </c>
    </row>
    <row r="9503" spans="2:5" ht="50.1" customHeight="1">
      <c r="B9503" s="92">
        <v>3869</v>
      </c>
      <c r="C9503" s="92" t="s">
        <v>20328</v>
      </c>
      <c r="D9503" s="92" t="s">
        <v>16114</v>
      </c>
      <c r="E9503" s="104">
        <v>2.31</v>
      </c>
    </row>
    <row r="9504" spans="2:5" ht="50.1" customHeight="1">
      <c r="B9504" s="92">
        <v>3872</v>
      </c>
      <c r="C9504" s="92" t="s">
        <v>20329</v>
      </c>
      <c r="D9504" s="92" t="s">
        <v>16114</v>
      </c>
      <c r="E9504" s="104">
        <v>2.8</v>
      </c>
    </row>
    <row r="9505" spans="2:5" ht="50.1" customHeight="1">
      <c r="B9505" s="92">
        <v>3850</v>
      </c>
      <c r="C9505" s="92" t="s">
        <v>20330</v>
      </c>
      <c r="D9505" s="92" t="s">
        <v>16114</v>
      </c>
      <c r="E9505" s="104">
        <v>7.22</v>
      </c>
    </row>
    <row r="9506" spans="2:5" ht="50.1" customHeight="1">
      <c r="B9506" s="92">
        <v>38023</v>
      </c>
      <c r="C9506" s="92" t="s">
        <v>20331</v>
      </c>
      <c r="D9506" s="92" t="s">
        <v>16114</v>
      </c>
      <c r="E9506" s="104">
        <v>3.05</v>
      </c>
    </row>
    <row r="9507" spans="2:5" ht="50.1" customHeight="1">
      <c r="B9507" s="92">
        <v>37986</v>
      </c>
      <c r="C9507" s="92" t="s">
        <v>20332</v>
      </c>
      <c r="D9507" s="92" t="s">
        <v>16114</v>
      </c>
      <c r="E9507" s="104">
        <v>1.23</v>
      </c>
    </row>
    <row r="9508" spans="2:5" ht="50.1" customHeight="1">
      <c r="B9508" s="92">
        <v>37987</v>
      </c>
      <c r="C9508" s="92" t="s">
        <v>20333</v>
      </c>
      <c r="D9508" s="92" t="s">
        <v>16114</v>
      </c>
      <c r="E9508" s="104">
        <v>92.11</v>
      </c>
    </row>
    <row r="9509" spans="2:5" ht="50.1" customHeight="1">
      <c r="B9509" s="92">
        <v>37988</v>
      </c>
      <c r="C9509" s="92" t="s">
        <v>20334</v>
      </c>
      <c r="D9509" s="92" t="s">
        <v>16114</v>
      </c>
      <c r="E9509" s="104">
        <v>150.24</v>
      </c>
    </row>
    <row r="9510" spans="2:5" ht="50.1" customHeight="1">
      <c r="B9510" s="92">
        <v>21120</v>
      </c>
      <c r="C9510" s="92" t="s">
        <v>20335</v>
      </c>
      <c r="D9510" s="92" t="s">
        <v>16114</v>
      </c>
      <c r="E9510" s="104">
        <v>7.48</v>
      </c>
    </row>
    <row r="9511" spans="2:5" ht="50.1" customHeight="1">
      <c r="B9511" s="92">
        <v>39318</v>
      </c>
      <c r="C9511" s="92" t="s">
        <v>20336</v>
      </c>
      <c r="D9511" s="92" t="s">
        <v>16114</v>
      </c>
      <c r="E9511" s="104">
        <v>6.17</v>
      </c>
    </row>
    <row r="9512" spans="2:5" ht="50.1" customHeight="1">
      <c r="B9512" s="92">
        <v>20162</v>
      </c>
      <c r="C9512" s="92" t="s">
        <v>20337</v>
      </c>
      <c r="D9512" s="92" t="s">
        <v>16114</v>
      </c>
      <c r="E9512" s="104">
        <v>10.16</v>
      </c>
    </row>
    <row r="9513" spans="2:5" ht="50.1" customHeight="1">
      <c r="B9513" s="92">
        <v>40366</v>
      </c>
      <c r="C9513" s="92" t="s">
        <v>20338</v>
      </c>
      <c r="D9513" s="92" t="s">
        <v>16114</v>
      </c>
      <c r="E9513" s="104">
        <v>21.76</v>
      </c>
    </row>
    <row r="9514" spans="2:5" ht="50.1" customHeight="1">
      <c r="B9514" s="92">
        <v>40363</v>
      </c>
      <c r="C9514" s="92" t="s">
        <v>20339</v>
      </c>
      <c r="D9514" s="92" t="s">
        <v>16114</v>
      </c>
      <c r="E9514" s="104">
        <v>17.02</v>
      </c>
    </row>
    <row r="9515" spans="2:5" ht="50.1" customHeight="1">
      <c r="B9515" s="92">
        <v>40354</v>
      </c>
      <c r="C9515" s="92" t="s">
        <v>20340</v>
      </c>
      <c r="D9515" s="92" t="s">
        <v>16114</v>
      </c>
      <c r="E9515" s="104">
        <v>7.41</v>
      </c>
    </row>
    <row r="9516" spans="2:5" ht="50.1" customHeight="1">
      <c r="B9516" s="92">
        <v>40360</v>
      </c>
      <c r="C9516" s="92" t="s">
        <v>20341</v>
      </c>
      <c r="D9516" s="92" t="s">
        <v>16114</v>
      </c>
      <c r="E9516" s="104">
        <v>11.15</v>
      </c>
    </row>
    <row r="9517" spans="2:5" ht="50.1" customHeight="1">
      <c r="B9517" s="92">
        <v>40372</v>
      </c>
      <c r="C9517" s="92" t="s">
        <v>20342</v>
      </c>
      <c r="D9517" s="92" t="s">
        <v>16114</v>
      </c>
      <c r="E9517" s="104">
        <v>68.900000000000006</v>
      </c>
    </row>
    <row r="9518" spans="2:5" ht="50.1" customHeight="1">
      <c r="B9518" s="92">
        <v>40369</v>
      </c>
      <c r="C9518" s="92" t="s">
        <v>20343</v>
      </c>
      <c r="D9518" s="92" t="s">
        <v>16114</v>
      </c>
      <c r="E9518" s="104">
        <v>34.29</v>
      </c>
    </row>
    <row r="9519" spans="2:5" ht="50.1" customHeight="1">
      <c r="B9519" s="92">
        <v>40357</v>
      </c>
      <c r="C9519" s="92" t="s">
        <v>20344</v>
      </c>
      <c r="D9519" s="92" t="s">
        <v>16114</v>
      </c>
      <c r="E9519" s="104">
        <v>8.31</v>
      </c>
    </row>
    <row r="9520" spans="2:5" ht="50.1" customHeight="1">
      <c r="B9520" s="92">
        <v>40375</v>
      </c>
      <c r="C9520" s="92" t="s">
        <v>20345</v>
      </c>
      <c r="D9520" s="92" t="s">
        <v>16114</v>
      </c>
      <c r="E9520" s="104">
        <v>93.28</v>
      </c>
    </row>
    <row r="9521" spans="2:5" ht="50.1" customHeight="1">
      <c r="B9521" s="92">
        <v>1893</v>
      </c>
      <c r="C9521" s="92" t="s">
        <v>20346</v>
      </c>
      <c r="D9521" s="92" t="s">
        <v>16114</v>
      </c>
      <c r="E9521" s="104">
        <v>2.86</v>
      </c>
    </row>
    <row r="9522" spans="2:5" ht="50.1" customHeight="1">
      <c r="B9522" s="92">
        <v>1902</v>
      </c>
      <c r="C9522" s="92" t="s">
        <v>20347</v>
      </c>
      <c r="D9522" s="92" t="s">
        <v>16114</v>
      </c>
      <c r="E9522" s="104">
        <v>2.08</v>
      </c>
    </row>
    <row r="9523" spans="2:5" ht="50.1" customHeight="1">
      <c r="B9523" s="92">
        <v>1901</v>
      </c>
      <c r="C9523" s="92" t="s">
        <v>20348</v>
      </c>
      <c r="D9523" s="92" t="s">
        <v>16114</v>
      </c>
      <c r="E9523" s="104">
        <v>0.65</v>
      </c>
    </row>
    <row r="9524" spans="2:5" ht="50.1" customHeight="1">
      <c r="B9524" s="92">
        <v>1892</v>
      </c>
      <c r="C9524" s="92" t="s">
        <v>20349</v>
      </c>
      <c r="D9524" s="92" t="s">
        <v>16114</v>
      </c>
      <c r="E9524" s="104">
        <v>1.34</v>
      </c>
    </row>
    <row r="9525" spans="2:5" ht="50.1" customHeight="1">
      <c r="B9525" s="92">
        <v>1907</v>
      </c>
      <c r="C9525" s="92" t="s">
        <v>20350</v>
      </c>
      <c r="D9525" s="92" t="s">
        <v>16114</v>
      </c>
      <c r="E9525" s="104">
        <v>9.2200000000000006</v>
      </c>
    </row>
    <row r="9526" spans="2:5" ht="50.1" customHeight="1">
      <c r="B9526" s="92">
        <v>1894</v>
      </c>
      <c r="C9526" s="92" t="s">
        <v>20351</v>
      </c>
      <c r="D9526" s="92" t="s">
        <v>16114</v>
      </c>
      <c r="E9526" s="104">
        <v>4.1500000000000004</v>
      </c>
    </row>
    <row r="9527" spans="2:5" ht="50.1" customHeight="1">
      <c r="B9527" s="92">
        <v>1891</v>
      </c>
      <c r="C9527" s="92" t="s">
        <v>20352</v>
      </c>
      <c r="D9527" s="92" t="s">
        <v>16114</v>
      </c>
      <c r="E9527" s="104">
        <v>0.96</v>
      </c>
    </row>
    <row r="9528" spans="2:5" ht="50.1" customHeight="1">
      <c r="B9528" s="92">
        <v>1896</v>
      </c>
      <c r="C9528" s="92" t="s">
        <v>20353</v>
      </c>
      <c r="D9528" s="92" t="s">
        <v>16114</v>
      </c>
      <c r="E9528" s="104">
        <v>12.39</v>
      </c>
    </row>
    <row r="9529" spans="2:5" ht="50.1" customHeight="1">
      <c r="B9529" s="92">
        <v>1895</v>
      </c>
      <c r="C9529" s="92" t="s">
        <v>20354</v>
      </c>
      <c r="D9529" s="92" t="s">
        <v>16114</v>
      </c>
      <c r="E9529" s="104">
        <v>21.77</v>
      </c>
    </row>
    <row r="9530" spans="2:5" ht="50.1" customHeight="1">
      <c r="B9530" s="92">
        <v>2641</v>
      </c>
      <c r="C9530" s="92" t="s">
        <v>20355</v>
      </c>
      <c r="D9530" s="92" t="s">
        <v>16114</v>
      </c>
      <c r="E9530" s="104">
        <v>24.32</v>
      </c>
    </row>
    <row r="9531" spans="2:5" ht="50.1" customHeight="1">
      <c r="B9531" s="92">
        <v>2636</v>
      </c>
      <c r="C9531" s="92" t="s">
        <v>20356</v>
      </c>
      <c r="D9531" s="92" t="s">
        <v>16114</v>
      </c>
      <c r="E9531" s="104">
        <v>1.56</v>
      </c>
    </row>
    <row r="9532" spans="2:5" ht="50.1" customHeight="1">
      <c r="B9532" s="92">
        <v>2637</v>
      </c>
      <c r="C9532" s="92" t="s">
        <v>20357</v>
      </c>
      <c r="D9532" s="92" t="s">
        <v>16114</v>
      </c>
      <c r="E9532" s="104">
        <v>1.66</v>
      </c>
    </row>
    <row r="9533" spans="2:5" ht="50.1" customHeight="1">
      <c r="B9533" s="92">
        <v>2638</v>
      </c>
      <c r="C9533" s="92" t="s">
        <v>20358</v>
      </c>
      <c r="D9533" s="92" t="s">
        <v>16114</v>
      </c>
      <c r="E9533" s="104">
        <v>1.94</v>
      </c>
    </row>
    <row r="9534" spans="2:5" ht="50.1" customHeight="1">
      <c r="B9534" s="92">
        <v>2639</v>
      </c>
      <c r="C9534" s="92" t="s">
        <v>20359</v>
      </c>
      <c r="D9534" s="92" t="s">
        <v>16114</v>
      </c>
      <c r="E9534" s="104">
        <v>3.43</v>
      </c>
    </row>
    <row r="9535" spans="2:5" ht="50.1" customHeight="1">
      <c r="B9535" s="92">
        <v>2644</v>
      </c>
      <c r="C9535" s="92" t="s">
        <v>20360</v>
      </c>
      <c r="D9535" s="92" t="s">
        <v>16114</v>
      </c>
      <c r="E9535" s="104">
        <v>4.97</v>
      </c>
    </row>
    <row r="9536" spans="2:5" ht="50.1" customHeight="1">
      <c r="B9536" s="92">
        <v>2643</v>
      </c>
      <c r="C9536" s="92" t="s">
        <v>20361</v>
      </c>
      <c r="D9536" s="92" t="s">
        <v>16114</v>
      </c>
      <c r="E9536" s="104">
        <v>6.93</v>
      </c>
    </row>
    <row r="9537" spans="2:5" ht="50.1" customHeight="1">
      <c r="B9537" s="92">
        <v>2640</v>
      </c>
      <c r="C9537" s="92" t="s">
        <v>20362</v>
      </c>
      <c r="D9537" s="92" t="s">
        <v>16114</v>
      </c>
      <c r="E9537" s="104">
        <v>10.119999999999999</v>
      </c>
    </row>
    <row r="9538" spans="2:5" ht="50.1" customHeight="1">
      <c r="B9538" s="92">
        <v>2642</v>
      </c>
      <c r="C9538" s="92" t="s">
        <v>20363</v>
      </c>
      <c r="D9538" s="92" t="s">
        <v>16114</v>
      </c>
      <c r="E9538" s="104">
        <v>15.41</v>
      </c>
    </row>
    <row r="9539" spans="2:5" ht="50.1" customHeight="1">
      <c r="B9539" s="92">
        <v>38943</v>
      </c>
      <c r="C9539" s="92" t="s">
        <v>20364</v>
      </c>
      <c r="D9539" s="92" t="s">
        <v>16114</v>
      </c>
      <c r="E9539" s="104">
        <v>4.01</v>
      </c>
    </row>
    <row r="9540" spans="2:5" ht="50.1" customHeight="1">
      <c r="B9540" s="92">
        <v>38944</v>
      </c>
      <c r="C9540" s="92" t="s">
        <v>20365</v>
      </c>
      <c r="D9540" s="92" t="s">
        <v>16114</v>
      </c>
      <c r="E9540" s="104">
        <v>6.19</v>
      </c>
    </row>
    <row r="9541" spans="2:5" ht="50.1" customHeight="1">
      <c r="B9541" s="92">
        <v>38945</v>
      </c>
      <c r="C9541" s="92" t="s">
        <v>20366</v>
      </c>
      <c r="D9541" s="92" t="s">
        <v>16114</v>
      </c>
      <c r="E9541" s="104">
        <v>12.56</v>
      </c>
    </row>
    <row r="9542" spans="2:5" ht="50.1" customHeight="1">
      <c r="B9542" s="92">
        <v>38946</v>
      </c>
      <c r="C9542" s="92" t="s">
        <v>20367</v>
      </c>
      <c r="D9542" s="92" t="s">
        <v>16114</v>
      </c>
      <c r="E9542" s="104">
        <v>18.739999999999998</v>
      </c>
    </row>
    <row r="9543" spans="2:5" ht="50.1" customHeight="1">
      <c r="B9543" s="92">
        <v>39308</v>
      </c>
      <c r="C9543" s="92" t="s">
        <v>20368</v>
      </c>
      <c r="D9543" s="92" t="s">
        <v>16114</v>
      </c>
      <c r="E9543" s="104">
        <v>8.17</v>
      </c>
    </row>
    <row r="9544" spans="2:5" ht="50.1" customHeight="1">
      <c r="B9544" s="92">
        <v>39309</v>
      </c>
      <c r="C9544" s="92" t="s">
        <v>20369</v>
      </c>
      <c r="D9544" s="92" t="s">
        <v>16114</v>
      </c>
      <c r="E9544" s="104">
        <v>11.81</v>
      </c>
    </row>
    <row r="9545" spans="2:5" ht="50.1" customHeight="1">
      <c r="B9545" s="92">
        <v>39310</v>
      </c>
      <c r="C9545" s="92" t="s">
        <v>20370</v>
      </c>
      <c r="D9545" s="92" t="s">
        <v>16114</v>
      </c>
      <c r="E9545" s="104">
        <v>17.899999999999999</v>
      </c>
    </row>
    <row r="9546" spans="2:5" ht="50.1" customHeight="1">
      <c r="B9546" s="92">
        <v>39311</v>
      </c>
      <c r="C9546" s="92" t="s">
        <v>20371</v>
      </c>
      <c r="D9546" s="92" t="s">
        <v>16114</v>
      </c>
      <c r="E9546" s="104">
        <v>26.91</v>
      </c>
    </row>
    <row r="9547" spans="2:5" ht="50.1" customHeight="1">
      <c r="B9547" s="92">
        <v>39855</v>
      </c>
      <c r="C9547" s="92" t="s">
        <v>20372</v>
      </c>
      <c r="D9547" s="92" t="s">
        <v>16114</v>
      </c>
      <c r="E9547" s="104">
        <v>1.67</v>
      </c>
    </row>
    <row r="9548" spans="2:5" ht="50.1" customHeight="1">
      <c r="B9548" s="92">
        <v>39856</v>
      </c>
      <c r="C9548" s="92" t="s">
        <v>20373</v>
      </c>
      <c r="D9548" s="92" t="s">
        <v>16114</v>
      </c>
      <c r="E9548" s="104">
        <v>3.93</v>
      </c>
    </row>
    <row r="9549" spans="2:5" ht="50.1" customHeight="1">
      <c r="B9549" s="92">
        <v>39857</v>
      </c>
      <c r="C9549" s="92" t="s">
        <v>20374</v>
      </c>
      <c r="D9549" s="92" t="s">
        <v>16114</v>
      </c>
      <c r="E9549" s="104">
        <v>6.36</v>
      </c>
    </row>
    <row r="9550" spans="2:5" ht="50.1" customHeight="1">
      <c r="B9550" s="92">
        <v>39858</v>
      </c>
      <c r="C9550" s="92" t="s">
        <v>20375</v>
      </c>
      <c r="D9550" s="92" t="s">
        <v>16114</v>
      </c>
      <c r="E9550" s="104">
        <v>14.12</v>
      </c>
    </row>
    <row r="9551" spans="2:5" ht="50.1" customHeight="1">
      <c r="B9551" s="92">
        <v>39859</v>
      </c>
      <c r="C9551" s="92" t="s">
        <v>20376</v>
      </c>
      <c r="D9551" s="92" t="s">
        <v>16114</v>
      </c>
      <c r="E9551" s="104">
        <v>21.77</v>
      </c>
    </row>
    <row r="9552" spans="2:5" ht="50.1" customHeight="1">
      <c r="B9552" s="92">
        <v>39860</v>
      </c>
      <c r="C9552" s="92" t="s">
        <v>20377</v>
      </c>
      <c r="D9552" s="92" t="s">
        <v>16114</v>
      </c>
      <c r="E9552" s="104">
        <v>33.409999999999997</v>
      </c>
    </row>
    <row r="9553" spans="2:5" ht="50.1" customHeight="1">
      <c r="B9553" s="92">
        <v>39861</v>
      </c>
      <c r="C9553" s="92" t="s">
        <v>20378</v>
      </c>
      <c r="D9553" s="92" t="s">
        <v>16114</v>
      </c>
      <c r="E9553" s="104">
        <v>95.39</v>
      </c>
    </row>
    <row r="9554" spans="2:5" ht="50.1" customHeight="1">
      <c r="B9554" s="92">
        <v>38447</v>
      </c>
      <c r="C9554" s="92" t="s">
        <v>20379</v>
      </c>
      <c r="D9554" s="92" t="s">
        <v>16114</v>
      </c>
      <c r="E9554" s="104">
        <v>71.430000000000007</v>
      </c>
    </row>
    <row r="9555" spans="2:5" ht="50.1" customHeight="1">
      <c r="B9555" s="92">
        <v>36320</v>
      </c>
      <c r="C9555" s="92" t="s">
        <v>20380</v>
      </c>
      <c r="D9555" s="92" t="s">
        <v>16114</v>
      </c>
      <c r="E9555" s="104">
        <v>1.03</v>
      </c>
    </row>
    <row r="9556" spans="2:5" ht="50.1" customHeight="1">
      <c r="B9556" s="92">
        <v>36324</v>
      </c>
      <c r="C9556" s="92" t="s">
        <v>20381</v>
      </c>
      <c r="D9556" s="92" t="s">
        <v>16114</v>
      </c>
      <c r="E9556" s="104">
        <v>1.57</v>
      </c>
    </row>
    <row r="9557" spans="2:5" ht="50.1" customHeight="1">
      <c r="B9557" s="92">
        <v>38441</v>
      </c>
      <c r="C9557" s="92" t="s">
        <v>20382</v>
      </c>
      <c r="D9557" s="92" t="s">
        <v>16114</v>
      </c>
      <c r="E9557" s="104">
        <v>2.06</v>
      </c>
    </row>
    <row r="9558" spans="2:5" ht="50.1" customHeight="1">
      <c r="B9558" s="92">
        <v>38442</v>
      </c>
      <c r="C9558" s="92" t="s">
        <v>20383</v>
      </c>
      <c r="D9558" s="92" t="s">
        <v>16114</v>
      </c>
      <c r="E9558" s="104">
        <v>5.23</v>
      </c>
    </row>
    <row r="9559" spans="2:5" ht="50.1" customHeight="1">
      <c r="B9559" s="92">
        <v>38443</v>
      </c>
      <c r="C9559" s="92" t="s">
        <v>20384</v>
      </c>
      <c r="D9559" s="92" t="s">
        <v>16114</v>
      </c>
      <c r="E9559" s="104">
        <v>7.91</v>
      </c>
    </row>
    <row r="9560" spans="2:5" ht="50.1" customHeight="1">
      <c r="B9560" s="92">
        <v>38444</v>
      </c>
      <c r="C9560" s="92" t="s">
        <v>20385</v>
      </c>
      <c r="D9560" s="92" t="s">
        <v>16114</v>
      </c>
      <c r="E9560" s="104">
        <v>11.77</v>
      </c>
    </row>
    <row r="9561" spans="2:5" ht="50.1" customHeight="1">
      <c r="B9561" s="92">
        <v>38445</v>
      </c>
      <c r="C9561" s="92" t="s">
        <v>20386</v>
      </c>
      <c r="D9561" s="92" t="s">
        <v>16114</v>
      </c>
      <c r="E9561" s="104">
        <v>27.66</v>
      </c>
    </row>
    <row r="9562" spans="2:5" ht="50.1" customHeight="1">
      <c r="B9562" s="92">
        <v>38446</v>
      </c>
      <c r="C9562" s="92" t="s">
        <v>20387</v>
      </c>
      <c r="D9562" s="92" t="s">
        <v>16114</v>
      </c>
      <c r="E9562" s="104">
        <v>44.64</v>
      </c>
    </row>
    <row r="9563" spans="2:5" ht="50.1" customHeight="1">
      <c r="B9563" s="92">
        <v>3867</v>
      </c>
      <c r="C9563" s="92" t="s">
        <v>20388</v>
      </c>
      <c r="D9563" s="92" t="s">
        <v>16114</v>
      </c>
      <c r="E9563" s="104">
        <v>48.53</v>
      </c>
    </row>
    <row r="9564" spans="2:5" ht="50.1" customHeight="1">
      <c r="B9564" s="92">
        <v>3861</v>
      </c>
      <c r="C9564" s="92" t="s">
        <v>20389</v>
      </c>
      <c r="D9564" s="92" t="s">
        <v>16114</v>
      </c>
      <c r="E9564" s="104">
        <v>0.4</v>
      </c>
    </row>
    <row r="9565" spans="2:5" ht="50.1" customHeight="1">
      <c r="B9565" s="92">
        <v>3904</v>
      </c>
      <c r="C9565" s="92" t="s">
        <v>20390</v>
      </c>
      <c r="D9565" s="92" t="s">
        <v>16114</v>
      </c>
      <c r="E9565" s="104">
        <v>0.49</v>
      </c>
    </row>
    <row r="9566" spans="2:5" ht="50.1" customHeight="1">
      <c r="B9566" s="92">
        <v>3903</v>
      </c>
      <c r="C9566" s="92" t="s">
        <v>20391</v>
      </c>
      <c r="D9566" s="92" t="s">
        <v>16114</v>
      </c>
      <c r="E9566" s="104">
        <v>1.2</v>
      </c>
    </row>
    <row r="9567" spans="2:5" ht="50.1" customHeight="1">
      <c r="B9567" s="92">
        <v>3862</v>
      </c>
      <c r="C9567" s="92" t="s">
        <v>20392</v>
      </c>
      <c r="D9567" s="92" t="s">
        <v>16114</v>
      </c>
      <c r="E9567" s="104">
        <v>2.46</v>
      </c>
    </row>
    <row r="9568" spans="2:5" ht="50.1" customHeight="1">
      <c r="B9568" s="92">
        <v>3863</v>
      </c>
      <c r="C9568" s="92" t="s">
        <v>20393</v>
      </c>
      <c r="D9568" s="92" t="s">
        <v>16114</v>
      </c>
      <c r="E9568" s="104">
        <v>2.88</v>
      </c>
    </row>
    <row r="9569" spans="2:5" ht="50.1" customHeight="1">
      <c r="B9569" s="92">
        <v>3864</v>
      </c>
      <c r="C9569" s="92" t="s">
        <v>20394</v>
      </c>
      <c r="D9569" s="92" t="s">
        <v>16114</v>
      </c>
      <c r="E9569" s="104">
        <v>7.51</v>
      </c>
    </row>
    <row r="9570" spans="2:5" ht="50.1" customHeight="1">
      <c r="B9570" s="92">
        <v>3865</v>
      </c>
      <c r="C9570" s="92" t="s">
        <v>20395</v>
      </c>
      <c r="D9570" s="92" t="s">
        <v>16114</v>
      </c>
      <c r="E9570" s="104">
        <v>13.07</v>
      </c>
    </row>
    <row r="9571" spans="2:5" ht="50.1" customHeight="1">
      <c r="B9571" s="92">
        <v>3866</v>
      </c>
      <c r="C9571" s="92" t="s">
        <v>20396</v>
      </c>
      <c r="D9571" s="92" t="s">
        <v>16114</v>
      </c>
      <c r="E9571" s="104">
        <v>29.92</v>
      </c>
    </row>
    <row r="9572" spans="2:5" ht="50.1" customHeight="1">
      <c r="B9572" s="92">
        <v>3902</v>
      </c>
      <c r="C9572" s="92" t="s">
        <v>20397</v>
      </c>
      <c r="D9572" s="92" t="s">
        <v>16114</v>
      </c>
      <c r="E9572" s="104">
        <v>14.55</v>
      </c>
    </row>
    <row r="9573" spans="2:5" ht="50.1" customHeight="1">
      <c r="B9573" s="92">
        <v>3878</v>
      </c>
      <c r="C9573" s="92" t="s">
        <v>20398</v>
      </c>
      <c r="D9573" s="92" t="s">
        <v>16114</v>
      </c>
      <c r="E9573" s="104">
        <v>4.59</v>
      </c>
    </row>
    <row r="9574" spans="2:5" ht="50.1" customHeight="1">
      <c r="B9574" s="92">
        <v>3877</v>
      </c>
      <c r="C9574" s="92" t="s">
        <v>20399</v>
      </c>
      <c r="D9574" s="92" t="s">
        <v>16114</v>
      </c>
      <c r="E9574" s="104">
        <v>4.2</v>
      </c>
    </row>
    <row r="9575" spans="2:5" ht="50.1" customHeight="1">
      <c r="B9575" s="92">
        <v>3879</v>
      </c>
      <c r="C9575" s="92" t="s">
        <v>20400</v>
      </c>
      <c r="D9575" s="92" t="s">
        <v>16114</v>
      </c>
      <c r="E9575" s="104">
        <v>9.27</v>
      </c>
    </row>
    <row r="9576" spans="2:5" ht="50.1" customHeight="1">
      <c r="B9576" s="92">
        <v>3880</v>
      </c>
      <c r="C9576" s="92" t="s">
        <v>20401</v>
      </c>
      <c r="D9576" s="92" t="s">
        <v>16114</v>
      </c>
      <c r="E9576" s="104">
        <v>20.92</v>
      </c>
    </row>
    <row r="9577" spans="2:5" ht="50.1" customHeight="1">
      <c r="B9577" s="92">
        <v>12892</v>
      </c>
      <c r="C9577" s="92" t="s">
        <v>20402</v>
      </c>
      <c r="D9577" s="92" t="s">
        <v>6215</v>
      </c>
      <c r="E9577" s="104">
        <v>10.16</v>
      </c>
    </row>
    <row r="9578" spans="2:5" ht="50.1" customHeight="1">
      <c r="B9578" s="92">
        <v>3883</v>
      </c>
      <c r="C9578" s="92" t="s">
        <v>20403</v>
      </c>
      <c r="D9578" s="92" t="s">
        <v>16114</v>
      </c>
      <c r="E9578" s="104">
        <v>0.96</v>
      </c>
    </row>
    <row r="9579" spans="2:5" ht="50.1" customHeight="1">
      <c r="B9579" s="92">
        <v>3876</v>
      </c>
      <c r="C9579" s="92" t="s">
        <v>20404</v>
      </c>
      <c r="D9579" s="92" t="s">
        <v>16114</v>
      </c>
      <c r="E9579" s="104">
        <v>2.42</v>
      </c>
    </row>
    <row r="9580" spans="2:5" ht="50.1" customHeight="1">
      <c r="B9580" s="92">
        <v>3884</v>
      </c>
      <c r="C9580" s="92" t="s">
        <v>20405</v>
      </c>
      <c r="D9580" s="92" t="s">
        <v>16114</v>
      </c>
      <c r="E9580" s="104">
        <v>1.45</v>
      </c>
    </row>
    <row r="9581" spans="2:5" ht="50.1" customHeight="1">
      <c r="B9581" s="92">
        <v>3837</v>
      </c>
      <c r="C9581" s="92" t="s">
        <v>20406</v>
      </c>
      <c r="D9581" s="92" t="s">
        <v>16114</v>
      </c>
      <c r="E9581" s="104">
        <v>34.44</v>
      </c>
    </row>
    <row r="9582" spans="2:5" ht="50.1" customHeight="1">
      <c r="B9582" s="92">
        <v>3845</v>
      </c>
      <c r="C9582" s="92" t="s">
        <v>20407</v>
      </c>
      <c r="D9582" s="92" t="s">
        <v>16114</v>
      </c>
      <c r="E9582" s="104">
        <v>12.58</v>
      </c>
    </row>
    <row r="9583" spans="2:5" ht="50.1" customHeight="1">
      <c r="B9583" s="92">
        <v>11045</v>
      </c>
      <c r="C9583" s="92" t="s">
        <v>20408</v>
      </c>
      <c r="D9583" s="92" t="s">
        <v>16114</v>
      </c>
      <c r="E9583" s="104">
        <v>24.27</v>
      </c>
    </row>
    <row r="9584" spans="2:5" ht="50.1" customHeight="1">
      <c r="B9584" s="92">
        <v>20170</v>
      </c>
      <c r="C9584" s="92" t="s">
        <v>20409</v>
      </c>
      <c r="D9584" s="92" t="s">
        <v>16114</v>
      </c>
      <c r="E9584" s="104">
        <v>8.24</v>
      </c>
    </row>
    <row r="9585" spans="2:5" ht="50.1" customHeight="1">
      <c r="B9585" s="92">
        <v>20171</v>
      </c>
      <c r="C9585" s="92" t="s">
        <v>20410</v>
      </c>
      <c r="D9585" s="92" t="s">
        <v>16114</v>
      </c>
      <c r="E9585" s="104">
        <v>24.47</v>
      </c>
    </row>
    <row r="9586" spans="2:5" ht="50.1" customHeight="1">
      <c r="B9586" s="92">
        <v>20167</v>
      </c>
      <c r="C9586" s="92" t="s">
        <v>20411</v>
      </c>
      <c r="D9586" s="92" t="s">
        <v>16114</v>
      </c>
      <c r="E9586" s="104">
        <v>3.06</v>
      </c>
    </row>
    <row r="9587" spans="2:5" ht="50.1" customHeight="1">
      <c r="B9587" s="92">
        <v>20168</v>
      </c>
      <c r="C9587" s="92" t="s">
        <v>20412</v>
      </c>
      <c r="D9587" s="92" t="s">
        <v>16114</v>
      </c>
      <c r="E9587" s="104">
        <v>4.8</v>
      </c>
    </row>
    <row r="9588" spans="2:5" ht="50.1" customHeight="1">
      <c r="B9588" s="92">
        <v>20169</v>
      </c>
      <c r="C9588" s="92" t="s">
        <v>20413</v>
      </c>
      <c r="D9588" s="92" t="s">
        <v>16114</v>
      </c>
      <c r="E9588" s="104">
        <v>6.79</v>
      </c>
    </row>
    <row r="9589" spans="2:5" ht="50.1" customHeight="1">
      <c r="B9589" s="92">
        <v>3899</v>
      </c>
      <c r="C9589" s="92" t="s">
        <v>20414</v>
      </c>
      <c r="D9589" s="92" t="s">
        <v>16114</v>
      </c>
      <c r="E9589" s="104">
        <v>3.59</v>
      </c>
    </row>
    <row r="9590" spans="2:5" ht="50.1" customHeight="1">
      <c r="B9590" s="92">
        <v>38676</v>
      </c>
      <c r="C9590" s="92" t="s">
        <v>20415</v>
      </c>
      <c r="D9590" s="92" t="s">
        <v>16114</v>
      </c>
      <c r="E9590" s="104">
        <v>17.41</v>
      </c>
    </row>
    <row r="9591" spans="2:5" ht="50.1" customHeight="1">
      <c r="B9591" s="92">
        <v>3897</v>
      </c>
      <c r="C9591" s="92" t="s">
        <v>20416</v>
      </c>
      <c r="D9591" s="92" t="s">
        <v>16114</v>
      </c>
      <c r="E9591" s="104">
        <v>0.75</v>
      </c>
    </row>
    <row r="9592" spans="2:5" ht="50.1" customHeight="1">
      <c r="B9592" s="92">
        <v>3875</v>
      </c>
      <c r="C9592" s="92" t="s">
        <v>20417</v>
      </c>
      <c r="D9592" s="92" t="s">
        <v>16114</v>
      </c>
      <c r="E9592" s="104">
        <v>1.64</v>
      </c>
    </row>
    <row r="9593" spans="2:5" ht="50.1" customHeight="1">
      <c r="B9593" s="92">
        <v>3898</v>
      </c>
      <c r="C9593" s="92" t="s">
        <v>20418</v>
      </c>
      <c r="D9593" s="92" t="s">
        <v>16114</v>
      </c>
      <c r="E9593" s="104">
        <v>3.1</v>
      </c>
    </row>
    <row r="9594" spans="2:5" ht="50.1" customHeight="1">
      <c r="B9594" s="92">
        <v>3855</v>
      </c>
      <c r="C9594" s="92" t="s">
        <v>20419</v>
      </c>
      <c r="D9594" s="92" t="s">
        <v>16114</v>
      </c>
      <c r="E9594" s="104">
        <v>3.21</v>
      </c>
    </row>
    <row r="9595" spans="2:5" ht="50.1" customHeight="1">
      <c r="B9595" s="92">
        <v>3874</v>
      </c>
      <c r="C9595" s="92" t="s">
        <v>20420</v>
      </c>
      <c r="D9595" s="92" t="s">
        <v>16114</v>
      </c>
      <c r="E9595" s="104">
        <v>3.41</v>
      </c>
    </row>
    <row r="9596" spans="2:5" ht="50.1" customHeight="1">
      <c r="B9596" s="92">
        <v>3870</v>
      </c>
      <c r="C9596" s="92" t="s">
        <v>20421</v>
      </c>
      <c r="D9596" s="92" t="s">
        <v>16114</v>
      </c>
      <c r="E9596" s="104">
        <v>4.2300000000000004</v>
      </c>
    </row>
    <row r="9597" spans="2:5" ht="50.1" customHeight="1">
      <c r="B9597" s="92">
        <v>38678</v>
      </c>
      <c r="C9597" s="92" t="s">
        <v>20422</v>
      </c>
      <c r="D9597" s="92" t="s">
        <v>16114</v>
      </c>
      <c r="E9597" s="104">
        <v>11.52</v>
      </c>
    </row>
    <row r="9598" spans="2:5" ht="50.1" customHeight="1">
      <c r="B9598" s="92">
        <v>3859</v>
      </c>
      <c r="C9598" s="92" t="s">
        <v>20423</v>
      </c>
      <c r="D9598" s="92" t="s">
        <v>16114</v>
      </c>
      <c r="E9598" s="104">
        <v>0.85</v>
      </c>
    </row>
    <row r="9599" spans="2:5" ht="50.1" customHeight="1">
      <c r="B9599" s="92">
        <v>3856</v>
      </c>
      <c r="C9599" s="92" t="s">
        <v>20424</v>
      </c>
      <c r="D9599" s="92" t="s">
        <v>16114</v>
      </c>
      <c r="E9599" s="104">
        <v>1.08</v>
      </c>
    </row>
    <row r="9600" spans="2:5" ht="50.1" customHeight="1">
      <c r="B9600" s="92">
        <v>3906</v>
      </c>
      <c r="C9600" s="92" t="s">
        <v>20425</v>
      </c>
      <c r="D9600" s="92" t="s">
        <v>16114</v>
      </c>
      <c r="E9600" s="104">
        <v>1.02</v>
      </c>
    </row>
    <row r="9601" spans="2:5" ht="50.1" customHeight="1">
      <c r="B9601" s="92">
        <v>3860</v>
      </c>
      <c r="C9601" s="92" t="s">
        <v>20426</v>
      </c>
      <c r="D9601" s="92" t="s">
        <v>16114</v>
      </c>
      <c r="E9601" s="104">
        <v>3.35</v>
      </c>
    </row>
    <row r="9602" spans="2:5" ht="50.1" customHeight="1">
      <c r="B9602" s="92">
        <v>3905</v>
      </c>
      <c r="C9602" s="92" t="s">
        <v>20427</v>
      </c>
      <c r="D9602" s="92" t="s">
        <v>16114</v>
      </c>
      <c r="E9602" s="104">
        <v>7.41</v>
      </c>
    </row>
    <row r="9603" spans="2:5" ht="50.1" customHeight="1">
      <c r="B9603" s="92">
        <v>3871</v>
      </c>
      <c r="C9603" s="92" t="s">
        <v>20428</v>
      </c>
      <c r="D9603" s="92" t="s">
        <v>16114</v>
      </c>
      <c r="E9603" s="104">
        <v>15.39</v>
      </c>
    </row>
    <row r="9604" spans="2:5" ht="50.1" customHeight="1">
      <c r="B9604" s="92">
        <v>37429</v>
      </c>
      <c r="C9604" s="92" t="s">
        <v>20429</v>
      </c>
      <c r="D9604" s="92" t="s">
        <v>16114</v>
      </c>
      <c r="E9604" s="104">
        <v>1712.36</v>
      </c>
    </row>
    <row r="9605" spans="2:5" ht="50.1" customHeight="1">
      <c r="B9605" s="92">
        <v>37426</v>
      </c>
      <c r="C9605" s="92" t="s">
        <v>20430</v>
      </c>
      <c r="D9605" s="92" t="s">
        <v>16114</v>
      </c>
      <c r="E9605" s="104">
        <v>16.47</v>
      </c>
    </row>
    <row r="9606" spans="2:5" ht="50.1" customHeight="1">
      <c r="B9606" s="92">
        <v>37427</v>
      </c>
      <c r="C9606" s="92" t="s">
        <v>20431</v>
      </c>
      <c r="D9606" s="92" t="s">
        <v>16114</v>
      </c>
      <c r="E9606" s="104">
        <v>39.29</v>
      </c>
    </row>
    <row r="9607" spans="2:5" ht="50.1" customHeight="1">
      <c r="B9607" s="92">
        <v>37424</v>
      </c>
      <c r="C9607" s="92" t="s">
        <v>20432</v>
      </c>
      <c r="D9607" s="92" t="s">
        <v>16114</v>
      </c>
      <c r="E9607" s="104">
        <v>7.57</v>
      </c>
    </row>
    <row r="9608" spans="2:5" ht="50.1" customHeight="1">
      <c r="B9608" s="92">
        <v>37428</v>
      </c>
      <c r="C9608" s="92" t="s">
        <v>20433</v>
      </c>
      <c r="D9608" s="92" t="s">
        <v>16114</v>
      </c>
      <c r="E9608" s="104">
        <v>135.41</v>
      </c>
    </row>
    <row r="9609" spans="2:5" ht="50.1" customHeight="1">
      <c r="B9609" s="92">
        <v>37425</v>
      </c>
      <c r="C9609" s="92" t="s">
        <v>20434</v>
      </c>
      <c r="D9609" s="92" t="s">
        <v>16114</v>
      </c>
      <c r="E9609" s="104">
        <v>8.16</v>
      </c>
    </row>
    <row r="9610" spans="2:5" ht="50.1" customHeight="1">
      <c r="B9610" s="92">
        <v>11519</v>
      </c>
      <c r="C9610" s="92" t="s">
        <v>20435</v>
      </c>
      <c r="D9610" s="92" t="s">
        <v>6215</v>
      </c>
      <c r="E9610" s="104">
        <v>23.74</v>
      </c>
    </row>
    <row r="9611" spans="2:5" ht="50.1" customHeight="1">
      <c r="B9611" s="92">
        <v>11520</v>
      </c>
      <c r="C9611" s="92" t="s">
        <v>20436</v>
      </c>
      <c r="D9611" s="92" t="s">
        <v>6215</v>
      </c>
      <c r="E9611" s="104">
        <v>9.41</v>
      </c>
    </row>
    <row r="9612" spans="2:5" ht="50.1" customHeight="1">
      <c r="B9612" s="92">
        <v>11518</v>
      </c>
      <c r="C9612" s="92" t="s">
        <v>20437</v>
      </c>
      <c r="D9612" s="92" t="s">
        <v>6215</v>
      </c>
      <c r="E9612" s="104">
        <v>27.4</v>
      </c>
    </row>
    <row r="9613" spans="2:5" ht="50.1" customHeight="1">
      <c r="B9613" s="92">
        <v>38473</v>
      </c>
      <c r="C9613" s="92" t="s">
        <v>20438</v>
      </c>
      <c r="D9613" s="92" t="s">
        <v>16114</v>
      </c>
      <c r="E9613" s="104">
        <v>65.87</v>
      </c>
    </row>
    <row r="9614" spans="2:5" ht="50.1" customHeight="1">
      <c r="B9614" s="92">
        <v>4244</v>
      </c>
      <c r="C9614" s="92" t="s">
        <v>20439</v>
      </c>
      <c r="D9614" s="92" t="s">
        <v>16113</v>
      </c>
      <c r="E9614" s="104">
        <v>12.69</v>
      </c>
    </row>
    <row r="9615" spans="2:5" ht="50.1" customHeight="1">
      <c r="B9615" s="92">
        <v>40977</v>
      </c>
      <c r="C9615" s="92" t="s">
        <v>20440</v>
      </c>
      <c r="D9615" s="92" t="s">
        <v>16119</v>
      </c>
      <c r="E9615" s="104">
        <v>2248.9499999999998</v>
      </c>
    </row>
    <row r="9616" spans="2:5" ht="50.1" customHeight="1">
      <c r="B9616" s="92">
        <v>2742</v>
      </c>
      <c r="C9616" s="92" t="s">
        <v>20441</v>
      </c>
      <c r="D9616" s="92" t="s">
        <v>16115</v>
      </c>
      <c r="E9616" s="104">
        <v>2.02</v>
      </c>
    </row>
    <row r="9617" spans="2:5" ht="50.1" customHeight="1">
      <c r="B9617" s="92">
        <v>2748</v>
      </c>
      <c r="C9617" s="92" t="s">
        <v>20442</v>
      </c>
      <c r="D9617" s="92" t="s">
        <v>16115</v>
      </c>
      <c r="E9617" s="104">
        <v>5.93</v>
      </c>
    </row>
    <row r="9618" spans="2:5" ht="50.1" customHeight="1">
      <c r="B9618" s="92">
        <v>2736</v>
      </c>
      <c r="C9618" s="92" t="s">
        <v>20443</v>
      </c>
      <c r="D9618" s="92" t="s">
        <v>16115</v>
      </c>
      <c r="E9618" s="104">
        <v>8.27</v>
      </c>
    </row>
    <row r="9619" spans="2:5" ht="50.1" customHeight="1">
      <c r="B9619" s="92">
        <v>2745</v>
      </c>
      <c r="C9619" s="92" t="s">
        <v>20444</v>
      </c>
      <c r="D9619" s="92" t="s">
        <v>16115</v>
      </c>
      <c r="E9619" s="104">
        <v>1.67</v>
      </c>
    </row>
    <row r="9620" spans="2:5" ht="50.1" customHeight="1">
      <c r="B9620" s="92">
        <v>2751</v>
      </c>
      <c r="C9620" s="92" t="s">
        <v>20445</v>
      </c>
      <c r="D9620" s="92" t="s">
        <v>16115</v>
      </c>
      <c r="E9620" s="104">
        <v>2.14</v>
      </c>
    </row>
    <row r="9621" spans="2:5" ht="50.1" customHeight="1">
      <c r="B9621" s="92">
        <v>14439</v>
      </c>
      <c r="C9621" s="92" t="s">
        <v>20446</v>
      </c>
      <c r="D9621" s="92" t="s">
        <v>16115</v>
      </c>
      <c r="E9621" s="104">
        <v>1.89</v>
      </c>
    </row>
    <row r="9622" spans="2:5" ht="50.1" customHeight="1">
      <c r="B9622" s="92">
        <v>2731</v>
      </c>
      <c r="C9622" s="92" t="s">
        <v>20447</v>
      </c>
      <c r="D9622" s="92" t="s">
        <v>16115</v>
      </c>
      <c r="E9622" s="104">
        <v>41.93</v>
      </c>
    </row>
    <row r="9623" spans="2:5" ht="50.1" customHeight="1">
      <c r="B9623" s="92">
        <v>21138</v>
      </c>
      <c r="C9623" s="92" t="s">
        <v>20448</v>
      </c>
      <c r="D9623" s="92" t="s">
        <v>16115</v>
      </c>
      <c r="E9623" s="104">
        <v>4.55</v>
      </c>
    </row>
    <row r="9624" spans="2:5" ht="50.1" customHeight="1">
      <c r="B9624" s="92">
        <v>2747</v>
      </c>
      <c r="C9624" s="92" t="s">
        <v>20449</v>
      </c>
      <c r="D9624" s="92" t="s">
        <v>16115</v>
      </c>
      <c r="E9624" s="104">
        <v>11.24</v>
      </c>
    </row>
    <row r="9625" spans="2:5" ht="50.1" customHeight="1">
      <c r="B9625" s="92">
        <v>4115</v>
      </c>
      <c r="C9625" s="92" t="s">
        <v>20450</v>
      </c>
      <c r="D9625" s="92" t="s">
        <v>16115</v>
      </c>
      <c r="E9625" s="104">
        <v>8.8000000000000007</v>
      </c>
    </row>
    <row r="9626" spans="2:5" ht="50.1" customHeight="1">
      <c r="B9626" s="92">
        <v>2729</v>
      </c>
      <c r="C9626" s="92" t="s">
        <v>20451</v>
      </c>
      <c r="D9626" s="92" t="s">
        <v>16114</v>
      </c>
      <c r="E9626" s="104">
        <v>10.6</v>
      </c>
    </row>
    <row r="9627" spans="2:5" ht="50.1" customHeight="1">
      <c r="B9627" s="92">
        <v>4119</v>
      </c>
      <c r="C9627" s="92" t="s">
        <v>20452</v>
      </c>
      <c r="D9627" s="92" t="s">
        <v>16115</v>
      </c>
      <c r="E9627" s="104">
        <v>17.71</v>
      </c>
    </row>
    <row r="9628" spans="2:5" ht="50.1" customHeight="1">
      <c r="B9628" s="92">
        <v>2794</v>
      </c>
      <c r="C9628" s="92" t="s">
        <v>20453</v>
      </c>
      <c r="D9628" s="92" t="s">
        <v>16115</v>
      </c>
      <c r="E9628" s="104">
        <v>43.73</v>
      </c>
    </row>
    <row r="9629" spans="2:5" ht="50.1" customHeight="1">
      <c r="B9629" s="92">
        <v>2788</v>
      </c>
      <c r="C9629" s="92" t="s">
        <v>20454</v>
      </c>
      <c r="D9629" s="92" t="s">
        <v>16115</v>
      </c>
      <c r="E9629" s="104">
        <v>88.41</v>
      </c>
    </row>
    <row r="9630" spans="2:5" ht="50.1" customHeight="1">
      <c r="B9630" s="92">
        <v>4006</v>
      </c>
      <c r="C9630" s="92" t="s">
        <v>20455</v>
      </c>
      <c r="D9630" s="92" t="s">
        <v>16118</v>
      </c>
      <c r="E9630" s="104">
        <v>942.64</v>
      </c>
    </row>
    <row r="9631" spans="2:5" ht="50.1" customHeight="1">
      <c r="B9631" s="92">
        <v>36151</v>
      </c>
      <c r="C9631" s="92" t="s">
        <v>20456</v>
      </c>
      <c r="D9631" s="92" t="s">
        <v>16114</v>
      </c>
      <c r="E9631" s="104">
        <v>22.58</v>
      </c>
    </row>
    <row r="9632" spans="2:5" ht="50.1" customHeight="1">
      <c r="B9632" s="92">
        <v>37457</v>
      </c>
      <c r="C9632" s="92" t="s">
        <v>20457</v>
      </c>
      <c r="D9632" s="92" t="s">
        <v>16115</v>
      </c>
      <c r="E9632" s="104">
        <v>1.95</v>
      </c>
    </row>
    <row r="9633" spans="2:5" ht="50.1" customHeight="1">
      <c r="B9633" s="92">
        <v>37456</v>
      </c>
      <c r="C9633" s="92" t="s">
        <v>20458</v>
      </c>
      <c r="D9633" s="92" t="s">
        <v>16115</v>
      </c>
      <c r="E9633" s="104">
        <v>1.03</v>
      </c>
    </row>
    <row r="9634" spans="2:5" ht="50.1" customHeight="1">
      <c r="B9634" s="92">
        <v>37461</v>
      </c>
      <c r="C9634" s="92" t="s">
        <v>20459</v>
      </c>
      <c r="D9634" s="92" t="s">
        <v>16115</v>
      </c>
      <c r="E9634" s="104">
        <v>7.24</v>
      </c>
    </row>
    <row r="9635" spans="2:5" ht="50.1" customHeight="1">
      <c r="B9635" s="92">
        <v>37460</v>
      </c>
      <c r="C9635" s="92" t="s">
        <v>20460</v>
      </c>
      <c r="D9635" s="92" t="s">
        <v>16115</v>
      </c>
      <c r="E9635" s="104">
        <v>9.89</v>
      </c>
    </row>
    <row r="9636" spans="2:5" ht="50.1" customHeight="1">
      <c r="B9636" s="92">
        <v>37458</v>
      </c>
      <c r="C9636" s="92" t="s">
        <v>20461</v>
      </c>
      <c r="D9636" s="92" t="s">
        <v>16115</v>
      </c>
      <c r="E9636" s="104">
        <v>2.9</v>
      </c>
    </row>
    <row r="9637" spans="2:5" ht="50.1" customHeight="1">
      <c r="B9637" s="92">
        <v>37454</v>
      </c>
      <c r="C9637" s="92" t="s">
        <v>20462</v>
      </c>
      <c r="D9637" s="92" t="s">
        <v>16115</v>
      </c>
      <c r="E9637" s="104">
        <v>0.76</v>
      </c>
    </row>
    <row r="9638" spans="2:5" ht="50.1" customHeight="1">
      <c r="B9638" s="92">
        <v>37455</v>
      </c>
      <c r="C9638" s="92" t="s">
        <v>20463</v>
      </c>
      <c r="D9638" s="92" t="s">
        <v>16115</v>
      </c>
      <c r="E9638" s="104">
        <v>1.28</v>
      </c>
    </row>
    <row r="9639" spans="2:5" ht="50.1" customHeight="1">
      <c r="B9639" s="92">
        <v>37459</v>
      </c>
      <c r="C9639" s="92" t="s">
        <v>20464</v>
      </c>
      <c r="D9639" s="92" t="s">
        <v>16115</v>
      </c>
      <c r="E9639" s="104">
        <v>4.07</v>
      </c>
    </row>
    <row r="9640" spans="2:5" ht="50.1" customHeight="1">
      <c r="B9640" s="92">
        <v>21029</v>
      </c>
      <c r="C9640" s="92" t="s">
        <v>20465</v>
      </c>
      <c r="D9640" s="92" t="s">
        <v>16114</v>
      </c>
      <c r="E9640" s="104">
        <v>220</v>
      </c>
    </row>
    <row r="9641" spans="2:5" ht="50.1" customHeight="1">
      <c r="B9641" s="92">
        <v>21030</v>
      </c>
      <c r="C9641" s="92" t="s">
        <v>20466</v>
      </c>
      <c r="D9641" s="92" t="s">
        <v>16114</v>
      </c>
      <c r="E9641" s="104">
        <v>271.18</v>
      </c>
    </row>
    <row r="9642" spans="2:5" ht="50.1" customHeight="1">
      <c r="B9642" s="92">
        <v>21031</v>
      </c>
      <c r="C9642" s="92" t="s">
        <v>20467</v>
      </c>
      <c r="D9642" s="92" t="s">
        <v>16114</v>
      </c>
      <c r="E9642" s="104">
        <v>337.62</v>
      </c>
    </row>
    <row r="9643" spans="2:5" ht="50.1" customHeight="1">
      <c r="B9643" s="92">
        <v>21032</v>
      </c>
      <c r="C9643" s="92" t="s">
        <v>20468</v>
      </c>
      <c r="D9643" s="92" t="s">
        <v>16114</v>
      </c>
      <c r="E9643" s="104">
        <v>360.49</v>
      </c>
    </row>
    <row r="9644" spans="2:5" ht="50.1" customHeight="1">
      <c r="B9644" s="92">
        <v>37527</v>
      </c>
      <c r="C9644" s="92" t="s">
        <v>20469</v>
      </c>
      <c r="D9644" s="92" t="s">
        <v>16114</v>
      </c>
      <c r="E9644" s="104">
        <v>325.64</v>
      </c>
    </row>
    <row r="9645" spans="2:5" ht="50.1" customHeight="1">
      <c r="B9645" s="92">
        <v>37528</v>
      </c>
      <c r="C9645" s="92" t="s">
        <v>20470</v>
      </c>
      <c r="D9645" s="92" t="s">
        <v>16114</v>
      </c>
      <c r="E9645" s="104">
        <v>388.26</v>
      </c>
    </row>
    <row r="9646" spans="2:5" ht="50.1" customHeight="1">
      <c r="B9646" s="92">
        <v>37529</v>
      </c>
      <c r="C9646" s="92" t="s">
        <v>20471</v>
      </c>
      <c r="D9646" s="92" t="s">
        <v>16114</v>
      </c>
      <c r="E9646" s="104">
        <v>392.07</v>
      </c>
    </row>
    <row r="9647" spans="2:5" ht="50.1" customHeight="1">
      <c r="B9647" s="92">
        <v>37530</v>
      </c>
      <c r="C9647" s="92" t="s">
        <v>20472</v>
      </c>
      <c r="D9647" s="92" t="s">
        <v>16114</v>
      </c>
      <c r="E9647" s="104">
        <v>511.88</v>
      </c>
    </row>
    <row r="9648" spans="2:5" ht="50.1" customHeight="1">
      <c r="B9648" s="92">
        <v>21034</v>
      </c>
      <c r="C9648" s="92" t="s">
        <v>20473</v>
      </c>
      <c r="D9648" s="92" t="s">
        <v>16114</v>
      </c>
      <c r="E9648" s="104">
        <v>436.73</v>
      </c>
    </row>
    <row r="9649" spans="2:5" ht="50.1" customHeight="1">
      <c r="B9649" s="92">
        <v>37531</v>
      </c>
      <c r="C9649" s="92" t="s">
        <v>20474</v>
      </c>
      <c r="D9649" s="92" t="s">
        <v>16114</v>
      </c>
      <c r="E9649" s="104">
        <v>550</v>
      </c>
    </row>
    <row r="9650" spans="2:5" ht="50.1" customHeight="1">
      <c r="B9650" s="92">
        <v>21036</v>
      </c>
      <c r="C9650" s="92" t="s">
        <v>20475</v>
      </c>
      <c r="D9650" s="92" t="s">
        <v>16114</v>
      </c>
      <c r="E9650" s="104">
        <v>668.71</v>
      </c>
    </row>
    <row r="9651" spans="2:5" ht="50.1" customHeight="1">
      <c r="B9651" s="92">
        <v>21037</v>
      </c>
      <c r="C9651" s="92" t="s">
        <v>20476</v>
      </c>
      <c r="D9651" s="92" t="s">
        <v>16114</v>
      </c>
      <c r="E9651" s="104">
        <v>762.37</v>
      </c>
    </row>
    <row r="9652" spans="2:5" ht="50.1" customHeight="1">
      <c r="B9652" s="92">
        <v>20185</v>
      </c>
      <c r="C9652" s="92" t="s">
        <v>20477</v>
      </c>
      <c r="D9652" s="92" t="s">
        <v>16115</v>
      </c>
      <c r="E9652" s="104">
        <v>11.78</v>
      </c>
    </row>
    <row r="9653" spans="2:5" ht="50.1" customHeight="1">
      <c r="B9653" s="92">
        <v>20260</v>
      </c>
      <c r="C9653" s="92" t="s">
        <v>20478</v>
      </c>
      <c r="D9653" s="92" t="s">
        <v>16114</v>
      </c>
      <c r="E9653" s="104">
        <v>9.4700000000000006</v>
      </c>
    </row>
    <row r="9654" spans="2:5" ht="50.1" customHeight="1">
      <c r="B9654" s="92">
        <v>37523</v>
      </c>
      <c r="C9654" s="92" t="s">
        <v>20479</v>
      </c>
      <c r="D9654" s="92" t="s">
        <v>16114</v>
      </c>
      <c r="E9654" s="104">
        <v>398826.33</v>
      </c>
    </row>
    <row r="9655" spans="2:5" ht="50.1" customHeight="1">
      <c r="B9655" s="92">
        <v>37515</v>
      </c>
      <c r="C9655" s="92" t="s">
        <v>20480</v>
      </c>
      <c r="D9655" s="92" t="s">
        <v>16114</v>
      </c>
      <c r="E9655" s="104">
        <v>354577</v>
      </c>
    </row>
    <row r="9656" spans="2:5" ht="50.1" customHeight="1">
      <c r="B9656" s="92">
        <v>12899</v>
      </c>
      <c r="C9656" s="92" t="s">
        <v>20481</v>
      </c>
      <c r="D9656" s="92" t="s">
        <v>16114</v>
      </c>
      <c r="E9656" s="104">
        <v>100.35</v>
      </c>
    </row>
    <row r="9657" spans="2:5" ht="50.1" customHeight="1">
      <c r="B9657" s="92">
        <v>12898</v>
      </c>
      <c r="C9657" s="92" t="s">
        <v>20482</v>
      </c>
      <c r="D9657" s="92" t="s">
        <v>16114</v>
      </c>
      <c r="E9657" s="104">
        <v>159.18</v>
      </c>
    </row>
    <row r="9658" spans="2:5" ht="50.1" customHeight="1">
      <c r="B9658" s="92">
        <v>42528</v>
      </c>
      <c r="C9658" s="92" t="s">
        <v>20483</v>
      </c>
      <c r="D9658" s="92" t="s">
        <v>16112</v>
      </c>
      <c r="E9658" s="104">
        <v>6.58</v>
      </c>
    </row>
    <row r="9659" spans="2:5" ht="50.1" customHeight="1">
      <c r="B9659" s="92">
        <v>39696</v>
      </c>
      <c r="C9659" s="92" t="s">
        <v>20484</v>
      </c>
      <c r="D9659" s="92" t="s">
        <v>16112</v>
      </c>
      <c r="E9659" s="104">
        <v>4.63</v>
      </c>
    </row>
    <row r="9660" spans="2:5" ht="50.1" customHeight="1">
      <c r="B9660" s="92">
        <v>39700</v>
      </c>
      <c r="C9660" s="92" t="s">
        <v>20485</v>
      </c>
      <c r="D9660" s="92" t="s">
        <v>16112</v>
      </c>
      <c r="E9660" s="104">
        <v>17.55</v>
      </c>
    </row>
    <row r="9661" spans="2:5" ht="50.1" customHeight="1">
      <c r="B9661" s="92">
        <v>11621</v>
      </c>
      <c r="C9661" s="92" t="s">
        <v>20486</v>
      </c>
      <c r="D9661" s="92" t="s">
        <v>16112</v>
      </c>
      <c r="E9661" s="104">
        <v>34.92</v>
      </c>
    </row>
    <row r="9662" spans="2:5" ht="50.1" customHeight="1">
      <c r="B9662" s="92">
        <v>4014</v>
      </c>
      <c r="C9662" s="92" t="s">
        <v>20487</v>
      </c>
      <c r="D9662" s="92" t="s">
        <v>16112</v>
      </c>
      <c r="E9662" s="104">
        <v>36.130000000000003</v>
      </c>
    </row>
    <row r="9663" spans="2:5" ht="50.1" customHeight="1">
      <c r="B9663" s="92">
        <v>4015</v>
      </c>
      <c r="C9663" s="92" t="s">
        <v>20488</v>
      </c>
      <c r="D9663" s="92" t="s">
        <v>16112</v>
      </c>
      <c r="E9663" s="104">
        <v>44.37</v>
      </c>
    </row>
    <row r="9664" spans="2:5" ht="50.1" customHeight="1">
      <c r="B9664" s="92">
        <v>4017</v>
      </c>
      <c r="C9664" s="92" t="s">
        <v>20489</v>
      </c>
      <c r="D9664" s="92" t="s">
        <v>16112</v>
      </c>
      <c r="E9664" s="104">
        <v>64.56</v>
      </c>
    </row>
    <row r="9665" spans="2:5" ht="50.1" customHeight="1">
      <c r="B9665" s="92">
        <v>4016</v>
      </c>
      <c r="C9665" s="92" t="s">
        <v>20490</v>
      </c>
      <c r="D9665" s="92" t="s">
        <v>16112</v>
      </c>
      <c r="E9665" s="104">
        <v>25.5</v>
      </c>
    </row>
    <row r="9666" spans="2:5" ht="50.1" customHeight="1">
      <c r="B9666" s="92">
        <v>39699</v>
      </c>
      <c r="C9666" s="92" t="s">
        <v>20491</v>
      </c>
      <c r="D9666" s="92" t="s">
        <v>16112</v>
      </c>
      <c r="E9666" s="104">
        <v>8.64</v>
      </c>
    </row>
    <row r="9667" spans="2:5" ht="50.1" customHeight="1">
      <c r="B9667" s="92">
        <v>38544</v>
      </c>
      <c r="C9667" s="92" t="s">
        <v>20492</v>
      </c>
      <c r="D9667" s="92" t="s">
        <v>16112</v>
      </c>
      <c r="E9667" s="104">
        <v>6.54</v>
      </c>
    </row>
    <row r="9668" spans="2:5" ht="50.1" customHeight="1">
      <c r="B9668" s="92">
        <v>38545</v>
      </c>
      <c r="C9668" s="92" t="s">
        <v>20493</v>
      </c>
      <c r="D9668" s="92" t="s">
        <v>16112</v>
      </c>
      <c r="E9668" s="104">
        <v>4.2</v>
      </c>
    </row>
    <row r="9669" spans="2:5" ht="50.1" customHeight="1">
      <c r="B9669" s="92">
        <v>42527</v>
      </c>
      <c r="C9669" s="92" t="s">
        <v>20494</v>
      </c>
      <c r="D9669" s="92" t="s">
        <v>16112</v>
      </c>
      <c r="E9669" s="104">
        <v>17.39</v>
      </c>
    </row>
    <row r="9670" spans="2:5" ht="50.1" customHeight="1">
      <c r="B9670" s="92">
        <v>39323</v>
      </c>
      <c r="C9670" s="92" t="s">
        <v>20495</v>
      </c>
      <c r="D9670" s="92" t="s">
        <v>16112</v>
      </c>
      <c r="E9670" s="104">
        <v>16.04</v>
      </c>
    </row>
    <row r="9671" spans="2:5" ht="50.1" customHeight="1">
      <c r="B9671" s="92">
        <v>626</v>
      </c>
      <c r="C9671" s="92" t="s">
        <v>20496</v>
      </c>
      <c r="D9671" s="92" t="s">
        <v>16116</v>
      </c>
      <c r="E9671" s="104">
        <v>13.57</v>
      </c>
    </row>
    <row r="9672" spans="2:5" ht="50.1" customHeight="1">
      <c r="B9672" s="92">
        <v>25860</v>
      </c>
      <c r="C9672" s="92" t="s">
        <v>20497</v>
      </c>
      <c r="D9672" s="92" t="s">
        <v>16112</v>
      </c>
      <c r="E9672" s="104">
        <v>8.64</v>
      </c>
    </row>
    <row r="9673" spans="2:5" ht="50.1" customHeight="1">
      <c r="B9673" s="92">
        <v>25861</v>
      </c>
      <c r="C9673" s="92" t="s">
        <v>20498</v>
      </c>
      <c r="D9673" s="92" t="s">
        <v>16112</v>
      </c>
      <c r="E9673" s="104">
        <v>13.04</v>
      </c>
    </row>
    <row r="9674" spans="2:5" ht="50.1" customHeight="1">
      <c r="B9674" s="92">
        <v>25862</v>
      </c>
      <c r="C9674" s="92" t="s">
        <v>20499</v>
      </c>
      <c r="D9674" s="92" t="s">
        <v>16112</v>
      </c>
      <c r="E9674" s="104">
        <v>13.84</v>
      </c>
    </row>
    <row r="9675" spans="2:5" ht="50.1" customHeight="1">
      <c r="B9675" s="92">
        <v>25863</v>
      </c>
      <c r="C9675" s="92" t="s">
        <v>20500</v>
      </c>
      <c r="D9675" s="92" t="s">
        <v>16112</v>
      </c>
      <c r="E9675" s="104">
        <v>17.3</v>
      </c>
    </row>
    <row r="9676" spans="2:5" ht="50.1" customHeight="1">
      <c r="B9676" s="92">
        <v>25864</v>
      </c>
      <c r="C9676" s="92" t="s">
        <v>20501</v>
      </c>
      <c r="D9676" s="92" t="s">
        <v>16112</v>
      </c>
      <c r="E9676" s="104">
        <v>25.94</v>
      </c>
    </row>
    <row r="9677" spans="2:5" ht="50.1" customHeight="1">
      <c r="B9677" s="92">
        <v>25865</v>
      </c>
      <c r="C9677" s="92" t="s">
        <v>20502</v>
      </c>
      <c r="D9677" s="92" t="s">
        <v>16112</v>
      </c>
      <c r="E9677" s="104">
        <v>34.76</v>
      </c>
    </row>
    <row r="9678" spans="2:5" ht="50.1" customHeight="1">
      <c r="B9678" s="92">
        <v>25866</v>
      </c>
      <c r="C9678" s="92" t="s">
        <v>20503</v>
      </c>
      <c r="D9678" s="92" t="s">
        <v>16112</v>
      </c>
      <c r="E9678" s="104">
        <v>43.16</v>
      </c>
    </row>
    <row r="9679" spans="2:5" ht="50.1" customHeight="1">
      <c r="B9679" s="92">
        <v>25868</v>
      </c>
      <c r="C9679" s="92" t="s">
        <v>20504</v>
      </c>
      <c r="D9679" s="92" t="s">
        <v>16112</v>
      </c>
      <c r="E9679" s="104">
        <v>9.6300000000000008</v>
      </c>
    </row>
    <row r="9680" spans="2:5" ht="50.1" customHeight="1">
      <c r="B9680" s="92">
        <v>25869</v>
      </c>
      <c r="C9680" s="92" t="s">
        <v>20505</v>
      </c>
      <c r="D9680" s="92" t="s">
        <v>16112</v>
      </c>
      <c r="E9680" s="104">
        <v>13.6</v>
      </c>
    </row>
    <row r="9681" spans="2:5" ht="50.1" customHeight="1">
      <c r="B9681" s="92">
        <v>25870</v>
      </c>
      <c r="C9681" s="92" t="s">
        <v>20506</v>
      </c>
      <c r="D9681" s="92" t="s">
        <v>16112</v>
      </c>
      <c r="E9681" s="104">
        <v>15.41</v>
      </c>
    </row>
    <row r="9682" spans="2:5" ht="50.1" customHeight="1">
      <c r="B9682" s="92">
        <v>25871</v>
      </c>
      <c r="C9682" s="92" t="s">
        <v>20507</v>
      </c>
      <c r="D9682" s="92" t="s">
        <v>16112</v>
      </c>
      <c r="E9682" s="104">
        <v>18.920000000000002</v>
      </c>
    </row>
    <row r="9683" spans="2:5" ht="50.1" customHeight="1">
      <c r="B9683" s="92">
        <v>25867</v>
      </c>
      <c r="C9683" s="92" t="s">
        <v>20508</v>
      </c>
      <c r="D9683" s="92" t="s">
        <v>16112</v>
      </c>
      <c r="E9683" s="104">
        <v>28.01</v>
      </c>
    </row>
    <row r="9684" spans="2:5" ht="50.1" customHeight="1">
      <c r="B9684" s="92">
        <v>25872</v>
      </c>
      <c r="C9684" s="92" t="s">
        <v>20509</v>
      </c>
      <c r="D9684" s="92" t="s">
        <v>16112</v>
      </c>
      <c r="E9684" s="104">
        <v>37.86</v>
      </c>
    </row>
    <row r="9685" spans="2:5" ht="50.1" customHeight="1">
      <c r="B9685" s="92">
        <v>25873</v>
      </c>
      <c r="C9685" s="92" t="s">
        <v>20510</v>
      </c>
      <c r="D9685" s="92" t="s">
        <v>16112</v>
      </c>
      <c r="E9685" s="104">
        <v>47.22</v>
      </c>
    </row>
    <row r="9686" spans="2:5" ht="50.1" customHeight="1">
      <c r="B9686" s="92">
        <v>40637</v>
      </c>
      <c r="C9686" s="92" t="s">
        <v>20511</v>
      </c>
      <c r="D9686" s="92" t="s">
        <v>16114</v>
      </c>
      <c r="E9686" s="104">
        <v>505925.24</v>
      </c>
    </row>
    <row r="9687" spans="2:5" ht="50.1" customHeight="1">
      <c r="B9687" s="92">
        <v>13836</v>
      </c>
      <c r="C9687" s="92" t="s">
        <v>20512</v>
      </c>
      <c r="D9687" s="92" t="s">
        <v>16114</v>
      </c>
      <c r="E9687" s="104">
        <v>78291.97</v>
      </c>
    </row>
    <row r="9688" spans="2:5" ht="50.1" customHeight="1">
      <c r="B9688" s="92">
        <v>14534</v>
      </c>
      <c r="C9688" s="92" t="s">
        <v>20513</v>
      </c>
      <c r="D9688" s="92" t="s">
        <v>16114</v>
      </c>
      <c r="E9688" s="104">
        <v>32775.089999999997</v>
      </c>
    </row>
    <row r="9689" spans="2:5" ht="50.1" customHeight="1">
      <c r="B9689" s="92">
        <v>14619</v>
      </c>
      <c r="C9689" s="92" t="s">
        <v>20514</v>
      </c>
      <c r="D9689" s="92" t="s">
        <v>16114</v>
      </c>
      <c r="E9689" s="104">
        <v>9956.1200000000008</v>
      </c>
    </row>
    <row r="9690" spans="2:5" ht="50.1" customHeight="1">
      <c r="B9690" s="92">
        <v>14535</v>
      </c>
      <c r="C9690" s="92" t="s">
        <v>20515</v>
      </c>
      <c r="D9690" s="92" t="s">
        <v>16114</v>
      </c>
      <c r="E9690" s="104">
        <v>325295.92</v>
      </c>
    </row>
    <row r="9691" spans="2:5" ht="50.1" customHeight="1">
      <c r="B9691" s="92">
        <v>39813</v>
      </c>
      <c r="C9691" s="92" t="s">
        <v>20516</v>
      </c>
      <c r="D9691" s="92" t="s">
        <v>16114</v>
      </c>
      <c r="E9691" s="104">
        <v>17291.87</v>
      </c>
    </row>
    <row r="9692" spans="2:5" ht="50.1" customHeight="1">
      <c r="B9692" s="92">
        <v>40403</v>
      </c>
      <c r="C9692" s="92" t="s">
        <v>20517</v>
      </c>
      <c r="D9692" s="92" t="s">
        <v>16114</v>
      </c>
      <c r="E9692" s="104">
        <v>572.70000000000005</v>
      </c>
    </row>
    <row r="9693" spans="2:5" ht="50.1" customHeight="1">
      <c r="B9693" s="92">
        <v>12868</v>
      </c>
      <c r="C9693" s="92" t="s">
        <v>20518</v>
      </c>
      <c r="D9693" s="92" t="s">
        <v>16113</v>
      </c>
      <c r="E9693" s="104">
        <v>14.83</v>
      </c>
    </row>
    <row r="9694" spans="2:5" ht="50.1" customHeight="1">
      <c r="B9694" s="92">
        <v>40916</v>
      </c>
      <c r="C9694" s="92" t="s">
        <v>20519</v>
      </c>
      <c r="D9694" s="92" t="s">
        <v>16119</v>
      </c>
      <c r="E9694" s="104">
        <v>2625.35</v>
      </c>
    </row>
    <row r="9695" spans="2:5" ht="50.1" customHeight="1">
      <c r="B9695" s="92">
        <v>4755</v>
      </c>
      <c r="C9695" s="92" t="s">
        <v>20520</v>
      </c>
      <c r="D9695" s="92" t="s">
        <v>16113</v>
      </c>
      <c r="E9695" s="104">
        <v>14.81</v>
      </c>
    </row>
    <row r="9696" spans="2:5" ht="50.1" customHeight="1">
      <c r="B9696" s="92">
        <v>41067</v>
      </c>
      <c r="C9696" s="92" t="s">
        <v>20521</v>
      </c>
      <c r="D9696" s="92" t="s">
        <v>16119</v>
      </c>
      <c r="E9696" s="104">
        <v>2624.4</v>
      </c>
    </row>
    <row r="9697" spans="2:5" ht="50.1" customHeight="1">
      <c r="B9697" s="92">
        <v>38463</v>
      </c>
      <c r="C9697" s="92" t="s">
        <v>20522</v>
      </c>
      <c r="D9697" s="92" t="s">
        <v>16114</v>
      </c>
      <c r="E9697" s="104">
        <v>16</v>
      </c>
    </row>
    <row r="9698" spans="2:5" ht="50.1" customHeight="1">
      <c r="B9698" s="92">
        <v>40703</v>
      </c>
      <c r="C9698" s="92" t="s">
        <v>20523</v>
      </c>
      <c r="D9698" s="92" t="s">
        <v>16114</v>
      </c>
      <c r="E9698" s="104">
        <v>5350</v>
      </c>
    </row>
    <row r="9699" spans="2:5" ht="50.1" customHeight="1">
      <c r="B9699" s="92">
        <v>14531</v>
      </c>
      <c r="C9699" s="92" t="s">
        <v>20524</v>
      </c>
      <c r="D9699" s="92" t="s">
        <v>16114</v>
      </c>
      <c r="E9699" s="104">
        <v>9974.41</v>
      </c>
    </row>
    <row r="9700" spans="2:5" ht="50.1" customHeight="1">
      <c r="B9700" s="92">
        <v>36533</v>
      </c>
      <c r="C9700" s="92" t="s">
        <v>20525</v>
      </c>
      <c r="D9700" s="92" t="s">
        <v>16114</v>
      </c>
      <c r="E9700" s="104">
        <v>11478</v>
      </c>
    </row>
    <row r="9701" spans="2:5" ht="50.1" customHeight="1">
      <c r="B9701" s="92">
        <v>11616</v>
      </c>
      <c r="C9701" s="92" t="s">
        <v>20526</v>
      </c>
      <c r="D9701" s="92" t="s">
        <v>16114</v>
      </c>
      <c r="E9701" s="104">
        <v>10840.8</v>
      </c>
    </row>
    <row r="9702" spans="2:5" ht="50.1" customHeight="1">
      <c r="B9702" s="92">
        <v>41898</v>
      </c>
      <c r="C9702" s="92" t="s">
        <v>20527</v>
      </c>
      <c r="D9702" s="92" t="s">
        <v>16114</v>
      </c>
      <c r="E9702" s="104">
        <v>12197.38</v>
      </c>
    </row>
    <row r="9703" spans="2:5" ht="50.1" customHeight="1">
      <c r="B9703" s="92">
        <v>13447</v>
      </c>
      <c r="C9703" s="92" t="s">
        <v>20528</v>
      </c>
      <c r="D9703" s="92" t="s">
        <v>16114</v>
      </c>
      <c r="E9703" s="104">
        <v>22444.01</v>
      </c>
    </row>
    <row r="9704" spans="2:5" ht="50.1" customHeight="1">
      <c r="B9704" s="92">
        <v>14529</v>
      </c>
      <c r="C9704" s="92" t="s">
        <v>20529</v>
      </c>
      <c r="D9704" s="92" t="s">
        <v>16114</v>
      </c>
      <c r="E9704" s="104">
        <v>12552.36</v>
      </c>
    </row>
    <row r="9705" spans="2:5" ht="50.1" customHeight="1">
      <c r="B9705" s="92">
        <v>10747</v>
      </c>
      <c r="C9705" s="92" t="s">
        <v>20530</v>
      </c>
      <c r="D9705" s="92" t="s">
        <v>16114</v>
      </c>
      <c r="E9705" s="104">
        <v>12315.79</v>
      </c>
    </row>
    <row r="9706" spans="2:5" ht="50.1" customHeight="1">
      <c r="B9706" s="92">
        <v>36141</v>
      </c>
      <c r="C9706" s="92" t="s">
        <v>20531</v>
      </c>
      <c r="D9706" s="92" t="s">
        <v>16114</v>
      </c>
      <c r="E9706" s="104">
        <v>30.48</v>
      </c>
    </row>
    <row r="9707" spans="2:5" ht="50.1" customHeight="1">
      <c r="B9707" s="92">
        <v>4053</v>
      </c>
      <c r="C9707" s="92" t="s">
        <v>20532</v>
      </c>
      <c r="D9707" s="92" t="s">
        <v>6218</v>
      </c>
      <c r="E9707" s="104">
        <v>56.79</v>
      </c>
    </row>
    <row r="9708" spans="2:5" ht="50.1" customHeight="1">
      <c r="B9708" s="92">
        <v>4052</v>
      </c>
      <c r="C9708" s="92" t="s">
        <v>20533</v>
      </c>
      <c r="D9708" s="92" t="s">
        <v>6214</v>
      </c>
      <c r="E9708" s="104">
        <v>115.84</v>
      </c>
    </row>
    <row r="9709" spans="2:5" ht="50.1" customHeight="1">
      <c r="B9709" s="92">
        <v>4056</v>
      </c>
      <c r="C9709" s="92" t="s">
        <v>20534</v>
      </c>
      <c r="D9709" s="92" t="s">
        <v>6218</v>
      </c>
      <c r="E9709" s="104">
        <v>29.86</v>
      </c>
    </row>
    <row r="9710" spans="2:5" ht="50.1" customHeight="1">
      <c r="B9710" s="92">
        <v>4051</v>
      </c>
      <c r="C9710" s="92" t="s">
        <v>20535</v>
      </c>
      <c r="D9710" s="92" t="s">
        <v>6214</v>
      </c>
      <c r="E9710" s="104">
        <v>74.55</v>
      </c>
    </row>
    <row r="9711" spans="2:5" ht="50.1" customHeight="1">
      <c r="B9711" s="92">
        <v>4048</v>
      </c>
      <c r="C9711" s="92" t="s">
        <v>20535</v>
      </c>
      <c r="D9711" s="92" t="s">
        <v>6213</v>
      </c>
      <c r="E9711" s="104">
        <v>4.1399999999999997</v>
      </c>
    </row>
    <row r="9712" spans="2:5" ht="50.1" customHeight="1">
      <c r="B9712" s="92">
        <v>4047</v>
      </c>
      <c r="C9712" s="92" t="s">
        <v>20535</v>
      </c>
      <c r="D9712" s="92" t="s">
        <v>6218</v>
      </c>
      <c r="E9712" s="104">
        <v>14.91</v>
      </c>
    </row>
    <row r="9713" spans="2:5" ht="50.1" customHeight="1">
      <c r="B9713" s="92">
        <v>39434</v>
      </c>
      <c r="C9713" s="92" t="s">
        <v>20536</v>
      </c>
      <c r="D9713" s="92" t="s">
        <v>16116</v>
      </c>
      <c r="E9713" s="104">
        <v>4.0999999999999996</v>
      </c>
    </row>
    <row r="9714" spans="2:5" ht="50.1" customHeight="1">
      <c r="B9714" s="92">
        <v>39433</v>
      </c>
      <c r="C9714" s="92" t="s">
        <v>20537</v>
      </c>
      <c r="D9714" s="92" t="s">
        <v>16116</v>
      </c>
      <c r="E9714" s="104">
        <v>2.94</v>
      </c>
    </row>
    <row r="9715" spans="2:5" ht="50.1" customHeight="1">
      <c r="B9715" s="92">
        <v>4049</v>
      </c>
      <c r="C9715" s="92" t="s">
        <v>20538</v>
      </c>
      <c r="D9715" s="92" t="s">
        <v>6213</v>
      </c>
      <c r="E9715" s="104">
        <v>46.7</v>
      </c>
    </row>
    <row r="9716" spans="2:5" ht="50.1" customHeight="1">
      <c r="B9716" s="92">
        <v>38120</v>
      </c>
      <c r="C9716" s="92" t="s">
        <v>20539</v>
      </c>
      <c r="D9716" s="92" t="s">
        <v>16116</v>
      </c>
      <c r="E9716" s="104">
        <v>96.57</v>
      </c>
    </row>
    <row r="9717" spans="2:5" ht="50.1" customHeight="1">
      <c r="B9717" s="92">
        <v>38877</v>
      </c>
      <c r="C9717" s="92" t="s">
        <v>20540</v>
      </c>
      <c r="D9717" s="92" t="s">
        <v>16116</v>
      </c>
      <c r="E9717" s="104">
        <v>5.05</v>
      </c>
    </row>
    <row r="9718" spans="2:5" ht="50.1" customHeight="1">
      <c r="B9718" s="92">
        <v>34546</v>
      </c>
      <c r="C9718" s="92" t="s">
        <v>20541</v>
      </c>
      <c r="D9718" s="92" t="s">
        <v>16116</v>
      </c>
      <c r="E9718" s="104">
        <v>5.09</v>
      </c>
    </row>
    <row r="9719" spans="2:5" ht="50.1" customHeight="1">
      <c r="B9719" s="92">
        <v>10498</v>
      </c>
      <c r="C9719" s="92" t="s">
        <v>20542</v>
      </c>
      <c r="D9719" s="92" t="s">
        <v>16116</v>
      </c>
      <c r="E9719" s="104">
        <v>5.42</v>
      </c>
    </row>
    <row r="9720" spans="2:5" ht="50.1" customHeight="1">
      <c r="B9720" s="92">
        <v>4823</v>
      </c>
      <c r="C9720" s="92" t="s">
        <v>20543</v>
      </c>
      <c r="D9720" s="92" t="s">
        <v>16116</v>
      </c>
      <c r="E9720" s="104">
        <v>28.46</v>
      </c>
    </row>
    <row r="9721" spans="2:5" ht="50.1" customHeight="1">
      <c r="B9721" s="92">
        <v>12357</v>
      </c>
      <c r="C9721" s="92" t="s">
        <v>20544</v>
      </c>
      <c r="D9721" s="92" t="s">
        <v>16114</v>
      </c>
      <c r="E9721" s="104">
        <v>137.88</v>
      </c>
    </row>
    <row r="9722" spans="2:5" ht="50.1" customHeight="1">
      <c r="B9722" s="92">
        <v>12358</v>
      </c>
      <c r="C9722" s="92" t="s">
        <v>20545</v>
      </c>
      <c r="D9722" s="92" t="s">
        <v>16114</v>
      </c>
      <c r="E9722" s="104">
        <v>155.09</v>
      </c>
    </row>
    <row r="9723" spans="2:5" ht="50.1" customHeight="1">
      <c r="B9723" s="92">
        <v>11079</v>
      </c>
      <c r="C9723" s="92" t="s">
        <v>20546</v>
      </c>
      <c r="D9723" s="92" t="s">
        <v>16118</v>
      </c>
      <c r="E9723" s="104">
        <v>873.57</v>
      </c>
    </row>
    <row r="9724" spans="2:5" ht="50.1" customHeight="1">
      <c r="B9724" s="92">
        <v>11082</v>
      </c>
      <c r="C9724" s="92" t="s">
        <v>20547</v>
      </c>
      <c r="D9724" s="92" t="s">
        <v>16118</v>
      </c>
      <c r="E9724" s="104">
        <v>891.25</v>
      </c>
    </row>
    <row r="9725" spans="2:5" ht="50.1" customHeight="1">
      <c r="B9725" s="92">
        <v>4058</v>
      </c>
      <c r="C9725" s="92" t="s">
        <v>20548</v>
      </c>
      <c r="D9725" s="92" t="s">
        <v>16113</v>
      </c>
      <c r="E9725" s="104">
        <v>20.27</v>
      </c>
    </row>
    <row r="9726" spans="2:5" ht="50.1" customHeight="1">
      <c r="B9726" s="92">
        <v>40974</v>
      </c>
      <c r="C9726" s="92" t="s">
        <v>20549</v>
      </c>
      <c r="D9726" s="92" t="s">
        <v>16119</v>
      </c>
      <c r="E9726" s="104">
        <v>3589.56</v>
      </c>
    </row>
    <row r="9727" spans="2:5" ht="50.1" customHeight="1">
      <c r="B9727" s="92">
        <v>34794</v>
      </c>
      <c r="C9727" s="92" t="s">
        <v>20550</v>
      </c>
      <c r="D9727" s="92" t="s">
        <v>16113</v>
      </c>
      <c r="E9727" s="104">
        <v>15.19</v>
      </c>
    </row>
    <row r="9728" spans="2:5" ht="50.1" customHeight="1">
      <c r="B9728" s="92">
        <v>40925</v>
      </c>
      <c r="C9728" s="92" t="s">
        <v>20551</v>
      </c>
      <c r="D9728" s="92" t="s">
        <v>16119</v>
      </c>
      <c r="E9728" s="104">
        <v>2689.77</v>
      </c>
    </row>
    <row r="9729" spans="2:5" ht="50.1" customHeight="1">
      <c r="B9729" s="92">
        <v>13741</v>
      </c>
      <c r="C9729" s="92" t="s">
        <v>20552</v>
      </c>
      <c r="D9729" s="92" t="s">
        <v>16114</v>
      </c>
      <c r="E9729" s="104">
        <v>2169.11</v>
      </c>
    </row>
    <row r="9730" spans="2:5" ht="50.1" customHeight="1">
      <c r="B9730" s="92">
        <v>3288</v>
      </c>
      <c r="C9730" s="92" t="s">
        <v>20553</v>
      </c>
      <c r="D9730" s="92" t="s">
        <v>16115</v>
      </c>
      <c r="E9730" s="104">
        <v>3.8</v>
      </c>
    </row>
    <row r="9731" spans="2:5" ht="50.1" customHeight="1">
      <c r="B9731" s="92">
        <v>13587</v>
      </c>
      <c r="C9731" s="92" t="s">
        <v>20554</v>
      </c>
      <c r="D9731" s="92" t="s">
        <v>16115</v>
      </c>
      <c r="E9731" s="104">
        <v>2.29</v>
      </c>
    </row>
    <row r="9732" spans="2:5" ht="50.1" customHeight="1">
      <c r="B9732" s="92">
        <v>38598</v>
      </c>
      <c r="C9732" s="92" t="s">
        <v>20555</v>
      </c>
      <c r="D9732" s="92" t="s">
        <v>16114</v>
      </c>
      <c r="E9732" s="104">
        <v>1.8</v>
      </c>
    </row>
    <row r="9733" spans="2:5" ht="50.1" customHeight="1">
      <c r="B9733" s="92">
        <v>38595</v>
      </c>
      <c r="C9733" s="92" t="s">
        <v>20556</v>
      </c>
      <c r="D9733" s="92" t="s">
        <v>16114</v>
      </c>
      <c r="E9733" s="104">
        <v>1.24</v>
      </c>
    </row>
    <row r="9734" spans="2:5" ht="50.1" customHeight="1">
      <c r="B9734" s="92">
        <v>38592</v>
      </c>
      <c r="C9734" s="92" t="s">
        <v>20557</v>
      </c>
      <c r="D9734" s="92" t="s">
        <v>16114</v>
      </c>
      <c r="E9734" s="104">
        <v>1.62</v>
      </c>
    </row>
    <row r="9735" spans="2:5" ht="50.1" customHeight="1">
      <c r="B9735" s="92">
        <v>38588</v>
      </c>
      <c r="C9735" s="92" t="s">
        <v>20558</v>
      </c>
      <c r="D9735" s="92" t="s">
        <v>16114</v>
      </c>
      <c r="E9735" s="104">
        <v>1.02</v>
      </c>
    </row>
    <row r="9736" spans="2:5" ht="50.1" customHeight="1">
      <c r="B9736" s="92">
        <v>38593</v>
      </c>
      <c r="C9736" s="92" t="s">
        <v>20559</v>
      </c>
      <c r="D9736" s="92" t="s">
        <v>16114</v>
      </c>
      <c r="E9736" s="104">
        <v>1.75</v>
      </c>
    </row>
    <row r="9737" spans="2:5" ht="50.1" customHeight="1">
      <c r="B9737" s="92">
        <v>38589</v>
      </c>
      <c r="C9737" s="92" t="s">
        <v>20560</v>
      </c>
      <c r="D9737" s="92" t="s">
        <v>16114</v>
      </c>
      <c r="E9737" s="104">
        <v>1.25</v>
      </c>
    </row>
    <row r="9738" spans="2:5" ht="50.1" customHeight="1">
      <c r="B9738" s="92">
        <v>38594</v>
      </c>
      <c r="C9738" s="92" t="s">
        <v>20561</v>
      </c>
      <c r="D9738" s="92" t="s">
        <v>16114</v>
      </c>
      <c r="E9738" s="104">
        <v>2.59</v>
      </c>
    </row>
    <row r="9739" spans="2:5" ht="50.1" customHeight="1">
      <c r="B9739" s="92">
        <v>34787</v>
      </c>
      <c r="C9739" s="92" t="s">
        <v>20562</v>
      </c>
      <c r="D9739" s="92" t="s">
        <v>16114</v>
      </c>
      <c r="E9739" s="104">
        <v>0.74</v>
      </c>
    </row>
    <row r="9740" spans="2:5" ht="50.1" customHeight="1">
      <c r="B9740" s="92">
        <v>34788</v>
      </c>
      <c r="C9740" s="92" t="s">
        <v>20563</v>
      </c>
      <c r="D9740" s="92" t="s">
        <v>16114</v>
      </c>
      <c r="E9740" s="104">
        <v>0.74</v>
      </c>
    </row>
    <row r="9741" spans="2:5" ht="50.1" customHeight="1">
      <c r="B9741" s="92">
        <v>34784</v>
      </c>
      <c r="C9741" s="92" t="s">
        <v>20564</v>
      </c>
      <c r="D9741" s="92" t="s">
        <v>16114</v>
      </c>
      <c r="E9741" s="104">
        <v>0.82</v>
      </c>
    </row>
    <row r="9742" spans="2:5" ht="50.1" customHeight="1">
      <c r="B9742" s="92">
        <v>34781</v>
      </c>
      <c r="C9742" s="92" t="s">
        <v>20565</v>
      </c>
      <c r="D9742" s="92" t="s">
        <v>16114</v>
      </c>
      <c r="E9742" s="104">
        <v>0.93</v>
      </c>
    </row>
    <row r="9743" spans="2:5" ht="50.1" customHeight="1">
      <c r="B9743" s="92">
        <v>34773</v>
      </c>
      <c r="C9743" s="92" t="s">
        <v>20566</v>
      </c>
      <c r="D9743" s="92" t="s">
        <v>16114</v>
      </c>
      <c r="E9743" s="104">
        <v>1.29</v>
      </c>
    </row>
    <row r="9744" spans="2:5" ht="50.1" customHeight="1">
      <c r="B9744" s="92">
        <v>34769</v>
      </c>
      <c r="C9744" s="92" t="s">
        <v>20567</v>
      </c>
      <c r="D9744" s="92" t="s">
        <v>16114</v>
      </c>
      <c r="E9744" s="104">
        <v>1.5</v>
      </c>
    </row>
    <row r="9745" spans="2:5" ht="50.1" customHeight="1">
      <c r="B9745" s="92">
        <v>34763</v>
      </c>
      <c r="C9745" s="92" t="s">
        <v>20568</v>
      </c>
      <c r="D9745" s="92" t="s">
        <v>16114</v>
      </c>
      <c r="E9745" s="104">
        <v>0.87</v>
      </c>
    </row>
    <row r="9746" spans="2:5" ht="50.1" customHeight="1">
      <c r="B9746" s="92">
        <v>34774</v>
      </c>
      <c r="C9746" s="92" t="s">
        <v>20569</v>
      </c>
      <c r="D9746" s="92" t="s">
        <v>16114</v>
      </c>
      <c r="E9746" s="104">
        <v>1.1599999999999999</v>
      </c>
    </row>
    <row r="9747" spans="2:5" ht="50.1" customHeight="1">
      <c r="B9747" s="92">
        <v>34771</v>
      </c>
      <c r="C9747" s="92" t="s">
        <v>20570</v>
      </c>
      <c r="D9747" s="92" t="s">
        <v>16114</v>
      </c>
      <c r="E9747" s="104">
        <v>1.33</v>
      </c>
    </row>
    <row r="9748" spans="2:5" ht="50.1" customHeight="1">
      <c r="B9748" s="92">
        <v>34764</v>
      </c>
      <c r="C9748" s="92" t="s">
        <v>20571</v>
      </c>
      <c r="D9748" s="92" t="s">
        <v>16114</v>
      </c>
      <c r="E9748" s="104">
        <v>0.81</v>
      </c>
    </row>
    <row r="9749" spans="2:5" ht="50.1" customHeight="1">
      <c r="B9749" s="92">
        <v>4062</v>
      </c>
      <c r="C9749" s="92" t="s">
        <v>20572</v>
      </c>
      <c r="D9749" s="92" t="s">
        <v>16114</v>
      </c>
      <c r="E9749" s="104">
        <v>16.350000000000001</v>
      </c>
    </row>
    <row r="9750" spans="2:5" ht="50.1" customHeight="1">
      <c r="B9750" s="92">
        <v>4059</v>
      </c>
      <c r="C9750" s="92" t="s">
        <v>20573</v>
      </c>
      <c r="D9750" s="92" t="s">
        <v>16115</v>
      </c>
      <c r="E9750" s="104">
        <v>19.829999999999998</v>
      </c>
    </row>
    <row r="9751" spans="2:5" ht="50.1" customHeight="1">
      <c r="B9751" s="92">
        <v>4061</v>
      </c>
      <c r="C9751" s="92" t="s">
        <v>20574</v>
      </c>
      <c r="D9751" s="92" t="s">
        <v>16114</v>
      </c>
      <c r="E9751" s="104">
        <v>15.86</v>
      </c>
    </row>
    <row r="9752" spans="2:5" ht="50.1" customHeight="1">
      <c r="B9752" s="92">
        <v>10608</v>
      </c>
      <c r="C9752" s="92" t="s">
        <v>20575</v>
      </c>
      <c r="D9752" s="92" t="s">
        <v>16114</v>
      </c>
      <c r="E9752" s="104">
        <v>11200</v>
      </c>
    </row>
    <row r="9753" spans="2:5" ht="50.1" customHeight="1">
      <c r="B9753" s="92">
        <v>4069</v>
      </c>
      <c r="C9753" s="92" t="s">
        <v>20576</v>
      </c>
      <c r="D9753" s="92" t="s">
        <v>16113</v>
      </c>
      <c r="E9753" s="104">
        <v>49.17</v>
      </c>
    </row>
    <row r="9754" spans="2:5" ht="50.1" customHeight="1">
      <c r="B9754" s="92">
        <v>40819</v>
      </c>
      <c r="C9754" s="92" t="s">
        <v>20577</v>
      </c>
      <c r="D9754" s="92" t="s">
        <v>16119</v>
      </c>
      <c r="E9754" s="104">
        <v>8700.51</v>
      </c>
    </row>
    <row r="9755" spans="2:5" ht="50.1" customHeight="1">
      <c r="B9755" s="92">
        <v>34361</v>
      </c>
      <c r="C9755" s="92" t="s">
        <v>20578</v>
      </c>
      <c r="D9755" s="92" t="s">
        <v>16116</v>
      </c>
      <c r="E9755" s="104">
        <v>1.56</v>
      </c>
    </row>
    <row r="9756" spans="2:5" ht="50.1" customHeight="1">
      <c r="B9756" s="92">
        <v>36512</v>
      </c>
      <c r="C9756" s="92" t="s">
        <v>20579</v>
      </c>
      <c r="D9756" s="92" t="s">
        <v>16114</v>
      </c>
      <c r="E9756" s="104">
        <v>11042.27</v>
      </c>
    </row>
    <row r="9757" spans="2:5" ht="50.1" customHeight="1">
      <c r="B9757" s="92">
        <v>25972</v>
      </c>
      <c r="C9757" s="92" t="s">
        <v>20580</v>
      </c>
      <c r="D9757" s="92" t="s">
        <v>16116</v>
      </c>
      <c r="E9757" s="104">
        <v>7.11</v>
      </c>
    </row>
    <row r="9758" spans="2:5" ht="50.1" customHeight="1">
      <c r="B9758" s="92">
        <v>25973</v>
      </c>
      <c r="C9758" s="92" t="s">
        <v>20581</v>
      </c>
      <c r="D9758" s="92" t="s">
        <v>16116</v>
      </c>
      <c r="E9758" s="104">
        <v>7.11</v>
      </c>
    </row>
    <row r="9759" spans="2:5" ht="50.1" customHeight="1">
      <c r="B9759" s="92">
        <v>11697</v>
      </c>
      <c r="C9759" s="92" t="s">
        <v>20582</v>
      </c>
      <c r="D9759" s="92" t="s">
        <v>16114</v>
      </c>
      <c r="E9759" s="104">
        <v>445.62</v>
      </c>
    </row>
    <row r="9760" spans="2:5" ht="50.1" customHeight="1">
      <c r="B9760" s="92">
        <v>11698</v>
      </c>
      <c r="C9760" s="92" t="s">
        <v>20583</v>
      </c>
      <c r="D9760" s="92" t="s">
        <v>16114</v>
      </c>
      <c r="E9760" s="104">
        <v>531.6</v>
      </c>
    </row>
    <row r="9761" spans="2:5" ht="50.1" customHeight="1">
      <c r="B9761" s="92">
        <v>11699</v>
      </c>
      <c r="C9761" s="92" t="s">
        <v>20584</v>
      </c>
      <c r="D9761" s="92" t="s">
        <v>16114</v>
      </c>
      <c r="E9761" s="104">
        <v>587.54</v>
      </c>
    </row>
    <row r="9762" spans="2:5" ht="50.1" customHeight="1">
      <c r="B9762" s="92">
        <v>10432</v>
      </c>
      <c r="C9762" s="92" t="s">
        <v>20585</v>
      </c>
      <c r="D9762" s="92" t="s">
        <v>16114</v>
      </c>
      <c r="E9762" s="104">
        <v>264.45999999999998</v>
      </c>
    </row>
    <row r="9763" spans="2:5" ht="50.1" customHeight="1">
      <c r="B9763" s="92">
        <v>10430</v>
      </c>
      <c r="C9763" s="92" t="s">
        <v>20586</v>
      </c>
      <c r="D9763" s="92" t="s">
        <v>16114</v>
      </c>
      <c r="E9763" s="104">
        <v>284.81</v>
      </c>
    </row>
    <row r="9764" spans="2:5" ht="50.1" customHeight="1">
      <c r="B9764" s="92">
        <v>37514</v>
      </c>
      <c r="C9764" s="92" t="s">
        <v>20587</v>
      </c>
      <c r="D9764" s="92" t="s">
        <v>16114</v>
      </c>
      <c r="E9764" s="104">
        <v>170000</v>
      </c>
    </row>
    <row r="9765" spans="2:5" ht="50.1" customHeight="1">
      <c r="B9765" s="92">
        <v>37519</v>
      </c>
      <c r="C9765" s="92" t="s">
        <v>20588</v>
      </c>
      <c r="D9765" s="92" t="s">
        <v>16114</v>
      </c>
      <c r="E9765" s="104">
        <v>262359.87</v>
      </c>
    </row>
    <row r="9766" spans="2:5" ht="50.1" customHeight="1">
      <c r="B9766" s="92">
        <v>37520</v>
      </c>
      <c r="C9766" s="92" t="s">
        <v>20589</v>
      </c>
      <c r="D9766" s="92" t="s">
        <v>16114</v>
      </c>
      <c r="E9766" s="104">
        <v>258058.89</v>
      </c>
    </row>
    <row r="9767" spans="2:5" ht="50.1" customHeight="1">
      <c r="B9767" s="92">
        <v>37521</v>
      </c>
      <c r="C9767" s="92" t="s">
        <v>20590</v>
      </c>
      <c r="D9767" s="92" t="s">
        <v>16114</v>
      </c>
      <c r="E9767" s="104">
        <v>314831.84999999998</v>
      </c>
    </row>
    <row r="9768" spans="2:5" ht="50.1" customHeight="1">
      <c r="B9768" s="92">
        <v>37522</v>
      </c>
      <c r="C9768" s="92" t="s">
        <v>20591</v>
      </c>
      <c r="D9768" s="92" t="s">
        <v>16114</v>
      </c>
      <c r="E9768" s="104">
        <v>324303.81</v>
      </c>
    </row>
    <row r="9769" spans="2:5" ht="50.1" customHeight="1">
      <c r="B9769" s="92">
        <v>21109</v>
      </c>
      <c r="C9769" s="92" t="s">
        <v>20592</v>
      </c>
      <c r="D9769" s="92" t="s">
        <v>16114</v>
      </c>
      <c r="E9769" s="104">
        <v>55.88</v>
      </c>
    </row>
    <row r="9770" spans="2:5" ht="50.1" customHeight="1">
      <c r="B9770" s="92">
        <v>36800</v>
      </c>
      <c r="C9770" s="92" t="s">
        <v>20593</v>
      </c>
      <c r="D9770" s="92" t="s">
        <v>16114</v>
      </c>
      <c r="E9770" s="104">
        <v>60.9</v>
      </c>
    </row>
    <row r="9771" spans="2:5" ht="50.1" customHeight="1">
      <c r="B9771" s="92">
        <v>11769</v>
      </c>
      <c r="C9771" s="92" t="s">
        <v>20594</v>
      </c>
      <c r="D9771" s="92" t="s">
        <v>16114</v>
      </c>
      <c r="E9771" s="104">
        <v>149.25</v>
      </c>
    </row>
    <row r="9772" spans="2:5" ht="50.1" customHeight="1">
      <c r="B9772" s="92">
        <v>36793</v>
      </c>
      <c r="C9772" s="92" t="s">
        <v>20595</v>
      </c>
      <c r="D9772" s="92" t="s">
        <v>16114</v>
      </c>
      <c r="E9772" s="104">
        <v>241.64</v>
      </c>
    </row>
    <row r="9773" spans="2:5" ht="50.1" customHeight="1">
      <c r="B9773" s="92">
        <v>37546</v>
      </c>
      <c r="C9773" s="92" t="s">
        <v>20596</v>
      </c>
      <c r="D9773" s="92" t="s">
        <v>16114</v>
      </c>
      <c r="E9773" s="104">
        <v>8392.49</v>
      </c>
    </row>
    <row r="9774" spans="2:5" ht="50.1" customHeight="1">
      <c r="B9774" s="92">
        <v>37544</v>
      </c>
      <c r="C9774" s="92" t="s">
        <v>20597</v>
      </c>
      <c r="D9774" s="92" t="s">
        <v>16114</v>
      </c>
      <c r="E9774" s="105">
        <v>8876.4699999999993</v>
      </c>
    </row>
    <row r="9775" spans="2:5" ht="50.1" customHeight="1">
      <c r="B9775" s="92">
        <v>37545</v>
      </c>
      <c r="C9775" s="92" t="s">
        <v>20598</v>
      </c>
      <c r="D9775" s="92" t="s">
        <v>16114</v>
      </c>
      <c r="E9775" s="105">
        <v>10561.81</v>
      </c>
    </row>
    <row r="9776" spans="2:5" ht="50.1" customHeight="1">
      <c r="B9776" s="92">
        <v>11771</v>
      </c>
      <c r="C9776" s="92" t="s">
        <v>20599</v>
      </c>
      <c r="D9776" s="92" t="s">
        <v>16114</v>
      </c>
      <c r="E9776" s="105">
        <v>185.12</v>
      </c>
    </row>
    <row r="9777" spans="2:5" ht="50.1" customHeight="1">
      <c r="B9777" s="92">
        <v>39919</v>
      </c>
      <c r="C9777" s="92" t="s">
        <v>20600</v>
      </c>
      <c r="D9777" s="92" t="s">
        <v>16114</v>
      </c>
      <c r="E9777" s="105">
        <v>42009.07</v>
      </c>
    </row>
    <row r="9778" spans="2:5" ht="50.1" customHeight="1">
      <c r="B9778" s="92">
        <v>38385</v>
      </c>
      <c r="C9778" s="92" t="s">
        <v>20601</v>
      </c>
      <c r="D9778" s="92" t="s">
        <v>16114</v>
      </c>
      <c r="E9778" s="105">
        <v>35.89</v>
      </c>
    </row>
    <row r="9779" spans="2:5" ht="50.1" customHeight="1">
      <c r="B9779" s="92">
        <v>37587</v>
      </c>
      <c r="C9779" s="92" t="s">
        <v>20602</v>
      </c>
      <c r="D9779" s="92" t="s">
        <v>16114</v>
      </c>
      <c r="E9779" s="105">
        <v>168.38</v>
      </c>
    </row>
    <row r="9780" spans="2:5" ht="50.1" customHeight="1">
      <c r="B9780" s="92">
        <v>11571</v>
      </c>
      <c r="C9780" s="92" t="s">
        <v>20603</v>
      </c>
      <c r="D9780" s="92" t="s">
        <v>16114</v>
      </c>
      <c r="E9780" s="105">
        <v>169.32</v>
      </c>
    </row>
    <row r="9781" spans="2:5" ht="50.1" customHeight="1">
      <c r="B9781" s="92">
        <v>11561</v>
      </c>
      <c r="C9781" s="92" t="s">
        <v>20604</v>
      </c>
      <c r="D9781" s="92" t="s">
        <v>16114</v>
      </c>
      <c r="E9781" s="105">
        <v>130.96</v>
      </c>
    </row>
    <row r="9782" spans="2:5" ht="50.1" customHeight="1">
      <c r="B9782" s="92">
        <v>11560</v>
      </c>
      <c r="C9782" s="92" t="s">
        <v>20605</v>
      </c>
      <c r="D9782" s="92" t="s">
        <v>16114</v>
      </c>
      <c r="E9782" s="105">
        <v>111.46</v>
      </c>
    </row>
    <row r="9783" spans="2:5" ht="50.1" customHeight="1">
      <c r="B9783" s="92">
        <v>11499</v>
      </c>
      <c r="C9783" s="92" t="s">
        <v>20606</v>
      </c>
      <c r="D9783" s="92" t="s">
        <v>16114</v>
      </c>
      <c r="E9783" s="105">
        <v>944.63</v>
      </c>
    </row>
    <row r="9784" spans="2:5" ht="50.1" customHeight="1">
      <c r="B9784" s="92">
        <v>34761</v>
      </c>
      <c r="C9784" s="92" t="s">
        <v>20607</v>
      </c>
      <c r="D9784" s="92" t="s">
        <v>16113</v>
      </c>
      <c r="E9784" s="105">
        <v>13.14</v>
      </c>
    </row>
    <row r="9785" spans="2:5" ht="50.1" customHeight="1">
      <c r="B9785" s="92">
        <v>40924</v>
      </c>
      <c r="C9785" s="92" t="s">
        <v>20608</v>
      </c>
      <c r="D9785" s="92" t="s">
        <v>16119</v>
      </c>
      <c r="E9785" s="105">
        <v>2328.5</v>
      </c>
    </row>
    <row r="9786" spans="2:5" ht="50.1" customHeight="1">
      <c r="B9786" s="92">
        <v>25957</v>
      </c>
      <c r="C9786" s="92" t="s">
        <v>20609</v>
      </c>
      <c r="D9786" s="92" t="s">
        <v>16113</v>
      </c>
      <c r="E9786" s="105">
        <v>14.44</v>
      </c>
    </row>
    <row r="9787" spans="2:5" ht="50.1" customHeight="1">
      <c r="B9787" s="92">
        <v>40983</v>
      </c>
      <c r="C9787" s="92" t="s">
        <v>20610</v>
      </c>
      <c r="D9787" s="92" t="s">
        <v>16119</v>
      </c>
      <c r="E9787" s="105">
        <v>2556.46</v>
      </c>
    </row>
    <row r="9788" spans="2:5" ht="50.1" customHeight="1">
      <c r="B9788" s="92">
        <v>2437</v>
      </c>
      <c r="C9788" s="92" t="s">
        <v>20611</v>
      </c>
      <c r="D9788" s="92" t="s">
        <v>16113</v>
      </c>
      <c r="E9788" s="105">
        <v>15.85</v>
      </c>
    </row>
    <row r="9789" spans="2:5" ht="50.1" customHeight="1">
      <c r="B9789" s="92">
        <v>40921</v>
      </c>
      <c r="C9789" s="92" t="s">
        <v>20612</v>
      </c>
      <c r="D9789" s="92" t="s">
        <v>16119</v>
      </c>
      <c r="E9789" s="105">
        <v>2807.49</v>
      </c>
    </row>
    <row r="9790" spans="2:5" ht="50.1" customHeight="1">
      <c r="B9790" s="92">
        <v>40534</v>
      </c>
      <c r="C9790" s="92" t="s">
        <v>20613</v>
      </c>
      <c r="D9790" s="92" t="s">
        <v>16114</v>
      </c>
      <c r="E9790" s="105">
        <v>242.54</v>
      </c>
    </row>
    <row r="9791" spans="2:5" ht="50.1" customHeight="1">
      <c r="B9791" s="92">
        <v>14252</v>
      </c>
      <c r="C9791" s="92" t="s">
        <v>20614</v>
      </c>
      <c r="D9791" s="92" t="s">
        <v>16114</v>
      </c>
      <c r="E9791" s="105">
        <v>2250.09</v>
      </c>
    </row>
    <row r="9792" spans="2:5" ht="50.1" customHeight="1">
      <c r="B9792" s="92">
        <v>730</v>
      </c>
      <c r="C9792" s="92" t="s">
        <v>20615</v>
      </c>
      <c r="D9792" s="92" t="s">
        <v>16114</v>
      </c>
      <c r="E9792" s="105">
        <v>6011.82</v>
      </c>
    </row>
    <row r="9793" spans="2:5" ht="50.1" customHeight="1">
      <c r="B9793" s="92">
        <v>723</v>
      </c>
      <c r="C9793" s="92" t="s">
        <v>20616</v>
      </c>
      <c r="D9793" s="92" t="s">
        <v>16114</v>
      </c>
      <c r="E9793" s="105">
        <v>2988.08</v>
      </c>
    </row>
    <row r="9794" spans="2:5" ht="50.1" customHeight="1">
      <c r="B9794" s="92">
        <v>36502</v>
      </c>
      <c r="C9794" s="92" t="s">
        <v>20617</v>
      </c>
      <c r="D9794" s="92" t="s">
        <v>16114</v>
      </c>
      <c r="E9794" s="105">
        <v>2808.44</v>
      </c>
    </row>
    <row r="9795" spans="2:5" ht="50.1" customHeight="1">
      <c r="B9795" s="92">
        <v>36503</v>
      </c>
      <c r="C9795" s="92" t="s">
        <v>20618</v>
      </c>
      <c r="D9795" s="92" t="s">
        <v>16114</v>
      </c>
      <c r="E9795" s="105">
        <v>3463.14</v>
      </c>
    </row>
    <row r="9796" spans="2:5" ht="50.1" customHeight="1">
      <c r="B9796" s="92">
        <v>4090</v>
      </c>
      <c r="C9796" s="92" t="s">
        <v>20619</v>
      </c>
      <c r="D9796" s="92" t="s">
        <v>16114</v>
      </c>
      <c r="E9796" s="105">
        <v>530000</v>
      </c>
    </row>
    <row r="9797" spans="2:5" ht="50.1" customHeight="1">
      <c r="B9797" s="92">
        <v>13227</v>
      </c>
      <c r="C9797" s="92" t="s">
        <v>20620</v>
      </c>
      <c r="D9797" s="92" t="s">
        <v>16114</v>
      </c>
      <c r="E9797" s="105">
        <v>658591.09</v>
      </c>
    </row>
    <row r="9798" spans="2:5" ht="50.1" customHeight="1">
      <c r="B9798" s="92">
        <v>10597</v>
      </c>
      <c r="C9798" s="92" t="s">
        <v>20621</v>
      </c>
      <c r="D9798" s="92" t="s">
        <v>16114</v>
      </c>
      <c r="E9798" s="105">
        <v>693252.08</v>
      </c>
    </row>
    <row r="9799" spans="2:5" ht="50.1" customHeight="1">
      <c r="B9799" s="92">
        <v>39628</v>
      </c>
      <c r="C9799" s="92" t="s">
        <v>20622</v>
      </c>
      <c r="D9799" s="92" t="s">
        <v>16114</v>
      </c>
      <c r="E9799" s="105">
        <v>2503.56</v>
      </c>
    </row>
    <row r="9800" spans="2:5" ht="50.1" customHeight="1">
      <c r="B9800" s="92">
        <v>39404</v>
      </c>
      <c r="C9800" s="92" t="s">
        <v>20623</v>
      </c>
      <c r="D9800" s="92" t="s">
        <v>16114</v>
      </c>
      <c r="E9800" s="105">
        <v>1241.43</v>
      </c>
    </row>
    <row r="9801" spans="2:5" ht="50.1" customHeight="1">
      <c r="B9801" s="92">
        <v>39402</v>
      </c>
      <c r="C9801" s="92" t="s">
        <v>20624</v>
      </c>
      <c r="D9801" s="92" t="s">
        <v>16114</v>
      </c>
      <c r="E9801" s="105">
        <v>1022.7</v>
      </c>
    </row>
    <row r="9802" spans="2:5" ht="50.1" customHeight="1">
      <c r="B9802" s="92">
        <v>39403</v>
      </c>
      <c r="C9802" s="92" t="s">
        <v>20625</v>
      </c>
      <c r="D9802" s="92" t="s">
        <v>16114</v>
      </c>
      <c r="E9802" s="105">
        <v>1000.46</v>
      </c>
    </row>
    <row r="9803" spans="2:5" ht="50.1" customHeight="1">
      <c r="B9803" s="92">
        <v>4093</v>
      </c>
      <c r="C9803" s="92" t="s">
        <v>20626</v>
      </c>
      <c r="D9803" s="92" t="s">
        <v>16113</v>
      </c>
      <c r="E9803" s="105">
        <v>14.72</v>
      </c>
    </row>
    <row r="9804" spans="2:5" ht="50.1" customHeight="1">
      <c r="B9804" s="92">
        <v>10512</v>
      </c>
      <c r="C9804" s="92" t="s">
        <v>20627</v>
      </c>
      <c r="D9804" s="92" t="s">
        <v>16119</v>
      </c>
      <c r="E9804" s="105">
        <v>3167.36</v>
      </c>
    </row>
    <row r="9805" spans="2:5" ht="50.1" customHeight="1">
      <c r="B9805" s="92">
        <v>20020</v>
      </c>
      <c r="C9805" s="92" t="s">
        <v>20628</v>
      </c>
      <c r="D9805" s="92" t="s">
        <v>16113</v>
      </c>
      <c r="E9805" s="105">
        <v>13.87</v>
      </c>
    </row>
    <row r="9806" spans="2:5" ht="50.1" customHeight="1">
      <c r="B9806" s="92">
        <v>41038</v>
      </c>
      <c r="C9806" s="92" t="s">
        <v>20629</v>
      </c>
      <c r="D9806" s="92" t="s">
        <v>16119</v>
      </c>
      <c r="E9806" s="105">
        <v>2987.62</v>
      </c>
    </row>
    <row r="9807" spans="2:5" ht="50.1" customHeight="1">
      <c r="B9807" s="92">
        <v>4094</v>
      </c>
      <c r="C9807" s="92" t="s">
        <v>20630</v>
      </c>
      <c r="D9807" s="92" t="s">
        <v>16113</v>
      </c>
      <c r="E9807" s="105">
        <v>19.649999999999999</v>
      </c>
    </row>
    <row r="9808" spans="2:5" ht="50.1" customHeight="1">
      <c r="B9808" s="92">
        <v>40988</v>
      </c>
      <c r="C9808" s="92" t="s">
        <v>20631</v>
      </c>
      <c r="D9808" s="92" t="s">
        <v>16119</v>
      </c>
      <c r="E9808" s="105">
        <v>4229.79</v>
      </c>
    </row>
    <row r="9809" spans="2:5" ht="50.1" customHeight="1">
      <c r="B9809" s="92">
        <v>4095</v>
      </c>
      <c r="C9809" s="92" t="s">
        <v>20632</v>
      </c>
      <c r="D9809" s="92" t="s">
        <v>16113</v>
      </c>
      <c r="E9809" s="105">
        <v>13.31</v>
      </c>
    </row>
    <row r="9810" spans="2:5" ht="50.1" customHeight="1">
      <c r="B9810" s="92">
        <v>40990</v>
      </c>
      <c r="C9810" s="92" t="s">
        <v>20633</v>
      </c>
      <c r="D9810" s="92" t="s">
        <v>16119</v>
      </c>
      <c r="E9810" s="105">
        <v>2931.82</v>
      </c>
    </row>
    <row r="9811" spans="2:5" ht="50.1" customHeight="1">
      <c r="B9811" s="92">
        <v>4097</v>
      </c>
      <c r="C9811" s="92" t="s">
        <v>20634</v>
      </c>
      <c r="D9811" s="92" t="s">
        <v>16113</v>
      </c>
      <c r="E9811" s="105">
        <v>17.350000000000001</v>
      </c>
    </row>
    <row r="9812" spans="2:5" ht="50.1" customHeight="1">
      <c r="B9812" s="92">
        <v>40994</v>
      </c>
      <c r="C9812" s="92" t="s">
        <v>20635</v>
      </c>
      <c r="D9812" s="92" t="s">
        <v>16119</v>
      </c>
      <c r="E9812" s="104">
        <v>3823.8</v>
      </c>
    </row>
    <row r="9813" spans="2:5" ht="50.1" customHeight="1">
      <c r="B9813" s="92">
        <v>4096</v>
      </c>
      <c r="C9813" s="92" t="s">
        <v>20636</v>
      </c>
      <c r="D9813" s="92" t="s">
        <v>16113</v>
      </c>
      <c r="E9813" s="104">
        <v>15.17</v>
      </c>
    </row>
    <row r="9814" spans="2:5" ht="50.1" customHeight="1">
      <c r="B9814" s="92">
        <v>40992</v>
      </c>
      <c r="C9814" s="92" t="s">
        <v>20637</v>
      </c>
      <c r="D9814" s="92" t="s">
        <v>16119</v>
      </c>
      <c r="E9814" s="104">
        <v>3343.96</v>
      </c>
    </row>
    <row r="9815" spans="2:5" ht="50.1" customHeight="1">
      <c r="B9815" s="92">
        <v>13955</v>
      </c>
      <c r="C9815" s="92" t="s">
        <v>20638</v>
      </c>
      <c r="D9815" s="92" t="s">
        <v>16114</v>
      </c>
      <c r="E9815" s="104">
        <v>2105.4699999999998</v>
      </c>
    </row>
    <row r="9816" spans="2:5" ht="50.1" customHeight="1">
      <c r="B9816" s="92">
        <v>4114</v>
      </c>
      <c r="C9816" s="92" t="s">
        <v>20639</v>
      </c>
      <c r="D9816" s="92" t="s">
        <v>16114</v>
      </c>
      <c r="E9816" s="104">
        <v>36.590000000000003</v>
      </c>
    </row>
    <row r="9817" spans="2:5" ht="50.1" customHeight="1">
      <c r="B9817" s="92">
        <v>36797</v>
      </c>
      <c r="C9817" s="92" t="s">
        <v>20640</v>
      </c>
      <c r="D9817" s="92" t="s">
        <v>16114</v>
      </c>
      <c r="E9817" s="104">
        <v>31.99</v>
      </c>
    </row>
    <row r="9818" spans="2:5" ht="50.1" customHeight="1">
      <c r="B9818" s="92">
        <v>4107</v>
      </c>
      <c r="C9818" s="92" t="s">
        <v>20641</v>
      </c>
      <c r="D9818" s="92" t="s">
        <v>16114</v>
      </c>
      <c r="E9818" s="104">
        <v>30.81</v>
      </c>
    </row>
    <row r="9819" spans="2:5" ht="50.1" customHeight="1">
      <c r="B9819" s="92">
        <v>36799</v>
      </c>
      <c r="C9819" s="92" t="s">
        <v>20642</v>
      </c>
      <c r="D9819" s="92" t="s">
        <v>16114</v>
      </c>
      <c r="E9819" s="104">
        <v>29.41</v>
      </c>
    </row>
    <row r="9820" spans="2:5" ht="50.1" customHeight="1">
      <c r="B9820" s="92">
        <v>4108</v>
      </c>
      <c r="C9820" s="92" t="s">
        <v>20643</v>
      </c>
      <c r="D9820" s="92" t="s">
        <v>16114</v>
      </c>
      <c r="E9820" s="104">
        <v>24.77</v>
      </c>
    </row>
    <row r="9821" spans="2:5" ht="50.1" customHeight="1">
      <c r="B9821" s="92">
        <v>4102</v>
      </c>
      <c r="C9821" s="92" t="s">
        <v>20644</v>
      </c>
      <c r="D9821" s="92" t="s">
        <v>16114</v>
      </c>
      <c r="E9821" s="104">
        <v>36.85</v>
      </c>
    </row>
    <row r="9822" spans="2:5" ht="50.1" customHeight="1">
      <c r="B9822" s="92">
        <v>10826</v>
      </c>
      <c r="C9822" s="92" t="s">
        <v>20645</v>
      </c>
      <c r="D9822" s="92" t="s">
        <v>16114</v>
      </c>
      <c r="E9822" s="104">
        <v>54.59</v>
      </c>
    </row>
    <row r="9823" spans="2:5" ht="50.1" customHeight="1">
      <c r="B9823" s="92">
        <v>365</v>
      </c>
      <c r="C9823" s="92" t="s">
        <v>20646</v>
      </c>
      <c r="D9823" s="92" t="s">
        <v>16114</v>
      </c>
      <c r="E9823" s="104">
        <v>33.85</v>
      </c>
    </row>
    <row r="9824" spans="2:5" ht="50.1" customHeight="1">
      <c r="B9824" s="92">
        <v>38639</v>
      </c>
      <c r="C9824" s="92" t="s">
        <v>20647</v>
      </c>
      <c r="D9824" s="92" t="s">
        <v>16114</v>
      </c>
      <c r="E9824" s="104">
        <v>131.03</v>
      </c>
    </row>
    <row r="9825" spans="2:5" ht="50.1" customHeight="1">
      <c r="B9825" s="92">
        <v>38640</v>
      </c>
      <c r="C9825" s="92" t="s">
        <v>20648</v>
      </c>
      <c r="D9825" s="92" t="s">
        <v>16114</v>
      </c>
      <c r="E9825" s="104">
        <v>1.96</v>
      </c>
    </row>
    <row r="9826" spans="2:5" ht="50.1" customHeight="1">
      <c r="B9826" s="92">
        <v>358</v>
      </c>
      <c r="C9826" s="92" t="s">
        <v>20649</v>
      </c>
      <c r="D9826" s="92" t="s">
        <v>16114</v>
      </c>
      <c r="E9826" s="104">
        <v>40.4</v>
      </c>
    </row>
    <row r="9827" spans="2:5" ht="50.1" customHeight="1">
      <c r="B9827" s="92">
        <v>359</v>
      </c>
      <c r="C9827" s="92" t="s">
        <v>20650</v>
      </c>
      <c r="D9827" s="92" t="s">
        <v>16114</v>
      </c>
      <c r="E9827" s="104">
        <v>82.98</v>
      </c>
    </row>
    <row r="9828" spans="2:5" ht="50.1" customHeight="1">
      <c r="B9828" s="92">
        <v>38641</v>
      </c>
      <c r="C9828" s="92" t="s">
        <v>20651</v>
      </c>
      <c r="D9828" s="92" t="s">
        <v>16114</v>
      </c>
      <c r="E9828" s="104">
        <v>81.89</v>
      </c>
    </row>
    <row r="9829" spans="2:5" ht="50.1" customHeight="1">
      <c r="B9829" s="92">
        <v>360</v>
      </c>
      <c r="C9829" s="92" t="s">
        <v>20652</v>
      </c>
      <c r="D9829" s="92" t="s">
        <v>16114</v>
      </c>
      <c r="E9829" s="104">
        <v>1.9</v>
      </c>
    </row>
    <row r="9830" spans="2:5" ht="50.1" customHeight="1">
      <c r="B9830" s="92">
        <v>4127</v>
      </c>
      <c r="C9830" s="92" t="s">
        <v>20653</v>
      </c>
      <c r="D9830" s="92" t="s">
        <v>16114</v>
      </c>
      <c r="E9830" s="104">
        <v>210.82</v>
      </c>
    </row>
    <row r="9831" spans="2:5" ht="50.1" customHeight="1">
      <c r="B9831" s="92">
        <v>4154</v>
      </c>
      <c r="C9831" s="92" t="s">
        <v>20654</v>
      </c>
      <c r="D9831" s="92" t="s">
        <v>16114</v>
      </c>
      <c r="E9831" s="104">
        <v>257.57</v>
      </c>
    </row>
    <row r="9832" spans="2:5" ht="50.1" customHeight="1">
      <c r="B9832" s="92">
        <v>4168</v>
      </c>
      <c r="C9832" s="92" t="s">
        <v>20655</v>
      </c>
      <c r="D9832" s="92" t="s">
        <v>16114</v>
      </c>
      <c r="E9832" s="104">
        <v>272.02</v>
      </c>
    </row>
    <row r="9833" spans="2:5" ht="50.1" customHeight="1">
      <c r="B9833" s="92">
        <v>4161</v>
      </c>
      <c r="C9833" s="92" t="s">
        <v>20656</v>
      </c>
      <c r="D9833" s="92" t="s">
        <v>16114</v>
      </c>
      <c r="E9833" s="104">
        <v>261.82</v>
      </c>
    </row>
    <row r="9834" spans="2:5" ht="50.1" customHeight="1">
      <c r="B9834" s="92">
        <v>42430</v>
      </c>
      <c r="C9834" s="92" t="s">
        <v>20657</v>
      </c>
      <c r="D9834" s="92" t="s">
        <v>16114</v>
      </c>
      <c r="E9834" s="104">
        <v>3654.84</v>
      </c>
    </row>
    <row r="9835" spans="2:5" ht="50.1" customHeight="1">
      <c r="B9835" s="92">
        <v>4214</v>
      </c>
      <c r="C9835" s="92" t="s">
        <v>20658</v>
      </c>
      <c r="D9835" s="92" t="s">
        <v>16114</v>
      </c>
      <c r="E9835" s="104">
        <v>5.75</v>
      </c>
    </row>
    <row r="9836" spans="2:5" ht="50.1" customHeight="1">
      <c r="B9836" s="92">
        <v>4215</v>
      </c>
      <c r="C9836" s="92" t="s">
        <v>20659</v>
      </c>
      <c r="D9836" s="92" t="s">
        <v>16114</v>
      </c>
      <c r="E9836" s="104">
        <v>3.78</v>
      </c>
    </row>
    <row r="9837" spans="2:5" ht="50.1" customHeight="1">
      <c r="B9837" s="92">
        <v>4210</v>
      </c>
      <c r="C9837" s="92" t="s">
        <v>20660</v>
      </c>
      <c r="D9837" s="92" t="s">
        <v>16114</v>
      </c>
      <c r="E9837" s="104">
        <v>0.63</v>
      </c>
    </row>
    <row r="9838" spans="2:5" ht="50.1" customHeight="1">
      <c r="B9838" s="92">
        <v>4212</v>
      </c>
      <c r="C9838" s="92" t="s">
        <v>20661</v>
      </c>
      <c r="D9838" s="92" t="s">
        <v>16114</v>
      </c>
      <c r="E9838" s="104">
        <v>1.83</v>
      </c>
    </row>
    <row r="9839" spans="2:5" ht="50.1" customHeight="1">
      <c r="B9839" s="92">
        <v>4213</v>
      </c>
      <c r="C9839" s="92" t="s">
        <v>20662</v>
      </c>
      <c r="D9839" s="92" t="s">
        <v>16114</v>
      </c>
      <c r="E9839" s="104">
        <v>8.17</v>
      </c>
    </row>
    <row r="9840" spans="2:5" ht="50.1" customHeight="1">
      <c r="B9840" s="92">
        <v>4211</v>
      </c>
      <c r="C9840" s="92" t="s">
        <v>20663</v>
      </c>
      <c r="D9840" s="92" t="s">
        <v>16114</v>
      </c>
      <c r="E9840" s="104">
        <v>0.91</v>
      </c>
    </row>
    <row r="9841" spans="2:5" ht="50.1" customHeight="1">
      <c r="B9841" s="92">
        <v>4209</v>
      </c>
      <c r="C9841" s="92" t="s">
        <v>20664</v>
      </c>
      <c r="D9841" s="92" t="s">
        <v>16114</v>
      </c>
      <c r="E9841" s="104">
        <v>14.12</v>
      </c>
    </row>
    <row r="9842" spans="2:5" ht="50.1" customHeight="1">
      <c r="B9842" s="92">
        <v>4180</v>
      </c>
      <c r="C9842" s="92" t="s">
        <v>20665</v>
      </c>
      <c r="D9842" s="92" t="s">
        <v>16114</v>
      </c>
      <c r="E9842" s="104">
        <v>10.63</v>
      </c>
    </row>
    <row r="9843" spans="2:5" ht="50.1" customHeight="1">
      <c r="B9843" s="92">
        <v>4177</v>
      </c>
      <c r="C9843" s="92" t="s">
        <v>20666</v>
      </c>
      <c r="D9843" s="92" t="s">
        <v>16114</v>
      </c>
      <c r="E9843" s="104">
        <v>3.53</v>
      </c>
    </row>
    <row r="9844" spans="2:5" ht="50.1" customHeight="1">
      <c r="B9844" s="92">
        <v>4179</v>
      </c>
      <c r="C9844" s="92" t="s">
        <v>20667</v>
      </c>
      <c r="D9844" s="92" t="s">
        <v>16114</v>
      </c>
      <c r="E9844" s="104">
        <v>7.22</v>
      </c>
    </row>
    <row r="9845" spans="2:5" ht="50.1" customHeight="1">
      <c r="B9845" s="92">
        <v>4208</v>
      </c>
      <c r="C9845" s="92" t="s">
        <v>20668</v>
      </c>
      <c r="D9845" s="92" t="s">
        <v>16114</v>
      </c>
      <c r="E9845" s="104">
        <v>33.6</v>
      </c>
    </row>
    <row r="9846" spans="2:5" ht="50.1" customHeight="1">
      <c r="B9846" s="92">
        <v>4181</v>
      </c>
      <c r="C9846" s="92" t="s">
        <v>20669</v>
      </c>
      <c r="D9846" s="92" t="s">
        <v>16114</v>
      </c>
      <c r="E9846" s="104">
        <v>21.95</v>
      </c>
    </row>
    <row r="9847" spans="2:5" ht="50.1" customHeight="1">
      <c r="B9847" s="92">
        <v>4178</v>
      </c>
      <c r="C9847" s="92" t="s">
        <v>20670</v>
      </c>
      <c r="D9847" s="92" t="s">
        <v>16114</v>
      </c>
      <c r="E9847" s="104">
        <v>4.8899999999999997</v>
      </c>
    </row>
    <row r="9848" spans="2:5" ht="50.1" customHeight="1">
      <c r="B9848" s="92">
        <v>4182</v>
      </c>
      <c r="C9848" s="92" t="s">
        <v>20671</v>
      </c>
      <c r="D9848" s="92" t="s">
        <v>16114</v>
      </c>
      <c r="E9848" s="104">
        <v>54.66</v>
      </c>
    </row>
    <row r="9849" spans="2:5" ht="50.1" customHeight="1">
      <c r="B9849" s="92">
        <v>4183</v>
      </c>
      <c r="C9849" s="92" t="s">
        <v>20672</v>
      </c>
      <c r="D9849" s="92" t="s">
        <v>16114</v>
      </c>
      <c r="E9849" s="104">
        <v>88.01</v>
      </c>
    </row>
    <row r="9850" spans="2:5" ht="50.1" customHeight="1">
      <c r="B9850" s="92">
        <v>4184</v>
      </c>
      <c r="C9850" s="92" t="s">
        <v>20673</v>
      </c>
      <c r="D9850" s="92" t="s">
        <v>16114</v>
      </c>
      <c r="E9850" s="104">
        <v>194.27</v>
      </c>
    </row>
    <row r="9851" spans="2:5" ht="50.1" customHeight="1">
      <c r="B9851" s="92">
        <v>4185</v>
      </c>
      <c r="C9851" s="92" t="s">
        <v>20674</v>
      </c>
      <c r="D9851" s="92" t="s">
        <v>16114</v>
      </c>
      <c r="E9851" s="104">
        <v>322.8</v>
      </c>
    </row>
    <row r="9852" spans="2:5" ht="50.1" customHeight="1">
      <c r="B9852" s="92">
        <v>4205</v>
      </c>
      <c r="C9852" s="92" t="s">
        <v>20675</v>
      </c>
      <c r="D9852" s="92" t="s">
        <v>16114</v>
      </c>
      <c r="E9852" s="104">
        <v>18.64</v>
      </c>
    </row>
    <row r="9853" spans="2:5" ht="50.1" customHeight="1">
      <c r="B9853" s="92">
        <v>4192</v>
      </c>
      <c r="C9853" s="92" t="s">
        <v>20676</v>
      </c>
      <c r="D9853" s="92" t="s">
        <v>16114</v>
      </c>
      <c r="E9853" s="104">
        <v>18.64</v>
      </c>
    </row>
    <row r="9854" spans="2:5" ht="50.1" customHeight="1">
      <c r="B9854" s="92">
        <v>4191</v>
      </c>
      <c r="C9854" s="92" t="s">
        <v>20677</v>
      </c>
      <c r="D9854" s="92" t="s">
        <v>16114</v>
      </c>
      <c r="E9854" s="104">
        <v>18.64</v>
      </c>
    </row>
    <row r="9855" spans="2:5" ht="50.1" customHeight="1">
      <c r="B9855" s="92">
        <v>4207</v>
      </c>
      <c r="C9855" s="92" t="s">
        <v>20678</v>
      </c>
      <c r="D9855" s="92" t="s">
        <v>16114</v>
      </c>
      <c r="E9855" s="104">
        <v>15</v>
      </c>
    </row>
    <row r="9856" spans="2:5" ht="50.1" customHeight="1">
      <c r="B9856" s="92">
        <v>4206</v>
      </c>
      <c r="C9856" s="92" t="s">
        <v>20679</v>
      </c>
      <c r="D9856" s="92" t="s">
        <v>16114</v>
      </c>
      <c r="E9856" s="104">
        <v>14.56</v>
      </c>
    </row>
    <row r="9857" spans="2:5" ht="50.1" customHeight="1">
      <c r="B9857" s="92">
        <v>4190</v>
      </c>
      <c r="C9857" s="92" t="s">
        <v>20680</v>
      </c>
      <c r="D9857" s="92" t="s">
        <v>16114</v>
      </c>
      <c r="E9857" s="104">
        <v>14.56</v>
      </c>
    </row>
    <row r="9858" spans="2:5" ht="50.1" customHeight="1">
      <c r="B9858" s="92">
        <v>4186</v>
      </c>
      <c r="C9858" s="92" t="s">
        <v>20681</v>
      </c>
      <c r="D9858" s="92" t="s">
        <v>16114</v>
      </c>
      <c r="E9858" s="104">
        <v>4.3</v>
      </c>
    </row>
    <row r="9859" spans="2:5" ht="50.1" customHeight="1">
      <c r="B9859" s="92">
        <v>4188</v>
      </c>
      <c r="C9859" s="92" t="s">
        <v>20682</v>
      </c>
      <c r="D9859" s="92" t="s">
        <v>16114</v>
      </c>
      <c r="E9859" s="104">
        <v>8.7899999999999991</v>
      </c>
    </row>
    <row r="9860" spans="2:5" ht="50.1" customHeight="1">
      <c r="B9860" s="92">
        <v>4189</v>
      </c>
      <c r="C9860" s="92" t="s">
        <v>20683</v>
      </c>
      <c r="D9860" s="92" t="s">
        <v>16114</v>
      </c>
      <c r="E9860" s="104">
        <v>8.7899999999999991</v>
      </c>
    </row>
    <row r="9861" spans="2:5" ht="50.1" customHeight="1">
      <c r="B9861" s="92">
        <v>4197</v>
      </c>
      <c r="C9861" s="92" t="s">
        <v>20684</v>
      </c>
      <c r="D9861" s="92" t="s">
        <v>16114</v>
      </c>
      <c r="E9861" s="104">
        <v>46.55</v>
      </c>
    </row>
    <row r="9862" spans="2:5" ht="50.1" customHeight="1">
      <c r="B9862" s="92">
        <v>4194</v>
      </c>
      <c r="C9862" s="92" t="s">
        <v>20685</v>
      </c>
      <c r="D9862" s="92" t="s">
        <v>16114</v>
      </c>
      <c r="E9862" s="104">
        <v>28.12</v>
      </c>
    </row>
    <row r="9863" spans="2:5" ht="50.1" customHeight="1">
      <c r="B9863" s="92">
        <v>4193</v>
      </c>
      <c r="C9863" s="92" t="s">
        <v>20686</v>
      </c>
      <c r="D9863" s="92" t="s">
        <v>16114</v>
      </c>
      <c r="E9863" s="104">
        <v>28.12</v>
      </c>
    </row>
    <row r="9864" spans="2:5" ht="50.1" customHeight="1">
      <c r="B9864" s="92">
        <v>4204</v>
      </c>
      <c r="C9864" s="92" t="s">
        <v>20687</v>
      </c>
      <c r="D9864" s="92" t="s">
        <v>16114</v>
      </c>
      <c r="E9864" s="104">
        <v>28.12</v>
      </c>
    </row>
    <row r="9865" spans="2:5" ht="50.1" customHeight="1">
      <c r="B9865" s="92">
        <v>4187</v>
      </c>
      <c r="C9865" s="92" t="s">
        <v>20688</v>
      </c>
      <c r="D9865" s="92" t="s">
        <v>16114</v>
      </c>
      <c r="E9865" s="104">
        <v>5.6</v>
      </c>
    </row>
    <row r="9866" spans="2:5" ht="50.1" customHeight="1">
      <c r="B9866" s="92">
        <v>4202</v>
      </c>
      <c r="C9866" s="92" t="s">
        <v>20689</v>
      </c>
      <c r="D9866" s="92" t="s">
        <v>16114</v>
      </c>
      <c r="E9866" s="104">
        <v>85.01</v>
      </c>
    </row>
    <row r="9867" spans="2:5" ht="50.1" customHeight="1">
      <c r="B9867" s="92">
        <v>4203</v>
      </c>
      <c r="C9867" s="92" t="s">
        <v>20690</v>
      </c>
      <c r="D9867" s="92" t="s">
        <v>16114</v>
      </c>
      <c r="E9867" s="104">
        <v>75.08</v>
      </c>
    </row>
    <row r="9868" spans="2:5" ht="50.1" customHeight="1">
      <c r="B9868" s="92">
        <v>40368</v>
      </c>
      <c r="C9868" s="92" t="s">
        <v>20691</v>
      </c>
      <c r="D9868" s="92" t="s">
        <v>16114</v>
      </c>
      <c r="E9868" s="104">
        <v>26.66</v>
      </c>
    </row>
    <row r="9869" spans="2:5" ht="50.1" customHeight="1">
      <c r="B9869" s="92">
        <v>40365</v>
      </c>
      <c r="C9869" s="92" t="s">
        <v>20692</v>
      </c>
      <c r="D9869" s="92" t="s">
        <v>16114</v>
      </c>
      <c r="E9869" s="104">
        <v>17.98</v>
      </c>
    </row>
    <row r="9870" spans="2:5" ht="50.1" customHeight="1">
      <c r="B9870" s="92">
        <v>40356</v>
      </c>
      <c r="C9870" s="92" t="s">
        <v>20693</v>
      </c>
      <c r="D9870" s="92" t="s">
        <v>16114</v>
      </c>
      <c r="E9870" s="104">
        <v>6.14</v>
      </c>
    </row>
    <row r="9871" spans="2:5" ht="50.1" customHeight="1">
      <c r="B9871" s="92">
        <v>40362</v>
      </c>
      <c r="C9871" s="92" t="s">
        <v>20694</v>
      </c>
      <c r="D9871" s="92" t="s">
        <v>16114</v>
      </c>
      <c r="E9871" s="104">
        <v>11.91</v>
      </c>
    </row>
    <row r="9872" spans="2:5" ht="50.1" customHeight="1">
      <c r="B9872" s="92">
        <v>40374</v>
      </c>
      <c r="C9872" s="92" t="s">
        <v>20695</v>
      </c>
      <c r="D9872" s="92" t="s">
        <v>16114</v>
      </c>
      <c r="E9872" s="104">
        <v>69.67</v>
      </c>
    </row>
    <row r="9873" spans="2:5" ht="50.1" customHeight="1">
      <c r="B9873" s="92">
        <v>40371</v>
      </c>
      <c r="C9873" s="92" t="s">
        <v>20696</v>
      </c>
      <c r="D9873" s="92" t="s">
        <v>16114</v>
      </c>
      <c r="E9873" s="104">
        <v>43.86</v>
      </c>
    </row>
    <row r="9874" spans="2:5" ht="50.1" customHeight="1">
      <c r="B9874" s="92">
        <v>40359</v>
      </c>
      <c r="C9874" s="92" t="s">
        <v>20697</v>
      </c>
      <c r="D9874" s="92" t="s">
        <v>16114</v>
      </c>
      <c r="E9874" s="104">
        <v>7.93</v>
      </c>
    </row>
    <row r="9875" spans="2:5" ht="50.1" customHeight="1">
      <c r="B9875" s="92">
        <v>7595</v>
      </c>
      <c r="C9875" s="92" t="s">
        <v>20698</v>
      </c>
      <c r="D9875" s="92" t="s">
        <v>16113</v>
      </c>
      <c r="E9875" s="104">
        <v>15.47</v>
      </c>
    </row>
    <row r="9876" spans="2:5" ht="50.1" customHeight="1">
      <c r="B9876" s="92">
        <v>41094</v>
      </c>
      <c r="C9876" s="92" t="s">
        <v>20699</v>
      </c>
      <c r="D9876" s="92" t="s">
        <v>16119</v>
      </c>
      <c r="E9876" s="104">
        <v>2873.44</v>
      </c>
    </row>
    <row r="9877" spans="2:5" ht="50.1" customHeight="1">
      <c r="B9877" s="92">
        <v>38175</v>
      </c>
      <c r="C9877" s="92" t="s">
        <v>20700</v>
      </c>
      <c r="D9877" s="92" t="s">
        <v>16114</v>
      </c>
      <c r="E9877" s="104">
        <v>2.2599999999999998</v>
      </c>
    </row>
    <row r="9878" spans="2:5" ht="50.1" customHeight="1">
      <c r="B9878" s="92">
        <v>38176</v>
      </c>
      <c r="C9878" s="92" t="s">
        <v>20701</v>
      </c>
      <c r="D9878" s="92" t="s">
        <v>16114</v>
      </c>
      <c r="E9878" s="104">
        <v>6.12</v>
      </c>
    </row>
    <row r="9879" spans="2:5" ht="50.1" customHeight="1">
      <c r="B9879" s="92">
        <v>36152</v>
      </c>
      <c r="C9879" s="92" t="s">
        <v>20702</v>
      </c>
      <c r="D9879" s="92" t="s">
        <v>16114</v>
      </c>
      <c r="E9879" s="104">
        <v>4.4000000000000004</v>
      </c>
    </row>
    <row r="9880" spans="2:5" ht="50.1" customHeight="1">
      <c r="B9880" s="92">
        <v>11138</v>
      </c>
      <c r="C9880" s="92" t="s">
        <v>20703</v>
      </c>
      <c r="D9880" s="92" t="s">
        <v>6213</v>
      </c>
      <c r="E9880" s="104">
        <v>2.35</v>
      </c>
    </row>
    <row r="9881" spans="2:5" ht="50.1" customHeight="1">
      <c r="B9881" s="92">
        <v>5333</v>
      </c>
      <c r="C9881" s="92" t="s">
        <v>20704</v>
      </c>
      <c r="D9881" s="92" t="s">
        <v>6213</v>
      </c>
      <c r="E9881" s="104">
        <v>21.53</v>
      </c>
    </row>
    <row r="9882" spans="2:5" ht="50.1" customHeight="1">
      <c r="B9882" s="92">
        <v>4221</v>
      </c>
      <c r="C9882" s="92" t="s">
        <v>20705</v>
      </c>
      <c r="D9882" s="92" t="s">
        <v>6213</v>
      </c>
      <c r="E9882" s="104">
        <v>3.65</v>
      </c>
    </row>
    <row r="9883" spans="2:5" ht="50.1" customHeight="1">
      <c r="B9883" s="92">
        <v>4227</v>
      </c>
      <c r="C9883" s="92" t="s">
        <v>20706</v>
      </c>
      <c r="D9883" s="92" t="s">
        <v>6213</v>
      </c>
      <c r="E9883" s="104">
        <v>16</v>
      </c>
    </row>
    <row r="9884" spans="2:5" ht="50.1" customHeight="1">
      <c r="B9884" s="92">
        <v>38170</v>
      </c>
      <c r="C9884" s="92" t="s">
        <v>20707</v>
      </c>
      <c r="D9884" s="92" t="s">
        <v>16114</v>
      </c>
      <c r="E9884" s="104">
        <v>10.31</v>
      </c>
    </row>
    <row r="9885" spans="2:5" ht="50.1" customHeight="1">
      <c r="B9885" s="92">
        <v>4252</v>
      </c>
      <c r="C9885" s="92" t="s">
        <v>20708</v>
      </c>
      <c r="D9885" s="92" t="s">
        <v>16113</v>
      </c>
      <c r="E9885" s="104">
        <v>18.260000000000002</v>
      </c>
    </row>
    <row r="9886" spans="2:5" ht="50.1" customHeight="1">
      <c r="B9886" s="92">
        <v>40980</v>
      </c>
      <c r="C9886" s="92" t="s">
        <v>20709</v>
      </c>
      <c r="D9886" s="92" t="s">
        <v>16119</v>
      </c>
      <c r="E9886" s="104">
        <v>3231.08</v>
      </c>
    </row>
    <row r="9887" spans="2:5" ht="50.1" customHeight="1">
      <c r="B9887" s="92">
        <v>4243</v>
      </c>
      <c r="C9887" s="92" t="s">
        <v>20710</v>
      </c>
      <c r="D9887" s="92" t="s">
        <v>16113</v>
      </c>
      <c r="E9887" s="104">
        <v>13.27</v>
      </c>
    </row>
    <row r="9888" spans="2:5" ht="50.1" customHeight="1">
      <c r="B9888" s="92">
        <v>41031</v>
      </c>
      <c r="C9888" s="92" t="s">
        <v>20711</v>
      </c>
      <c r="D9888" s="92" t="s">
        <v>16119</v>
      </c>
      <c r="E9888" s="104">
        <v>2349.2199999999998</v>
      </c>
    </row>
    <row r="9889" spans="2:5" ht="50.1" customHeight="1">
      <c r="B9889" s="92">
        <v>40986</v>
      </c>
      <c r="C9889" s="92" t="s">
        <v>20712</v>
      </c>
      <c r="D9889" s="92" t="s">
        <v>16119</v>
      </c>
      <c r="E9889" s="104">
        <v>2267.08</v>
      </c>
    </row>
    <row r="9890" spans="2:5" ht="50.1" customHeight="1">
      <c r="B9890" s="92">
        <v>37666</v>
      </c>
      <c r="C9890" s="92" t="s">
        <v>20713</v>
      </c>
      <c r="D9890" s="92" t="s">
        <v>16113</v>
      </c>
      <c r="E9890" s="104">
        <v>12.8</v>
      </c>
    </row>
    <row r="9891" spans="2:5" ht="50.1" customHeight="1">
      <c r="B9891" s="92">
        <v>4250</v>
      </c>
      <c r="C9891" s="92" t="s">
        <v>20714</v>
      </c>
      <c r="D9891" s="92" t="s">
        <v>16113</v>
      </c>
      <c r="E9891" s="104">
        <v>14.17</v>
      </c>
    </row>
    <row r="9892" spans="2:5" ht="50.1" customHeight="1">
      <c r="B9892" s="92">
        <v>40978</v>
      </c>
      <c r="C9892" s="92" t="s">
        <v>20715</v>
      </c>
      <c r="D9892" s="92" t="s">
        <v>16119</v>
      </c>
      <c r="E9892" s="104">
        <v>2510.31</v>
      </c>
    </row>
    <row r="9893" spans="2:5" ht="50.1" customHeight="1">
      <c r="B9893" s="92">
        <v>25960</v>
      </c>
      <c r="C9893" s="92" t="s">
        <v>20716</v>
      </c>
      <c r="D9893" s="92" t="s">
        <v>16113</v>
      </c>
      <c r="E9893" s="104">
        <v>16.34</v>
      </c>
    </row>
    <row r="9894" spans="2:5" ht="50.1" customHeight="1">
      <c r="B9894" s="92">
        <v>41043</v>
      </c>
      <c r="C9894" s="92" t="s">
        <v>20717</v>
      </c>
      <c r="D9894" s="92" t="s">
        <v>16119</v>
      </c>
      <c r="E9894" s="104">
        <v>2891.36</v>
      </c>
    </row>
    <row r="9895" spans="2:5" ht="50.1" customHeight="1">
      <c r="B9895" s="92">
        <v>4234</v>
      </c>
      <c r="C9895" s="92" t="s">
        <v>20718</v>
      </c>
      <c r="D9895" s="92" t="s">
        <v>16113</v>
      </c>
      <c r="E9895" s="104">
        <v>17.899999999999999</v>
      </c>
    </row>
    <row r="9896" spans="2:5" ht="50.1" customHeight="1">
      <c r="B9896" s="92">
        <v>40987</v>
      </c>
      <c r="C9896" s="92" t="s">
        <v>20719</v>
      </c>
      <c r="D9896" s="92" t="s">
        <v>16119</v>
      </c>
      <c r="E9896" s="104">
        <v>3167.36</v>
      </c>
    </row>
    <row r="9897" spans="2:5" ht="50.1" customHeight="1">
      <c r="B9897" s="92">
        <v>4253</v>
      </c>
      <c r="C9897" s="92" t="s">
        <v>20720</v>
      </c>
      <c r="D9897" s="92" t="s">
        <v>16113</v>
      </c>
      <c r="E9897" s="104">
        <v>14.44</v>
      </c>
    </row>
    <row r="9898" spans="2:5" ht="50.1" customHeight="1">
      <c r="B9898" s="92">
        <v>40981</v>
      </c>
      <c r="C9898" s="92" t="s">
        <v>20721</v>
      </c>
      <c r="D9898" s="92" t="s">
        <v>16119</v>
      </c>
      <c r="E9898" s="104">
        <v>2556.46</v>
      </c>
    </row>
    <row r="9899" spans="2:5" ht="50.1" customHeight="1">
      <c r="B9899" s="92">
        <v>4254</v>
      </c>
      <c r="C9899" s="92" t="s">
        <v>20722</v>
      </c>
      <c r="D9899" s="92" t="s">
        <v>16113</v>
      </c>
      <c r="E9899" s="104">
        <v>13.48</v>
      </c>
    </row>
    <row r="9900" spans="2:5" ht="50.1" customHeight="1">
      <c r="B9900" s="92">
        <v>41036</v>
      </c>
      <c r="C9900" s="92" t="s">
        <v>20723</v>
      </c>
      <c r="D9900" s="92" t="s">
        <v>16119</v>
      </c>
      <c r="E9900" s="104">
        <v>2386.0300000000002</v>
      </c>
    </row>
    <row r="9901" spans="2:5" ht="50.1" customHeight="1">
      <c r="B9901" s="92">
        <v>4251</v>
      </c>
      <c r="C9901" s="92" t="s">
        <v>20724</v>
      </c>
      <c r="D9901" s="92" t="s">
        <v>16113</v>
      </c>
      <c r="E9901" s="104">
        <v>20.53</v>
      </c>
    </row>
    <row r="9902" spans="2:5" ht="50.1" customHeight="1">
      <c r="B9902" s="92">
        <v>40979</v>
      </c>
      <c r="C9902" s="92" t="s">
        <v>20725</v>
      </c>
      <c r="D9902" s="92" t="s">
        <v>16119</v>
      </c>
      <c r="E9902" s="104">
        <v>3635.85</v>
      </c>
    </row>
    <row r="9903" spans="2:5" ht="50.1" customHeight="1">
      <c r="B9903" s="92">
        <v>4230</v>
      </c>
      <c r="C9903" s="92" t="s">
        <v>20726</v>
      </c>
      <c r="D9903" s="92" t="s">
        <v>16113</v>
      </c>
      <c r="E9903" s="104">
        <v>15.27</v>
      </c>
    </row>
    <row r="9904" spans="2:5" ht="50.1" customHeight="1">
      <c r="B9904" s="92">
        <v>40998</v>
      </c>
      <c r="C9904" s="92" t="s">
        <v>20727</v>
      </c>
      <c r="D9904" s="92" t="s">
        <v>16119</v>
      </c>
      <c r="E9904" s="104">
        <v>2702.04</v>
      </c>
    </row>
    <row r="9905" spans="2:5" ht="50.1" customHeight="1">
      <c r="B9905" s="92">
        <v>4257</v>
      </c>
      <c r="C9905" s="92" t="s">
        <v>20728</v>
      </c>
      <c r="D9905" s="92" t="s">
        <v>16113</v>
      </c>
      <c r="E9905" s="104">
        <v>12.67</v>
      </c>
    </row>
    <row r="9906" spans="2:5" ht="50.1" customHeight="1">
      <c r="B9906" s="92">
        <v>40982</v>
      </c>
      <c r="C9906" s="92" t="s">
        <v>20729</v>
      </c>
      <c r="D9906" s="92" t="s">
        <v>16119</v>
      </c>
      <c r="E9906" s="104">
        <v>2244.0100000000002</v>
      </c>
    </row>
    <row r="9907" spans="2:5" ht="50.1" customHeight="1">
      <c r="B9907" s="92">
        <v>4240</v>
      </c>
      <c r="C9907" s="92" t="s">
        <v>20730</v>
      </c>
      <c r="D9907" s="92" t="s">
        <v>16113</v>
      </c>
      <c r="E9907" s="104">
        <v>16.600000000000001</v>
      </c>
    </row>
    <row r="9908" spans="2:5" ht="50.1" customHeight="1">
      <c r="B9908" s="92">
        <v>41026</v>
      </c>
      <c r="C9908" s="92" t="s">
        <v>20731</v>
      </c>
      <c r="D9908" s="92" t="s">
        <v>16119</v>
      </c>
      <c r="E9908" s="104">
        <v>2940.63</v>
      </c>
    </row>
    <row r="9909" spans="2:5" ht="50.1" customHeight="1">
      <c r="B9909" s="92">
        <v>4239</v>
      </c>
      <c r="C9909" s="92" t="s">
        <v>20732</v>
      </c>
      <c r="D9909" s="92" t="s">
        <v>16113</v>
      </c>
      <c r="E9909" s="104">
        <v>20.38</v>
      </c>
    </row>
    <row r="9910" spans="2:5" ht="50.1" customHeight="1">
      <c r="B9910" s="92">
        <v>41024</v>
      </c>
      <c r="C9910" s="92" t="s">
        <v>20733</v>
      </c>
      <c r="D9910" s="92" t="s">
        <v>16119</v>
      </c>
      <c r="E9910" s="104">
        <v>3607.63</v>
      </c>
    </row>
    <row r="9911" spans="2:5" ht="50.1" customHeight="1">
      <c r="B9911" s="92">
        <v>4248</v>
      </c>
      <c r="C9911" s="92" t="s">
        <v>20734</v>
      </c>
      <c r="D9911" s="92" t="s">
        <v>16113</v>
      </c>
      <c r="E9911" s="104">
        <v>17.82</v>
      </c>
    </row>
    <row r="9912" spans="2:5" ht="50.1" customHeight="1">
      <c r="B9912" s="92">
        <v>41033</v>
      </c>
      <c r="C9912" s="92" t="s">
        <v>20735</v>
      </c>
      <c r="D9912" s="92" t="s">
        <v>16119</v>
      </c>
      <c r="E9912" s="104">
        <v>3155.23</v>
      </c>
    </row>
    <row r="9913" spans="2:5" ht="50.1" customHeight="1">
      <c r="B9913" s="92">
        <v>25959</v>
      </c>
      <c r="C9913" s="92" t="s">
        <v>20736</v>
      </c>
      <c r="D9913" s="92" t="s">
        <v>16113</v>
      </c>
      <c r="E9913" s="104">
        <v>17.149999999999999</v>
      </c>
    </row>
    <row r="9914" spans="2:5" ht="50.1" customHeight="1">
      <c r="B9914" s="92">
        <v>41040</v>
      </c>
      <c r="C9914" s="92" t="s">
        <v>20737</v>
      </c>
      <c r="D9914" s="92" t="s">
        <v>16119</v>
      </c>
      <c r="E9914" s="104">
        <v>3035.92</v>
      </c>
    </row>
    <row r="9915" spans="2:5" ht="50.1" customHeight="1">
      <c r="B9915" s="92">
        <v>4238</v>
      </c>
      <c r="C9915" s="92" t="s">
        <v>20738</v>
      </c>
      <c r="D9915" s="92" t="s">
        <v>16113</v>
      </c>
      <c r="E9915" s="104">
        <v>13.2</v>
      </c>
    </row>
    <row r="9916" spans="2:5" ht="50.1" customHeight="1">
      <c r="B9916" s="92">
        <v>41012</v>
      </c>
      <c r="C9916" s="92" t="s">
        <v>20739</v>
      </c>
      <c r="D9916" s="92" t="s">
        <v>16119</v>
      </c>
      <c r="E9916" s="104">
        <v>2335.67</v>
      </c>
    </row>
    <row r="9917" spans="2:5" ht="50.1" customHeight="1">
      <c r="B9917" s="92">
        <v>4237</v>
      </c>
      <c r="C9917" s="92" t="s">
        <v>20740</v>
      </c>
      <c r="D9917" s="92" t="s">
        <v>16113</v>
      </c>
      <c r="E9917" s="104">
        <v>16.04</v>
      </c>
    </row>
    <row r="9918" spans="2:5" ht="50.1" customHeight="1">
      <c r="B9918" s="92">
        <v>41002</v>
      </c>
      <c r="C9918" s="92" t="s">
        <v>20741</v>
      </c>
      <c r="D9918" s="92" t="s">
        <v>16119</v>
      </c>
      <c r="E9918" s="104">
        <v>2840.52</v>
      </c>
    </row>
    <row r="9919" spans="2:5" ht="50.1" customHeight="1">
      <c r="B9919" s="92">
        <v>4233</v>
      </c>
      <c r="C9919" s="92" t="s">
        <v>20742</v>
      </c>
      <c r="D9919" s="92" t="s">
        <v>16113</v>
      </c>
      <c r="E9919" s="104">
        <v>14.72</v>
      </c>
    </row>
    <row r="9920" spans="2:5" ht="50.1" customHeight="1">
      <c r="B9920" s="92">
        <v>41001</v>
      </c>
      <c r="C9920" s="92" t="s">
        <v>20743</v>
      </c>
      <c r="D9920" s="92" t="s">
        <v>16119</v>
      </c>
      <c r="E9920" s="104">
        <v>2607.14</v>
      </c>
    </row>
    <row r="9921" spans="2:5" ht="50.1" customHeight="1">
      <c r="B9921" s="92">
        <v>2</v>
      </c>
      <c r="C9921" s="92" t="s">
        <v>20744</v>
      </c>
      <c r="D9921" s="92" t="s">
        <v>16118</v>
      </c>
      <c r="E9921" s="104">
        <v>11.72</v>
      </c>
    </row>
    <row r="9922" spans="2:5" ht="50.1" customHeight="1">
      <c r="B9922" s="92">
        <v>36517</v>
      </c>
      <c r="C9922" s="92" t="s">
        <v>20745</v>
      </c>
      <c r="D9922" s="92" t="s">
        <v>16114</v>
      </c>
      <c r="E9922" s="104">
        <v>333000</v>
      </c>
    </row>
    <row r="9923" spans="2:5" ht="50.1" customHeight="1">
      <c r="B9923" s="92">
        <v>4262</v>
      </c>
      <c r="C9923" s="92" t="s">
        <v>20746</v>
      </c>
      <c r="D9923" s="92" t="s">
        <v>16114</v>
      </c>
      <c r="E9923" s="104">
        <v>375000</v>
      </c>
    </row>
    <row r="9924" spans="2:5" ht="50.1" customHeight="1">
      <c r="B9924" s="92">
        <v>4263</v>
      </c>
      <c r="C9924" s="92" t="s">
        <v>20747</v>
      </c>
      <c r="D9924" s="92" t="s">
        <v>16114</v>
      </c>
      <c r="E9924" s="104">
        <v>519999.97</v>
      </c>
    </row>
    <row r="9925" spans="2:5" ht="50.1" customHeight="1">
      <c r="B9925" s="92">
        <v>36518</v>
      </c>
      <c r="C9925" s="92" t="s">
        <v>20748</v>
      </c>
      <c r="D9925" s="92" t="s">
        <v>16114</v>
      </c>
      <c r="E9925" s="104">
        <v>591999.97</v>
      </c>
    </row>
    <row r="9926" spans="2:5" ht="50.1" customHeight="1">
      <c r="B9926" s="92">
        <v>14221</v>
      </c>
      <c r="C9926" s="92" t="s">
        <v>20749</v>
      </c>
      <c r="D9926" s="92" t="s">
        <v>16114</v>
      </c>
      <c r="E9926" s="104">
        <v>345499.98</v>
      </c>
    </row>
    <row r="9927" spans="2:5" ht="50.1" customHeight="1">
      <c r="B9927" s="92">
        <v>38402</v>
      </c>
      <c r="C9927" s="92" t="s">
        <v>20750</v>
      </c>
      <c r="D9927" s="92" t="s">
        <v>16114</v>
      </c>
      <c r="E9927" s="104">
        <v>7.5</v>
      </c>
    </row>
    <row r="9928" spans="2:5" ht="50.1" customHeight="1">
      <c r="B9928" s="92">
        <v>3412</v>
      </c>
      <c r="C9928" s="92" t="s">
        <v>20751</v>
      </c>
      <c r="D9928" s="92" t="s">
        <v>16112</v>
      </c>
      <c r="E9928" s="104">
        <v>9.1199999999999992</v>
      </c>
    </row>
    <row r="9929" spans="2:5" ht="50.1" customHeight="1">
      <c r="B9929" s="92">
        <v>3413</v>
      </c>
      <c r="C9929" s="92" t="s">
        <v>20752</v>
      </c>
      <c r="D9929" s="92" t="s">
        <v>16112</v>
      </c>
      <c r="E9929" s="104">
        <v>20.54</v>
      </c>
    </row>
    <row r="9930" spans="2:5" ht="50.1" customHeight="1">
      <c r="B9930" s="92">
        <v>39744</v>
      </c>
      <c r="C9930" s="92" t="s">
        <v>20753</v>
      </c>
      <c r="D9930" s="92" t="s">
        <v>16112</v>
      </c>
      <c r="E9930" s="104">
        <v>15.95</v>
      </c>
    </row>
    <row r="9931" spans="2:5" ht="50.1" customHeight="1">
      <c r="B9931" s="92">
        <v>39745</v>
      </c>
      <c r="C9931" s="92" t="s">
        <v>20754</v>
      </c>
      <c r="D9931" s="92" t="s">
        <v>16112</v>
      </c>
      <c r="E9931" s="104">
        <v>33.67</v>
      </c>
    </row>
    <row r="9932" spans="2:5" ht="50.1" customHeight="1">
      <c r="B9932" s="92">
        <v>39637</v>
      </c>
      <c r="C9932" s="92" t="s">
        <v>20755</v>
      </c>
      <c r="D9932" s="92" t="s">
        <v>16112</v>
      </c>
      <c r="E9932" s="104">
        <v>59.19</v>
      </c>
    </row>
    <row r="9933" spans="2:5" ht="50.1" customHeight="1">
      <c r="B9933" s="92">
        <v>39638</v>
      </c>
      <c r="C9933" s="92" t="s">
        <v>20756</v>
      </c>
      <c r="D9933" s="92" t="s">
        <v>16112</v>
      </c>
      <c r="E9933" s="104">
        <v>110.22</v>
      </c>
    </row>
    <row r="9934" spans="2:5" ht="50.1" customHeight="1">
      <c r="B9934" s="92">
        <v>39639</v>
      </c>
      <c r="C9934" s="92" t="s">
        <v>20757</v>
      </c>
      <c r="D9934" s="92" t="s">
        <v>16112</v>
      </c>
      <c r="E9934" s="104">
        <v>145.31</v>
      </c>
    </row>
    <row r="9935" spans="2:5" ht="50.1" customHeight="1">
      <c r="B9935" s="92">
        <v>39517</v>
      </c>
      <c r="C9935" s="92" t="s">
        <v>20758</v>
      </c>
      <c r="D9935" s="92" t="s">
        <v>16112</v>
      </c>
      <c r="E9935" s="104">
        <v>124.88</v>
      </c>
    </row>
    <row r="9936" spans="2:5" ht="50.1" customHeight="1">
      <c r="B9936" s="92">
        <v>39518</v>
      </c>
      <c r="C9936" s="92" t="s">
        <v>20759</v>
      </c>
      <c r="D9936" s="92" t="s">
        <v>16112</v>
      </c>
      <c r="E9936" s="104">
        <v>147.69999999999999</v>
      </c>
    </row>
    <row r="9937" spans="2:5" ht="50.1" customHeight="1">
      <c r="B9937" s="92">
        <v>38366</v>
      </c>
      <c r="C9937" s="92" t="s">
        <v>20760</v>
      </c>
      <c r="D9937" s="92" t="s">
        <v>16112</v>
      </c>
      <c r="E9937" s="104">
        <v>3.71</v>
      </c>
    </row>
    <row r="9938" spans="2:5" ht="50.1" customHeight="1">
      <c r="B9938" s="92">
        <v>11703</v>
      </c>
      <c r="C9938" s="92" t="s">
        <v>20761</v>
      </c>
      <c r="D9938" s="92" t="s">
        <v>16114</v>
      </c>
      <c r="E9938" s="104">
        <v>24.1</v>
      </c>
    </row>
    <row r="9939" spans="2:5" ht="50.1" customHeight="1">
      <c r="B9939" s="92">
        <v>37400</v>
      </c>
      <c r="C9939" s="92" t="s">
        <v>6625</v>
      </c>
      <c r="D9939" s="92" t="s">
        <v>16114</v>
      </c>
      <c r="E9939" s="104">
        <v>45.7</v>
      </c>
    </row>
    <row r="9940" spans="2:5" ht="50.1" customHeight="1">
      <c r="B9940" s="92">
        <v>25400</v>
      </c>
      <c r="C9940" s="92" t="s">
        <v>20762</v>
      </c>
      <c r="D9940" s="92" t="s">
        <v>16114</v>
      </c>
      <c r="E9940" s="104">
        <v>1415.27</v>
      </c>
    </row>
    <row r="9941" spans="2:5" ht="50.1" customHeight="1">
      <c r="B9941" s="92">
        <v>4272</v>
      </c>
      <c r="C9941" s="92" t="s">
        <v>20763</v>
      </c>
      <c r="D9941" s="92" t="s">
        <v>16114</v>
      </c>
      <c r="E9941" s="104">
        <v>79.16</v>
      </c>
    </row>
    <row r="9942" spans="2:5" ht="50.1" customHeight="1">
      <c r="B9942" s="92">
        <v>4276</v>
      </c>
      <c r="C9942" s="92" t="s">
        <v>20764</v>
      </c>
      <c r="D9942" s="92" t="s">
        <v>16114</v>
      </c>
      <c r="E9942" s="104">
        <v>233.64</v>
      </c>
    </row>
    <row r="9943" spans="2:5" ht="50.1" customHeight="1">
      <c r="B9943" s="92">
        <v>4273</v>
      </c>
      <c r="C9943" s="92" t="s">
        <v>20765</v>
      </c>
      <c r="D9943" s="92" t="s">
        <v>16114</v>
      </c>
      <c r="E9943" s="104">
        <v>388.12</v>
      </c>
    </row>
    <row r="9944" spans="2:5" ht="50.1" customHeight="1">
      <c r="B9944" s="92">
        <v>4274</v>
      </c>
      <c r="C9944" s="92" t="s">
        <v>20766</v>
      </c>
      <c r="D9944" s="92" t="s">
        <v>16114</v>
      </c>
      <c r="E9944" s="104">
        <v>90</v>
      </c>
    </row>
    <row r="9945" spans="2:5" ht="50.1" customHeight="1">
      <c r="B9945" s="92">
        <v>39438</v>
      </c>
      <c r="C9945" s="92" t="s">
        <v>20767</v>
      </c>
      <c r="D9945" s="92" t="s">
        <v>16114</v>
      </c>
      <c r="E9945" s="104">
        <v>0.15</v>
      </c>
    </row>
    <row r="9946" spans="2:5" ht="50.1" customHeight="1">
      <c r="B9946" s="92">
        <v>11963</v>
      </c>
      <c r="C9946" s="92" t="s">
        <v>20768</v>
      </c>
      <c r="D9946" s="92" t="s">
        <v>16114</v>
      </c>
      <c r="E9946" s="104">
        <v>5.68</v>
      </c>
    </row>
    <row r="9947" spans="2:5" ht="50.1" customHeight="1">
      <c r="B9947" s="92">
        <v>11964</v>
      </c>
      <c r="C9947" s="92" t="s">
        <v>20769</v>
      </c>
      <c r="D9947" s="92" t="s">
        <v>16114</v>
      </c>
      <c r="E9947" s="104">
        <v>1.43</v>
      </c>
    </row>
    <row r="9948" spans="2:5" ht="50.1" customHeight="1">
      <c r="B9948" s="92">
        <v>4379</v>
      </c>
      <c r="C9948" s="92" t="s">
        <v>20770</v>
      </c>
      <c r="D9948" s="92" t="s">
        <v>16114</v>
      </c>
      <c r="E9948" s="104">
        <v>0.03</v>
      </c>
    </row>
    <row r="9949" spans="2:5" ht="50.1" customHeight="1">
      <c r="B9949" s="92">
        <v>4377</v>
      </c>
      <c r="C9949" s="92" t="s">
        <v>20771</v>
      </c>
      <c r="D9949" s="92" t="s">
        <v>16114</v>
      </c>
      <c r="E9949" s="104">
        <v>0.11</v>
      </c>
    </row>
    <row r="9950" spans="2:5" ht="50.1" customHeight="1">
      <c r="B9950" s="92">
        <v>4356</v>
      </c>
      <c r="C9950" s="92" t="s">
        <v>20772</v>
      </c>
      <c r="D9950" s="92" t="s">
        <v>16114</v>
      </c>
      <c r="E9950" s="104">
        <v>0.15</v>
      </c>
    </row>
    <row r="9951" spans="2:5" ht="50.1" customHeight="1">
      <c r="B9951" s="92">
        <v>13246</v>
      </c>
      <c r="C9951" s="92" t="s">
        <v>20773</v>
      </c>
      <c r="D9951" s="92" t="s">
        <v>16114</v>
      </c>
      <c r="E9951" s="104">
        <v>0.27</v>
      </c>
    </row>
    <row r="9952" spans="2:5" ht="50.1" customHeight="1">
      <c r="B9952" s="92">
        <v>4346</v>
      </c>
      <c r="C9952" s="92" t="s">
        <v>20774</v>
      </c>
      <c r="D9952" s="92" t="s">
        <v>16114</v>
      </c>
      <c r="E9952" s="104">
        <v>6.09</v>
      </c>
    </row>
    <row r="9953" spans="2:5" ht="50.1" customHeight="1">
      <c r="B9953" s="92">
        <v>11955</v>
      </c>
      <c r="C9953" s="92" t="s">
        <v>20775</v>
      </c>
      <c r="D9953" s="92" t="s">
        <v>16114</v>
      </c>
      <c r="E9953" s="104">
        <v>2.66</v>
      </c>
    </row>
    <row r="9954" spans="2:5" ht="50.1" customHeight="1">
      <c r="B9954" s="92">
        <v>11960</v>
      </c>
      <c r="C9954" s="92" t="s">
        <v>20776</v>
      </c>
      <c r="D9954" s="92" t="s">
        <v>16114</v>
      </c>
      <c r="E9954" s="104">
        <v>0.09</v>
      </c>
    </row>
    <row r="9955" spans="2:5" ht="50.1" customHeight="1">
      <c r="B9955" s="92">
        <v>4333</v>
      </c>
      <c r="C9955" s="92" t="s">
        <v>20777</v>
      </c>
      <c r="D9955" s="92" t="s">
        <v>16114</v>
      </c>
      <c r="E9955" s="104">
        <v>0.15</v>
      </c>
    </row>
    <row r="9956" spans="2:5" ht="50.1" customHeight="1">
      <c r="B9956" s="92">
        <v>4358</v>
      </c>
      <c r="C9956" s="92" t="s">
        <v>20778</v>
      </c>
      <c r="D9956" s="92" t="s">
        <v>16114</v>
      </c>
      <c r="E9956" s="104">
        <v>1.22</v>
      </c>
    </row>
    <row r="9957" spans="2:5" ht="50.1" customHeight="1">
      <c r="B9957" s="92">
        <v>39435</v>
      </c>
      <c r="C9957" s="92" t="s">
        <v>20779</v>
      </c>
      <c r="D9957" s="92" t="s">
        <v>16114</v>
      </c>
      <c r="E9957" s="105">
        <v>0.06</v>
      </c>
    </row>
    <row r="9958" spans="2:5" ht="50.1" customHeight="1">
      <c r="B9958" s="92">
        <v>39436</v>
      </c>
      <c r="C9958" s="92" t="s">
        <v>20780</v>
      </c>
      <c r="D9958" s="92" t="s">
        <v>16114</v>
      </c>
      <c r="E9958" s="105">
        <v>0.1</v>
      </c>
    </row>
    <row r="9959" spans="2:5" ht="50.1" customHeight="1">
      <c r="B9959" s="92">
        <v>39437</v>
      </c>
      <c r="C9959" s="92" t="s">
        <v>20781</v>
      </c>
      <c r="D9959" s="92" t="s">
        <v>16114</v>
      </c>
      <c r="E9959" s="105">
        <v>0.13</v>
      </c>
    </row>
    <row r="9960" spans="2:5" ht="50.1" customHeight="1">
      <c r="B9960" s="92">
        <v>39439</v>
      </c>
      <c r="C9960" s="92" t="s">
        <v>20782</v>
      </c>
      <c r="D9960" s="92" t="s">
        <v>16114</v>
      </c>
      <c r="E9960" s="104">
        <v>0.09</v>
      </c>
    </row>
    <row r="9961" spans="2:5" ht="50.1" customHeight="1">
      <c r="B9961" s="92">
        <v>39440</v>
      </c>
      <c r="C9961" s="92" t="s">
        <v>20783</v>
      </c>
      <c r="D9961" s="92" t="s">
        <v>16114</v>
      </c>
      <c r="E9961" s="104">
        <v>0.12</v>
      </c>
    </row>
    <row r="9962" spans="2:5" ht="50.1" customHeight="1">
      <c r="B9962" s="92">
        <v>39441</v>
      </c>
      <c r="C9962" s="92" t="s">
        <v>20784</v>
      </c>
      <c r="D9962" s="92" t="s">
        <v>16114</v>
      </c>
      <c r="E9962" s="104">
        <v>0.15</v>
      </c>
    </row>
    <row r="9963" spans="2:5" ht="50.1" customHeight="1">
      <c r="B9963" s="92">
        <v>39442</v>
      </c>
      <c r="C9963" s="92" t="s">
        <v>20785</v>
      </c>
      <c r="D9963" s="92" t="s">
        <v>16114</v>
      </c>
      <c r="E9963" s="104">
        <v>0.11</v>
      </c>
    </row>
    <row r="9964" spans="2:5" ht="50.1" customHeight="1">
      <c r="B9964" s="92">
        <v>39443</v>
      </c>
      <c r="C9964" s="92" t="s">
        <v>20786</v>
      </c>
      <c r="D9964" s="92" t="s">
        <v>16114</v>
      </c>
      <c r="E9964" s="104">
        <v>0.14000000000000001</v>
      </c>
    </row>
    <row r="9965" spans="2:5" ht="50.1" customHeight="1">
      <c r="B9965" s="92">
        <v>4329</v>
      </c>
      <c r="C9965" s="92" t="s">
        <v>20787</v>
      </c>
      <c r="D9965" s="92" t="s">
        <v>16114</v>
      </c>
      <c r="E9965" s="104">
        <v>1.3</v>
      </c>
    </row>
    <row r="9966" spans="2:5" ht="50.1" customHeight="1">
      <c r="B9966" s="92">
        <v>4383</v>
      </c>
      <c r="C9966" s="92" t="s">
        <v>20788</v>
      </c>
      <c r="D9966" s="92" t="s">
        <v>16114</v>
      </c>
      <c r="E9966" s="104">
        <v>11.75</v>
      </c>
    </row>
    <row r="9967" spans="2:5" ht="50.1" customHeight="1">
      <c r="B9967" s="92">
        <v>4344</v>
      </c>
      <c r="C9967" s="92" t="s">
        <v>20789</v>
      </c>
      <c r="D9967" s="92" t="s">
        <v>16114</v>
      </c>
      <c r="E9967" s="104">
        <v>12.32</v>
      </c>
    </row>
    <row r="9968" spans="2:5" ht="50.1" customHeight="1">
      <c r="B9968" s="92">
        <v>436</v>
      </c>
      <c r="C9968" s="92" t="s">
        <v>20790</v>
      </c>
      <c r="D9968" s="92" t="s">
        <v>16114</v>
      </c>
      <c r="E9968" s="104">
        <v>6.23</v>
      </c>
    </row>
    <row r="9969" spans="2:5" ht="50.1" customHeight="1">
      <c r="B9969" s="92">
        <v>442</v>
      </c>
      <c r="C9969" s="92" t="s">
        <v>20791</v>
      </c>
      <c r="D9969" s="92" t="s">
        <v>16114</v>
      </c>
      <c r="E9969" s="105">
        <v>3.68</v>
      </c>
    </row>
    <row r="9970" spans="2:5" ht="50.1" customHeight="1">
      <c r="B9970" s="92">
        <v>11953</v>
      </c>
      <c r="C9970" s="92" t="s">
        <v>20792</v>
      </c>
      <c r="D9970" s="92" t="s">
        <v>16114</v>
      </c>
      <c r="E9970" s="104">
        <v>1.95</v>
      </c>
    </row>
    <row r="9971" spans="2:5" ht="50.1" customHeight="1">
      <c r="B9971" s="92">
        <v>4335</v>
      </c>
      <c r="C9971" s="92" t="s">
        <v>20793</v>
      </c>
      <c r="D9971" s="92" t="s">
        <v>16114</v>
      </c>
      <c r="E9971" s="104">
        <v>8.27</v>
      </c>
    </row>
    <row r="9972" spans="2:5" ht="50.1" customHeight="1">
      <c r="B9972" s="92">
        <v>4334</v>
      </c>
      <c r="C9972" s="92" t="s">
        <v>20794</v>
      </c>
      <c r="D9972" s="92" t="s">
        <v>16114</v>
      </c>
      <c r="E9972" s="104">
        <v>11.34</v>
      </c>
    </row>
    <row r="9973" spans="2:5" ht="50.1" customHeight="1">
      <c r="B9973" s="92">
        <v>4343</v>
      </c>
      <c r="C9973" s="92" t="s">
        <v>20795</v>
      </c>
      <c r="D9973" s="92" t="s">
        <v>16114</v>
      </c>
      <c r="E9973" s="104">
        <v>2.79</v>
      </c>
    </row>
    <row r="9974" spans="2:5" ht="50.1" customHeight="1">
      <c r="B9974" s="92">
        <v>430</v>
      </c>
      <c r="C9974" s="92" t="s">
        <v>20796</v>
      </c>
      <c r="D9974" s="92" t="s">
        <v>16114</v>
      </c>
      <c r="E9974" s="104">
        <v>5.57</v>
      </c>
    </row>
    <row r="9975" spans="2:5" ht="50.1" customHeight="1">
      <c r="B9975" s="92">
        <v>441</v>
      </c>
      <c r="C9975" s="92" t="s">
        <v>20797</v>
      </c>
      <c r="D9975" s="92" t="s">
        <v>16114</v>
      </c>
      <c r="E9975" s="104">
        <v>6.13</v>
      </c>
    </row>
    <row r="9976" spans="2:5" ht="50.1" customHeight="1">
      <c r="B9976" s="92">
        <v>431</v>
      </c>
      <c r="C9976" s="92" t="s">
        <v>20798</v>
      </c>
      <c r="D9976" s="92" t="s">
        <v>16114</v>
      </c>
      <c r="E9976" s="105">
        <v>7.41</v>
      </c>
    </row>
    <row r="9977" spans="2:5" ht="50.1" customHeight="1">
      <c r="B9977" s="92">
        <v>432</v>
      </c>
      <c r="C9977" s="92" t="s">
        <v>20799</v>
      </c>
      <c r="D9977" s="92" t="s">
        <v>16114</v>
      </c>
      <c r="E9977" s="105">
        <v>8.18</v>
      </c>
    </row>
    <row r="9978" spans="2:5" ht="50.1" customHeight="1">
      <c r="B9978" s="92">
        <v>429</v>
      </c>
      <c r="C9978" s="92" t="s">
        <v>20800</v>
      </c>
      <c r="D9978" s="92" t="s">
        <v>16114</v>
      </c>
      <c r="E9978" s="105">
        <v>11.02</v>
      </c>
    </row>
    <row r="9979" spans="2:5" ht="50.1" customHeight="1">
      <c r="B9979" s="92">
        <v>439</v>
      </c>
      <c r="C9979" s="92" t="s">
        <v>20801</v>
      </c>
      <c r="D9979" s="92" t="s">
        <v>16114</v>
      </c>
      <c r="E9979" s="104">
        <v>9.39</v>
      </c>
    </row>
    <row r="9980" spans="2:5" ht="50.1" customHeight="1">
      <c r="B9980" s="92">
        <v>433</v>
      </c>
      <c r="C9980" s="92" t="s">
        <v>20802</v>
      </c>
      <c r="D9980" s="92" t="s">
        <v>16114</v>
      </c>
      <c r="E9980" s="104">
        <v>10.96</v>
      </c>
    </row>
    <row r="9981" spans="2:5" ht="50.1" customHeight="1">
      <c r="B9981" s="92">
        <v>437</v>
      </c>
      <c r="C9981" s="92" t="s">
        <v>20803</v>
      </c>
      <c r="D9981" s="92" t="s">
        <v>16114</v>
      </c>
      <c r="E9981" s="104">
        <v>14.57</v>
      </c>
    </row>
    <row r="9982" spans="2:5" ht="50.1" customHeight="1">
      <c r="B9982" s="92">
        <v>11790</v>
      </c>
      <c r="C9982" s="92" t="s">
        <v>20804</v>
      </c>
      <c r="D9982" s="92" t="s">
        <v>16114</v>
      </c>
      <c r="E9982" s="105">
        <v>16.52</v>
      </c>
    </row>
    <row r="9983" spans="2:5" ht="50.1" customHeight="1">
      <c r="B9983" s="92">
        <v>428</v>
      </c>
      <c r="C9983" s="92" t="s">
        <v>20805</v>
      </c>
      <c r="D9983" s="92" t="s">
        <v>16114</v>
      </c>
      <c r="E9983" s="104">
        <v>17.97</v>
      </c>
    </row>
    <row r="9984" spans="2:5" ht="50.1" customHeight="1">
      <c r="B9984" s="92">
        <v>4384</v>
      </c>
      <c r="C9984" s="92" t="s">
        <v>20806</v>
      </c>
      <c r="D9984" s="92" t="s">
        <v>16114</v>
      </c>
      <c r="E9984" s="104">
        <v>13.5</v>
      </c>
    </row>
    <row r="9985" spans="2:5" ht="50.1" customHeight="1">
      <c r="B9985" s="92">
        <v>4351</v>
      </c>
      <c r="C9985" s="92" t="s">
        <v>20807</v>
      </c>
      <c r="D9985" s="92" t="s">
        <v>16114</v>
      </c>
      <c r="E9985" s="104">
        <v>10.01</v>
      </c>
    </row>
    <row r="9986" spans="2:5" ht="50.1" customHeight="1">
      <c r="B9986" s="92">
        <v>11054</v>
      </c>
      <c r="C9986" s="92" t="s">
        <v>20808</v>
      </c>
      <c r="D9986" s="92" t="s">
        <v>16114</v>
      </c>
      <c r="E9986" s="104">
        <v>0.02</v>
      </c>
    </row>
    <row r="9987" spans="2:5" ht="50.1" customHeight="1">
      <c r="B9987" s="92">
        <v>11055</v>
      </c>
      <c r="C9987" s="92" t="s">
        <v>20809</v>
      </c>
      <c r="D9987" s="92" t="s">
        <v>16114</v>
      </c>
      <c r="E9987" s="104">
        <v>0.04</v>
      </c>
    </row>
    <row r="9988" spans="2:5" ht="50.1" customHeight="1">
      <c r="B9988" s="92">
        <v>11056</v>
      </c>
      <c r="C9988" s="92" t="s">
        <v>20810</v>
      </c>
      <c r="D9988" s="92" t="s">
        <v>16114</v>
      </c>
      <c r="E9988" s="104">
        <v>0.04</v>
      </c>
    </row>
    <row r="9989" spans="2:5" ht="50.1" customHeight="1">
      <c r="B9989" s="92">
        <v>11057</v>
      </c>
      <c r="C9989" s="92" t="s">
        <v>20811</v>
      </c>
      <c r="D9989" s="92" t="s">
        <v>16114</v>
      </c>
      <c r="E9989" s="104">
        <v>0.09</v>
      </c>
    </row>
    <row r="9990" spans="2:5" ht="50.1" customHeight="1">
      <c r="B9990" s="92">
        <v>11059</v>
      </c>
      <c r="C9990" s="92" t="s">
        <v>20812</v>
      </c>
      <c r="D9990" s="92" t="s">
        <v>16114</v>
      </c>
      <c r="E9990" s="104">
        <v>0.18</v>
      </c>
    </row>
    <row r="9991" spans="2:5" ht="50.1" customHeight="1">
      <c r="B9991" s="92">
        <v>11058</v>
      </c>
      <c r="C9991" s="92" t="s">
        <v>20813</v>
      </c>
      <c r="D9991" s="92" t="s">
        <v>16114</v>
      </c>
      <c r="E9991" s="104">
        <v>0.23</v>
      </c>
    </row>
    <row r="9992" spans="2:5" ht="50.1" customHeight="1">
      <c r="B9992" s="92">
        <v>4380</v>
      </c>
      <c r="C9992" s="92" t="s">
        <v>20814</v>
      </c>
      <c r="D9992" s="92" t="s">
        <v>16114</v>
      </c>
      <c r="E9992" s="104">
        <v>0.79</v>
      </c>
    </row>
    <row r="9993" spans="2:5" ht="50.1" customHeight="1">
      <c r="B9993" s="92">
        <v>4299</v>
      </c>
      <c r="C9993" s="92" t="s">
        <v>20815</v>
      </c>
      <c r="D9993" s="92" t="s">
        <v>16114</v>
      </c>
      <c r="E9993" s="104">
        <v>0.75</v>
      </c>
    </row>
    <row r="9994" spans="2:5" ht="50.1" customHeight="1">
      <c r="B9994" s="92">
        <v>4304</v>
      </c>
      <c r="C9994" s="92" t="s">
        <v>20816</v>
      </c>
      <c r="D9994" s="92" t="s">
        <v>16114</v>
      </c>
      <c r="E9994" s="104">
        <v>1.02</v>
      </c>
    </row>
    <row r="9995" spans="2:5" ht="50.1" customHeight="1">
      <c r="B9995" s="92">
        <v>4305</v>
      </c>
      <c r="C9995" s="92" t="s">
        <v>20817</v>
      </c>
      <c r="D9995" s="92" t="s">
        <v>16114</v>
      </c>
      <c r="E9995" s="104">
        <v>1.19</v>
      </c>
    </row>
    <row r="9996" spans="2:5" ht="50.1" customHeight="1">
      <c r="B9996" s="92">
        <v>4306</v>
      </c>
      <c r="C9996" s="92" t="s">
        <v>20818</v>
      </c>
      <c r="D9996" s="92" t="s">
        <v>16114</v>
      </c>
      <c r="E9996" s="104">
        <v>1.38</v>
      </c>
    </row>
    <row r="9997" spans="2:5" ht="50.1" customHeight="1">
      <c r="B9997" s="92">
        <v>4308</v>
      </c>
      <c r="C9997" s="92" t="s">
        <v>20819</v>
      </c>
      <c r="D9997" s="92" t="s">
        <v>16114</v>
      </c>
      <c r="E9997" s="104">
        <v>2.85</v>
      </c>
    </row>
    <row r="9998" spans="2:5" ht="50.1" customHeight="1">
      <c r="B9998" s="92">
        <v>4302</v>
      </c>
      <c r="C9998" s="92" t="s">
        <v>20820</v>
      </c>
      <c r="D9998" s="92" t="s">
        <v>16114</v>
      </c>
      <c r="E9998" s="104">
        <v>2.14</v>
      </c>
    </row>
    <row r="9999" spans="2:5" ht="50.1" customHeight="1">
      <c r="B9999" s="92">
        <v>4300</v>
      </c>
      <c r="C9999" s="92" t="s">
        <v>20821</v>
      </c>
      <c r="D9999" s="92" t="s">
        <v>16114</v>
      </c>
      <c r="E9999" s="104">
        <v>0.51</v>
      </c>
    </row>
    <row r="10000" spans="2:5" ht="50.1" customHeight="1">
      <c r="B10000" s="92">
        <v>4301</v>
      </c>
      <c r="C10000" s="92" t="s">
        <v>20822</v>
      </c>
      <c r="D10000" s="92" t="s">
        <v>16114</v>
      </c>
      <c r="E10000" s="104">
        <v>0.62</v>
      </c>
    </row>
    <row r="10001" spans="2:5" ht="50.1" customHeight="1">
      <c r="B10001" s="92">
        <v>4320</v>
      </c>
      <c r="C10001" s="92" t="s">
        <v>20823</v>
      </c>
      <c r="D10001" s="92" t="s">
        <v>16114</v>
      </c>
      <c r="E10001" s="104">
        <v>1.89</v>
      </c>
    </row>
    <row r="10002" spans="2:5" ht="50.1" customHeight="1">
      <c r="B10002" s="92">
        <v>4318</v>
      </c>
      <c r="C10002" s="92" t="s">
        <v>20824</v>
      </c>
      <c r="D10002" s="92" t="s">
        <v>16114</v>
      </c>
      <c r="E10002" s="104">
        <v>0.92</v>
      </c>
    </row>
    <row r="10003" spans="2:5" ht="50.1" customHeight="1">
      <c r="B10003" s="92">
        <v>40547</v>
      </c>
      <c r="C10003" s="92" t="s">
        <v>20825</v>
      </c>
      <c r="D10003" s="92" t="s">
        <v>16126</v>
      </c>
      <c r="E10003" s="104">
        <v>16.41</v>
      </c>
    </row>
    <row r="10004" spans="2:5" ht="50.1" customHeight="1">
      <c r="B10004" s="92">
        <v>11962</v>
      </c>
      <c r="C10004" s="92" t="s">
        <v>20826</v>
      </c>
      <c r="D10004" s="92" t="s">
        <v>16114</v>
      </c>
      <c r="E10004" s="104">
        <v>0.13</v>
      </c>
    </row>
    <row r="10005" spans="2:5" ht="50.1" customHeight="1">
      <c r="B10005" s="92">
        <v>4332</v>
      </c>
      <c r="C10005" s="92" t="s">
        <v>20827</v>
      </c>
      <c r="D10005" s="92" t="s">
        <v>16114</v>
      </c>
      <c r="E10005" s="104">
        <v>0.65</v>
      </c>
    </row>
    <row r="10006" spans="2:5" ht="50.1" customHeight="1">
      <c r="B10006" s="92">
        <v>4331</v>
      </c>
      <c r="C10006" s="92" t="s">
        <v>20828</v>
      </c>
      <c r="D10006" s="92" t="s">
        <v>16114</v>
      </c>
      <c r="E10006" s="104">
        <v>2.46</v>
      </c>
    </row>
    <row r="10007" spans="2:5" ht="50.1" customHeight="1">
      <c r="B10007" s="92">
        <v>4336</v>
      </c>
      <c r="C10007" s="92" t="s">
        <v>20829</v>
      </c>
      <c r="D10007" s="92" t="s">
        <v>16114</v>
      </c>
      <c r="E10007" s="104">
        <v>3.15</v>
      </c>
    </row>
    <row r="10008" spans="2:5" ht="50.1" customHeight="1">
      <c r="B10008" s="92">
        <v>13294</v>
      </c>
      <c r="C10008" s="92" t="s">
        <v>20830</v>
      </c>
      <c r="D10008" s="92" t="s">
        <v>16114</v>
      </c>
      <c r="E10008" s="104">
        <v>0.9</v>
      </c>
    </row>
    <row r="10009" spans="2:5" ht="50.1" customHeight="1">
      <c r="B10009" s="92">
        <v>11948</v>
      </c>
      <c r="C10009" s="92" t="s">
        <v>20831</v>
      </c>
      <c r="D10009" s="92" t="s">
        <v>16114</v>
      </c>
      <c r="E10009" s="104">
        <v>0.4</v>
      </c>
    </row>
    <row r="10010" spans="2:5" ht="50.1" customHeight="1">
      <c r="B10010" s="92">
        <v>4382</v>
      </c>
      <c r="C10010" s="92" t="s">
        <v>20832</v>
      </c>
      <c r="D10010" s="92" t="s">
        <v>16114</v>
      </c>
      <c r="E10010" s="104">
        <v>0.67</v>
      </c>
    </row>
    <row r="10011" spans="2:5" ht="50.1" customHeight="1">
      <c r="B10011" s="92">
        <v>4354</v>
      </c>
      <c r="C10011" s="92" t="s">
        <v>20833</v>
      </c>
      <c r="D10011" s="92" t="s">
        <v>16114</v>
      </c>
      <c r="E10011" s="104">
        <v>28.26</v>
      </c>
    </row>
    <row r="10012" spans="2:5" ht="50.1" customHeight="1">
      <c r="B10012" s="92">
        <v>40839</v>
      </c>
      <c r="C10012" s="92" t="s">
        <v>20834</v>
      </c>
      <c r="D10012" s="92" t="s">
        <v>16126</v>
      </c>
      <c r="E10012" s="104">
        <v>68</v>
      </c>
    </row>
    <row r="10013" spans="2:5" ht="50.1" customHeight="1">
      <c r="B10013" s="92">
        <v>40552</v>
      </c>
      <c r="C10013" s="92" t="s">
        <v>20835</v>
      </c>
      <c r="D10013" s="92" t="s">
        <v>16126</v>
      </c>
      <c r="E10013" s="104">
        <v>28.13</v>
      </c>
    </row>
    <row r="10014" spans="2:5" ht="50.1" customHeight="1">
      <c r="B10014" s="92">
        <v>40549</v>
      </c>
      <c r="C10014" s="92" t="s">
        <v>20836</v>
      </c>
      <c r="D10014" s="92" t="s">
        <v>16126</v>
      </c>
      <c r="E10014" s="104">
        <v>111.38</v>
      </c>
    </row>
    <row r="10015" spans="2:5" ht="50.1" customHeight="1">
      <c r="B10015" s="92">
        <v>4385</v>
      </c>
      <c r="C10015" s="92" t="s">
        <v>20837</v>
      </c>
      <c r="D10015" s="92" t="s">
        <v>16121</v>
      </c>
      <c r="E10015" s="104">
        <v>1260</v>
      </c>
    </row>
    <row r="10016" spans="2:5" ht="50.1" customHeight="1">
      <c r="B10016" s="92">
        <v>38397</v>
      </c>
      <c r="C10016" s="92" t="s">
        <v>20838</v>
      </c>
      <c r="D10016" s="92" t="s">
        <v>16116</v>
      </c>
      <c r="E10016" s="104">
        <v>5.77</v>
      </c>
    </row>
    <row r="10017" spans="2:5" ht="50.1" customHeight="1">
      <c r="B10017" s="92">
        <v>20078</v>
      </c>
      <c r="C10017" s="92" t="s">
        <v>20839</v>
      </c>
      <c r="D10017" s="92" t="s">
        <v>16114</v>
      </c>
      <c r="E10017" s="104">
        <v>14.88</v>
      </c>
    </row>
    <row r="10018" spans="2:5" ht="50.1" customHeight="1">
      <c r="B10018" s="92">
        <v>20079</v>
      </c>
      <c r="C10018" s="92" t="s">
        <v>20840</v>
      </c>
      <c r="D10018" s="92" t="s">
        <v>16114</v>
      </c>
      <c r="E10018" s="104">
        <v>92.83</v>
      </c>
    </row>
    <row r="10019" spans="2:5" ht="50.1" customHeight="1">
      <c r="B10019" s="92">
        <v>39897</v>
      </c>
      <c r="C10019" s="92" t="s">
        <v>20841</v>
      </c>
      <c r="D10019" s="92" t="s">
        <v>16114</v>
      </c>
      <c r="E10019" s="104">
        <v>30.62</v>
      </c>
    </row>
    <row r="10020" spans="2:5" ht="50.1" customHeight="1">
      <c r="B10020" s="92">
        <v>118</v>
      </c>
      <c r="C10020" s="92" t="s">
        <v>20842</v>
      </c>
      <c r="D10020" s="92" t="s">
        <v>16114</v>
      </c>
      <c r="E10020" s="104">
        <v>56.26</v>
      </c>
    </row>
    <row r="10021" spans="2:5" ht="50.1" customHeight="1">
      <c r="B10021" s="92">
        <v>4396</v>
      </c>
      <c r="C10021" s="92" t="s">
        <v>20843</v>
      </c>
      <c r="D10021" s="92" t="s">
        <v>16112</v>
      </c>
      <c r="E10021" s="104">
        <v>152.91</v>
      </c>
    </row>
    <row r="10022" spans="2:5" ht="50.1" customHeight="1">
      <c r="B10022" s="92">
        <v>36881</v>
      </c>
      <c r="C10022" s="92" t="s">
        <v>20844</v>
      </c>
      <c r="D10022" s="92" t="s">
        <v>16112</v>
      </c>
      <c r="E10022" s="104">
        <v>136.63999999999999</v>
      </c>
    </row>
    <row r="10023" spans="2:5" ht="50.1" customHeight="1">
      <c r="B10023" s="92">
        <v>36882</v>
      </c>
      <c r="C10023" s="92" t="s">
        <v>20845</v>
      </c>
      <c r="D10023" s="92" t="s">
        <v>16112</v>
      </c>
      <c r="E10023" s="104">
        <v>159.41</v>
      </c>
    </row>
    <row r="10024" spans="2:5" ht="50.1" customHeight="1">
      <c r="B10024" s="92">
        <v>4397</v>
      </c>
      <c r="C10024" s="92" t="s">
        <v>20846</v>
      </c>
      <c r="D10024" s="92" t="s">
        <v>16112</v>
      </c>
      <c r="E10024" s="104">
        <v>247.96</v>
      </c>
    </row>
    <row r="10025" spans="2:5" ht="50.1" customHeight="1">
      <c r="B10025" s="92">
        <v>34754</v>
      </c>
      <c r="C10025" s="92" t="s">
        <v>20847</v>
      </c>
      <c r="D10025" s="92" t="s">
        <v>16112</v>
      </c>
      <c r="E10025" s="104">
        <v>459.14</v>
      </c>
    </row>
    <row r="10026" spans="2:5" ht="50.1" customHeight="1">
      <c r="B10026" s="92">
        <v>25962</v>
      </c>
      <c r="C10026" s="92" t="s">
        <v>20848</v>
      </c>
      <c r="D10026" s="92" t="s">
        <v>16112</v>
      </c>
      <c r="E10026" s="104">
        <v>290.8</v>
      </c>
    </row>
    <row r="10027" spans="2:5" ht="50.1" customHeight="1">
      <c r="B10027" s="92">
        <v>34752</v>
      </c>
      <c r="C10027" s="92" t="s">
        <v>20849</v>
      </c>
      <c r="D10027" s="92" t="s">
        <v>16112</v>
      </c>
      <c r="E10027" s="104">
        <v>512.09</v>
      </c>
    </row>
    <row r="10028" spans="2:5" ht="50.1" customHeight="1">
      <c r="B10028" s="92">
        <v>4751</v>
      </c>
      <c r="C10028" s="92" t="s">
        <v>20850</v>
      </c>
      <c r="D10028" s="92" t="s">
        <v>16113</v>
      </c>
      <c r="E10028" s="104">
        <v>16.260000000000002</v>
      </c>
    </row>
    <row r="10029" spans="2:5" ht="50.1" customHeight="1">
      <c r="B10029" s="92">
        <v>41066</v>
      </c>
      <c r="C10029" s="92" t="s">
        <v>20851</v>
      </c>
      <c r="D10029" s="92" t="s">
        <v>16119</v>
      </c>
      <c r="E10029" s="104">
        <v>2879.5</v>
      </c>
    </row>
    <row r="10030" spans="2:5" ht="50.1" customHeight="1">
      <c r="B10030" s="92">
        <v>39604</v>
      </c>
      <c r="C10030" s="92" t="s">
        <v>20852</v>
      </c>
      <c r="D10030" s="92" t="s">
        <v>16114</v>
      </c>
      <c r="E10030" s="104">
        <v>8.4600000000000009</v>
      </c>
    </row>
    <row r="10031" spans="2:5" ht="50.1" customHeight="1">
      <c r="B10031" s="92">
        <v>39605</v>
      </c>
      <c r="C10031" s="92" t="s">
        <v>20853</v>
      </c>
      <c r="D10031" s="92" t="s">
        <v>16114</v>
      </c>
      <c r="E10031" s="104">
        <v>11.74</v>
      </c>
    </row>
    <row r="10032" spans="2:5" ht="50.1" customHeight="1">
      <c r="B10032" s="92">
        <v>39606</v>
      </c>
      <c r="C10032" s="92" t="s">
        <v>20854</v>
      </c>
      <c r="D10032" s="92" t="s">
        <v>16114</v>
      </c>
      <c r="E10032" s="104">
        <v>14.91</v>
      </c>
    </row>
    <row r="10033" spans="2:5" ht="50.1" customHeight="1">
      <c r="B10033" s="92">
        <v>39607</v>
      </c>
      <c r="C10033" s="92" t="s">
        <v>20855</v>
      </c>
      <c r="D10033" s="92" t="s">
        <v>16114</v>
      </c>
      <c r="E10033" s="104">
        <v>17.11</v>
      </c>
    </row>
    <row r="10034" spans="2:5" ht="50.1" customHeight="1">
      <c r="B10034" s="92">
        <v>39594</v>
      </c>
      <c r="C10034" s="92" t="s">
        <v>20856</v>
      </c>
      <c r="D10034" s="92" t="s">
        <v>16114</v>
      </c>
      <c r="E10034" s="104">
        <v>162</v>
      </c>
    </row>
    <row r="10035" spans="2:5" ht="50.1" customHeight="1">
      <c r="B10035" s="92">
        <v>39596</v>
      </c>
      <c r="C10035" s="92" t="s">
        <v>20857</v>
      </c>
      <c r="D10035" s="92" t="s">
        <v>16114</v>
      </c>
      <c r="E10035" s="104">
        <v>282.36</v>
      </c>
    </row>
    <row r="10036" spans="2:5" ht="50.1" customHeight="1">
      <c r="B10036" s="92">
        <v>39595</v>
      </c>
      <c r="C10036" s="92" t="s">
        <v>20858</v>
      </c>
      <c r="D10036" s="92" t="s">
        <v>16114</v>
      </c>
      <c r="E10036" s="104">
        <v>237.01</v>
      </c>
    </row>
    <row r="10037" spans="2:5" ht="50.1" customHeight="1">
      <c r="B10037" s="92">
        <v>39597</v>
      </c>
      <c r="C10037" s="92" t="s">
        <v>20859</v>
      </c>
      <c r="D10037" s="92" t="s">
        <v>16114</v>
      </c>
      <c r="E10037" s="104">
        <v>380.77</v>
      </c>
    </row>
    <row r="10038" spans="2:5" ht="50.1" customHeight="1">
      <c r="B10038" s="92">
        <v>20209</v>
      </c>
      <c r="C10038" s="92" t="s">
        <v>20860</v>
      </c>
      <c r="D10038" s="92" t="s">
        <v>16115</v>
      </c>
      <c r="E10038" s="104">
        <v>17.29</v>
      </c>
    </row>
    <row r="10039" spans="2:5" ht="50.1" customHeight="1">
      <c r="B10039" s="92">
        <v>4433</v>
      </c>
      <c r="C10039" s="92" t="s">
        <v>20861</v>
      </c>
      <c r="D10039" s="92" t="s">
        <v>16115</v>
      </c>
      <c r="E10039" s="104">
        <v>12.58</v>
      </c>
    </row>
    <row r="10040" spans="2:5" ht="50.1" customHeight="1">
      <c r="B10040" s="92">
        <v>10731</v>
      </c>
      <c r="C10040" s="92" t="s">
        <v>20862</v>
      </c>
      <c r="D10040" s="92" t="s">
        <v>16112</v>
      </c>
      <c r="E10040" s="104">
        <v>12</v>
      </c>
    </row>
    <row r="10041" spans="2:5" ht="50.1" customHeight="1">
      <c r="B10041" s="92">
        <v>4704</v>
      </c>
      <c r="C10041" s="92" t="s">
        <v>20863</v>
      </c>
      <c r="D10041" s="92" t="s">
        <v>16112</v>
      </c>
      <c r="E10041" s="104">
        <v>10.82</v>
      </c>
    </row>
    <row r="10042" spans="2:5" ht="50.1" customHeight="1">
      <c r="B10042" s="92">
        <v>10730</v>
      </c>
      <c r="C10042" s="92" t="s">
        <v>20864</v>
      </c>
      <c r="D10042" s="92" t="s">
        <v>16112</v>
      </c>
      <c r="E10042" s="104">
        <v>11.6</v>
      </c>
    </row>
    <row r="10043" spans="2:5" ht="50.1" customHeight="1">
      <c r="B10043" s="92">
        <v>4729</v>
      </c>
      <c r="C10043" s="92" t="s">
        <v>20865</v>
      </c>
      <c r="D10043" s="92" t="s">
        <v>16118</v>
      </c>
      <c r="E10043" s="104">
        <v>81.760000000000005</v>
      </c>
    </row>
    <row r="10044" spans="2:5" ht="50.1" customHeight="1">
      <c r="B10044" s="92">
        <v>4720</v>
      </c>
      <c r="C10044" s="92" t="s">
        <v>20866</v>
      </c>
      <c r="D10044" s="92" t="s">
        <v>16118</v>
      </c>
      <c r="E10044" s="104">
        <v>89.4</v>
      </c>
    </row>
    <row r="10045" spans="2:5" ht="50.1" customHeight="1">
      <c r="B10045" s="92">
        <v>4721</v>
      </c>
      <c r="C10045" s="92" t="s">
        <v>20867</v>
      </c>
      <c r="D10045" s="92" t="s">
        <v>16118</v>
      </c>
      <c r="E10045" s="104">
        <v>70.02</v>
      </c>
    </row>
    <row r="10046" spans="2:5" ht="50.1" customHeight="1">
      <c r="B10046" s="92">
        <v>4718</v>
      </c>
      <c r="C10046" s="92" t="s">
        <v>20868</v>
      </c>
      <c r="D10046" s="92" t="s">
        <v>16118</v>
      </c>
      <c r="E10046" s="104">
        <v>70.02</v>
      </c>
    </row>
    <row r="10047" spans="2:5" ht="50.1" customHeight="1">
      <c r="B10047" s="92">
        <v>4722</v>
      </c>
      <c r="C10047" s="92" t="s">
        <v>20869</v>
      </c>
      <c r="D10047" s="92" t="s">
        <v>16118</v>
      </c>
      <c r="E10047" s="104">
        <v>70.02</v>
      </c>
    </row>
    <row r="10048" spans="2:5" ht="50.1" customHeight="1">
      <c r="B10048" s="92">
        <v>4723</v>
      </c>
      <c r="C10048" s="92" t="s">
        <v>20870</v>
      </c>
      <c r="D10048" s="92" t="s">
        <v>16118</v>
      </c>
      <c r="E10048" s="104">
        <v>76.39</v>
      </c>
    </row>
    <row r="10049" spans="2:5" ht="50.1" customHeight="1">
      <c r="B10049" s="92">
        <v>4727</v>
      </c>
      <c r="C10049" s="92" t="s">
        <v>20871</v>
      </c>
      <c r="D10049" s="92" t="s">
        <v>16118</v>
      </c>
      <c r="E10049" s="104">
        <v>78.510000000000005</v>
      </c>
    </row>
    <row r="10050" spans="2:5" ht="50.1" customHeight="1">
      <c r="B10050" s="92">
        <v>4748</v>
      </c>
      <c r="C10050" s="92" t="s">
        <v>20872</v>
      </c>
      <c r="D10050" s="92" t="s">
        <v>16118</v>
      </c>
      <c r="E10050" s="104">
        <v>75.75</v>
      </c>
    </row>
    <row r="10051" spans="2:5" ht="50.1" customHeight="1">
      <c r="B10051" s="92">
        <v>4730</v>
      </c>
      <c r="C10051" s="92" t="s">
        <v>20873</v>
      </c>
      <c r="D10051" s="92" t="s">
        <v>16118</v>
      </c>
      <c r="E10051" s="104">
        <v>73.209999999999994</v>
      </c>
    </row>
    <row r="10052" spans="2:5" ht="50.1" customHeight="1">
      <c r="B10052" s="92">
        <v>13186</v>
      </c>
      <c r="C10052" s="92" t="s">
        <v>20874</v>
      </c>
      <c r="D10052" s="92" t="s">
        <v>16118</v>
      </c>
      <c r="E10052" s="104">
        <v>74.94</v>
      </c>
    </row>
    <row r="10053" spans="2:5" ht="50.1" customHeight="1">
      <c r="B10053" s="92">
        <v>10737</v>
      </c>
      <c r="C10053" s="92" t="s">
        <v>20875</v>
      </c>
      <c r="D10053" s="92" t="s">
        <v>16112</v>
      </c>
      <c r="E10053" s="104">
        <v>37.71</v>
      </c>
    </row>
    <row r="10054" spans="2:5" ht="50.1" customHeight="1">
      <c r="B10054" s="92">
        <v>10734</v>
      </c>
      <c r="C10054" s="92" t="s">
        <v>20876</v>
      </c>
      <c r="D10054" s="92" t="s">
        <v>16112</v>
      </c>
      <c r="E10054" s="104">
        <v>22.43</v>
      </c>
    </row>
    <row r="10055" spans="2:5" ht="50.1" customHeight="1">
      <c r="B10055" s="92">
        <v>4708</v>
      </c>
      <c r="C10055" s="92" t="s">
        <v>20877</v>
      </c>
      <c r="D10055" s="92" t="s">
        <v>16112</v>
      </c>
      <c r="E10055" s="104">
        <v>43.51</v>
      </c>
    </row>
    <row r="10056" spans="2:5" ht="50.1" customHeight="1">
      <c r="B10056" s="92">
        <v>4712</v>
      </c>
      <c r="C10056" s="92" t="s">
        <v>20878</v>
      </c>
      <c r="D10056" s="92" t="s">
        <v>16112</v>
      </c>
      <c r="E10056" s="104">
        <v>21.27</v>
      </c>
    </row>
    <row r="10057" spans="2:5" ht="50.1" customHeight="1">
      <c r="B10057" s="92">
        <v>4710</v>
      </c>
      <c r="C10057" s="92" t="s">
        <v>20879</v>
      </c>
      <c r="D10057" s="92" t="s">
        <v>16112</v>
      </c>
      <c r="E10057" s="104">
        <v>68.209999999999994</v>
      </c>
    </row>
    <row r="10058" spans="2:5" ht="50.1" customHeight="1">
      <c r="B10058" s="92">
        <v>4746</v>
      </c>
      <c r="C10058" s="92" t="s">
        <v>20880</v>
      </c>
      <c r="D10058" s="92" t="s">
        <v>16118</v>
      </c>
      <c r="E10058" s="104">
        <v>67.900000000000006</v>
      </c>
    </row>
    <row r="10059" spans="2:5" ht="50.1" customHeight="1">
      <c r="B10059" s="92">
        <v>4750</v>
      </c>
      <c r="C10059" s="92" t="s">
        <v>20881</v>
      </c>
      <c r="D10059" s="92" t="s">
        <v>16113</v>
      </c>
      <c r="E10059" s="104">
        <v>14.51</v>
      </c>
    </row>
    <row r="10060" spans="2:5" ht="50.1" customHeight="1">
      <c r="B10060" s="92">
        <v>41065</v>
      </c>
      <c r="C10060" s="92" t="s">
        <v>20882</v>
      </c>
      <c r="D10060" s="92" t="s">
        <v>16119</v>
      </c>
      <c r="E10060" s="104">
        <v>2568.4899999999998</v>
      </c>
    </row>
    <row r="10061" spans="2:5" ht="50.1" customHeight="1">
      <c r="B10061" s="92">
        <v>34747</v>
      </c>
      <c r="C10061" s="92" t="s">
        <v>20883</v>
      </c>
      <c r="D10061" s="92" t="s">
        <v>16115</v>
      </c>
      <c r="E10061" s="104">
        <v>62.58</v>
      </c>
    </row>
    <row r="10062" spans="2:5" ht="50.1" customHeight="1">
      <c r="B10062" s="92">
        <v>4826</v>
      </c>
      <c r="C10062" s="92" t="s">
        <v>20884</v>
      </c>
      <c r="D10062" s="92" t="s">
        <v>16115</v>
      </c>
      <c r="E10062" s="104">
        <v>67.290000000000006</v>
      </c>
    </row>
    <row r="10063" spans="2:5" ht="50.1" customHeight="1">
      <c r="B10063" s="92">
        <v>41975</v>
      </c>
      <c r="C10063" s="92" t="s">
        <v>20885</v>
      </c>
      <c r="D10063" s="92" t="s">
        <v>16112</v>
      </c>
      <c r="E10063" s="104">
        <v>44.34</v>
      </c>
    </row>
    <row r="10064" spans="2:5" ht="50.1" customHeight="1">
      <c r="B10064" s="92">
        <v>4825</v>
      </c>
      <c r="C10064" s="92" t="s">
        <v>20886</v>
      </c>
      <c r="D10064" s="92" t="s">
        <v>16115</v>
      </c>
      <c r="E10064" s="104">
        <v>93.14</v>
      </c>
    </row>
    <row r="10065" spans="2:5" ht="50.1" customHeight="1">
      <c r="B10065" s="92">
        <v>34744</v>
      </c>
      <c r="C10065" s="92" t="s">
        <v>20887</v>
      </c>
      <c r="D10065" s="92" t="s">
        <v>16112</v>
      </c>
      <c r="E10065" s="104">
        <v>21.85</v>
      </c>
    </row>
    <row r="10066" spans="2:5" ht="50.1" customHeight="1">
      <c r="B10066" s="92">
        <v>39430</v>
      </c>
      <c r="C10066" s="92" t="s">
        <v>20888</v>
      </c>
      <c r="D10066" s="92" t="s">
        <v>16114</v>
      </c>
      <c r="E10066" s="104">
        <v>1.05</v>
      </c>
    </row>
    <row r="10067" spans="2:5" ht="50.1" customHeight="1">
      <c r="B10067" s="92">
        <v>39573</v>
      </c>
      <c r="C10067" s="92" t="s">
        <v>20889</v>
      </c>
      <c r="D10067" s="92" t="s">
        <v>16114</v>
      </c>
      <c r="E10067" s="104">
        <v>1.04</v>
      </c>
    </row>
    <row r="10068" spans="2:5" ht="50.1" customHeight="1">
      <c r="B10068" s="92">
        <v>38410</v>
      </c>
      <c r="C10068" s="92" t="s">
        <v>20890</v>
      </c>
      <c r="D10068" s="92" t="s">
        <v>16114</v>
      </c>
      <c r="E10068" s="104">
        <v>9827.49</v>
      </c>
    </row>
    <row r="10069" spans="2:5" ht="50.1" customHeight="1">
      <c r="B10069" s="92">
        <v>4765</v>
      </c>
      <c r="C10069" s="92" t="s">
        <v>20891</v>
      </c>
      <c r="D10069" s="92" t="s">
        <v>16115</v>
      </c>
      <c r="E10069" s="104">
        <v>73.02</v>
      </c>
    </row>
    <row r="10070" spans="2:5" ht="50.1" customHeight="1">
      <c r="B10070" s="92">
        <v>4767</v>
      </c>
      <c r="C10070" s="92" t="s">
        <v>20892</v>
      </c>
      <c r="D10070" s="92" t="s">
        <v>16115</v>
      </c>
      <c r="E10070" s="104">
        <v>125.82</v>
      </c>
    </row>
    <row r="10071" spans="2:5" ht="50.1" customHeight="1">
      <c r="B10071" s="92">
        <v>4766</v>
      </c>
      <c r="C10071" s="92" t="s">
        <v>20892</v>
      </c>
      <c r="D10071" s="92" t="s">
        <v>16116</v>
      </c>
      <c r="E10071" s="104">
        <v>5.82</v>
      </c>
    </row>
    <row r="10072" spans="2:5" ht="50.1" customHeight="1">
      <c r="B10072" s="92">
        <v>10963</v>
      </c>
      <c r="C10072" s="92" t="s">
        <v>20893</v>
      </c>
      <c r="D10072" s="92" t="s">
        <v>16115</v>
      </c>
      <c r="E10072" s="104">
        <v>199.4</v>
      </c>
    </row>
    <row r="10073" spans="2:5" ht="50.1" customHeight="1">
      <c r="B10073" s="92">
        <v>10962</v>
      </c>
      <c r="C10073" s="92" t="s">
        <v>20894</v>
      </c>
      <c r="D10073" s="92" t="s">
        <v>16116</v>
      </c>
      <c r="E10073" s="104">
        <v>6.19</v>
      </c>
    </row>
    <row r="10074" spans="2:5" ht="50.1" customHeight="1">
      <c r="B10074" s="92">
        <v>34742</v>
      </c>
      <c r="C10074" s="92" t="s">
        <v>20895</v>
      </c>
      <c r="D10074" s="92" t="s">
        <v>16116</v>
      </c>
      <c r="E10074" s="104">
        <v>5.8</v>
      </c>
    </row>
    <row r="10075" spans="2:5" ht="50.1" customHeight="1">
      <c r="B10075" s="92">
        <v>4773</v>
      </c>
      <c r="C10075" s="92" t="s">
        <v>20896</v>
      </c>
      <c r="D10075" s="92" t="s">
        <v>16115</v>
      </c>
      <c r="E10075" s="104">
        <v>251.7</v>
      </c>
    </row>
    <row r="10076" spans="2:5" ht="50.1" customHeight="1">
      <c r="B10076" s="92">
        <v>34740</v>
      </c>
      <c r="C10076" s="92" t="s">
        <v>20897</v>
      </c>
      <c r="D10076" s="92" t="s">
        <v>16116</v>
      </c>
      <c r="E10076" s="104">
        <v>5.8</v>
      </c>
    </row>
    <row r="10077" spans="2:5" ht="50.1" customHeight="1">
      <c r="B10077" s="92">
        <v>4774</v>
      </c>
      <c r="C10077" s="92" t="s">
        <v>20898</v>
      </c>
      <c r="D10077" s="92" t="s">
        <v>16116</v>
      </c>
      <c r="E10077" s="104">
        <v>5.82</v>
      </c>
    </row>
    <row r="10078" spans="2:5" ht="50.1" customHeight="1">
      <c r="B10078" s="92">
        <v>4776</v>
      </c>
      <c r="C10078" s="92" t="s">
        <v>20898</v>
      </c>
      <c r="D10078" s="92" t="s">
        <v>16115</v>
      </c>
      <c r="E10078" s="104">
        <v>390.24</v>
      </c>
    </row>
    <row r="10079" spans="2:5" ht="50.1" customHeight="1">
      <c r="B10079" s="92">
        <v>40313</v>
      </c>
      <c r="C10079" s="92" t="s">
        <v>20899</v>
      </c>
      <c r="D10079" s="92" t="s">
        <v>16116</v>
      </c>
      <c r="E10079" s="104">
        <v>5.8</v>
      </c>
    </row>
    <row r="10080" spans="2:5" ht="50.1" customHeight="1">
      <c r="B10080" s="92">
        <v>13340</v>
      </c>
      <c r="C10080" s="92" t="s">
        <v>20900</v>
      </c>
      <c r="D10080" s="92" t="s">
        <v>16115</v>
      </c>
      <c r="E10080" s="104">
        <v>24.6</v>
      </c>
    </row>
    <row r="10081" spans="2:5" ht="50.1" customHeight="1">
      <c r="B10081" s="92">
        <v>10965</v>
      </c>
      <c r="C10081" s="92" t="s">
        <v>20901</v>
      </c>
      <c r="D10081" s="92" t="s">
        <v>16115</v>
      </c>
      <c r="E10081" s="104">
        <v>52.49</v>
      </c>
    </row>
    <row r="10082" spans="2:5" ht="50.1" customHeight="1">
      <c r="B10082" s="92">
        <v>10966</v>
      </c>
      <c r="C10082" s="92" t="s">
        <v>20902</v>
      </c>
      <c r="D10082" s="92" t="s">
        <v>16116</v>
      </c>
      <c r="E10082" s="104">
        <v>5.86</v>
      </c>
    </row>
    <row r="10083" spans="2:5" ht="50.1" customHeight="1">
      <c r="B10083" s="92">
        <v>40537</v>
      </c>
      <c r="C10083" s="92" t="s">
        <v>20903</v>
      </c>
      <c r="D10083" s="92" t="s">
        <v>16116</v>
      </c>
      <c r="E10083" s="104">
        <v>6.41</v>
      </c>
    </row>
    <row r="10084" spans="2:5" ht="50.1" customHeight="1">
      <c r="B10084" s="92">
        <v>40536</v>
      </c>
      <c r="C10084" s="92" t="s">
        <v>20904</v>
      </c>
      <c r="D10084" s="92" t="s">
        <v>16116</v>
      </c>
      <c r="E10084" s="104">
        <v>6.41</v>
      </c>
    </row>
    <row r="10085" spans="2:5" ht="50.1" customHeight="1">
      <c r="B10085" s="92">
        <v>40535</v>
      </c>
      <c r="C10085" s="92" t="s">
        <v>20905</v>
      </c>
      <c r="D10085" s="92" t="s">
        <v>16116</v>
      </c>
      <c r="E10085" s="104">
        <v>6.41</v>
      </c>
    </row>
    <row r="10086" spans="2:5" ht="50.1" customHeight="1">
      <c r="B10086" s="92">
        <v>39427</v>
      </c>
      <c r="C10086" s="92" t="s">
        <v>20906</v>
      </c>
      <c r="D10086" s="92" t="s">
        <v>16115</v>
      </c>
      <c r="E10086" s="104">
        <v>2.8</v>
      </c>
    </row>
    <row r="10087" spans="2:5" ht="50.1" customHeight="1">
      <c r="B10087" s="92">
        <v>39424</v>
      </c>
      <c r="C10087" s="92" t="s">
        <v>20907</v>
      </c>
      <c r="D10087" s="92" t="s">
        <v>16115</v>
      </c>
      <c r="E10087" s="104">
        <v>1.67</v>
      </c>
    </row>
    <row r="10088" spans="2:5" ht="50.1" customHeight="1">
      <c r="B10088" s="92">
        <v>39425</v>
      </c>
      <c r="C10088" s="92" t="s">
        <v>20908</v>
      </c>
      <c r="D10088" s="92" t="s">
        <v>16115</v>
      </c>
      <c r="E10088" s="104">
        <v>1.64</v>
      </c>
    </row>
    <row r="10089" spans="2:5" ht="50.1" customHeight="1">
      <c r="B10089" s="92">
        <v>40664</v>
      </c>
      <c r="C10089" s="92" t="s">
        <v>20909</v>
      </c>
      <c r="D10089" s="92" t="s">
        <v>16116</v>
      </c>
      <c r="E10089" s="104">
        <v>5.5</v>
      </c>
    </row>
    <row r="10090" spans="2:5" ht="50.1" customHeight="1">
      <c r="B10090" s="92">
        <v>34360</v>
      </c>
      <c r="C10090" s="92" t="s">
        <v>20910</v>
      </c>
      <c r="D10090" s="92" t="s">
        <v>16116</v>
      </c>
      <c r="E10090" s="104">
        <v>34.520000000000003</v>
      </c>
    </row>
    <row r="10091" spans="2:5" ht="50.1" customHeight="1">
      <c r="B10091" s="92">
        <v>20259</v>
      </c>
      <c r="C10091" s="92" t="s">
        <v>20911</v>
      </c>
      <c r="D10091" s="92" t="s">
        <v>16115</v>
      </c>
      <c r="E10091" s="104">
        <v>8.8000000000000007</v>
      </c>
    </row>
    <row r="10092" spans="2:5" ht="50.1" customHeight="1">
      <c r="B10092" s="92">
        <v>14077</v>
      </c>
      <c r="C10092" s="92" t="s">
        <v>20912</v>
      </c>
      <c r="D10092" s="92" t="s">
        <v>16115</v>
      </c>
      <c r="E10092" s="104">
        <v>134.69</v>
      </c>
    </row>
    <row r="10093" spans="2:5" ht="50.1" customHeight="1">
      <c r="B10093" s="92">
        <v>3678</v>
      </c>
      <c r="C10093" s="92" t="s">
        <v>20913</v>
      </c>
      <c r="D10093" s="92" t="s">
        <v>16115</v>
      </c>
      <c r="E10093" s="104">
        <v>60.88</v>
      </c>
    </row>
    <row r="10094" spans="2:5" ht="50.1" customHeight="1">
      <c r="B10094" s="92">
        <v>39418</v>
      </c>
      <c r="C10094" s="92" t="s">
        <v>20914</v>
      </c>
      <c r="D10094" s="92" t="s">
        <v>16115</v>
      </c>
      <c r="E10094" s="104">
        <v>3.13</v>
      </c>
    </row>
    <row r="10095" spans="2:5" ht="50.1" customHeight="1">
      <c r="B10095" s="92">
        <v>39419</v>
      </c>
      <c r="C10095" s="92" t="s">
        <v>20915</v>
      </c>
      <c r="D10095" s="92" t="s">
        <v>16115</v>
      </c>
      <c r="E10095" s="104">
        <v>3.81</v>
      </c>
    </row>
    <row r="10096" spans="2:5" ht="50.1" customHeight="1">
      <c r="B10096" s="92">
        <v>39420</v>
      </c>
      <c r="C10096" s="92" t="s">
        <v>20916</v>
      </c>
      <c r="D10096" s="92" t="s">
        <v>16115</v>
      </c>
      <c r="E10096" s="104">
        <v>4.21</v>
      </c>
    </row>
    <row r="10097" spans="2:5" ht="50.1" customHeight="1">
      <c r="B10097" s="92">
        <v>39571</v>
      </c>
      <c r="C10097" s="92" t="s">
        <v>20917</v>
      </c>
      <c r="D10097" s="92" t="s">
        <v>16115</v>
      </c>
      <c r="E10097" s="104">
        <v>2.54</v>
      </c>
    </row>
    <row r="10098" spans="2:5" ht="50.1" customHeight="1">
      <c r="B10098" s="92">
        <v>39421</v>
      </c>
      <c r="C10098" s="92" t="s">
        <v>20918</v>
      </c>
      <c r="D10098" s="92" t="s">
        <v>16115</v>
      </c>
      <c r="E10098" s="104">
        <v>3.71</v>
      </c>
    </row>
    <row r="10099" spans="2:5" ht="50.1" customHeight="1">
      <c r="B10099" s="92">
        <v>39422</v>
      </c>
      <c r="C10099" s="92" t="s">
        <v>20919</v>
      </c>
      <c r="D10099" s="92" t="s">
        <v>16115</v>
      </c>
      <c r="E10099" s="104">
        <v>4.33</v>
      </c>
    </row>
    <row r="10100" spans="2:5" ht="50.1" customHeight="1">
      <c r="B10100" s="92">
        <v>39423</v>
      </c>
      <c r="C10100" s="92" t="s">
        <v>20920</v>
      </c>
      <c r="D10100" s="92" t="s">
        <v>16115</v>
      </c>
      <c r="E10100" s="104">
        <v>5.0199999999999996</v>
      </c>
    </row>
    <row r="10101" spans="2:5" ht="50.1" customHeight="1">
      <c r="B10101" s="92">
        <v>39426</v>
      </c>
      <c r="C10101" s="92" t="s">
        <v>20921</v>
      </c>
      <c r="D10101" s="92" t="s">
        <v>16115</v>
      </c>
      <c r="E10101" s="104">
        <v>11.3</v>
      </c>
    </row>
    <row r="10102" spans="2:5" ht="50.1" customHeight="1">
      <c r="B10102" s="92">
        <v>39429</v>
      </c>
      <c r="C10102" s="92" t="s">
        <v>20922</v>
      </c>
      <c r="D10102" s="92" t="s">
        <v>16115</v>
      </c>
      <c r="E10102" s="104">
        <v>3.56</v>
      </c>
    </row>
    <row r="10103" spans="2:5" ht="50.1" customHeight="1">
      <c r="B10103" s="92">
        <v>39428</v>
      </c>
      <c r="C10103" s="92" t="s">
        <v>20923</v>
      </c>
      <c r="D10103" s="92" t="s">
        <v>16115</v>
      </c>
      <c r="E10103" s="104">
        <v>2.72</v>
      </c>
    </row>
    <row r="10104" spans="2:5" ht="50.1" customHeight="1">
      <c r="B10104" s="92">
        <v>39572</v>
      </c>
      <c r="C10104" s="92" t="s">
        <v>20924</v>
      </c>
      <c r="D10104" s="92" t="s">
        <v>16115</v>
      </c>
      <c r="E10104" s="104">
        <v>2.35</v>
      </c>
    </row>
    <row r="10105" spans="2:5" ht="50.1" customHeight="1">
      <c r="B10105" s="92">
        <v>39570</v>
      </c>
      <c r="C10105" s="92" t="s">
        <v>20925</v>
      </c>
      <c r="D10105" s="92" t="s">
        <v>16115</v>
      </c>
      <c r="E10105" s="104">
        <v>2.5</v>
      </c>
    </row>
    <row r="10106" spans="2:5" ht="50.1" customHeight="1">
      <c r="B10106" s="92">
        <v>39569</v>
      </c>
      <c r="C10106" s="92" t="s">
        <v>20926</v>
      </c>
      <c r="D10106" s="92" t="s">
        <v>16115</v>
      </c>
      <c r="E10106" s="104">
        <v>2.4700000000000002</v>
      </c>
    </row>
    <row r="10107" spans="2:5" ht="50.1" customHeight="1">
      <c r="B10107" s="92">
        <v>11552</v>
      </c>
      <c r="C10107" s="92" t="s">
        <v>20927</v>
      </c>
      <c r="D10107" s="92" t="s">
        <v>16115</v>
      </c>
      <c r="E10107" s="104">
        <v>7.79</v>
      </c>
    </row>
    <row r="10108" spans="2:5" ht="50.1" customHeight="1">
      <c r="B10108" s="92">
        <v>40598</v>
      </c>
      <c r="C10108" s="92" t="s">
        <v>20928</v>
      </c>
      <c r="D10108" s="92" t="s">
        <v>16116</v>
      </c>
      <c r="E10108" s="104">
        <v>6.41</v>
      </c>
    </row>
    <row r="10109" spans="2:5" ht="50.1" customHeight="1">
      <c r="B10109" s="92">
        <v>39029</v>
      </c>
      <c r="C10109" s="92" t="s">
        <v>20929</v>
      </c>
      <c r="D10109" s="92" t="s">
        <v>16115</v>
      </c>
      <c r="E10109" s="104">
        <v>7.98</v>
      </c>
    </row>
    <row r="10110" spans="2:5" ht="50.1" customHeight="1">
      <c r="B10110" s="92">
        <v>39028</v>
      </c>
      <c r="C10110" s="92" t="s">
        <v>20930</v>
      </c>
      <c r="D10110" s="92" t="s">
        <v>16115</v>
      </c>
      <c r="E10110" s="104">
        <v>4.6399999999999997</v>
      </c>
    </row>
    <row r="10111" spans="2:5" ht="50.1" customHeight="1">
      <c r="B10111" s="92">
        <v>39328</v>
      </c>
      <c r="C10111" s="92" t="s">
        <v>20931</v>
      </c>
      <c r="D10111" s="92" t="s">
        <v>16115</v>
      </c>
      <c r="E10111" s="104">
        <v>2.5499999999999998</v>
      </c>
    </row>
    <row r="10112" spans="2:5" ht="50.1" customHeight="1">
      <c r="B10112" s="92">
        <v>38541</v>
      </c>
      <c r="C10112" s="92" t="s">
        <v>20932</v>
      </c>
      <c r="D10112" s="92" t="s">
        <v>16114</v>
      </c>
      <c r="E10112" s="104">
        <v>1938618.4</v>
      </c>
    </row>
    <row r="10113" spans="2:5" ht="50.1" customHeight="1">
      <c r="B10113" s="92">
        <v>38542</v>
      </c>
      <c r="C10113" s="92" t="s">
        <v>20933</v>
      </c>
      <c r="D10113" s="92" t="s">
        <v>16114</v>
      </c>
      <c r="E10113" s="104">
        <v>3014473.66</v>
      </c>
    </row>
    <row r="10114" spans="2:5" ht="50.1" customHeight="1">
      <c r="B10114" s="92">
        <v>38543</v>
      </c>
      <c r="C10114" s="92" t="s">
        <v>20934</v>
      </c>
      <c r="D10114" s="92" t="s">
        <v>16114</v>
      </c>
      <c r="E10114" s="104">
        <v>738026.33</v>
      </c>
    </row>
    <row r="10115" spans="2:5" ht="50.1" customHeight="1">
      <c r="B10115" s="92">
        <v>40406</v>
      </c>
      <c r="C10115" s="92" t="s">
        <v>20935</v>
      </c>
      <c r="D10115" s="92" t="s">
        <v>16114</v>
      </c>
      <c r="E10115" s="104">
        <v>36028.15</v>
      </c>
    </row>
    <row r="10116" spans="2:5" ht="50.1" customHeight="1">
      <c r="B10116" s="92">
        <v>40789</v>
      </c>
      <c r="C10116" s="92" t="s">
        <v>20936</v>
      </c>
      <c r="D10116" s="92" t="s">
        <v>16114</v>
      </c>
      <c r="E10116" s="104">
        <v>5192.0200000000004</v>
      </c>
    </row>
    <row r="10117" spans="2:5" ht="50.1" customHeight="1">
      <c r="B10117" s="92">
        <v>40791</v>
      </c>
      <c r="C10117" s="92" t="s">
        <v>20937</v>
      </c>
      <c r="D10117" s="92" t="s">
        <v>16114</v>
      </c>
      <c r="E10117" s="104">
        <v>16253.3</v>
      </c>
    </row>
    <row r="10118" spans="2:5" ht="50.1" customHeight="1">
      <c r="B10118" s="92">
        <v>11651</v>
      </c>
      <c r="C10118" s="92" t="s">
        <v>20938</v>
      </c>
      <c r="D10118" s="92" t="s">
        <v>16114</v>
      </c>
      <c r="E10118" s="104">
        <v>8889.16</v>
      </c>
    </row>
    <row r="10119" spans="2:5" ht="50.1" customHeight="1">
      <c r="B10119" s="92">
        <v>42002</v>
      </c>
      <c r="C10119" s="92" t="s">
        <v>20939</v>
      </c>
      <c r="D10119" s="92" t="s">
        <v>16114</v>
      </c>
      <c r="E10119" s="104">
        <v>632101.35</v>
      </c>
    </row>
    <row r="10120" spans="2:5" ht="50.1" customHeight="1">
      <c r="B10120" s="92">
        <v>40435</v>
      </c>
      <c r="C10120" s="92" t="s">
        <v>20940</v>
      </c>
      <c r="D10120" s="92" t="s">
        <v>16114</v>
      </c>
      <c r="E10120" s="104">
        <v>404875</v>
      </c>
    </row>
    <row r="10121" spans="2:5" ht="50.1" customHeight="1">
      <c r="B10121" s="92">
        <v>39012</v>
      </c>
      <c r="C10121" s="92" t="s">
        <v>20941</v>
      </c>
      <c r="D10121" s="92" t="s">
        <v>16114</v>
      </c>
      <c r="E10121" s="104">
        <v>422431.09</v>
      </c>
    </row>
    <row r="10122" spans="2:5" ht="50.1" customHeight="1">
      <c r="B10122" s="92">
        <v>13617</v>
      </c>
      <c r="C10122" s="92" t="s">
        <v>20942</v>
      </c>
      <c r="D10122" s="92" t="s">
        <v>16114</v>
      </c>
      <c r="E10122" s="104">
        <v>48343.06</v>
      </c>
    </row>
    <row r="10123" spans="2:5" ht="50.1" customHeight="1">
      <c r="B10123" s="92">
        <v>5327</v>
      </c>
      <c r="C10123" s="92" t="s">
        <v>20943</v>
      </c>
      <c r="D10123" s="92" t="s">
        <v>16116</v>
      </c>
      <c r="E10123" s="104">
        <v>34.159999999999997</v>
      </c>
    </row>
    <row r="10124" spans="2:5" ht="50.1" customHeight="1">
      <c r="B10124" s="92">
        <v>35274</v>
      </c>
      <c r="C10124" s="92" t="s">
        <v>20944</v>
      </c>
      <c r="D10124" s="92" t="s">
        <v>16115</v>
      </c>
      <c r="E10124" s="104">
        <v>38.700000000000003</v>
      </c>
    </row>
    <row r="10125" spans="2:5" ht="50.1" customHeight="1">
      <c r="B10125" s="92">
        <v>35275</v>
      </c>
      <c r="C10125" s="92" t="s">
        <v>20945</v>
      </c>
      <c r="D10125" s="92" t="s">
        <v>16115</v>
      </c>
      <c r="E10125" s="104">
        <v>82.65</v>
      </c>
    </row>
    <row r="10126" spans="2:5" ht="50.1" customHeight="1">
      <c r="B10126" s="92">
        <v>35276</v>
      </c>
      <c r="C10126" s="92" t="s">
        <v>20946</v>
      </c>
      <c r="D10126" s="92" t="s">
        <v>16115</v>
      </c>
      <c r="E10126" s="104">
        <v>135.13999999999999</v>
      </c>
    </row>
    <row r="10127" spans="2:5" ht="50.1" customHeight="1">
      <c r="B10127" s="92">
        <v>38386</v>
      </c>
      <c r="C10127" s="92" t="s">
        <v>20947</v>
      </c>
      <c r="D10127" s="92" t="s">
        <v>16114</v>
      </c>
      <c r="E10127" s="104">
        <v>3.85</v>
      </c>
    </row>
    <row r="10128" spans="2:5" ht="50.1" customHeight="1">
      <c r="B10128" s="92">
        <v>11091</v>
      </c>
      <c r="C10128" s="92" t="s">
        <v>20948</v>
      </c>
      <c r="D10128" s="92" t="s">
        <v>16114</v>
      </c>
      <c r="E10128" s="104">
        <v>0.91</v>
      </c>
    </row>
    <row r="10129" spans="2:5" ht="50.1" customHeight="1">
      <c r="B10129" s="92">
        <v>37586</v>
      </c>
      <c r="C10129" s="92" t="s">
        <v>20949</v>
      </c>
      <c r="D10129" s="92" t="s">
        <v>16126</v>
      </c>
      <c r="E10129" s="104">
        <v>51.51</v>
      </c>
    </row>
    <row r="10130" spans="2:5" ht="50.1" customHeight="1">
      <c r="B10130" s="92">
        <v>37395</v>
      </c>
      <c r="C10130" s="92" t="s">
        <v>20950</v>
      </c>
      <c r="D10130" s="92" t="s">
        <v>16126</v>
      </c>
      <c r="E10130" s="104">
        <v>44.29</v>
      </c>
    </row>
    <row r="10131" spans="2:5" ht="50.1" customHeight="1">
      <c r="B10131" s="92">
        <v>14147</v>
      </c>
      <c r="C10131" s="92" t="s">
        <v>20951</v>
      </c>
      <c r="D10131" s="92" t="s">
        <v>16126</v>
      </c>
      <c r="E10131" s="104">
        <v>58.75</v>
      </c>
    </row>
    <row r="10132" spans="2:5" ht="50.1" customHeight="1">
      <c r="B10132" s="92">
        <v>37396</v>
      </c>
      <c r="C10132" s="92" t="s">
        <v>20952</v>
      </c>
      <c r="D10132" s="92" t="s">
        <v>16126</v>
      </c>
      <c r="E10132" s="104">
        <v>36.24</v>
      </c>
    </row>
    <row r="10133" spans="2:5" ht="50.1" customHeight="1">
      <c r="B10133" s="92">
        <v>37397</v>
      </c>
      <c r="C10133" s="92" t="s">
        <v>20953</v>
      </c>
      <c r="D10133" s="92" t="s">
        <v>16126</v>
      </c>
      <c r="E10133" s="104">
        <v>37.96</v>
      </c>
    </row>
    <row r="10134" spans="2:5" ht="50.1" customHeight="1">
      <c r="B10134" s="92">
        <v>11559</v>
      </c>
      <c r="C10134" s="92" t="s">
        <v>20954</v>
      </c>
      <c r="D10134" s="92" t="s">
        <v>16114</v>
      </c>
      <c r="E10134" s="104">
        <v>3.58</v>
      </c>
    </row>
    <row r="10135" spans="2:5" ht="50.1" customHeight="1">
      <c r="B10135" s="92">
        <v>444</v>
      </c>
      <c r="C10135" s="92" t="s">
        <v>20955</v>
      </c>
      <c r="D10135" s="92" t="s">
        <v>16114</v>
      </c>
      <c r="E10135" s="104">
        <v>17.440000000000001</v>
      </c>
    </row>
    <row r="10136" spans="2:5" ht="50.1" customHeight="1">
      <c r="B10136" s="92">
        <v>445</v>
      </c>
      <c r="C10136" s="92" t="s">
        <v>20956</v>
      </c>
      <c r="D10136" s="92" t="s">
        <v>16114</v>
      </c>
      <c r="E10136" s="104">
        <v>23.87</v>
      </c>
    </row>
    <row r="10137" spans="2:5" ht="50.1" customHeight="1">
      <c r="B10137" s="92">
        <v>4783</v>
      </c>
      <c r="C10137" s="92" t="s">
        <v>20957</v>
      </c>
      <c r="D10137" s="92" t="s">
        <v>16113</v>
      </c>
      <c r="E10137" s="104">
        <v>14.51</v>
      </c>
    </row>
    <row r="10138" spans="2:5" ht="50.1" customHeight="1">
      <c r="B10138" s="92">
        <v>41079</v>
      </c>
      <c r="C10138" s="92" t="s">
        <v>20958</v>
      </c>
      <c r="D10138" s="92" t="s">
        <v>16119</v>
      </c>
      <c r="E10138" s="104">
        <v>2568.4899999999998</v>
      </c>
    </row>
    <row r="10139" spans="2:5" ht="50.1" customHeight="1">
      <c r="B10139" s="92">
        <v>12874</v>
      </c>
      <c r="C10139" s="92" t="s">
        <v>20959</v>
      </c>
      <c r="D10139" s="92" t="s">
        <v>16113</v>
      </c>
      <c r="E10139" s="104">
        <v>14.51</v>
      </c>
    </row>
    <row r="10140" spans="2:5" ht="50.1" customHeight="1">
      <c r="B10140" s="92">
        <v>41082</v>
      </c>
      <c r="C10140" s="92" t="s">
        <v>20960</v>
      </c>
      <c r="D10140" s="92" t="s">
        <v>16119</v>
      </c>
      <c r="E10140" s="104">
        <v>2568.4899999999998</v>
      </c>
    </row>
    <row r="10141" spans="2:5" ht="50.1" customHeight="1">
      <c r="B10141" s="92">
        <v>4785</v>
      </c>
      <c r="C10141" s="92" t="s">
        <v>20961</v>
      </c>
      <c r="D10141" s="92" t="s">
        <v>16113</v>
      </c>
      <c r="E10141" s="104">
        <v>15.6</v>
      </c>
    </row>
    <row r="10142" spans="2:5" ht="50.1" customHeight="1">
      <c r="B10142" s="92">
        <v>41081</v>
      </c>
      <c r="C10142" s="92" t="s">
        <v>20962</v>
      </c>
      <c r="D10142" s="92" t="s">
        <v>16119</v>
      </c>
      <c r="E10142" s="104">
        <v>2762.66</v>
      </c>
    </row>
    <row r="10143" spans="2:5" ht="50.1" customHeight="1">
      <c r="B10143" s="92">
        <v>4801</v>
      </c>
      <c r="C10143" s="92" t="s">
        <v>20963</v>
      </c>
      <c r="D10143" s="92" t="s">
        <v>16112</v>
      </c>
      <c r="E10143" s="104">
        <v>41.21</v>
      </c>
    </row>
    <row r="10144" spans="2:5" ht="50.1" customHeight="1">
      <c r="B10144" s="92">
        <v>4794</v>
      </c>
      <c r="C10144" s="92" t="s">
        <v>20964</v>
      </c>
      <c r="D10144" s="92" t="s">
        <v>16112</v>
      </c>
      <c r="E10144" s="104">
        <v>187.71</v>
      </c>
    </row>
    <row r="10145" spans="2:5" ht="50.1" customHeight="1">
      <c r="B10145" s="92">
        <v>4796</v>
      </c>
      <c r="C10145" s="92" t="s">
        <v>20965</v>
      </c>
      <c r="D10145" s="92" t="s">
        <v>16112</v>
      </c>
      <c r="E10145" s="104">
        <v>114.01</v>
      </c>
    </row>
    <row r="10146" spans="2:5" ht="50.1" customHeight="1">
      <c r="B10146" s="92">
        <v>4800</v>
      </c>
      <c r="C10146" s="92" t="s">
        <v>20966</v>
      </c>
      <c r="D10146" s="92" t="s">
        <v>16112</v>
      </c>
      <c r="E10146" s="104">
        <v>31.35</v>
      </c>
    </row>
    <row r="10147" spans="2:5" ht="50.1" customHeight="1">
      <c r="B10147" s="92">
        <v>4795</v>
      </c>
      <c r="C10147" s="92" t="s">
        <v>20967</v>
      </c>
      <c r="D10147" s="92" t="s">
        <v>16112</v>
      </c>
      <c r="E10147" s="104">
        <v>182.72</v>
      </c>
    </row>
    <row r="10148" spans="2:5" ht="50.1" customHeight="1">
      <c r="B10148" s="92">
        <v>39694</v>
      </c>
      <c r="C10148" s="92" t="s">
        <v>20968</v>
      </c>
      <c r="D10148" s="92" t="s">
        <v>16112</v>
      </c>
      <c r="E10148" s="104">
        <v>216.75</v>
      </c>
    </row>
    <row r="10149" spans="2:5" ht="50.1" customHeight="1">
      <c r="B10149" s="92">
        <v>1292</v>
      </c>
      <c r="C10149" s="92" t="s">
        <v>20969</v>
      </c>
      <c r="D10149" s="92" t="s">
        <v>16112</v>
      </c>
      <c r="E10149" s="104">
        <v>54.43</v>
      </c>
    </row>
    <row r="10150" spans="2:5" ht="50.1" customHeight="1">
      <c r="B10150" s="92">
        <v>1287</v>
      </c>
      <c r="C10150" s="92" t="s">
        <v>20970</v>
      </c>
      <c r="D10150" s="92" t="s">
        <v>16112</v>
      </c>
      <c r="E10150" s="104">
        <v>26.7</v>
      </c>
    </row>
    <row r="10151" spans="2:5" ht="50.1" customHeight="1">
      <c r="B10151" s="92">
        <v>1297</v>
      </c>
      <c r="C10151" s="92" t="s">
        <v>20971</v>
      </c>
      <c r="D10151" s="92" t="s">
        <v>16112</v>
      </c>
      <c r="E10151" s="104">
        <v>22.14</v>
      </c>
    </row>
    <row r="10152" spans="2:5" ht="50.1" customHeight="1">
      <c r="B10152" s="92">
        <v>4786</v>
      </c>
      <c r="C10152" s="92" t="s">
        <v>20972</v>
      </c>
      <c r="D10152" s="92" t="s">
        <v>16112</v>
      </c>
      <c r="E10152" s="104">
        <v>51</v>
      </c>
    </row>
    <row r="10153" spans="2:5" ht="50.1" customHeight="1">
      <c r="B10153" s="92">
        <v>10840</v>
      </c>
      <c r="C10153" s="92" t="s">
        <v>20973</v>
      </c>
      <c r="D10153" s="92" t="s">
        <v>16112</v>
      </c>
      <c r="E10153" s="104">
        <v>289</v>
      </c>
    </row>
    <row r="10154" spans="2:5" ht="50.1" customHeight="1">
      <c r="B10154" s="92">
        <v>10841</v>
      </c>
      <c r="C10154" s="92" t="s">
        <v>20974</v>
      </c>
      <c r="D10154" s="92" t="s">
        <v>16112</v>
      </c>
      <c r="E10154" s="104">
        <v>218.11</v>
      </c>
    </row>
    <row r="10155" spans="2:5" ht="50.1" customHeight="1">
      <c r="B10155" s="92">
        <v>25980</v>
      </c>
      <c r="C10155" s="92" t="s">
        <v>20975</v>
      </c>
      <c r="D10155" s="92" t="s">
        <v>16112</v>
      </c>
      <c r="E10155" s="104">
        <v>278.7</v>
      </c>
    </row>
    <row r="10156" spans="2:5" ht="50.1" customHeight="1">
      <c r="B10156" s="92">
        <v>10842</v>
      </c>
      <c r="C10156" s="92" t="s">
        <v>20976</v>
      </c>
      <c r="D10156" s="92" t="s">
        <v>16112</v>
      </c>
      <c r="E10156" s="104">
        <v>315.05</v>
      </c>
    </row>
    <row r="10157" spans="2:5" ht="50.1" customHeight="1">
      <c r="B10157" s="92">
        <v>21108</v>
      </c>
      <c r="C10157" s="92" t="s">
        <v>20977</v>
      </c>
      <c r="D10157" s="92" t="s">
        <v>16112</v>
      </c>
      <c r="E10157" s="104">
        <v>72.540000000000006</v>
      </c>
    </row>
    <row r="10158" spans="2:5" ht="50.1" customHeight="1">
      <c r="B10158" s="92">
        <v>38180</v>
      </c>
      <c r="C10158" s="92" t="s">
        <v>20978</v>
      </c>
      <c r="D10158" s="92" t="s">
        <v>16112</v>
      </c>
      <c r="E10158" s="104">
        <v>91.79</v>
      </c>
    </row>
    <row r="10159" spans="2:5" ht="50.1" customHeight="1">
      <c r="B10159" s="92">
        <v>40648</v>
      </c>
      <c r="C10159" s="92" t="s">
        <v>20979</v>
      </c>
      <c r="D10159" s="92" t="s">
        <v>16112</v>
      </c>
      <c r="E10159" s="104">
        <v>97.92</v>
      </c>
    </row>
    <row r="10160" spans="2:5" ht="50.1" customHeight="1">
      <c r="B10160" s="92">
        <v>40649</v>
      </c>
      <c r="C10160" s="92" t="s">
        <v>20980</v>
      </c>
      <c r="D10160" s="92" t="s">
        <v>16112</v>
      </c>
      <c r="E10160" s="104">
        <v>57.03</v>
      </c>
    </row>
    <row r="10161" spans="2:5" ht="50.1" customHeight="1">
      <c r="B10161" s="92">
        <v>40650</v>
      </c>
      <c r="C10161" s="92" t="s">
        <v>20981</v>
      </c>
      <c r="D10161" s="92" t="s">
        <v>16112</v>
      </c>
      <c r="E10161" s="104">
        <v>73.44</v>
      </c>
    </row>
    <row r="10162" spans="2:5" ht="50.1" customHeight="1">
      <c r="B10162" s="92">
        <v>40651</v>
      </c>
      <c r="C10162" s="92" t="s">
        <v>20982</v>
      </c>
      <c r="D10162" s="92" t="s">
        <v>16112</v>
      </c>
      <c r="E10162" s="104">
        <v>135.44999999999999</v>
      </c>
    </row>
    <row r="10163" spans="2:5" ht="50.1" customHeight="1">
      <c r="B10163" s="92">
        <v>40652</v>
      </c>
      <c r="C10163" s="92" t="s">
        <v>20983</v>
      </c>
      <c r="D10163" s="92" t="s">
        <v>16112</v>
      </c>
      <c r="E10163" s="104">
        <v>72.62</v>
      </c>
    </row>
    <row r="10164" spans="2:5" ht="50.1" customHeight="1">
      <c r="B10164" s="92">
        <v>40647</v>
      </c>
      <c r="C10164" s="92" t="s">
        <v>20984</v>
      </c>
      <c r="D10164" s="92" t="s">
        <v>16112</v>
      </c>
      <c r="E10164" s="104">
        <v>79.959999999999994</v>
      </c>
    </row>
    <row r="10165" spans="2:5" ht="50.1" customHeight="1">
      <c r="B10165" s="92">
        <v>40653</v>
      </c>
      <c r="C10165" s="92" t="s">
        <v>20985</v>
      </c>
      <c r="D10165" s="92" t="s">
        <v>16112</v>
      </c>
      <c r="E10165" s="104">
        <v>61.2</v>
      </c>
    </row>
    <row r="10166" spans="2:5" ht="50.1" customHeight="1">
      <c r="B10166" s="92">
        <v>36178</v>
      </c>
      <c r="C10166" s="92" t="s">
        <v>20986</v>
      </c>
      <c r="D10166" s="92" t="s">
        <v>16114</v>
      </c>
      <c r="E10166" s="104">
        <v>7.37</v>
      </c>
    </row>
    <row r="10167" spans="2:5" ht="50.1" customHeight="1">
      <c r="B10167" s="92">
        <v>38195</v>
      </c>
      <c r="C10167" s="92" t="s">
        <v>20987</v>
      </c>
      <c r="D10167" s="92" t="s">
        <v>16112</v>
      </c>
      <c r="E10167" s="104">
        <v>85.68</v>
      </c>
    </row>
    <row r="10168" spans="2:5" ht="50.1" customHeight="1">
      <c r="B10168" s="92">
        <v>38181</v>
      </c>
      <c r="C10168" s="92" t="s">
        <v>20988</v>
      </c>
      <c r="D10168" s="92" t="s">
        <v>16112</v>
      </c>
      <c r="E10168" s="104">
        <v>125.31</v>
      </c>
    </row>
    <row r="10169" spans="2:5" ht="50.1" customHeight="1">
      <c r="B10169" s="92">
        <v>38182</v>
      </c>
      <c r="C10169" s="92" t="s">
        <v>20989</v>
      </c>
      <c r="D10169" s="92" t="s">
        <v>16112</v>
      </c>
      <c r="E10169" s="104">
        <v>119.36</v>
      </c>
    </row>
    <row r="10170" spans="2:5" ht="50.1" customHeight="1">
      <c r="B10170" s="92">
        <v>38186</v>
      </c>
      <c r="C10170" s="92" t="s">
        <v>20990</v>
      </c>
      <c r="D10170" s="92" t="s">
        <v>16112</v>
      </c>
      <c r="E10170" s="104">
        <v>310.27</v>
      </c>
    </row>
    <row r="10171" spans="2:5" ht="50.1" customHeight="1">
      <c r="B10171" s="92">
        <v>38185</v>
      </c>
      <c r="C10171" s="92" t="s">
        <v>20991</v>
      </c>
      <c r="D10171" s="92" t="s">
        <v>16112</v>
      </c>
      <c r="E10171" s="104">
        <v>276.25</v>
      </c>
    </row>
    <row r="10172" spans="2:5" ht="50.1" customHeight="1">
      <c r="B10172" s="92">
        <v>40654</v>
      </c>
      <c r="C10172" s="92" t="s">
        <v>20992</v>
      </c>
      <c r="D10172" s="92" t="s">
        <v>16112</v>
      </c>
      <c r="E10172" s="104">
        <v>95.06</v>
      </c>
    </row>
    <row r="10173" spans="2:5" ht="50.1" customHeight="1">
      <c r="B10173" s="92">
        <v>25981</v>
      </c>
      <c r="C10173" s="92" t="s">
        <v>20993</v>
      </c>
      <c r="D10173" s="92" t="s">
        <v>16112</v>
      </c>
      <c r="E10173" s="104">
        <v>230.23</v>
      </c>
    </row>
    <row r="10174" spans="2:5" ht="50.1" customHeight="1">
      <c r="B10174" s="92">
        <v>4822</v>
      </c>
      <c r="C10174" s="92" t="s">
        <v>20994</v>
      </c>
      <c r="D10174" s="92" t="s">
        <v>16112</v>
      </c>
      <c r="E10174" s="104">
        <v>257.81</v>
      </c>
    </row>
    <row r="10175" spans="2:5" ht="50.1" customHeight="1">
      <c r="B10175" s="92">
        <v>4818</v>
      </c>
      <c r="C10175" s="92" t="s">
        <v>20995</v>
      </c>
      <c r="D10175" s="92" t="s">
        <v>16112</v>
      </c>
      <c r="E10175" s="104">
        <v>265</v>
      </c>
    </row>
    <row r="10176" spans="2:5" ht="50.1" customHeight="1">
      <c r="B10176" s="92">
        <v>39567</v>
      </c>
      <c r="C10176" s="92" t="s">
        <v>20996</v>
      </c>
      <c r="D10176" s="92" t="s">
        <v>16112</v>
      </c>
      <c r="E10176" s="104">
        <v>48.75</v>
      </c>
    </row>
    <row r="10177" spans="2:5" ht="50.1" customHeight="1">
      <c r="B10177" s="92">
        <v>39566</v>
      </c>
      <c r="C10177" s="92" t="s">
        <v>20997</v>
      </c>
      <c r="D10177" s="92" t="s">
        <v>16112</v>
      </c>
      <c r="E10177" s="104">
        <v>56.31</v>
      </c>
    </row>
    <row r="10178" spans="2:5" ht="50.1" customHeight="1">
      <c r="B10178" s="92">
        <v>11062</v>
      </c>
      <c r="C10178" s="92" t="s">
        <v>20998</v>
      </c>
      <c r="D10178" s="92" t="s">
        <v>16112</v>
      </c>
      <c r="E10178" s="104">
        <v>42.33</v>
      </c>
    </row>
    <row r="10179" spans="2:5" ht="50.1" customHeight="1">
      <c r="B10179" s="92">
        <v>11063</v>
      </c>
      <c r="C10179" s="92" t="s">
        <v>20999</v>
      </c>
      <c r="D10179" s="92" t="s">
        <v>16112</v>
      </c>
      <c r="E10179" s="104">
        <v>40.98</v>
      </c>
    </row>
    <row r="10180" spans="2:5" ht="50.1" customHeight="1">
      <c r="B10180" s="92">
        <v>13521</v>
      </c>
      <c r="C10180" s="92" t="s">
        <v>21000</v>
      </c>
      <c r="D10180" s="92" t="s">
        <v>16114</v>
      </c>
      <c r="E10180" s="104">
        <v>77.55</v>
      </c>
    </row>
    <row r="10181" spans="2:5" ht="50.1" customHeight="1">
      <c r="B10181" s="92">
        <v>10851</v>
      </c>
      <c r="C10181" s="92" t="s">
        <v>21001</v>
      </c>
      <c r="D10181" s="92" t="s">
        <v>16114</v>
      </c>
      <c r="E10181" s="104">
        <v>43.79</v>
      </c>
    </row>
    <row r="10182" spans="2:5" ht="50.1" customHeight="1">
      <c r="B10182" s="92">
        <v>39515</v>
      </c>
      <c r="C10182" s="92" t="s">
        <v>21002</v>
      </c>
      <c r="D10182" s="92" t="s">
        <v>16114</v>
      </c>
      <c r="E10182" s="104">
        <v>32.119999999999997</v>
      </c>
    </row>
    <row r="10183" spans="2:5" ht="50.1" customHeight="1">
      <c r="B10183" s="92">
        <v>39516</v>
      </c>
      <c r="C10183" s="92" t="s">
        <v>21003</v>
      </c>
      <c r="D10183" s="92" t="s">
        <v>16114</v>
      </c>
      <c r="E10183" s="104">
        <v>27.08</v>
      </c>
    </row>
    <row r="10184" spans="2:5" ht="50.1" customHeight="1">
      <c r="B10184" s="92">
        <v>39514</v>
      </c>
      <c r="C10184" s="92" t="s">
        <v>21004</v>
      </c>
      <c r="D10184" s="92" t="s">
        <v>16114</v>
      </c>
      <c r="E10184" s="104">
        <v>16.850000000000001</v>
      </c>
    </row>
    <row r="10185" spans="2:5" ht="50.1" customHeight="1">
      <c r="B10185" s="92">
        <v>4812</v>
      </c>
      <c r="C10185" s="92" t="s">
        <v>21005</v>
      </c>
      <c r="D10185" s="92" t="s">
        <v>16112</v>
      </c>
      <c r="E10185" s="104">
        <v>13.47</v>
      </c>
    </row>
    <row r="10186" spans="2:5" ht="50.1" customHeight="1">
      <c r="B10186" s="92">
        <v>10849</v>
      </c>
      <c r="C10186" s="92" t="s">
        <v>21006</v>
      </c>
      <c r="D10186" s="92" t="s">
        <v>16114</v>
      </c>
      <c r="E10186" s="104">
        <v>1128.01</v>
      </c>
    </row>
    <row r="10187" spans="2:5" ht="50.1" customHeight="1">
      <c r="B10187" s="92">
        <v>10848</v>
      </c>
      <c r="C10187" s="92" t="s">
        <v>21007</v>
      </c>
      <c r="D10187" s="92" t="s">
        <v>16114</v>
      </c>
      <c r="E10187" s="104">
        <v>708.53</v>
      </c>
    </row>
    <row r="10188" spans="2:5" ht="50.1" customHeight="1">
      <c r="B10188" s="92">
        <v>4813</v>
      </c>
      <c r="C10188" s="92" t="s">
        <v>21008</v>
      </c>
      <c r="D10188" s="92" t="s">
        <v>16112</v>
      </c>
      <c r="E10188" s="104">
        <v>235</v>
      </c>
    </row>
    <row r="10189" spans="2:5" ht="50.1" customHeight="1">
      <c r="B10189" s="92">
        <v>37560</v>
      </c>
      <c r="C10189" s="92" t="s">
        <v>21009</v>
      </c>
      <c r="D10189" s="92" t="s">
        <v>16114</v>
      </c>
      <c r="E10189" s="104">
        <v>19.68</v>
      </c>
    </row>
    <row r="10190" spans="2:5" ht="50.1" customHeight="1">
      <c r="B10190" s="92">
        <v>37557</v>
      </c>
      <c r="C10190" s="92" t="s">
        <v>21010</v>
      </c>
      <c r="D10190" s="92" t="s">
        <v>16114</v>
      </c>
      <c r="E10190" s="104">
        <v>5.97</v>
      </c>
    </row>
    <row r="10191" spans="2:5" ht="50.1" customHeight="1">
      <c r="B10191" s="92">
        <v>37556</v>
      </c>
      <c r="C10191" s="92" t="s">
        <v>21011</v>
      </c>
      <c r="D10191" s="92" t="s">
        <v>16114</v>
      </c>
      <c r="E10191" s="104">
        <v>11.56</v>
      </c>
    </row>
    <row r="10192" spans="2:5" ht="50.1" customHeight="1">
      <c r="B10192" s="92">
        <v>37559</v>
      </c>
      <c r="C10192" s="92" t="s">
        <v>21012</v>
      </c>
      <c r="D10192" s="92" t="s">
        <v>16114</v>
      </c>
      <c r="E10192" s="104">
        <v>14.18</v>
      </c>
    </row>
    <row r="10193" spans="2:5" ht="50.1" customHeight="1">
      <c r="B10193" s="92">
        <v>37539</v>
      </c>
      <c r="C10193" s="92" t="s">
        <v>21013</v>
      </c>
      <c r="D10193" s="92" t="s">
        <v>16114</v>
      </c>
      <c r="E10193" s="104">
        <v>10</v>
      </c>
    </row>
    <row r="10194" spans="2:5" ht="50.1" customHeight="1">
      <c r="B10194" s="92">
        <v>37558</v>
      </c>
      <c r="C10194" s="92" t="s">
        <v>21014</v>
      </c>
      <c r="D10194" s="92" t="s">
        <v>16114</v>
      </c>
      <c r="E10194" s="104">
        <v>18.64</v>
      </c>
    </row>
    <row r="10195" spans="2:5" ht="50.1" customHeight="1">
      <c r="B10195" s="92">
        <v>34723</v>
      </c>
      <c r="C10195" s="92" t="s">
        <v>21015</v>
      </c>
      <c r="D10195" s="92" t="s">
        <v>16112</v>
      </c>
      <c r="E10195" s="104">
        <v>542.85</v>
      </c>
    </row>
    <row r="10196" spans="2:5" ht="50.1" customHeight="1">
      <c r="B10196" s="92">
        <v>34721</v>
      </c>
      <c r="C10196" s="92" t="s">
        <v>21016</v>
      </c>
      <c r="D10196" s="92" t="s">
        <v>16112</v>
      </c>
      <c r="E10196" s="104">
        <v>676.8</v>
      </c>
    </row>
    <row r="10197" spans="2:5" ht="50.1" customHeight="1">
      <c r="B10197" s="92">
        <v>4309</v>
      </c>
      <c r="C10197" s="92" t="s">
        <v>21017</v>
      </c>
      <c r="D10197" s="92" t="s">
        <v>16114</v>
      </c>
      <c r="E10197" s="104">
        <v>4.0999999999999996</v>
      </c>
    </row>
    <row r="10198" spans="2:5" ht="50.1" customHeight="1">
      <c r="B10198" s="92">
        <v>4307</v>
      </c>
      <c r="C10198" s="92" t="s">
        <v>21018</v>
      </c>
      <c r="D10198" s="92" t="s">
        <v>16114</v>
      </c>
      <c r="E10198" s="104">
        <v>7.02</v>
      </c>
    </row>
    <row r="10199" spans="2:5" ht="50.1" customHeight="1">
      <c r="B10199" s="92">
        <v>10850</v>
      </c>
      <c r="C10199" s="92" t="s">
        <v>21019</v>
      </c>
      <c r="D10199" s="92" t="s">
        <v>16114</v>
      </c>
      <c r="E10199" s="104">
        <v>35.25</v>
      </c>
    </row>
    <row r="10200" spans="2:5" ht="50.1" customHeight="1">
      <c r="B10200" s="92">
        <v>42438</v>
      </c>
      <c r="C10200" s="92" t="s">
        <v>21020</v>
      </c>
      <c r="D10200" s="92" t="s">
        <v>16114</v>
      </c>
      <c r="E10200" s="104">
        <v>1187.6099999999999</v>
      </c>
    </row>
    <row r="10201" spans="2:5" ht="50.1" customHeight="1">
      <c r="B10201" s="92">
        <v>4792</v>
      </c>
      <c r="C10201" s="92" t="s">
        <v>21021</v>
      </c>
      <c r="D10201" s="92" t="s">
        <v>16112</v>
      </c>
      <c r="E10201" s="104">
        <v>88.11</v>
      </c>
    </row>
    <row r="10202" spans="2:5" ht="50.1" customHeight="1">
      <c r="B10202" s="92">
        <v>4790</v>
      </c>
      <c r="C10202" s="92" t="s">
        <v>21022</v>
      </c>
      <c r="D10202" s="92" t="s">
        <v>16112</v>
      </c>
      <c r="E10202" s="104">
        <v>52.98</v>
      </c>
    </row>
    <row r="10203" spans="2:5" ht="50.1" customHeight="1">
      <c r="B10203" s="92">
        <v>40671</v>
      </c>
      <c r="C10203" s="92" t="s">
        <v>21023</v>
      </c>
      <c r="D10203" s="92" t="s">
        <v>16112</v>
      </c>
      <c r="E10203" s="104">
        <v>42.05</v>
      </c>
    </row>
    <row r="10204" spans="2:5" ht="50.1" customHeight="1">
      <c r="B10204" s="92">
        <v>7552</v>
      </c>
      <c r="C10204" s="92" t="s">
        <v>21024</v>
      </c>
      <c r="D10204" s="92" t="s">
        <v>16114</v>
      </c>
      <c r="E10204" s="104">
        <v>22.62</v>
      </c>
    </row>
    <row r="10205" spans="2:5" ht="50.1" customHeight="1">
      <c r="B10205" s="92">
        <v>4893</v>
      </c>
      <c r="C10205" s="92" t="s">
        <v>21025</v>
      </c>
      <c r="D10205" s="92" t="s">
        <v>16114</v>
      </c>
      <c r="E10205" s="104">
        <v>8.8000000000000007</v>
      </c>
    </row>
    <row r="10206" spans="2:5" ht="50.1" customHeight="1">
      <c r="B10206" s="92">
        <v>4894</v>
      </c>
      <c r="C10206" s="92" t="s">
        <v>21026</v>
      </c>
      <c r="D10206" s="92" t="s">
        <v>16114</v>
      </c>
      <c r="E10206" s="104">
        <v>7.55</v>
      </c>
    </row>
    <row r="10207" spans="2:5" ht="50.1" customHeight="1">
      <c r="B10207" s="92">
        <v>4888</v>
      </c>
      <c r="C10207" s="92" t="s">
        <v>21027</v>
      </c>
      <c r="D10207" s="92" t="s">
        <v>16114</v>
      </c>
      <c r="E10207" s="104">
        <v>2.57</v>
      </c>
    </row>
    <row r="10208" spans="2:5" ht="50.1" customHeight="1">
      <c r="B10208" s="92">
        <v>4890</v>
      </c>
      <c r="C10208" s="92" t="s">
        <v>21028</v>
      </c>
      <c r="D10208" s="92" t="s">
        <v>16114</v>
      </c>
      <c r="E10208" s="104">
        <v>4.83</v>
      </c>
    </row>
    <row r="10209" spans="2:5" ht="50.1" customHeight="1">
      <c r="B10209" s="92">
        <v>12411</v>
      </c>
      <c r="C10209" s="92" t="s">
        <v>21029</v>
      </c>
      <c r="D10209" s="92" t="s">
        <v>16114</v>
      </c>
      <c r="E10209" s="104">
        <v>26.04</v>
      </c>
    </row>
    <row r="10210" spans="2:5" ht="50.1" customHeight="1">
      <c r="B10210" s="92">
        <v>4891</v>
      </c>
      <c r="C10210" s="92" t="s">
        <v>21030</v>
      </c>
      <c r="D10210" s="92" t="s">
        <v>16114</v>
      </c>
      <c r="E10210" s="104">
        <v>13.02</v>
      </c>
    </row>
    <row r="10211" spans="2:5" ht="50.1" customHeight="1">
      <c r="B10211" s="92">
        <v>4889</v>
      </c>
      <c r="C10211" s="92" t="s">
        <v>21031</v>
      </c>
      <c r="D10211" s="92" t="s">
        <v>16114</v>
      </c>
      <c r="E10211" s="104">
        <v>3.48</v>
      </c>
    </row>
    <row r="10212" spans="2:5" ht="50.1" customHeight="1">
      <c r="B10212" s="92">
        <v>4892</v>
      </c>
      <c r="C10212" s="92" t="s">
        <v>21032</v>
      </c>
      <c r="D10212" s="92" t="s">
        <v>16114</v>
      </c>
      <c r="E10212" s="104">
        <v>36.46</v>
      </c>
    </row>
    <row r="10213" spans="2:5" ht="50.1" customHeight="1">
      <c r="B10213" s="92">
        <v>12412</v>
      </c>
      <c r="C10213" s="92" t="s">
        <v>21033</v>
      </c>
      <c r="D10213" s="92" t="s">
        <v>16114</v>
      </c>
      <c r="E10213" s="104">
        <v>67.77</v>
      </c>
    </row>
    <row r="10214" spans="2:5" ht="50.1" customHeight="1">
      <c r="B10214" s="92">
        <v>11073</v>
      </c>
      <c r="C10214" s="92" t="s">
        <v>21034</v>
      </c>
      <c r="D10214" s="92" t="s">
        <v>16114</v>
      </c>
      <c r="E10214" s="104">
        <v>3.09</v>
      </c>
    </row>
    <row r="10215" spans="2:5" ht="50.1" customHeight="1">
      <c r="B10215" s="92">
        <v>11071</v>
      </c>
      <c r="C10215" s="92" t="s">
        <v>21035</v>
      </c>
      <c r="D10215" s="92" t="s">
        <v>16114</v>
      </c>
      <c r="E10215" s="104">
        <v>5.01</v>
      </c>
    </row>
    <row r="10216" spans="2:5" ht="50.1" customHeight="1">
      <c r="B10216" s="92">
        <v>11072</v>
      </c>
      <c r="C10216" s="92" t="s">
        <v>21036</v>
      </c>
      <c r="D10216" s="92" t="s">
        <v>16114</v>
      </c>
      <c r="E10216" s="104">
        <v>1.75</v>
      </c>
    </row>
    <row r="10217" spans="2:5" ht="50.1" customHeight="1">
      <c r="B10217" s="92">
        <v>4895</v>
      </c>
      <c r="C10217" s="92" t="s">
        <v>21037</v>
      </c>
      <c r="D10217" s="92" t="s">
        <v>16114</v>
      </c>
      <c r="E10217" s="104">
        <v>0.34</v>
      </c>
    </row>
    <row r="10218" spans="2:5" ht="50.1" customHeight="1">
      <c r="B10218" s="92">
        <v>4907</v>
      </c>
      <c r="C10218" s="92" t="s">
        <v>21038</v>
      </c>
      <c r="D10218" s="92" t="s">
        <v>16114</v>
      </c>
      <c r="E10218" s="104">
        <v>13.53</v>
      </c>
    </row>
    <row r="10219" spans="2:5" ht="50.1" customHeight="1">
      <c r="B10219" s="92">
        <v>4902</v>
      </c>
      <c r="C10219" s="92" t="s">
        <v>21039</v>
      </c>
      <c r="D10219" s="92" t="s">
        <v>16114</v>
      </c>
      <c r="E10219" s="104">
        <v>30.63</v>
      </c>
    </row>
    <row r="10220" spans="2:5" ht="50.1" customHeight="1">
      <c r="B10220" s="92">
        <v>4908</v>
      </c>
      <c r="C10220" s="92" t="s">
        <v>21040</v>
      </c>
      <c r="D10220" s="92" t="s">
        <v>16114</v>
      </c>
      <c r="E10220" s="104">
        <v>62.2</v>
      </c>
    </row>
    <row r="10221" spans="2:5" ht="50.1" customHeight="1">
      <c r="B10221" s="92">
        <v>4909</v>
      </c>
      <c r="C10221" s="92" t="s">
        <v>21041</v>
      </c>
      <c r="D10221" s="92" t="s">
        <v>16114</v>
      </c>
      <c r="E10221" s="104">
        <v>120.13</v>
      </c>
    </row>
    <row r="10222" spans="2:5" ht="50.1" customHeight="1">
      <c r="B10222" s="92">
        <v>4903</v>
      </c>
      <c r="C10222" s="92" t="s">
        <v>21042</v>
      </c>
      <c r="D10222" s="92" t="s">
        <v>16114</v>
      </c>
      <c r="E10222" s="104">
        <v>353.24</v>
      </c>
    </row>
    <row r="10223" spans="2:5" ht="50.1" customHeight="1">
      <c r="B10223" s="92">
        <v>4897</v>
      </c>
      <c r="C10223" s="92" t="s">
        <v>21043</v>
      </c>
      <c r="D10223" s="92" t="s">
        <v>16114</v>
      </c>
      <c r="E10223" s="104">
        <v>1.45</v>
      </c>
    </row>
    <row r="10224" spans="2:5" ht="50.1" customHeight="1">
      <c r="B10224" s="92">
        <v>4896</v>
      </c>
      <c r="C10224" s="92" t="s">
        <v>21044</v>
      </c>
      <c r="D10224" s="92" t="s">
        <v>16114</v>
      </c>
      <c r="E10224" s="104">
        <v>0.51</v>
      </c>
    </row>
    <row r="10225" spans="2:5" ht="50.1" customHeight="1">
      <c r="B10225" s="92">
        <v>4900</v>
      </c>
      <c r="C10225" s="92" t="s">
        <v>21045</v>
      </c>
      <c r="D10225" s="92" t="s">
        <v>16114</v>
      </c>
      <c r="E10225" s="104">
        <v>4.32</v>
      </c>
    </row>
    <row r="10226" spans="2:5" ht="50.1" customHeight="1">
      <c r="B10226" s="92">
        <v>4898</v>
      </c>
      <c r="C10226" s="92" t="s">
        <v>21046</v>
      </c>
      <c r="D10226" s="92" t="s">
        <v>16114</v>
      </c>
      <c r="E10226" s="104">
        <v>1.61</v>
      </c>
    </row>
    <row r="10227" spans="2:5" ht="50.1" customHeight="1">
      <c r="B10227" s="92">
        <v>4899</v>
      </c>
      <c r="C10227" s="92" t="s">
        <v>21047</v>
      </c>
      <c r="D10227" s="92" t="s">
        <v>16114</v>
      </c>
      <c r="E10227" s="104">
        <v>5.93</v>
      </c>
    </row>
    <row r="10228" spans="2:5" ht="50.1" customHeight="1">
      <c r="B10228" s="92">
        <v>11096</v>
      </c>
      <c r="C10228" s="92" t="s">
        <v>21048</v>
      </c>
      <c r="D10228" s="92" t="s">
        <v>16116</v>
      </c>
      <c r="E10228" s="104">
        <v>0.36</v>
      </c>
    </row>
    <row r="10229" spans="2:5" ht="50.1" customHeight="1">
      <c r="B10229" s="92">
        <v>4741</v>
      </c>
      <c r="C10229" s="92" t="s">
        <v>21049</v>
      </c>
      <c r="D10229" s="92" t="s">
        <v>16118</v>
      </c>
      <c r="E10229" s="104">
        <v>66.84</v>
      </c>
    </row>
    <row r="10230" spans="2:5" ht="50.1" customHeight="1">
      <c r="B10230" s="92">
        <v>4752</v>
      </c>
      <c r="C10230" s="92" t="s">
        <v>21050</v>
      </c>
      <c r="D10230" s="92" t="s">
        <v>16113</v>
      </c>
      <c r="E10230" s="104">
        <v>13.48</v>
      </c>
    </row>
    <row r="10231" spans="2:5" ht="50.1" customHeight="1">
      <c r="B10231" s="92">
        <v>41091</v>
      </c>
      <c r="C10231" s="92" t="s">
        <v>21051</v>
      </c>
      <c r="D10231" s="92" t="s">
        <v>16119</v>
      </c>
      <c r="E10231" s="104">
        <v>2386.0300000000002</v>
      </c>
    </row>
    <row r="10232" spans="2:5" ht="50.1" customHeight="1">
      <c r="B10232" s="92">
        <v>13954</v>
      </c>
      <c r="C10232" s="92" t="s">
        <v>21052</v>
      </c>
      <c r="D10232" s="92" t="s">
        <v>16114</v>
      </c>
      <c r="E10232" s="104">
        <v>5610.74</v>
      </c>
    </row>
    <row r="10233" spans="2:5" ht="50.1" customHeight="1">
      <c r="B10233" s="92">
        <v>3411</v>
      </c>
      <c r="C10233" s="92" t="s">
        <v>21053</v>
      </c>
      <c r="D10233" s="92" t="s">
        <v>16116</v>
      </c>
      <c r="E10233" s="104">
        <v>25.62</v>
      </c>
    </row>
    <row r="10234" spans="2:5" ht="50.1" customHeight="1">
      <c r="B10234" s="92">
        <v>39995</v>
      </c>
      <c r="C10234" s="92" t="s">
        <v>21054</v>
      </c>
      <c r="D10234" s="92" t="s">
        <v>16118</v>
      </c>
      <c r="E10234" s="104">
        <v>197.1</v>
      </c>
    </row>
    <row r="10235" spans="2:5" ht="50.1" customHeight="1">
      <c r="B10235" s="92">
        <v>11615</v>
      </c>
      <c r="C10235" s="92" t="s">
        <v>21055</v>
      </c>
      <c r="D10235" s="92" t="s">
        <v>16112</v>
      </c>
      <c r="E10235" s="104">
        <v>1.67</v>
      </c>
    </row>
    <row r="10236" spans="2:5" ht="50.1" customHeight="1">
      <c r="B10236" s="92">
        <v>3408</v>
      </c>
      <c r="C10236" s="92" t="s">
        <v>21056</v>
      </c>
      <c r="D10236" s="92" t="s">
        <v>16112</v>
      </c>
      <c r="E10236" s="104">
        <v>4.4400000000000004</v>
      </c>
    </row>
    <row r="10237" spans="2:5" ht="50.1" customHeight="1">
      <c r="B10237" s="92">
        <v>3409</v>
      </c>
      <c r="C10237" s="92" t="s">
        <v>21057</v>
      </c>
      <c r="D10237" s="92" t="s">
        <v>16112</v>
      </c>
      <c r="E10237" s="104">
        <v>11.1</v>
      </c>
    </row>
    <row r="10238" spans="2:5" ht="50.1" customHeight="1">
      <c r="B10238" s="92">
        <v>11427</v>
      </c>
      <c r="C10238" s="92" t="s">
        <v>21058</v>
      </c>
      <c r="D10238" s="92" t="s">
        <v>16116</v>
      </c>
      <c r="E10238" s="104">
        <v>76.66</v>
      </c>
    </row>
    <row r="10239" spans="2:5" ht="50.1" customHeight="1">
      <c r="B10239" s="92">
        <v>4491</v>
      </c>
      <c r="C10239" s="92" t="s">
        <v>21059</v>
      </c>
      <c r="D10239" s="92" t="s">
        <v>16115</v>
      </c>
      <c r="E10239" s="104">
        <v>3.12</v>
      </c>
    </row>
    <row r="10240" spans="2:5" ht="50.1" customHeight="1">
      <c r="B10240" s="92">
        <v>26022</v>
      </c>
      <c r="C10240" s="92" t="s">
        <v>21060</v>
      </c>
      <c r="D10240" s="92" t="s">
        <v>16114</v>
      </c>
      <c r="E10240" s="104">
        <v>172.99</v>
      </c>
    </row>
    <row r="10241" spans="2:5" ht="50.1" customHeight="1">
      <c r="B10241" s="92">
        <v>421</v>
      </c>
      <c r="C10241" s="92" t="s">
        <v>21061</v>
      </c>
      <c r="D10241" s="92" t="s">
        <v>16114</v>
      </c>
      <c r="E10241" s="104">
        <v>10.85</v>
      </c>
    </row>
    <row r="10242" spans="2:5" ht="50.1" customHeight="1">
      <c r="B10242" s="92">
        <v>12362</v>
      </c>
      <c r="C10242" s="92" t="s">
        <v>21062</v>
      </c>
      <c r="D10242" s="92" t="s">
        <v>16114</v>
      </c>
      <c r="E10242" s="104">
        <v>9.4700000000000006</v>
      </c>
    </row>
    <row r="10243" spans="2:5" ht="50.1" customHeight="1">
      <c r="B10243" s="92">
        <v>14148</v>
      </c>
      <c r="C10243" s="92" t="s">
        <v>21063</v>
      </c>
      <c r="D10243" s="92" t="s">
        <v>16114</v>
      </c>
      <c r="E10243" s="104">
        <v>1</v>
      </c>
    </row>
    <row r="10244" spans="2:5" ht="50.1" customHeight="1">
      <c r="B10244" s="92">
        <v>4341</v>
      </c>
      <c r="C10244" s="92" t="s">
        <v>21064</v>
      </c>
      <c r="D10244" s="92" t="s">
        <v>16114</v>
      </c>
      <c r="E10244" s="104">
        <v>0.61</v>
      </c>
    </row>
    <row r="10245" spans="2:5" ht="50.1" customHeight="1">
      <c r="B10245" s="92">
        <v>4337</v>
      </c>
      <c r="C10245" s="92" t="s">
        <v>21065</v>
      </c>
      <c r="D10245" s="92" t="s">
        <v>16114</v>
      </c>
      <c r="E10245" s="104">
        <v>1.53</v>
      </c>
    </row>
    <row r="10246" spans="2:5" ht="50.1" customHeight="1">
      <c r="B10246" s="92">
        <v>4339</v>
      </c>
      <c r="C10246" s="92" t="s">
        <v>21066</v>
      </c>
      <c r="D10246" s="92" t="s">
        <v>16114</v>
      </c>
      <c r="E10246" s="104">
        <v>0.32</v>
      </c>
    </row>
    <row r="10247" spans="2:5" ht="50.1" customHeight="1">
      <c r="B10247" s="92">
        <v>39997</v>
      </c>
      <c r="C10247" s="92" t="s">
        <v>21067</v>
      </c>
      <c r="D10247" s="92" t="s">
        <v>16114</v>
      </c>
      <c r="E10247" s="104">
        <v>0.18</v>
      </c>
    </row>
    <row r="10248" spans="2:5" ht="50.1" customHeight="1">
      <c r="B10248" s="92">
        <v>11971</v>
      </c>
      <c r="C10248" s="92" t="s">
        <v>21068</v>
      </c>
      <c r="D10248" s="92" t="s">
        <v>16114</v>
      </c>
      <c r="E10248" s="104">
        <v>2.54</v>
      </c>
    </row>
    <row r="10249" spans="2:5" ht="50.1" customHeight="1">
      <c r="B10249" s="92">
        <v>4342</v>
      </c>
      <c r="C10249" s="92" t="s">
        <v>21069</v>
      </c>
      <c r="D10249" s="92" t="s">
        <v>16114</v>
      </c>
      <c r="E10249" s="104">
        <v>0.13</v>
      </c>
    </row>
    <row r="10250" spans="2:5" ht="50.1" customHeight="1">
      <c r="B10250" s="92">
        <v>4330</v>
      </c>
      <c r="C10250" s="92" t="s">
        <v>21070</v>
      </c>
      <c r="D10250" s="92" t="s">
        <v>16114</v>
      </c>
      <c r="E10250" s="104">
        <v>0.09</v>
      </c>
    </row>
    <row r="10251" spans="2:5" ht="50.1" customHeight="1">
      <c r="B10251" s="92">
        <v>4340</v>
      </c>
      <c r="C10251" s="92" t="s">
        <v>21071</v>
      </c>
      <c r="D10251" s="92" t="s">
        <v>16114</v>
      </c>
      <c r="E10251" s="104">
        <v>0.71</v>
      </c>
    </row>
    <row r="10252" spans="2:5" ht="50.1" customHeight="1">
      <c r="B10252" s="92">
        <v>5088</v>
      </c>
      <c r="C10252" s="92" t="s">
        <v>21072</v>
      </c>
      <c r="D10252" s="92" t="s">
        <v>16114</v>
      </c>
      <c r="E10252" s="104">
        <v>2.29</v>
      </c>
    </row>
    <row r="10253" spans="2:5" ht="50.1" customHeight="1">
      <c r="B10253" s="92">
        <v>11154</v>
      </c>
      <c r="C10253" s="92" t="s">
        <v>21073</v>
      </c>
      <c r="D10253" s="92" t="s">
        <v>16114</v>
      </c>
      <c r="E10253" s="104">
        <v>979.66</v>
      </c>
    </row>
    <row r="10254" spans="2:5" ht="50.1" customHeight="1">
      <c r="B10254" s="92">
        <v>39021</v>
      </c>
      <c r="C10254" s="92" t="s">
        <v>21074</v>
      </c>
      <c r="D10254" s="92" t="s">
        <v>16114</v>
      </c>
      <c r="E10254" s="104">
        <v>440.65</v>
      </c>
    </row>
    <row r="10255" spans="2:5" ht="50.1" customHeight="1">
      <c r="B10255" s="92">
        <v>39022</v>
      </c>
      <c r="C10255" s="92" t="s">
        <v>21075</v>
      </c>
      <c r="D10255" s="92" t="s">
        <v>16114</v>
      </c>
      <c r="E10255" s="104">
        <v>544.95000000000005</v>
      </c>
    </row>
    <row r="10256" spans="2:5" ht="50.1" customHeight="1">
      <c r="B10256" s="92">
        <v>39024</v>
      </c>
      <c r="C10256" s="92" t="s">
        <v>21076</v>
      </c>
      <c r="D10256" s="92" t="s">
        <v>16114</v>
      </c>
      <c r="E10256" s="104">
        <v>590.36</v>
      </c>
    </row>
    <row r="10257" spans="2:5" ht="50.1" customHeight="1">
      <c r="B10257" s="92">
        <v>4914</v>
      </c>
      <c r="C10257" s="92" t="s">
        <v>21077</v>
      </c>
      <c r="D10257" s="92" t="s">
        <v>16112</v>
      </c>
      <c r="E10257" s="104">
        <v>478.68</v>
      </c>
    </row>
    <row r="10258" spans="2:5" ht="50.1" customHeight="1">
      <c r="B10258" s="92">
        <v>4917</v>
      </c>
      <c r="C10258" s="92" t="s">
        <v>21078</v>
      </c>
      <c r="D10258" s="92" t="s">
        <v>16112</v>
      </c>
      <c r="E10258" s="104">
        <v>330.58</v>
      </c>
    </row>
    <row r="10259" spans="2:5" ht="50.1" customHeight="1">
      <c r="B10259" s="92">
        <v>39025</v>
      </c>
      <c r="C10259" s="92" t="s">
        <v>21079</v>
      </c>
      <c r="D10259" s="92" t="s">
        <v>16114</v>
      </c>
      <c r="E10259" s="104">
        <v>605.35</v>
      </c>
    </row>
    <row r="10260" spans="2:5" ht="50.1" customHeight="1">
      <c r="B10260" s="92">
        <v>4930</v>
      </c>
      <c r="C10260" s="92" t="s">
        <v>21080</v>
      </c>
      <c r="D10260" s="92" t="s">
        <v>16112</v>
      </c>
      <c r="E10260" s="104">
        <v>473.57</v>
      </c>
    </row>
    <row r="10261" spans="2:5" ht="50.1" customHeight="1">
      <c r="B10261" s="92">
        <v>4922</v>
      </c>
      <c r="C10261" s="92" t="s">
        <v>21081</v>
      </c>
      <c r="D10261" s="92" t="s">
        <v>16112</v>
      </c>
      <c r="E10261" s="104">
        <v>306.64</v>
      </c>
    </row>
    <row r="10262" spans="2:5" ht="50.1" customHeight="1">
      <c r="B10262" s="92">
        <v>4911</v>
      </c>
      <c r="C10262" s="92" t="s">
        <v>21082</v>
      </c>
      <c r="D10262" s="92" t="s">
        <v>16112</v>
      </c>
      <c r="E10262" s="104">
        <v>333</v>
      </c>
    </row>
    <row r="10263" spans="2:5" ht="50.1" customHeight="1">
      <c r="B10263" s="92">
        <v>37518</v>
      </c>
      <c r="C10263" s="92" t="s">
        <v>21083</v>
      </c>
      <c r="D10263" s="92" t="s">
        <v>16112</v>
      </c>
      <c r="E10263" s="104">
        <v>425.1</v>
      </c>
    </row>
    <row r="10264" spans="2:5" ht="50.1" customHeight="1">
      <c r="B10264" s="92">
        <v>4910</v>
      </c>
      <c r="C10264" s="92" t="s">
        <v>21084</v>
      </c>
      <c r="D10264" s="92" t="s">
        <v>16112</v>
      </c>
      <c r="E10264" s="104">
        <v>333</v>
      </c>
    </row>
    <row r="10265" spans="2:5" ht="50.1" customHeight="1">
      <c r="B10265" s="92">
        <v>4943</v>
      </c>
      <c r="C10265" s="92" t="s">
        <v>21085</v>
      </c>
      <c r="D10265" s="92" t="s">
        <v>16112</v>
      </c>
      <c r="E10265" s="104">
        <v>528.54</v>
      </c>
    </row>
    <row r="10266" spans="2:5" ht="50.1" customHeight="1">
      <c r="B10266" s="92">
        <v>5002</v>
      </c>
      <c r="C10266" s="92" t="s">
        <v>21086</v>
      </c>
      <c r="D10266" s="92" t="s">
        <v>16112</v>
      </c>
      <c r="E10266" s="104">
        <v>374.1</v>
      </c>
    </row>
    <row r="10267" spans="2:5" ht="50.1" customHeight="1">
      <c r="B10267" s="92">
        <v>4977</v>
      </c>
      <c r="C10267" s="92" t="s">
        <v>21087</v>
      </c>
      <c r="D10267" s="92" t="s">
        <v>16112</v>
      </c>
      <c r="E10267" s="104">
        <v>252.53</v>
      </c>
    </row>
    <row r="10268" spans="2:5" ht="50.1" customHeight="1">
      <c r="B10268" s="92">
        <v>5028</v>
      </c>
      <c r="C10268" s="92" t="s">
        <v>21088</v>
      </c>
      <c r="D10268" s="92" t="s">
        <v>16112</v>
      </c>
      <c r="E10268" s="104">
        <v>617.91</v>
      </c>
    </row>
    <row r="10269" spans="2:5" ht="50.1" customHeight="1">
      <c r="B10269" s="92">
        <v>4998</v>
      </c>
      <c r="C10269" s="92" t="s">
        <v>21089</v>
      </c>
      <c r="D10269" s="92" t="s">
        <v>16112</v>
      </c>
      <c r="E10269" s="104">
        <v>513.19000000000005</v>
      </c>
    </row>
    <row r="10270" spans="2:5" ht="50.1" customHeight="1">
      <c r="B10270" s="92">
        <v>4969</v>
      </c>
      <c r="C10270" s="92" t="s">
        <v>21090</v>
      </c>
      <c r="D10270" s="92" t="s">
        <v>16112</v>
      </c>
      <c r="E10270" s="104">
        <v>357.16</v>
      </c>
    </row>
    <row r="10271" spans="2:5" ht="50.1" customHeight="1">
      <c r="B10271" s="92">
        <v>11364</v>
      </c>
      <c r="C10271" s="92" t="s">
        <v>21091</v>
      </c>
      <c r="D10271" s="92" t="s">
        <v>16114</v>
      </c>
      <c r="E10271" s="104">
        <v>87.83</v>
      </c>
    </row>
    <row r="10272" spans="2:5" ht="50.1" customHeight="1">
      <c r="B10272" s="92">
        <v>11365</v>
      </c>
      <c r="C10272" s="92" t="s">
        <v>21092</v>
      </c>
      <c r="D10272" s="92" t="s">
        <v>16114</v>
      </c>
      <c r="E10272" s="104">
        <v>94.59</v>
      </c>
    </row>
    <row r="10273" spans="2:5" ht="50.1" customHeight="1">
      <c r="B10273" s="92">
        <v>11366</v>
      </c>
      <c r="C10273" s="92" t="s">
        <v>21093</v>
      </c>
      <c r="D10273" s="92" t="s">
        <v>16114</v>
      </c>
      <c r="E10273" s="104">
        <v>100.11</v>
      </c>
    </row>
    <row r="10274" spans="2:5" ht="50.1" customHeight="1">
      <c r="B10274" s="92">
        <v>11367</v>
      </c>
      <c r="C10274" s="92" t="s">
        <v>21094</v>
      </c>
      <c r="D10274" s="92" t="s">
        <v>16112</v>
      </c>
      <c r="E10274" s="104">
        <v>77.11</v>
      </c>
    </row>
    <row r="10275" spans="2:5" ht="50.1" customHeight="1">
      <c r="B10275" s="92">
        <v>4989</v>
      </c>
      <c r="C10275" s="92" t="s">
        <v>21095</v>
      </c>
      <c r="D10275" s="92" t="s">
        <v>16114</v>
      </c>
      <c r="E10275" s="104">
        <v>200.1</v>
      </c>
    </row>
    <row r="10276" spans="2:5" ht="50.1" customHeight="1">
      <c r="B10276" s="92">
        <v>4982</v>
      </c>
      <c r="C10276" s="92" t="s">
        <v>21096</v>
      </c>
      <c r="D10276" s="92" t="s">
        <v>16114</v>
      </c>
      <c r="E10276" s="104">
        <v>173.72</v>
      </c>
    </row>
    <row r="10277" spans="2:5" ht="50.1" customHeight="1">
      <c r="B10277" s="92">
        <v>20322</v>
      </c>
      <c r="C10277" s="92" t="s">
        <v>21097</v>
      </c>
      <c r="D10277" s="92" t="s">
        <v>16114</v>
      </c>
      <c r="E10277" s="104">
        <v>153.11000000000001</v>
      </c>
    </row>
    <row r="10278" spans="2:5" ht="50.1" customHeight="1">
      <c r="B10278" s="92">
        <v>10553</v>
      </c>
      <c r="C10278" s="92" t="s">
        <v>21098</v>
      </c>
      <c r="D10278" s="92" t="s">
        <v>16114</v>
      </c>
      <c r="E10278" s="104">
        <v>163.24</v>
      </c>
    </row>
    <row r="10279" spans="2:5" ht="50.1" customHeight="1">
      <c r="B10279" s="92">
        <v>5020</v>
      </c>
      <c r="C10279" s="92" t="s">
        <v>21099</v>
      </c>
      <c r="D10279" s="92" t="s">
        <v>16114</v>
      </c>
      <c r="E10279" s="104">
        <v>169.24</v>
      </c>
    </row>
    <row r="10280" spans="2:5" ht="50.1" customHeight="1">
      <c r="B10280" s="92">
        <v>4962</v>
      </c>
      <c r="C10280" s="92" t="s">
        <v>21100</v>
      </c>
      <c r="D10280" s="92" t="s">
        <v>16114</v>
      </c>
      <c r="E10280" s="104">
        <v>164.88</v>
      </c>
    </row>
    <row r="10281" spans="2:5" ht="50.1" customHeight="1">
      <c r="B10281" s="92">
        <v>4981</v>
      </c>
      <c r="C10281" s="92" t="s">
        <v>21101</v>
      </c>
      <c r="D10281" s="92" t="s">
        <v>16114</v>
      </c>
      <c r="E10281" s="104">
        <v>116.6</v>
      </c>
    </row>
    <row r="10282" spans="2:5" ht="50.1" customHeight="1">
      <c r="B10282" s="92">
        <v>10554</v>
      </c>
      <c r="C10282" s="92" t="s">
        <v>21102</v>
      </c>
      <c r="D10282" s="92" t="s">
        <v>16114</v>
      </c>
      <c r="E10282" s="104">
        <v>182.43</v>
      </c>
    </row>
    <row r="10283" spans="2:5" ht="50.1" customHeight="1">
      <c r="B10283" s="92">
        <v>4964</v>
      </c>
      <c r="C10283" s="92" t="s">
        <v>21103</v>
      </c>
      <c r="D10283" s="92" t="s">
        <v>16114</v>
      </c>
      <c r="E10283" s="104">
        <v>200.22</v>
      </c>
    </row>
    <row r="10284" spans="2:5" ht="50.1" customHeight="1">
      <c r="B10284" s="92">
        <v>4992</v>
      </c>
      <c r="C10284" s="92" t="s">
        <v>21104</v>
      </c>
      <c r="D10284" s="92" t="s">
        <v>16114</v>
      </c>
      <c r="E10284" s="104">
        <v>198.57</v>
      </c>
    </row>
    <row r="10285" spans="2:5" ht="50.1" customHeight="1">
      <c r="B10285" s="92">
        <v>10555</v>
      </c>
      <c r="C10285" s="92" t="s">
        <v>21105</v>
      </c>
      <c r="D10285" s="92" t="s">
        <v>16114</v>
      </c>
      <c r="E10285" s="104">
        <v>176.07</v>
      </c>
    </row>
    <row r="10286" spans="2:5" ht="50.1" customHeight="1">
      <c r="B10286" s="92">
        <v>4987</v>
      </c>
      <c r="C10286" s="92" t="s">
        <v>21106</v>
      </c>
      <c r="D10286" s="92" t="s">
        <v>16114</v>
      </c>
      <c r="E10286" s="104">
        <v>182.43</v>
      </c>
    </row>
    <row r="10287" spans="2:5" ht="50.1" customHeight="1">
      <c r="B10287" s="92">
        <v>10556</v>
      </c>
      <c r="C10287" s="92" t="s">
        <v>21107</v>
      </c>
      <c r="D10287" s="92" t="s">
        <v>16114</v>
      </c>
      <c r="E10287" s="104">
        <v>187.06</v>
      </c>
    </row>
    <row r="10288" spans="2:5" ht="50.1" customHeight="1">
      <c r="B10288" s="92">
        <v>4958</v>
      </c>
      <c r="C10288" s="92" t="s">
        <v>21108</v>
      </c>
      <c r="D10288" s="92" t="s">
        <v>16112</v>
      </c>
      <c r="E10288" s="104">
        <v>106.91</v>
      </c>
    </row>
    <row r="10289" spans="2:5" ht="50.1" customHeight="1">
      <c r="B10289" s="92">
        <v>39502</v>
      </c>
      <c r="C10289" s="92" t="s">
        <v>21109</v>
      </c>
      <c r="D10289" s="92" t="s">
        <v>16114</v>
      </c>
      <c r="E10289" s="104">
        <v>259.11</v>
      </c>
    </row>
    <row r="10290" spans="2:5" ht="50.1" customHeight="1">
      <c r="B10290" s="92">
        <v>39504</v>
      </c>
      <c r="C10290" s="92" t="s">
        <v>21110</v>
      </c>
      <c r="D10290" s="92" t="s">
        <v>16114</v>
      </c>
      <c r="E10290" s="104">
        <v>183.73</v>
      </c>
    </row>
    <row r="10291" spans="2:5" ht="50.1" customHeight="1">
      <c r="B10291" s="92">
        <v>39503</v>
      </c>
      <c r="C10291" s="92" t="s">
        <v>21111</v>
      </c>
      <c r="D10291" s="92" t="s">
        <v>16114</v>
      </c>
      <c r="E10291" s="104">
        <v>281.48</v>
      </c>
    </row>
    <row r="10292" spans="2:5" ht="50.1" customHeight="1">
      <c r="B10292" s="92">
        <v>39505</v>
      </c>
      <c r="C10292" s="92" t="s">
        <v>21112</v>
      </c>
      <c r="D10292" s="92" t="s">
        <v>16114</v>
      </c>
      <c r="E10292" s="104">
        <v>200.22</v>
      </c>
    </row>
    <row r="10293" spans="2:5" ht="50.1" customHeight="1">
      <c r="B10293" s="92">
        <v>25969</v>
      </c>
      <c r="C10293" s="92" t="s">
        <v>21113</v>
      </c>
      <c r="D10293" s="92" t="s">
        <v>16114</v>
      </c>
      <c r="E10293" s="104">
        <v>373.58</v>
      </c>
    </row>
    <row r="10294" spans="2:5" ht="50.1" customHeight="1">
      <c r="B10294" s="92">
        <v>4944</v>
      </c>
      <c r="C10294" s="92" t="s">
        <v>21114</v>
      </c>
      <c r="D10294" s="92" t="s">
        <v>16112</v>
      </c>
      <c r="E10294" s="104">
        <v>648.19000000000005</v>
      </c>
    </row>
    <row r="10295" spans="2:5" ht="50.1" customHeight="1">
      <c r="B10295" s="92">
        <v>21102</v>
      </c>
      <c r="C10295" s="92" t="s">
        <v>21115</v>
      </c>
      <c r="D10295" s="92" t="s">
        <v>16114</v>
      </c>
      <c r="E10295" s="104">
        <v>28.68</v>
      </c>
    </row>
    <row r="10296" spans="2:5" ht="50.1" customHeight="1">
      <c r="B10296" s="92">
        <v>21101</v>
      </c>
      <c r="C10296" s="92" t="s">
        <v>21116</v>
      </c>
      <c r="D10296" s="92" t="s">
        <v>16114</v>
      </c>
      <c r="E10296" s="104">
        <v>18.41</v>
      </c>
    </row>
    <row r="10297" spans="2:5" ht="50.1" customHeight="1">
      <c r="B10297" s="92">
        <v>34713</v>
      </c>
      <c r="C10297" s="92" t="s">
        <v>21117</v>
      </c>
      <c r="D10297" s="92" t="s">
        <v>16112</v>
      </c>
      <c r="E10297" s="104">
        <v>195.76</v>
      </c>
    </row>
    <row r="10298" spans="2:5" ht="50.1" customHeight="1">
      <c r="B10298" s="92">
        <v>4947</v>
      </c>
      <c r="C10298" s="92" t="s">
        <v>21118</v>
      </c>
      <c r="D10298" s="92" t="s">
        <v>16112</v>
      </c>
      <c r="E10298" s="104">
        <v>608.57000000000005</v>
      </c>
    </row>
    <row r="10299" spans="2:5" ht="50.1" customHeight="1">
      <c r="B10299" s="92">
        <v>37563</v>
      </c>
      <c r="C10299" s="92" t="s">
        <v>21119</v>
      </c>
      <c r="D10299" s="92" t="s">
        <v>16112</v>
      </c>
      <c r="E10299" s="104">
        <v>467.28</v>
      </c>
    </row>
    <row r="10300" spans="2:5" ht="50.1" customHeight="1">
      <c r="B10300" s="92">
        <v>4948</v>
      </c>
      <c r="C10300" s="92" t="s">
        <v>21120</v>
      </c>
      <c r="D10300" s="92" t="s">
        <v>16112</v>
      </c>
      <c r="E10300" s="104">
        <v>424.08</v>
      </c>
    </row>
    <row r="10301" spans="2:5" ht="50.1" customHeight="1">
      <c r="B10301" s="92">
        <v>37561</v>
      </c>
      <c r="C10301" s="92" t="s">
        <v>21121</v>
      </c>
      <c r="D10301" s="92" t="s">
        <v>16112</v>
      </c>
      <c r="E10301" s="104">
        <v>872.3</v>
      </c>
    </row>
    <row r="10302" spans="2:5" ht="50.1" customHeight="1">
      <c r="B10302" s="92">
        <v>37562</v>
      </c>
      <c r="C10302" s="92" t="s">
        <v>21122</v>
      </c>
      <c r="D10302" s="92" t="s">
        <v>16112</v>
      </c>
      <c r="E10302" s="104">
        <v>559.49</v>
      </c>
    </row>
    <row r="10303" spans="2:5" ht="50.1" customHeight="1">
      <c r="B10303" s="92">
        <v>37585</v>
      </c>
      <c r="C10303" s="92" t="s">
        <v>21123</v>
      </c>
      <c r="D10303" s="92" t="s">
        <v>16114</v>
      </c>
      <c r="E10303" s="104">
        <v>164.83</v>
      </c>
    </row>
    <row r="10304" spans="2:5" ht="50.1" customHeight="1">
      <c r="B10304" s="92">
        <v>14164</v>
      </c>
      <c r="C10304" s="92" t="s">
        <v>21124</v>
      </c>
      <c r="D10304" s="92" t="s">
        <v>16114</v>
      </c>
      <c r="E10304" s="104">
        <v>1041.3800000000001</v>
      </c>
    </row>
    <row r="10305" spans="2:5" ht="50.1" customHeight="1">
      <c r="B10305" s="92">
        <v>14163</v>
      </c>
      <c r="C10305" s="92" t="s">
        <v>21125</v>
      </c>
      <c r="D10305" s="92" t="s">
        <v>16114</v>
      </c>
      <c r="E10305" s="104">
        <v>1183.5899999999999</v>
      </c>
    </row>
    <row r="10306" spans="2:5" ht="50.1" customHeight="1">
      <c r="B10306" s="92">
        <v>5051</v>
      </c>
      <c r="C10306" s="92" t="s">
        <v>21126</v>
      </c>
      <c r="D10306" s="92" t="s">
        <v>16114</v>
      </c>
      <c r="E10306" s="104">
        <v>1006.63</v>
      </c>
    </row>
    <row r="10307" spans="2:5" ht="50.1" customHeight="1">
      <c r="B10307" s="92">
        <v>14162</v>
      </c>
      <c r="C10307" s="92" t="s">
        <v>21127</v>
      </c>
      <c r="D10307" s="92" t="s">
        <v>16114</v>
      </c>
      <c r="E10307" s="104">
        <v>1005.17</v>
      </c>
    </row>
    <row r="10308" spans="2:5" ht="50.1" customHeight="1">
      <c r="B10308" s="92">
        <v>5052</v>
      </c>
      <c r="C10308" s="92" t="s">
        <v>21128</v>
      </c>
      <c r="D10308" s="92" t="s">
        <v>16114</v>
      </c>
      <c r="E10308" s="104">
        <v>750</v>
      </c>
    </row>
    <row r="10309" spans="2:5" ht="50.1" customHeight="1">
      <c r="B10309" s="92">
        <v>14166</v>
      </c>
      <c r="C10309" s="92" t="s">
        <v>21129</v>
      </c>
      <c r="D10309" s="92" t="s">
        <v>16114</v>
      </c>
      <c r="E10309" s="104">
        <v>759.52</v>
      </c>
    </row>
    <row r="10310" spans="2:5" ht="50.1" customHeight="1">
      <c r="B10310" s="92">
        <v>14165</v>
      </c>
      <c r="C10310" s="92" t="s">
        <v>21130</v>
      </c>
      <c r="D10310" s="92" t="s">
        <v>16114</v>
      </c>
      <c r="E10310" s="104">
        <v>1052.21</v>
      </c>
    </row>
    <row r="10311" spans="2:5" ht="50.1" customHeight="1">
      <c r="B10311" s="92">
        <v>5050</v>
      </c>
      <c r="C10311" s="92" t="s">
        <v>21131</v>
      </c>
      <c r="D10311" s="92" t="s">
        <v>16114</v>
      </c>
      <c r="E10311" s="104">
        <v>258.97000000000003</v>
      </c>
    </row>
    <row r="10312" spans="2:5" ht="50.1" customHeight="1">
      <c r="B10312" s="92">
        <v>12378</v>
      </c>
      <c r="C10312" s="92" t="s">
        <v>21132</v>
      </c>
      <c r="D10312" s="92" t="s">
        <v>16114</v>
      </c>
      <c r="E10312" s="104">
        <v>615.57000000000005</v>
      </c>
    </row>
    <row r="10313" spans="2:5" ht="50.1" customHeight="1">
      <c r="B10313" s="92">
        <v>12366</v>
      </c>
      <c r="C10313" s="92" t="s">
        <v>21133</v>
      </c>
      <c r="D10313" s="92" t="s">
        <v>16114</v>
      </c>
      <c r="E10313" s="104">
        <v>550.19000000000005</v>
      </c>
    </row>
    <row r="10314" spans="2:5" ht="50.1" customHeight="1">
      <c r="B10314" s="92">
        <v>5045</v>
      </c>
      <c r="C10314" s="92" t="s">
        <v>21134</v>
      </c>
      <c r="D10314" s="92" t="s">
        <v>16114</v>
      </c>
      <c r="E10314" s="104">
        <v>766.16</v>
      </c>
    </row>
    <row r="10315" spans="2:5" ht="50.1" customHeight="1">
      <c r="B10315" s="92">
        <v>5044</v>
      </c>
      <c r="C10315" s="92" t="s">
        <v>21135</v>
      </c>
      <c r="D10315" s="92" t="s">
        <v>16114</v>
      </c>
      <c r="E10315" s="104">
        <v>540.54</v>
      </c>
    </row>
    <row r="10316" spans="2:5" ht="50.1" customHeight="1">
      <c r="B10316" s="92">
        <v>5055</v>
      </c>
      <c r="C10316" s="92" t="s">
        <v>21136</v>
      </c>
      <c r="D10316" s="92" t="s">
        <v>16114</v>
      </c>
      <c r="E10316" s="104">
        <v>768.5</v>
      </c>
    </row>
    <row r="10317" spans="2:5" ht="50.1" customHeight="1">
      <c r="B10317" s="92">
        <v>5053</v>
      </c>
      <c r="C10317" s="92" t="s">
        <v>21137</v>
      </c>
      <c r="D10317" s="92" t="s">
        <v>16114</v>
      </c>
      <c r="E10317" s="104">
        <v>598.15</v>
      </c>
    </row>
    <row r="10318" spans="2:5" ht="50.1" customHeight="1">
      <c r="B10318" s="92">
        <v>5035</v>
      </c>
      <c r="C10318" s="92" t="s">
        <v>21138</v>
      </c>
      <c r="D10318" s="92" t="s">
        <v>16114</v>
      </c>
      <c r="E10318" s="104">
        <v>977.96</v>
      </c>
    </row>
    <row r="10319" spans="2:5" ht="50.1" customHeight="1">
      <c r="B10319" s="92">
        <v>5036</v>
      </c>
      <c r="C10319" s="92" t="s">
        <v>21139</v>
      </c>
      <c r="D10319" s="92" t="s">
        <v>16114</v>
      </c>
      <c r="E10319" s="104">
        <v>1632.54</v>
      </c>
    </row>
    <row r="10320" spans="2:5" ht="50.1" customHeight="1">
      <c r="B10320" s="92">
        <v>5059</v>
      </c>
      <c r="C10320" s="92" t="s">
        <v>21140</v>
      </c>
      <c r="D10320" s="92" t="s">
        <v>16114</v>
      </c>
      <c r="E10320" s="104">
        <v>764.85</v>
      </c>
    </row>
    <row r="10321" spans="2:5" ht="50.1" customHeight="1">
      <c r="B10321" s="92">
        <v>5034</v>
      </c>
      <c r="C10321" s="92" t="s">
        <v>21141</v>
      </c>
      <c r="D10321" s="92" t="s">
        <v>16114</v>
      </c>
      <c r="E10321" s="104">
        <v>1055.43</v>
      </c>
    </row>
    <row r="10322" spans="2:5" ht="50.1" customHeight="1">
      <c r="B10322" s="92">
        <v>5056</v>
      </c>
      <c r="C10322" s="92" t="s">
        <v>21142</v>
      </c>
      <c r="D10322" s="92" t="s">
        <v>16114</v>
      </c>
      <c r="E10322" s="104">
        <v>820.09</v>
      </c>
    </row>
    <row r="10323" spans="2:5" ht="50.1" customHeight="1">
      <c r="B10323" s="92">
        <v>5057</v>
      </c>
      <c r="C10323" s="92" t="s">
        <v>21143</v>
      </c>
      <c r="D10323" s="92" t="s">
        <v>16114</v>
      </c>
      <c r="E10323" s="104">
        <v>657.71</v>
      </c>
    </row>
    <row r="10324" spans="2:5" ht="50.1" customHeight="1">
      <c r="B10324" s="92">
        <v>5033</v>
      </c>
      <c r="C10324" s="92" t="s">
        <v>21144</v>
      </c>
      <c r="D10324" s="92" t="s">
        <v>16114</v>
      </c>
      <c r="E10324" s="104">
        <v>546</v>
      </c>
    </row>
    <row r="10325" spans="2:5" ht="50.1" customHeight="1">
      <c r="B10325" s="92">
        <v>5038</v>
      </c>
      <c r="C10325" s="92" t="s">
        <v>21145</v>
      </c>
      <c r="D10325" s="92" t="s">
        <v>16114</v>
      </c>
      <c r="E10325" s="104">
        <v>444.99</v>
      </c>
    </row>
    <row r="10326" spans="2:5" ht="50.1" customHeight="1">
      <c r="B10326" s="92">
        <v>12372</v>
      </c>
      <c r="C10326" s="92" t="s">
        <v>21146</v>
      </c>
      <c r="D10326" s="92" t="s">
        <v>16114</v>
      </c>
      <c r="E10326" s="104">
        <v>586.4</v>
      </c>
    </row>
    <row r="10327" spans="2:5" ht="50.1" customHeight="1">
      <c r="B10327" s="92">
        <v>13339</v>
      </c>
      <c r="C10327" s="92" t="s">
        <v>21147</v>
      </c>
      <c r="D10327" s="92" t="s">
        <v>16114</v>
      </c>
      <c r="E10327" s="104">
        <v>871.75</v>
      </c>
    </row>
    <row r="10328" spans="2:5" ht="50.1" customHeight="1">
      <c r="B10328" s="92">
        <v>12373</v>
      </c>
      <c r="C10328" s="92" t="s">
        <v>21148</v>
      </c>
      <c r="D10328" s="92" t="s">
        <v>16114</v>
      </c>
      <c r="E10328" s="104">
        <v>912.91</v>
      </c>
    </row>
    <row r="10329" spans="2:5" ht="50.1" customHeight="1">
      <c r="B10329" s="92">
        <v>12388</v>
      </c>
      <c r="C10329" s="92" t="s">
        <v>21149</v>
      </c>
      <c r="D10329" s="92" t="s">
        <v>16114</v>
      </c>
      <c r="E10329" s="104">
        <v>153.29</v>
      </c>
    </row>
    <row r="10330" spans="2:5" ht="50.1" customHeight="1">
      <c r="B10330" s="92">
        <v>34695</v>
      </c>
      <c r="C10330" s="92" t="s">
        <v>21150</v>
      </c>
      <c r="D10330" s="92" t="s">
        <v>16114</v>
      </c>
      <c r="E10330" s="104">
        <v>627.9</v>
      </c>
    </row>
    <row r="10331" spans="2:5" ht="50.1" customHeight="1">
      <c r="B10331" s="92">
        <v>34692</v>
      </c>
      <c r="C10331" s="92" t="s">
        <v>21151</v>
      </c>
      <c r="D10331" s="92" t="s">
        <v>16114</v>
      </c>
      <c r="E10331" s="104">
        <v>1506.96</v>
      </c>
    </row>
    <row r="10332" spans="2:5" ht="50.1" customHeight="1">
      <c r="B10332" s="92">
        <v>26028</v>
      </c>
      <c r="C10332" s="92" t="s">
        <v>21152</v>
      </c>
      <c r="D10332" s="92" t="s">
        <v>16122</v>
      </c>
      <c r="E10332" s="104">
        <v>229.88</v>
      </c>
    </row>
    <row r="10333" spans="2:5" ht="50.1" customHeight="1">
      <c r="B10333" s="92">
        <v>11844</v>
      </c>
      <c r="C10333" s="92" t="s">
        <v>21153</v>
      </c>
      <c r="D10333" s="92" t="s">
        <v>16115</v>
      </c>
      <c r="E10333" s="104">
        <v>52.54</v>
      </c>
    </row>
    <row r="10334" spans="2:5" ht="50.1" customHeight="1">
      <c r="B10334" s="92">
        <v>4465</v>
      </c>
      <c r="C10334" s="92" t="s">
        <v>21154</v>
      </c>
      <c r="D10334" s="92" t="s">
        <v>16115</v>
      </c>
      <c r="E10334" s="104">
        <v>50.35</v>
      </c>
    </row>
    <row r="10335" spans="2:5" ht="50.1" customHeight="1">
      <c r="B10335" s="92">
        <v>35273</v>
      </c>
      <c r="C10335" s="92" t="s">
        <v>21155</v>
      </c>
      <c r="D10335" s="92" t="s">
        <v>16115</v>
      </c>
      <c r="E10335" s="104">
        <v>55.64</v>
      </c>
    </row>
    <row r="10336" spans="2:5" ht="50.1" customHeight="1">
      <c r="B10336" s="92">
        <v>4470</v>
      </c>
      <c r="C10336" s="92" t="s">
        <v>21156</v>
      </c>
      <c r="D10336" s="92" t="s">
        <v>16115</v>
      </c>
      <c r="E10336" s="104">
        <v>83.14</v>
      </c>
    </row>
    <row r="10337" spans="2:5" ht="50.1" customHeight="1">
      <c r="B10337" s="92">
        <v>20204</v>
      </c>
      <c r="C10337" s="92" t="s">
        <v>21157</v>
      </c>
      <c r="D10337" s="92" t="s">
        <v>16115</v>
      </c>
      <c r="E10337" s="104">
        <v>74.2</v>
      </c>
    </row>
    <row r="10338" spans="2:5" ht="50.1" customHeight="1">
      <c r="B10338" s="92">
        <v>20208</v>
      </c>
      <c r="C10338" s="92" t="s">
        <v>21158</v>
      </c>
      <c r="D10338" s="92" t="s">
        <v>16115</v>
      </c>
      <c r="E10338" s="104">
        <v>87.11</v>
      </c>
    </row>
    <row r="10339" spans="2:5" ht="50.1" customHeight="1">
      <c r="B10339" s="92">
        <v>4437</v>
      </c>
      <c r="C10339" s="92" t="s">
        <v>21159</v>
      </c>
      <c r="D10339" s="92" t="s">
        <v>16115</v>
      </c>
      <c r="E10339" s="104">
        <v>60.21</v>
      </c>
    </row>
    <row r="10340" spans="2:5" ht="50.1" customHeight="1">
      <c r="B10340" s="92">
        <v>14580</v>
      </c>
      <c r="C10340" s="92" t="s">
        <v>21160</v>
      </c>
      <c r="D10340" s="92" t="s">
        <v>16115</v>
      </c>
      <c r="E10340" s="104">
        <v>65.569999999999993</v>
      </c>
    </row>
    <row r="10341" spans="2:5" ht="50.1" customHeight="1">
      <c r="B10341" s="92">
        <v>40304</v>
      </c>
      <c r="C10341" s="92" t="s">
        <v>21161</v>
      </c>
      <c r="D10341" s="92" t="s">
        <v>16116</v>
      </c>
      <c r="E10341" s="104">
        <v>12.43</v>
      </c>
    </row>
    <row r="10342" spans="2:5" ht="50.1" customHeight="1">
      <c r="B10342" s="92">
        <v>5065</v>
      </c>
      <c r="C10342" s="92" t="s">
        <v>21162</v>
      </c>
      <c r="D10342" s="92" t="s">
        <v>16116</v>
      </c>
      <c r="E10342" s="104">
        <v>19.149999999999999</v>
      </c>
    </row>
    <row r="10343" spans="2:5" ht="50.1" customHeight="1">
      <c r="B10343" s="92">
        <v>5072</v>
      </c>
      <c r="C10343" s="92" t="s">
        <v>21163</v>
      </c>
      <c r="D10343" s="92" t="s">
        <v>16116</v>
      </c>
      <c r="E10343" s="104">
        <v>17.72</v>
      </c>
    </row>
    <row r="10344" spans="2:5" ht="50.1" customHeight="1">
      <c r="B10344" s="92">
        <v>5066</v>
      </c>
      <c r="C10344" s="92" t="s">
        <v>21164</v>
      </c>
      <c r="D10344" s="92" t="s">
        <v>16116</v>
      </c>
      <c r="E10344" s="104">
        <v>13.27</v>
      </c>
    </row>
    <row r="10345" spans="2:5" ht="50.1" customHeight="1">
      <c r="B10345" s="92">
        <v>5063</v>
      </c>
      <c r="C10345" s="92" t="s">
        <v>21165</v>
      </c>
      <c r="D10345" s="92" t="s">
        <v>16116</v>
      </c>
      <c r="E10345" s="104">
        <v>12.01</v>
      </c>
    </row>
    <row r="10346" spans="2:5" ht="50.1" customHeight="1">
      <c r="B10346" s="92">
        <v>20247</v>
      </c>
      <c r="C10346" s="92" t="s">
        <v>21166</v>
      </c>
      <c r="D10346" s="92" t="s">
        <v>16116</v>
      </c>
      <c r="E10346" s="104">
        <v>11.15</v>
      </c>
    </row>
    <row r="10347" spans="2:5" ht="50.1" customHeight="1">
      <c r="B10347" s="92">
        <v>5074</v>
      </c>
      <c r="C10347" s="92" t="s">
        <v>21167</v>
      </c>
      <c r="D10347" s="92" t="s">
        <v>16116</v>
      </c>
      <c r="E10347" s="104">
        <v>11.28</v>
      </c>
    </row>
    <row r="10348" spans="2:5" ht="50.1" customHeight="1">
      <c r="B10348" s="92">
        <v>5067</v>
      </c>
      <c r="C10348" s="92" t="s">
        <v>21168</v>
      </c>
      <c r="D10348" s="92" t="s">
        <v>16116</v>
      </c>
      <c r="E10348" s="104">
        <v>10.73</v>
      </c>
    </row>
    <row r="10349" spans="2:5" ht="50.1" customHeight="1">
      <c r="B10349" s="92">
        <v>5078</v>
      </c>
      <c r="C10349" s="92" t="s">
        <v>21169</v>
      </c>
      <c r="D10349" s="92" t="s">
        <v>16116</v>
      </c>
      <c r="E10349" s="104">
        <v>10.61</v>
      </c>
    </row>
    <row r="10350" spans="2:5" ht="50.1" customHeight="1">
      <c r="B10350" s="92">
        <v>5068</v>
      </c>
      <c r="C10350" s="92" t="s">
        <v>21170</v>
      </c>
      <c r="D10350" s="92" t="s">
        <v>16116</v>
      </c>
      <c r="E10350" s="104">
        <v>10.07</v>
      </c>
    </row>
    <row r="10351" spans="2:5" ht="50.1" customHeight="1">
      <c r="B10351" s="92">
        <v>5073</v>
      </c>
      <c r="C10351" s="92" t="s">
        <v>21171</v>
      </c>
      <c r="D10351" s="92" t="s">
        <v>16116</v>
      </c>
      <c r="E10351" s="104">
        <v>10.26</v>
      </c>
    </row>
    <row r="10352" spans="2:5" ht="50.1" customHeight="1">
      <c r="B10352" s="92">
        <v>5069</v>
      </c>
      <c r="C10352" s="92" t="s">
        <v>21172</v>
      </c>
      <c r="D10352" s="92" t="s">
        <v>16116</v>
      </c>
      <c r="E10352" s="104">
        <v>10.26</v>
      </c>
    </row>
    <row r="10353" spans="2:5" ht="50.1" customHeight="1">
      <c r="B10353" s="92">
        <v>5070</v>
      </c>
      <c r="C10353" s="92" t="s">
        <v>21173</v>
      </c>
      <c r="D10353" s="92" t="s">
        <v>16116</v>
      </c>
      <c r="E10353" s="104">
        <v>10.37</v>
      </c>
    </row>
    <row r="10354" spans="2:5" ht="50.1" customHeight="1">
      <c r="B10354" s="92">
        <v>5071</v>
      </c>
      <c r="C10354" s="92" t="s">
        <v>21174</v>
      </c>
      <c r="D10354" s="92" t="s">
        <v>16116</v>
      </c>
      <c r="E10354" s="104">
        <v>10.07</v>
      </c>
    </row>
    <row r="10355" spans="2:5" ht="50.1" customHeight="1">
      <c r="B10355" s="92">
        <v>5061</v>
      </c>
      <c r="C10355" s="92" t="s">
        <v>21175</v>
      </c>
      <c r="D10355" s="92" t="s">
        <v>16116</v>
      </c>
      <c r="E10355" s="104">
        <v>9.9</v>
      </c>
    </row>
    <row r="10356" spans="2:5" ht="50.1" customHeight="1">
      <c r="B10356" s="92">
        <v>5075</v>
      </c>
      <c r="C10356" s="92" t="s">
        <v>21176</v>
      </c>
      <c r="D10356" s="92" t="s">
        <v>16116</v>
      </c>
      <c r="E10356" s="104">
        <v>10.07</v>
      </c>
    </row>
    <row r="10357" spans="2:5" ht="50.1" customHeight="1">
      <c r="B10357" s="92">
        <v>39027</v>
      </c>
      <c r="C10357" s="92" t="s">
        <v>21177</v>
      </c>
      <c r="D10357" s="92" t="s">
        <v>16116</v>
      </c>
      <c r="E10357" s="104">
        <v>10.06</v>
      </c>
    </row>
    <row r="10358" spans="2:5" ht="50.1" customHeight="1">
      <c r="B10358" s="92">
        <v>5062</v>
      </c>
      <c r="C10358" s="92" t="s">
        <v>21178</v>
      </c>
      <c r="D10358" s="92" t="s">
        <v>16116</v>
      </c>
      <c r="E10358" s="104">
        <v>10.199999999999999</v>
      </c>
    </row>
    <row r="10359" spans="2:5" ht="50.1" customHeight="1">
      <c r="B10359" s="92">
        <v>40568</v>
      </c>
      <c r="C10359" s="92" t="s">
        <v>21179</v>
      </c>
      <c r="D10359" s="92" t="s">
        <v>16116</v>
      </c>
      <c r="E10359" s="104">
        <v>10.14</v>
      </c>
    </row>
    <row r="10360" spans="2:5" ht="50.1" customHeight="1">
      <c r="B10360" s="92">
        <v>39026</v>
      </c>
      <c r="C10360" s="92" t="s">
        <v>21180</v>
      </c>
      <c r="D10360" s="92" t="s">
        <v>16116</v>
      </c>
      <c r="E10360" s="104">
        <v>11.32</v>
      </c>
    </row>
    <row r="10361" spans="2:5" ht="50.1" customHeight="1">
      <c r="B10361" s="92">
        <v>11572</v>
      </c>
      <c r="C10361" s="92" t="s">
        <v>21181</v>
      </c>
      <c r="D10361" s="92" t="s">
        <v>16114</v>
      </c>
      <c r="E10361" s="104">
        <v>14.37</v>
      </c>
    </row>
    <row r="10362" spans="2:5" ht="50.1" customHeight="1">
      <c r="B10362" s="92">
        <v>42431</v>
      </c>
      <c r="C10362" s="92" t="s">
        <v>21182</v>
      </c>
      <c r="D10362" s="92" t="s">
        <v>16114</v>
      </c>
      <c r="E10362" s="104">
        <v>2248.1799999999998</v>
      </c>
    </row>
    <row r="10363" spans="2:5" ht="50.1" customHeight="1">
      <c r="B10363" s="92">
        <v>11149</v>
      </c>
      <c r="C10363" s="92" t="s">
        <v>21183</v>
      </c>
      <c r="D10363" s="92" t="s">
        <v>6218</v>
      </c>
      <c r="E10363" s="104">
        <v>200.46</v>
      </c>
    </row>
    <row r="10364" spans="2:5" ht="50.1" customHeight="1">
      <c r="B10364" s="92">
        <v>511</v>
      </c>
      <c r="C10364" s="92" t="s">
        <v>21184</v>
      </c>
      <c r="D10364" s="92" t="s">
        <v>6213</v>
      </c>
      <c r="E10364" s="104">
        <v>14.63</v>
      </c>
    </row>
    <row r="10365" spans="2:5" ht="50.1" customHeight="1">
      <c r="B10365" s="92">
        <v>11174</v>
      </c>
      <c r="C10365" s="92" t="s">
        <v>21185</v>
      </c>
      <c r="D10365" s="92" t="s">
        <v>6214</v>
      </c>
      <c r="E10365" s="104">
        <v>569.16</v>
      </c>
    </row>
    <row r="10366" spans="2:5" ht="50.1" customHeight="1">
      <c r="B10366" s="92">
        <v>37540</v>
      </c>
      <c r="C10366" s="92" t="s">
        <v>21186</v>
      </c>
      <c r="D10366" s="92" t="s">
        <v>16114</v>
      </c>
      <c r="E10366" s="104">
        <v>54606.58</v>
      </c>
    </row>
    <row r="10367" spans="2:5" ht="50.1" customHeight="1">
      <c r="B10367" s="92">
        <v>37548</v>
      </c>
      <c r="C10367" s="92" t="s">
        <v>21187</v>
      </c>
      <c r="D10367" s="92" t="s">
        <v>16114</v>
      </c>
      <c r="E10367" s="104">
        <v>72380.75</v>
      </c>
    </row>
    <row r="10368" spans="2:5" ht="50.1" customHeight="1">
      <c r="B10368" s="92">
        <v>39828</v>
      </c>
      <c r="C10368" s="92" t="s">
        <v>21188</v>
      </c>
      <c r="D10368" s="92" t="s">
        <v>16114</v>
      </c>
      <c r="E10368" s="104">
        <v>434.21</v>
      </c>
    </row>
    <row r="10369" spans="2:5" ht="50.1" customHeight="1">
      <c r="B10369" s="92">
        <v>12273</v>
      </c>
      <c r="C10369" s="92" t="s">
        <v>21189</v>
      </c>
      <c r="D10369" s="92" t="s">
        <v>16114</v>
      </c>
      <c r="E10369" s="104">
        <v>52.55</v>
      </c>
    </row>
    <row r="10370" spans="2:5" ht="50.1" customHeight="1">
      <c r="B10370" s="92">
        <v>38392</v>
      </c>
      <c r="C10370" s="92" t="s">
        <v>21190</v>
      </c>
      <c r="D10370" s="92" t="s">
        <v>16114</v>
      </c>
      <c r="E10370" s="104">
        <v>42.48</v>
      </c>
    </row>
    <row r="10371" spans="2:5" ht="50.1" customHeight="1">
      <c r="B10371" s="92">
        <v>11735</v>
      </c>
      <c r="C10371" s="92" t="s">
        <v>21191</v>
      </c>
      <c r="D10371" s="92" t="s">
        <v>16114</v>
      </c>
      <c r="E10371" s="104">
        <v>3.39</v>
      </c>
    </row>
    <row r="10372" spans="2:5" ht="50.1" customHeight="1">
      <c r="B10372" s="92">
        <v>11733</v>
      </c>
      <c r="C10372" s="92" t="s">
        <v>21192</v>
      </c>
      <c r="D10372" s="92" t="s">
        <v>16114</v>
      </c>
      <c r="E10372" s="104">
        <v>1.66</v>
      </c>
    </row>
    <row r="10373" spans="2:5" ht="50.1" customHeight="1">
      <c r="B10373" s="92">
        <v>11734</v>
      </c>
      <c r="C10373" s="92" t="s">
        <v>21193</v>
      </c>
      <c r="D10373" s="92" t="s">
        <v>16114</v>
      </c>
      <c r="E10373" s="104">
        <v>2.56</v>
      </c>
    </row>
    <row r="10374" spans="2:5" ht="50.1" customHeight="1">
      <c r="B10374" s="92">
        <v>11737</v>
      </c>
      <c r="C10374" s="92" t="s">
        <v>21194</v>
      </c>
      <c r="D10374" s="92" t="s">
        <v>16114</v>
      </c>
      <c r="E10374" s="104">
        <v>4.5199999999999996</v>
      </c>
    </row>
    <row r="10375" spans="2:5" ht="50.1" customHeight="1">
      <c r="B10375" s="92">
        <v>11738</v>
      </c>
      <c r="C10375" s="92" t="s">
        <v>21195</v>
      </c>
      <c r="D10375" s="92" t="s">
        <v>16114</v>
      </c>
      <c r="E10375" s="104">
        <v>7.36</v>
      </c>
    </row>
    <row r="10376" spans="2:5" ht="50.1" customHeight="1">
      <c r="B10376" s="92">
        <v>36143</v>
      </c>
      <c r="C10376" s="92" t="s">
        <v>21196</v>
      </c>
      <c r="D10376" s="92" t="s">
        <v>16114</v>
      </c>
      <c r="E10376" s="104">
        <v>23.14</v>
      </c>
    </row>
    <row r="10377" spans="2:5" ht="50.1" customHeight="1">
      <c r="B10377" s="92">
        <v>36142</v>
      </c>
      <c r="C10377" s="92" t="s">
        <v>21197</v>
      </c>
      <c r="D10377" s="92" t="s">
        <v>16114</v>
      </c>
      <c r="E10377" s="104">
        <v>1.69</v>
      </c>
    </row>
    <row r="10378" spans="2:5" ht="50.1" customHeight="1">
      <c r="B10378" s="92">
        <v>36146</v>
      </c>
      <c r="C10378" s="92" t="s">
        <v>21198</v>
      </c>
      <c r="D10378" s="92" t="s">
        <v>16114</v>
      </c>
      <c r="E10378" s="104">
        <v>191.93</v>
      </c>
    </row>
    <row r="10379" spans="2:5" ht="50.1" customHeight="1">
      <c r="B10379" s="92">
        <v>39015</v>
      </c>
      <c r="C10379" s="92" t="s">
        <v>21199</v>
      </c>
      <c r="D10379" s="92" t="s">
        <v>16114</v>
      </c>
      <c r="E10379" s="104">
        <v>0.63</v>
      </c>
    </row>
    <row r="10380" spans="2:5" ht="50.1" customHeight="1">
      <c r="B10380" s="92">
        <v>38377</v>
      </c>
      <c r="C10380" s="92" t="s">
        <v>21200</v>
      </c>
      <c r="D10380" s="92" t="s">
        <v>16114</v>
      </c>
      <c r="E10380" s="104">
        <v>24.3</v>
      </c>
    </row>
    <row r="10381" spans="2:5" ht="50.1" customHeight="1">
      <c r="B10381" s="92">
        <v>38376</v>
      </c>
      <c r="C10381" s="92" t="s">
        <v>21201</v>
      </c>
      <c r="D10381" s="92" t="s">
        <v>16114</v>
      </c>
      <c r="E10381" s="104">
        <v>27.71</v>
      </c>
    </row>
    <row r="10382" spans="2:5" ht="50.1" customHeight="1">
      <c r="B10382" s="92">
        <v>38116</v>
      </c>
      <c r="C10382" s="92" t="s">
        <v>21202</v>
      </c>
      <c r="D10382" s="92" t="s">
        <v>16114</v>
      </c>
      <c r="E10382" s="104">
        <v>3.94</v>
      </c>
    </row>
    <row r="10383" spans="2:5" ht="50.1" customHeight="1">
      <c r="B10383" s="92">
        <v>38066</v>
      </c>
      <c r="C10383" s="92" t="s">
        <v>21203</v>
      </c>
      <c r="D10383" s="92" t="s">
        <v>16114</v>
      </c>
      <c r="E10383" s="104">
        <v>6.5</v>
      </c>
    </row>
    <row r="10384" spans="2:5" ht="50.1" customHeight="1">
      <c r="B10384" s="92">
        <v>38117</v>
      </c>
      <c r="C10384" s="92" t="s">
        <v>21204</v>
      </c>
      <c r="D10384" s="92" t="s">
        <v>16114</v>
      </c>
      <c r="E10384" s="104">
        <v>6.71</v>
      </c>
    </row>
    <row r="10385" spans="2:5" ht="50.1" customHeight="1">
      <c r="B10385" s="92">
        <v>38067</v>
      </c>
      <c r="C10385" s="92" t="s">
        <v>21205</v>
      </c>
      <c r="D10385" s="92" t="s">
        <v>16114</v>
      </c>
      <c r="E10385" s="104">
        <v>9.16</v>
      </c>
    </row>
    <row r="10386" spans="2:5" ht="50.1" customHeight="1">
      <c r="B10386" s="92">
        <v>41757</v>
      </c>
      <c r="C10386" s="92" t="s">
        <v>21206</v>
      </c>
      <c r="D10386" s="92" t="s">
        <v>16114</v>
      </c>
      <c r="E10386" s="104">
        <v>2949.44</v>
      </c>
    </row>
    <row r="10387" spans="2:5" ht="50.1" customHeight="1">
      <c r="B10387" s="92">
        <v>5080</v>
      </c>
      <c r="C10387" s="92" t="s">
        <v>21207</v>
      </c>
      <c r="D10387" s="92" t="s">
        <v>16114</v>
      </c>
      <c r="E10387" s="104">
        <v>10.19</v>
      </c>
    </row>
    <row r="10388" spans="2:5" ht="50.1" customHeight="1">
      <c r="B10388" s="92">
        <v>11522</v>
      </c>
      <c r="C10388" s="92" t="s">
        <v>21208</v>
      </c>
      <c r="D10388" s="92" t="s">
        <v>16114</v>
      </c>
      <c r="E10388" s="104">
        <v>12.73</v>
      </c>
    </row>
    <row r="10389" spans="2:5" ht="50.1" customHeight="1">
      <c r="B10389" s="92">
        <v>11523</v>
      </c>
      <c r="C10389" s="92" t="s">
        <v>21209</v>
      </c>
      <c r="D10389" s="92" t="s">
        <v>16114</v>
      </c>
      <c r="E10389" s="104">
        <v>11.92</v>
      </c>
    </row>
    <row r="10390" spans="2:5" ht="50.1" customHeight="1">
      <c r="B10390" s="92">
        <v>11524</v>
      </c>
      <c r="C10390" s="92" t="s">
        <v>21210</v>
      </c>
      <c r="D10390" s="92" t="s">
        <v>16114</v>
      </c>
      <c r="E10390" s="104">
        <v>24.54</v>
      </c>
    </row>
    <row r="10391" spans="2:5" ht="50.1" customHeight="1">
      <c r="B10391" s="92">
        <v>38168</v>
      </c>
      <c r="C10391" s="92" t="s">
        <v>21211</v>
      </c>
      <c r="D10391" s="92" t="s">
        <v>16114</v>
      </c>
      <c r="E10391" s="104">
        <v>118.44</v>
      </c>
    </row>
    <row r="10392" spans="2:5" ht="50.1" customHeight="1">
      <c r="B10392" s="92">
        <v>13393</v>
      </c>
      <c r="C10392" s="92" t="s">
        <v>21212</v>
      </c>
      <c r="D10392" s="92" t="s">
        <v>16114</v>
      </c>
      <c r="E10392" s="104">
        <v>154.38999999999999</v>
      </c>
    </row>
    <row r="10393" spans="2:5" ht="50.1" customHeight="1">
      <c r="B10393" s="92">
        <v>13395</v>
      </c>
      <c r="C10393" s="92" t="s">
        <v>21213</v>
      </c>
      <c r="D10393" s="92" t="s">
        <v>16114</v>
      </c>
      <c r="E10393" s="104">
        <v>185.14</v>
      </c>
    </row>
    <row r="10394" spans="2:5" ht="50.1" customHeight="1">
      <c r="B10394" s="92">
        <v>12039</v>
      </c>
      <c r="C10394" s="92" t="s">
        <v>21214</v>
      </c>
      <c r="D10394" s="92" t="s">
        <v>16114</v>
      </c>
      <c r="E10394" s="104">
        <v>247.73</v>
      </c>
    </row>
    <row r="10395" spans="2:5" ht="50.1" customHeight="1">
      <c r="B10395" s="92">
        <v>13396</v>
      </c>
      <c r="C10395" s="92" t="s">
        <v>21215</v>
      </c>
      <c r="D10395" s="92" t="s">
        <v>16114</v>
      </c>
      <c r="E10395" s="104">
        <v>396.23</v>
      </c>
    </row>
    <row r="10396" spans="2:5" ht="50.1" customHeight="1">
      <c r="B10396" s="92">
        <v>13397</v>
      </c>
      <c r="C10396" s="92" t="s">
        <v>21216</v>
      </c>
      <c r="D10396" s="92" t="s">
        <v>16114</v>
      </c>
      <c r="E10396" s="104">
        <v>400.48</v>
      </c>
    </row>
    <row r="10397" spans="2:5" ht="50.1" customHeight="1">
      <c r="B10397" s="92">
        <v>12041</v>
      </c>
      <c r="C10397" s="92" t="s">
        <v>21217</v>
      </c>
      <c r="D10397" s="92" t="s">
        <v>16114</v>
      </c>
      <c r="E10397" s="104">
        <v>541.98</v>
      </c>
    </row>
    <row r="10398" spans="2:5" ht="50.1" customHeight="1">
      <c r="B10398" s="92">
        <v>12043</v>
      </c>
      <c r="C10398" s="92" t="s">
        <v>21218</v>
      </c>
      <c r="D10398" s="92" t="s">
        <v>16114</v>
      </c>
      <c r="E10398" s="104">
        <v>624.95000000000005</v>
      </c>
    </row>
    <row r="10399" spans="2:5" ht="50.1" customHeight="1">
      <c r="B10399" s="92">
        <v>39762</v>
      </c>
      <c r="C10399" s="92" t="s">
        <v>21219</v>
      </c>
      <c r="D10399" s="92" t="s">
        <v>16114</v>
      </c>
      <c r="E10399" s="104">
        <v>422.22</v>
      </c>
    </row>
    <row r="10400" spans="2:5" ht="50.1" customHeight="1">
      <c r="B10400" s="92">
        <v>12042</v>
      </c>
      <c r="C10400" s="92" t="s">
        <v>21220</v>
      </c>
      <c r="D10400" s="92" t="s">
        <v>16114</v>
      </c>
      <c r="E10400" s="104">
        <v>422.33</v>
      </c>
    </row>
    <row r="10401" spans="2:5" ht="50.1" customHeight="1">
      <c r="B10401" s="92">
        <v>39763</v>
      </c>
      <c r="C10401" s="92" t="s">
        <v>21221</v>
      </c>
      <c r="D10401" s="92" t="s">
        <v>16114</v>
      </c>
      <c r="E10401" s="104">
        <v>637.22</v>
      </c>
    </row>
    <row r="10402" spans="2:5" ht="50.1" customHeight="1">
      <c r="B10402" s="92">
        <v>39756</v>
      </c>
      <c r="C10402" s="92" t="s">
        <v>21222</v>
      </c>
      <c r="D10402" s="92" t="s">
        <v>16114</v>
      </c>
      <c r="E10402" s="104">
        <v>193.19</v>
      </c>
    </row>
    <row r="10403" spans="2:5" ht="50.1" customHeight="1">
      <c r="B10403" s="92">
        <v>12038</v>
      </c>
      <c r="C10403" s="92" t="s">
        <v>21223</v>
      </c>
      <c r="D10403" s="92" t="s">
        <v>16114</v>
      </c>
      <c r="E10403" s="104">
        <v>215.68</v>
      </c>
    </row>
    <row r="10404" spans="2:5" ht="50.1" customHeight="1">
      <c r="B10404" s="92">
        <v>12040</v>
      </c>
      <c r="C10404" s="92" t="s">
        <v>21224</v>
      </c>
      <c r="D10404" s="92" t="s">
        <v>16114</v>
      </c>
      <c r="E10404" s="104">
        <v>275.58</v>
      </c>
    </row>
    <row r="10405" spans="2:5" ht="50.1" customHeight="1">
      <c r="B10405" s="92">
        <v>39757</v>
      </c>
      <c r="C10405" s="92" t="s">
        <v>21225</v>
      </c>
      <c r="D10405" s="92" t="s">
        <v>16114</v>
      </c>
      <c r="E10405" s="104">
        <v>294.67</v>
      </c>
    </row>
    <row r="10406" spans="2:5" ht="50.1" customHeight="1">
      <c r="B10406" s="92">
        <v>39758</v>
      </c>
      <c r="C10406" s="92" t="s">
        <v>21226</v>
      </c>
      <c r="D10406" s="92" t="s">
        <v>16114</v>
      </c>
      <c r="E10406" s="104">
        <v>382.5</v>
      </c>
    </row>
    <row r="10407" spans="2:5" ht="50.1" customHeight="1">
      <c r="B10407" s="92">
        <v>39759</v>
      </c>
      <c r="C10407" s="92" t="s">
        <v>21227</v>
      </c>
      <c r="D10407" s="92" t="s">
        <v>16114</v>
      </c>
      <c r="E10407" s="104">
        <v>522.61</v>
      </c>
    </row>
    <row r="10408" spans="2:5" ht="50.1" customHeight="1">
      <c r="B10408" s="92">
        <v>39760</v>
      </c>
      <c r="C10408" s="92" t="s">
        <v>21228</v>
      </c>
      <c r="D10408" s="92" t="s">
        <v>16114</v>
      </c>
      <c r="E10408" s="104">
        <v>525.01</v>
      </c>
    </row>
    <row r="10409" spans="2:5" ht="50.1" customHeight="1">
      <c r="B10409" s="92">
        <v>39761</v>
      </c>
      <c r="C10409" s="92" t="s">
        <v>21229</v>
      </c>
      <c r="D10409" s="92" t="s">
        <v>16114</v>
      </c>
      <c r="E10409" s="104">
        <v>671.93</v>
      </c>
    </row>
    <row r="10410" spans="2:5" ht="50.1" customHeight="1">
      <c r="B10410" s="92">
        <v>39765</v>
      </c>
      <c r="C10410" s="92" t="s">
        <v>21230</v>
      </c>
      <c r="D10410" s="92" t="s">
        <v>16114</v>
      </c>
      <c r="E10410" s="104">
        <v>29.83</v>
      </c>
    </row>
    <row r="10411" spans="2:5" ht="50.1" customHeight="1">
      <c r="B10411" s="92">
        <v>13399</v>
      </c>
      <c r="C10411" s="92" t="s">
        <v>21231</v>
      </c>
      <c r="D10411" s="92" t="s">
        <v>16114</v>
      </c>
      <c r="E10411" s="104">
        <v>16.96</v>
      </c>
    </row>
    <row r="10412" spans="2:5" ht="50.1" customHeight="1">
      <c r="B10412" s="92">
        <v>39764</v>
      </c>
      <c r="C10412" s="92" t="s">
        <v>21232</v>
      </c>
      <c r="D10412" s="92" t="s">
        <v>16114</v>
      </c>
      <c r="E10412" s="104">
        <v>23.33</v>
      </c>
    </row>
    <row r="10413" spans="2:5" ht="50.1" customHeight="1">
      <c r="B10413" s="92">
        <v>39805</v>
      </c>
      <c r="C10413" s="92" t="s">
        <v>21233</v>
      </c>
      <c r="D10413" s="92" t="s">
        <v>16114</v>
      </c>
      <c r="E10413" s="104">
        <v>110.5</v>
      </c>
    </row>
    <row r="10414" spans="2:5" ht="50.1" customHeight="1">
      <c r="B10414" s="92">
        <v>39806</v>
      </c>
      <c r="C10414" s="92" t="s">
        <v>21234</v>
      </c>
      <c r="D10414" s="92" t="s">
        <v>16114</v>
      </c>
      <c r="E10414" s="104">
        <v>208.67</v>
      </c>
    </row>
    <row r="10415" spans="2:5" ht="50.1" customHeight="1">
      <c r="B10415" s="92">
        <v>39807</v>
      </c>
      <c r="C10415" s="92" t="s">
        <v>21235</v>
      </c>
      <c r="D10415" s="92" t="s">
        <v>16114</v>
      </c>
      <c r="E10415" s="104">
        <v>294.18</v>
      </c>
    </row>
    <row r="10416" spans="2:5" ht="50.1" customHeight="1">
      <c r="B10416" s="92">
        <v>39804</v>
      </c>
      <c r="C10416" s="92" t="s">
        <v>21236</v>
      </c>
      <c r="D10416" s="92" t="s">
        <v>16114</v>
      </c>
      <c r="E10416" s="104">
        <v>62.05</v>
      </c>
    </row>
    <row r="10417" spans="2:5" ht="50.1" customHeight="1">
      <c r="B10417" s="92">
        <v>39796</v>
      </c>
      <c r="C10417" s="92" t="s">
        <v>21237</v>
      </c>
      <c r="D10417" s="92" t="s">
        <v>16114</v>
      </c>
      <c r="E10417" s="104">
        <v>63.23</v>
      </c>
    </row>
    <row r="10418" spans="2:5" ht="50.1" customHeight="1">
      <c r="B10418" s="92">
        <v>39797</v>
      </c>
      <c r="C10418" s="92" t="s">
        <v>21238</v>
      </c>
      <c r="D10418" s="92" t="s">
        <v>16114</v>
      </c>
      <c r="E10418" s="104">
        <v>83.96</v>
      </c>
    </row>
    <row r="10419" spans="2:5" ht="50.1" customHeight="1">
      <c r="B10419" s="92">
        <v>39798</v>
      </c>
      <c r="C10419" s="92" t="s">
        <v>21239</v>
      </c>
      <c r="D10419" s="92" t="s">
        <v>16114</v>
      </c>
      <c r="E10419" s="104">
        <v>139.97</v>
      </c>
    </row>
    <row r="10420" spans="2:5" ht="50.1" customHeight="1">
      <c r="B10420" s="92">
        <v>39794</v>
      </c>
      <c r="C10420" s="92" t="s">
        <v>21240</v>
      </c>
      <c r="D10420" s="92" t="s">
        <v>16114</v>
      </c>
      <c r="E10420" s="104">
        <v>19.89</v>
      </c>
    </row>
    <row r="10421" spans="2:5" ht="50.1" customHeight="1">
      <c r="B10421" s="92">
        <v>39795</v>
      </c>
      <c r="C10421" s="92" t="s">
        <v>21241</v>
      </c>
      <c r="D10421" s="92" t="s">
        <v>16114</v>
      </c>
      <c r="E10421" s="104">
        <v>27.86</v>
      </c>
    </row>
    <row r="10422" spans="2:5" ht="50.1" customHeight="1">
      <c r="B10422" s="92">
        <v>39801</v>
      </c>
      <c r="C10422" s="92" t="s">
        <v>21242</v>
      </c>
      <c r="D10422" s="92" t="s">
        <v>16114</v>
      </c>
      <c r="E10422" s="104">
        <v>71.28</v>
      </c>
    </row>
    <row r="10423" spans="2:5" ht="50.1" customHeight="1">
      <c r="B10423" s="92">
        <v>39802</v>
      </c>
      <c r="C10423" s="92" t="s">
        <v>21243</v>
      </c>
      <c r="D10423" s="92" t="s">
        <v>16114</v>
      </c>
      <c r="E10423" s="104">
        <v>118.37</v>
      </c>
    </row>
    <row r="10424" spans="2:5" ht="50.1" customHeight="1">
      <c r="B10424" s="92">
        <v>39803</v>
      </c>
      <c r="C10424" s="92" t="s">
        <v>21244</v>
      </c>
      <c r="D10424" s="92" t="s">
        <v>16114</v>
      </c>
      <c r="E10424" s="104">
        <v>164.04</v>
      </c>
    </row>
    <row r="10425" spans="2:5" ht="50.1" customHeight="1">
      <c r="B10425" s="92">
        <v>39799</v>
      </c>
      <c r="C10425" s="92" t="s">
        <v>21245</v>
      </c>
      <c r="D10425" s="92" t="s">
        <v>16114</v>
      </c>
      <c r="E10425" s="104">
        <v>26.95</v>
      </c>
    </row>
    <row r="10426" spans="2:5" ht="50.1" customHeight="1">
      <c r="B10426" s="92">
        <v>39800</v>
      </c>
      <c r="C10426" s="92" t="s">
        <v>21246</v>
      </c>
      <c r="D10426" s="92" t="s">
        <v>16114</v>
      </c>
      <c r="E10426" s="104">
        <v>45.35</v>
      </c>
    </row>
    <row r="10427" spans="2:5" ht="50.1" customHeight="1">
      <c r="B10427" s="92">
        <v>4224</v>
      </c>
      <c r="C10427" s="92" t="s">
        <v>21247</v>
      </c>
      <c r="D10427" s="92" t="s">
        <v>6213</v>
      </c>
      <c r="E10427" s="104">
        <v>14.91</v>
      </c>
    </row>
    <row r="10428" spans="2:5" ht="50.1" customHeight="1">
      <c r="B10428" s="92">
        <v>21059</v>
      </c>
      <c r="C10428" s="92" t="s">
        <v>21248</v>
      </c>
      <c r="D10428" s="92" t="s">
        <v>16114</v>
      </c>
      <c r="E10428" s="104">
        <v>29.15</v>
      </c>
    </row>
    <row r="10429" spans="2:5" ht="50.1" customHeight="1">
      <c r="B10429" s="92">
        <v>11234</v>
      </c>
      <c r="C10429" s="92" t="s">
        <v>21249</v>
      </c>
      <c r="D10429" s="92" t="s">
        <v>16114</v>
      </c>
      <c r="E10429" s="104">
        <v>43.93</v>
      </c>
    </row>
    <row r="10430" spans="2:5" ht="50.1" customHeight="1">
      <c r="B10430" s="92">
        <v>21060</v>
      </c>
      <c r="C10430" s="92" t="s">
        <v>21250</v>
      </c>
      <c r="D10430" s="92" t="s">
        <v>16114</v>
      </c>
      <c r="E10430" s="104">
        <v>54.07</v>
      </c>
    </row>
    <row r="10431" spans="2:5" ht="50.1" customHeight="1">
      <c r="B10431" s="92">
        <v>21061</v>
      </c>
      <c r="C10431" s="92" t="s">
        <v>21251</v>
      </c>
      <c r="D10431" s="92" t="s">
        <v>16114</v>
      </c>
      <c r="E10431" s="104">
        <v>67.59</v>
      </c>
    </row>
    <row r="10432" spans="2:5" ht="50.1" customHeight="1">
      <c r="B10432" s="92">
        <v>21062</v>
      </c>
      <c r="C10432" s="92" t="s">
        <v>21252</v>
      </c>
      <c r="D10432" s="92" t="s">
        <v>16114</v>
      </c>
      <c r="E10432" s="104">
        <v>106.46</v>
      </c>
    </row>
    <row r="10433" spans="2:5" ht="50.1" customHeight="1">
      <c r="B10433" s="92">
        <v>11708</v>
      </c>
      <c r="C10433" s="92" t="s">
        <v>21253</v>
      </c>
      <c r="D10433" s="92" t="s">
        <v>16114</v>
      </c>
      <c r="E10433" s="104">
        <v>11.61</v>
      </c>
    </row>
    <row r="10434" spans="2:5" ht="50.1" customHeight="1">
      <c r="B10434" s="92">
        <v>11709</v>
      </c>
      <c r="C10434" s="92" t="s">
        <v>21254</v>
      </c>
      <c r="D10434" s="92" t="s">
        <v>16114</v>
      </c>
      <c r="E10434" s="104">
        <v>27.29</v>
      </c>
    </row>
    <row r="10435" spans="2:5" ht="50.1" customHeight="1">
      <c r="B10435" s="92">
        <v>11710</v>
      </c>
      <c r="C10435" s="92" t="s">
        <v>21255</v>
      </c>
      <c r="D10435" s="92" t="s">
        <v>16114</v>
      </c>
      <c r="E10435" s="104">
        <v>62.73</v>
      </c>
    </row>
    <row r="10436" spans="2:5" ht="50.1" customHeight="1">
      <c r="B10436" s="92">
        <v>11707</v>
      </c>
      <c r="C10436" s="92" t="s">
        <v>21256</v>
      </c>
      <c r="D10436" s="92" t="s">
        <v>16114</v>
      </c>
      <c r="E10436" s="104">
        <v>8.6999999999999993</v>
      </c>
    </row>
    <row r="10437" spans="2:5" ht="50.1" customHeight="1">
      <c r="B10437" s="92">
        <v>11739</v>
      </c>
      <c r="C10437" s="92" t="s">
        <v>21257</v>
      </c>
      <c r="D10437" s="92" t="s">
        <v>16114</v>
      </c>
      <c r="E10437" s="104">
        <v>4.93</v>
      </c>
    </row>
    <row r="10438" spans="2:5" ht="50.1" customHeight="1">
      <c r="B10438" s="92">
        <v>11711</v>
      </c>
      <c r="C10438" s="92" t="s">
        <v>21258</v>
      </c>
      <c r="D10438" s="92" t="s">
        <v>16114</v>
      </c>
      <c r="E10438" s="104">
        <v>7.22</v>
      </c>
    </row>
    <row r="10439" spans="2:5" ht="50.1" customHeight="1">
      <c r="B10439" s="92">
        <v>5102</v>
      </c>
      <c r="C10439" s="92" t="s">
        <v>21259</v>
      </c>
      <c r="D10439" s="92" t="s">
        <v>16114</v>
      </c>
      <c r="E10439" s="104">
        <v>6.98</v>
      </c>
    </row>
    <row r="10440" spans="2:5" ht="50.1" customHeight="1">
      <c r="B10440" s="92">
        <v>11741</v>
      </c>
      <c r="C10440" s="92" t="s">
        <v>21260</v>
      </c>
      <c r="D10440" s="92" t="s">
        <v>16114</v>
      </c>
      <c r="E10440" s="104">
        <v>5.08</v>
      </c>
    </row>
    <row r="10441" spans="2:5" ht="50.1" customHeight="1">
      <c r="B10441" s="92">
        <v>11743</v>
      </c>
      <c r="C10441" s="92" t="s">
        <v>21261</v>
      </c>
      <c r="D10441" s="92" t="s">
        <v>16114</v>
      </c>
      <c r="E10441" s="104">
        <v>4.62</v>
      </c>
    </row>
    <row r="10442" spans="2:5" ht="50.1" customHeight="1">
      <c r="B10442" s="92">
        <v>11745</v>
      </c>
      <c r="C10442" s="92" t="s">
        <v>21262</v>
      </c>
      <c r="D10442" s="92" t="s">
        <v>16114</v>
      </c>
      <c r="E10442" s="104">
        <v>6.56</v>
      </c>
    </row>
    <row r="10443" spans="2:5" ht="50.1" customHeight="1">
      <c r="B10443" s="92">
        <v>25961</v>
      </c>
      <c r="C10443" s="92" t="s">
        <v>21263</v>
      </c>
      <c r="D10443" s="92" t="s">
        <v>16113</v>
      </c>
      <c r="E10443" s="104">
        <v>11.6</v>
      </c>
    </row>
    <row r="10444" spans="2:5" ht="50.1" customHeight="1">
      <c r="B10444" s="92">
        <v>40985</v>
      </c>
      <c r="C10444" s="92" t="s">
        <v>21264</v>
      </c>
      <c r="D10444" s="92" t="s">
        <v>16119</v>
      </c>
      <c r="E10444" s="104">
        <v>2053.52</v>
      </c>
    </row>
    <row r="10445" spans="2:5" ht="50.1" customHeight="1">
      <c r="B10445" s="92">
        <v>1088</v>
      </c>
      <c r="C10445" s="92" t="s">
        <v>21265</v>
      </c>
      <c r="D10445" s="92" t="s">
        <v>16114</v>
      </c>
      <c r="E10445" s="104">
        <v>13.96</v>
      </c>
    </row>
    <row r="10446" spans="2:5" ht="50.1" customHeight="1">
      <c r="B10446" s="92">
        <v>1087</v>
      </c>
      <c r="C10446" s="92" t="s">
        <v>21266</v>
      </c>
      <c r="D10446" s="92" t="s">
        <v>16114</v>
      </c>
      <c r="E10446" s="104">
        <v>17.440000000000001</v>
      </c>
    </row>
    <row r="10447" spans="2:5" ht="50.1" customHeight="1">
      <c r="B10447" s="92">
        <v>38777</v>
      </c>
      <c r="C10447" s="92" t="s">
        <v>21267</v>
      </c>
      <c r="D10447" s="92" t="s">
        <v>16114</v>
      </c>
      <c r="E10447" s="104">
        <v>34.729999999999997</v>
      </c>
    </row>
    <row r="10448" spans="2:5" ht="50.1" customHeight="1">
      <c r="B10448" s="92">
        <v>1086</v>
      </c>
      <c r="C10448" s="92" t="s">
        <v>21268</v>
      </c>
      <c r="D10448" s="92" t="s">
        <v>16114</v>
      </c>
      <c r="E10448" s="104">
        <v>18.329999999999998</v>
      </c>
    </row>
    <row r="10449" spans="2:5" ht="50.1" customHeight="1">
      <c r="B10449" s="92">
        <v>1079</v>
      </c>
      <c r="C10449" s="92" t="s">
        <v>21269</v>
      </c>
      <c r="D10449" s="92" t="s">
        <v>16114</v>
      </c>
      <c r="E10449" s="104">
        <v>18.940000000000001</v>
      </c>
    </row>
    <row r="10450" spans="2:5" ht="50.1" customHeight="1">
      <c r="B10450" s="92">
        <v>39374</v>
      </c>
      <c r="C10450" s="92" t="s">
        <v>21270</v>
      </c>
      <c r="D10450" s="92" t="s">
        <v>16114</v>
      </c>
      <c r="E10450" s="104">
        <v>84.34</v>
      </c>
    </row>
    <row r="10451" spans="2:5" ht="50.1" customHeight="1">
      <c r="B10451" s="92">
        <v>1082</v>
      </c>
      <c r="C10451" s="92" t="s">
        <v>21271</v>
      </c>
      <c r="D10451" s="92" t="s">
        <v>16114</v>
      </c>
      <c r="E10451" s="104">
        <v>119.11</v>
      </c>
    </row>
    <row r="10452" spans="2:5" ht="50.1" customHeight="1">
      <c r="B10452" s="92">
        <v>12316</v>
      </c>
      <c r="C10452" s="92" t="s">
        <v>21272</v>
      </c>
      <c r="D10452" s="92" t="s">
        <v>16114</v>
      </c>
      <c r="E10452" s="104">
        <v>54.59</v>
      </c>
    </row>
    <row r="10453" spans="2:5" ht="50.1" customHeight="1">
      <c r="B10453" s="92">
        <v>12317</v>
      </c>
      <c r="C10453" s="92" t="s">
        <v>21273</v>
      </c>
      <c r="D10453" s="92" t="s">
        <v>16114</v>
      </c>
      <c r="E10453" s="104">
        <v>65.099999999999994</v>
      </c>
    </row>
    <row r="10454" spans="2:5" ht="50.1" customHeight="1">
      <c r="B10454" s="92">
        <v>12318</v>
      </c>
      <c r="C10454" s="92" t="s">
        <v>21274</v>
      </c>
      <c r="D10454" s="92" t="s">
        <v>16114</v>
      </c>
      <c r="E10454" s="104">
        <v>75</v>
      </c>
    </row>
    <row r="10455" spans="2:5" ht="50.1" customHeight="1">
      <c r="B10455" s="92">
        <v>5104</v>
      </c>
      <c r="C10455" s="92" t="s">
        <v>21275</v>
      </c>
      <c r="D10455" s="92" t="s">
        <v>16116</v>
      </c>
      <c r="E10455" s="104">
        <v>56.28</v>
      </c>
    </row>
    <row r="10456" spans="2:5" ht="50.1" customHeight="1">
      <c r="B10456" s="92">
        <v>26023</v>
      </c>
      <c r="C10456" s="92" t="s">
        <v>21276</v>
      </c>
      <c r="D10456" s="92" t="s">
        <v>16114</v>
      </c>
      <c r="E10456" s="104">
        <v>61.45</v>
      </c>
    </row>
    <row r="10457" spans="2:5" ht="50.1" customHeight="1">
      <c r="B10457" s="92">
        <v>2710</v>
      </c>
      <c r="C10457" s="92" t="s">
        <v>21277</v>
      </c>
      <c r="D10457" s="92" t="s">
        <v>16114</v>
      </c>
      <c r="E10457" s="104">
        <v>49.08</v>
      </c>
    </row>
    <row r="10458" spans="2:5" ht="50.1" customHeight="1">
      <c r="B10458" s="92">
        <v>14575</v>
      </c>
      <c r="C10458" s="92" t="s">
        <v>21278</v>
      </c>
      <c r="D10458" s="92" t="s">
        <v>16114</v>
      </c>
      <c r="E10458" s="104">
        <v>3773436.41</v>
      </c>
    </row>
    <row r="10459" spans="2:5" ht="50.1" customHeight="1">
      <c r="B10459" s="92">
        <v>20034</v>
      </c>
      <c r="C10459" s="92" t="s">
        <v>21279</v>
      </c>
      <c r="D10459" s="92" t="s">
        <v>16114</v>
      </c>
      <c r="E10459" s="104">
        <v>44.25</v>
      </c>
    </row>
    <row r="10460" spans="2:5" ht="50.1" customHeight="1">
      <c r="B10460" s="92">
        <v>20036</v>
      </c>
      <c r="C10460" s="92" t="s">
        <v>21280</v>
      </c>
      <c r="D10460" s="92" t="s">
        <v>16114</v>
      </c>
      <c r="E10460" s="104">
        <v>85.13</v>
      </c>
    </row>
    <row r="10461" spans="2:5" ht="50.1" customHeight="1">
      <c r="B10461" s="92">
        <v>20037</v>
      </c>
      <c r="C10461" s="92" t="s">
        <v>21281</v>
      </c>
      <c r="D10461" s="92" t="s">
        <v>16114</v>
      </c>
      <c r="E10461" s="104">
        <v>160.57</v>
      </c>
    </row>
    <row r="10462" spans="2:5" ht="50.1" customHeight="1">
      <c r="B10462" s="92">
        <v>20043</v>
      </c>
      <c r="C10462" s="92" t="s">
        <v>21282</v>
      </c>
      <c r="D10462" s="92" t="s">
        <v>16114</v>
      </c>
      <c r="E10462" s="104">
        <v>4.21</v>
      </c>
    </row>
    <row r="10463" spans="2:5" ht="50.1" customHeight="1">
      <c r="B10463" s="92">
        <v>20044</v>
      </c>
      <c r="C10463" s="92" t="s">
        <v>21283</v>
      </c>
      <c r="D10463" s="92" t="s">
        <v>16114</v>
      </c>
      <c r="E10463" s="104">
        <v>4.91</v>
      </c>
    </row>
    <row r="10464" spans="2:5" ht="50.1" customHeight="1">
      <c r="B10464" s="92">
        <v>20042</v>
      </c>
      <c r="C10464" s="92" t="s">
        <v>21284</v>
      </c>
      <c r="D10464" s="92" t="s">
        <v>16114</v>
      </c>
      <c r="E10464" s="104">
        <v>3.56</v>
      </c>
    </row>
    <row r="10465" spans="2:5" ht="50.1" customHeight="1">
      <c r="B10465" s="92">
        <v>20046</v>
      </c>
      <c r="C10465" s="92" t="s">
        <v>21285</v>
      </c>
      <c r="D10465" s="92" t="s">
        <v>16114</v>
      </c>
      <c r="E10465" s="104">
        <v>10.43</v>
      </c>
    </row>
    <row r="10466" spans="2:5" ht="50.1" customHeight="1">
      <c r="B10466" s="92">
        <v>20047</v>
      </c>
      <c r="C10466" s="92" t="s">
        <v>21286</v>
      </c>
      <c r="D10466" s="92" t="s">
        <v>16114</v>
      </c>
      <c r="E10466" s="104">
        <v>28.51</v>
      </c>
    </row>
    <row r="10467" spans="2:5" ht="50.1" customHeight="1">
      <c r="B10467" s="92">
        <v>20045</v>
      </c>
      <c r="C10467" s="92" t="s">
        <v>21287</v>
      </c>
      <c r="D10467" s="92" t="s">
        <v>16114</v>
      </c>
      <c r="E10467" s="104">
        <v>4.29</v>
      </c>
    </row>
    <row r="10468" spans="2:5" ht="50.1" customHeight="1">
      <c r="B10468" s="92">
        <v>20972</v>
      </c>
      <c r="C10468" s="92" t="s">
        <v>21288</v>
      </c>
      <c r="D10468" s="92" t="s">
        <v>16114</v>
      </c>
      <c r="E10468" s="104">
        <v>71.42</v>
      </c>
    </row>
    <row r="10469" spans="2:5" ht="50.1" customHeight="1">
      <c r="B10469" s="92">
        <v>20032</v>
      </c>
      <c r="C10469" s="92" t="s">
        <v>21289</v>
      </c>
      <c r="D10469" s="92" t="s">
        <v>16114</v>
      </c>
      <c r="E10469" s="104">
        <v>49.1</v>
      </c>
    </row>
    <row r="10470" spans="2:5" ht="50.1" customHeight="1">
      <c r="B10470" s="92">
        <v>11321</v>
      </c>
      <c r="C10470" s="92" t="s">
        <v>21290</v>
      </c>
      <c r="D10470" s="92" t="s">
        <v>16114</v>
      </c>
      <c r="E10470" s="104">
        <v>22.38</v>
      </c>
    </row>
    <row r="10471" spans="2:5" ht="50.1" customHeight="1">
      <c r="B10471" s="92">
        <v>11323</v>
      </c>
      <c r="C10471" s="92" t="s">
        <v>21291</v>
      </c>
      <c r="D10471" s="92" t="s">
        <v>16114</v>
      </c>
      <c r="E10471" s="104">
        <v>25.74</v>
      </c>
    </row>
    <row r="10472" spans="2:5" ht="50.1" customHeight="1">
      <c r="B10472" s="92">
        <v>20327</v>
      </c>
      <c r="C10472" s="92" t="s">
        <v>21292</v>
      </c>
      <c r="D10472" s="92" t="s">
        <v>16114</v>
      </c>
      <c r="E10472" s="104">
        <v>14.61</v>
      </c>
    </row>
    <row r="10473" spans="2:5" ht="50.1" customHeight="1">
      <c r="B10473" s="92">
        <v>25966</v>
      </c>
      <c r="C10473" s="92" t="s">
        <v>21293</v>
      </c>
      <c r="D10473" s="92" t="s">
        <v>6213</v>
      </c>
      <c r="E10473" s="104">
        <v>19.05</v>
      </c>
    </row>
    <row r="10474" spans="2:5" ht="50.1" customHeight="1">
      <c r="B10474" s="92">
        <v>13390</v>
      </c>
      <c r="C10474" s="92" t="s">
        <v>21294</v>
      </c>
      <c r="D10474" s="92" t="s">
        <v>16114</v>
      </c>
      <c r="E10474" s="104">
        <v>68.900000000000006</v>
      </c>
    </row>
    <row r="10475" spans="2:5" ht="50.1" customHeight="1">
      <c r="B10475" s="92">
        <v>6034</v>
      </c>
      <c r="C10475" s="92" t="s">
        <v>21295</v>
      </c>
      <c r="D10475" s="92" t="s">
        <v>16114</v>
      </c>
      <c r="E10475" s="104">
        <v>8.0500000000000007</v>
      </c>
    </row>
    <row r="10476" spans="2:5" ht="50.1" customHeight="1">
      <c r="B10476" s="92">
        <v>6036</v>
      </c>
      <c r="C10476" s="92" t="s">
        <v>21296</v>
      </c>
      <c r="D10476" s="92" t="s">
        <v>16114</v>
      </c>
      <c r="E10476" s="104">
        <v>10.97</v>
      </c>
    </row>
    <row r="10477" spans="2:5" ht="50.1" customHeight="1">
      <c r="B10477" s="92">
        <v>6031</v>
      </c>
      <c r="C10477" s="92" t="s">
        <v>21297</v>
      </c>
      <c r="D10477" s="92" t="s">
        <v>16114</v>
      </c>
      <c r="E10477" s="104">
        <v>12.89</v>
      </c>
    </row>
    <row r="10478" spans="2:5" ht="50.1" customHeight="1">
      <c r="B10478" s="92">
        <v>6029</v>
      </c>
      <c r="C10478" s="92" t="s">
        <v>21298</v>
      </c>
      <c r="D10478" s="92" t="s">
        <v>16114</v>
      </c>
      <c r="E10478" s="104">
        <v>13.02</v>
      </c>
    </row>
    <row r="10479" spans="2:5" ht="50.1" customHeight="1">
      <c r="B10479" s="92">
        <v>6033</v>
      </c>
      <c r="C10479" s="92" t="s">
        <v>21299</v>
      </c>
      <c r="D10479" s="92" t="s">
        <v>16114</v>
      </c>
      <c r="E10479" s="104">
        <v>17.170000000000002</v>
      </c>
    </row>
    <row r="10480" spans="2:5" ht="50.1" customHeight="1">
      <c r="B10480" s="92">
        <v>11672</v>
      </c>
      <c r="C10480" s="92" t="s">
        <v>21300</v>
      </c>
      <c r="D10480" s="92" t="s">
        <v>16114</v>
      </c>
      <c r="E10480" s="104">
        <v>37.35</v>
      </c>
    </row>
    <row r="10481" spans="2:5" ht="50.1" customHeight="1">
      <c r="B10481" s="92">
        <v>11669</v>
      </c>
      <c r="C10481" s="92" t="s">
        <v>21301</v>
      </c>
      <c r="D10481" s="92" t="s">
        <v>16114</v>
      </c>
      <c r="E10481" s="104">
        <v>35.57</v>
      </c>
    </row>
    <row r="10482" spans="2:5" ht="50.1" customHeight="1">
      <c r="B10482" s="92">
        <v>11670</v>
      </c>
      <c r="C10482" s="92" t="s">
        <v>21302</v>
      </c>
      <c r="D10482" s="92" t="s">
        <v>16114</v>
      </c>
      <c r="E10482" s="104">
        <v>13.62</v>
      </c>
    </row>
    <row r="10483" spans="2:5" ht="50.1" customHeight="1">
      <c r="B10483" s="92">
        <v>20055</v>
      </c>
      <c r="C10483" s="92" t="s">
        <v>21303</v>
      </c>
      <c r="D10483" s="92" t="s">
        <v>16114</v>
      </c>
      <c r="E10483" s="104">
        <v>26.63</v>
      </c>
    </row>
    <row r="10484" spans="2:5" ht="50.1" customHeight="1">
      <c r="B10484" s="92">
        <v>11671</v>
      </c>
      <c r="C10484" s="92" t="s">
        <v>21304</v>
      </c>
      <c r="D10484" s="92" t="s">
        <v>16114</v>
      </c>
      <c r="E10484" s="104">
        <v>57.16</v>
      </c>
    </row>
    <row r="10485" spans="2:5" ht="50.1" customHeight="1">
      <c r="B10485" s="92">
        <v>6032</v>
      </c>
      <c r="C10485" s="92" t="s">
        <v>21305</v>
      </c>
      <c r="D10485" s="92" t="s">
        <v>16114</v>
      </c>
      <c r="E10485" s="104">
        <v>16.32</v>
      </c>
    </row>
    <row r="10486" spans="2:5" ht="50.1" customHeight="1">
      <c r="B10486" s="92">
        <v>11673</v>
      </c>
      <c r="C10486" s="92" t="s">
        <v>21306</v>
      </c>
      <c r="D10486" s="92" t="s">
        <v>16114</v>
      </c>
      <c r="E10486" s="104">
        <v>12.85</v>
      </c>
    </row>
    <row r="10487" spans="2:5" ht="50.1" customHeight="1">
      <c r="B10487" s="92">
        <v>11674</v>
      </c>
      <c r="C10487" s="92" t="s">
        <v>21307</v>
      </c>
      <c r="D10487" s="92" t="s">
        <v>16114</v>
      </c>
      <c r="E10487" s="104">
        <v>16.55</v>
      </c>
    </row>
    <row r="10488" spans="2:5" ht="50.1" customHeight="1">
      <c r="B10488" s="92">
        <v>11675</v>
      </c>
      <c r="C10488" s="92" t="s">
        <v>21308</v>
      </c>
      <c r="D10488" s="92" t="s">
        <v>16114</v>
      </c>
      <c r="E10488" s="104">
        <v>26.28</v>
      </c>
    </row>
    <row r="10489" spans="2:5" ht="50.1" customHeight="1">
      <c r="B10489" s="92">
        <v>11676</v>
      </c>
      <c r="C10489" s="92" t="s">
        <v>21309</v>
      </c>
      <c r="D10489" s="92" t="s">
        <v>16114</v>
      </c>
      <c r="E10489" s="104">
        <v>35.15</v>
      </c>
    </row>
    <row r="10490" spans="2:5" ht="50.1" customHeight="1">
      <c r="B10490" s="92">
        <v>11677</v>
      </c>
      <c r="C10490" s="92" t="s">
        <v>21310</v>
      </c>
      <c r="D10490" s="92" t="s">
        <v>16114</v>
      </c>
      <c r="E10490" s="104">
        <v>36.299999999999997</v>
      </c>
    </row>
    <row r="10491" spans="2:5" ht="50.1" customHeight="1">
      <c r="B10491" s="92">
        <v>11678</v>
      </c>
      <c r="C10491" s="92" t="s">
        <v>21311</v>
      </c>
      <c r="D10491" s="92" t="s">
        <v>16114</v>
      </c>
      <c r="E10491" s="104">
        <v>66.489999999999995</v>
      </c>
    </row>
    <row r="10492" spans="2:5" ht="50.1" customHeight="1">
      <c r="B10492" s="92">
        <v>6038</v>
      </c>
      <c r="C10492" s="92" t="s">
        <v>21312</v>
      </c>
      <c r="D10492" s="92" t="s">
        <v>16114</v>
      </c>
      <c r="E10492" s="104">
        <v>4.21</v>
      </c>
    </row>
    <row r="10493" spans="2:5" ht="50.1" customHeight="1">
      <c r="B10493" s="92">
        <v>11718</v>
      </c>
      <c r="C10493" s="92" t="s">
        <v>21313</v>
      </c>
      <c r="D10493" s="92" t="s">
        <v>16114</v>
      </c>
      <c r="E10493" s="104">
        <v>12.03</v>
      </c>
    </row>
    <row r="10494" spans="2:5" ht="50.1" customHeight="1">
      <c r="B10494" s="92">
        <v>6037</v>
      </c>
      <c r="C10494" s="92" t="s">
        <v>21314</v>
      </c>
      <c r="D10494" s="92" t="s">
        <v>16114</v>
      </c>
      <c r="E10494" s="104">
        <v>8.77</v>
      </c>
    </row>
    <row r="10495" spans="2:5" ht="50.1" customHeight="1">
      <c r="B10495" s="92">
        <v>11719</v>
      </c>
      <c r="C10495" s="92" t="s">
        <v>21315</v>
      </c>
      <c r="D10495" s="92" t="s">
        <v>16114</v>
      </c>
      <c r="E10495" s="104">
        <v>9.75</v>
      </c>
    </row>
    <row r="10496" spans="2:5" ht="50.1" customHeight="1">
      <c r="B10496" s="92">
        <v>6019</v>
      </c>
      <c r="C10496" s="92" t="s">
        <v>21316</v>
      </c>
      <c r="D10496" s="92" t="s">
        <v>16114</v>
      </c>
      <c r="E10496" s="105">
        <v>37.04</v>
      </c>
    </row>
    <row r="10497" spans="2:5" ht="50.1" customHeight="1">
      <c r="B10497" s="92">
        <v>6010</v>
      </c>
      <c r="C10497" s="92" t="s">
        <v>21317</v>
      </c>
      <c r="D10497" s="92" t="s">
        <v>16114</v>
      </c>
      <c r="E10497" s="104">
        <v>63.73</v>
      </c>
    </row>
    <row r="10498" spans="2:5" ht="50.1" customHeight="1">
      <c r="B10498" s="92">
        <v>6017</v>
      </c>
      <c r="C10498" s="92" t="s">
        <v>21318</v>
      </c>
      <c r="D10498" s="92" t="s">
        <v>16114</v>
      </c>
      <c r="E10498" s="105">
        <v>50.48</v>
      </c>
    </row>
    <row r="10499" spans="2:5" ht="50.1" customHeight="1">
      <c r="B10499" s="92">
        <v>6020</v>
      </c>
      <c r="C10499" s="92" t="s">
        <v>21319</v>
      </c>
      <c r="D10499" s="92" t="s">
        <v>16114</v>
      </c>
      <c r="E10499" s="104">
        <v>22.24</v>
      </c>
    </row>
    <row r="10500" spans="2:5" ht="50.1" customHeight="1">
      <c r="B10500" s="92">
        <v>6028</v>
      </c>
      <c r="C10500" s="92" t="s">
        <v>21320</v>
      </c>
      <c r="D10500" s="92" t="s">
        <v>16114</v>
      </c>
      <c r="E10500" s="104">
        <v>88.77</v>
      </c>
    </row>
    <row r="10501" spans="2:5" ht="50.1" customHeight="1">
      <c r="B10501" s="92">
        <v>6011</v>
      </c>
      <c r="C10501" s="92" t="s">
        <v>21321</v>
      </c>
      <c r="D10501" s="92" t="s">
        <v>16114</v>
      </c>
      <c r="E10501" s="104">
        <v>184.11</v>
      </c>
    </row>
    <row r="10502" spans="2:5" ht="50.1" customHeight="1">
      <c r="B10502" s="92">
        <v>6012</v>
      </c>
      <c r="C10502" s="92" t="s">
        <v>21322</v>
      </c>
      <c r="D10502" s="92" t="s">
        <v>16114</v>
      </c>
      <c r="E10502" s="104">
        <v>222.89</v>
      </c>
    </row>
    <row r="10503" spans="2:5" ht="50.1" customHeight="1">
      <c r="B10503" s="92">
        <v>6016</v>
      </c>
      <c r="C10503" s="92" t="s">
        <v>21323</v>
      </c>
      <c r="D10503" s="92" t="s">
        <v>16114</v>
      </c>
      <c r="E10503" s="104">
        <v>23.46</v>
      </c>
    </row>
    <row r="10504" spans="2:5" ht="50.1" customHeight="1">
      <c r="B10504" s="92">
        <v>6027</v>
      </c>
      <c r="C10504" s="92" t="s">
        <v>21324</v>
      </c>
      <c r="D10504" s="92" t="s">
        <v>16114</v>
      </c>
      <c r="E10504" s="104">
        <v>464.43</v>
      </c>
    </row>
    <row r="10505" spans="2:5" ht="50.1" customHeight="1">
      <c r="B10505" s="92">
        <v>6013</v>
      </c>
      <c r="C10505" s="92" t="s">
        <v>21325</v>
      </c>
      <c r="D10505" s="92" t="s">
        <v>16114</v>
      </c>
      <c r="E10505" s="104">
        <v>70.08</v>
      </c>
    </row>
    <row r="10506" spans="2:5" ht="50.1" customHeight="1">
      <c r="B10506" s="92">
        <v>6015</v>
      </c>
      <c r="C10506" s="92" t="s">
        <v>21326</v>
      </c>
      <c r="D10506" s="92" t="s">
        <v>16114</v>
      </c>
      <c r="E10506" s="104">
        <v>101.91</v>
      </c>
    </row>
    <row r="10507" spans="2:5" ht="50.1" customHeight="1">
      <c r="B10507" s="92">
        <v>6014</v>
      </c>
      <c r="C10507" s="92" t="s">
        <v>21327</v>
      </c>
      <c r="D10507" s="92" t="s">
        <v>16114</v>
      </c>
      <c r="E10507" s="104">
        <v>97.43</v>
      </c>
    </row>
    <row r="10508" spans="2:5" ht="50.1" customHeight="1">
      <c r="B10508" s="92">
        <v>6006</v>
      </c>
      <c r="C10508" s="92" t="s">
        <v>21328</v>
      </c>
      <c r="D10508" s="92" t="s">
        <v>16114</v>
      </c>
      <c r="E10508" s="104">
        <v>50.75</v>
      </c>
    </row>
    <row r="10509" spans="2:5" ht="50.1" customHeight="1">
      <c r="B10509" s="92">
        <v>6005</v>
      </c>
      <c r="C10509" s="92" t="s">
        <v>21329</v>
      </c>
      <c r="D10509" s="92" t="s">
        <v>16114</v>
      </c>
      <c r="E10509" s="104">
        <v>57.25</v>
      </c>
    </row>
    <row r="10510" spans="2:5" ht="50.1" customHeight="1">
      <c r="B10510" s="92">
        <v>11756</v>
      </c>
      <c r="C10510" s="92" t="s">
        <v>21330</v>
      </c>
      <c r="D10510" s="92" t="s">
        <v>16114</v>
      </c>
      <c r="E10510" s="104">
        <v>27.34</v>
      </c>
    </row>
    <row r="10511" spans="2:5" ht="50.1" customHeight="1">
      <c r="B10511" s="92">
        <v>10904</v>
      </c>
      <c r="C10511" s="92" t="s">
        <v>21331</v>
      </c>
      <c r="D10511" s="92" t="s">
        <v>16114</v>
      </c>
      <c r="E10511" s="104">
        <v>100</v>
      </c>
    </row>
    <row r="10512" spans="2:5" ht="50.1" customHeight="1">
      <c r="B10512" s="92">
        <v>11752</v>
      </c>
      <c r="C10512" s="92" t="s">
        <v>21332</v>
      </c>
      <c r="D10512" s="92" t="s">
        <v>16114</v>
      </c>
      <c r="E10512" s="104">
        <v>15.76</v>
      </c>
    </row>
    <row r="10513" spans="2:5" ht="50.1" customHeight="1">
      <c r="B10513" s="92">
        <v>11753</v>
      </c>
      <c r="C10513" s="92" t="s">
        <v>21333</v>
      </c>
      <c r="D10513" s="92" t="s">
        <v>16114</v>
      </c>
      <c r="E10513" s="104">
        <v>18.82</v>
      </c>
    </row>
    <row r="10514" spans="2:5" ht="50.1" customHeight="1">
      <c r="B10514" s="92">
        <v>6021</v>
      </c>
      <c r="C10514" s="92" t="s">
        <v>21334</v>
      </c>
      <c r="D10514" s="92" t="s">
        <v>16114</v>
      </c>
      <c r="E10514" s="104">
        <v>52.23</v>
      </c>
    </row>
    <row r="10515" spans="2:5" ht="50.1" customHeight="1">
      <c r="B10515" s="92">
        <v>6024</v>
      </c>
      <c r="C10515" s="92" t="s">
        <v>21335</v>
      </c>
      <c r="D10515" s="92" t="s">
        <v>16114</v>
      </c>
      <c r="E10515" s="104">
        <v>53.99</v>
      </c>
    </row>
    <row r="10516" spans="2:5" ht="50.1" customHeight="1">
      <c r="B10516" s="92">
        <v>38379</v>
      </c>
      <c r="C10516" s="92" t="s">
        <v>21336</v>
      </c>
      <c r="D10516" s="92" t="s">
        <v>16115</v>
      </c>
      <c r="E10516" s="104">
        <v>32.51</v>
      </c>
    </row>
    <row r="10517" spans="2:5" ht="50.1" customHeight="1">
      <c r="B10517" s="92">
        <v>13897</v>
      </c>
      <c r="C10517" s="92" t="s">
        <v>21337</v>
      </c>
      <c r="D10517" s="92" t="s">
        <v>16114</v>
      </c>
      <c r="E10517" s="104">
        <v>5116.99</v>
      </c>
    </row>
    <row r="10518" spans="2:5" ht="50.1" customHeight="1">
      <c r="B10518" s="92">
        <v>10640</v>
      </c>
      <c r="C10518" s="92" t="s">
        <v>21338</v>
      </c>
      <c r="D10518" s="92" t="s">
        <v>16114</v>
      </c>
      <c r="E10518" s="104">
        <v>11082.33</v>
      </c>
    </row>
    <row r="10519" spans="2:5" ht="50.1" customHeight="1">
      <c r="B10519" s="92">
        <v>11086</v>
      </c>
      <c r="C10519" s="92" t="s">
        <v>21339</v>
      </c>
      <c r="D10519" s="92" t="s">
        <v>16118</v>
      </c>
      <c r="E10519" s="104">
        <v>62.95</v>
      </c>
    </row>
    <row r="10520" spans="2:5" ht="50.1" customHeight="1">
      <c r="B10520" s="92">
        <v>34356</v>
      </c>
      <c r="C10520" s="92" t="s">
        <v>21340</v>
      </c>
      <c r="D10520" s="92" t="s">
        <v>16116</v>
      </c>
      <c r="E10520" s="104">
        <v>2.29</v>
      </c>
    </row>
    <row r="10521" spans="2:5" ht="50.1" customHeight="1">
      <c r="B10521" s="92">
        <v>34357</v>
      </c>
      <c r="C10521" s="92" t="s">
        <v>21341</v>
      </c>
      <c r="D10521" s="92" t="s">
        <v>16116</v>
      </c>
      <c r="E10521" s="104">
        <v>2.54</v>
      </c>
    </row>
    <row r="10522" spans="2:5" ht="50.1" customHeight="1">
      <c r="B10522" s="92">
        <v>37329</v>
      </c>
      <c r="C10522" s="92" t="s">
        <v>21342</v>
      </c>
      <c r="D10522" s="92" t="s">
        <v>16116</v>
      </c>
      <c r="E10522" s="104">
        <v>35.44</v>
      </c>
    </row>
    <row r="10523" spans="2:5" ht="50.1" customHeight="1">
      <c r="B10523" s="92">
        <v>37398</v>
      </c>
      <c r="C10523" s="92" t="s">
        <v>21343</v>
      </c>
      <c r="D10523" s="92" t="s">
        <v>16116</v>
      </c>
      <c r="E10523" s="104">
        <v>45.36</v>
      </c>
    </row>
    <row r="10524" spans="2:5" ht="50.1" customHeight="1">
      <c r="B10524" s="92">
        <v>2510</v>
      </c>
      <c r="C10524" s="92" t="s">
        <v>21344</v>
      </c>
      <c r="D10524" s="92" t="s">
        <v>16114</v>
      </c>
      <c r="E10524" s="104">
        <v>17.25</v>
      </c>
    </row>
    <row r="10525" spans="2:5" ht="50.1" customHeight="1">
      <c r="B10525" s="92">
        <v>12359</v>
      </c>
      <c r="C10525" s="92" t="s">
        <v>21345</v>
      </c>
      <c r="D10525" s="92" t="s">
        <v>16114</v>
      </c>
      <c r="E10525" s="104">
        <v>190.18</v>
      </c>
    </row>
    <row r="10526" spans="2:5" ht="50.1" customHeight="1">
      <c r="B10526" s="92">
        <v>5320</v>
      </c>
      <c r="C10526" s="92" t="s">
        <v>21346</v>
      </c>
      <c r="D10526" s="92" t="s">
        <v>6213</v>
      </c>
      <c r="E10526" s="104">
        <v>38.1</v>
      </c>
    </row>
    <row r="10527" spans="2:5" ht="50.1" customHeight="1">
      <c r="B10527" s="92">
        <v>7353</v>
      </c>
      <c r="C10527" s="92" t="s">
        <v>21347</v>
      </c>
      <c r="D10527" s="92" t="s">
        <v>6213</v>
      </c>
      <c r="E10527" s="104">
        <v>19.010000000000002</v>
      </c>
    </row>
    <row r="10528" spans="2:5" ht="50.1" customHeight="1">
      <c r="B10528" s="92">
        <v>36144</v>
      </c>
      <c r="C10528" s="92" t="s">
        <v>21348</v>
      </c>
      <c r="D10528" s="92" t="s">
        <v>16114</v>
      </c>
      <c r="E10528" s="104">
        <v>1.26</v>
      </c>
    </row>
    <row r="10529" spans="2:5" ht="50.1" customHeight="1">
      <c r="B10529" s="92">
        <v>10518</v>
      </c>
      <c r="C10529" s="92" t="s">
        <v>21349</v>
      </c>
      <c r="D10529" s="92" t="s">
        <v>16114</v>
      </c>
      <c r="E10529" s="104">
        <v>57.99</v>
      </c>
    </row>
    <row r="10530" spans="2:5" ht="50.1" customHeight="1">
      <c r="B10530" s="92">
        <v>36530</v>
      </c>
      <c r="C10530" s="92" t="s">
        <v>21350</v>
      </c>
      <c r="D10530" s="92" t="s">
        <v>16114</v>
      </c>
      <c r="E10530" s="104">
        <v>216197.55</v>
      </c>
    </row>
    <row r="10531" spans="2:5" ht="50.1" customHeight="1">
      <c r="B10531" s="92">
        <v>6046</v>
      </c>
      <c r="C10531" s="92" t="s">
        <v>21351</v>
      </c>
      <c r="D10531" s="92" t="s">
        <v>16114</v>
      </c>
      <c r="E10531" s="104">
        <v>234500</v>
      </c>
    </row>
    <row r="10532" spans="2:5" ht="50.1" customHeight="1">
      <c r="B10532" s="92">
        <v>36531</v>
      </c>
      <c r="C10532" s="92" t="s">
        <v>21352</v>
      </c>
      <c r="D10532" s="92" t="s">
        <v>16114</v>
      </c>
      <c r="E10532" s="104">
        <v>243079.25</v>
      </c>
    </row>
    <row r="10533" spans="2:5" ht="50.1" customHeight="1">
      <c r="B10533" s="92">
        <v>34684</v>
      </c>
      <c r="C10533" s="92" t="s">
        <v>21353</v>
      </c>
      <c r="D10533" s="92" t="s">
        <v>16112</v>
      </c>
      <c r="E10533" s="104">
        <v>120.62</v>
      </c>
    </row>
    <row r="10534" spans="2:5" ht="50.1" customHeight="1">
      <c r="B10534" s="92">
        <v>34683</v>
      </c>
      <c r="C10534" s="92" t="s">
        <v>21354</v>
      </c>
      <c r="D10534" s="92" t="s">
        <v>16112</v>
      </c>
      <c r="E10534" s="104">
        <v>75.39</v>
      </c>
    </row>
    <row r="10535" spans="2:5" ht="50.1" customHeight="1">
      <c r="B10535" s="92">
        <v>533</v>
      </c>
      <c r="C10535" s="92" t="s">
        <v>21355</v>
      </c>
      <c r="D10535" s="92" t="s">
        <v>16112</v>
      </c>
      <c r="E10535" s="104">
        <v>13.87</v>
      </c>
    </row>
    <row r="10536" spans="2:5" ht="50.1" customHeight="1">
      <c r="B10536" s="92">
        <v>10515</v>
      </c>
      <c r="C10536" s="92" t="s">
        <v>21356</v>
      </c>
      <c r="D10536" s="92" t="s">
        <v>16112</v>
      </c>
      <c r="E10536" s="104">
        <v>35.76</v>
      </c>
    </row>
    <row r="10537" spans="2:5" ht="50.1" customHeight="1">
      <c r="B10537" s="92">
        <v>536</v>
      </c>
      <c r="C10537" s="92" t="s">
        <v>21357</v>
      </c>
      <c r="D10537" s="92" t="s">
        <v>16112</v>
      </c>
      <c r="E10537" s="104">
        <v>23.5</v>
      </c>
    </row>
    <row r="10538" spans="2:5" ht="50.1" customHeight="1">
      <c r="B10538" s="92">
        <v>153</v>
      </c>
      <c r="C10538" s="92" t="s">
        <v>21358</v>
      </c>
      <c r="D10538" s="92" t="s">
        <v>6213</v>
      </c>
      <c r="E10538" s="104">
        <v>77.97</v>
      </c>
    </row>
    <row r="10539" spans="2:5" ht="50.1" customHeight="1">
      <c r="B10539" s="92">
        <v>34682</v>
      </c>
      <c r="C10539" s="92" t="s">
        <v>21359</v>
      </c>
      <c r="D10539" s="92" t="s">
        <v>16112</v>
      </c>
      <c r="E10539" s="104">
        <v>57.65</v>
      </c>
    </row>
    <row r="10540" spans="2:5" ht="50.1" customHeight="1">
      <c r="B10540" s="92">
        <v>20205</v>
      </c>
      <c r="C10540" s="92" t="s">
        <v>21360</v>
      </c>
      <c r="D10540" s="92" t="s">
        <v>16115</v>
      </c>
      <c r="E10540" s="104">
        <v>2.68</v>
      </c>
    </row>
    <row r="10541" spans="2:5" ht="50.1" customHeight="1">
      <c r="B10541" s="92">
        <v>4412</v>
      </c>
      <c r="C10541" s="92" t="s">
        <v>21361</v>
      </c>
      <c r="D10541" s="92" t="s">
        <v>16115</v>
      </c>
      <c r="E10541" s="104">
        <v>1.69</v>
      </c>
    </row>
    <row r="10542" spans="2:5" ht="50.1" customHeight="1">
      <c r="B10542" s="92">
        <v>4408</v>
      </c>
      <c r="C10542" s="92" t="s">
        <v>21362</v>
      </c>
      <c r="D10542" s="92" t="s">
        <v>16115</v>
      </c>
      <c r="E10542" s="104">
        <v>2.29</v>
      </c>
    </row>
    <row r="10543" spans="2:5" ht="50.1" customHeight="1">
      <c r="B10543" s="92">
        <v>4505</v>
      </c>
      <c r="C10543" s="92" t="s">
        <v>21363</v>
      </c>
      <c r="D10543" s="92" t="s">
        <v>16115</v>
      </c>
      <c r="E10543" s="104">
        <v>1.39</v>
      </c>
    </row>
    <row r="10544" spans="2:5" ht="50.1" customHeight="1">
      <c r="B10544" s="92">
        <v>10559</v>
      </c>
      <c r="C10544" s="92" t="s">
        <v>21364</v>
      </c>
      <c r="D10544" s="92" t="s">
        <v>16114</v>
      </c>
      <c r="E10544" s="104">
        <v>2148.75</v>
      </c>
    </row>
    <row r="10545" spans="2:5" ht="50.1" customHeight="1">
      <c r="B10545" s="92">
        <v>10664</v>
      </c>
      <c r="C10545" s="92" t="s">
        <v>21365</v>
      </c>
      <c r="D10545" s="92" t="s">
        <v>16114</v>
      </c>
      <c r="E10545" s="104">
        <v>5839.84</v>
      </c>
    </row>
    <row r="10546" spans="2:5" ht="50.1" customHeight="1">
      <c r="B10546" s="92">
        <v>36250</v>
      </c>
      <c r="C10546" s="92" t="s">
        <v>21366</v>
      </c>
      <c r="D10546" s="92" t="s">
        <v>16115</v>
      </c>
      <c r="E10546" s="104">
        <v>2.56</v>
      </c>
    </row>
    <row r="10547" spans="2:5" ht="50.1" customHeight="1">
      <c r="B10547" s="92">
        <v>10857</v>
      </c>
      <c r="C10547" s="92" t="s">
        <v>21367</v>
      </c>
      <c r="D10547" s="92" t="s">
        <v>16115</v>
      </c>
      <c r="E10547" s="104">
        <v>4.67</v>
      </c>
    </row>
    <row r="10548" spans="2:5" ht="50.1" customHeight="1">
      <c r="B10548" s="92">
        <v>4803</v>
      </c>
      <c r="C10548" s="92" t="s">
        <v>21368</v>
      </c>
      <c r="D10548" s="92" t="s">
        <v>16115</v>
      </c>
      <c r="E10548" s="104">
        <v>16.75</v>
      </c>
    </row>
    <row r="10549" spans="2:5" ht="50.1" customHeight="1">
      <c r="B10549" s="92">
        <v>6186</v>
      </c>
      <c r="C10549" s="92" t="s">
        <v>21369</v>
      </c>
      <c r="D10549" s="92" t="s">
        <v>16115</v>
      </c>
      <c r="E10549" s="104">
        <v>9.15</v>
      </c>
    </row>
    <row r="10550" spans="2:5" ht="50.1" customHeight="1">
      <c r="B10550" s="92">
        <v>4829</v>
      </c>
      <c r="C10550" s="92" t="s">
        <v>21370</v>
      </c>
      <c r="D10550" s="92" t="s">
        <v>16115</v>
      </c>
      <c r="E10550" s="104">
        <v>31.55</v>
      </c>
    </row>
    <row r="10551" spans="2:5" ht="50.1" customHeight="1">
      <c r="B10551" s="92">
        <v>39829</v>
      </c>
      <c r="C10551" s="92" t="s">
        <v>21371</v>
      </c>
      <c r="D10551" s="92" t="s">
        <v>16115</v>
      </c>
      <c r="E10551" s="104">
        <v>23.45</v>
      </c>
    </row>
    <row r="10552" spans="2:5" ht="50.1" customHeight="1">
      <c r="B10552" s="92">
        <v>20231</v>
      </c>
      <c r="C10552" s="92" t="s">
        <v>21372</v>
      </c>
      <c r="D10552" s="92" t="s">
        <v>16115</v>
      </c>
      <c r="E10552" s="104">
        <v>43.01</v>
      </c>
    </row>
    <row r="10553" spans="2:5" ht="50.1" customHeight="1">
      <c r="B10553" s="92">
        <v>4804</v>
      </c>
      <c r="C10553" s="92" t="s">
        <v>21373</v>
      </c>
      <c r="D10553" s="92" t="s">
        <v>16115</v>
      </c>
      <c r="E10553" s="104">
        <v>12.86</v>
      </c>
    </row>
    <row r="10554" spans="2:5" ht="50.1" customHeight="1">
      <c r="B10554" s="92">
        <v>34680</v>
      </c>
      <c r="C10554" s="92" t="s">
        <v>21374</v>
      </c>
      <c r="D10554" s="92" t="s">
        <v>16115</v>
      </c>
      <c r="E10554" s="104">
        <v>17.73</v>
      </c>
    </row>
    <row r="10555" spans="2:5" ht="50.1" customHeight="1">
      <c r="B10555" s="92">
        <v>11573</v>
      </c>
      <c r="C10555" s="92" t="s">
        <v>21375</v>
      </c>
      <c r="D10555" s="92" t="s">
        <v>16114</v>
      </c>
      <c r="E10555" s="104">
        <v>5.76</v>
      </c>
    </row>
    <row r="10556" spans="2:5" ht="50.1" customHeight="1">
      <c r="B10556" s="92">
        <v>38401</v>
      </c>
      <c r="C10556" s="92" t="s">
        <v>21376</v>
      </c>
      <c r="D10556" s="92" t="s">
        <v>16114</v>
      </c>
      <c r="E10556" s="104">
        <v>8.93</v>
      </c>
    </row>
    <row r="10557" spans="2:5" ht="50.1" customHeight="1">
      <c r="B10557" s="92">
        <v>38179</v>
      </c>
      <c r="C10557" s="92" t="s">
        <v>21377</v>
      </c>
      <c r="D10557" s="92" t="s">
        <v>16114</v>
      </c>
      <c r="E10557" s="104">
        <v>25.26</v>
      </c>
    </row>
    <row r="10558" spans="2:5" ht="50.1" customHeight="1">
      <c r="B10558" s="92">
        <v>11575</v>
      </c>
      <c r="C10558" s="92" t="s">
        <v>21378</v>
      </c>
      <c r="D10558" s="92" t="s">
        <v>16114</v>
      </c>
      <c r="E10558" s="104">
        <v>27.26</v>
      </c>
    </row>
    <row r="10559" spans="2:5" ht="50.1" customHeight="1">
      <c r="B10559" s="92">
        <v>20256</v>
      </c>
      <c r="C10559" s="92" t="s">
        <v>21379</v>
      </c>
      <c r="D10559" s="92" t="s">
        <v>16114</v>
      </c>
      <c r="E10559" s="104">
        <v>0.26</v>
      </c>
    </row>
    <row r="10560" spans="2:5" ht="50.1" customHeight="1">
      <c r="B10560" s="92">
        <v>14511</v>
      </c>
      <c r="C10560" s="92" t="s">
        <v>21380</v>
      </c>
      <c r="D10560" s="92" t="s">
        <v>16114</v>
      </c>
      <c r="E10560" s="104">
        <v>493605.12</v>
      </c>
    </row>
    <row r="10561" spans="2:5" ht="50.1" customHeight="1">
      <c r="B10561" s="92">
        <v>10642</v>
      </c>
      <c r="C10561" s="92" t="s">
        <v>21381</v>
      </c>
      <c r="D10561" s="92" t="s">
        <v>16114</v>
      </c>
      <c r="E10561" s="104">
        <v>465000</v>
      </c>
    </row>
    <row r="10562" spans="2:5" ht="50.1" customHeight="1">
      <c r="B10562" s="92">
        <v>14489</v>
      </c>
      <c r="C10562" s="92" t="s">
        <v>21382</v>
      </c>
      <c r="D10562" s="92" t="s">
        <v>16114</v>
      </c>
      <c r="E10562" s="104">
        <v>412446.35</v>
      </c>
    </row>
    <row r="10563" spans="2:5" ht="50.1" customHeight="1">
      <c r="B10563" s="92">
        <v>14513</v>
      </c>
      <c r="C10563" s="92" t="s">
        <v>21383</v>
      </c>
      <c r="D10563" s="92" t="s">
        <v>16114</v>
      </c>
      <c r="E10563" s="104">
        <v>309344.55</v>
      </c>
    </row>
    <row r="10564" spans="2:5" ht="50.1" customHeight="1">
      <c r="B10564" s="92">
        <v>13600</v>
      </c>
      <c r="C10564" s="92" t="s">
        <v>21384</v>
      </c>
      <c r="D10564" s="92" t="s">
        <v>16114</v>
      </c>
      <c r="E10564" s="104">
        <v>399141.58</v>
      </c>
    </row>
    <row r="10565" spans="2:5" ht="50.1" customHeight="1">
      <c r="B10565" s="92">
        <v>10646</v>
      </c>
      <c r="C10565" s="92" t="s">
        <v>21385</v>
      </c>
      <c r="D10565" s="92" t="s">
        <v>16114</v>
      </c>
      <c r="E10565" s="104">
        <v>297533.45</v>
      </c>
    </row>
    <row r="10566" spans="2:5" ht="50.1" customHeight="1">
      <c r="B10566" s="92">
        <v>6070</v>
      </c>
      <c r="C10566" s="92" t="s">
        <v>21386</v>
      </c>
      <c r="D10566" s="92" t="s">
        <v>16114</v>
      </c>
      <c r="E10566" s="104">
        <v>406542.85</v>
      </c>
    </row>
    <row r="10567" spans="2:5" ht="50.1" customHeight="1">
      <c r="B10567" s="92">
        <v>6069</v>
      </c>
      <c r="C10567" s="92" t="s">
        <v>21387</v>
      </c>
      <c r="D10567" s="92" t="s">
        <v>16114</v>
      </c>
      <c r="E10567" s="104">
        <v>89811.44</v>
      </c>
    </row>
    <row r="10568" spans="2:5" ht="50.1" customHeight="1">
      <c r="B10568" s="92">
        <v>14626</v>
      </c>
      <c r="C10568" s="92" t="s">
        <v>21388</v>
      </c>
      <c r="D10568" s="92" t="s">
        <v>16114</v>
      </c>
      <c r="E10568" s="104">
        <v>445071.44</v>
      </c>
    </row>
    <row r="10569" spans="2:5" ht="50.1" customHeight="1">
      <c r="B10569" s="92">
        <v>6067</v>
      </c>
      <c r="C10569" s="92" t="s">
        <v>21389</v>
      </c>
      <c r="D10569" s="92" t="s">
        <v>16114</v>
      </c>
      <c r="E10569" s="104">
        <v>365357.14</v>
      </c>
    </row>
    <row r="10570" spans="2:5" ht="50.1" customHeight="1">
      <c r="B10570" s="92">
        <v>38393</v>
      </c>
      <c r="C10570" s="92" t="s">
        <v>21390</v>
      </c>
      <c r="D10570" s="92" t="s">
        <v>16114</v>
      </c>
      <c r="E10570" s="104">
        <v>11.9</v>
      </c>
    </row>
    <row r="10571" spans="2:5" ht="50.1" customHeight="1">
      <c r="B10571" s="92">
        <v>38390</v>
      </c>
      <c r="C10571" s="92" t="s">
        <v>21391</v>
      </c>
      <c r="D10571" s="92" t="s">
        <v>16114</v>
      </c>
      <c r="E10571" s="104">
        <v>26.39</v>
      </c>
    </row>
    <row r="10572" spans="2:5" ht="50.1" customHeight="1">
      <c r="B10572" s="92">
        <v>36532</v>
      </c>
      <c r="C10572" s="92" t="s">
        <v>21392</v>
      </c>
      <c r="D10572" s="92" t="s">
        <v>16114</v>
      </c>
      <c r="E10572" s="104">
        <v>13901.25</v>
      </c>
    </row>
    <row r="10573" spans="2:5" ht="50.1" customHeight="1">
      <c r="B10573" s="92">
        <v>11578</v>
      </c>
      <c r="C10573" s="92" t="s">
        <v>21393</v>
      </c>
      <c r="D10573" s="92" t="s">
        <v>16114</v>
      </c>
      <c r="E10573" s="104">
        <v>8.75</v>
      </c>
    </row>
    <row r="10574" spans="2:5" ht="50.1" customHeight="1">
      <c r="B10574" s="92">
        <v>11577</v>
      </c>
      <c r="C10574" s="92" t="s">
        <v>21394</v>
      </c>
      <c r="D10574" s="92" t="s">
        <v>16114</v>
      </c>
      <c r="E10574" s="104">
        <v>8.35</v>
      </c>
    </row>
    <row r="10575" spans="2:5" ht="50.1" customHeight="1">
      <c r="B10575" s="92">
        <v>42432</v>
      </c>
      <c r="C10575" s="92" t="s">
        <v>21395</v>
      </c>
      <c r="D10575" s="92" t="s">
        <v>16114</v>
      </c>
      <c r="E10575" s="104">
        <v>1377.27</v>
      </c>
    </row>
    <row r="10576" spans="2:5" ht="50.1" customHeight="1">
      <c r="B10576" s="92">
        <v>42437</v>
      </c>
      <c r="C10576" s="92" t="s">
        <v>21396</v>
      </c>
      <c r="D10576" s="92" t="s">
        <v>16114</v>
      </c>
      <c r="E10576" s="104">
        <v>1047.0899999999999</v>
      </c>
    </row>
    <row r="10577" spans="2:5" ht="50.1" customHeight="1">
      <c r="B10577" s="92">
        <v>1116</v>
      </c>
      <c r="C10577" s="92" t="s">
        <v>21397</v>
      </c>
      <c r="D10577" s="92" t="s">
        <v>16115</v>
      </c>
      <c r="E10577" s="104">
        <v>14.91</v>
      </c>
    </row>
    <row r="10578" spans="2:5" ht="50.1" customHeight="1">
      <c r="B10578" s="92">
        <v>1115</v>
      </c>
      <c r="C10578" s="92" t="s">
        <v>21398</v>
      </c>
      <c r="D10578" s="92" t="s">
        <v>16115</v>
      </c>
      <c r="E10578" s="104">
        <v>18.12</v>
      </c>
    </row>
    <row r="10579" spans="2:5" ht="50.1" customHeight="1">
      <c r="B10579" s="92">
        <v>1113</v>
      </c>
      <c r="C10579" s="92" t="s">
        <v>21399</v>
      </c>
      <c r="D10579" s="92" t="s">
        <v>16115</v>
      </c>
      <c r="E10579" s="104">
        <v>19.88</v>
      </c>
    </row>
    <row r="10580" spans="2:5" ht="50.1" customHeight="1">
      <c r="B10580" s="92">
        <v>1114</v>
      </c>
      <c r="C10580" s="92" t="s">
        <v>21400</v>
      </c>
      <c r="D10580" s="92" t="s">
        <v>16115</v>
      </c>
      <c r="E10580" s="104">
        <v>29.82</v>
      </c>
    </row>
    <row r="10581" spans="2:5" ht="50.1" customHeight="1">
      <c r="B10581" s="92">
        <v>40872</v>
      </c>
      <c r="C10581" s="92" t="s">
        <v>21401</v>
      </c>
      <c r="D10581" s="92" t="s">
        <v>16115</v>
      </c>
      <c r="E10581" s="104">
        <v>16.989999999999998</v>
      </c>
    </row>
    <row r="10582" spans="2:5" ht="50.1" customHeight="1">
      <c r="B10582" s="92">
        <v>20214</v>
      </c>
      <c r="C10582" s="92" t="s">
        <v>21402</v>
      </c>
      <c r="D10582" s="92" t="s">
        <v>16114</v>
      </c>
      <c r="E10582" s="104">
        <v>27.82</v>
      </c>
    </row>
    <row r="10583" spans="2:5" ht="50.1" customHeight="1">
      <c r="B10583" s="92">
        <v>11064</v>
      </c>
      <c r="C10583" s="92" t="s">
        <v>21403</v>
      </c>
      <c r="D10583" s="92" t="s">
        <v>16114</v>
      </c>
      <c r="E10583" s="104">
        <v>11.79</v>
      </c>
    </row>
    <row r="10584" spans="2:5" ht="50.1" customHeight="1">
      <c r="B10584" s="92">
        <v>7237</v>
      </c>
      <c r="C10584" s="92" t="s">
        <v>21404</v>
      </c>
      <c r="D10584" s="92" t="s">
        <v>16114</v>
      </c>
      <c r="E10584" s="104">
        <v>16.09</v>
      </c>
    </row>
    <row r="10585" spans="2:5" ht="50.1" customHeight="1">
      <c r="B10585" s="92">
        <v>16</v>
      </c>
      <c r="C10585" s="92" t="s">
        <v>21405</v>
      </c>
      <c r="D10585" s="92" t="s">
        <v>16116</v>
      </c>
      <c r="E10585" s="104">
        <v>7.94</v>
      </c>
    </row>
    <row r="10586" spans="2:5" ht="50.1" customHeight="1">
      <c r="B10586" s="92">
        <v>11757</v>
      </c>
      <c r="C10586" s="92" t="s">
        <v>21406</v>
      </c>
      <c r="D10586" s="92" t="s">
        <v>16114</v>
      </c>
      <c r="E10586" s="104">
        <v>23.5</v>
      </c>
    </row>
    <row r="10587" spans="2:5" ht="50.1" customHeight="1">
      <c r="B10587" s="92">
        <v>11758</v>
      </c>
      <c r="C10587" s="92" t="s">
        <v>21407</v>
      </c>
      <c r="D10587" s="92" t="s">
        <v>16114</v>
      </c>
      <c r="E10587" s="104">
        <v>43.9</v>
      </c>
    </row>
    <row r="10588" spans="2:5" ht="50.1" customHeight="1">
      <c r="B10588" s="92">
        <v>37526</v>
      </c>
      <c r="C10588" s="92" t="s">
        <v>21408</v>
      </c>
      <c r="D10588" s="92" t="s">
        <v>16114</v>
      </c>
      <c r="E10588" s="104">
        <v>2.2200000000000002</v>
      </c>
    </row>
    <row r="10589" spans="2:5" ht="50.1" customHeight="1">
      <c r="B10589" s="92">
        <v>6076</v>
      </c>
      <c r="C10589" s="92" t="s">
        <v>21409</v>
      </c>
      <c r="D10589" s="92" t="s">
        <v>16118</v>
      </c>
      <c r="E10589" s="104">
        <v>53.38</v>
      </c>
    </row>
    <row r="10590" spans="2:5" ht="50.1" customHeight="1">
      <c r="B10590" s="92">
        <v>13109</v>
      </c>
      <c r="C10590" s="92" t="s">
        <v>21410</v>
      </c>
      <c r="D10590" s="92" t="s">
        <v>16114</v>
      </c>
      <c r="E10590" s="104">
        <v>179.7</v>
      </c>
    </row>
    <row r="10591" spans="2:5" ht="50.1" customHeight="1">
      <c r="B10591" s="92">
        <v>13110</v>
      </c>
      <c r="C10591" s="92" t="s">
        <v>21411</v>
      </c>
      <c r="D10591" s="92" t="s">
        <v>16114</v>
      </c>
      <c r="E10591" s="104">
        <v>236.5</v>
      </c>
    </row>
    <row r="10592" spans="2:5" ht="50.1" customHeight="1">
      <c r="B10592" s="92">
        <v>7581</v>
      </c>
      <c r="C10592" s="92" t="s">
        <v>21412</v>
      </c>
      <c r="D10592" s="92" t="s">
        <v>16114</v>
      </c>
      <c r="E10592" s="104">
        <v>2.5</v>
      </c>
    </row>
    <row r="10593" spans="2:5" ht="50.1" customHeight="1">
      <c r="B10593" s="92">
        <v>20206</v>
      </c>
      <c r="C10593" s="92" t="s">
        <v>21413</v>
      </c>
      <c r="D10593" s="92" t="s">
        <v>16115</v>
      </c>
      <c r="E10593" s="104">
        <v>7.93</v>
      </c>
    </row>
    <row r="10594" spans="2:5" ht="50.1" customHeight="1">
      <c r="B10594" s="92">
        <v>4460</v>
      </c>
      <c r="C10594" s="92" t="s">
        <v>21414</v>
      </c>
      <c r="D10594" s="92" t="s">
        <v>16115</v>
      </c>
      <c r="E10594" s="104">
        <v>9.52</v>
      </c>
    </row>
    <row r="10595" spans="2:5" ht="50.1" customHeight="1">
      <c r="B10595" s="92">
        <v>6204</v>
      </c>
      <c r="C10595" s="92" t="s">
        <v>21415</v>
      </c>
      <c r="D10595" s="92" t="s">
        <v>16115</v>
      </c>
      <c r="E10595" s="104">
        <v>14.23</v>
      </c>
    </row>
    <row r="10596" spans="2:5" ht="50.1" customHeight="1">
      <c r="B10596" s="92">
        <v>4417</v>
      </c>
      <c r="C10596" s="92" t="s">
        <v>21416</v>
      </c>
      <c r="D10596" s="92" t="s">
        <v>16115</v>
      </c>
      <c r="E10596" s="104">
        <v>5.47</v>
      </c>
    </row>
    <row r="10597" spans="2:5" ht="50.1" customHeight="1">
      <c r="B10597" s="92">
        <v>4517</v>
      </c>
      <c r="C10597" s="92" t="s">
        <v>21417</v>
      </c>
      <c r="D10597" s="92" t="s">
        <v>16115</v>
      </c>
      <c r="E10597" s="104">
        <v>1.1200000000000001</v>
      </c>
    </row>
    <row r="10598" spans="2:5" ht="50.1" customHeight="1">
      <c r="B10598" s="92">
        <v>4512</v>
      </c>
      <c r="C10598" s="92" t="s">
        <v>21418</v>
      </c>
      <c r="D10598" s="92" t="s">
        <v>16115</v>
      </c>
      <c r="E10598" s="104">
        <v>0.81</v>
      </c>
    </row>
    <row r="10599" spans="2:5" ht="50.1" customHeight="1">
      <c r="B10599" s="92">
        <v>4415</v>
      </c>
      <c r="C10599" s="92" t="s">
        <v>21419</v>
      </c>
      <c r="D10599" s="92" t="s">
        <v>16115</v>
      </c>
      <c r="E10599" s="104">
        <v>4.59</v>
      </c>
    </row>
    <row r="10600" spans="2:5" ht="50.1" customHeight="1">
      <c r="B10600" s="92">
        <v>37373</v>
      </c>
      <c r="C10600" s="92" t="s">
        <v>21420</v>
      </c>
      <c r="D10600" s="92" t="s">
        <v>16113</v>
      </c>
      <c r="E10600" s="104">
        <v>0.05</v>
      </c>
    </row>
    <row r="10601" spans="2:5" ht="50.1" customHeight="1">
      <c r="B10601" s="92">
        <v>40864</v>
      </c>
      <c r="C10601" s="92" t="s">
        <v>21421</v>
      </c>
      <c r="D10601" s="92" t="s">
        <v>16119</v>
      </c>
      <c r="E10601" s="104">
        <v>9.76</v>
      </c>
    </row>
    <row r="10602" spans="2:5" ht="50.1" customHeight="1">
      <c r="B10602" s="92">
        <v>4734</v>
      </c>
      <c r="C10602" s="92" t="s">
        <v>21422</v>
      </c>
      <c r="D10602" s="92" t="s">
        <v>16118</v>
      </c>
      <c r="E10602" s="104">
        <v>89.59</v>
      </c>
    </row>
    <row r="10603" spans="2:5" ht="50.1" customHeight="1">
      <c r="B10603" s="92">
        <v>6085</v>
      </c>
      <c r="C10603" s="92" t="s">
        <v>21423</v>
      </c>
      <c r="D10603" s="92" t="s">
        <v>6213</v>
      </c>
      <c r="E10603" s="104">
        <v>7.45</v>
      </c>
    </row>
    <row r="10604" spans="2:5" ht="50.1" customHeight="1">
      <c r="B10604" s="92">
        <v>38396</v>
      </c>
      <c r="C10604" s="92" t="s">
        <v>21424</v>
      </c>
      <c r="D10604" s="92" t="s">
        <v>16114</v>
      </c>
      <c r="E10604" s="104">
        <v>270.20999999999998</v>
      </c>
    </row>
    <row r="10605" spans="2:5" ht="50.1" customHeight="1">
      <c r="B10605" s="92">
        <v>6090</v>
      </c>
      <c r="C10605" s="92" t="s">
        <v>21425</v>
      </c>
      <c r="D10605" s="92" t="s">
        <v>6213</v>
      </c>
      <c r="E10605" s="104">
        <v>14.15</v>
      </c>
    </row>
    <row r="10606" spans="2:5" ht="50.1" customHeight="1">
      <c r="B10606" s="92">
        <v>11622</v>
      </c>
      <c r="C10606" s="92" t="s">
        <v>21426</v>
      </c>
      <c r="D10606" s="92" t="s">
        <v>16116</v>
      </c>
      <c r="E10606" s="104">
        <v>50.43</v>
      </c>
    </row>
    <row r="10607" spans="2:5" ht="50.1" customHeight="1">
      <c r="B10607" s="92">
        <v>6094</v>
      </c>
      <c r="C10607" s="92" t="s">
        <v>21427</v>
      </c>
      <c r="D10607" s="92" t="s">
        <v>16116</v>
      </c>
      <c r="E10607" s="104">
        <v>23.93</v>
      </c>
    </row>
    <row r="10608" spans="2:5" ht="50.1" customHeight="1">
      <c r="B10608" s="92">
        <v>7317</v>
      </c>
      <c r="C10608" s="92" t="s">
        <v>21428</v>
      </c>
      <c r="D10608" s="92" t="s">
        <v>16116</v>
      </c>
      <c r="E10608" s="104">
        <v>28.6</v>
      </c>
    </row>
    <row r="10609" spans="2:5" ht="50.1" customHeight="1">
      <c r="B10609" s="92">
        <v>142</v>
      </c>
      <c r="C10609" s="92" t="s">
        <v>21429</v>
      </c>
      <c r="D10609" s="92" t="s">
        <v>16130</v>
      </c>
      <c r="E10609" s="104">
        <v>26.47</v>
      </c>
    </row>
    <row r="10610" spans="2:5" ht="50.1" customHeight="1">
      <c r="B10610" s="92">
        <v>38123</v>
      </c>
      <c r="C10610" s="92" t="s">
        <v>21430</v>
      </c>
      <c r="D10610" s="92" t="s">
        <v>16116</v>
      </c>
      <c r="E10610" s="104">
        <v>51.54</v>
      </c>
    </row>
    <row r="10611" spans="2:5" ht="50.1" customHeight="1">
      <c r="B10611" s="92">
        <v>42701</v>
      </c>
      <c r="C10611" s="92" t="s">
        <v>21431</v>
      </c>
      <c r="D10611" s="92" t="s">
        <v>16114</v>
      </c>
      <c r="E10611" s="104">
        <v>20.58</v>
      </c>
    </row>
    <row r="10612" spans="2:5" ht="50.1" customHeight="1">
      <c r="B10612" s="92">
        <v>42702</v>
      </c>
      <c r="C10612" s="92" t="s">
        <v>21432</v>
      </c>
      <c r="D10612" s="92" t="s">
        <v>16114</v>
      </c>
      <c r="E10612" s="104">
        <v>36.57</v>
      </c>
    </row>
    <row r="10613" spans="2:5" ht="50.1" customHeight="1">
      <c r="B10613" s="92">
        <v>37955</v>
      </c>
      <c r="C10613" s="92" t="s">
        <v>21433</v>
      </c>
      <c r="D10613" s="92" t="s">
        <v>16114</v>
      </c>
      <c r="E10613" s="104">
        <v>47.39</v>
      </c>
    </row>
    <row r="10614" spans="2:5" ht="50.1" customHeight="1">
      <c r="B10614" s="92">
        <v>42699</v>
      </c>
      <c r="C10614" s="92" t="s">
        <v>21434</v>
      </c>
      <c r="D10614" s="92" t="s">
        <v>16114</v>
      </c>
      <c r="E10614" s="104">
        <v>12.57</v>
      </c>
    </row>
    <row r="10615" spans="2:5" ht="50.1" customHeight="1">
      <c r="B10615" s="92">
        <v>42700</v>
      </c>
      <c r="C10615" s="92" t="s">
        <v>21435</v>
      </c>
      <c r="D10615" s="92" t="s">
        <v>16114</v>
      </c>
      <c r="E10615" s="104">
        <v>35.840000000000003</v>
      </c>
    </row>
    <row r="10616" spans="2:5" ht="50.1" customHeight="1">
      <c r="B10616" s="92">
        <v>37743</v>
      </c>
      <c r="C10616" s="92" t="s">
        <v>21436</v>
      </c>
      <c r="D10616" s="92" t="s">
        <v>16114</v>
      </c>
      <c r="E10616" s="104">
        <v>112905.17</v>
      </c>
    </row>
    <row r="10617" spans="2:5" ht="50.1" customHeight="1">
      <c r="B10617" s="92">
        <v>37744</v>
      </c>
      <c r="C10617" s="92" t="s">
        <v>21437</v>
      </c>
      <c r="D10617" s="92" t="s">
        <v>16114</v>
      </c>
      <c r="E10617" s="104">
        <v>132755.24</v>
      </c>
    </row>
    <row r="10618" spans="2:5" ht="50.1" customHeight="1">
      <c r="B10618" s="92">
        <v>37741</v>
      </c>
      <c r="C10618" s="92" t="s">
        <v>21438</v>
      </c>
      <c r="D10618" s="92" t="s">
        <v>16114</v>
      </c>
      <c r="E10618" s="104">
        <v>102664.05</v>
      </c>
    </row>
    <row r="10619" spans="2:5" ht="50.1" customHeight="1">
      <c r="B10619" s="92">
        <v>39396</v>
      </c>
      <c r="C10619" s="92" t="s">
        <v>21439</v>
      </c>
      <c r="D10619" s="92" t="s">
        <v>16114</v>
      </c>
      <c r="E10619" s="104">
        <v>33.79</v>
      </c>
    </row>
    <row r="10620" spans="2:5" ht="50.1" customHeight="1">
      <c r="B10620" s="92">
        <v>39392</v>
      </c>
      <c r="C10620" s="92" t="s">
        <v>21440</v>
      </c>
      <c r="D10620" s="92" t="s">
        <v>16114</v>
      </c>
      <c r="E10620" s="104">
        <v>38.11</v>
      </c>
    </row>
    <row r="10621" spans="2:5" ht="50.1" customHeight="1">
      <c r="B10621" s="92">
        <v>39393</v>
      </c>
      <c r="C10621" s="92" t="s">
        <v>21441</v>
      </c>
      <c r="D10621" s="92" t="s">
        <v>16114</v>
      </c>
      <c r="E10621" s="104">
        <v>23.57</v>
      </c>
    </row>
    <row r="10622" spans="2:5" ht="50.1" customHeight="1">
      <c r="B10622" s="92">
        <v>39394</v>
      </c>
      <c r="C10622" s="92" t="s">
        <v>21442</v>
      </c>
      <c r="D10622" s="92" t="s">
        <v>16114</v>
      </c>
      <c r="E10622" s="104">
        <v>26.53</v>
      </c>
    </row>
    <row r="10623" spans="2:5" ht="50.1" customHeight="1">
      <c r="B10623" s="92">
        <v>39395</v>
      </c>
      <c r="C10623" s="92" t="s">
        <v>21443</v>
      </c>
      <c r="D10623" s="92" t="s">
        <v>16114</v>
      </c>
      <c r="E10623" s="104">
        <v>24.67</v>
      </c>
    </row>
    <row r="10624" spans="2:5" ht="50.1" customHeight="1">
      <c r="B10624" s="92">
        <v>14618</v>
      </c>
      <c r="C10624" s="92" t="s">
        <v>21444</v>
      </c>
      <c r="D10624" s="92" t="s">
        <v>16114</v>
      </c>
      <c r="E10624" s="104">
        <v>850.17</v>
      </c>
    </row>
    <row r="10625" spans="2:5" ht="50.1" customHeight="1">
      <c r="B10625" s="92">
        <v>40269</v>
      </c>
      <c r="C10625" s="92" t="s">
        <v>21445</v>
      </c>
      <c r="D10625" s="92" t="s">
        <v>16114</v>
      </c>
      <c r="E10625" s="104">
        <v>3425.27</v>
      </c>
    </row>
    <row r="10626" spans="2:5" ht="50.1" customHeight="1">
      <c r="B10626" s="92">
        <v>6110</v>
      </c>
      <c r="C10626" s="92" t="s">
        <v>21446</v>
      </c>
      <c r="D10626" s="92" t="s">
        <v>16113</v>
      </c>
      <c r="E10626" s="104">
        <v>14.51</v>
      </c>
    </row>
    <row r="10627" spans="2:5" ht="50.1" customHeight="1">
      <c r="B10627" s="92">
        <v>40910</v>
      </c>
      <c r="C10627" s="92" t="s">
        <v>21447</v>
      </c>
      <c r="D10627" s="92" t="s">
        <v>16119</v>
      </c>
      <c r="E10627" s="104">
        <v>2568.4899999999998</v>
      </c>
    </row>
    <row r="10628" spans="2:5" ht="50.1" customHeight="1">
      <c r="B10628" s="92">
        <v>6111</v>
      </c>
      <c r="C10628" s="92" t="s">
        <v>21448</v>
      </c>
      <c r="D10628" s="92" t="s">
        <v>16113</v>
      </c>
      <c r="E10628" s="104">
        <v>9.49</v>
      </c>
    </row>
    <row r="10629" spans="2:5" ht="50.1" customHeight="1">
      <c r="B10629" s="92">
        <v>41084</v>
      </c>
      <c r="C10629" s="92" t="s">
        <v>21449</v>
      </c>
      <c r="D10629" s="92" t="s">
        <v>16119</v>
      </c>
      <c r="E10629" s="104">
        <v>1680.16</v>
      </c>
    </row>
    <row r="10630" spans="2:5" ht="50.1" customHeight="1">
      <c r="B10630" s="92">
        <v>25950</v>
      </c>
      <c r="C10630" s="92" t="s">
        <v>21450</v>
      </c>
      <c r="D10630" s="92" t="s">
        <v>16118</v>
      </c>
      <c r="E10630" s="104">
        <v>29.99</v>
      </c>
    </row>
    <row r="10631" spans="2:5" ht="50.1" customHeight="1">
      <c r="B10631" s="92">
        <v>38637</v>
      </c>
      <c r="C10631" s="92" t="s">
        <v>21451</v>
      </c>
      <c r="D10631" s="92" t="s">
        <v>16114</v>
      </c>
      <c r="E10631" s="104">
        <v>132.94</v>
      </c>
    </row>
    <row r="10632" spans="2:5" ht="50.1" customHeight="1">
      <c r="B10632" s="92">
        <v>6150</v>
      </c>
      <c r="C10632" s="92" t="s">
        <v>21452</v>
      </c>
      <c r="D10632" s="92" t="s">
        <v>16114</v>
      </c>
      <c r="E10632" s="104">
        <v>134.57</v>
      </c>
    </row>
    <row r="10633" spans="2:5" ht="50.1" customHeight="1">
      <c r="B10633" s="92">
        <v>6136</v>
      </c>
      <c r="C10633" s="92" t="s">
        <v>21453</v>
      </c>
      <c r="D10633" s="92" t="s">
        <v>16114</v>
      </c>
      <c r="E10633" s="104">
        <v>105.78</v>
      </c>
    </row>
    <row r="10634" spans="2:5" ht="50.1" customHeight="1">
      <c r="B10634" s="92">
        <v>38638</v>
      </c>
      <c r="C10634" s="92" t="s">
        <v>21454</v>
      </c>
      <c r="D10634" s="92" t="s">
        <v>16114</v>
      </c>
      <c r="E10634" s="104">
        <v>112.02</v>
      </c>
    </row>
    <row r="10635" spans="2:5" ht="50.1" customHeight="1">
      <c r="B10635" s="92">
        <v>20262</v>
      </c>
      <c r="C10635" s="92" t="s">
        <v>21455</v>
      </c>
      <c r="D10635" s="92" t="s">
        <v>16114</v>
      </c>
      <c r="E10635" s="104">
        <v>13</v>
      </c>
    </row>
    <row r="10636" spans="2:5" ht="50.1" customHeight="1">
      <c r="B10636" s="92">
        <v>6148</v>
      </c>
      <c r="C10636" s="92" t="s">
        <v>21456</v>
      </c>
      <c r="D10636" s="92" t="s">
        <v>16114</v>
      </c>
      <c r="E10636" s="104">
        <v>7.53</v>
      </c>
    </row>
    <row r="10637" spans="2:5" ht="50.1" customHeight="1">
      <c r="B10637" s="92">
        <v>6145</v>
      </c>
      <c r="C10637" s="92" t="s">
        <v>21457</v>
      </c>
      <c r="D10637" s="92" t="s">
        <v>16114</v>
      </c>
      <c r="E10637" s="104">
        <v>13.51</v>
      </c>
    </row>
    <row r="10638" spans="2:5" ht="50.1" customHeight="1">
      <c r="B10638" s="92">
        <v>6149</v>
      </c>
      <c r="C10638" s="92" t="s">
        <v>21458</v>
      </c>
      <c r="D10638" s="92" t="s">
        <v>16114</v>
      </c>
      <c r="E10638" s="104">
        <v>12.74</v>
      </c>
    </row>
    <row r="10639" spans="2:5" ht="50.1" customHeight="1">
      <c r="B10639" s="92">
        <v>6146</v>
      </c>
      <c r="C10639" s="92" t="s">
        <v>21459</v>
      </c>
      <c r="D10639" s="92" t="s">
        <v>16114</v>
      </c>
      <c r="E10639" s="104">
        <v>13.53</v>
      </c>
    </row>
    <row r="10640" spans="2:5" ht="50.1" customHeight="1">
      <c r="B10640" s="92">
        <v>26026</v>
      </c>
      <c r="C10640" s="92" t="s">
        <v>21460</v>
      </c>
      <c r="D10640" s="92" t="s">
        <v>16116</v>
      </c>
      <c r="E10640" s="104">
        <v>2.16</v>
      </c>
    </row>
    <row r="10641" spans="2:5" ht="50.1" customHeight="1">
      <c r="B10641" s="92">
        <v>39961</v>
      </c>
      <c r="C10641" s="92" t="s">
        <v>21461</v>
      </c>
      <c r="D10641" s="92" t="s">
        <v>16114</v>
      </c>
      <c r="E10641" s="104">
        <v>9.48</v>
      </c>
    </row>
    <row r="10642" spans="2:5" ht="50.1" customHeight="1">
      <c r="B10642" s="92">
        <v>42433</v>
      </c>
      <c r="C10642" s="92" t="s">
        <v>21462</v>
      </c>
      <c r="D10642" s="92" t="s">
        <v>16114</v>
      </c>
      <c r="E10642" s="104">
        <v>2720.4</v>
      </c>
    </row>
    <row r="10643" spans="2:5" ht="50.1" customHeight="1">
      <c r="B10643" s="92">
        <v>42434</v>
      </c>
      <c r="C10643" s="92" t="s">
        <v>21463</v>
      </c>
      <c r="D10643" s="92" t="s">
        <v>16114</v>
      </c>
      <c r="E10643" s="104">
        <v>2939.79</v>
      </c>
    </row>
    <row r="10644" spans="2:5" ht="50.1" customHeight="1">
      <c r="B10644" s="92">
        <v>42435</v>
      </c>
      <c r="C10644" s="92" t="s">
        <v>21464</v>
      </c>
      <c r="D10644" s="92" t="s">
        <v>16114</v>
      </c>
      <c r="E10644" s="104">
        <v>1465.96</v>
      </c>
    </row>
    <row r="10645" spans="2:5" ht="50.1" customHeight="1">
      <c r="B10645" s="92">
        <v>38061</v>
      </c>
      <c r="C10645" s="92" t="s">
        <v>21465</v>
      </c>
      <c r="D10645" s="92" t="s">
        <v>16114</v>
      </c>
      <c r="E10645" s="104">
        <v>48.62</v>
      </c>
    </row>
    <row r="10646" spans="2:5" ht="50.1" customHeight="1">
      <c r="B10646" s="92">
        <v>20250</v>
      </c>
      <c r="C10646" s="92" t="s">
        <v>21466</v>
      </c>
      <c r="D10646" s="92" t="s">
        <v>16116</v>
      </c>
      <c r="E10646" s="104">
        <v>10</v>
      </c>
    </row>
    <row r="10647" spans="2:5" ht="50.1" customHeight="1">
      <c r="B10647" s="92">
        <v>39965</v>
      </c>
      <c r="C10647" s="92" t="s">
        <v>21467</v>
      </c>
      <c r="D10647" s="92" t="s">
        <v>16112</v>
      </c>
      <c r="E10647" s="104">
        <v>1325.85</v>
      </c>
    </row>
    <row r="10648" spans="2:5" ht="50.1" customHeight="1">
      <c r="B10648" s="92">
        <v>39964</v>
      </c>
      <c r="C10648" s="92" t="s">
        <v>21468</v>
      </c>
      <c r="D10648" s="92" t="s">
        <v>16112</v>
      </c>
      <c r="E10648" s="104">
        <v>1126.1600000000001</v>
      </c>
    </row>
    <row r="10649" spans="2:5" ht="50.1" customHeight="1">
      <c r="B10649" s="92">
        <v>7</v>
      </c>
      <c r="C10649" s="92" t="s">
        <v>21469</v>
      </c>
      <c r="D10649" s="92" t="s">
        <v>16116</v>
      </c>
      <c r="E10649" s="104">
        <v>13.19</v>
      </c>
    </row>
    <row r="10650" spans="2:5" ht="50.1" customHeight="1">
      <c r="B10650" s="92">
        <v>13388</v>
      </c>
      <c r="C10650" s="92" t="s">
        <v>21470</v>
      </c>
      <c r="D10650" s="92" t="s">
        <v>16116</v>
      </c>
      <c r="E10650" s="104">
        <v>126.52</v>
      </c>
    </row>
    <row r="10651" spans="2:5" ht="50.1" customHeight="1">
      <c r="B10651" s="92">
        <v>39914</v>
      </c>
      <c r="C10651" s="92" t="s">
        <v>21471</v>
      </c>
      <c r="D10651" s="92" t="s">
        <v>16116</v>
      </c>
      <c r="E10651" s="104">
        <v>144.79</v>
      </c>
    </row>
    <row r="10652" spans="2:5" ht="50.1" customHeight="1">
      <c r="B10652" s="92">
        <v>12732</v>
      </c>
      <c r="C10652" s="92" t="s">
        <v>21472</v>
      </c>
      <c r="D10652" s="92" t="s">
        <v>16114</v>
      </c>
      <c r="E10652" s="104">
        <v>167.06</v>
      </c>
    </row>
    <row r="10653" spans="2:5" ht="50.1" customHeight="1">
      <c r="B10653" s="92">
        <v>6160</v>
      </c>
      <c r="C10653" s="92" t="s">
        <v>21473</v>
      </c>
      <c r="D10653" s="92" t="s">
        <v>16113</v>
      </c>
      <c r="E10653" s="104">
        <v>14.51</v>
      </c>
    </row>
    <row r="10654" spans="2:5" ht="50.1" customHeight="1">
      <c r="B10654" s="92">
        <v>41087</v>
      </c>
      <c r="C10654" s="92" t="s">
        <v>21474</v>
      </c>
      <c r="D10654" s="92" t="s">
        <v>16119</v>
      </c>
      <c r="E10654" s="104">
        <v>2568.4899999999998</v>
      </c>
    </row>
    <row r="10655" spans="2:5" ht="50.1" customHeight="1">
      <c r="B10655" s="92">
        <v>6166</v>
      </c>
      <c r="C10655" s="92" t="s">
        <v>21475</v>
      </c>
      <c r="D10655" s="92" t="s">
        <v>16113</v>
      </c>
      <c r="E10655" s="104">
        <v>17.260000000000002</v>
      </c>
    </row>
    <row r="10656" spans="2:5" ht="50.1" customHeight="1">
      <c r="B10656" s="92">
        <v>41088</v>
      </c>
      <c r="C10656" s="92" t="s">
        <v>21476</v>
      </c>
      <c r="D10656" s="92" t="s">
        <v>16119</v>
      </c>
      <c r="E10656" s="104">
        <v>3055.72</v>
      </c>
    </row>
    <row r="10657" spans="2:5" ht="50.1" customHeight="1">
      <c r="B10657" s="92">
        <v>20232</v>
      </c>
      <c r="C10657" s="92" t="s">
        <v>21477</v>
      </c>
      <c r="D10657" s="92" t="s">
        <v>16115</v>
      </c>
      <c r="E10657" s="104">
        <v>60.88</v>
      </c>
    </row>
    <row r="10658" spans="2:5" ht="50.1" customHeight="1">
      <c r="B10658" s="92">
        <v>10856</v>
      </c>
      <c r="C10658" s="92" t="s">
        <v>21478</v>
      </c>
      <c r="D10658" s="92" t="s">
        <v>16115</v>
      </c>
      <c r="E10658" s="104">
        <v>48.78</v>
      </c>
    </row>
    <row r="10659" spans="2:5" ht="50.1" customHeight="1">
      <c r="B10659" s="92">
        <v>4828</v>
      </c>
      <c r="C10659" s="92" t="s">
        <v>21479</v>
      </c>
      <c r="D10659" s="92" t="s">
        <v>16115</v>
      </c>
      <c r="E10659" s="104">
        <v>47.09</v>
      </c>
    </row>
    <row r="10660" spans="2:5" ht="50.1" customHeight="1">
      <c r="B10660" s="92">
        <v>20249</v>
      </c>
      <c r="C10660" s="92" t="s">
        <v>21480</v>
      </c>
      <c r="D10660" s="92" t="s">
        <v>16115</v>
      </c>
      <c r="E10660" s="104">
        <v>25.78</v>
      </c>
    </row>
    <row r="10661" spans="2:5" ht="50.1" customHeight="1">
      <c r="B10661" s="92">
        <v>11609</v>
      </c>
      <c r="C10661" s="92" t="s">
        <v>21481</v>
      </c>
      <c r="D10661" s="92" t="s">
        <v>6213</v>
      </c>
      <c r="E10661" s="104">
        <v>8.74</v>
      </c>
    </row>
    <row r="10662" spans="2:5" ht="50.1" customHeight="1">
      <c r="B10662" s="92">
        <v>20083</v>
      </c>
      <c r="C10662" s="92" t="s">
        <v>21482</v>
      </c>
      <c r="D10662" s="92" t="s">
        <v>16114</v>
      </c>
      <c r="E10662" s="104">
        <v>35.299999999999997</v>
      </c>
    </row>
    <row r="10663" spans="2:5" ht="50.1" customHeight="1">
      <c r="B10663" s="92">
        <v>20082</v>
      </c>
      <c r="C10663" s="92" t="s">
        <v>21483</v>
      </c>
      <c r="D10663" s="92" t="s">
        <v>16114</v>
      </c>
      <c r="E10663" s="104">
        <v>13.75</v>
      </c>
    </row>
    <row r="10664" spans="2:5" ht="50.1" customHeight="1">
      <c r="B10664" s="92">
        <v>5318</v>
      </c>
      <c r="C10664" s="92" t="s">
        <v>21484</v>
      </c>
      <c r="D10664" s="92" t="s">
        <v>6213</v>
      </c>
      <c r="E10664" s="104">
        <v>14.17</v>
      </c>
    </row>
    <row r="10665" spans="2:5" ht="50.1" customHeight="1">
      <c r="B10665" s="92">
        <v>10691</v>
      </c>
      <c r="C10665" s="92" t="s">
        <v>21485</v>
      </c>
      <c r="D10665" s="92" t="s">
        <v>6213</v>
      </c>
      <c r="E10665" s="104">
        <v>39.24</v>
      </c>
    </row>
    <row r="10666" spans="2:5" ht="50.1" customHeight="1">
      <c r="B10666" s="92">
        <v>12295</v>
      </c>
      <c r="C10666" s="92" t="s">
        <v>21486</v>
      </c>
      <c r="D10666" s="92" t="s">
        <v>16114</v>
      </c>
      <c r="E10666" s="104">
        <v>2.2200000000000002</v>
      </c>
    </row>
    <row r="10667" spans="2:5" ht="50.1" customHeight="1">
      <c r="B10667" s="92">
        <v>12296</v>
      </c>
      <c r="C10667" s="92" t="s">
        <v>21487</v>
      </c>
      <c r="D10667" s="92" t="s">
        <v>16114</v>
      </c>
      <c r="E10667" s="104">
        <v>2.87</v>
      </c>
    </row>
    <row r="10668" spans="2:5" ht="50.1" customHeight="1">
      <c r="B10668" s="92">
        <v>12294</v>
      </c>
      <c r="C10668" s="92" t="s">
        <v>21488</v>
      </c>
      <c r="D10668" s="92" t="s">
        <v>16114</v>
      </c>
      <c r="E10668" s="104">
        <v>6.89</v>
      </c>
    </row>
    <row r="10669" spans="2:5" ht="50.1" customHeight="1">
      <c r="B10669" s="92">
        <v>14543</v>
      </c>
      <c r="C10669" s="92" t="s">
        <v>21489</v>
      </c>
      <c r="D10669" s="92" t="s">
        <v>16114</v>
      </c>
      <c r="E10669" s="104">
        <v>4.92</v>
      </c>
    </row>
    <row r="10670" spans="2:5" ht="50.1" customHeight="1">
      <c r="B10670" s="92">
        <v>13329</v>
      </c>
      <c r="C10670" s="92" t="s">
        <v>21490</v>
      </c>
      <c r="D10670" s="92" t="s">
        <v>16114</v>
      </c>
      <c r="E10670" s="104">
        <v>2.89</v>
      </c>
    </row>
    <row r="10671" spans="2:5" ht="50.1" customHeight="1">
      <c r="B10671" s="92">
        <v>21044</v>
      </c>
      <c r="C10671" s="92" t="s">
        <v>21491</v>
      </c>
      <c r="D10671" s="92" t="s">
        <v>16114</v>
      </c>
      <c r="E10671" s="104">
        <v>20.440000000000001</v>
      </c>
    </row>
    <row r="10672" spans="2:5" ht="50.1" customHeight="1">
      <c r="B10672" s="92">
        <v>21045</v>
      </c>
      <c r="C10672" s="92" t="s">
        <v>21492</v>
      </c>
      <c r="D10672" s="92" t="s">
        <v>16114</v>
      </c>
      <c r="E10672" s="104">
        <v>27.99</v>
      </c>
    </row>
    <row r="10673" spans="2:5" ht="50.1" customHeight="1">
      <c r="B10673" s="92">
        <v>21040</v>
      </c>
      <c r="C10673" s="92" t="s">
        <v>21493</v>
      </c>
      <c r="D10673" s="92" t="s">
        <v>16114</v>
      </c>
      <c r="E10673" s="104">
        <v>20</v>
      </c>
    </row>
    <row r="10674" spans="2:5" ht="50.1" customHeight="1">
      <c r="B10674" s="92">
        <v>21041</v>
      </c>
      <c r="C10674" s="92" t="s">
        <v>21494</v>
      </c>
      <c r="D10674" s="92" t="s">
        <v>16114</v>
      </c>
      <c r="E10674" s="104">
        <v>24.14</v>
      </c>
    </row>
    <row r="10675" spans="2:5" ht="50.1" customHeight="1">
      <c r="B10675" s="92">
        <v>21047</v>
      </c>
      <c r="C10675" s="92" t="s">
        <v>21495</v>
      </c>
      <c r="D10675" s="92" t="s">
        <v>16114</v>
      </c>
      <c r="E10675" s="104">
        <v>30.13</v>
      </c>
    </row>
    <row r="10676" spans="2:5" ht="50.1" customHeight="1">
      <c r="B10676" s="92">
        <v>21043</v>
      </c>
      <c r="C10676" s="92" t="s">
        <v>21496</v>
      </c>
      <c r="D10676" s="92" t="s">
        <v>16114</v>
      </c>
      <c r="E10676" s="104">
        <v>29.33</v>
      </c>
    </row>
    <row r="10677" spans="2:5" ht="50.1" customHeight="1">
      <c r="B10677" s="92">
        <v>21042</v>
      </c>
      <c r="C10677" s="92" t="s">
        <v>21497</v>
      </c>
      <c r="D10677" s="92" t="s">
        <v>16114</v>
      </c>
      <c r="E10677" s="104">
        <v>23.22</v>
      </c>
    </row>
    <row r="10678" spans="2:5" ht="50.1" customHeight="1">
      <c r="B10678" s="92">
        <v>11895</v>
      </c>
      <c r="C10678" s="92" t="s">
        <v>21498</v>
      </c>
      <c r="D10678" s="92" t="s">
        <v>16114</v>
      </c>
      <c r="E10678" s="104">
        <v>702.38</v>
      </c>
    </row>
    <row r="10679" spans="2:5" ht="50.1" customHeight="1">
      <c r="B10679" s="92">
        <v>11896</v>
      </c>
      <c r="C10679" s="92" t="s">
        <v>21499</v>
      </c>
      <c r="D10679" s="92" t="s">
        <v>16114</v>
      </c>
      <c r="E10679" s="104">
        <v>3681.46</v>
      </c>
    </row>
    <row r="10680" spans="2:5" ht="50.1" customHeight="1">
      <c r="B10680" s="92">
        <v>11897</v>
      </c>
      <c r="C10680" s="92" t="s">
        <v>21500</v>
      </c>
      <c r="D10680" s="92" t="s">
        <v>16114</v>
      </c>
      <c r="E10680" s="104">
        <v>4803.66</v>
      </c>
    </row>
    <row r="10681" spans="2:5" ht="50.1" customHeight="1">
      <c r="B10681" s="92">
        <v>11898</v>
      </c>
      <c r="C10681" s="92" t="s">
        <v>21501</v>
      </c>
      <c r="D10681" s="92" t="s">
        <v>16114</v>
      </c>
      <c r="E10681" s="104">
        <v>5045.87</v>
      </c>
    </row>
    <row r="10682" spans="2:5" ht="50.1" customHeight="1">
      <c r="B10682" s="92">
        <v>3282</v>
      </c>
      <c r="C10682" s="92" t="s">
        <v>21502</v>
      </c>
      <c r="D10682" s="92" t="s">
        <v>16114</v>
      </c>
      <c r="E10682" s="104">
        <v>510.64</v>
      </c>
    </row>
    <row r="10683" spans="2:5" ht="50.1" customHeight="1">
      <c r="B10683" s="92">
        <v>11899</v>
      </c>
      <c r="C10683" s="92" t="s">
        <v>21503</v>
      </c>
      <c r="D10683" s="92" t="s">
        <v>16114</v>
      </c>
      <c r="E10683" s="104">
        <v>2490.64</v>
      </c>
    </row>
    <row r="10684" spans="2:5" ht="50.1" customHeight="1">
      <c r="B10684" s="92">
        <v>11900</v>
      </c>
      <c r="C10684" s="92" t="s">
        <v>21504</v>
      </c>
      <c r="D10684" s="92" t="s">
        <v>16114</v>
      </c>
      <c r="E10684" s="104">
        <v>3415.04</v>
      </c>
    </row>
    <row r="10685" spans="2:5" ht="50.1" customHeight="1">
      <c r="B10685" s="92">
        <v>14149</v>
      </c>
      <c r="C10685" s="92" t="s">
        <v>21505</v>
      </c>
      <c r="D10685" s="92" t="s">
        <v>16126</v>
      </c>
      <c r="E10685" s="104">
        <v>209.08</v>
      </c>
    </row>
    <row r="10686" spans="2:5" ht="50.1" customHeight="1">
      <c r="B10686" s="92">
        <v>38099</v>
      </c>
      <c r="C10686" s="92" t="s">
        <v>21506</v>
      </c>
      <c r="D10686" s="92" t="s">
        <v>16114</v>
      </c>
      <c r="E10686" s="104">
        <v>1.03</v>
      </c>
    </row>
    <row r="10687" spans="2:5" ht="50.1" customHeight="1">
      <c r="B10687" s="92">
        <v>38100</v>
      </c>
      <c r="C10687" s="92" t="s">
        <v>21507</v>
      </c>
      <c r="D10687" s="92" t="s">
        <v>16114</v>
      </c>
      <c r="E10687" s="104">
        <v>1.69</v>
      </c>
    </row>
    <row r="10688" spans="2:5" ht="50.1" customHeight="1">
      <c r="B10688" s="92">
        <v>20061</v>
      </c>
      <c r="C10688" s="92" t="s">
        <v>21508</v>
      </c>
      <c r="D10688" s="92" t="s">
        <v>16114</v>
      </c>
      <c r="E10688" s="104">
        <v>2.94</v>
      </c>
    </row>
    <row r="10689" spans="2:5" ht="50.1" customHeight="1">
      <c r="B10689" s="92">
        <v>7576</v>
      </c>
      <c r="C10689" s="92" t="s">
        <v>21509</v>
      </c>
      <c r="D10689" s="92" t="s">
        <v>16114</v>
      </c>
      <c r="E10689" s="104">
        <v>102.68</v>
      </c>
    </row>
    <row r="10690" spans="2:5" ht="50.1" customHeight="1">
      <c r="B10690" s="92">
        <v>3384</v>
      </c>
      <c r="C10690" s="92" t="s">
        <v>21510</v>
      </c>
      <c r="D10690" s="92" t="s">
        <v>16114</v>
      </c>
      <c r="E10690" s="104">
        <v>4.29</v>
      </c>
    </row>
    <row r="10691" spans="2:5" ht="50.1" customHeight="1">
      <c r="B10691" s="92">
        <v>7572</v>
      </c>
      <c r="C10691" s="92" t="s">
        <v>21511</v>
      </c>
      <c r="D10691" s="92" t="s">
        <v>16114</v>
      </c>
      <c r="E10691" s="104">
        <v>7.77</v>
      </c>
    </row>
    <row r="10692" spans="2:5" ht="50.1" customHeight="1">
      <c r="B10692" s="92">
        <v>3396</v>
      </c>
      <c r="C10692" s="92" t="s">
        <v>21512</v>
      </c>
      <c r="D10692" s="92" t="s">
        <v>16114</v>
      </c>
      <c r="E10692" s="104">
        <v>5.51</v>
      </c>
    </row>
    <row r="10693" spans="2:5" ht="50.1" customHeight="1">
      <c r="B10693" s="92">
        <v>37590</v>
      </c>
      <c r="C10693" s="92" t="s">
        <v>21513</v>
      </c>
      <c r="D10693" s="92" t="s">
        <v>16114</v>
      </c>
      <c r="E10693" s="104">
        <v>20.350000000000001</v>
      </c>
    </row>
    <row r="10694" spans="2:5" ht="50.1" customHeight="1">
      <c r="B10694" s="92">
        <v>37591</v>
      </c>
      <c r="C10694" s="92" t="s">
        <v>21514</v>
      </c>
      <c r="D10694" s="92" t="s">
        <v>16114</v>
      </c>
      <c r="E10694" s="104">
        <v>28.32</v>
      </c>
    </row>
    <row r="10695" spans="2:5" ht="50.1" customHeight="1">
      <c r="B10695" s="92">
        <v>12626</v>
      </c>
      <c r="C10695" s="92" t="s">
        <v>21515</v>
      </c>
      <c r="D10695" s="92" t="s">
        <v>16114</v>
      </c>
      <c r="E10695" s="104">
        <v>14.1</v>
      </c>
    </row>
    <row r="10696" spans="2:5" ht="50.1" customHeight="1">
      <c r="B10696" s="92">
        <v>11033</v>
      </c>
      <c r="C10696" s="92" t="s">
        <v>21516</v>
      </c>
      <c r="D10696" s="92" t="s">
        <v>16114</v>
      </c>
      <c r="E10696" s="104">
        <v>3.92</v>
      </c>
    </row>
    <row r="10697" spans="2:5" ht="50.1" customHeight="1">
      <c r="B10697" s="92">
        <v>390</v>
      </c>
      <c r="C10697" s="92" t="s">
        <v>21517</v>
      </c>
      <c r="D10697" s="92" t="s">
        <v>16114</v>
      </c>
      <c r="E10697" s="104">
        <v>11.06</v>
      </c>
    </row>
    <row r="10698" spans="2:5" ht="50.1" customHeight="1">
      <c r="B10698" s="92">
        <v>42436</v>
      </c>
      <c r="C10698" s="92" t="s">
        <v>21518</v>
      </c>
      <c r="D10698" s="92" t="s">
        <v>16114</v>
      </c>
      <c r="E10698" s="104">
        <v>1534.45</v>
      </c>
    </row>
    <row r="10699" spans="2:5" ht="50.1" customHeight="1">
      <c r="B10699" s="92">
        <v>6178</v>
      </c>
      <c r="C10699" s="92" t="s">
        <v>21519</v>
      </c>
      <c r="D10699" s="92" t="s">
        <v>16112</v>
      </c>
      <c r="E10699" s="104">
        <v>152.72999999999999</v>
      </c>
    </row>
    <row r="10700" spans="2:5" ht="50.1" customHeight="1">
      <c r="B10700" s="92">
        <v>6180</v>
      </c>
      <c r="C10700" s="92" t="s">
        <v>21520</v>
      </c>
      <c r="D10700" s="92" t="s">
        <v>16112</v>
      </c>
      <c r="E10700" s="104">
        <v>164.84</v>
      </c>
    </row>
    <row r="10701" spans="2:5" ht="50.1" customHeight="1">
      <c r="B10701" s="92">
        <v>6182</v>
      </c>
      <c r="C10701" s="92" t="s">
        <v>21521</v>
      </c>
      <c r="D10701" s="92" t="s">
        <v>16112</v>
      </c>
      <c r="E10701" s="104">
        <v>204.6</v>
      </c>
    </row>
    <row r="10702" spans="2:5" ht="50.1" customHeight="1">
      <c r="B10702" s="92">
        <v>3993</v>
      </c>
      <c r="C10702" s="92" t="s">
        <v>21522</v>
      </c>
      <c r="D10702" s="92" t="s">
        <v>16112</v>
      </c>
      <c r="E10702" s="104">
        <v>102.88</v>
      </c>
    </row>
    <row r="10703" spans="2:5" ht="50.1" customHeight="1">
      <c r="B10703" s="92">
        <v>3990</v>
      </c>
      <c r="C10703" s="92" t="s">
        <v>21523</v>
      </c>
      <c r="D10703" s="92" t="s">
        <v>16115</v>
      </c>
      <c r="E10703" s="104">
        <v>22.73</v>
      </c>
    </row>
    <row r="10704" spans="2:5" ht="50.1" customHeight="1">
      <c r="B10704" s="92">
        <v>3992</v>
      </c>
      <c r="C10704" s="92" t="s">
        <v>21524</v>
      </c>
      <c r="D10704" s="92" t="s">
        <v>16115</v>
      </c>
      <c r="E10704" s="104">
        <v>27.91</v>
      </c>
    </row>
    <row r="10705" spans="2:5" ht="50.1" customHeight="1">
      <c r="B10705" s="92">
        <v>4509</v>
      </c>
      <c r="C10705" s="92" t="s">
        <v>21525</v>
      </c>
      <c r="D10705" s="92" t="s">
        <v>16115</v>
      </c>
      <c r="E10705" s="104">
        <v>1.71</v>
      </c>
    </row>
    <row r="10706" spans="2:5" ht="50.1" customHeight="1">
      <c r="B10706" s="92">
        <v>6194</v>
      </c>
      <c r="C10706" s="92" t="s">
        <v>21526</v>
      </c>
      <c r="D10706" s="92" t="s">
        <v>16115</v>
      </c>
      <c r="E10706" s="104">
        <v>2.3199999999999998</v>
      </c>
    </row>
    <row r="10707" spans="2:5" ht="50.1" customHeight="1">
      <c r="B10707" s="92">
        <v>6193</v>
      </c>
      <c r="C10707" s="92" t="s">
        <v>21527</v>
      </c>
      <c r="D10707" s="92" t="s">
        <v>16115</v>
      </c>
      <c r="E10707" s="104">
        <v>10.83</v>
      </c>
    </row>
    <row r="10708" spans="2:5" ht="50.1" customHeight="1">
      <c r="B10708" s="92">
        <v>10567</v>
      </c>
      <c r="C10708" s="92" t="s">
        <v>21528</v>
      </c>
      <c r="D10708" s="92" t="s">
        <v>16115</v>
      </c>
      <c r="E10708" s="104">
        <v>3.85</v>
      </c>
    </row>
    <row r="10709" spans="2:5" ht="50.1" customHeight="1">
      <c r="B10709" s="92">
        <v>6188</v>
      </c>
      <c r="C10709" s="92" t="s">
        <v>21529</v>
      </c>
      <c r="D10709" s="92" t="s">
        <v>16112</v>
      </c>
      <c r="E10709" s="104">
        <v>21.06</v>
      </c>
    </row>
    <row r="10710" spans="2:5" ht="50.1" customHeight="1">
      <c r="B10710" s="92">
        <v>6212</v>
      </c>
      <c r="C10710" s="92" t="s">
        <v>21529</v>
      </c>
      <c r="D10710" s="92" t="s">
        <v>16115</v>
      </c>
      <c r="E10710" s="104">
        <v>6.32</v>
      </c>
    </row>
    <row r="10711" spans="2:5" ht="50.1" customHeight="1">
      <c r="B10711" s="92">
        <v>6189</v>
      </c>
      <c r="C10711" s="92" t="s">
        <v>21530</v>
      </c>
      <c r="D10711" s="92" t="s">
        <v>16115</v>
      </c>
      <c r="E10711" s="104">
        <v>15.84</v>
      </c>
    </row>
    <row r="10712" spans="2:5" ht="50.1" customHeight="1">
      <c r="B10712" s="92">
        <v>6214</v>
      </c>
      <c r="C10712" s="92" t="s">
        <v>21531</v>
      </c>
      <c r="D10712" s="92" t="s">
        <v>16112</v>
      </c>
      <c r="E10712" s="104">
        <v>95.67</v>
      </c>
    </row>
    <row r="10713" spans="2:5" ht="50.1" customHeight="1">
      <c r="B10713" s="92">
        <v>36153</v>
      </c>
      <c r="C10713" s="92" t="s">
        <v>21532</v>
      </c>
      <c r="D10713" s="92" t="s">
        <v>16114</v>
      </c>
      <c r="E10713" s="104">
        <v>151</v>
      </c>
    </row>
    <row r="10714" spans="2:5" ht="50.1" customHeight="1">
      <c r="B10714" s="92">
        <v>10740</v>
      </c>
      <c r="C10714" s="92" t="s">
        <v>21533</v>
      </c>
      <c r="D10714" s="92" t="s">
        <v>16114</v>
      </c>
      <c r="E10714" s="104">
        <v>11181.76</v>
      </c>
    </row>
    <row r="10715" spans="2:5" ht="50.1" customHeight="1">
      <c r="B10715" s="92">
        <v>13914</v>
      </c>
      <c r="C10715" s="92" t="s">
        <v>21534</v>
      </c>
      <c r="D10715" s="92" t="s">
        <v>16114</v>
      </c>
      <c r="E10715" s="104">
        <v>809.04</v>
      </c>
    </row>
    <row r="10716" spans="2:5" ht="50.1" customHeight="1">
      <c r="B10716" s="92">
        <v>10742</v>
      </c>
      <c r="C10716" s="92" t="s">
        <v>21535</v>
      </c>
      <c r="D10716" s="92" t="s">
        <v>16114</v>
      </c>
      <c r="E10716" s="104">
        <v>1180</v>
      </c>
    </row>
    <row r="10717" spans="2:5" ht="50.1" customHeight="1">
      <c r="B10717" s="92">
        <v>38465</v>
      </c>
      <c r="C10717" s="92" t="s">
        <v>21536</v>
      </c>
      <c r="D10717" s="92" t="s">
        <v>16114</v>
      </c>
      <c r="E10717" s="104">
        <v>16.309999999999999</v>
      </c>
    </row>
    <row r="10718" spans="2:5" ht="50.1" customHeight="1">
      <c r="B10718" s="92">
        <v>7543</v>
      </c>
      <c r="C10718" s="92" t="s">
        <v>21537</v>
      </c>
      <c r="D10718" s="92" t="s">
        <v>16114</v>
      </c>
      <c r="E10718" s="104">
        <v>4.3099999999999996</v>
      </c>
    </row>
    <row r="10719" spans="2:5" ht="50.1" customHeight="1">
      <c r="B10719" s="92">
        <v>13255</v>
      </c>
      <c r="C10719" s="92" t="s">
        <v>21538</v>
      </c>
      <c r="D10719" s="92" t="s">
        <v>16114</v>
      </c>
      <c r="E10719" s="104">
        <v>46.97</v>
      </c>
    </row>
    <row r="10720" spans="2:5" ht="50.1" customHeight="1">
      <c r="B10720" s="92">
        <v>39352</v>
      </c>
      <c r="C10720" s="92" t="s">
        <v>21539</v>
      </c>
      <c r="D10720" s="92" t="s">
        <v>16114</v>
      </c>
      <c r="E10720" s="104">
        <v>2.66</v>
      </c>
    </row>
    <row r="10721" spans="2:5" ht="50.1" customHeight="1">
      <c r="B10721" s="92">
        <v>39346</v>
      </c>
      <c r="C10721" s="92" t="s">
        <v>21540</v>
      </c>
      <c r="D10721" s="92" t="s">
        <v>16114</v>
      </c>
      <c r="E10721" s="104">
        <v>2.66</v>
      </c>
    </row>
    <row r="10722" spans="2:5" ht="50.1" customHeight="1">
      <c r="B10722" s="92">
        <v>39350</v>
      </c>
      <c r="C10722" s="92" t="s">
        <v>21541</v>
      </c>
      <c r="D10722" s="92" t="s">
        <v>16114</v>
      </c>
      <c r="E10722" s="104">
        <v>2.86</v>
      </c>
    </row>
    <row r="10723" spans="2:5" ht="50.1" customHeight="1">
      <c r="B10723" s="92">
        <v>39351</v>
      </c>
      <c r="C10723" s="92" t="s">
        <v>21542</v>
      </c>
      <c r="D10723" s="92" t="s">
        <v>16114</v>
      </c>
      <c r="E10723" s="104">
        <v>3.31</v>
      </c>
    </row>
    <row r="10724" spans="2:5" ht="50.1" customHeight="1">
      <c r="B10724" s="92">
        <v>38952</v>
      </c>
      <c r="C10724" s="92" t="s">
        <v>21543</v>
      </c>
      <c r="D10724" s="92" t="s">
        <v>16114</v>
      </c>
      <c r="E10724" s="104">
        <v>2.52</v>
      </c>
    </row>
    <row r="10725" spans="2:5" ht="50.1" customHeight="1">
      <c r="B10725" s="92">
        <v>38953</v>
      </c>
      <c r="C10725" s="92" t="s">
        <v>21544</v>
      </c>
      <c r="D10725" s="92" t="s">
        <v>16114</v>
      </c>
      <c r="E10725" s="104">
        <v>3.98</v>
      </c>
    </row>
    <row r="10726" spans="2:5" ht="50.1" customHeight="1">
      <c r="B10726" s="92">
        <v>38835</v>
      </c>
      <c r="C10726" s="92" t="s">
        <v>21545</v>
      </c>
      <c r="D10726" s="92" t="s">
        <v>16114</v>
      </c>
      <c r="E10726" s="104">
        <v>3.57</v>
      </c>
    </row>
    <row r="10727" spans="2:5" ht="50.1" customHeight="1">
      <c r="B10727" s="92">
        <v>38837</v>
      </c>
      <c r="C10727" s="92" t="s">
        <v>21546</v>
      </c>
      <c r="D10727" s="92" t="s">
        <v>16114</v>
      </c>
      <c r="E10727" s="104">
        <v>9.2899999999999991</v>
      </c>
    </row>
    <row r="10728" spans="2:5" ht="50.1" customHeight="1">
      <c r="B10728" s="92">
        <v>38836</v>
      </c>
      <c r="C10728" s="92" t="s">
        <v>21547</v>
      </c>
      <c r="D10728" s="92" t="s">
        <v>16114</v>
      </c>
      <c r="E10728" s="104">
        <v>5.14</v>
      </c>
    </row>
    <row r="10729" spans="2:5" ht="50.1" customHeight="1">
      <c r="B10729" s="92">
        <v>2666</v>
      </c>
      <c r="C10729" s="92" t="s">
        <v>21548</v>
      </c>
      <c r="D10729" s="92" t="s">
        <v>16114</v>
      </c>
      <c r="E10729" s="104">
        <v>5.24</v>
      </c>
    </row>
    <row r="10730" spans="2:5" ht="50.1" customHeight="1">
      <c r="B10730" s="92">
        <v>2668</v>
      </c>
      <c r="C10730" s="92" t="s">
        <v>21549</v>
      </c>
      <c r="D10730" s="92" t="s">
        <v>16114</v>
      </c>
      <c r="E10730" s="104">
        <v>5.98</v>
      </c>
    </row>
    <row r="10731" spans="2:5" ht="50.1" customHeight="1">
      <c r="B10731" s="92">
        <v>2664</v>
      </c>
      <c r="C10731" s="92" t="s">
        <v>21550</v>
      </c>
      <c r="D10731" s="92" t="s">
        <v>16114</v>
      </c>
      <c r="E10731" s="104">
        <v>8.82</v>
      </c>
    </row>
    <row r="10732" spans="2:5" ht="50.1" customHeight="1">
      <c r="B10732" s="92">
        <v>2662</v>
      </c>
      <c r="C10732" s="92" t="s">
        <v>21551</v>
      </c>
      <c r="D10732" s="92" t="s">
        <v>16114</v>
      </c>
      <c r="E10732" s="104">
        <v>10.82</v>
      </c>
    </row>
    <row r="10733" spans="2:5" ht="50.1" customHeight="1">
      <c r="B10733" s="92">
        <v>20964</v>
      </c>
      <c r="C10733" s="92" t="s">
        <v>21552</v>
      </c>
      <c r="D10733" s="92" t="s">
        <v>16114</v>
      </c>
      <c r="E10733" s="104">
        <v>39.04</v>
      </c>
    </row>
    <row r="10734" spans="2:5" ht="50.1" customHeight="1">
      <c r="B10734" s="92">
        <v>10905</v>
      </c>
      <c r="C10734" s="92" t="s">
        <v>21553</v>
      </c>
      <c r="D10734" s="92" t="s">
        <v>16114</v>
      </c>
      <c r="E10734" s="104">
        <v>52.38</v>
      </c>
    </row>
    <row r="10735" spans="2:5" ht="50.1" customHeight="1">
      <c r="B10735" s="92">
        <v>42703</v>
      </c>
      <c r="C10735" s="92" t="s">
        <v>21554</v>
      </c>
      <c r="D10735" s="92" t="s">
        <v>16114</v>
      </c>
      <c r="E10735" s="104">
        <v>40.270000000000003</v>
      </c>
    </row>
    <row r="10736" spans="2:5" ht="50.1" customHeight="1">
      <c r="B10736" s="92">
        <v>42704</v>
      </c>
      <c r="C10736" s="92" t="s">
        <v>21555</v>
      </c>
      <c r="D10736" s="92" t="s">
        <v>16114</v>
      </c>
      <c r="E10736" s="104">
        <v>61.82</v>
      </c>
    </row>
    <row r="10737" spans="2:5" ht="50.1" customHeight="1">
      <c r="B10737" s="92">
        <v>42705</v>
      </c>
      <c r="C10737" s="92" t="s">
        <v>21556</v>
      </c>
      <c r="D10737" s="92" t="s">
        <v>16114</v>
      </c>
      <c r="E10737" s="104">
        <v>78.88</v>
      </c>
    </row>
    <row r="10738" spans="2:5" ht="50.1" customHeight="1">
      <c r="B10738" s="92">
        <v>42706</v>
      </c>
      <c r="C10738" s="92" t="s">
        <v>21557</v>
      </c>
      <c r="D10738" s="92" t="s">
        <v>16114</v>
      </c>
      <c r="E10738" s="104">
        <v>97.69</v>
      </c>
    </row>
    <row r="10739" spans="2:5" ht="50.1" customHeight="1">
      <c r="B10739" s="92">
        <v>11289</v>
      </c>
      <c r="C10739" s="92" t="s">
        <v>21558</v>
      </c>
      <c r="D10739" s="92" t="s">
        <v>16114</v>
      </c>
      <c r="E10739" s="104">
        <v>47.31</v>
      </c>
    </row>
    <row r="10740" spans="2:5" ht="50.1" customHeight="1">
      <c r="B10740" s="92">
        <v>11241</v>
      </c>
      <c r="C10740" s="92" t="s">
        <v>21559</v>
      </c>
      <c r="D10740" s="92" t="s">
        <v>16114</v>
      </c>
      <c r="E10740" s="104">
        <v>118.29</v>
      </c>
    </row>
    <row r="10741" spans="2:5" ht="50.1" customHeight="1">
      <c r="B10741" s="92">
        <v>11301</v>
      </c>
      <c r="C10741" s="92" t="s">
        <v>21560</v>
      </c>
      <c r="D10741" s="92" t="s">
        <v>16114</v>
      </c>
      <c r="E10741" s="104">
        <v>299.95999999999998</v>
      </c>
    </row>
    <row r="10742" spans="2:5" ht="50.1" customHeight="1">
      <c r="B10742" s="92">
        <v>21090</v>
      </c>
      <c r="C10742" s="92" t="s">
        <v>21561</v>
      </c>
      <c r="D10742" s="92" t="s">
        <v>16114</v>
      </c>
      <c r="E10742" s="104">
        <v>367.55</v>
      </c>
    </row>
    <row r="10743" spans="2:5" ht="50.1" customHeight="1">
      <c r="B10743" s="92">
        <v>14112</v>
      </c>
      <c r="C10743" s="92" t="s">
        <v>21562</v>
      </c>
      <c r="D10743" s="92" t="s">
        <v>16114</v>
      </c>
      <c r="E10743" s="104">
        <v>153.36000000000001</v>
      </c>
    </row>
    <row r="10744" spans="2:5" ht="50.1" customHeight="1">
      <c r="B10744" s="92">
        <v>11315</v>
      </c>
      <c r="C10744" s="92" t="s">
        <v>21563</v>
      </c>
      <c r="D10744" s="92" t="s">
        <v>16114</v>
      </c>
      <c r="E10744" s="104">
        <v>71.819999999999993</v>
      </c>
    </row>
    <row r="10745" spans="2:5" ht="50.1" customHeight="1">
      <c r="B10745" s="92">
        <v>11292</v>
      </c>
      <c r="C10745" s="92" t="s">
        <v>21564</v>
      </c>
      <c r="D10745" s="92" t="s">
        <v>16114</v>
      </c>
      <c r="E10745" s="104">
        <v>168.14</v>
      </c>
    </row>
    <row r="10746" spans="2:5" ht="50.1" customHeight="1">
      <c r="B10746" s="92">
        <v>21071</v>
      </c>
      <c r="C10746" s="92" t="s">
        <v>21565</v>
      </c>
      <c r="D10746" s="92" t="s">
        <v>16114</v>
      </c>
      <c r="E10746" s="104">
        <v>109.84</v>
      </c>
    </row>
    <row r="10747" spans="2:5" ht="50.1" customHeight="1">
      <c r="B10747" s="92">
        <v>11293</v>
      </c>
      <c r="C10747" s="92" t="s">
        <v>21566</v>
      </c>
      <c r="D10747" s="92" t="s">
        <v>16114</v>
      </c>
      <c r="E10747" s="104">
        <v>185.89</v>
      </c>
    </row>
    <row r="10748" spans="2:5" ht="50.1" customHeight="1">
      <c r="B10748" s="92">
        <v>11316</v>
      </c>
      <c r="C10748" s="92" t="s">
        <v>21567</v>
      </c>
      <c r="D10748" s="92" t="s">
        <v>16114</v>
      </c>
      <c r="E10748" s="104">
        <v>236.58</v>
      </c>
    </row>
    <row r="10749" spans="2:5" ht="50.1" customHeight="1">
      <c r="B10749" s="92">
        <v>6243</v>
      </c>
      <c r="C10749" s="92" t="s">
        <v>21568</v>
      </c>
      <c r="D10749" s="92" t="s">
        <v>16114</v>
      </c>
      <c r="E10749" s="104">
        <v>272.5</v>
      </c>
    </row>
    <row r="10750" spans="2:5" ht="50.1" customHeight="1">
      <c r="B10750" s="92">
        <v>21079</v>
      </c>
      <c r="C10750" s="92" t="s">
        <v>21569</v>
      </c>
      <c r="D10750" s="92" t="s">
        <v>16114</v>
      </c>
      <c r="E10750" s="104">
        <v>324.88</v>
      </c>
    </row>
    <row r="10751" spans="2:5" ht="50.1" customHeight="1">
      <c r="B10751" s="92">
        <v>6240</v>
      </c>
      <c r="C10751" s="92" t="s">
        <v>21570</v>
      </c>
      <c r="D10751" s="92" t="s">
        <v>16114</v>
      </c>
      <c r="E10751" s="104">
        <v>360.79</v>
      </c>
    </row>
    <row r="10752" spans="2:5" ht="50.1" customHeight="1">
      <c r="B10752" s="92">
        <v>11296</v>
      </c>
      <c r="C10752" s="92" t="s">
        <v>21571</v>
      </c>
      <c r="D10752" s="92" t="s">
        <v>16114</v>
      </c>
      <c r="E10752" s="104">
        <v>1149.56</v>
      </c>
    </row>
    <row r="10753" spans="2:5" ht="50.1" customHeight="1">
      <c r="B10753" s="92">
        <v>11299</v>
      </c>
      <c r="C10753" s="92" t="s">
        <v>21572</v>
      </c>
      <c r="D10753" s="92" t="s">
        <v>16114</v>
      </c>
      <c r="E10753" s="104">
        <v>389.1</v>
      </c>
    </row>
    <row r="10754" spans="2:5" ht="50.1" customHeight="1">
      <c r="B10754" s="92">
        <v>11066</v>
      </c>
      <c r="C10754" s="92" t="s">
        <v>21573</v>
      </c>
      <c r="D10754" s="92" t="s">
        <v>16114</v>
      </c>
      <c r="E10754" s="104">
        <v>9.7899999999999991</v>
      </c>
    </row>
    <row r="10755" spans="2:5" ht="50.1" customHeight="1">
      <c r="B10755" s="92">
        <v>11065</v>
      </c>
      <c r="C10755" s="92" t="s">
        <v>21574</v>
      </c>
      <c r="D10755" s="92" t="s">
        <v>16114</v>
      </c>
      <c r="E10755" s="104">
        <v>11.22</v>
      </c>
    </row>
    <row r="10756" spans="2:5" ht="50.1" customHeight="1">
      <c r="B10756" s="92">
        <v>11688</v>
      </c>
      <c r="C10756" s="92" t="s">
        <v>21575</v>
      </c>
      <c r="D10756" s="92" t="s">
        <v>16114</v>
      </c>
      <c r="E10756" s="104">
        <v>319.06</v>
      </c>
    </row>
    <row r="10757" spans="2:5" ht="50.1" customHeight="1">
      <c r="B10757" s="92">
        <v>37736</v>
      </c>
      <c r="C10757" s="92" t="s">
        <v>21576</v>
      </c>
      <c r="D10757" s="92" t="s">
        <v>16114</v>
      </c>
      <c r="E10757" s="104">
        <v>48000</v>
      </c>
    </row>
    <row r="10758" spans="2:5" ht="50.1" customHeight="1">
      <c r="B10758" s="92">
        <v>37739</v>
      </c>
      <c r="C10758" s="92" t="s">
        <v>21577</v>
      </c>
      <c r="D10758" s="92" t="s">
        <v>16114</v>
      </c>
      <c r="E10758" s="104">
        <v>59076.92</v>
      </c>
    </row>
    <row r="10759" spans="2:5" ht="50.1" customHeight="1">
      <c r="B10759" s="92">
        <v>37740</v>
      </c>
      <c r="C10759" s="92" t="s">
        <v>21578</v>
      </c>
      <c r="D10759" s="92" t="s">
        <v>16114</v>
      </c>
      <c r="E10759" s="104">
        <v>33712.370000000003</v>
      </c>
    </row>
    <row r="10760" spans="2:5" ht="50.1" customHeight="1">
      <c r="B10760" s="92">
        <v>37738</v>
      </c>
      <c r="C10760" s="92" t="s">
        <v>21579</v>
      </c>
      <c r="D10760" s="92" t="s">
        <v>16114</v>
      </c>
      <c r="E10760" s="104">
        <v>40053.51</v>
      </c>
    </row>
    <row r="10761" spans="2:5" ht="50.1" customHeight="1">
      <c r="B10761" s="92">
        <v>37737</v>
      </c>
      <c r="C10761" s="92" t="s">
        <v>21580</v>
      </c>
      <c r="D10761" s="92" t="s">
        <v>16114</v>
      </c>
      <c r="E10761" s="104">
        <v>31866.22</v>
      </c>
    </row>
    <row r="10762" spans="2:5" ht="50.1" customHeight="1">
      <c r="B10762" s="92">
        <v>25014</v>
      </c>
      <c r="C10762" s="92" t="s">
        <v>21581</v>
      </c>
      <c r="D10762" s="92" t="s">
        <v>16114</v>
      </c>
      <c r="E10762" s="104">
        <v>66742.47</v>
      </c>
    </row>
    <row r="10763" spans="2:5" ht="50.1" customHeight="1">
      <c r="B10763" s="92">
        <v>25013</v>
      </c>
      <c r="C10763" s="92" t="s">
        <v>21582</v>
      </c>
      <c r="D10763" s="92" t="s">
        <v>16114</v>
      </c>
      <c r="E10763" s="104">
        <v>69953.17</v>
      </c>
    </row>
    <row r="10764" spans="2:5" ht="50.1" customHeight="1">
      <c r="B10764" s="92">
        <v>14405</v>
      </c>
      <c r="C10764" s="92" t="s">
        <v>21583</v>
      </c>
      <c r="D10764" s="92" t="s">
        <v>16114</v>
      </c>
      <c r="E10764" s="104">
        <v>82113.710000000006</v>
      </c>
    </row>
    <row r="10765" spans="2:5" ht="50.1" customHeight="1">
      <c r="B10765" s="92">
        <v>6253</v>
      </c>
      <c r="C10765" s="92" t="s">
        <v>21584</v>
      </c>
      <c r="D10765" s="92" t="s">
        <v>16114</v>
      </c>
      <c r="E10765" s="104">
        <v>68.900000000000006</v>
      </c>
    </row>
    <row r="10766" spans="2:5" ht="50.1" customHeight="1">
      <c r="B10766" s="92">
        <v>36790</v>
      </c>
      <c r="C10766" s="92" t="s">
        <v>21585</v>
      </c>
      <c r="D10766" s="92" t="s">
        <v>16114</v>
      </c>
      <c r="E10766" s="104">
        <v>193.97</v>
      </c>
    </row>
    <row r="10767" spans="2:5" ht="50.1" customHeight="1">
      <c r="B10767" s="92">
        <v>20271</v>
      </c>
      <c r="C10767" s="92" t="s">
        <v>21586</v>
      </c>
      <c r="D10767" s="92" t="s">
        <v>16114</v>
      </c>
      <c r="E10767" s="104">
        <v>507.92</v>
      </c>
    </row>
    <row r="10768" spans="2:5" ht="50.1" customHeight="1">
      <c r="B10768" s="92">
        <v>10423</v>
      </c>
      <c r="C10768" s="92" t="s">
        <v>21587</v>
      </c>
      <c r="D10768" s="92" t="s">
        <v>16114</v>
      </c>
      <c r="E10768" s="104">
        <v>315.02</v>
      </c>
    </row>
    <row r="10769" spans="2:5" ht="50.1" customHeight="1">
      <c r="B10769" s="92">
        <v>37589</v>
      </c>
      <c r="C10769" s="92" t="s">
        <v>21588</v>
      </c>
      <c r="D10769" s="92" t="s">
        <v>16114</v>
      </c>
      <c r="E10769" s="104">
        <v>237.66</v>
      </c>
    </row>
    <row r="10770" spans="2:5" ht="50.1" customHeight="1">
      <c r="B10770" s="92">
        <v>11690</v>
      </c>
      <c r="C10770" s="92" t="s">
        <v>21589</v>
      </c>
      <c r="D10770" s="92" t="s">
        <v>16114</v>
      </c>
      <c r="E10770" s="104">
        <v>126.25</v>
      </c>
    </row>
    <row r="10771" spans="2:5" ht="50.1" customHeight="1">
      <c r="B10771" s="92">
        <v>20234</v>
      </c>
      <c r="C10771" s="92" t="s">
        <v>21590</v>
      </c>
      <c r="D10771" s="92" t="s">
        <v>16114</v>
      </c>
      <c r="E10771" s="104">
        <v>159.77000000000001</v>
      </c>
    </row>
    <row r="10772" spans="2:5" ht="50.1" customHeight="1">
      <c r="B10772" s="92">
        <v>4763</v>
      </c>
      <c r="C10772" s="92" t="s">
        <v>21591</v>
      </c>
      <c r="D10772" s="92" t="s">
        <v>16113</v>
      </c>
      <c r="E10772" s="104">
        <v>17.8</v>
      </c>
    </row>
    <row r="10773" spans="2:5" ht="50.1" customHeight="1">
      <c r="B10773" s="92">
        <v>41070</v>
      </c>
      <c r="C10773" s="92" t="s">
        <v>21592</v>
      </c>
      <c r="D10773" s="92" t="s">
        <v>16119</v>
      </c>
      <c r="E10773" s="104">
        <v>3151.89</v>
      </c>
    </row>
    <row r="10774" spans="2:5" ht="50.1" customHeight="1">
      <c r="B10774" s="92">
        <v>14583</v>
      </c>
      <c r="C10774" s="92" t="s">
        <v>21593</v>
      </c>
      <c r="D10774" s="92" t="s">
        <v>16118</v>
      </c>
      <c r="E10774" s="104">
        <v>11.73</v>
      </c>
    </row>
    <row r="10775" spans="2:5" ht="50.1" customHeight="1">
      <c r="B10775" s="92">
        <v>11457</v>
      </c>
      <c r="C10775" s="92" t="s">
        <v>21594</v>
      </c>
      <c r="D10775" s="92" t="s">
        <v>16114</v>
      </c>
      <c r="E10775" s="104">
        <v>23.29</v>
      </c>
    </row>
    <row r="10776" spans="2:5" ht="50.1" customHeight="1">
      <c r="B10776" s="92">
        <v>21121</v>
      </c>
      <c r="C10776" s="92" t="s">
        <v>21595</v>
      </c>
      <c r="D10776" s="92" t="s">
        <v>16114</v>
      </c>
      <c r="E10776" s="104">
        <v>2.02</v>
      </c>
    </row>
    <row r="10777" spans="2:5" ht="50.1" customHeight="1">
      <c r="B10777" s="92">
        <v>38010</v>
      </c>
      <c r="C10777" s="92" t="s">
        <v>21596</v>
      </c>
      <c r="D10777" s="92" t="s">
        <v>16114</v>
      </c>
      <c r="E10777" s="104">
        <v>3.3</v>
      </c>
    </row>
    <row r="10778" spans="2:5" ht="50.1" customHeight="1">
      <c r="B10778" s="92">
        <v>38011</v>
      </c>
      <c r="C10778" s="92" t="s">
        <v>21597</v>
      </c>
      <c r="D10778" s="92" t="s">
        <v>16114</v>
      </c>
      <c r="E10778" s="104">
        <v>6.09</v>
      </c>
    </row>
    <row r="10779" spans="2:5" ht="50.1" customHeight="1">
      <c r="B10779" s="92">
        <v>38012</v>
      </c>
      <c r="C10779" s="92" t="s">
        <v>21598</v>
      </c>
      <c r="D10779" s="92" t="s">
        <v>16114</v>
      </c>
      <c r="E10779" s="104">
        <v>20.81</v>
      </c>
    </row>
    <row r="10780" spans="2:5" ht="50.1" customHeight="1">
      <c r="B10780" s="92">
        <v>38013</v>
      </c>
      <c r="C10780" s="92" t="s">
        <v>21599</v>
      </c>
      <c r="D10780" s="92" t="s">
        <v>16114</v>
      </c>
      <c r="E10780" s="104">
        <v>27.02</v>
      </c>
    </row>
    <row r="10781" spans="2:5" ht="50.1" customHeight="1">
      <c r="B10781" s="92">
        <v>38014</v>
      </c>
      <c r="C10781" s="92" t="s">
        <v>21600</v>
      </c>
      <c r="D10781" s="92" t="s">
        <v>16114</v>
      </c>
      <c r="E10781" s="104">
        <v>43.97</v>
      </c>
    </row>
    <row r="10782" spans="2:5" ht="50.1" customHeight="1">
      <c r="B10782" s="92">
        <v>38015</v>
      </c>
      <c r="C10782" s="92" t="s">
        <v>21601</v>
      </c>
      <c r="D10782" s="92" t="s">
        <v>16114</v>
      </c>
      <c r="E10782" s="104">
        <v>106.17</v>
      </c>
    </row>
    <row r="10783" spans="2:5" ht="50.1" customHeight="1">
      <c r="B10783" s="92">
        <v>38016</v>
      </c>
      <c r="C10783" s="92" t="s">
        <v>21602</v>
      </c>
      <c r="D10783" s="92" t="s">
        <v>16114</v>
      </c>
      <c r="E10783" s="104">
        <v>129.18</v>
      </c>
    </row>
    <row r="10784" spans="2:5" ht="50.1" customHeight="1">
      <c r="B10784" s="92">
        <v>12741</v>
      </c>
      <c r="C10784" s="92" t="s">
        <v>21603</v>
      </c>
      <c r="D10784" s="92" t="s">
        <v>16114</v>
      </c>
      <c r="E10784" s="104">
        <v>802.19</v>
      </c>
    </row>
    <row r="10785" spans="2:5" ht="50.1" customHeight="1">
      <c r="B10785" s="92">
        <v>12733</v>
      </c>
      <c r="C10785" s="92" t="s">
        <v>21604</v>
      </c>
      <c r="D10785" s="92" t="s">
        <v>16114</v>
      </c>
      <c r="E10785" s="104">
        <v>4.03</v>
      </c>
    </row>
    <row r="10786" spans="2:5" ht="50.1" customHeight="1">
      <c r="B10786" s="92">
        <v>12734</v>
      </c>
      <c r="C10786" s="92" t="s">
        <v>21605</v>
      </c>
      <c r="D10786" s="92" t="s">
        <v>16114</v>
      </c>
      <c r="E10786" s="104">
        <v>8.6</v>
      </c>
    </row>
    <row r="10787" spans="2:5" ht="50.1" customHeight="1">
      <c r="B10787" s="92">
        <v>12735</v>
      </c>
      <c r="C10787" s="92" t="s">
        <v>21606</v>
      </c>
      <c r="D10787" s="92" t="s">
        <v>16114</v>
      </c>
      <c r="E10787" s="104">
        <v>14.15</v>
      </c>
    </row>
    <row r="10788" spans="2:5" ht="50.1" customHeight="1">
      <c r="B10788" s="92">
        <v>12736</v>
      </c>
      <c r="C10788" s="92" t="s">
        <v>21607</v>
      </c>
      <c r="D10788" s="92" t="s">
        <v>16114</v>
      </c>
      <c r="E10788" s="104">
        <v>32.35</v>
      </c>
    </row>
    <row r="10789" spans="2:5" ht="50.1" customHeight="1">
      <c r="B10789" s="92">
        <v>12737</v>
      </c>
      <c r="C10789" s="92" t="s">
        <v>21608</v>
      </c>
      <c r="D10789" s="92" t="s">
        <v>16114</v>
      </c>
      <c r="E10789" s="104">
        <v>41.68</v>
      </c>
    </row>
    <row r="10790" spans="2:5" ht="50.1" customHeight="1">
      <c r="B10790" s="92">
        <v>12738</v>
      </c>
      <c r="C10790" s="92" t="s">
        <v>21609</v>
      </c>
      <c r="D10790" s="92" t="s">
        <v>16114</v>
      </c>
      <c r="E10790" s="104">
        <v>82.38</v>
      </c>
    </row>
    <row r="10791" spans="2:5" ht="50.1" customHeight="1">
      <c r="B10791" s="92">
        <v>12739</v>
      </c>
      <c r="C10791" s="92" t="s">
        <v>21610</v>
      </c>
      <c r="D10791" s="92" t="s">
        <v>16114</v>
      </c>
      <c r="E10791" s="104">
        <v>234.5</v>
      </c>
    </row>
    <row r="10792" spans="2:5" ht="50.1" customHeight="1">
      <c r="B10792" s="92">
        <v>12740</v>
      </c>
      <c r="C10792" s="92" t="s">
        <v>21611</v>
      </c>
      <c r="D10792" s="92" t="s">
        <v>16114</v>
      </c>
      <c r="E10792" s="104">
        <v>366.89</v>
      </c>
    </row>
    <row r="10793" spans="2:5" ht="50.1" customHeight="1">
      <c r="B10793" s="92">
        <v>6297</v>
      </c>
      <c r="C10793" s="92" t="s">
        <v>21612</v>
      </c>
      <c r="D10793" s="92" t="s">
        <v>16114</v>
      </c>
      <c r="E10793" s="104">
        <v>26.16</v>
      </c>
    </row>
    <row r="10794" spans="2:5" ht="50.1" customHeight="1">
      <c r="B10794" s="92">
        <v>6296</v>
      </c>
      <c r="C10794" s="92" t="s">
        <v>21613</v>
      </c>
      <c r="D10794" s="92" t="s">
        <v>16114</v>
      </c>
      <c r="E10794" s="104">
        <v>20.65</v>
      </c>
    </row>
    <row r="10795" spans="2:5" ht="50.1" customHeight="1">
      <c r="B10795" s="92">
        <v>6294</v>
      </c>
      <c r="C10795" s="92" t="s">
        <v>21614</v>
      </c>
      <c r="D10795" s="92" t="s">
        <v>16114</v>
      </c>
      <c r="E10795" s="104">
        <v>5.88</v>
      </c>
    </row>
    <row r="10796" spans="2:5" ht="50.1" customHeight="1">
      <c r="B10796" s="92">
        <v>6323</v>
      </c>
      <c r="C10796" s="92" t="s">
        <v>21615</v>
      </c>
      <c r="D10796" s="92" t="s">
        <v>16114</v>
      </c>
      <c r="E10796" s="104">
        <v>13.49</v>
      </c>
    </row>
    <row r="10797" spans="2:5" ht="50.1" customHeight="1">
      <c r="B10797" s="92">
        <v>6299</v>
      </c>
      <c r="C10797" s="92" t="s">
        <v>21616</v>
      </c>
      <c r="D10797" s="92" t="s">
        <v>16114</v>
      </c>
      <c r="E10797" s="104">
        <v>78.680000000000007</v>
      </c>
    </row>
    <row r="10798" spans="2:5" ht="50.1" customHeight="1">
      <c r="B10798" s="92">
        <v>6298</v>
      </c>
      <c r="C10798" s="92" t="s">
        <v>21617</v>
      </c>
      <c r="D10798" s="92" t="s">
        <v>16114</v>
      </c>
      <c r="E10798" s="104">
        <v>41.43</v>
      </c>
    </row>
    <row r="10799" spans="2:5" ht="50.1" customHeight="1">
      <c r="B10799" s="92">
        <v>6295</v>
      </c>
      <c r="C10799" s="92" t="s">
        <v>21618</v>
      </c>
      <c r="D10799" s="92" t="s">
        <v>16114</v>
      </c>
      <c r="E10799" s="104">
        <v>8.3800000000000008</v>
      </c>
    </row>
    <row r="10800" spans="2:5" ht="50.1" customHeight="1">
      <c r="B10800" s="92">
        <v>6322</v>
      </c>
      <c r="C10800" s="92" t="s">
        <v>21619</v>
      </c>
      <c r="D10800" s="92" t="s">
        <v>16114</v>
      </c>
      <c r="E10800" s="104">
        <v>105.38</v>
      </c>
    </row>
    <row r="10801" spans="2:5" ht="50.1" customHeight="1">
      <c r="B10801" s="92">
        <v>6300</v>
      </c>
      <c r="C10801" s="92" t="s">
        <v>21620</v>
      </c>
      <c r="D10801" s="92" t="s">
        <v>16114</v>
      </c>
      <c r="E10801" s="104">
        <v>194.28</v>
      </c>
    </row>
    <row r="10802" spans="2:5" ht="50.1" customHeight="1">
      <c r="B10802" s="92">
        <v>6321</v>
      </c>
      <c r="C10802" s="92" t="s">
        <v>21621</v>
      </c>
      <c r="D10802" s="92" t="s">
        <v>16114</v>
      </c>
      <c r="E10802" s="104">
        <v>277.52</v>
      </c>
    </row>
    <row r="10803" spans="2:5" ht="50.1" customHeight="1">
      <c r="B10803" s="92">
        <v>6301</v>
      </c>
      <c r="C10803" s="92" t="s">
        <v>21622</v>
      </c>
      <c r="D10803" s="92" t="s">
        <v>16114</v>
      </c>
      <c r="E10803" s="104">
        <v>650.48</v>
      </c>
    </row>
    <row r="10804" spans="2:5" ht="50.1" customHeight="1">
      <c r="B10804" s="92">
        <v>7105</v>
      </c>
      <c r="C10804" s="92" t="s">
        <v>21623</v>
      </c>
      <c r="D10804" s="92" t="s">
        <v>16114</v>
      </c>
      <c r="E10804" s="104">
        <v>22.69</v>
      </c>
    </row>
    <row r="10805" spans="2:5" ht="50.1" customHeight="1">
      <c r="B10805" s="92">
        <v>20183</v>
      </c>
      <c r="C10805" s="92" t="s">
        <v>21624</v>
      </c>
      <c r="D10805" s="92" t="s">
        <v>16114</v>
      </c>
      <c r="E10805" s="104">
        <v>29.88</v>
      </c>
    </row>
    <row r="10806" spans="2:5" ht="50.1" customHeight="1">
      <c r="B10806" s="92">
        <v>38448</v>
      </c>
      <c r="C10806" s="92" t="s">
        <v>21625</v>
      </c>
      <c r="D10806" s="92" t="s">
        <v>16114</v>
      </c>
      <c r="E10806" s="104">
        <v>140.38999999999999</v>
      </c>
    </row>
    <row r="10807" spans="2:5" ht="50.1" customHeight="1">
      <c r="B10807" s="92">
        <v>20182</v>
      </c>
      <c r="C10807" s="92" t="s">
        <v>21626</v>
      </c>
      <c r="D10807" s="92" t="s">
        <v>16114</v>
      </c>
      <c r="E10807" s="104">
        <v>17.05</v>
      </c>
    </row>
    <row r="10808" spans="2:5" ht="50.1" customHeight="1">
      <c r="B10808" s="92">
        <v>7119</v>
      </c>
      <c r="C10808" s="92" t="s">
        <v>21627</v>
      </c>
      <c r="D10808" s="92" t="s">
        <v>16114</v>
      </c>
      <c r="E10808" s="104">
        <v>6.03</v>
      </c>
    </row>
    <row r="10809" spans="2:5" ht="50.1" customHeight="1">
      <c r="B10809" s="92">
        <v>7120</v>
      </c>
      <c r="C10809" s="92" t="s">
        <v>21628</v>
      </c>
      <c r="D10809" s="92" t="s">
        <v>16114</v>
      </c>
      <c r="E10809" s="104">
        <v>4.1399999999999997</v>
      </c>
    </row>
    <row r="10810" spans="2:5" ht="50.1" customHeight="1">
      <c r="B10810" s="92">
        <v>6319</v>
      </c>
      <c r="C10810" s="92" t="s">
        <v>21629</v>
      </c>
      <c r="D10810" s="92" t="s">
        <v>16114</v>
      </c>
      <c r="E10810" s="104">
        <v>30.73</v>
      </c>
    </row>
    <row r="10811" spans="2:5" ht="50.1" customHeight="1">
      <c r="B10811" s="92">
        <v>6304</v>
      </c>
      <c r="C10811" s="92" t="s">
        <v>21630</v>
      </c>
      <c r="D10811" s="92" t="s">
        <v>16114</v>
      </c>
      <c r="E10811" s="104">
        <v>30.73</v>
      </c>
    </row>
    <row r="10812" spans="2:5" ht="50.1" customHeight="1">
      <c r="B10812" s="92">
        <v>21116</v>
      </c>
      <c r="C10812" s="92" t="s">
        <v>21631</v>
      </c>
      <c r="D10812" s="92" t="s">
        <v>16114</v>
      </c>
      <c r="E10812" s="104">
        <v>23.27</v>
      </c>
    </row>
    <row r="10813" spans="2:5" ht="50.1" customHeight="1">
      <c r="B10813" s="92">
        <v>6320</v>
      </c>
      <c r="C10813" s="92" t="s">
        <v>21632</v>
      </c>
      <c r="D10813" s="92" t="s">
        <v>16114</v>
      </c>
      <c r="E10813" s="104">
        <v>15.82</v>
      </c>
    </row>
    <row r="10814" spans="2:5" ht="50.1" customHeight="1">
      <c r="B10814" s="92">
        <v>6303</v>
      </c>
      <c r="C10814" s="92" t="s">
        <v>21633</v>
      </c>
      <c r="D10814" s="92" t="s">
        <v>16114</v>
      </c>
      <c r="E10814" s="104">
        <v>15.82</v>
      </c>
    </row>
    <row r="10815" spans="2:5" ht="50.1" customHeight="1">
      <c r="B10815" s="92">
        <v>6308</v>
      </c>
      <c r="C10815" s="92" t="s">
        <v>21634</v>
      </c>
      <c r="D10815" s="92" t="s">
        <v>16114</v>
      </c>
      <c r="E10815" s="104">
        <v>85.04</v>
      </c>
    </row>
    <row r="10816" spans="2:5" ht="50.1" customHeight="1">
      <c r="B10816" s="92">
        <v>6317</v>
      </c>
      <c r="C10816" s="92" t="s">
        <v>21635</v>
      </c>
      <c r="D10816" s="92" t="s">
        <v>16114</v>
      </c>
      <c r="E10816" s="104">
        <v>85.04</v>
      </c>
    </row>
    <row r="10817" spans="2:5" ht="50.1" customHeight="1">
      <c r="B10817" s="92">
        <v>6307</v>
      </c>
      <c r="C10817" s="92" t="s">
        <v>21636</v>
      </c>
      <c r="D10817" s="92" t="s">
        <v>16114</v>
      </c>
      <c r="E10817" s="104">
        <v>85.04</v>
      </c>
    </row>
    <row r="10818" spans="2:5" ht="50.1" customHeight="1">
      <c r="B10818" s="92">
        <v>6309</v>
      </c>
      <c r="C10818" s="92" t="s">
        <v>21637</v>
      </c>
      <c r="D10818" s="92" t="s">
        <v>16114</v>
      </c>
      <c r="E10818" s="104">
        <v>87.51</v>
      </c>
    </row>
    <row r="10819" spans="2:5" ht="50.1" customHeight="1">
      <c r="B10819" s="92">
        <v>6318</v>
      </c>
      <c r="C10819" s="92" t="s">
        <v>21638</v>
      </c>
      <c r="D10819" s="92" t="s">
        <v>16114</v>
      </c>
      <c r="E10819" s="104">
        <v>45.87</v>
      </c>
    </row>
    <row r="10820" spans="2:5" ht="50.1" customHeight="1">
      <c r="B10820" s="92">
        <v>6306</v>
      </c>
      <c r="C10820" s="92" t="s">
        <v>21639</v>
      </c>
      <c r="D10820" s="92" t="s">
        <v>16114</v>
      </c>
      <c r="E10820" s="104">
        <v>45.87</v>
      </c>
    </row>
    <row r="10821" spans="2:5" ht="50.1" customHeight="1">
      <c r="B10821" s="92">
        <v>6305</v>
      </c>
      <c r="C10821" s="92" t="s">
        <v>21640</v>
      </c>
      <c r="D10821" s="92" t="s">
        <v>16114</v>
      </c>
      <c r="E10821" s="104">
        <v>45.87</v>
      </c>
    </row>
    <row r="10822" spans="2:5" ht="50.1" customHeight="1">
      <c r="B10822" s="92">
        <v>6302</v>
      </c>
      <c r="C10822" s="92" t="s">
        <v>21641</v>
      </c>
      <c r="D10822" s="92" t="s">
        <v>16114</v>
      </c>
      <c r="E10822" s="104">
        <v>9.73</v>
      </c>
    </row>
    <row r="10823" spans="2:5" ht="50.1" customHeight="1">
      <c r="B10823" s="92">
        <v>6312</v>
      </c>
      <c r="C10823" s="92" t="s">
        <v>21642</v>
      </c>
      <c r="D10823" s="92" t="s">
        <v>16114</v>
      </c>
      <c r="E10823" s="104">
        <v>122.32</v>
      </c>
    </row>
    <row r="10824" spans="2:5" ht="50.1" customHeight="1">
      <c r="B10824" s="92">
        <v>6311</v>
      </c>
      <c r="C10824" s="92" t="s">
        <v>21643</v>
      </c>
      <c r="D10824" s="92" t="s">
        <v>16114</v>
      </c>
      <c r="E10824" s="104">
        <v>122.32</v>
      </c>
    </row>
    <row r="10825" spans="2:5" ht="50.1" customHeight="1">
      <c r="B10825" s="92">
        <v>6310</v>
      </c>
      <c r="C10825" s="92" t="s">
        <v>21644</v>
      </c>
      <c r="D10825" s="92" t="s">
        <v>16114</v>
      </c>
      <c r="E10825" s="104">
        <v>122.32</v>
      </c>
    </row>
    <row r="10826" spans="2:5" ht="50.1" customHeight="1">
      <c r="B10826" s="92">
        <v>6314</v>
      </c>
      <c r="C10826" s="92" t="s">
        <v>21645</v>
      </c>
      <c r="D10826" s="92" t="s">
        <v>16114</v>
      </c>
      <c r="E10826" s="104">
        <v>122.32</v>
      </c>
    </row>
    <row r="10827" spans="2:5" ht="50.1" customHeight="1">
      <c r="B10827" s="92">
        <v>6313</v>
      </c>
      <c r="C10827" s="92" t="s">
        <v>21646</v>
      </c>
      <c r="D10827" s="92" t="s">
        <v>16114</v>
      </c>
      <c r="E10827" s="104">
        <v>122.32</v>
      </c>
    </row>
    <row r="10828" spans="2:5" ht="50.1" customHeight="1">
      <c r="B10828" s="92">
        <v>6315</v>
      </c>
      <c r="C10828" s="92" t="s">
        <v>21647</v>
      </c>
      <c r="D10828" s="92" t="s">
        <v>16114</v>
      </c>
      <c r="E10828" s="104">
        <v>231.61</v>
      </c>
    </row>
    <row r="10829" spans="2:5" ht="50.1" customHeight="1">
      <c r="B10829" s="92">
        <v>6316</v>
      </c>
      <c r="C10829" s="92" t="s">
        <v>21648</v>
      </c>
      <c r="D10829" s="92" t="s">
        <v>16114</v>
      </c>
      <c r="E10829" s="104">
        <v>231.61</v>
      </c>
    </row>
    <row r="10830" spans="2:5" ht="50.1" customHeight="1">
      <c r="B10830" s="92">
        <v>38878</v>
      </c>
      <c r="C10830" s="92" t="s">
        <v>21649</v>
      </c>
      <c r="D10830" s="92" t="s">
        <v>16114</v>
      </c>
      <c r="E10830" s="104">
        <v>13.07</v>
      </c>
    </row>
    <row r="10831" spans="2:5" ht="50.1" customHeight="1">
      <c r="B10831" s="92">
        <v>38879</v>
      </c>
      <c r="C10831" s="92" t="s">
        <v>21650</v>
      </c>
      <c r="D10831" s="92" t="s">
        <v>16114</v>
      </c>
      <c r="E10831" s="104">
        <v>24.51</v>
      </c>
    </row>
    <row r="10832" spans="2:5" ht="50.1" customHeight="1">
      <c r="B10832" s="92">
        <v>38881</v>
      </c>
      <c r="C10832" s="92" t="s">
        <v>21651</v>
      </c>
      <c r="D10832" s="92" t="s">
        <v>16114</v>
      </c>
      <c r="E10832" s="104">
        <v>12.82</v>
      </c>
    </row>
    <row r="10833" spans="2:5" ht="50.1" customHeight="1">
      <c r="B10833" s="92">
        <v>38880</v>
      </c>
      <c r="C10833" s="92" t="s">
        <v>21652</v>
      </c>
      <c r="D10833" s="92" t="s">
        <v>16114</v>
      </c>
      <c r="E10833" s="104">
        <v>13.44</v>
      </c>
    </row>
    <row r="10834" spans="2:5" ht="50.1" customHeight="1">
      <c r="B10834" s="92">
        <v>38882</v>
      </c>
      <c r="C10834" s="92" t="s">
        <v>21653</v>
      </c>
      <c r="D10834" s="92" t="s">
        <v>16114</v>
      </c>
      <c r="E10834" s="104">
        <v>13.92</v>
      </c>
    </row>
    <row r="10835" spans="2:5" ht="50.1" customHeight="1">
      <c r="B10835" s="92">
        <v>38883</v>
      </c>
      <c r="C10835" s="92" t="s">
        <v>21654</v>
      </c>
      <c r="D10835" s="92" t="s">
        <v>16114</v>
      </c>
      <c r="E10835" s="104">
        <v>20.58</v>
      </c>
    </row>
    <row r="10836" spans="2:5" ht="50.1" customHeight="1">
      <c r="B10836" s="92">
        <v>38884</v>
      </c>
      <c r="C10836" s="92" t="s">
        <v>21655</v>
      </c>
      <c r="D10836" s="92" t="s">
        <v>16114</v>
      </c>
      <c r="E10836" s="104">
        <v>22.35</v>
      </c>
    </row>
    <row r="10837" spans="2:5" ht="50.1" customHeight="1">
      <c r="B10837" s="92">
        <v>38885</v>
      </c>
      <c r="C10837" s="92" t="s">
        <v>21656</v>
      </c>
      <c r="D10837" s="92" t="s">
        <v>16114</v>
      </c>
      <c r="E10837" s="104">
        <v>21.62</v>
      </c>
    </row>
    <row r="10838" spans="2:5" ht="50.1" customHeight="1">
      <c r="B10838" s="92">
        <v>38886</v>
      </c>
      <c r="C10838" s="92" t="s">
        <v>21657</v>
      </c>
      <c r="D10838" s="92" t="s">
        <v>16114</v>
      </c>
      <c r="E10838" s="104">
        <v>23.33</v>
      </c>
    </row>
    <row r="10839" spans="2:5" ht="50.1" customHeight="1">
      <c r="B10839" s="92">
        <v>38887</v>
      </c>
      <c r="C10839" s="92" t="s">
        <v>21658</v>
      </c>
      <c r="D10839" s="92" t="s">
        <v>16114</v>
      </c>
      <c r="E10839" s="104">
        <v>20.95</v>
      </c>
    </row>
    <row r="10840" spans="2:5" ht="50.1" customHeight="1">
      <c r="B10840" s="92">
        <v>38888</v>
      </c>
      <c r="C10840" s="92" t="s">
        <v>21659</v>
      </c>
      <c r="D10840" s="92" t="s">
        <v>16114</v>
      </c>
      <c r="E10840" s="104">
        <v>24.91</v>
      </c>
    </row>
    <row r="10841" spans="2:5" ht="50.1" customHeight="1">
      <c r="B10841" s="92">
        <v>38890</v>
      </c>
      <c r="C10841" s="92" t="s">
        <v>21660</v>
      </c>
      <c r="D10841" s="92" t="s">
        <v>16114</v>
      </c>
      <c r="E10841" s="104">
        <v>37.03</v>
      </c>
    </row>
    <row r="10842" spans="2:5" ht="50.1" customHeight="1">
      <c r="B10842" s="92">
        <v>38893</v>
      </c>
      <c r="C10842" s="92" t="s">
        <v>21661</v>
      </c>
      <c r="D10842" s="92" t="s">
        <v>16114</v>
      </c>
      <c r="E10842" s="104">
        <v>29.78</v>
      </c>
    </row>
    <row r="10843" spans="2:5" ht="50.1" customHeight="1">
      <c r="B10843" s="92">
        <v>38894</v>
      </c>
      <c r="C10843" s="92" t="s">
        <v>21662</v>
      </c>
      <c r="D10843" s="92" t="s">
        <v>16114</v>
      </c>
      <c r="E10843" s="104">
        <v>37.82</v>
      </c>
    </row>
    <row r="10844" spans="2:5" ht="50.1" customHeight="1">
      <c r="B10844" s="92">
        <v>38896</v>
      </c>
      <c r="C10844" s="92" t="s">
        <v>21663</v>
      </c>
      <c r="D10844" s="92" t="s">
        <v>16114</v>
      </c>
      <c r="E10844" s="104">
        <v>38.56</v>
      </c>
    </row>
    <row r="10845" spans="2:5" ht="50.1" customHeight="1">
      <c r="B10845" s="92">
        <v>39324</v>
      </c>
      <c r="C10845" s="92" t="s">
        <v>21664</v>
      </c>
      <c r="D10845" s="92" t="s">
        <v>16114</v>
      </c>
      <c r="E10845" s="104">
        <v>4.47</v>
      </c>
    </row>
    <row r="10846" spans="2:5" ht="50.1" customHeight="1">
      <c r="B10846" s="92">
        <v>39325</v>
      </c>
      <c r="C10846" s="92" t="s">
        <v>21665</v>
      </c>
      <c r="D10846" s="92" t="s">
        <v>16114</v>
      </c>
      <c r="E10846" s="104">
        <v>6.77</v>
      </c>
    </row>
    <row r="10847" spans="2:5" ht="50.1" customHeight="1">
      <c r="B10847" s="92">
        <v>39326</v>
      </c>
      <c r="C10847" s="92" t="s">
        <v>21666</v>
      </c>
      <c r="D10847" s="92" t="s">
        <v>16114</v>
      </c>
      <c r="E10847" s="104">
        <v>17.440000000000001</v>
      </c>
    </row>
    <row r="10848" spans="2:5" ht="50.1" customHeight="1">
      <c r="B10848" s="92">
        <v>39327</v>
      </c>
      <c r="C10848" s="92" t="s">
        <v>21667</v>
      </c>
      <c r="D10848" s="92" t="s">
        <v>16114</v>
      </c>
      <c r="E10848" s="104">
        <v>26.42</v>
      </c>
    </row>
    <row r="10849" spans="2:5" ht="50.1" customHeight="1">
      <c r="B10849" s="92">
        <v>20176</v>
      </c>
      <c r="C10849" s="92" t="s">
        <v>21668</v>
      </c>
      <c r="D10849" s="92" t="s">
        <v>16114</v>
      </c>
      <c r="E10849" s="104">
        <v>25.74</v>
      </c>
    </row>
    <row r="10850" spans="2:5" ht="50.1" customHeight="1">
      <c r="B10850" s="92">
        <v>11378</v>
      </c>
      <c r="C10850" s="92" t="s">
        <v>21669</v>
      </c>
      <c r="D10850" s="92" t="s">
        <v>16114</v>
      </c>
      <c r="E10850" s="104">
        <v>70.02</v>
      </c>
    </row>
    <row r="10851" spans="2:5" ht="50.1" customHeight="1">
      <c r="B10851" s="92">
        <v>11379</v>
      </c>
      <c r="C10851" s="92" t="s">
        <v>21670</v>
      </c>
      <c r="D10851" s="92" t="s">
        <v>16114</v>
      </c>
      <c r="E10851" s="104">
        <v>59.17</v>
      </c>
    </row>
    <row r="10852" spans="2:5" ht="50.1" customHeight="1">
      <c r="B10852" s="92">
        <v>11493</v>
      </c>
      <c r="C10852" s="92" t="s">
        <v>21671</v>
      </c>
      <c r="D10852" s="92" t="s">
        <v>16114</v>
      </c>
      <c r="E10852" s="104">
        <v>34.130000000000003</v>
      </c>
    </row>
    <row r="10853" spans="2:5" ht="50.1" customHeight="1">
      <c r="B10853" s="92">
        <v>42717</v>
      </c>
      <c r="C10853" s="92" t="s">
        <v>21672</v>
      </c>
      <c r="D10853" s="92" t="s">
        <v>16114</v>
      </c>
      <c r="E10853" s="104">
        <v>239.68</v>
      </c>
    </row>
    <row r="10854" spans="2:5" ht="50.1" customHeight="1">
      <c r="B10854" s="92">
        <v>42718</v>
      </c>
      <c r="C10854" s="92" t="s">
        <v>21673</v>
      </c>
      <c r="D10854" s="92" t="s">
        <v>16114</v>
      </c>
      <c r="E10854" s="104">
        <v>266.08999999999997</v>
      </c>
    </row>
    <row r="10855" spans="2:5" ht="50.1" customHeight="1">
      <c r="B10855" s="92">
        <v>7106</v>
      </c>
      <c r="C10855" s="92" t="s">
        <v>21674</v>
      </c>
      <c r="D10855" s="92" t="s">
        <v>16114</v>
      </c>
      <c r="E10855" s="104">
        <v>98.15</v>
      </c>
    </row>
    <row r="10856" spans="2:5" ht="50.1" customHeight="1">
      <c r="B10856" s="92">
        <v>7104</v>
      </c>
      <c r="C10856" s="92" t="s">
        <v>21675</v>
      </c>
      <c r="D10856" s="92" t="s">
        <v>16114</v>
      </c>
      <c r="E10856" s="104">
        <v>2.04</v>
      </c>
    </row>
    <row r="10857" spans="2:5" ht="50.1" customHeight="1">
      <c r="B10857" s="92">
        <v>7136</v>
      </c>
      <c r="C10857" s="92" t="s">
        <v>21676</v>
      </c>
      <c r="D10857" s="92" t="s">
        <v>16114</v>
      </c>
      <c r="E10857" s="104">
        <v>3.84</v>
      </c>
    </row>
    <row r="10858" spans="2:5" ht="50.1" customHeight="1">
      <c r="B10858" s="92">
        <v>7128</v>
      </c>
      <c r="C10858" s="92" t="s">
        <v>21677</v>
      </c>
      <c r="D10858" s="92" t="s">
        <v>16114</v>
      </c>
      <c r="E10858" s="104">
        <v>6.3</v>
      </c>
    </row>
    <row r="10859" spans="2:5" ht="50.1" customHeight="1">
      <c r="B10859" s="92">
        <v>7108</v>
      </c>
      <c r="C10859" s="92" t="s">
        <v>21678</v>
      </c>
      <c r="D10859" s="92" t="s">
        <v>16114</v>
      </c>
      <c r="E10859" s="104">
        <v>6.74</v>
      </c>
    </row>
    <row r="10860" spans="2:5" ht="50.1" customHeight="1">
      <c r="B10860" s="92">
        <v>7129</v>
      </c>
      <c r="C10860" s="92" t="s">
        <v>21679</v>
      </c>
      <c r="D10860" s="92" t="s">
        <v>16114</v>
      </c>
      <c r="E10860" s="104">
        <v>5.61</v>
      </c>
    </row>
    <row r="10861" spans="2:5" ht="50.1" customHeight="1">
      <c r="B10861" s="92">
        <v>7130</v>
      </c>
      <c r="C10861" s="92" t="s">
        <v>21680</v>
      </c>
      <c r="D10861" s="92" t="s">
        <v>16114</v>
      </c>
      <c r="E10861" s="104">
        <v>9.14</v>
      </c>
    </row>
    <row r="10862" spans="2:5" ht="50.1" customHeight="1">
      <c r="B10862" s="92">
        <v>7131</v>
      </c>
      <c r="C10862" s="92" t="s">
        <v>21681</v>
      </c>
      <c r="D10862" s="92" t="s">
        <v>16114</v>
      </c>
      <c r="E10862" s="104">
        <v>11.22</v>
      </c>
    </row>
    <row r="10863" spans="2:5" ht="50.1" customHeight="1">
      <c r="B10863" s="92">
        <v>7132</v>
      </c>
      <c r="C10863" s="92" t="s">
        <v>21682</v>
      </c>
      <c r="D10863" s="92" t="s">
        <v>16114</v>
      </c>
      <c r="E10863" s="104">
        <v>31.15</v>
      </c>
    </row>
    <row r="10864" spans="2:5" ht="50.1" customHeight="1">
      <c r="B10864" s="92">
        <v>7133</v>
      </c>
      <c r="C10864" s="92" t="s">
        <v>21683</v>
      </c>
      <c r="D10864" s="92" t="s">
        <v>16114</v>
      </c>
      <c r="E10864" s="104">
        <v>48.38</v>
      </c>
    </row>
    <row r="10865" spans="2:5" ht="50.1" customHeight="1">
      <c r="B10865" s="92">
        <v>37420</v>
      </c>
      <c r="C10865" s="92" t="s">
        <v>21684</v>
      </c>
      <c r="D10865" s="92" t="s">
        <v>16114</v>
      </c>
      <c r="E10865" s="104">
        <v>28.81</v>
      </c>
    </row>
    <row r="10866" spans="2:5" ht="50.1" customHeight="1">
      <c r="B10866" s="92">
        <v>37421</v>
      </c>
      <c r="C10866" s="92" t="s">
        <v>21685</v>
      </c>
      <c r="D10866" s="92" t="s">
        <v>16114</v>
      </c>
      <c r="E10866" s="104">
        <v>39.369999999999997</v>
      </c>
    </row>
    <row r="10867" spans="2:5" ht="50.1" customHeight="1">
      <c r="B10867" s="92">
        <v>37422</v>
      </c>
      <c r="C10867" s="92" t="s">
        <v>21686</v>
      </c>
      <c r="D10867" s="92" t="s">
        <v>16114</v>
      </c>
      <c r="E10867" s="104">
        <v>36.85</v>
      </c>
    </row>
    <row r="10868" spans="2:5" ht="50.1" customHeight="1">
      <c r="B10868" s="92">
        <v>37443</v>
      </c>
      <c r="C10868" s="92" t="s">
        <v>21687</v>
      </c>
      <c r="D10868" s="92" t="s">
        <v>16114</v>
      </c>
      <c r="E10868" s="104">
        <v>122.94</v>
      </c>
    </row>
    <row r="10869" spans="2:5" ht="50.1" customHeight="1">
      <c r="B10869" s="92">
        <v>37444</v>
      </c>
      <c r="C10869" s="92" t="s">
        <v>21688</v>
      </c>
      <c r="D10869" s="92" t="s">
        <v>16114</v>
      </c>
      <c r="E10869" s="104">
        <v>125.03</v>
      </c>
    </row>
    <row r="10870" spans="2:5" ht="50.1" customHeight="1">
      <c r="B10870" s="92">
        <v>37445</v>
      </c>
      <c r="C10870" s="92" t="s">
        <v>21689</v>
      </c>
      <c r="D10870" s="92" t="s">
        <v>16114</v>
      </c>
      <c r="E10870" s="104">
        <v>189.51</v>
      </c>
    </row>
    <row r="10871" spans="2:5" ht="50.1" customHeight="1">
      <c r="B10871" s="92">
        <v>37446</v>
      </c>
      <c r="C10871" s="92" t="s">
        <v>21690</v>
      </c>
      <c r="D10871" s="92" t="s">
        <v>16114</v>
      </c>
      <c r="E10871" s="104">
        <v>206.59</v>
      </c>
    </row>
    <row r="10872" spans="2:5" ht="50.1" customHeight="1">
      <c r="B10872" s="92">
        <v>37447</v>
      </c>
      <c r="C10872" s="92" t="s">
        <v>21691</v>
      </c>
      <c r="D10872" s="92" t="s">
        <v>16114</v>
      </c>
      <c r="E10872" s="104">
        <v>209.83</v>
      </c>
    </row>
    <row r="10873" spans="2:5" ht="50.1" customHeight="1">
      <c r="B10873" s="92">
        <v>37448</v>
      </c>
      <c r="C10873" s="92" t="s">
        <v>21692</v>
      </c>
      <c r="D10873" s="92" t="s">
        <v>16114</v>
      </c>
      <c r="E10873" s="104">
        <v>287.81</v>
      </c>
    </row>
    <row r="10874" spans="2:5" ht="50.1" customHeight="1">
      <c r="B10874" s="92">
        <v>37440</v>
      </c>
      <c r="C10874" s="92" t="s">
        <v>21693</v>
      </c>
      <c r="D10874" s="92" t="s">
        <v>16114</v>
      </c>
      <c r="E10874" s="104">
        <v>97.58</v>
      </c>
    </row>
    <row r="10875" spans="2:5" ht="50.1" customHeight="1">
      <c r="B10875" s="92">
        <v>37441</v>
      </c>
      <c r="C10875" s="92" t="s">
        <v>21694</v>
      </c>
      <c r="D10875" s="92" t="s">
        <v>16114</v>
      </c>
      <c r="E10875" s="104">
        <v>97.58</v>
      </c>
    </row>
    <row r="10876" spans="2:5" ht="50.1" customHeight="1">
      <c r="B10876" s="92">
        <v>37442</v>
      </c>
      <c r="C10876" s="92" t="s">
        <v>21695</v>
      </c>
      <c r="D10876" s="92" t="s">
        <v>16114</v>
      </c>
      <c r="E10876" s="104">
        <v>117.53</v>
      </c>
    </row>
    <row r="10877" spans="2:5" ht="50.1" customHeight="1">
      <c r="B10877" s="92">
        <v>38017</v>
      </c>
      <c r="C10877" s="92" t="s">
        <v>21696</v>
      </c>
      <c r="D10877" s="92" t="s">
        <v>16114</v>
      </c>
      <c r="E10877" s="104">
        <v>6.36</v>
      </c>
    </row>
    <row r="10878" spans="2:5" ht="50.1" customHeight="1">
      <c r="B10878" s="92">
        <v>38018</v>
      </c>
      <c r="C10878" s="92" t="s">
        <v>21697</v>
      </c>
      <c r="D10878" s="92" t="s">
        <v>16114</v>
      </c>
      <c r="E10878" s="104">
        <v>7.02</v>
      </c>
    </row>
    <row r="10879" spans="2:5" ht="50.1" customHeight="1">
      <c r="B10879" s="92">
        <v>39895</v>
      </c>
      <c r="C10879" s="92" t="s">
        <v>21698</v>
      </c>
      <c r="D10879" s="92" t="s">
        <v>16114</v>
      </c>
      <c r="E10879" s="104">
        <v>29.14</v>
      </c>
    </row>
    <row r="10880" spans="2:5" ht="50.1" customHeight="1">
      <c r="B10880" s="92">
        <v>39896</v>
      </c>
      <c r="C10880" s="92" t="s">
        <v>21699</v>
      </c>
      <c r="D10880" s="92" t="s">
        <v>16114</v>
      </c>
      <c r="E10880" s="104">
        <v>42.71</v>
      </c>
    </row>
    <row r="10881" spans="2:5" ht="50.1" customHeight="1">
      <c r="B10881" s="92">
        <v>38873</v>
      </c>
      <c r="C10881" s="92" t="s">
        <v>21700</v>
      </c>
      <c r="D10881" s="92" t="s">
        <v>16114</v>
      </c>
      <c r="E10881" s="104">
        <v>11.6</v>
      </c>
    </row>
    <row r="10882" spans="2:5" ht="50.1" customHeight="1">
      <c r="B10882" s="92">
        <v>38874</v>
      </c>
      <c r="C10882" s="92" t="s">
        <v>21701</v>
      </c>
      <c r="D10882" s="92" t="s">
        <v>16114</v>
      </c>
      <c r="E10882" s="104">
        <v>14.1</v>
      </c>
    </row>
    <row r="10883" spans="2:5" ht="50.1" customHeight="1">
      <c r="B10883" s="92">
        <v>38875</v>
      </c>
      <c r="C10883" s="92" t="s">
        <v>21702</v>
      </c>
      <c r="D10883" s="92" t="s">
        <v>16114</v>
      </c>
      <c r="E10883" s="104">
        <v>24.92</v>
      </c>
    </row>
    <row r="10884" spans="2:5" ht="50.1" customHeight="1">
      <c r="B10884" s="92">
        <v>38876</v>
      </c>
      <c r="C10884" s="92" t="s">
        <v>21703</v>
      </c>
      <c r="D10884" s="92" t="s">
        <v>16114</v>
      </c>
      <c r="E10884" s="104">
        <v>33.53</v>
      </c>
    </row>
    <row r="10885" spans="2:5" ht="50.1" customHeight="1">
      <c r="B10885" s="92">
        <v>39000</v>
      </c>
      <c r="C10885" s="92" t="s">
        <v>21704</v>
      </c>
      <c r="D10885" s="92" t="s">
        <v>16114</v>
      </c>
      <c r="E10885" s="104">
        <v>22.9</v>
      </c>
    </row>
    <row r="10886" spans="2:5" ht="50.1" customHeight="1">
      <c r="B10886" s="92">
        <v>38674</v>
      </c>
      <c r="C10886" s="92" t="s">
        <v>21705</v>
      </c>
      <c r="D10886" s="92" t="s">
        <v>16114</v>
      </c>
      <c r="E10886" s="104">
        <v>22.12</v>
      </c>
    </row>
    <row r="10887" spans="2:5" ht="50.1" customHeight="1">
      <c r="B10887" s="92">
        <v>38911</v>
      </c>
      <c r="C10887" s="92" t="s">
        <v>21706</v>
      </c>
      <c r="D10887" s="92" t="s">
        <v>16114</v>
      </c>
      <c r="E10887" s="104">
        <v>41.58</v>
      </c>
    </row>
    <row r="10888" spans="2:5" ht="50.1" customHeight="1">
      <c r="B10888" s="92">
        <v>38912</v>
      </c>
      <c r="C10888" s="92" t="s">
        <v>21707</v>
      </c>
      <c r="D10888" s="92" t="s">
        <v>16114</v>
      </c>
      <c r="E10888" s="104">
        <v>52.85</v>
      </c>
    </row>
    <row r="10889" spans="2:5" ht="50.1" customHeight="1">
      <c r="B10889" s="92">
        <v>38019</v>
      </c>
      <c r="C10889" s="92" t="s">
        <v>21708</v>
      </c>
      <c r="D10889" s="92" t="s">
        <v>16114</v>
      </c>
      <c r="E10889" s="104">
        <v>5.54</v>
      </c>
    </row>
    <row r="10890" spans="2:5" ht="50.1" customHeight="1">
      <c r="B10890" s="92">
        <v>38020</v>
      </c>
      <c r="C10890" s="92" t="s">
        <v>21709</v>
      </c>
      <c r="D10890" s="92" t="s">
        <v>16114</v>
      </c>
      <c r="E10890" s="104">
        <v>7.02</v>
      </c>
    </row>
    <row r="10891" spans="2:5" ht="50.1" customHeight="1">
      <c r="B10891" s="92">
        <v>38454</v>
      </c>
      <c r="C10891" s="92" t="s">
        <v>21710</v>
      </c>
      <c r="D10891" s="92" t="s">
        <v>16114</v>
      </c>
      <c r="E10891" s="104">
        <v>4.18</v>
      </c>
    </row>
    <row r="10892" spans="2:5" ht="50.1" customHeight="1">
      <c r="B10892" s="92">
        <v>38455</v>
      </c>
      <c r="C10892" s="92" t="s">
        <v>21711</v>
      </c>
      <c r="D10892" s="92" t="s">
        <v>16114</v>
      </c>
      <c r="E10892" s="104">
        <v>3.82</v>
      </c>
    </row>
    <row r="10893" spans="2:5" ht="50.1" customHeight="1">
      <c r="B10893" s="92">
        <v>38462</v>
      </c>
      <c r="C10893" s="92" t="s">
        <v>21712</v>
      </c>
      <c r="D10893" s="92" t="s">
        <v>16114</v>
      </c>
      <c r="E10893" s="104">
        <v>107.98</v>
      </c>
    </row>
    <row r="10894" spans="2:5" ht="50.1" customHeight="1">
      <c r="B10894" s="92">
        <v>36362</v>
      </c>
      <c r="C10894" s="92" t="s">
        <v>21713</v>
      </c>
      <c r="D10894" s="92" t="s">
        <v>16114</v>
      </c>
      <c r="E10894" s="104">
        <v>1.64</v>
      </c>
    </row>
    <row r="10895" spans="2:5" ht="50.1" customHeight="1">
      <c r="B10895" s="92">
        <v>36298</v>
      </c>
      <c r="C10895" s="92" t="s">
        <v>21714</v>
      </c>
      <c r="D10895" s="92" t="s">
        <v>16114</v>
      </c>
      <c r="E10895" s="104">
        <v>2.4300000000000002</v>
      </c>
    </row>
    <row r="10896" spans="2:5" ht="50.1" customHeight="1">
      <c r="B10896" s="92">
        <v>38456</v>
      </c>
      <c r="C10896" s="92" t="s">
        <v>21715</v>
      </c>
      <c r="D10896" s="92" t="s">
        <v>16114</v>
      </c>
      <c r="E10896" s="104">
        <v>3.97</v>
      </c>
    </row>
    <row r="10897" spans="2:5" ht="50.1" customHeight="1">
      <c r="B10897" s="92">
        <v>38457</v>
      </c>
      <c r="C10897" s="92" t="s">
        <v>21716</v>
      </c>
      <c r="D10897" s="92" t="s">
        <v>16114</v>
      </c>
      <c r="E10897" s="104">
        <v>8.9499999999999993</v>
      </c>
    </row>
    <row r="10898" spans="2:5" ht="50.1" customHeight="1">
      <c r="B10898" s="92">
        <v>38458</v>
      </c>
      <c r="C10898" s="92" t="s">
        <v>21717</v>
      </c>
      <c r="D10898" s="92" t="s">
        <v>16114</v>
      </c>
      <c r="E10898" s="104">
        <v>12</v>
      </c>
    </row>
    <row r="10899" spans="2:5" ht="50.1" customHeight="1">
      <c r="B10899" s="92">
        <v>38459</v>
      </c>
      <c r="C10899" s="92" t="s">
        <v>21718</v>
      </c>
      <c r="D10899" s="92" t="s">
        <v>16114</v>
      </c>
      <c r="E10899" s="104">
        <v>21.18</v>
      </c>
    </row>
    <row r="10900" spans="2:5" ht="50.1" customHeight="1">
      <c r="B10900" s="92">
        <v>38460</v>
      </c>
      <c r="C10900" s="92" t="s">
        <v>21719</v>
      </c>
      <c r="D10900" s="92" t="s">
        <v>16114</v>
      </c>
      <c r="E10900" s="104">
        <v>44.23</v>
      </c>
    </row>
    <row r="10901" spans="2:5" ht="50.1" customHeight="1">
      <c r="B10901" s="92">
        <v>38461</v>
      </c>
      <c r="C10901" s="92" t="s">
        <v>21720</v>
      </c>
      <c r="D10901" s="92" t="s">
        <v>16114</v>
      </c>
      <c r="E10901" s="104">
        <v>67.47</v>
      </c>
    </row>
    <row r="10902" spans="2:5" ht="50.1" customHeight="1">
      <c r="B10902" s="92">
        <v>7094</v>
      </c>
      <c r="C10902" s="92" t="s">
        <v>21721</v>
      </c>
      <c r="D10902" s="92" t="s">
        <v>16114</v>
      </c>
      <c r="E10902" s="104">
        <v>7.07</v>
      </c>
    </row>
    <row r="10903" spans="2:5" ht="50.1" customHeight="1">
      <c r="B10903" s="92">
        <v>7116</v>
      </c>
      <c r="C10903" s="92" t="s">
        <v>21722</v>
      </c>
      <c r="D10903" s="92" t="s">
        <v>16114</v>
      </c>
      <c r="E10903" s="104">
        <v>1.92</v>
      </c>
    </row>
    <row r="10904" spans="2:5" ht="50.1" customHeight="1">
      <c r="B10904" s="92">
        <v>7118</v>
      </c>
      <c r="C10904" s="92" t="s">
        <v>21723</v>
      </c>
      <c r="D10904" s="92" t="s">
        <v>16114</v>
      </c>
      <c r="E10904" s="104">
        <v>15.61</v>
      </c>
    </row>
    <row r="10905" spans="2:5" ht="50.1" customHeight="1">
      <c r="B10905" s="92">
        <v>7117</v>
      </c>
      <c r="C10905" s="92" t="s">
        <v>21724</v>
      </c>
      <c r="D10905" s="92" t="s">
        <v>16114</v>
      </c>
      <c r="E10905" s="104">
        <v>13.87</v>
      </c>
    </row>
    <row r="10906" spans="2:5" ht="50.1" customHeight="1">
      <c r="B10906" s="92">
        <v>7098</v>
      </c>
      <c r="C10906" s="92" t="s">
        <v>21725</v>
      </c>
      <c r="D10906" s="92" t="s">
        <v>16114</v>
      </c>
      <c r="E10906" s="104">
        <v>1.93</v>
      </c>
    </row>
    <row r="10907" spans="2:5" ht="50.1" customHeight="1">
      <c r="B10907" s="92">
        <v>7110</v>
      </c>
      <c r="C10907" s="92" t="s">
        <v>21726</v>
      </c>
      <c r="D10907" s="92" t="s">
        <v>16114</v>
      </c>
      <c r="E10907" s="104">
        <v>33.94</v>
      </c>
    </row>
    <row r="10908" spans="2:5" ht="50.1" customHeight="1">
      <c r="B10908" s="92">
        <v>7123</v>
      </c>
      <c r="C10908" s="92" t="s">
        <v>21727</v>
      </c>
      <c r="D10908" s="92" t="s">
        <v>16114</v>
      </c>
      <c r="E10908" s="104">
        <v>2.4900000000000002</v>
      </c>
    </row>
    <row r="10909" spans="2:5" ht="50.1" customHeight="1">
      <c r="B10909" s="92">
        <v>7121</v>
      </c>
      <c r="C10909" s="92" t="s">
        <v>21728</v>
      </c>
      <c r="D10909" s="92" t="s">
        <v>16114</v>
      </c>
      <c r="E10909" s="104">
        <v>6.13</v>
      </c>
    </row>
    <row r="10910" spans="2:5" ht="50.1" customHeight="1">
      <c r="B10910" s="92">
        <v>7137</v>
      </c>
      <c r="C10910" s="92" t="s">
        <v>21729</v>
      </c>
      <c r="D10910" s="92" t="s">
        <v>16114</v>
      </c>
      <c r="E10910" s="104">
        <v>5.52</v>
      </c>
    </row>
    <row r="10911" spans="2:5" ht="50.1" customHeight="1">
      <c r="B10911" s="92">
        <v>7122</v>
      </c>
      <c r="C10911" s="92" t="s">
        <v>21730</v>
      </c>
      <c r="D10911" s="92" t="s">
        <v>16114</v>
      </c>
      <c r="E10911" s="104">
        <v>6.9</v>
      </c>
    </row>
    <row r="10912" spans="2:5" ht="50.1" customHeight="1">
      <c r="B10912" s="92">
        <v>7114</v>
      </c>
      <c r="C10912" s="92" t="s">
        <v>21731</v>
      </c>
      <c r="D10912" s="92" t="s">
        <v>16114</v>
      </c>
      <c r="E10912" s="104">
        <v>10.63</v>
      </c>
    </row>
    <row r="10913" spans="2:5" ht="50.1" customHeight="1">
      <c r="B10913" s="92">
        <v>7109</v>
      </c>
      <c r="C10913" s="92" t="s">
        <v>21732</v>
      </c>
      <c r="D10913" s="92" t="s">
        <v>16114</v>
      </c>
      <c r="E10913" s="104">
        <v>1.86</v>
      </c>
    </row>
    <row r="10914" spans="2:5" ht="50.1" customHeight="1">
      <c r="B10914" s="92">
        <v>7135</v>
      </c>
      <c r="C10914" s="92" t="s">
        <v>21733</v>
      </c>
      <c r="D10914" s="92" t="s">
        <v>16114</v>
      </c>
      <c r="E10914" s="104">
        <v>2.9</v>
      </c>
    </row>
    <row r="10915" spans="2:5" ht="50.1" customHeight="1">
      <c r="B10915" s="92">
        <v>37947</v>
      </c>
      <c r="C10915" s="92" t="s">
        <v>21734</v>
      </c>
      <c r="D10915" s="92" t="s">
        <v>16114</v>
      </c>
      <c r="E10915" s="104">
        <v>2.94</v>
      </c>
    </row>
    <row r="10916" spans="2:5" ht="50.1" customHeight="1">
      <c r="B10916" s="92">
        <v>7103</v>
      </c>
      <c r="C10916" s="92" t="s">
        <v>21735</v>
      </c>
      <c r="D10916" s="92" t="s">
        <v>16114</v>
      </c>
      <c r="E10916" s="104">
        <v>6.75</v>
      </c>
    </row>
    <row r="10917" spans="2:5" ht="50.1" customHeight="1">
      <c r="B10917" s="92">
        <v>40419</v>
      </c>
      <c r="C10917" s="92" t="s">
        <v>21736</v>
      </c>
      <c r="D10917" s="92" t="s">
        <v>16114</v>
      </c>
      <c r="E10917" s="104">
        <v>21.15</v>
      </c>
    </row>
    <row r="10918" spans="2:5" ht="50.1" customHeight="1">
      <c r="B10918" s="92">
        <v>40420</v>
      </c>
      <c r="C10918" s="92" t="s">
        <v>21737</v>
      </c>
      <c r="D10918" s="92" t="s">
        <v>16114</v>
      </c>
      <c r="E10918" s="104">
        <v>30.86</v>
      </c>
    </row>
    <row r="10919" spans="2:5" ht="50.1" customHeight="1">
      <c r="B10919" s="92">
        <v>40421</v>
      </c>
      <c r="C10919" s="92" t="s">
        <v>21738</v>
      </c>
      <c r="D10919" s="92" t="s">
        <v>16114</v>
      </c>
      <c r="E10919" s="104">
        <v>32.85</v>
      </c>
    </row>
    <row r="10920" spans="2:5" ht="50.1" customHeight="1">
      <c r="B10920" s="92">
        <v>7126</v>
      </c>
      <c r="C10920" s="92" t="s">
        <v>21739</v>
      </c>
      <c r="D10920" s="92" t="s">
        <v>16114</v>
      </c>
      <c r="E10920" s="104">
        <v>14.16</v>
      </c>
    </row>
    <row r="10921" spans="2:5" ht="50.1" customHeight="1">
      <c r="B10921" s="92">
        <v>38905</v>
      </c>
      <c r="C10921" s="92" t="s">
        <v>21740</v>
      </c>
      <c r="D10921" s="92" t="s">
        <v>16114</v>
      </c>
      <c r="E10921" s="104">
        <v>13.03</v>
      </c>
    </row>
    <row r="10922" spans="2:5" ht="50.1" customHeight="1">
      <c r="B10922" s="92">
        <v>38907</v>
      </c>
      <c r="C10922" s="92" t="s">
        <v>21741</v>
      </c>
      <c r="D10922" s="92" t="s">
        <v>16114</v>
      </c>
      <c r="E10922" s="104">
        <v>13.86</v>
      </c>
    </row>
    <row r="10923" spans="2:5" ht="50.1" customHeight="1">
      <c r="B10923" s="92">
        <v>38908</v>
      </c>
      <c r="C10923" s="92" t="s">
        <v>21742</v>
      </c>
      <c r="D10923" s="92" t="s">
        <v>16114</v>
      </c>
      <c r="E10923" s="104">
        <v>15.6</v>
      </c>
    </row>
    <row r="10924" spans="2:5" ht="50.1" customHeight="1">
      <c r="B10924" s="92">
        <v>38909</v>
      </c>
      <c r="C10924" s="92" t="s">
        <v>21743</v>
      </c>
      <c r="D10924" s="92" t="s">
        <v>16114</v>
      </c>
      <c r="E10924" s="104">
        <v>22.43</v>
      </c>
    </row>
    <row r="10925" spans="2:5" ht="50.1" customHeight="1">
      <c r="B10925" s="92">
        <v>38910</v>
      </c>
      <c r="C10925" s="92" t="s">
        <v>21744</v>
      </c>
      <c r="D10925" s="92" t="s">
        <v>16114</v>
      </c>
      <c r="E10925" s="104">
        <v>24.22</v>
      </c>
    </row>
    <row r="10926" spans="2:5" ht="50.1" customHeight="1">
      <c r="B10926" s="92">
        <v>38897</v>
      </c>
      <c r="C10926" s="92" t="s">
        <v>21745</v>
      </c>
      <c r="D10926" s="92" t="s">
        <v>16114</v>
      </c>
      <c r="E10926" s="104">
        <v>13.08</v>
      </c>
    </row>
    <row r="10927" spans="2:5" ht="50.1" customHeight="1">
      <c r="B10927" s="92">
        <v>38899</v>
      </c>
      <c r="C10927" s="92" t="s">
        <v>21746</v>
      </c>
      <c r="D10927" s="92" t="s">
        <v>16114</v>
      </c>
      <c r="E10927" s="104">
        <v>14.72</v>
      </c>
    </row>
    <row r="10928" spans="2:5" ht="50.1" customHeight="1">
      <c r="B10928" s="92">
        <v>38900</v>
      </c>
      <c r="C10928" s="92" t="s">
        <v>21747</v>
      </c>
      <c r="D10928" s="92" t="s">
        <v>16114</v>
      </c>
      <c r="E10928" s="104">
        <v>15.34</v>
      </c>
    </row>
    <row r="10929" spans="2:5" ht="50.1" customHeight="1">
      <c r="B10929" s="92">
        <v>38901</v>
      </c>
      <c r="C10929" s="92" t="s">
        <v>21748</v>
      </c>
      <c r="D10929" s="92" t="s">
        <v>16114</v>
      </c>
      <c r="E10929" s="104">
        <v>25.1</v>
      </c>
    </row>
    <row r="10930" spans="2:5" ht="50.1" customHeight="1">
      <c r="B10930" s="92">
        <v>38904</v>
      </c>
      <c r="C10930" s="92" t="s">
        <v>21749</v>
      </c>
      <c r="D10930" s="92" t="s">
        <v>16114</v>
      </c>
      <c r="E10930" s="104">
        <v>40.78</v>
      </c>
    </row>
    <row r="10931" spans="2:5" ht="50.1" customHeight="1">
      <c r="B10931" s="92">
        <v>38903</v>
      </c>
      <c r="C10931" s="92" t="s">
        <v>21750</v>
      </c>
      <c r="D10931" s="92" t="s">
        <v>16114</v>
      </c>
      <c r="E10931" s="104">
        <v>40.53</v>
      </c>
    </row>
    <row r="10932" spans="2:5" ht="50.1" customHeight="1">
      <c r="B10932" s="92">
        <v>7091</v>
      </c>
      <c r="C10932" s="92" t="s">
        <v>21751</v>
      </c>
      <c r="D10932" s="92" t="s">
        <v>16114</v>
      </c>
      <c r="E10932" s="104">
        <v>9.06</v>
      </c>
    </row>
    <row r="10933" spans="2:5" ht="50.1" customHeight="1">
      <c r="B10933" s="92">
        <v>11655</v>
      </c>
      <c r="C10933" s="92" t="s">
        <v>21752</v>
      </c>
      <c r="D10933" s="92" t="s">
        <v>16114</v>
      </c>
      <c r="E10933" s="104">
        <v>8.65</v>
      </c>
    </row>
    <row r="10934" spans="2:5" ht="50.1" customHeight="1">
      <c r="B10934" s="92">
        <v>11656</v>
      </c>
      <c r="C10934" s="92" t="s">
        <v>21753</v>
      </c>
      <c r="D10934" s="92" t="s">
        <v>16114</v>
      </c>
      <c r="E10934" s="104">
        <v>9.0500000000000007</v>
      </c>
    </row>
    <row r="10935" spans="2:5" ht="50.1" customHeight="1">
      <c r="B10935" s="92">
        <v>37948</v>
      </c>
      <c r="C10935" s="92" t="s">
        <v>21754</v>
      </c>
      <c r="D10935" s="92" t="s">
        <v>16114</v>
      </c>
      <c r="E10935" s="104">
        <v>1.83</v>
      </c>
    </row>
    <row r="10936" spans="2:5" ht="50.1" customHeight="1">
      <c r="B10936" s="92">
        <v>7097</v>
      </c>
      <c r="C10936" s="92" t="s">
        <v>21755</v>
      </c>
      <c r="D10936" s="92" t="s">
        <v>16114</v>
      </c>
      <c r="E10936" s="104">
        <v>4.0199999999999996</v>
      </c>
    </row>
    <row r="10937" spans="2:5" ht="50.1" customHeight="1">
      <c r="B10937" s="92">
        <v>11657</v>
      </c>
      <c r="C10937" s="92" t="s">
        <v>21756</v>
      </c>
      <c r="D10937" s="92" t="s">
        <v>16114</v>
      </c>
      <c r="E10937" s="104">
        <v>7.89</v>
      </c>
    </row>
    <row r="10938" spans="2:5" ht="50.1" customHeight="1">
      <c r="B10938" s="92">
        <v>11658</v>
      </c>
      <c r="C10938" s="92" t="s">
        <v>21757</v>
      </c>
      <c r="D10938" s="92" t="s">
        <v>16114</v>
      </c>
      <c r="E10938" s="104">
        <v>8.0399999999999991</v>
      </c>
    </row>
    <row r="10939" spans="2:5" ht="50.1" customHeight="1">
      <c r="B10939" s="92">
        <v>7146</v>
      </c>
      <c r="C10939" s="92" t="s">
        <v>21758</v>
      </c>
      <c r="D10939" s="92" t="s">
        <v>16114</v>
      </c>
      <c r="E10939" s="104">
        <v>105.11</v>
      </c>
    </row>
    <row r="10940" spans="2:5" ht="50.1" customHeight="1">
      <c r="B10940" s="92">
        <v>7138</v>
      </c>
      <c r="C10940" s="92" t="s">
        <v>21759</v>
      </c>
      <c r="D10940" s="92" t="s">
        <v>16114</v>
      </c>
      <c r="E10940" s="104">
        <v>0.59</v>
      </c>
    </row>
    <row r="10941" spans="2:5" ht="50.1" customHeight="1">
      <c r="B10941" s="92">
        <v>7139</v>
      </c>
      <c r="C10941" s="92" t="s">
        <v>21760</v>
      </c>
      <c r="D10941" s="92" t="s">
        <v>16114</v>
      </c>
      <c r="E10941" s="104">
        <v>0.78</v>
      </c>
    </row>
    <row r="10942" spans="2:5" ht="50.1" customHeight="1">
      <c r="B10942" s="92">
        <v>7140</v>
      </c>
      <c r="C10942" s="92" t="s">
        <v>21761</v>
      </c>
      <c r="D10942" s="92" t="s">
        <v>16114</v>
      </c>
      <c r="E10942" s="104">
        <v>2.59</v>
      </c>
    </row>
    <row r="10943" spans="2:5" ht="50.1" customHeight="1">
      <c r="B10943" s="92">
        <v>7141</v>
      </c>
      <c r="C10943" s="92" t="s">
        <v>21762</v>
      </c>
      <c r="D10943" s="92" t="s">
        <v>16114</v>
      </c>
      <c r="E10943" s="104">
        <v>5.67</v>
      </c>
    </row>
    <row r="10944" spans="2:5" ht="50.1" customHeight="1">
      <c r="B10944" s="92">
        <v>7143</v>
      </c>
      <c r="C10944" s="92" t="s">
        <v>21763</v>
      </c>
      <c r="D10944" s="92" t="s">
        <v>16114</v>
      </c>
      <c r="E10944" s="104">
        <v>18.89</v>
      </c>
    </row>
    <row r="10945" spans="2:5" ht="50.1" customHeight="1">
      <c r="B10945" s="92">
        <v>7144</v>
      </c>
      <c r="C10945" s="92" t="s">
        <v>21764</v>
      </c>
      <c r="D10945" s="92" t="s">
        <v>16114</v>
      </c>
      <c r="E10945" s="104">
        <v>37.79</v>
      </c>
    </row>
    <row r="10946" spans="2:5" ht="50.1" customHeight="1">
      <c r="B10946" s="92">
        <v>7145</v>
      </c>
      <c r="C10946" s="92" t="s">
        <v>21765</v>
      </c>
      <c r="D10946" s="92" t="s">
        <v>16114</v>
      </c>
      <c r="E10946" s="104">
        <v>61.98</v>
      </c>
    </row>
    <row r="10947" spans="2:5" ht="50.1" customHeight="1">
      <c r="B10947" s="92">
        <v>7142</v>
      </c>
      <c r="C10947" s="92" t="s">
        <v>21766</v>
      </c>
      <c r="D10947" s="92" t="s">
        <v>16114</v>
      </c>
      <c r="E10947" s="104">
        <v>6.34</v>
      </c>
    </row>
    <row r="10948" spans="2:5" ht="50.1" customHeight="1">
      <c r="B10948" s="92">
        <v>3593</v>
      </c>
      <c r="C10948" s="92" t="s">
        <v>21767</v>
      </c>
      <c r="D10948" s="92" t="s">
        <v>16114</v>
      </c>
      <c r="E10948" s="104">
        <v>56.77</v>
      </c>
    </row>
    <row r="10949" spans="2:5" ht="50.1" customHeight="1">
      <c r="B10949" s="92">
        <v>3588</v>
      </c>
      <c r="C10949" s="92" t="s">
        <v>21768</v>
      </c>
      <c r="D10949" s="92" t="s">
        <v>16114</v>
      </c>
      <c r="E10949" s="104">
        <v>43.76</v>
      </c>
    </row>
    <row r="10950" spans="2:5" ht="50.1" customHeight="1">
      <c r="B10950" s="92">
        <v>3585</v>
      </c>
      <c r="C10950" s="92" t="s">
        <v>21769</v>
      </c>
      <c r="D10950" s="92" t="s">
        <v>16114</v>
      </c>
      <c r="E10950" s="104">
        <v>13.51</v>
      </c>
    </row>
    <row r="10951" spans="2:5" ht="50.1" customHeight="1">
      <c r="B10951" s="92">
        <v>3587</v>
      </c>
      <c r="C10951" s="92" t="s">
        <v>21770</v>
      </c>
      <c r="D10951" s="92" t="s">
        <v>16114</v>
      </c>
      <c r="E10951" s="104">
        <v>27.15</v>
      </c>
    </row>
    <row r="10952" spans="2:5" ht="50.1" customHeight="1">
      <c r="B10952" s="92">
        <v>3590</v>
      </c>
      <c r="C10952" s="92" t="s">
        <v>21771</v>
      </c>
      <c r="D10952" s="92" t="s">
        <v>16114</v>
      </c>
      <c r="E10952" s="104">
        <v>161.19999999999999</v>
      </c>
    </row>
    <row r="10953" spans="2:5" ht="50.1" customHeight="1">
      <c r="B10953" s="92">
        <v>3589</v>
      </c>
      <c r="C10953" s="92" t="s">
        <v>21772</v>
      </c>
      <c r="D10953" s="92" t="s">
        <v>16114</v>
      </c>
      <c r="E10953" s="104">
        <v>86.52</v>
      </c>
    </row>
    <row r="10954" spans="2:5" ht="50.1" customHeight="1">
      <c r="B10954" s="92">
        <v>3586</v>
      </c>
      <c r="C10954" s="92" t="s">
        <v>21773</v>
      </c>
      <c r="D10954" s="92" t="s">
        <v>16114</v>
      </c>
      <c r="E10954" s="104">
        <v>17.7</v>
      </c>
    </row>
    <row r="10955" spans="2:5" ht="50.1" customHeight="1">
      <c r="B10955" s="92">
        <v>3592</v>
      </c>
      <c r="C10955" s="92" t="s">
        <v>21774</v>
      </c>
      <c r="D10955" s="92" t="s">
        <v>16114</v>
      </c>
      <c r="E10955" s="104">
        <v>254.82</v>
      </c>
    </row>
    <row r="10956" spans="2:5" ht="50.1" customHeight="1">
      <c r="B10956" s="92">
        <v>3591</v>
      </c>
      <c r="C10956" s="92" t="s">
        <v>21775</v>
      </c>
      <c r="D10956" s="92" t="s">
        <v>16114</v>
      </c>
      <c r="E10956" s="104">
        <v>408.48</v>
      </c>
    </row>
    <row r="10957" spans="2:5" ht="50.1" customHeight="1">
      <c r="B10957" s="92">
        <v>40396</v>
      </c>
      <c r="C10957" s="92" t="s">
        <v>21776</v>
      </c>
      <c r="D10957" s="92" t="s">
        <v>16114</v>
      </c>
      <c r="E10957" s="104">
        <v>61.92</v>
      </c>
    </row>
    <row r="10958" spans="2:5" ht="50.1" customHeight="1">
      <c r="B10958" s="92">
        <v>40395</v>
      </c>
      <c r="C10958" s="92" t="s">
        <v>21777</v>
      </c>
      <c r="D10958" s="92" t="s">
        <v>16114</v>
      </c>
      <c r="E10958" s="104">
        <v>47.52</v>
      </c>
    </row>
    <row r="10959" spans="2:5" ht="50.1" customHeight="1">
      <c r="B10959" s="92">
        <v>40392</v>
      </c>
      <c r="C10959" s="92" t="s">
        <v>21778</v>
      </c>
      <c r="D10959" s="92" t="s">
        <v>16114</v>
      </c>
      <c r="E10959" s="104">
        <v>15.29</v>
      </c>
    </row>
    <row r="10960" spans="2:5" ht="50.1" customHeight="1">
      <c r="B10960" s="92">
        <v>40394</v>
      </c>
      <c r="C10960" s="92" t="s">
        <v>21779</v>
      </c>
      <c r="D10960" s="92" t="s">
        <v>16114</v>
      </c>
      <c r="E10960" s="104">
        <v>30.94</v>
      </c>
    </row>
    <row r="10961" spans="2:5" ht="50.1" customHeight="1">
      <c r="B10961" s="92">
        <v>40398</v>
      </c>
      <c r="C10961" s="92" t="s">
        <v>21780</v>
      </c>
      <c r="D10961" s="92" t="s">
        <v>16114</v>
      </c>
      <c r="E10961" s="104">
        <v>198.65</v>
      </c>
    </row>
    <row r="10962" spans="2:5" ht="50.1" customHeight="1">
      <c r="B10962" s="92">
        <v>40397</v>
      </c>
      <c r="C10962" s="92" t="s">
        <v>21781</v>
      </c>
      <c r="D10962" s="92" t="s">
        <v>16114</v>
      </c>
      <c r="E10962" s="104">
        <v>101.73</v>
      </c>
    </row>
    <row r="10963" spans="2:5" ht="50.1" customHeight="1">
      <c r="B10963" s="92">
        <v>40393</v>
      </c>
      <c r="C10963" s="92" t="s">
        <v>21782</v>
      </c>
      <c r="D10963" s="92" t="s">
        <v>16114</v>
      </c>
      <c r="E10963" s="104">
        <v>19.690000000000001</v>
      </c>
    </row>
    <row r="10964" spans="2:5" ht="50.1" customHeight="1">
      <c r="B10964" s="92">
        <v>40399</v>
      </c>
      <c r="C10964" s="92" t="s">
        <v>21783</v>
      </c>
      <c r="D10964" s="92" t="s">
        <v>16114</v>
      </c>
      <c r="E10964" s="104">
        <v>325</v>
      </c>
    </row>
    <row r="10965" spans="2:5" ht="50.1" customHeight="1">
      <c r="B10965" s="92">
        <v>39322</v>
      </c>
      <c r="C10965" s="92" t="s">
        <v>21784</v>
      </c>
      <c r="D10965" s="92" t="s">
        <v>16114</v>
      </c>
      <c r="E10965" s="104">
        <v>15.81</v>
      </c>
    </row>
    <row r="10966" spans="2:5" ht="50.1" customHeight="1">
      <c r="B10966" s="92">
        <v>39289</v>
      </c>
      <c r="C10966" s="92" t="s">
        <v>21785</v>
      </c>
      <c r="D10966" s="92" t="s">
        <v>16114</v>
      </c>
      <c r="E10966" s="104">
        <v>18.940000000000001</v>
      </c>
    </row>
    <row r="10967" spans="2:5" ht="50.1" customHeight="1">
      <c r="B10967" s="92">
        <v>39290</v>
      </c>
      <c r="C10967" s="92" t="s">
        <v>21786</v>
      </c>
      <c r="D10967" s="92" t="s">
        <v>16114</v>
      </c>
      <c r="E10967" s="104">
        <v>32.14</v>
      </c>
    </row>
    <row r="10968" spans="2:5" ht="50.1" customHeight="1">
      <c r="B10968" s="92">
        <v>39291</v>
      </c>
      <c r="C10968" s="92" t="s">
        <v>21787</v>
      </c>
      <c r="D10968" s="92" t="s">
        <v>16114</v>
      </c>
      <c r="E10968" s="104">
        <v>48.12</v>
      </c>
    </row>
    <row r="10969" spans="2:5" ht="50.1" customHeight="1">
      <c r="B10969" s="92">
        <v>20174</v>
      </c>
      <c r="C10969" s="92" t="s">
        <v>21788</v>
      </c>
      <c r="D10969" s="92" t="s">
        <v>16114</v>
      </c>
      <c r="E10969" s="104">
        <v>22.08</v>
      </c>
    </row>
    <row r="10970" spans="2:5" ht="50.1" customHeight="1">
      <c r="B10970" s="92">
        <v>41892</v>
      </c>
      <c r="C10970" s="92" t="s">
        <v>21789</v>
      </c>
      <c r="D10970" s="92" t="s">
        <v>16114</v>
      </c>
      <c r="E10970" s="104">
        <v>88.12</v>
      </c>
    </row>
    <row r="10971" spans="2:5" ht="50.1" customHeight="1">
      <c r="B10971" s="92">
        <v>7048</v>
      </c>
      <c r="C10971" s="92" t="s">
        <v>21790</v>
      </c>
      <c r="D10971" s="92" t="s">
        <v>16114</v>
      </c>
      <c r="E10971" s="104">
        <v>19.02</v>
      </c>
    </row>
    <row r="10972" spans="2:5" ht="50.1" customHeight="1">
      <c r="B10972" s="92">
        <v>7088</v>
      </c>
      <c r="C10972" s="92" t="s">
        <v>21791</v>
      </c>
      <c r="D10972" s="92" t="s">
        <v>16114</v>
      </c>
      <c r="E10972" s="104">
        <v>41.59</v>
      </c>
    </row>
    <row r="10973" spans="2:5" ht="50.1" customHeight="1">
      <c r="B10973" s="92">
        <v>20179</v>
      </c>
      <c r="C10973" s="92" t="s">
        <v>21792</v>
      </c>
      <c r="D10973" s="92" t="s">
        <v>16114</v>
      </c>
      <c r="E10973" s="104">
        <v>29.73</v>
      </c>
    </row>
    <row r="10974" spans="2:5" ht="50.1" customHeight="1">
      <c r="B10974" s="92">
        <v>20178</v>
      </c>
      <c r="C10974" s="92" t="s">
        <v>21793</v>
      </c>
      <c r="D10974" s="92" t="s">
        <v>16114</v>
      </c>
      <c r="E10974" s="104">
        <v>26.27</v>
      </c>
    </row>
    <row r="10975" spans="2:5" ht="50.1" customHeight="1">
      <c r="B10975" s="92">
        <v>20180</v>
      </c>
      <c r="C10975" s="92" t="s">
        <v>21794</v>
      </c>
      <c r="D10975" s="92" t="s">
        <v>16114</v>
      </c>
      <c r="E10975" s="104">
        <v>48.28</v>
      </c>
    </row>
    <row r="10976" spans="2:5" ht="50.1" customHeight="1">
      <c r="B10976" s="92">
        <v>20181</v>
      </c>
      <c r="C10976" s="92" t="s">
        <v>21795</v>
      </c>
      <c r="D10976" s="92" t="s">
        <v>16114</v>
      </c>
      <c r="E10976" s="104">
        <v>71.62</v>
      </c>
    </row>
    <row r="10977" spans="2:5" ht="50.1" customHeight="1">
      <c r="B10977" s="92">
        <v>20177</v>
      </c>
      <c r="C10977" s="92" t="s">
        <v>21796</v>
      </c>
      <c r="D10977" s="92" t="s">
        <v>16114</v>
      </c>
      <c r="E10977" s="104">
        <v>17.22</v>
      </c>
    </row>
    <row r="10978" spans="2:5" ht="50.1" customHeight="1">
      <c r="B10978" s="92">
        <v>7082</v>
      </c>
      <c r="C10978" s="92" t="s">
        <v>21797</v>
      </c>
      <c r="D10978" s="92" t="s">
        <v>16114</v>
      </c>
      <c r="E10978" s="104">
        <v>25.82</v>
      </c>
    </row>
    <row r="10979" spans="2:5" ht="50.1" customHeight="1">
      <c r="B10979" s="92">
        <v>42707</v>
      </c>
      <c r="C10979" s="92" t="s">
        <v>21798</v>
      </c>
      <c r="D10979" s="92" t="s">
        <v>16114</v>
      </c>
      <c r="E10979" s="104">
        <v>70.11</v>
      </c>
    </row>
    <row r="10980" spans="2:5" ht="50.1" customHeight="1">
      <c r="B10980" s="92">
        <v>7069</v>
      </c>
      <c r="C10980" s="92" t="s">
        <v>21799</v>
      </c>
      <c r="D10980" s="92" t="s">
        <v>16114</v>
      </c>
      <c r="E10980" s="104">
        <v>57.3</v>
      </c>
    </row>
    <row r="10981" spans="2:5" ht="50.1" customHeight="1">
      <c r="B10981" s="92">
        <v>42708</v>
      </c>
      <c r="C10981" s="92" t="s">
        <v>21800</v>
      </c>
      <c r="D10981" s="92" t="s">
        <v>16114</v>
      </c>
      <c r="E10981" s="104">
        <v>184.03</v>
      </c>
    </row>
    <row r="10982" spans="2:5" ht="50.1" customHeight="1">
      <c r="B10982" s="92">
        <v>7070</v>
      </c>
      <c r="C10982" s="92" t="s">
        <v>21801</v>
      </c>
      <c r="D10982" s="92" t="s">
        <v>16114</v>
      </c>
      <c r="E10982" s="104">
        <v>82.05</v>
      </c>
    </row>
    <row r="10983" spans="2:5" ht="50.1" customHeight="1">
      <c r="B10983" s="92">
        <v>42709</v>
      </c>
      <c r="C10983" s="92" t="s">
        <v>21802</v>
      </c>
      <c r="D10983" s="92" t="s">
        <v>16114</v>
      </c>
      <c r="E10983" s="104">
        <v>275.23</v>
      </c>
    </row>
    <row r="10984" spans="2:5" ht="50.1" customHeight="1">
      <c r="B10984" s="92">
        <v>42710</v>
      </c>
      <c r="C10984" s="92" t="s">
        <v>21803</v>
      </c>
      <c r="D10984" s="92" t="s">
        <v>16114</v>
      </c>
      <c r="E10984" s="104">
        <v>791.16</v>
      </c>
    </row>
    <row r="10985" spans="2:5" ht="50.1" customHeight="1">
      <c r="B10985" s="92">
        <v>42716</v>
      </c>
      <c r="C10985" s="92" t="s">
        <v>21804</v>
      </c>
      <c r="D10985" s="92" t="s">
        <v>16114</v>
      </c>
      <c r="E10985" s="104">
        <v>984.74</v>
      </c>
    </row>
    <row r="10986" spans="2:5" ht="50.1" customHeight="1">
      <c r="B10986" s="92">
        <v>20172</v>
      </c>
      <c r="C10986" s="92" t="s">
        <v>21805</v>
      </c>
      <c r="D10986" s="92" t="s">
        <v>16114</v>
      </c>
      <c r="E10986" s="104">
        <v>18.93</v>
      </c>
    </row>
    <row r="10987" spans="2:5" ht="50.1" customHeight="1">
      <c r="B10987" s="92">
        <v>40945</v>
      </c>
      <c r="C10987" s="92" t="s">
        <v>21806</v>
      </c>
      <c r="D10987" s="92" t="s">
        <v>16113</v>
      </c>
      <c r="E10987" s="104">
        <v>45.62</v>
      </c>
    </row>
    <row r="10988" spans="2:5" ht="50.1" customHeight="1">
      <c r="B10988" s="92">
        <v>40946</v>
      </c>
      <c r="C10988" s="92" t="s">
        <v>21807</v>
      </c>
      <c r="D10988" s="92" t="s">
        <v>16119</v>
      </c>
      <c r="E10988" s="104">
        <v>5326.62</v>
      </c>
    </row>
    <row r="10989" spans="2:5" ht="50.1" customHeight="1">
      <c r="B10989" s="92">
        <v>7153</v>
      </c>
      <c r="C10989" s="92" t="s">
        <v>21808</v>
      </c>
      <c r="D10989" s="92" t="s">
        <v>16113</v>
      </c>
      <c r="E10989" s="104">
        <v>24.48</v>
      </c>
    </row>
    <row r="10990" spans="2:5" ht="50.1" customHeight="1">
      <c r="B10990" s="92">
        <v>41089</v>
      </c>
      <c r="C10990" s="92" t="s">
        <v>21809</v>
      </c>
      <c r="D10990" s="92" t="s">
        <v>16119</v>
      </c>
      <c r="E10990" s="104">
        <v>4332.33</v>
      </c>
    </row>
    <row r="10991" spans="2:5" ht="50.1" customHeight="1">
      <c r="B10991" s="92">
        <v>40943</v>
      </c>
      <c r="C10991" s="92" t="s">
        <v>21810</v>
      </c>
      <c r="D10991" s="92" t="s">
        <v>16113</v>
      </c>
      <c r="E10991" s="104">
        <v>23.41</v>
      </c>
    </row>
    <row r="10992" spans="2:5" ht="50.1" customHeight="1">
      <c r="B10992" s="92">
        <v>40944</v>
      </c>
      <c r="C10992" s="92" t="s">
        <v>21811</v>
      </c>
      <c r="D10992" s="92" t="s">
        <v>16119</v>
      </c>
      <c r="E10992" s="104">
        <v>4143.95</v>
      </c>
    </row>
    <row r="10993" spans="2:5" ht="50.1" customHeight="1">
      <c r="B10993" s="92">
        <v>6175</v>
      </c>
      <c r="C10993" s="92" t="s">
        <v>21812</v>
      </c>
      <c r="D10993" s="92" t="s">
        <v>16113</v>
      </c>
      <c r="E10993" s="104">
        <v>24.67</v>
      </c>
    </row>
    <row r="10994" spans="2:5" ht="50.1" customHeight="1">
      <c r="B10994" s="92">
        <v>41092</v>
      </c>
      <c r="C10994" s="92" t="s">
        <v>21813</v>
      </c>
      <c r="D10994" s="92" t="s">
        <v>16119</v>
      </c>
      <c r="E10994" s="104">
        <v>4367.29</v>
      </c>
    </row>
    <row r="10995" spans="2:5" ht="50.1" customHeight="1">
      <c r="B10995" s="92">
        <v>37712</v>
      </c>
      <c r="C10995" s="92" t="s">
        <v>21814</v>
      </c>
      <c r="D10995" s="92" t="s">
        <v>16112</v>
      </c>
      <c r="E10995" s="104">
        <v>38.29</v>
      </c>
    </row>
    <row r="10996" spans="2:5" ht="50.1" customHeight="1">
      <c r="B10996" s="92">
        <v>34547</v>
      </c>
      <c r="C10996" s="92" t="s">
        <v>21815</v>
      </c>
      <c r="D10996" s="92" t="s">
        <v>16115</v>
      </c>
      <c r="E10996" s="104">
        <v>2.69</v>
      </c>
    </row>
    <row r="10997" spans="2:5" ht="50.1" customHeight="1">
      <c r="B10997" s="92">
        <v>34548</v>
      </c>
      <c r="C10997" s="92" t="s">
        <v>21816</v>
      </c>
      <c r="D10997" s="92" t="s">
        <v>16115</v>
      </c>
      <c r="E10997" s="104">
        <v>2.63</v>
      </c>
    </row>
    <row r="10998" spans="2:5" ht="50.1" customHeight="1">
      <c r="B10998" s="92">
        <v>37411</v>
      </c>
      <c r="C10998" s="92" t="s">
        <v>21817</v>
      </c>
      <c r="D10998" s="92" t="s">
        <v>16112</v>
      </c>
      <c r="E10998" s="104">
        <v>13.19</v>
      </c>
    </row>
    <row r="10999" spans="2:5" ht="50.1" customHeight="1">
      <c r="B10999" s="92">
        <v>34558</v>
      </c>
      <c r="C10999" s="92" t="s">
        <v>21818</v>
      </c>
      <c r="D10999" s="92" t="s">
        <v>16115</v>
      </c>
      <c r="E10999" s="104">
        <v>1.76</v>
      </c>
    </row>
    <row r="11000" spans="2:5" ht="50.1" customHeight="1">
      <c r="B11000" s="92">
        <v>34550</v>
      </c>
      <c r="C11000" s="92" t="s">
        <v>21819</v>
      </c>
      <c r="D11000" s="92" t="s">
        <v>16115</v>
      </c>
      <c r="E11000" s="104">
        <v>0.93</v>
      </c>
    </row>
    <row r="11001" spans="2:5" ht="50.1" customHeight="1">
      <c r="B11001" s="92">
        <v>34557</v>
      </c>
      <c r="C11001" s="92" t="s">
        <v>21820</v>
      </c>
      <c r="D11001" s="92" t="s">
        <v>16115</v>
      </c>
      <c r="E11001" s="104">
        <v>1.65</v>
      </c>
    </row>
    <row r="11002" spans="2:5" ht="50.1" customHeight="1">
      <c r="B11002" s="92">
        <v>7155</v>
      </c>
      <c r="C11002" s="92" t="s">
        <v>21821</v>
      </c>
      <c r="D11002" s="92" t="s">
        <v>16112</v>
      </c>
      <c r="E11002" s="104">
        <v>15.21</v>
      </c>
    </row>
    <row r="11003" spans="2:5" ht="50.1" customHeight="1">
      <c r="B11003" s="92">
        <v>7154</v>
      </c>
      <c r="C11003" s="92" t="s">
        <v>21822</v>
      </c>
      <c r="D11003" s="92" t="s">
        <v>16116</v>
      </c>
      <c r="E11003" s="104">
        <v>6.84</v>
      </c>
    </row>
    <row r="11004" spans="2:5" ht="50.1" customHeight="1">
      <c r="B11004" s="92">
        <v>10915</v>
      </c>
      <c r="C11004" s="92" t="s">
        <v>21823</v>
      </c>
      <c r="D11004" s="92" t="s">
        <v>16116</v>
      </c>
      <c r="E11004" s="104">
        <v>7.1</v>
      </c>
    </row>
    <row r="11005" spans="2:5" ht="50.1" customHeight="1">
      <c r="B11005" s="92">
        <v>10917</v>
      </c>
      <c r="C11005" s="92" t="s">
        <v>21824</v>
      </c>
      <c r="D11005" s="92" t="s">
        <v>16112</v>
      </c>
      <c r="E11005" s="104">
        <v>6.9</v>
      </c>
    </row>
    <row r="11006" spans="2:5" ht="50.1" customHeight="1">
      <c r="B11006" s="92">
        <v>21141</v>
      </c>
      <c r="C11006" s="92" t="s">
        <v>21825</v>
      </c>
      <c r="D11006" s="92" t="s">
        <v>16112</v>
      </c>
      <c r="E11006" s="104">
        <v>10.220000000000001</v>
      </c>
    </row>
    <row r="11007" spans="2:5" ht="50.1" customHeight="1">
      <c r="B11007" s="92">
        <v>10916</v>
      </c>
      <c r="C11007" s="92" t="s">
        <v>21826</v>
      </c>
      <c r="D11007" s="92" t="s">
        <v>16116</v>
      </c>
      <c r="E11007" s="104">
        <v>6.9</v>
      </c>
    </row>
    <row r="11008" spans="2:5" ht="50.1" customHeight="1">
      <c r="B11008" s="92">
        <v>39508</v>
      </c>
      <c r="C11008" s="92" t="s">
        <v>21827</v>
      </c>
      <c r="D11008" s="92" t="s">
        <v>16112</v>
      </c>
      <c r="E11008" s="104">
        <v>12.14</v>
      </c>
    </row>
    <row r="11009" spans="2:5" ht="50.1" customHeight="1">
      <c r="B11009" s="92">
        <v>39507</v>
      </c>
      <c r="C11009" s="92" t="s">
        <v>21828</v>
      </c>
      <c r="D11009" s="92" t="s">
        <v>16112</v>
      </c>
      <c r="E11009" s="104">
        <v>11.89</v>
      </c>
    </row>
    <row r="11010" spans="2:5" ht="50.1" customHeight="1">
      <c r="B11010" s="92">
        <v>7156</v>
      </c>
      <c r="C11010" s="92" t="s">
        <v>21829</v>
      </c>
      <c r="D11010" s="92" t="s">
        <v>16112</v>
      </c>
      <c r="E11010" s="104">
        <v>20.55</v>
      </c>
    </row>
    <row r="11011" spans="2:5" ht="50.1" customHeight="1">
      <c r="B11011" s="92">
        <v>39509</v>
      </c>
      <c r="C11011" s="92" t="s">
        <v>21830</v>
      </c>
      <c r="D11011" s="92" t="s">
        <v>16112</v>
      </c>
      <c r="E11011" s="104">
        <v>9.57</v>
      </c>
    </row>
    <row r="11012" spans="2:5" ht="50.1" customHeight="1">
      <c r="B11012" s="92">
        <v>25988</v>
      </c>
      <c r="C11012" s="92" t="s">
        <v>21831</v>
      </c>
      <c r="D11012" s="92" t="s">
        <v>16112</v>
      </c>
      <c r="E11012" s="104">
        <v>8.98</v>
      </c>
    </row>
    <row r="11013" spans="2:5" ht="50.1" customHeight="1">
      <c r="B11013" s="92">
        <v>10928</v>
      </c>
      <c r="C11013" s="92" t="s">
        <v>21832</v>
      </c>
      <c r="D11013" s="92" t="s">
        <v>16112</v>
      </c>
      <c r="E11013" s="104">
        <v>11.05</v>
      </c>
    </row>
    <row r="11014" spans="2:5" ht="50.1" customHeight="1">
      <c r="B11014" s="92">
        <v>7167</v>
      </c>
      <c r="C11014" s="92" t="s">
        <v>21833</v>
      </c>
      <c r="D11014" s="92" t="s">
        <v>16112</v>
      </c>
      <c r="E11014" s="104">
        <v>15.09</v>
      </c>
    </row>
    <row r="11015" spans="2:5" ht="50.1" customHeight="1">
      <c r="B11015" s="92">
        <v>10933</v>
      </c>
      <c r="C11015" s="92" t="s">
        <v>21834</v>
      </c>
      <c r="D11015" s="92" t="s">
        <v>16112</v>
      </c>
      <c r="E11015" s="104">
        <v>13.49</v>
      </c>
    </row>
    <row r="11016" spans="2:5" ht="50.1" customHeight="1">
      <c r="B11016" s="92">
        <v>10927</v>
      </c>
      <c r="C11016" s="92" t="s">
        <v>21835</v>
      </c>
      <c r="D11016" s="92" t="s">
        <v>16112</v>
      </c>
      <c r="E11016" s="104">
        <v>16.29</v>
      </c>
    </row>
    <row r="11017" spans="2:5" ht="50.1" customHeight="1">
      <c r="B11017" s="92">
        <v>7158</v>
      </c>
      <c r="C11017" s="92" t="s">
        <v>21836</v>
      </c>
      <c r="D11017" s="92" t="s">
        <v>16112</v>
      </c>
      <c r="E11017" s="104">
        <v>22.74</v>
      </c>
    </row>
    <row r="11018" spans="2:5" ht="50.1" customHeight="1">
      <c r="B11018" s="92">
        <v>7162</v>
      </c>
      <c r="C11018" s="92" t="s">
        <v>21837</v>
      </c>
      <c r="D11018" s="92" t="s">
        <v>16112</v>
      </c>
      <c r="E11018" s="104">
        <v>34.19</v>
      </c>
    </row>
    <row r="11019" spans="2:5" ht="50.1" customHeight="1">
      <c r="B11019" s="92">
        <v>10932</v>
      </c>
      <c r="C11019" s="92" t="s">
        <v>21838</v>
      </c>
      <c r="D11019" s="92" t="s">
        <v>16112</v>
      </c>
      <c r="E11019" s="104">
        <v>60.55</v>
      </c>
    </row>
    <row r="11020" spans="2:5" ht="50.1" customHeight="1">
      <c r="B11020" s="92">
        <v>40706</v>
      </c>
      <c r="C11020" s="92" t="s">
        <v>21839</v>
      </c>
      <c r="D11020" s="92" t="s">
        <v>16112</v>
      </c>
      <c r="E11020" s="104">
        <v>36.299999999999997</v>
      </c>
    </row>
    <row r="11021" spans="2:5" ht="50.1" customHeight="1">
      <c r="B11021" s="92">
        <v>10937</v>
      </c>
      <c r="C11021" s="92" t="s">
        <v>21840</v>
      </c>
      <c r="D11021" s="92" t="s">
        <v>16112</v>
      </c>
      <c r="E11021" s="104">
        <v>23.79</v>
      </c>
    </row>
    <row r="11022" spans="2:5" ht="50.1" customHeight="1">
      <c r="B11022" s="92">
        <v>10935</v>
      </c>
      <c r="C11022" s="92" t="s">
        <v>21841</v>
      </c>
      <c r="D11022" s="92" t="s">
        <v>16112</v>
      </c>
      <c r="E11022" s="104">
        <v>31.34</v>
      </c>
    </row>
    <row r="11023" spans="2:5" ht="50.1" customHeight="1">
      <c r="B11023" s="92">
        <v>40707</v>
      </c>
      <c r="C11023" s="92" t="s">
        <v>21842</v>
      </c>
      <c r="D11023" s="92" t="s">
        <v>16112</v>
      </c>
      <c r="E11023" s="104">
        <v>72.150000000000006</v>
      </c>
    </row>
    <row r="11024" spans="2:5" ht="50.1" customHeight="1">
      <c r="B11024" s="92">
        <v>10931</v>
      </c>
      <c r="C11024" s="92" t="s">
        <v>21843</v>
      </c>
      <c r="D11024" s="92" t="s">
        <v>16112</v>
      </c>
      <c r="E11024" s="104">
        <v>10.09</v>
      </c>
    </row>
    <row r="11025" spans="2:5" ht="50.1" customHeight="1">
      <c r="B11025" s="92">
        <v>7164</v>
      </c>
      <c r="C11025" s="92" t="s">
        <v>21844</v>
      </c>
      <c r="D11025" s="92" t="s">
        <v>16112</v>
      </c>
      <c r="E11025" s="104">
        <v>28.25</v>
      </c>
    </row>
    <row r="11026" spans="2:5" ht="50.1" customHeight="1">
      <c r="B11026" s="92">
        <v>36887</v>
      </c>
      <c r="C11026" s="92" t="s">
        <v>21845</v>
      </c>
      <c r="D11026" s="92" t="s">
        <v>16112</v>
      </c>
      <c r="E11026" s="105">
        <v>13.01</v>
      </c>
    </row>
    <row r="11027" spans="2:5" ht="50.1" customHeight="1">
      <c r="B11027" s="92">
        <v>34630</v>
      </c>
      <c r="C11027" s="92" t="s">
        <v>21846</v>
      </c>
      <c r="D11027" s="92" t="s">
        <v>16114</v>
      </c>
      <c r="E11027" s="105">
        <v>622.36</v>
      </c>
    </row>
    <row r="11028" spans="2:5" ht="50.1" customHeight="1">
      <c r="B11028" s="92">
        <v>7161</v>
      </c>
      <c r="C11028" s="92" t="s">
        <v>21847</v>
      </c>
      <c r="D11028" s="92" t="s">
        <v>16112</v>
      </c>
      <c r="E11028" s="105">
        <v>4.28</v>
      </c>
    </row>
    <row r="11029" spans="2:5" ht="50.1" customHeight="1">
      <c r="B11029" s="92">
        <v>7170</v>
      </c>
      <c r="C11029" s="92" t="s">
        <v>21848</v>
      </c>
      <c r="D11029" s="92" t="s">
        <v>16112</v>
      </c>
      <c r="E11029" s="105">
        <v>1.85</v>
      </c>
    </row>
    <row r="11030" spans="2:5" ht="50.1" customHeight="1">
      <c r="B11030" s="92">
        <v>37524</v>
      </c>
      <c r="C11030" s="92" t="s">
        <v>21849</v>
      </c>
      <c r="D11030" s="92" t="s">
        <v>16115</v>
      </c>
      <c r="E11030" s="105">
        <v>1.77</v>
      </c>
    </row>
    <row r="11031" spans="2:5" ht="50.1" customHeight="1">
      <c r="B11031" s="92">
        <v>37525</v>
      </c>
      <c r="C11031" s="92" t="s">
        <v>21850</v>
      </c>
      <c r="D11031" s="92" t="s">
        <v>16115</v>
      </c>
      <c r="E11031" s="105">
        <v>2.11</v>
      </c>
    </row>
    <row r="11032" spans="2:5" ht="50.1" customHeight="1">
      <c r="B11032" s="92">
        <v>10920</v>
      </c>
      <c r="C11032" s="92" t="s">
        <v>21851</v>
      </c>
      <c r="D11032" s="92" t="s">
        <v>16112</v>
      </c>
      <c r="E11032" s="104">
        <v>13.7</v>
      </c>
    </row>
    <row r="11033" spans="2:5" ht="50.1" customHeight="1">
      <c r="B11033" s="92">
        <v>7238</v>
      </c>
      <c r="C11033" s="92" t="s">
        <v>21852</v>
      </c>
      <c r="D11033" s="92" t="s">
        <v>16112</v>
      </c>
      <c r="E11033" s="104">
        <v>42.34</v>
      </c>
    </row>
    <row r="11034" spans="2:5" ht="50.1" customHeight="1">
      <c r="B11034" s="92">
        <v>7239</v>
      </c>
      <c r="C11034" s="92" t="s">
        <v>21853</v>
      </c>
      <c r="D11034" s="92" t="s">
        <v>16112</v>
      </c>
      <c r="E11034" s="104">
        <v>52.64</v>
      </c>
    </row>
    <row r="11035" spans="2:5" ht="50.1" customHeight="1">
      <c r="B11035" s="92">
        <v>7240</v>
      </c>
      <c r="C11035" s="92" t="s">
        <v>21854</v>
      </c>
      <c r="D11035" s="92" t="s">
        <v>16112</v>
      </c>
      <c r="E11035" s="104">
        <v>60.44</v>
      </c>
    </row>
    <row r="11036" spans="2:5" ht="50.1" customHeight="1">
      <c r="B11036" s="92">
        <v>36789</v>
      </c>
      <c r="C11036" s="92" t="s">
        <v>21855</v>
      </c>
      <c r="D11036" s="92" t="s">
        <v>16114</v>
      </c>
      <c r="E11036" s="104">
        <v>1.39</v>
      </c>
    </row>
    <row r="11037" spans="2:5" ht="50.1" customHeight="1">
      <c r="B11037" s="92">
        <v>25007</v>
      </c>
      <c r="C11037" s="92" t="s">
        <v>21856</v>
      </c>
      <c r="D11037" s="92" t="s">
        <v>16112</v>
      </c>
      <c r="E11037" s="104">
        <v>24.65</v>
      </c>
    </row>
    <row r="11038" spans="2:5" ht="50.1" customHeight="1">
      <c r="B11038" s="92">
        <v>14171</v>
      </c>
      <c r="C11038" s="92" t="s">
        <v>21857</v>
      </c>
      <c r="D11038" s="92" t="s">
        <v>16112</v>
      </c>
      <c r="E11038" s="104">
        <v>65.900000000000006</v>
      </c>
    </row>
    <row r="11039" spans="2:5" ht="50.1" customHeight="1">
      <c r="B11039" s="92">
        <v>14170</v>
      </c>
      <c r="C11039" s="92" t="s">
        <v>21858</v>
      </c>
      <c r="D11039" s="92" t="s">
        <v>16112</v>
      </c>
      <c r="E11039" s="104">
        <v>58.23</v>
      </c>
    </row>
    <row r="11040" spans="2:5" ht="50.1" customHeight="1">
      <c r="B11040" s="92">
        <v>14173</v>
      </c>
      <c r="C11040" s="92" t="s">
        <v>21859</v>
      </c>
      <c r="D11040" s="92" t="s">
        <v>16112</v>
      </c>
      <c r="E11040" s="104">
        <v>76.78</v>
      </c>
    </row>
    <row r="11041" spans="2:5" ht="50.1" customHeight="1">
      <c r="B11041" s="92">
        <v>14172</v>
      </c>
      <c r="C11041" s="92" t="s">
        <v>21860</v>
      </c>
      <c r="D11041" s="92" t="s">
        <v>16112</v>
      </c>
      <c r="E11041" s="104">
        <v>62.15</v>
      </c>
    </row>
    <row r="11042" spans="2:5" ht="50.1" customHeight="1">
      <c r="B11042" s="92">
        <v>7243</v>
      </c>
      <c r="C11042" s="92" t="s">
        <v>21861</v>
      </c>
      <c r="D11042" s="92" t="s">
        <v>16112</v>
      </c>
      <c r="E11042" s="104">
        <v>24.38</v>
      </c>
    </row>
    <row r="11043" spans="2:5" ht="50.1" customHeight="1">
      <c r="B11043" s="92">
        <v>11067</v>
      </c>
      <c r="C11043" s="92" t="s">
        <v>21862</v>
      </c>
      <c r="D11043" s="92" t="s">
        <v>16114</v>
      </c>
      <c r="E11043" s="104">
        <v>210.6</v>
      </c>
    </row>
    <row r="11044" spans="2:5" ht="50.1" customHeight="1">
      <c r="B11044" s="92">
        <v>11068</v>
      </c>
      <c r="C11044" s="92" t="s">
        <v>21863</v>
      </c>
      <c r="D11044" s="92" t="s">
        <v>16114</v>
      </c>
      <c r="E11044" s="104">
        <v>297.45</v>
      </c>
    </row>
    <row r="11045" spans="2:5" ht="50.1" customHeight="1">
      <c r="B11045" s="92">
        <v>7173</v>
      </c>
      <c r="C11045" s="92" t="s">
        <v>21864</v>
      </c>
      <c r="D11045" s="92" t="s">
        <v>16121</v>
      </c>
      <c r="E11045" s="104">
        <v>900</v>
      </c>
    </row>
    <row r="11046" spans="2:5" ht="50.1" customHeight="1">
      <c r="B11046" s="92">
        <v>7175</v>
      </c>
      <c r="C11046" s="92" t="s">
        <v>21865</v>
      </c>
      <c r="D11046" s="92" t="s">
        <v>16114</v>
      </c>
      <c r="E11046" s="104">
        <v>1.01</v>
      </c>
    </row>
    <row r="11047" spans="2:5" ht="50.1" customHeight="1">
      <c r="B11047" s="92">
        <v>40865</v>
      </c>
      <c r="C11047" s="92" t="s">
        <v>21866</v>
      </c>
      <c r="D11047" s="92" t="s">
        <v>16114</v>
      </c>
      <c r="E11047" s="104">
        <v>1.55</v>
      </c>
    </row>
    <row r="11048" spans="2:5" ht="50.1" customHeight="1">
      <c r="B11048" s="92">
        <v>7184</v>
      </c>
      <c r="C11048" s="92" t="s">
        <v>21867</v>
      </c>
      <c r="D11048" s="92" t="s">
        <v>16112</v>
      </c>
      <c r="E11048" s="104">
        <v>27.87</v>
      </c>
    </row>
    <row r="11049" spans="2:5" ht="50.1" customHeight="1">
      <c r="B11049" s="92">
        <v>34458</v>
      </c>
      <c r="C11049" s="92" t="s">
        <v>21868</v>
      </c>
      <c r="D11049" s="92" t="s">
        <v>16114</v>
      </c>
      <c r="E11049" s="104">
        <v>94.5</v>
      </c>
    </row>
    <row r="11050" spans="2:5" ht="50.1" customHeight="1">
      <c r="B11050" s="92">
        <v>34464</v>
      </c>
      <c r="C11050" s="92" t="s">
        <v>21869</v>
      </c>
      <c r="D11050" s="92" t="s">
        <v>16114</v>
      </c>
      <c r="E11050" s="104">
        <v>126.79</v>
      </c>
    </row>
    <row r="11051" spans="2:5" ht="50.1" customHeight="1">
      <c r="B11051" s="92">
        <v>34468</v>
      </c>
      <c r="C11051" s="92" t="s">
        <v>21870</v>
      </c>
      <c r="D11051" s="92" t="s">
        <v>16114</v>
      </c>
      <c r="E11051" s="104">
        <v>146.33000000000001</v>
      </c>
    </row>
    <row r="11052" spans="2:5" ht="50.1" customHeight="1">
      <c r="B11052" s="92">
        <v>34473</v>
      </c>
      <c r="C11052" s="92" t="s">
        <v>21871</v>
      </c>
      <c r="D11052" s="92" t="s">
        <v>16114</v>
      </c>
      <c r="E11052" s="104">
        <v>119.67</v>
      </c>
    </row>
    <row r="11053" spans="2:5" ht="50.1" customHeight="1">
      <c r="B11053" s="92">
        <v>34480</v>
      </c>
      <c r="C11053" s="92" t="s">
        <v>21872</v>
      </c>
      <c r="D11053" s="92" t="s">
        <v>16114</v>
      </c>
      <c r="E11053" s="104">
        <v>163.19999999999999</v>
      </c>
    </row>
    <row r="11054" spans="2:5" ht="50.1" customHeight="1">
      <c r="B11054" s="92">
        <v>34486</v>
      </c>
      <c r="C11054" s="92" t="s">
        <v>21873</v>
      </c>
      <c r="D11054" s="92" t="s">
        <v>16114</v>
      </c>
      <c r="E11054" s="104">
        <v>182.78</v>
      </c>
    </row>
    <row r="11055" spans="2:5" ht="50.1" customHeight="1">
      <c r="B11055" s="92">
        <v>7202</v>
      </c>
      <c r="C11055" s="92" t="s">
        <v>21874</v>
      </c>
      <c r="D11055" s="92" t="s">
        <v>16112</v>
      </c>
      <c r="E11055" s="104">
        <v>37.450000000000003</v>
      </c>
    </row>
    <row r="11056" spans="2:5" ht="50.1" customHeight="1">
      <c r="B11056" s="92">
        <v>7190</v>
      </c>
      <c r="C11056" s="92" t="s">
        <v>21875</v>
      </c>
      <c r="D11056" s="92" t="s">
        <v>16114</v>
      </c>
      <c r="E11056" s="104">
        <v>6.42</v>
      </c>
    </row>
    <row r="11057" spans="2:5" ht="50.1" customHeight="1">
      <c r="B11057" s="92">
        <v>34417</v>
      </c>
      <c r="C11057" s="92" t="s">
        <v>21876</v>
      </c>
      <c r="D11057" s="92" t="s">
        <v>16114</v>
      </c>
      <c r="E11057" s="104">
        <v>11.17</v>
      </c>
    </row>
    <row r="11058" spans="2:5" ht="50.1" customHeight="1">
      <c r="B11058" s="92">
        <v>7191</v>
      </c>
      <c r="C11058" s="92" t="s">
        <v>21877</v>
      </c>
      <c r="D11058" s="92" t="s">
        <v>16114</v>
      </c>
      <c r="E11058" s="104">
        <v>12.94</v>
      </c>
    </row>
    <row r="11059" spans="2:5" ht="50.1" customHeight="1">
      <c r="B11059" s="92">
        <v>7213</v>
      </c>
      <c r="C11059" s="92" t="s">
        <v>21877</v>
      </c>
      <c r="D11059" s="92" t="s">
        <v>16112</v>
      </c>
      <c r="E11059" s="104">
        <v>10.61</v>
      </c>
    </row>
    <row r="11060" spans="2:5" ht="50.1" customHeight="1">
      <c r="B11060" s="92">
        <v>7195</v>
      </c>
      <c r="C11060" s="92" t="s">
        <v>21878</v>
      </c>
      <c r="D11060" s="92" t="s">
        <v>16114</v>
      </c>
      <c r="E11060" s="104">
        <v>30.84</v>
      </c>
    </row>
    <row r="11061" spans="2:5" ht="50.1" customHeight="1">
      <c r="B11061" s="92">
        <v>7186</v>
      </c>
      <c r="C11061" s="92" t="s">
        <v>21879</v>
      </c>
      <c r="D11061" s="92" t="s">
        <v>16114</v>
      </c>
      <c r="E11061" s="104">
        <v>36.9</v>
      </c>
    </row>
    <row r="11062" spans="2:5" ht="50.1" customHeight="1">
      <c r="B11062" s="92">
        <v>7194</v>
      </c>
      <c r="C11062" s="92" t="s">
        <v>21880</v>
      </c>
      <c r="D11062" s="92" t="s">
        <v>16112</v>
      </c>
      <c r="E11062" s="104">
        <v>18.3</v>
      </c>
    </row>
    <row r="11063" spans="2:5" ht="50.1" customHeight="1">
      <c r="B11063" s="92">
        <v>7207</v>
      </c>
      <c r="C11063" s="92" t="s">
        <v>21880</v>
      </c>
      <c r="D11063" s="92" t="s">
        <v>16114</v>
      </c>
      <c r="E11063" s="105">
        <v>49.11</v>
      </c>
    </row>
    <row r="11064" spans="2:5" ht="50.1" customHeight="1">
      <c r="B11064" s="92">
        <v>7197</v>
      </c>
      <c r="C11064" s="92" t="s">
        <v>21881</v>
      </c>
      <c r="D11064" s="92" t="s">
        <v>16114</v>
      </c>
      <c r="E11064" s="105">
        <v>73.78</v>
      </c>
    </row>
    <row r="11065" spans="2:5" ht="50.1" customHeight="1">
      <c r="B11065" s="92">
        <v>7192</v>
      </c>
      <c r="C11065" s="92" t="s">
        <v>21882</v>
      </c>
      <c r="D11065" s="92" t="s">
        <v>16114</v>
      </c>
      <c r="E11065" s="105">
        <v>40.58</v>
      </c>
    </row>
    <row r="11066" spans="2:5" ht="50.1" customHeight="1">
      <c r="B11066" s="92">
        <v>7193</v>
      </c>
      <c r="C11066" s="92" t="s">
        <v>21883</v>
      </c>
      <c r="D11066" s="92" t="s">
        <v>16114</v>
      </c>
      <c r="E11066" s="105">
        <v>48.44</v>
      </c>
    </row>
    <row r="11067" spans="2:5" ht="50.1" customHeight="1">
      <c r="B11067" s="92">
        <v>7189</v>
      </c>
      <c r="C11067" s="92" t="s">
        <v>21884</v>
      </c>
      <c r="D11067" s="92" t="s">
        <v>16114</v>
      </c>
      <c r="E11067" s="105">
        <v>68.040000000000006</v>
      </c>
    </row>
    <row r="11068" spans="2:5" ht="50.1" customHeight="1">
      <c r="B11068" s="92">
        <v>7198</v>
      </c>
      <c r="C11068" s="92" t="s">
        <v>21885</v>
      </c>
      <c r="D11068" s="92" t="s">
        <v>16112</v>
      </c>
      <c r="E11068" s="105">
        <v>25.33</v>
      </c>
    </row>
    <row r="11069" spans="2:5" ht="50.1" customHeight="1">
      <c r="B11069" s="92">
        <v>34402</v>
      </c>
      <c r="C11069" s="92" t="s">
        <v>21885</v>
      </c>
      <c r="D11069" s="92" t="s">
        <v>16114</v>
      </c>
      <c r="E11069" s="105">
        <v>101.98</v>
      </c>
    </row>
    <row r="11070" spans="2:5" ht="50.1" customHeight="1">
      <c r="B11070" s="92">
        <v>7245</v>
      </c>
      <c r="C11070" s="92" t="s">
        <v>21886</v>
      </c>
      <c r="D11070" s="92" t="s">
        <v>16114</v>
      </c>
      <c r="E11070" s="104">
        <v>27.9</v>
      </c>
    </row>
    <row r="11071" spans="2:5" ht="50.1" customHeight="1">
      <c r="B11071" s="92">
        <v>34425</v>
      </c>
      <c r="C11071" s="92" t="s">
        <v>21887</v>
      </c>
      <c r="D11071" s="92" t="s">
        <v>16114</v>
      </c>
      <c r="E11071" s="104">
        <v>63.06</v>
      </c>
    </row>
    <row r="11072" spans="2:5" ht="50.1" customHeight="1">
      <c r="B11072" s="92">
        <v>7223</v>
      </c>
      <c r="C11072" s="92" t="s">
        <v>21888</v>
      </c>
      <c r="D11072" s="92" t="s">
        <v>16114</v>
      </c>
      <c r="E11072" s="104">
        <v>73.5</v>
      </c>
    </row>
    <row r="11073" spans="2:5" ht="50.1" customHeight="1">
      <c r="B11073" s="92">
        <v>7234</v>
      </c>
      <c r="C11073" s="92" t="s">
        <v>21889</v>
      </c>
      <c r="D11073" s="92" t="s">
        <v>16114</v>
      </c>
      <c r="E11073" s="104">
        <v>106.01</v>
      </c>
    </row>
    <row r="11074" spans="2:5" ht="50.1" customHeight="1">
      <c r="B11074" s="92">
        <v>7224</v>
      </c>
      <c r="C11074" s="92" t="s">
        <v>21890</v>
      </c>
      <c r="D11074" s="92" t="s">
        <v>16114</v>
      </c>
      <c r="E11074" s="104">
        <v>117.09</v>
      </c>
    </row>
    <row r="11075" spans="2:5" ht="50.1" customHeight="1">
      <c r="B11075" s="92">
        <v>7221</v>
      </c>
      <c r="C11075" s="92" t="s">
        <v>21891</v>
      </c>
      <c r="D11075" s="92" t="s">
        <v>16112</v>
      </c>
      <c r="E11075" s="104">
        <v>56.93</v>
      </c>
    </row>
    <row r="11076" spans="2:5" ht="50.1" customHeight="1">
      <c r="B11076" s="92">
        <v>7210</v>
      </c>
      <c r="C11076" s="92" t="s">
        <v>21891</v>
      </c>
      <c r="D11076" s="92" t="s">
        <v>16114</v>
      </c>
      <c r="E11076" s="104">
        <v>133.22999999999999</v>
      </c>
    </row>
    <row r="11077" spans="2:5" ht="50.1" customHeight="1">
      <c r="B11077" s="92">
        <v>7225</v>
      </c>
      <c r="C11077" s="92" t="s">
        <v>21892</v>
      </c>
      <c r="D11077" s="92" t="s">
        <v>16114</v>
      </c>
      <c r="E11077" s="104">
        <v>148.04</v>
      </c>
    </row>
    <row r="11078" spans="2:5" ht="50.1" customHeight="1">
      <c r="B11078" s="92">
        <v>7226</v>
      </c>
      <c r="C11078" s="92" t="s">
        <v>21893</v>
      </c>
      <c r="D11078" s="92" t="s">
        <v>16114</v>
      </c>
      <c r="E11078" s="104">
        <v>162.91</v>
      </c>
    </row>
    <row r="11079" spans="2:5" ht="50.1" customHeight="1">
      <c r="B11079" s="92">
        <v>7236</v>
      </c>
      <c r="C11079" s="92" t="s">
        <v>21894</v>
      </c>
      <c r="D11079" s="92" t="s">
        <v>16114</v>
      </c>
      <c r="E11079" s="104">
        <v>177.68</v>
      </c>
    </row>
    <row r="11080" spans="2:5" ht="50.1" customHeight="1">
      <c r="B11080" s="92">
        <v>7227</v>
      </c>
      <c r="C11080" s="92" t="s">
        <v>21895</v>
      </c>
      <c r="D11080" s="92" t="s">
        <v>16114</v>
      </c>
      <c r="E11080" s="104">
        <v>192.49</v>
      </c>
    </row>
    <row r="11081" spans="2:5" ht="50.1" customHeight="1">
      <c r="B11081" s="92">
        <v>7212</v>
      </c>
      <c r="C11081" s="92" t="s">
        <v>21896</v>
      </c>
      <c r="D11081" s="92" t="s">
        <v>16114</v>
      </c>
      <c r="E11081" s="104">
        <v>213.13</v>
      </c>
    </row>
    <row r="11082" spans="2:5" ht="50.1" customHeight="1">
      <c r="B11082" s="92">
        <v>7229</v>
      </c>
      <c r="C11082" s="92" t="s">
        <v>21897</v>
      </c>
      <c r="D11082" s="92" t="s">
        <v>16114</v>
      </c>
      <c r="E11082" s="104">
        <v>140.94</v>
      </c>
    </row>
    <row r="11083" spans="2:5" ht="50.1" customHeight="1">
      <c r="B11083" s="92">
        <v>7230</v>
      </c>
      <c r="C11083" s="92" t="s">
        <v>21898</v>
      </c>
      <c r="D11083" s="92" t="s">
        <v>16114</v>
      </c>
      <c r="E11083" s="104">
        <v>224.6</v>
      </c>
    </row>
    <row r="11084" spans="2:5" ht="50.1" customHeight="1">
      <c r="B11084" s="92">
        <v>7231</v>
      </c>
      <c r="C11084" s="92" t="s">
        <v>21899</v>
      </c>
      <c r="D11084" s="92" t="s">
        <v>16114</v>
      </c>
      <c r="E11084" s="105">
        <v>294.97000000000003</v>
      </c>
    </row>
    <row r="11085" spans="2:5" ht="50.1" customHeight="1">
      <c r="B11085" s="92">
        <v>7220</v>
      </c>
      <c r="C11085" s="92" t="s">
        <v>21900</v>
      </c>
      <c r="D11085" s="92" t="s">
        <v>16114</v>
      </c>
      <c r="E11085" s="105">
        <v>362.64</v>
      </c>
    </row>
    <row r="11086" spans="2:5" ht="50.1" customHeight="1">
      <c r="B11086" s="92">
        <v>34447</v>
      </c>
      <c r="C11086" s="92" t="s">
        <v>21901</v>
      </c>
      <c r="D11086" s="92" t="s">
        <v>16114</v>
      </c>
      <c r="E11086" s="105">
        <v>403.63</v>
      </c>
    </row>
    <row r="11087" spans="2:5" ht="50.1" customHeight="1">
      <c r="B11087" s="92">
        <v>7233</v>
      </c>
      <c r="C11087" s="92" t="s">
        <v>21902</v>
      </c>
      <c r="D11087" s="92" t="s">
        <v>16114</v>
      </c>
      <c r="E11087" s="104">
        <v>451.88</v>
      </c>
    </row>
    <row r="11088" spans="2:5" ht="50.1" customHeight="1">
      <c r="B11088" s="92">
        <v>42172</v>
      </c>
      <c r="C11088" s="92" t="s">
        <v>21903</v>
      </c>
      <c r="D11088" s="92" t="s">
        <v>16112</v>
      </c>
      <c r="E11088" s="104">
        <v>146.53</v>
      </c>
    </row>
    <row r="11089" spans="2:5" ht="50.1" customHeight="1">
      <c r="B11089" s="92">
        <v>39520</v>
      </c>
      <c r="C11089" s="92" t="s">
        <v>21904</v>
      </c>
      <c r="D11089" s="92" t="s">
        <v>16112</v>
      </c>
      <c r="E11089" s="104">
        <v>98.4</v>
      </c>
    </row>
    <row r="11090" spans="2:5" ht="50.1" customHeight="1">
      <c r="B11090" s="92">
        <v>39521</v>
      </c>
      <c r="C11090" s="92" t="s">
        <v>21905</v>
      </c>
      <c r="D11090" s="92" t="s">
        <v>16112</v>
      </c>
      <c r="E11090" s="105">
        <v>105.4</v>
      </c>
    </row>
    <row r="11091" spans="2:5" ht="50.1" customHeight="1">
      <c r="B11091" s="92">
        <v>39522</v>
      </c>
      <c r="C11091" s="92" t="s">
        <v>21906</v>
      </c>
      <c r="D11091" s="92" t="s">
        <v>16112</v>
      </c>
      <c r="E11091" s="105">
        <v>84.27</v>
      </c>
    </row>
    <row r="11092" spans="2:5" ht="50.1" customHeight="1">
      <c r="B11092" s="92">
        <v>7246</v>
      </c>
      <c r="C11092" s="92" t="s">
        <v>21907</v>
      </c>
      <c r="D11092" s="92" t="s">
        <v>16114</v>
      </c>
      <c r="E11092" s="105">
        <v>25.96</v>
      </c>
    </row>
    <row r="11093" spans="2:5" ht="50.1" customHeight="1">
      <c r="B11093" s="92">
        <v>12869</v>
      </c>
      <c r="C11093" s="92" t="s">
        <v>21908</v>
      </c>
      <c r="D11093" s="92" t="s">
        <v>16113</v>
      </c>
      <c r="E11093" s="105">
        <v>16.260000000000002</v>
      </c>
    </row>
    <row r="11094" spans="2:5" ht="50.1" customHeight="1">
      <c r="B11094" s="92">
        <v>41097</v>
      </c>
      <c r="C11094" s="92" t="s">
        <v>21909</v>
      </c>
      <c r="D11094" s="92" t="s">
        <v>16119</v>
      </c>
      <c r="E11094" s="105">
        <v>2880.5</v>
      </c>
    </row>
    <row r="11095" spans="2:5" ht="50.1" customHeight="1">
      <c r="B11095" s="92">
        <v>1574</v>
      </c>
      <c r="C11095" s="92" t="s">
        <v>21910</v>
      </c>
      <c r="D11095" s="92" t="s">
        <v>16114</v>
      </c>
      <c r="E11095" s="105">
        <v>1.02</v>
      </c>
    </row>
    <row r="11096" spans="2:5" ht="50.1" customHeight="1">
      <c r="B11096" s="92">
        <v>1581</v>
      </c>
      <c r="C11096" s="92" t="s">
        <v>21911</v>
      </c>
      <c r="D11096" s="92" t="s">
        <v>16114</v>
      </c>
      <c r="E11096" s="105">
        <v>7.1</v>
      </c>
    </row>
    <row r="11097" spans="2:5" ht="50.1" customHeight="1">
      <c r="B11097" s="92">
        <v>1575</v>
      </c>
      <c r="C11097" s="92" t="s">
        <v>21912</v>
      </c>
      <c r="D11097" s="92" t="s">
        <v>16114</v>
      </c>
      <c r="E11097" s="105">
        <v>1.21</v>
      </c>
    </row>
    <row r="11098" spans="2:5" ht="50.1" customHeight="1">
      <c r="B11098" s="92">
        <v>1570</v>
      </c>
      <c r="C11098" s="92" t="s">
        <v>21913</v>
      </c>
      <c r="D11098" s="92" t="s">
        <v>16114</v>
      </c>
      <c r="E11098" s="105">
        <v>0.61</v>
      </c>
    </row>
    <row r="11099" spans="2:5" ht="50.1" customHeight="1">
      <c r="B11099" s="92">
        <v>1576</v>
      </c>
      <c r="C11099" s="92" t="s">
        <v>21914</v>
      </c>
      <c r="D11099" s="92" t="s">
        <v>16114</v>
      </c>
      <c r="E11099" s="105">
        <v>1.68</v>
      </c>
    </row>
    <row r="11100" spans="2:5" ht="50.1" customHeight="1">
      <c r="B11100" s="92">
        <v>1577</v>
      </c>
      <c r="C11100" s="92" t="s">
        <v>21915</v>
      </c>
      <c r="D11100" s="92" t="s">
        <v>16114</v>
      </c>
      <c r="E11100" s="105">
        <v>1.89</v>
      </c>
    </row>
    <row r="11101" spans="2:5" ht="50.1" customHeight="1">
      <c r="B11101" s="92">
        <v>1571</v>
      </c>
      <c r="C11101" s="92" t="s">
        <v>21916</v>
      </c>
      <c r="D11101" s="92" t="s">
        <v>16114</v>
      </c>
      <c r="E11101" s="105">
        <v>0.79</v>
      </c>
    </row>
    <row r="11102" spans="2:5" ht="50.1" customHeight="1">
      <c r="B11102" s="92">
        <v>1578</v>
      </c>
      <c r="C11102" s="92" t="s">
        <v>21917</v>
      </c>
      <c r="D11102" s="92" t="s">
        <v>16114</v>
      </c>
      <c r="E11102" s="104">
        <v>3.29</v>
      </c>
    </row>
    <row r="11103" spans="2:5" ht="50.1" customHeight="1">
      <c r="B11103" s="92">
        <v>1573</v>
      </c>
      <c r="C11103" s="92" t="s">
        <v>21918</v>
      </c>
      <c r="D11103" s="92" t="s">
        <v>16114</v>
      </c>
      <c r="E11103" s="105">
        <v>0.94</v>
      </c>
    </row>
    <row r="11104" spans="2:5" ht="50.1" customHeight="1">
      <c r="B11104" s="92">
        <v>1579</v>
      </c>
      <c r="C11104" s="92" t="s">
        <v>21919</v>
      </c>
      <c r="D11104" s="92" t="s">
        <v>16114</v>
      </c>
      <c r="E11104" s="105">
        <v>4.0999999999999996</v>
      </c>
    </row>
    <row r="11105" spans="2:5" ht="50.1" customHeight="1">
      <c r="B11105" s="92">
        <v>1580</v>
      </c>
      <c r="C11105" s="92" t="s">
        <v>21920</v>
      </c>
      <c r="D11105" s="92" t="s">
        <v>16114</v>
      </c>
      <c r="E11105" s="105">
        <v>5.05</v>
      </c>
    </row>
    <row r="11106" spans="2:5" ht="50.1" customHeight="1">
      <c r="B11106" s="92">
        <v>7571</v>
      </c>
      <c r="C11106" s="92" t="s">
        <v>21921</v>
      </c>
      <c r="D11106" s="92" t="s">
        <v>16114</v>
      </c>
      <c r="E11106" s="105">
        <v>9.48</v>
      </c>
    </row>
    <row r="11107" spans="2:5" ht="50.1" customHeight="1">
      <c r="B11107" s="92">
        <v>39321</v>
      </c>
      <c r="C11107" s="92" t="s">
        <v>21922</v>
      </c>
      <c r="D11107" s="92" t="s">
        <v>16114</v>
      </c>
      <c r="E11107" s="105">
        <v>9.9700000000000006</v>
      </c>
    </row>
    <row r="11108" spans="2:5" ht="50.1" customHeight="1">
      <c r="B11108" s="92">
        <v>39319</v>
      </c>
      <c r="C11108" s="92" t="s">
        <v>21923</v>
      </c>
      <c r="D11108" s="92" t="s">
        <v>16114</v>
      </c>
      <c r="E11108" s="104">
        <v>3.89</v>
      </c>
    </row>
    <row r="11109" spans="2:5" ht="50.1" customHeight="1">
      <c r="B11109" s="92">
        <v>39320</v>
      </c>
      <c r="C11109" s="92" t="s">
        <v>21924</v>
      </c>
      <c r="D11109" s="92" t="s">
        <v>16114</v>
      </c>
      <c r="E11109" s="104">
        <v>6.47</v>
      </c>
    </row>
    <row r="11110" spans="2:5" ht="50.1" customHeight="1">
      <c r="B11110" s="92">
        <v>1591</v>
      </c>
      <c r="C11110" s="92" t="s">
        <v>21925</v>
      </c>
      <c r="D11110" s="92" t="s">
        <v>16114</v>
      </c>
      <c r="E11110" s="104">
        <v>15.65</v>
      </c>
    </row>
    <row r="11111" spans="2:5" ht="50.1" customHeight="1">
      <c r="B11111" s="92">
        <v>1547</v>
      </c>
      <c r="C11111" s="92" t="s">
        <v>21926</v>
      </c>
      <c r="D11111" s="92" t="s">
        <v>16114</v>
      </c>
      <c r="E11111" s="104">
        <v>82.03</v>
      </c>
    </row>
    <row r="11112" spans="2:5" ht="50.1" customHeight="1">
      <c r="B11112" s="92">
        <v>38196</v>
      </c>
      <c r="C11112" s="92" t="s">
        <v>21927</v>
      </c>
      <c r="D11112" s="92" t="s">
        <v>16114</v>
      </c>
      <c r="E11112" s="104">
        <v>15.97</v>
      </c>
    </row>
    <row r="11113" spans="2:5" ht="50.1" customHeight="1">
      <c r="B11113" s="92">
        <v>1543</v>
      </c>
      <c r="C11113" s="92" t="s">
        <v>21928</v>
      </c>
      <c r="D11113" s="92" t="s">
        <v>16114</v>
      </c>
      <c r="E11113" s="104">
        <v>16.98</v>
      </c>
    </row>
    <row r="11114" spans="2:5" ht="50.1" customHeight="1">
      <c r="B11114" s="92">
        <v>1585</v>
      </c>
      <c r="C11114" s="92" t="s">
        <v>21929</v>
      </c>
      <c r="D11114" s="92" t="s">
        <v>16114</v>
      </c>
      <c r="E11114" s="104">
        <v>3.29</v>
      </c>
    </row>
    <row r="11115" spans="2:5" ht="50.1" customHeight="1">
      <c r="B11115" s="92">
        <v>1593</v>
      </c>
      <c r="C11115" s="92" t="s">
        <v>21930</v>
      </c>
      <c r="D11115" s="92" t="s">
        <v>16114</v>
      </c>
      <c r="E11115" s="104">
        <v>17.46</v>
      </c>
    </row>
    <row r="11116" spans="2:5" ht="50.1" customHeight="1">
      <c r="B11116" s="92">
        <v>11838</v>
      </c>
      <c r="C11116" s="92" t="s">
        <v>21931</v>
      </c>
      <c r="D11116" s="92" t="s">
        <v>16114</v>
      </c>
      <c r="E11116" s="104">
        <v>23.04</v>
      </c>
    </row>
    <row r="11117" spans="2:5" ht="50.1" customHeight="1">
      <c r="B11117" s="92">
        <v>1594</v>
      </c>
      <c r="C11117" s="92" t="s">
        <v>21932</v>
      </c>
      <c r="D11117" s="92" t="s">
        <v>16114</v>
      </c>
      <c r="E11117" s="104">
        <v>23.29</v>
      </c>
    </row>
    <row r="11118" spans="2:5" ht="50.1" customHeight="1">
      <c r="B11118" s="92">
        <v>1586</v>
      </c>
      <c r="C11118" s="92" t="s">
        <v>21933</v>
      </c>
      <c r="D11118" s="92" t="s">
        <v>16114</v>
      </c>
      <c r="E11118" s="104">
        <v>4.16</v>
      </c>
    </row>
    <row r="11119" spans="2:5" ht="50.1" customHeight="1">
      <c r="B11119" s="92">
        <v>11839</v>
      </c>
      <c r="C11119" s="92" t="s">
        <v>21934</v>
      </c>
      <c r="D11119" s="92" t="s">
        <v>16114</v>
      </c>
      <c r="E11119" s="104">
        <v>33.520000000000003</v>
      </c>
    </row>
    <row r="11120" spans="2:5" ht="50.1" customHeight="1">
      <c r="B11120" s="92">
        <v>1587</v>
      </c>
      <c r="C11120" s="92" t="s">
        <v>21935</v>
      </c>
      <c r="D11120" s="92" t="s">
        <v>16114</v>
      </c>
      <c r="E11120" s="104">
        <v>4.2300000000000004</v>
      </c>
    </row>
    <row r="11121" spans="2:5" ht="50.1" customHeight="1">
      <c r="B11121" s="92">
        <v>1545</v>
      </c>
      <c r="C11121" s="92" t="s">
        <v>21936</v>
      </c>
      <c r="D11121" s="92" t="s">
        <v>16114</v>
      </c>
      <c r="E11121" s="104">
        <v>40.229999999999997</v>
      </c>
    </row>
    <row r="11122" spans="2:5" ht="50.1" customHeight="1">
      <c r="B11122" s="92">
        <v>1588</v>
      </c>
      <c r="C11122" s="92" t="s">
        <v>21937</v>
      </c>
      <c r="D11122" s="92" t="s">
        <v>16114</v>
      </c>
      <c r="E11122" s="104">
        <v>5.81</v>
      </c>
    </row>
    <row r="11123" spans="2:5" ht="50.1" customHeight="1">
      <c r="B11123" s="92">
        <v>1535</v>
      </c>
      <c r="C11123" s="92" t="s">
        <v>21938</v>
      </c>
      <c r="D11123" s="92" t="s">
        <v>16114</v>
      </c>
      <c r="E11123" s="104">
        <v>3.35</v>
      </c>
    </row>
    <row r="11124" spans="2:5" ht="50.1" customHeight="1">
      <c r="B11124" s="92">
        <v>1589</v>
      </c>
      <c r="C11124" s="92" t="s">
        <v>21939</v>
      </c>
      <c r="D11124" s="92" t="s">
        <v>16114</v>
      </c>
      <c r="E11124" s="104">
        <v>5.99</v>
      </c>
    </row>
    <row r="11125" spans="2:5" ht="50.1" customHeight="1">
      <c r="B11125" s="92">
        <v>1546</v>
      </c>
      <c r="C11125" s="92" t="s">
        <v>21940</v>
      </c>
      <c r="D11125" s="92" t="s">
        <v>16114</v>
      </c>
      <c r="E11125" s="104">
        <v>67.88</v>
      </c>
    </row>
    <row r="11126" spans="2:5" ht="50.1" customHeight="1">
      <c r="B11126" s="92">
        <v>1590</v>
      </c>
      <c r="C11126" s="92" t="s">
        <v>21941</v>
      </c>
      <c r="D11126" s="92" t="s">
        <v>16114</v>
      </c>
      <c r="E11126" s="104">
        <v>10.56</v>
      </c>
    </row>
    <row r="11127" spans="2:5" ht="50.1" customHeight="1">
      <c r="B11127" s="92">
        <v>1542</v>
      </c>
      <c r="C11127" s="92" t="s">
        <v>21942</v>
      </c>
      <c r="D11127" s="92" t="s">
        <v>16114</v>
      </c>
      <c r="E11127" s="104">
        <v>13.98</v>
      </c>
    </row>
    <row r="11128" spans="2:5" ht="50.1" customHeight="1">
      <c r="B11128" s="92">
        <v>38415</v>
      </c>
      <c r="C11128" s="92" t="s">
        <v>21943</v>
      </c>
      <c r="D11128" s="92" t="s">
        <v>16114</v>
      </c>
      <c r="E11128" s="104">
        <v>630.44000000000005</v>
      </c>
    </row>
    <row r="11129" spans="2:5" ht="50.1" customHeight="1">
      <c r="B11129" s="92">
        <v>38414</v>
      </c>
      <c r="C11129" s="92" t="s">
        <v>21944</v>
      </c>
      <c r="D11129" s="92" t="s">
        <v>16114</v>
      </c>
      <c r="E11129" s="104">
        <v>884.82</v>
      </c>
    </row>
    <row r="11130" spans="2:5" ht="50.1" customHeight="1">
      <c r="B11130" s="92">
        <v>38128</v>
      </c>
      <c r="C11130" s="92" t="s">
        <v>21945</v>
      </c>
      <c r="D11130" s="92" t="s">
        <v>16116</v>
      </c>
      <c r="E11130" s="104">
        <v>0.4</v>
      </c>
    </row>
    <row r="11131" spans="2:5" ht="50.1" customHeight="1">
      <c r="B11131" s="92">
        <v>7253</v>
      </c>
      <c r="C11131" s="92" t="s">
        <v>21946</v>
      </c>
      <c r="D11131" s="92" t="s">
        <v>16118</v>
      </c>
      <c r="E11131" s="104">
        <v>85.71</v>
      </c>
    </row>
    <row r="11132" spans="2:5" ht="50.1" customHeight="1">
      <c r="B11132" s="92">
        <v>4806</v>
      </c>
      <c r="C11132" s="92" t="s">
        <v>21947</v>
      </c>
      <c r="D11132" s="92" t="s">
        <v>16115</v>
      </c>
      <c r="E11132" s="104">
        <v>9.73</v>
      </c>
    </row>
    <row r="11133" spans="2:5" ht="50.1" customHeight="1">
      <c r="B11133" s="92">
        <v>34401</v>
      </c>
      <c r="C11133" s="92" t="s">
        <v>21948</v>
      </c>
      <c r="D11133" s="92" t="s">
        <v>16114</v>
      </c>
      <c r="E11133" s="104">
        <v>0.87</v>
      </c>
    </row>
    <row r="11134" spans="2:5" ht="50.1" customHeight="1">
      <c r="B11134" s="92">
        <v>7258</v>
      </c>
      <c r="C11134" s="92" t="s">
        <v>21949</v>
      </c>
      <c r="D11134" s="92" t="s">
        <v>16114</v>
      </c>
      <c r="E11134" s="104">
        <v>0.27</v>
      </c>
    </row>
    <row r="11135" spans="2:5" ht="50.1" customHeight="1">
      <c r="B11135" s="92">
        <v>7260</v>
      </c>
      <c r="C11135" s="92" t="s">
        <v>21950</v>
      </c>
      <c r="D11135" s="92" t="s">
        <v>16114</v>
      </c>
      <c r="E11135" s="104">
        <v>0.84</v>
      </c>
    </row>
    <row r="11136" spans="2:5" ht="50.1" customHeight="1">
      <c r="B11136" s="92">
        <v>7256</v>
      </c>
      <c r="C11136" s="92" t="s">
        <v>21951</v>
      </c>
      <c r="D11136" s="92" t="s">
        <v>16114</v>
      </c>
      <c r="E11136" s="104">
        <v>0.49</v>
      </c>
    </row>
    <row r="11137" spans="2:5" ht="50.1" customHeight="1">
      <c r="B11137" s="92">
        <v>34400</v>
      </c>
      <c r="C11137" s="92" t="s">
        <v>21952</v>
      </c>
      <c r="D11137" s="92" t="s">
        <v>16114</v>
      </c>
      <c r="E11137" s="104">
        <v>2.12</v>
      </c>
    </row>
    <row r="11138" spans="2:5" ht="50.1" customHeight="1">
      <c r="B11138" s="92">
        <v>10617</v>
      </c>
      <c r="C11138" s="92" t="s">
        <v>21953</v>
      </c>
      <c r="D11138" s="92" t="s">
        <v>16114</v>
      </c>
      <c r="E11138" s="104">
        <v>2.96</v>
      </c>
    </row>
    <row r="11139" spans="2:5" ht="50.1" customHeight="1">
      <c r="B11139" s="92">
        <v>7274</v>
      </c>
      <c r="C11139" s="92" t="s">
        <v>21954</v>
      </c>
      <c r="D11139" s="92" t="s">
        <v>16114</v>
      </c>
      <c r="E11139" s="104">
        <v>22.78</v>
      </c>
    </row>
    <row r="11140" spans="2:5" ht="50.1" customHeight="1">
      <c r="B11140" s="92">
        <v>11663</v>
      </c>
      <c r="C11140" s="92" t="s">
        <v>21955</v>
      </c>
      <c r="D11140" s="92" t="s">
        <v>16114</v>
      </c>
      <c r="E11140" s="104">
        <v>187.43</v>
      </c>
    </row>
    <row r="11141" spans="2:5" ht="50.1" customHeight="1">
      <c r="B11141" s="92">
        <v>38121</v>
      </c>
      <c r="C11141" s="92" t="s">
        <v>21956</v>
      </c>
      <c r="D11141" s="92" t="s">
        <v>6213</v>
      </c>
      <c r="E11141" s="104">
        <v>13.46</v>
      </c>
    </row>
    <row r="11142" spans="2:5" ht="50.1" customHeight="1">
      <c r="B11142" s="92">
        <v>7343</v>
      </c>
      <c r="C11142" s="92" t="s">
        <v>21957</v>
      </c>
      <c r="D11142" s="92" t="s">
        <v>6213</v>
      </c>
      <c r="E11142" s="104">
        <v>13.63</v>
      </c>
    </row>
    <row r="11143" spans="2:5" ht="50.1" customHeight="1">
      <c r="B11143" s="92">
        <v>7287</v>
      </c>
      <c r="C11143" s="92" t="s">
        <v>21958</v>
      </c>
      <c r="D11143" s="92" t="s">
        <v>6218</v>
      </c>
      <c r="E11143" s="104">
        <v>88.82</v>
      </c>
    </row>
    <row r="11144" spans="2:5" ht="50.1" customHeight="1">
      <c r="B11144" s="92">
        <v>7350</v>
      </c>
      <c r="C11144" s="92" t="s">
        <v>21959</v>
      </c>
      <c r="D11144" s="92" t="s">
        <v>6213</v>
      </c>
      <c r="E11144" s="104">
        <v>19.53</v>
      </c>
    </row>
    <row r="11145" spans="2:5" ht="50.1" customHeight="1">
      <c r="B11145" s="92">
        <v>7348</v>
      </c>
      <c r="C11145" s="92" t="s">
        <v>21960</v>
      </c>
      <c r="D11145" s="92" t="s">
        <v>6213</v>
      </c>
      <c r="E11145" s="104">
        <v>10.95</v>
      </c>
    </row>
    <row r="11146" spans="2:5" ht="50.1" customHeight="1">
      <c r="B11146" s="92">
        <v>7347</v>
      </c>
      <c r="C11146" s="92" t="s">
        <v>21960</v>
      </c>
      <c r="D11146" s="92" t="s">
        <v>6218</v>
      </c>
      <c r="E11146" s="104">
        <v>39.43</v>
      </c>
    </row>
    <row r="11147" spans="2:5" ht="50.1" customHeight="1">
      <c r="B11147" s="92">
        <v>7355</v>
      </c>
      <c r="C11147" s="92" t="s">
        <v>21961</v>
      </c>
      <c r="D11147" s="92" t="s">
        <v>6218</v>
      </c>
      <c r="E11147" s="104">
        <v>59.1</v>
      </c>
    </row>
    <row r="11148" spans="2:5" ht="50.1" customHeight="1">
      <c r="B11148" s="92">
        <v>7356</v>
      </c>
      <c r="C11148" s="92" t="s">
        <v>21962</v>
      </c>
      <c r="D11148" s="92" t="s">
        <v>6213</v>
      </c>
      <c r="E11148" s="104">
        <v>16.420000000000002</v>
      </c>
    </row>
    <row r="11149" spans="2:5" ht="50.1" customHeight="1">
      <c r="B11149" s="92">
        <v>7313</v>
      </c>
      <c r="C11149" s="92" t="s">
        <v>21963</v>
      </c>
      <c r="D11149" s="92" t="s">
        <v>6213</v>
      </c>
      <c r="E11149" s="104">
        <v>15.1</v>
      </c>
    </row>
    <row r="11150" spans="2:5" ht="50.1" customHeight="1">
      <c r="B11150" s="92">
        <v>7319</v>
      </c>
      <c r="C11150" s="92" t="s">
        <v>21964</v>
      </c>
      <c r="D11150" s="92" t="s">
        <v>6213</v>
      </c>
      <c r="E11150" s="104">
        <v>8.64</v>
      </c>
    </row>
    <row r="11151" spans="2:5" ht="50.1" customHeight="1">
      <c r="B11151" s="92">
        <v>38119</v>
      </c>
      <c r="C11151" s="92" t="s">
        <v>21965</v>
      </c>
      <c r="D11151" s="92" t="s">
        <v>6213</v>
      </c>
      <c r="E11151" s="104">
        <v>74.8</v>
      </c>
    </row>
    <row r="11152" spans="2:5" ht="50.1" customHeight="1">
      <c r="B11152" s="92">
        <v>7314</v>
      </c>
      <c r="C11152" s="92" t="s">
        <v>21966</v>
      </c>
      <c r="D11152" s="92" t="s">
        <v>6213</v>
      </c>
      <c r="E11152" s="104">
        <v>80.61</v>
      </c>
    </row>
    <row r="11153" spans="2:5" ht="50.1" customHeight="1">
      <c r="B11153" s="92">
        <v>38131</v>
      </c>
      <c r="C11153" s="92" t="s">
        <v>21967</v>
      </c>
      <c r="D11153" s="92" t="s">
        <v>6213</v>
      </c>
      <c r="E11153" s="104">
        <v>75.47</v>
      </c>
    </row>
    <row r="11154" spans="2:5" ht="50.1" customHeight="1">
      <c r="B11154" s="92">
        <v>7304</v>
      </c>
      <c r="C11154" s="92" t="s">
        <v>21968</v>
      </c>
      <c r="D11154" s="92" t="s">
        <v>6213</v>
      </c>
      <c r="E11154" s="104">
        <v>66.28</v>
      </c>
    </row>
    <row r="11155" spans="2:5" ht="50.1" customHeight="1">
      <c r="B11155" s="92">
        <v>7293</v>
      </c>
      <c r="C11155" s="92" t="s">
        <v>21969</v>
      </c>
      <c r="D11155" s="92" t="s">
        <v>6213</v>
      </c>
      <c r="E11155" s="104">
        <v>29.72</v>
      </c>
    </row>
    <row r="11156" spans="2:5" ht="50.1" customHeight="1">
      <c r="B11156" s="92">
        <v>7311</v>
      </c>
      <c r="C11156" s="92" t="s">
        <v>21970</v>
      </c>
      <c r="D11156" s="92" t="s">
        <v>6213</v>
      </c>
      <c r="E11156" s="104">
        <v>28.75</v>
      </c>
    </row>
    <row r="11157" spans="2:5" ht="50.1" customHeight="1">
      <c r="B11157" s="92">
        <v>7292</v>
      </c>
      <c r="C11157" s="92" t="s">
        <v>21971</v>
      </c>
      <c r="D11157" s="92" t="s">
        <v>6213</v>
      </c>
      <c r="E11157" s="104">
        <v>27.91</v>
      </c>
    </row>
    <row r="11158" spans="2:5" ht="50.1" customHeight="1">
      <c r="B11158" s="92">
        <v>7288</v>
      </c>
      <c r="C11158" s="92" t="s">
        <v>21972</v>
      </c>
      <c r="D11158" s="92" t="s">
        <v>6213</v>
      </c>
      <c r="E11158" s="104">
        <v>31.63</v>
      </c>
    </row>
    <row r="11159" spans="2:5" ht="50.1" customHeight="1">
      <c r="B11159" s="92">
        <v>35693</v>
      </c>
      <c r="C11159" s="92" t="s">
        <v>21973</v>
      </c>
      <c r="D11159" s="92" t="s">
        <v>6213</v>
      </c>
      <c r="E11159" s="104">
        <v>7.53</v>
      </c>
    </row>
    <row r="11160" spans="2:5" ht="50.1" customHeight="1">
      <c r="B11160" s="92">
        <v>35692</v>
      </c>
      <c r="C11160" s="92" t="s">
        <v>21974</v>
      </c>
      <c r="D11160" s="92" t="s">
        <v>6213</v>
      </c>
      <c r="E11160" s="104">
        <v>40.369999999999997</v>
      </c>
    </row>
    <row r="11161" spans="2:5" ht="50.1" customHeight="1">
      <c r="B11161" s="92">
        <v>7344</v>
      </c>
      <c r="C11161" s="92" t="s">
        <v>21975</v>
      </c>
      <c r="D11161" s="92" t="s">
        <v>6218</v>
      </c>
      <c r="E11161" s="104">
        <v>51.09</v>
      </c>
    </row>
    <row r="11162" spans="2:5" ht="50.1" customHeight="1">
      <c r="B11162" s="92">
        <v>7345</v>
      </c>
      <c r="C11162" s="92" t="s">
        <v>21976</v>
      </c>
      <c r="D11162" s="92" t="s">
        <v>6213</v>
      </c>
      <c r="E11162" s="104">
        <v>14.19</v>
      </c>
    </row>
    <row r="11163" spans="2:5" ht="50.1" customHeight="1">
      <c r="B11163" s="92">
        <v>35691</v>
      </c>
      <c r="C11163" s="92" t="s">
        <v>21977</v>
      </c>
      <c r="D11163" s="92" t="s">
        <v>6213</v>
      </c>
      <c r="E11163" s="104">
        <v>11.21</v>
      </c>
    </row>
    <row r="11164" spans="2:5" ht="50.1" customHeight="1">
      <c r="B11164" s="92">
        <v>7342</v>
      </c>
      <c r="C11164" s="92" t="s">
        <v>21978</v>
      </c>
      <c r="D11164" s="92" t="s">
        <v>16116</v>
      </c>
      <c r="E11164" s="104">
        <v>1.65</v>
      </c>
    </row>
    <row r="11165" spans="2:5" ht="50.1" customHeight="1">
      <c r="B11165" s="92">
        <v>7306</v>
      </c>
      <c r="C11165" s="92" t="s">
        <v>21979</v>
      </c>
      <c r="D11165" s="92" t="s">
        <v>6213</v>
      </c>
      <c r="E11165" s="104">
        <v>34.08</v>
      </c>
    </row>
    <row r="11166" spans="2:5" ht="50.1" customHeight="1">
      <c r="B11166" s="92">
        <v>154</v>
      </c>
      <c r="C11166" s="92" t="s">
        <v>21980</v>
      </c>
      <c r="D11166" s="92" t="s">
        <v>6213</v>
      </c>
      <c r="E11166" s="104">
        <v>35.659999999999997</v>
      </c>
    </row>
    <row r="11167" spans="2:5" ht="50.1" customHeight="1">
      <c r="B11167" s="92">
        <v>39574</v>
      </c>
      <c r="C11167" s="92" t="s">
        <v>21981</v>
      </c>
      <c r="D11167" s="92" t="s">
        <v>16114</v>
      </c>
      <c r="E11167" s="104">
        <v>2.37</v>
      </c>
    </row>
    <row r="11168" spans="2:5" ht="50.1" customHeight="1">
      <c r="B11168" s="92">
        <v>11060</v>
      </c>
      <c r="C11168" s="92" t="s">
        <v>21982</v>
      </c>
      <c r="D11168" s="92" t="s">
        <v>16114</v>
      </c>
      <c r="E11168" s="104">
        <v>23.27</v>
      </c>
    </row>
    <row r="11169" spans="2:5" ht="50.1" customHeight="1">
      <c r="B11169" s="92">
        <v>37401</v>
      </c>
      <c r="C11169" s="92" t="s">
        <v>21983</v>
      </c>
      <c r="D11169" s="92" t="s">
        <v>16114</v>
      </c>
      <c r="E11169" s="104">
        <v>45.7</v>
      </c>
    </row>
    <row r="11170" spans="2:5" ht="50.1" customHeight="1">
      <c r="B11170" s="92">
        <v>7525</v>
      </c>
      <c r="C11170" s="92" t="s">
        <v>21984</v>
      </c>
      <c r="D11170" s="92" t="s">
        <v>16114</v>
      </c>
      <c r="E11170" s="104">
        <v>30.97</v>
      </c>
    </row>
    <row r="11171" spans="2:5" ht="50.1" customHeight="1">
      <c r="B11171" s="92">
        <v>7524</v>
      </c>
      <c r="C11171" s="92" t="s">
        <v>21985</v>
      </c>
      <c r="D11171" s="92" t="s">
        <v>16114</v>
      </c>
      <c r="E11171" s="104">
        <v>29.18</v>
      </c>
    </row>
    <row r="11172" spans="2:5" ht="50.1" customHeight="1">
      <c r="B11172" s="92">
        <v>38105</v>
      </c>
      <c r="C11172" s="92" t="s">
        <v>21986</v>
      </c>
      <c r="D11172" s="92" t="s">
        <v>16114</v>
      </c>
      <c r="E11172" s="104">
        <v>7.49</v>
      </c>
    </row>
    <row r="11173" spans="2:5" ht="50.1" customHeight="1">
      <c r="B11173" s="92">
        <v>38084</v>
      </c>
      <c r="C11173" s="92" t="s">
        <v>21987</v>
      </c>
      <c r="D11173" s="92" t="s">
        <v>16114</v>
      </c>
      <c r="E11173" s="104">
        <v>10.65</v>
      </c>
    </row>
    <row r="11174" spans="2:5" ht="50.1" customHeight="1">
      <c r="B11174" s="92">
        <v>38103</v>
      </c>
      <c r="C11174" s="92" t="s">
        <v>21988</v>
      </c>
      <c r="D11174" s="92" t="s">
        <v>16114</v>
      </c>
      <c r="E11174" s="104">
        <v>11.25</v>
      </c>
    </row>
    <row r="11175" spans="2:5" ht="50.1" customHeight="1">
      <c r="B11175" s="92">
        <v>38082</v>
      </c>
      <c r="C11175" s="92" t="s">
        <v>21989</v>
      </c>
      <c r="D11175" s="92" t="s">
        <v>16114</v>
      </c>
      <c r="E11175" s="104">
        <v>13.86</v>
      </c>
    </row>
    <row r="11176" spans="2:5" ht="50.1" customHeight="1">
      <c r="B11176" s="92">
        <v>38104</v>
      </c>
      <c r="C11176" s="92" t="s">
        <v>21990</v>
      </c>
      <c r="D11176" s="92" t="s">
        <v>16114</v>
      </c>
      <c r="E11176" s="104">
        <v>22.03</v>
      </c>
    </row>
    <row r="11177" spans="2:5" ht="50.1" customHeight="1">
      <c r="B11177" s="92">
        <v>38083</v>
      </c>
      <c r="C11177" s="92" t="s">
        <v>21991</v>
      </c>
      <c r="D11177" s="92" t="s">
        <v>16114</v>
      </c>
      <c r="E11177" s="104">
        <v>24.46</v>
      </c>
    </row>
    <row r="11178" spans="2:5" ht="50.1" customHeight="1">
      <c r="B11178" s="92">
        <v>38101</v>
      </c>
      <c r="C11178" s="92" t="s">
        <v>21992</v>
      </c>
      <c r="D11178" s="92" t="s">
        <v>16114</v>
      </c>
      <c r="E11178" s="104">
        <v>5.35</v>
      </c>
    </row>
    <row r="11179" spans="2:5" ht="50.1" customHeight="1">
      <c r="B11179" s="92">
        <v>7528</v>
      </c>
      <c r="C11179" s="92" t="s">
        <v>21993</v>
      </c>
      <c r="D11179" s="92" t="s">
        <v>16114</v>
      </c>
      <c r="E11179" s="104">
        <v>6.29</v>
      </c>
    </row>
    <row r="11180" spans="2:5" ht="50.1" customHeight="1">
      <c r="B11180" s="92">
        <v>12147</v>
      </c>
      <c r="C11180" s="92" t="s">
        <v>21994</v>
      </c>
      <c r="D11180" s="92" t="s">
        <v>16114</v>
      </c>
      <c r="E11180" s="104">
        <v>9.59</v>
      </c>
    </row>
    <row r="11181" spans="2:5" ht="50.1" customHeight="1">
      <c r="B11181" s="92">
        <v>38075</v>
      </c>
      <c r="C11181" s="92" t="s">
        <v>21995</v>
      </c>
      <c r="D11181" s="92" t="s">
        <v>16114</v>
      </c>
      <c r="E11181" s="104">
        <v>10.89</v>
      </c>
    </row>
    <row r="11182" spans="2:5" ht="50.1" customHeight="1">
      <c r="B11182" s="92">
        <v>38102</v>
      </c>
      <c r="C11182" s="92" t="s">
        <v>21996</v>
      </c>
      <c r="D11182" s="92" t="s">
        <v>16114</v>
      </c>
      <c r="E11182" s="104">
        <v>6.84</v>
      </c>
    </row>
    <row r="11183" spans="2:5" ht="50.1" customHeight="1">
      <c r="B11183" s="92">
        <v>38076</v>
      </c>
      <c r="C11183" s="92" t="s">
        <v>21997</v>
      </c>
      <c r="D11183" s="92" t="s">
        <v>16114</v>
      </c>
      <c r="E11183" s="104">
        <v>12.21</v>
      </c>
    </row>
    <row r="11184" spans="2:5" ht="50.1" customHeight="1">
      <c r="B11184" s="92">
        <v>7592</v>
      </c>
      <c r="C11184" s="92" t="s">
        <v>21998</v>
      </c>
      <c r="D11184" s="92" t="s">
        <v>16113</v>
      </c>
      <c r="E11184" s="104">
        <v>30.1</v>
      </c>
    </row>
    <row r="11185" spans="2:5" ht="50.1" customHeight="1">
      <c r="B11185" s="92">
        <v>40820</v>
      </c>
      <c r="C11185" s="92" t="s">
        <v>21999</v>
      </c>
      <c r="D11185" s="92" t="s">
        <v>16119</v>
      </c>
      <c r="E11185" s="104">
        <v>5583.97</v>
      </c>
    </row>
    <row r="11186" spans="2:5" ht="50.1" customHeight="1">
      <c r="B11186" s="92">
        <v>11762</v>
      </c>
      <c r="C11186" s="92" t="s">
        <v>22000</v>
      </c>
      <c r="D11186" s="92" t="s">
        <v>16114</v>
      </c>
      <c r="E11186" s="104">
        <v>41.63</v>
      </c>
    </row>
    <row r="11187" spans="2:5" ht="50.1" customHeight="1">
      <c r="B11187" s="92">
        <v>13418</v>
      </c>
      <c r="C11187" s="92" t="s">
        <v>22001</v>
      </c>
      <c r="D11187" s="92" t="s">
        <v>16114</v>
      </c>
      <c r="E11187" s="104">
        <v>11.63</v>
      </c>
    </row>
    <row r="11188" spans="2:5" ht="50.1" customHeight="1">
      <c r="B11188" s="92">
        <v>13984</v>
      </c>
      <c r="C11188" s="92" t="s">
        <v>22002</v>
      </c>
      <c r="D11188" s="92" t="s">
        <v>16114</v>
      </c>
      <c r="E11188" s="104">
        <v>29.09</v>
      </c>
    </row>
    <row r="11189" spans="2:5" ht="50.1" customHeight="1">
      <c r="B11189" s="92">
        <v>11772</v>
      </c>
      <c r="C11189" s="92" t="s">
        <v>22003</v>
      </c>
      <c r="D11189" s="92" t="s">
        <v>16114</v>
      </c>
      <c r="E11189" s="104">
        <v>70.650000000000006</v>
      </c>
    </row>
    <row r="11190" spans="2:5" ht="50.1" customHeight="1">
      <c r="B11190" s="92">
        <v>36795</v>
      </c>
      <c r="C11190" s="92" t="s">
        <v>22004</v>
      </c>
      <c r="D11190" s="92" t="s">
        <v>16114</v>
      </c>
      <c r="E11190" s="104">
        <v>454.41</v>
      </c>
    </row>
    <row r="11191" spans="2:5" ht="50.1" customHeight="1">
      <c r="B11191" s="92">
        <v>36796</v>
      </c>
      <c r="C11191" s="92" t="s">
        <v>22005</v>
      </c>
      <c r="D11191" s="92" t="s">
        <v>16114</v>
      </c>
      <c r="E11191" s="104">
        <v>117</v>
      </c>
    </row>
    <row r="11192" spans="2:5" ht="50.1" customHeight="1">
      <c r="B11192" s="92">
        <v>36791</v>
      </c>
      <c r="C11192" s="92" t="s">
        <v>22006</v>
      </c>
      <c r="D11192" s="92" t="s">
        <v>16114</v>
      </c>
      <c r="E11192" s="104">
        <v>60.28</v>
      </c>
    </row>
    <row r="11193" spans="2:5" ht="50.1" customHeight="1">
      <c r="B11193" s="92">
        <v>13415</v>
      </c>
      <c r="C11193" s="92" t="s">
        <v>22007</v>
      </c>
      <c r="D11193" s="92" t="s">
        <v>16114</v>
      </c>
      <c r="E11193" s="104">
        <v>35.04</v>
      </c>
    </row>
    <row r="11194" spans="2:5" ht="50.1" customHeight="1">
      <c r="B11194" s="92">
        <v>36792</v>
      </c>
      <c r="C11194" s="92" t="s">
        <v>22008</v>
      </c>
      <c r="D11194" s="92" t="s">
        <v>16114</v>
      </c>
      <c r="E11194" s="104">
        <v>115.23</v>
      </c>
    </row>
    <row r="11195" spans="2:5" ht="50.1" customHeight="1">
      <c r="B11195" s="92">
        <v>11773</v>
      </c>
      <c r="C11195" s="92" t="s">
        <v>22009</v>
      </c>
      <c r="D11195" s="92" t="s">
        <v>16114</v>
      </c>
      <c r="E11195" s="104">
        <v>67.45</v>
      </c>
    </row>
    <row r="11196" spans="2:5" ht="50.1" customHeight="1">
      <c r="B11196" s="92">
        <v>11775</v>
      </c>
      <c r="C11196" s="92" t="s">
        <v>22010</v>
      </c>
      <c r="D11196" s="92" t="s">
        <v>16114</v>
      </c>
      <c r="E11196" s="104">
        <v>70.430000000000007</v>
      </c>
    </row>
    <row r="11197" spans="2:5" ht="50.1" customHeight="1">
      <c r="B11197" s="92">
        <v>13983</v>
      </c>
      <c r="C11197" s="92" t="s">
        <v>22011</v>
      </c>
      <c r="D11197" s="92" t="s">
        <v>16114</v>
      </c>
      <c r="E11197" s="104">
        <v>35.979999999999997</v>
      </c>
    </row>
    <row r="11198" spans="2:5" ht="50.1" customHeight="1">
      <c r="B11198" s="92">
        <v>13416</v>
      </c>
      <c r="C11198" s="92" t="s">
        <v>22012</v>
      </c>
      <c r="D11198" s="92" t="s">
        <v>16114</v>
      </c>
      <c r="E11198" s="104">
        <v>29.02</v>
      </c>
    </row>
    <row r="11199" spans="2:5" ht="50.1" customHeight="1">
      <c r="B11199" s="92">
        <v>13417</v>
      </c>
      <c r="C11199" s="92" t="s">
        <v>22013</v>
      </c>
      <c r="D11199" s="92" t="s">
        <v>16114</v>
      </c>
      <c r="E11199" s="104">
        <v>25.6</v>
      </c>
    </row>
    <row r="11200" spans="2:5" ht="50.1" customHeight="1">
      <c r="B11200" s="92">
        <v>7604</v>
      </c>
      <c r="C11200" s="92" t="s">
        <v>22014</v>
      </c>
      <c r="D11200" s="92" t="s">
        <v>16114</v>
      </c>
      <c r="E11200" s="104">
        <v>11.08</v>
      </c>
    </row>
    <row r="11201" spans="2:5" ht="50.1" customHeight="1">
      <c r="B11201" s="92">
        <v>11763</v>
      </c>
      <c r="C11201" s="92" t="s">
        <v>22015</v>
      </c>
      <c r="D11201" s="92" t="s">
        <v>16114</v>
      </c>
      <c r="E11201" s="104">
        <v>49.84</v>
      </c>
    </row>
    <row r="11202" spans="2:5" ht="50.1" customHeight="1">
      <c r="B11202" s="92">
        <v>11764</v>
      </c>
      <c r="C11202" s="92" t="s">
        <v>22016</v>
      </c>
      <c r="D11202" s="92" t="s">
        <v>16114</v>
      </c>
      <c r="E11202" s="104">
        <v>53.24</v>
      </c>
    </row>
    <row r="11203" spans="2:5" ht="50.1" customHeight="1">
      <c r="B11203" s="92">
        <v>11829</v>
      </c>
      <c r="C11203" s="92" t="s">
        <v>22017</v>
      </c>
      <c r="D11203" s="92" t="s">
        <v>16114</v>
      </c>
      <c r="E11203" s="104">
        <v>12.76</v>
      </c>
    </row>
    <row r="11204" spans="2:5" ht="50.1" customHeight="1">
      <c r="B11204" s="92">
        <v>11825</v>
      </c>
      <c r="C11204" s="92" t="s">
        <v>22018</v>
      </c>
      <c r="D11204" s="92" t="s">
        <v>16114</v>
      </c>
      <c r="E11204" s="104">
        <v>21.87</v>
      </c>
    </row>
    <row r="11205" spans="2:5" ht="50.1" customHeight="1">
      <c r="B11205" s="92">
        <v>11767</v>
      </c>
      <c r="C11205" s="92" t="s">
        <v>22019</v>
      </c>
      <c r="D11205" s="92" t="s">
        <v>16114</v>
      </c>
      <c r="E11205" s="104">
        <v>88.37</v>
      </c>
    </row>
    <row r="11206" spans="2:5" ht="50.1" customHeight="1">
      <c r="B11206" s="92">
        <v>11830</v>
      </c>
      <c r="C11206" s="92" t="s">
        <v>22020</v>
      </c>
      <c r="D11206" s="92" t="s">
        <v>16114</v>
      </c>
      <c r="E11206" s="104">
        <v>13.79</v>
      </c>
    </row>
    <row r="11207" spans="2:5" ht="50.1" customHeight="1">
      <c r="B11207" s="92">
        <v>11766</v>
      </c>
      <c r="C11207" s="92" t="s">
        <v>22021</v>
      </c>
      <c r="D11207" s="92" t="s">
        <v>16114</v>
      </c>
      <c r="E11207" s="104">
        <v>24.51</v>
      </c>
    </row>
    <row r="11208" spans="2:5" ht="50.1" customHeight="1">
      <c r="B11208" s="92">
        <v>11765</v>
      </c>
      <c r="C11208" s="92" t="s">
        <v>22022</v>
      </c>
      <c r="D11208" s="92" t="s">
        <v>16114</v>
      </c>
      <c r="E11208" s="104">
        <v>33.369999999999997</v>
      </c>
    </row>
    <row r="11209" spans="2:5" ht="50.1" customHeight="1">
      <c r="B11209" s="92">
        <v>11824</v>
      </c>
      <c r="C11209" s="92" t="s">
        <v>22023</v>
      </c>
      <c r="D11209" s="92" t="s">
        <v>16114</v>
      </c>
      <c r="E11209" s="104">
        <v>25.28</v>
      </c>
    </row>
    <row r="11210" spans="2:5" ht="50.1" customHeight="1">
      <c r="B11210" s="92">
        <v>11777</v>
      </c>
      <c r="C11210" s="92" t="s">
        <v>22024</v>
      </c>
      <c r="D11210" s="92" t="s">
        <v>16114</v>
      </c>
      <c r="E11210" s="104">
        <v>120.13</v>
      </c>
    </row>
    <row r="11211" spans="2:5" ht="50.1" customHeight="1">
      <c r="B11211" s="92">
        <v>7602</v>
      </c>
      <c r="C11211" s="92" t="s">
        <v>22025</v>
      </c>
      <c r="D11211" s="92" t="s">
        <v>16114</v>
      </c>
      <c r="E11211" s="104">
        <v>10.99</v>
      </c>
    </row>
    <row r="11212" spans="2:5" ht="50.1" customHeight="1">
      <c r="B11212" s="92">
        <v>7603</v>
      </c>
      <c r="C11212" s="92" t="s">
        <v>22026</v>
      </c>
      <c r="D11212" s="92" t="s">
        <v>16114</v>
      </c>
      <c r="E11212" s="104">
        <v>10.65</v>
      </c>
    </row>
    <row r="11213" spans="2:5" ht="50.1" customHeight="1">
      <c r="B11213" s="92">
        <v>11826</v>
      </c>
      <c r="C11213" s="92" t="s">
        <v>22027</v>
      </c>
      <c r="D11213" s="92" t="s">
        <v>16114</v>
      </c>
      <c r="E11213" s="104">
        <v>21.23</v>
      </c>
    </row>
    <row r="11214" spans="2:5" ht="50.1" customHeight="1">
      <c r="B11214" s="92">
        <v>7606</v>
      </c>
      <c r="C11214" s="92" t="s">
        <v>22028</v>
      </c>
      <c r="D11214" s="92" t="s">
        <v>16114</v>
      </c>
      <c r="E11214" s="104">
        <v>22.12</v>
      </c>
    </row>
    <row r="11215" spans="2:5" ht="50.1" customHeight="1">
      <c r="B11215" s="92">
        <v>40329</v>
      </c>
      <c r="C11215" s="92" t="s">
        <v>22029</v>
      </c>
      <c r="D11215" s="92" t="s">
        <v>16114</v>
      </c>
      <c r="E11215" s="104">
        <v>10.7</v>
      </c>
    </row>
    <row r="11216" spans="2:5" ht="50.1" customHeight="1">
      <c r="B11216" s="92">
        <v>11823</v>
      </c>
      <c r="C11216" s="92" t="s">
        <v>22030</v>
      </c>
      <c r="D11216" s="92" t="s">
        <v>16114</v>
      </c>
      <c r="E11216" s="104">
        <v>4.62</v>
      </c>
    </row>
    <row r="11217" spans="2:5" ht="50.1" customHeight="1">
      <c r="B11217" s="92">
        <v>11822</v>
      </c>
      <c r="C11217" s="92" t="s">
        <v>22031</v>
      </c>
      <c r="D11217" s="92" t="s">
        <v>16114</v>
      </c>
      <c r="E11217" s="104">
        <v>35.299999999999997</v>
      </c>
    </row>
    <row r="11218" spans="2:5" ht="50.1" customHeight="1">
      <c r="B11218" s="92">
        <v>11831</v>
      </c>
      <c r="C11218" s="92" t="s">
        <v>22032</v>
      </c>
      <c r="D11218" s="92" t="s">
        <v>16114</v>
      </c>
      <c r="E11218" s="104">
        <v>26.8</v>
      </c>
    </row>
    <row r="11219" spans="2:5" ht="50.1" customHeight="1">
      <c r="B11219" s="92">
        <v>7613</v>
      </c>
      <c r="C11219" s="92" t="s">
        <v>22033</v>
      </c>
      <c r="D11219" s="92" t="s">
        <v>16114</v>
      </c>
      <c r="E11219" s="104">
        <v>52005.85</v>
      </c>
    </row>
    <row r="11220" spans="2:5" ht="50.1" customHeight="1">
      <c r="B11220" s="92">
        <v>7619</v>
      </c>
      <c r="C11220" s="92" t="s">
        <v>22034</v>
      </c>
      <c r="D11220" s="92" t="s">
        <v>16114</v>
      </c>
      <c r="E11220" s="104">
        <v>8038.99</v>
      </c>
    </row>
    <row r="11221" spans="2:5" ht="50.1" customHeight="1">
      <c r="B11221" s="92">
        <v>12076</v>
      </c>
      <c r="C11221" s="92" t="s">
        <v>22035</v>
      </c>
      <c r="D11221" s="92" t="s">
        <v>16114</v>
      </c>
      <c r="E11221" s="104">
        <v>3687.61</v>
      </c>
    </row>
    <row r="11222" spans="2:5" ht="50.1" customHeight="1">
      <c r="B11222" s="92">
        <v>7614</v>
      </c>
      <c r="C11222" s="92" t="s">
        <v>22036</v>
      </c>
      <c r="D11222" s="92" t="s">
        <v>16114</v>
      </c>
      <c r="E11222" s="104">
        <v>10139.08</v>
      </c>
    </row>
    <row r="11223" spans="2:5" ht="50.1" customHeight="1">
      <c r="B11223" s="92">
        <v>7618</v>
      </c>
      <c r="C11223" s="92" t="s">
        <v>22037</v>
      </c>
      <c r="D11223" s="92" t="s">
        <v>16114</v>
      </c>
      <c r="E11223" s="104">
        <v>65759.59</v>
      </c>
    </row>
    <row r="11224" spans="2:5" ht="50.1" customHeight="1">
      <c r="B11224" s="92">
        <v>7620</v>
      </c>
      <c r="C11224" s="92" t="s">
        <v>22038</v>
      </c>
      <c r="D11224" s="92" t="s">
        <v>16114</v>
      </c>
      <c r="E11224" s="104">
        <v>14223.64</v>
      </c>
    </row>
    <row r="11225" spans="2:5" ht="50.1" customHeight="1">
      <c r="B11225" s="92">
        <v>7610</v>
      </c>
      <c r="C11225" s="92" t="s">
        <v>22039</v>
      </c>
      <c r="D11225" s="92" t="s">
        <v>16114</v>
      </c>
      <c r="E11225" s="104">
        <v>4504.1499999999996</v>
      </c>
    </row>
    <row r="11226" spans="2:5" ht="50.1" customHeight="1">
      <c r="B11226" s="92">
        <v>7615</v>
      </c>
      <c r="C11226" s="92" t="s">
        <v>22040</v>
      </c>
      <c r="D11226" s="92" t="s">
        <v>16114</v>
      </c>
      <c r="E11226" s="104">
        <v>16594.25</v>
      </c>
    </row>
    <row r="11227" spans="2:5" ht="50.1" customHeight="1">
      <c r="B11227" s="92">
        <v>7617</v>
      </c>
      <c r="C11227" s="92" t="s">
        <v>22041</v>
      </c>
      <c r="D11227" s="92" t="s">
        <v>16114</v>
      </c>
      <c r="E11227" s="104">
        <v>5030.95</v>
      </c>
    </row>
    <row r="11228" spans="2:5" ht="50.1" customHeight="1">
      <c r="B11228" s="92">
        <v>7616</v>
      </c>
      <c r="C11228" s="92" t="s">
        <v>22042</v>
      </c>
      <c r="D11228" s="92" t="s">
        <v>16114</v>
      </c>
      <c r="E11228" s="104">
        <v>27079.18</v>
      </c>
    </row>
    <row r="11229" spans="2:5" ht="50.1" customHeight="1">
      <c r="B11229" s="92">
        <v>7611</v>
      </c>
      <c r="C11229" s="92" t="s">
        <v>22043</v>
      </c>
      <c r="D11229" s="92" t="s">
        <v>16114</v>
      </c>
      <c r="E11229" s="104">
        <v>6506</v>
      </c>
    </row>
    <row r="11230" spans="2:5" ht="50.1" customHeight="1">
      <c r="B11230" s="92">
        <v>7612</v>
      </c>
      <c r="C11230" s="92" t="s">
        <v>22044</v>
      </c>
      <c r="D11230" s="92" t="s">
        <v>16114</v>
      </c>
      <c r="E11230" s="104">
        <v>37143.72</v>
      </c>
    </row>
    <row r="11231" spans="2:5" ht="50.1" customHeight="1">
      <c r="B11231" s="92">
        <v>37371</v>
      </c>
      <c r="C11231" s="92" t="s">
        <v>22045</v>
      </c>
      <c r="D11231" s="92" t="s">
        <v>16113</v>
      </c>
      <c r="E11231" s="104">
        <v>1.19</v>
      </c>
    </row>
    <row r="11232" spans="2:5" ht="50.1" customHeight="1">
      <c r="B11232" s="92">
        <v>40861</v>
      </c>
      <c r="C11232" s="92" t="s">
        <v>22046</v>
      </c>
      <c r="D11232" s="92" t="s">
        <v>16119</v>
      </c>
      <c r="E11232" s="104">
        <v>223.9</v>
      </c>
    </row>
    <row r="11233" spans="2:5" ht="50.1" customHeight="1">
      <c r="B11233" s="92">
        <v>36510</v>
      </c>
      <c r="C11233" s="92" t="s">
        <v>22047</v>
      </c>
      <c r="D11233" s="92" t="s">
        <v>16114</v>
      </c>
      <c r="E11233" s="104">
        <v>560550.43000000005</v>
      </c>
    </row>
    <row r="11234" spans="2:5" ht="50.1" customHeight="1">
      <c r="B11234" s="92">
        <v>25020</v>
      </c>
      <c r="C11234" s="92" t="s">
        <v>22048</v>
      </c>
      <c r="D11234" s="92" t="s">
        <v>16114</v>
      </c>
      <c r="E11234" s="104">
        <v>2309270.5699999998</v>
      </c>
    </row>
    <row r="11235" spans="2:5" ht="50.1" customHeight="1">
      <c r="B11235" s="92">
        <v>7622</v>
      </c>
      <c r="C11235" s="92" t="s">
        <v>22049</v>
      </c>
      <c r="D11235" s="92" t="s">
        <v>16114</v>
      </c>
      <c r="E11235" s="104">
        <v>543815.85</v>
      </c>
    </row>
    <row r="11236" spans="2:5" ht="50.1" customHeight="1">
      <c r="B11236" s="92">
        <v>7624</v>
      </c>
      <c r="C11236" s="92" t="s">
        <v>22050</v>
      </c>
      <c r="D11236" s="92" t="s">
        <v>16114</v>
      </c>
      <c r="E11236" s="104">
        <v>705000</v>
      </c>
    </row>
    <row r="11237" spans="2:5" ht="50.1" customHeight="1">
      <c r="B11237" s="92">
        <v>7625</v>
      </c>
      <c r="C11237" s="92" t="s">
        <v>22051</v>
      </c>
      <c r="D11237" s="92" t="s">
        <v>16114</v>
      </c>
      <c r="E11237" s="104">
        <v>700688</v>
      </c>
    </row>
    <row r="11238" spans="2:5" ht="50.1" customHeight="1">
      <c r="B11238" s="92">
        <v>7623</v>
      </c>
      <c r="C11238" s="92" t="s">
        <v>22052</v>
      </c>
      <c r="D11238" s="92" t="s">
        <v>16114</v>
      </c>
      <c r="E11238" s="104">
        <v>2309270.5699999998</v>
      </c>
    </row>
    <row r="11239" spans="2:5" ht="50.1" customHeight="1">
      <c r="B11239" s="92">
        <v>36508</v>
      </c>
      <c r="C11239" s="92" t="s">
        <v>22053</v>
      </c>
      <c r="D11239" s="92" t="s">
        <v>16114</v>
      </c>
      <c r="E11239" s="104">
        <v>1038570.6</v>
      </c>
    </row>
    <row r="11240" spans="2:5" ht="50.1" customHeight="1">
      <c r="B11240" s="92">
        <v>36509</v>
      </c>
      <c r="C11240" s="92" t="s">
        <v>22054</v>
      </c>
      <c r="D11240" s="92" t="s">
        <v>16114</v>
      </c>
      <c r="E11240" s="104">
        <v>569174.27</v>
      </c>
    </row>
    <row r="11241" spans="2:5" ht="50.1" customHeight="1">
      <c r="B11241" s="92">
        <v>13238</v>
      </c>
      <c r="C11241" s="92" t="s">
        <v>22055</v>
      </c>
      <c r="D11241" s="92" t="s">
        <v>16114</v>
      </c>
      <c r="E11241" s="104">
        <v>166626.15</v>
      </c>
    </row>
    <row r="11242" spans="2:5" ht="50.1" customHeight="1">
      <c r="B11242" s="92">
        <v>36511</v>
      </c>
      <c r="C11242" s="92" t="s">
        <v>22056</v>
      </c>
      <c r="D11242" s="92" t="s">
        <v>16114</v>
      </c>
      <c r="E11242" s="104">
        <v>193074.75</v>
      </c>
    </row>
    <row r="11243" spans="2:5" ht="50.1" customHeight="1">
      <c r="B11243" s="92">
        <v>36515</v>
      </c>
      <c r="C11243" s="92" t="s">
        <v>22057</v>
      </c>
      <c r="D11243" s="92" t="s">
        <v>16114</v>
      </c>
      <c r="E11243" s="104">
        <v>56864.47</v>
      </c>
    </row>
    <row r="11244" spans="2:5" ht="50.1" customHeight="1">
      <c r="B11244" s="92">
        <v>10598</v>
      </c>
      <c r="C11244" s="92" t="s">
        <v>22058</v>
      </c>
      <c r="D11244" s="92" t="s">
        <v>16114</v>
      </c>
      <c r="E11244" s="104">
        <v>92214.34</v>
      </c>
    </row>
    <row r="11245" spans="2:5" ht="50.1" customHeight="1">
      <c r="B11245" s="92">
        <v>7640</v>
      </c>
      <c r="C11245" s="92" t="s">
        <v>22059</v>
      </c>
      <c r="D11245" s="92" t="s">
        <v>16114</v>
      </c>
      <c r="E11245" s="104">
        <v>141500</v>
      </c>
    </row>
    <row r="11246" spans="2:5" ht="50.1" customHeight="1">
      <c r="B11246" s="92">
        <v>36513</v>
      </c>
      <c r="C11246" s="92" t="s">
        <v>22060</v>
      </c>
      <c r="D11246" s="92" t="s">
        <v>16114</v>
      </c>
      <c r="E11246" s="104">
        <v>136309.45000000001</v>
      </c>
    </row>
    <row r="11247" spans="2:5" ht="50.1" customHeight="1">
      <c r="B11247" s="92">
        <v>36514</v>
      </c>
      <c r="C11247" s="92" t="s">
        <v>22061</v>
      </c>
      <c r="D11247" s="92" t="s">
        <v>16114</v>
      </c>
      <c r="E11247" s="104">
        <v>152079.43</v>
      </c>
    </row>
    <row r="11248" spans="2:5" ht="50.1" customHeight="1">
      <c r="B11248" s="92">
        <v>36149</v>
      </c>
      <c r="C11248" s="92" t="s">
        <v>22062</v>
      </c>
      <c r="D11248" s="92" t="s">
        <v>16114</v>
      </c>
      <c r="E11248" s="104">
        <v>132.65</v>
      </c>
    </row>
    <row r="11249" spans="2:5" ht="50.1" customHeight="1">
      <c r="B11249" s="92">
        <v>43066</v>
      </c>
      <c r="C11249" s="92" t="s">
        <v>22063</v>
      </c>
      <c r="D11249" s="92" t="s">
        <v>16115</v>
      </c>
      <c r="E11249" s="104">
        <v>5.63</v>
      </c>
    </row>
    <row r="11250" spans="2:5" ht="50.1" customHeight="1">
      <c r="B11250" s="92">
        <v>11581</v>
      </c>
      <c r="C11250" s="92" t="s">
        <v>22064</v>
      </c>
      <c r="D11250" s="92" t="s">
        <v>16115</v>
      </c>
      <c r="E11250" s="104">
        <v>22.29</v>
      </c>
    </row>
    <row r="11251" spans="2:5" ht="50.1" customHeight="1">
      <c r="B11251" s="92">
        <v>11580</v>
      </c>
      <c r="C11251" s="92" t="s">
        <v>22065</v>
      </c>
      <c r="D11251" s="92" t="s">
        <v>16115</v>
      </c>
      <c r="E11251" s="104">
        <v>10.15</v>
      </c>
    </row>
    <row r="11252" spans="2:5" ht="50.1" customHeight="1">
      <c r="B11252" s="92">
        <v>38177</v>
      </c>
      <c r="C11252" s="92" t="s">
        <v>22066</v>
      </c>
      <c r="D11252" s="92" t="s">
        <v>16114</v>
      </c>
      <c r="E11252" s="104">
        <v>6.88</v>
      </c>
    </row>
    <row r="11253" spans="2:5" ht="50.1" customHeight="1">
      <c r="B11253" s="92">
        <v>10743</v>
      </c>
      <c r="C11253" s="92" t="s">
        <v>22067</v>
      </c>
      <c r="D11253" s="92" t="s">
        <v>16114</v>
      </c>
      <c r="E11253" s="104">
        <v>653.26</v>
      </c>
    </row>
    <row r="11254" spans="2:5" ht="50.1" customHeight="1">
      <c r="B11254" s="92">
        <v>39848</v>
      </c>
      <c r="C11254" s="92" t="s">
        <v>22068</v>
      </c>
      <c r="D11254" s="92" t="s">
        <v>16115</v>
      </c>
      <c r="E11254" s="104">
        <v>1.1599999999999999</v>
      </c>
    </row>
    <row r="11255" spans="2:5" ht="50.1" customHeight="1">
      <c r="B11255" s="92">
        <v>20999</v>
      </c>
      <c r="C11255" s="92" t="s">
        <v>22069</v>
      </c>
      <c r="D11255" s="92" t="s">
        <v>16115</v>
      </c>
      <c r="E11255" s="104">
        <v>6.75</v>
      </c>
    </row>
    <row r="11256" spans="2:5" ht="50.1" customHeight="1">
      <c r="B11256" s="92">
        <v>21001</v>
      </c>
      <c r="C11256" s="92" t="s">
        <v>22070</v>
      </c>
      <c r="D11256" s="92" t="s">
        <v>16115</v>
      </c>
      <c r="E11256" s="104">
        <v>12.6</v>
      </c>
    </row>
    <row r="11257" spans="2:5" ht="50.1" customHeight="1">
      <c r="B11257" s="92">
        <v>21003</v>
      </c>
      <c r="C11257" s="92" t="s">
        <v>22071</v>
      </c>
      <c r="D11257" s="92" t="s">
        <v>16115</v>
      </c>
      <c r="E11257" s="104">
        <v>20.7</v>
      </c>
    </row>
    <row r="11258" spans="2:5" ht="50.1" customHeight="1">
      <c r="B11258" s="92">
        <v>21006</v>
      </c>
      <c r="C11258" s="92" t="s">
        <v>22072</v>
      </c>
      <c r="D11258" s="92" t="s">
        <v>16115</v>
      </c>
      <c r="E11258" s="104">
        <v>43.94</v>
      </c>
    </row>
    <row r="11259" spans="2:5" ht="50.1" customHeight="1">
      <c r="B11259" s="92">
        <v>21019</v>
      </c>
      <c r="C11259" s="92" t="s">
        <v>22073</v>
      </c>
      <c r="D11259" s="92" t="s">
        <v>16115</v>
      </c>
      <c r="E11259" s="104">
        <v>15.27</v>
      </c>
    </row>
    <row r="11260" spans="2:5" ht="50.1" customHeight="1">
      <c r="B11260" s="92">
        <v>21021</v>
      </c>
      <c r="C11260" s="92" t="s">
        <v>22074</v>
      </c>
      <c r="D11260" s="92" t="s">
        <v>16115</v>
      </c>
      <c r="E11260" s="104">
        <v>24.14</v>
      </c>
    </row>
    <row r="11261" spans="2:5" ht="50.1" customHeight="1">
      <c r="B11261" s="92">
        <v>21024</v>
      </c>
      <c r="C11261" s="92" t="s">
        <v>22075</v>
      </c>
      <c r="D11261" s="92" t="s">
        <v>16115</v>
      </c>
      <c r="E11261" s="104">
        <v>51.73</v>
      </c>
    </row>
    <row r="11262" spans="2:5" ht="50.1" customHeight="1">
      <c r="B11262" s="92">
        <v>40624</v>
      </c>
      <c r="C11262" s="92" t="s">
        <v>22076</v>
      </c>
      <c r="D11262" s="92" t="s">
        <v>16115</v>
      </c>
      <c r="E11262" s="104">
        <v>51.11</v>
      </c>
    </row>
    <row r="11263" spans="2:5" ht="50.1" customHeight="1">
      <c r="B11263" s="92">
        <v>13127</v>
      </c>
      <c r="C11263" s="92" t="s">
        <v>22077</v>
      </c>
      <c r="D11263" s="92" t="s">
        <v>16115</v>
      </c>
      <c r="E11263" s="104">
        <v>22.79</v>
      </c>
    </row>
    <row r="11264" spans="2:5" ht="50.1" customHeight="1">
      <c r="B11264" s="92">
        <v>13137</v>
      </c>
      <c r="C11264" s="92" t="s">
        <v>22078</v>
      </c>
      <c r="D11264" s="92" t="s">
        <v>16115</v>
      </c>
      <c r="E11264" s="104">
        <v>30.25</v>
      </c>
    </row>
    <row r="11265" spans="2:5" ht="50.1" customHeight="1">
      <c r="B11265" s="92">
        <v>20989</v>
      </c>
      <c r="C11265" s="92" t="s">
        <v>22079</v>
      </c>
      <c r="D11265" s="92" t="s">
        <v>16115</v>
      </c>
      <c r="E11265" s="104">
        <v>1083.81</v>
      </c>
    </row>
    <row r="11266" spans="2:5" ht="50.1" customHeight="1">
      <c r="B11266" s="92">
        <v>21147</v>
      </c>
      <c r="C11266" s="92" t="s">
        <v>22080</v>
      </c>
      <c r="D11266" s="92" t="s">
        <v>16115</v>
      </c>
      <c r="E11266" s="104">
        <v>101.62</v>
      </c>
    </row>
    <row r="11267" spans="2:5" ht="50.1" customHeight="1">
      <c r="B11267" s="92">
        <v>21148</v>
      </c>
      <c r="C11267" s="92" t="s">
        <v>22081</v>
      </c>
      <c r="D11267" s="92" t="s">
        <v>16115</v>
      </c>
      <c r="E11267" s="104">
        <v>62.72</v>
      </c>
    </row>
    <row r="11268" spans="2:5" ht="50.1" customHeight="1">
      <c r="B11268" s="92">
        <v>20984</v>
      </c>
      <c r="C11268" s="92" t="s">
        <v>22082</v>
      </c>
      <c r="D11268" s="92" t="s">
        <v>16115</v>
      </c>
      <c r="E11268" s="104">
        <v>2079.63</v>
      </c>
    </row>
    <row r="11269" spans="2:5" ht="50.1" customHeight="1">
      <c r="B11269" s="92">
        <v>13042</v>
      </c>
      <c r="C11269" s="92" t="s">
        <v>22083</v>
      </c>
      <c r="D11269" s="92" t="s">
        <v>16115</v>
      </c>
      <c r="E11269" s="104">
        <v>1152.42</v>
      </c>
    </row>
    <row r="11270" spans="2:5" ht="50.1" customHeight="1">
      <c r="B11270" s="92">
        <v>21150</v>
      </c>
      <c r="C11270" s="92" t="s">
        <v>22084</v>
      </c>
      <c r="D11270" s="92" t="s">
        <v>16115</v>
      </c>
      <c r="E11270" s="104">
        <v>31.1</v>
      </c>
    </row>
    <row r="11271" spans="2:5" ht="50.1" customHeight="1">
      <c r="B11271" s="92">
        <v>13141</v>
      </c>
      <c r="C11271" s="92" t="s">
        <v>22085</v>
      </c>
      <c r="D11271" s="92" t="s">
        <v>16115</v>
      </c>
      <c r="E11271" s="104">
        <v>39.18</v>
      </c>
    </row>
    <row r="11272" spans="2:5" ht="50.1" customHeight="1">
      <c r="B11272" s="92">
        <v>21151</v>
      </c>
      <c r="C11272" s="92" t="s">
        <v>22086</v>
      </c>
      <c r="D11272" s="92" t="s">
        <v>16115</v>
      </c>
      <c r="E11272" s="104">
        <v>186.15</v>
      </c>
    </row>
    <row r="11273" spans="2:5" ht="50.1" customHeight="1">
      <c r="B11273" s="92">
        <v>13142</v>
      </c>
      <c r="C11273" s="92" t="s">
        <v>22087</v>
      </c>
      <c r="D11273" s="92" t="s">
        <v>16115</v>
      </c>
      <c r="E11273" s="104">
        <v>266.12</v>
      </c>
    </row>
    <row r="11274" spans="2:5" ht="50.1" customHeight="1">
      <c r="B11274" s="92">
        <v>20994</v>
      </c>
      <c r="C11274" s="92" t="s">
        <v>22088</v>
      </c>
      <c r="D11274" s="92" t="s">
        <v>16115</v>
      </c>
      <c r="E11274" s="104">
        <v>501.75</v>
      </c>
    </row>
    <row r="11275" spans="2:5" ht="50.1" customHeight="1">
      <c r="B11275" s="92">
        <v>7672</v>
      </c>
      <c r="C11275" s="92" t="s">
        <v>22089</v>
      </c>
      <c r="D11275" s="92" t="s">
        <v>16115</v>
      </c>
      <c r="E11275" s="104">
        <v>328.7</v>
      </c>
    </row>
    <row r="11276" spans="2:5" ht="50.1" customHeight="1">
      <c r="B11276" s="92">
        <v>20995</v>
      </c>
      <c r="C11276" s="92" t="s">
        <v>22090</v>
      </c>
      <c r="D11276" s="92" t="s">
        <v>16115</v>
      </c>
      <c r="E11276" s="104">
        <v>659.39</v>
      </c>
    </row>
    <row r="11277" spans="2:5" ht="50.1" customHeight="1">
      <c r="B11277" s="92">
        <v>7690</v>
      </c>
      <c r="C11277" s="92" t="s">
        <v>22091</v>
      </c>
      <c r="D11277" s="92" t="s">
        <v>16115</v>
      </c>
      <c r="E11277" s="104">
        <v>381.37</v>
      </c>
    </row>
    <row r="11278" spans="2:5" ht="50.1" customHeight="1">
      <c r="B11278" s="92">
        <v>20980</v>
      </c>
      <c r="C11278" s="92" t="s">
        <v>22092</v>
      </c>
      <c r="D11278" s="92" t="s">
        <v>16115</v>
      </c>
      <c r="E11278" s="104">
        <v>416.04</v>
      </c>
    </row>
    <row r="11279" spans="2:5" ht="50.1" customHeight="1">
      <c r="B11279" s="92">
        <v>7661</v>
      </c>
      <c r="C11279" s="92" t="s">
        <v>22093</v>
      </c>
      <c r="D11279" s="92" t="s">
        <v>16115</v>
      </c>
      <c r="E11279" s="104">
        <v>494.91</v>
      </c>
    </row>
    <row r="11280" spans="2:5" ht="50.1" customHeight="1">
      <c r="B11280" s="92">
        <v>21016</v>
      </c>
      <c r="C11280" s="92" t="s">
        <v>22094</v>
      </c>
      <c r="D11280" s="92" t="s">
        <v>16115</v>
      </c>
      <c r="E11280" s="104">
        <v>90.49</v>
      </c>
    </row>
    <row r="11281" spans="2:5" ht="50.1" customHeight="1">
      <c r="B11281" s="92">
        <v>21008</v>
      </c>
      <c r="C11281" s="92" t="s">
        <v>22095</v>
      </c>
      <c r="D11281" s="92" t="s">
        <v>16115</v>
      </c>
      <c r="E11281" s="104">
        <v>10.57</v>
      </c>
    </row>
    <row r="11282" spans="2:5" ht="50.1" customHeight="1">
      <c r="B11282" s="92">
        <v>21009</v>
      </c>
      <c r="C11282" s="92" t="s">
        <v>22096</v>
      </c>
      <c r="D11282" s="92" t="s">
        <v>16115</v>
      </c>
      <c r="E11282" s="104">
        <v>13.76</v>
      </c>
    </row>
    <row r="11283" spans="2:5" ht="50.1" customHeight="1">
      <c r="B11283" s="92">
        <v>21010</v>
      </c>
      <c r="C11283" s="92" t="s">
        <v>22097</v>
      </c>
      <c r="D11283" s="92" t="s">
        <v>16115</v>
      </c>
      <c r="E11283" s="104">
        <v>18.48</v>
      </c>
    </row>
    <row r="11284" spans="2:5" ht="50.1" customHeight="1">
      <c r="B11284" s="92">
        <v>21011</v>
      </c>
      <c r="C11284" s="92" t="s">
        <v>22098</v>
      </c>
      <c r="D11284" s="92" t="s">
        <v>16115</v>
      </c>
      <c r="E11284" s="104">
        <v>26.93</v>
      </c>
    </row>
    <row r="11285" spans="2:5" ht="50.1" customHeight="1">
      <c r="B11285" s="92">
        <v>21012</v>
      </c>
      <c r="C11285" s="92" t="s">
        <v>22099</v>
      </c>
      <c r="D11285" s="92" t="s">
        <v>16115</v>
      </c>
      <c r="E11285" s="104">
        <v>29.76</v>
      </c>
    </row>
    <row r="11286" spans="2:5" ht="50.1" customHeight="1">
      <c r="B11286" s="92">
        <v>21013</v>
      </c>
      <c r="C11286" s="92" t="s">
        <v>22100</v>
      </c>
      <c r="D11286" s="92" t="s">
        <v>16115</v>
      </c>
      <c r="E11286" s="105">
        <v>38.840000000000003</v>
      </c>
    </row>
    <row r="11287" spans="2:5" ht="50.1" customHeight="1">
      <c r="B11287" s="92">
        <v>21014</v>
      </c>
      <c r="C11287" s="92" t="s">
        <v>22101</v>
      </c>
      <c r="D11287" s="92" t="s">
        <v>16115</v>
      </c>
      <c r="E11287" s="104">
        <v>54.34</v>
      </c>
    </row>
    <row r="11288" spans="2:5" ht="50.1" customHeight="1">
      <c r="B11288" s="92">
        <v>21015</v>
      </c>
      <c r="C11288" s="92" t="s">
        <v>22102</v>
      </c>
      <c r="D11288" s="92" t="s">
        <v>16115</v>
      </c>
      <c r="E11288" s="104">
        <v>62.43</v>
      </c>
    </row>
    <row r="11289" spans="2:5" ht="50.1" customHeight="1">
      <c r="B11289" s="92">
        <v>7697</v>
      </c>
      <c r="C11289" s="92" t="s">
        <v>22103</v>
      </c>
      <c r="D11289" s="92" t="s">
        <v>16115</v>
      </c>
      <c r="E11289" s="104">
        <v>29.79</v>
      </c>
    </row>
    <row r="11290" spans="2:5" ht="50.1" customHeight="1">
      <c r="B11290" s="92">
        <v>7698</v>
      </c>
      <c r="C11290" s="92" t="s">
        <v>22104</v>
      </c>
      <c r="D11290" s="92" t="s">
        <v>16115</v>
      </c>
      <c r="E11290" s="104">
        <v>25.64</v>
      </c>
    </row>
    <row r="11291" spans="2:5" ht="50.1" customHeight="1">
      <c r="B11291" s="92">
        <v>7691</v>
      </c>
      <c r="C11291" s="92" t="s">
        <v>22105</v>
      </c>
      <c r="D11291" s="92" t="s">
        <v>16115</v>
      </c>
      <c r="E11291" s="104">
        <v>10.83</v>
      </c>
    </row>
    <row r="11292" spans="2:5" ht="50.1" customHeight="1">
      <c r="B11292" s="92">
        <v>40626</v>
      </c>
      <c r="C11292" s="92" t="s">
        <v>22106</v>
      </c>
      <c r="D11292" s="92" t="s">
        <v>16115</v>
      </c>
      <c r="E11292" s="104">
        <v>20.329999999999998</v>
      </c>
    </row>
    <row r="11293" spans="2:5" ht="50.1" customHeight="1">
      <c r="B11293" s="92">
        <v>7701</v>
      </c>
      <c r="C11293" s="92" t="s">
        <v>22107</v>
      </c>
      <c r="D11293" s="92" t="s">
        <v>16115</v>
      </c>
      <c r="E11293" s="104">
        <v>53.31</v>
      </c>
    </row>
    <row r="11294" spans="2:5" ht="50.1" customHeight="1">
      <c r="B11294" s="92">
        <v>7696</v>
      </c>
      <c r="C11294" s="92" t="s">
        <v>22108</v>
      </c>
      <c r="D11294" s="92" t="s">
        <v>16115</v>
      </c>
      <c r="E11294" s="104">
        <v>42.96</v>
      </c>
    </row>
    <row r="11295" spans="2:5" ht="50.1" customHeight="1">
      <c r="B11295" s="92">
        <v>7700</v>
      </c>
      <c r="C11295" s="92" t="s">
        <v>22109</v>
      </c>
      <c r="D11295" s="92" t="s">
        <v>16115</v>
      </c>
      <c r="E11295" s="104">
        <v>13.7</v>
      </c>
    </row>
    <row r="11296" spans="2:5" ht="50.1" customHeight="1">
      <c r="B11296" s="92">
        <v>7694</v>
      </c>
      <c r="C11296" s="92" t="s">
        <v>22110</v>
      </c>
      <c r="D11296" s="92" t="s">
        <v>16115</v>
      </c>
      <c r="E11296" s="104">
        <v>71.75</v>
      </c>
    </row>
    <row r="11297" spans="2:5" ht="50.1" customHeight="1">
      <c r="B11297" s="92">
        <v>7693</v>
      </c>
      <c r="C11297" s="92" t="s">
        <v>22111</v>
      </c>
      <c r="D11297" s="92" t="s">
        <v>16115</v>
      </c>
      <c r="E11297" s="104">
        <v>98.81</v>
      </c>
    </row>
    <row r="11298" spans="2:5" ht="50.1" customHeight="1">
      <c r="B11298" s="92">
        <v>7692</v>
      </c>
      <c r="C11298" s="92" t="s">
        <v>22112</v>
      </c>
      <c r="D11298" s="92" t="s">
        <v>16115</v>
      </c>
      <c r="E11298" s="104">
        <v>147.94</v>
      </c>
    </row>
    <row r="11299" spans="2:5" ht="50.1" customHeight="1">
      <c r="B11299" s="92">
        <v>7695</v>
      </c>
      <c r="C11299" s="92" t="s">
        <v>22113</v>
      </c>
      <c r="D11299" s="92" t="s">
        <v>16115</v>
      </c>
      <c r="E11299" s="104">
        <v>160.44</v>
      </c>
    </row>
    <row r="11300" spans="2:5" ht="50.1" customHeight="1">
      <c r="B11300" s="92">
        <v>13356</v>
      </c>
      <c r="C11300" s="92" t="s">
        <v>22114</v>
      </c>
      <c r="D11300" s="92" t="s">
        <v>16115</v>
      </c>
      <c r="E11300" s="104">
        <v>11.63</v>
      </c>
    </row>
    <row r="11301" spans="2:5" ht="50.1" customHeight="1">
      <c r="B11301" s="92">
        <v>36365</v>
      </c>
      <c r="C11301" s="92" t="s">
        <v>22115</v>
      </c>
      <c r="D11301" s="92" t="s">
        <v>16115</v>
      </c>
      <c r="E11301" s="104">
        <v>13.94</v>
      </c>
    </row>
    <row r="11302" spans="2:5" ht="50.1" customHeight="1">
      <c r="B11302" s="92">
        <v>41930</v>
      </c>
      <c r="C11302" s="92" t="s">
        <v>22116</v>
      </c>
      <c r="D11302" s="92" t="s">
        <v>16115</v>
      </c>
      <c r="E11302" s="104">
        <v>45.12</v>
      </c>
    </row>
    <row r="11303" spans="2:5" ht="50.1" customHeight="1">
      <c r="B11303" s="92">
        <v>41931</v>
      </c>
      <c r="C11303" s="92" t="s">
        <v>22117</v>
      </c>
      <c r="D11303" s="92" t="s">
        <v>16115</v>
      </c>
      <c r="E11303" s="104">
        <v>76.95</v>
      </c>
    </row>
    <row r="11304" spans="2:5" ht="50.1" customHeight="1">
      <c r="B11304" s="92">
        <v>41932</v>
      </c>
      <c r="C11304" s="92" t="s">
        <v>22118</v>
      </c>
      <c r="D11304" s="92" t="s">
        <v>16115</v>
      </c>
      <c r="E11304" s="104">
        <v>124.28</v>
      </c>
    </row>
    <row r="11305" spans="2:5" ht="50.1" customHeight="1">
      <c r="B11305" s="92">
        <v>41933</v>
      </c>
      <c r="C11305" s="92" t="s">
        <v>22119</v>
      </c>
      <c r="D11305" s="92" t="s">
        <v>16115</v>
      </c>
      <c r="E11305" s="104">
        <v>153.93</v>
      </c>
    </row>
    <row r="11306" spans="2:5" ht="50.1" customHeight="1">
      <c r="B11306" s="92">
        <v>41934</v>
      </c>
      <c r="C11306" s="92" t="s">
        <v>22120</v>
      </c>
      <c r="D11306" s="92" t="s">
        <v>16115</v>
      </c>
      <c r="E11306" s="104">
        <v>199.37</v>
      </c>
    </row>
    <row r="11307" spans="2:5" ht="50.1" customHeight="1">
      <c r="B11307" s="92">
        <v>41936</v>
      </c>
      <c r="C11307" s="92" t="s">
        <v>22121</v>
      </c>
      <c r="D11307" s="92" t="s">
        <v>16115</v>
      </c>
      <c r="E11307" s="104">
        <v>30.06</v>
      </c>
    </row>
    <row r="11308" spans="2:5" ht="50.1" customHeight="1">
      <c r="B11308" s="92">
        <v>7720</v>
      </c>
      <c r="C11308" s="92" t="s">
        <v>22122</v>
      </c>
      <c r="D11308" s="92" t="s">
        <v>16115</v>
      </c>
      <c r="E11308" s="104">
        <v>328.58</v>
      </c>
    </row>
    <row r="11309" spans="2:5" ht="50.1" customHeight="1">
      <c r="B11309" s="92">
        <v>40335</v>
      </c>
      <c r="C11309" s="92" t="s">
        <v>22123</v>
      </c>
      <c r="D11309" s="92" t="s">
        <v>16115</v>
      </c>
      <c r="E11309" s="104">
        <v>66.92</v>
      </c>
    </row>
    <row r="11310" spans="2:5" ht="50.1" customHeight="1">
      <c r="B11310" s="92">
        <v>7740</v>
      </c>
      <c r="C11310" s="92" t="s">
        <v>22124</v>
      </c>
      <c r="D11310" s="92" t="s">
        <v>16115</v>
      </c>
      <c r="E11310" s="104">
        <v>91.31</v>
      </c>
    </row>
    <row r="11311" spans="2:5" ht="50.1" customHeight="1">
      <c r="B11311" s="92">
        <v>7741</v>
      </c>
      <c r="C11311" s="92" t="s">
        <v>22125</v>
      </c>
      <c r="D11311" s="92" t="s">
        <v>16115</v>
      </c>
      <c r="E11311" s="104">
        <v>115.23</v>
      </c>
    </row>
    <row r="11312" spans="2:5" ht="50.1" customHeight="1">
      <c r="B11312" s="92">
        <v>7774</v>
      </c>
      <c r="C11312" s="92" t="s">
        <v>22126</v>
      </c>
      <c r="D11312" s="92" t="s">
        <v>16115</v>
      </c>
      <c r="E11312" s="104">
        <v>155.13</v>
      </c>
    </row>
    <row r="11313" spans="2:5" ht="50.1" customHeight="1">
      <c r="B11313" s="92">
        <v>7744</v>
      </c>
      <c r="C11313" s="92" t="s">
        <v>22127</v>
      </c>
      <c r="D11313" s="92" t="s">
        <v>16115</v>
      </c>
      <c r="E11313" s="104">
        <v>178.82</v>
      </c>
    </row>
    <row r="11314" spans="2:5" ht="50.1" customHeight="1">
      <c r="B11314" s="92">
        <v>7773</v>
      </c>
      <c r="C11314" s="92" t="s">
        <v>22128</v>
      </c>
      <c r="D11314" s="92" t="s">
        <v>16115</v>
      </c>
      <c r="E11314" s="104">
        <v>222.7</v>
      </c>
    </row>
    <row r="11315" spans="2:5" ht="50.1" customHeight="1">
      <c r="B11315" s="92">
        <v>7754</v>
      </c>
      <c r="C11315" s="92" t="s">
        <v>22129</v>
      </c>
      <c r="D11315" s="92" t="s">
        <v>16115</v>
      </c>
      <c r="E11315" s="104">
        <v>302.63</v>
      </c>
    </row>
    <row r="11316" spans="2:5" ht="50.1" customHeight="1">
      <c r="B11316" s="92">
        <v>7735</v>
      </c>
      <c r="C11316" s="92" t="s">
        <v>22130</v>
      </c>
      <c r="D11316" s="92" t="s">
        <v>16115</v>
      </c>
      <c r="E11316" s="104">
        <v>414.8</v>
      </c>
    </row>
    <row r="11317" spans="2:5" ht="50.1" customHeight="1">
      <c r="B11317" s="92">
        <v>7755</v>
      </c>
      <c r="C11317" s="92" t="s">
        <v>22131</v>
      </c>
      <c r="D11317" s="92" t="s">
        <v>16115</v>
      </c>
      <c r="E11317" s="104">
        <v>111.24</v>
      </c>
    </row>
    <row r="11318" spans="2:5" ht="50.1" customHeight="1">
      <c r="B11318" s="92">
        <v>7776</v>
      </c>
      <c r="C11318" s="92" t="s">
        <v>22132</v>
      </c>
      <c r="D11318" s="92" t="s">
        <v>16115</v>
      </c>
      <c r="E11318" s="104">
        <v>144.78</v>
      </c>
    </row>
    <row r="11319" spans="2:5" ht="50.1" customHeight="1">
      <c r="B11319" s="92">
        <v>7743</v>
      </c>
      <c r="C11319" s="92" t="s">
        <v>22133</v>
      </c>
      <c r="D11319" s="92" t="s">
        <v>16115</v>
      </c>
      <c r="E11319" s="104">
        <v>191.19</v>
      </c>
    </row>
    <row r="11320" spans="2:5" ht="50.1" customHeight="1">
      <c r="B11320" s="92">
        <v>7733</v>
      </c>
      <c r="C11320" s="92" t="s">
        <v>22134</v>
      </c>
      <c r="D11320" s="92" t="s">
        <v>16115</v>
      </c>
      <c r="E11320" s="104">
        <v>213.2</v>
      </c>
    </row>
    <row r="11321" spans="2:5" ht="50.1" customHeight="1">
      <c r="B11321" s="92">
        <v>7775</v>
      </c>
      <c r="C11321" s="92" t="s">
        <v>22135</v>
      </c>
      <c r="D11321" s="92" t="s">
        <v>16115</v>
      </c>
      <c r="E11321" s="104">
        <v>262.3</v>
      </c>
    </row>
    <row r="11322" spans="2:5" ht="50.1" customHeight="1">
      <c r="B11322" s="92">
        <v>7734</v>
      </c>
      <c r="C11322" s="92" t="s">
        <v>22136</v>
      </c>
      <c r="D11322" s="92" t="s">
        <v>16115</v>
      </c>
      <c r="E11322" s="104">
        <v>379.21</v>
      </c>
    </row>
    <row r="11323" spans="2:5" ht="50.1" customHeight="1">
      <c r="B11323" s="92">
        <v>7753</v>
      </c>
      <c r="C11323" s="92" t="s">
        <v>22137</v>
      </c>
      <c r="D11323" s="92" t="s">
        <v>16115</v>
      </c>
      <c r="E11323" s="104">
        <v>192.26</v>
      </c>
    </row>
    <row r="11324" spans="2:5" ht="50.1" customHeight="1">
      <c r="B11324" s="92">
        <v>13256</v>
      </c>
      <c r="C11324" s="92" t="s">
        <v>22138</v>
      </c>
      <c r="D11324" s="92" t="s">
        <v>16115</v>
      </c>
      <c r="E11324" s="104">
        <v>224.44</v>
      </c>
    </row>
    <row r="11325" spans="2:5" ht="50.1" customHeight="1">
      <c r="B11325" s="92">
        <v>7757</v>
      </c>
      <c r="C11325" s="92" t="s">
        <v>22139</v>
      </c>
      <c r="D11325" s="92" t="s">
        <v>16115</v>
      </c>
      <c r="E11325" s="104">
        <v>272.47000000000003</v>
      </c>
    </row>
    <row r="11326" spans="2:5" ht="50.1" customHeight="1">
      <c r="B11326" s="92">
        <v>7758</v>
      </c>
      <c r="C11326" s="92" t="s">
        <v>22140</v>
      </c>
      <c r="D11326" s="92" t="s">
        <v>16115</v>
      </c>
      <c r="E11326" s="104">
        <v>405.28</v>
      </c>
    </row>
    <row r="11327" spans="2:5" ht="50.1" customHeight="1">
      <c r="B11327" s="92">
        <v>7759</v>
      </c>
      <c r="C11327" s="92" t="s">
        <v>22141</v>
      </c>
      <c r="D11327" s="92" t="s">
        <v>16115</v>
      </c>
      <c r="E11327" s="104">
        <v>882.96</v>
      </c>
    </row>
    <row r="11328" spans="2:5" ht="50.1" customHeight="1">
      <c r="B11328" s="92">
        <v>40334</v>
      </c>
      <c r="C11328" s="92" t="s">
        <v>22142</v>
      </c>
      <c r="D11328" s="92" t="s">
        <v>16115</v>
      </c>
      <c r="E11328" s="104">
        <v>47.67</v>
      </c>
    </row>
    <row r="11329" spans="2:5" ht="50.1" customHeight="1">
      <c r="B11329" s="92">
        <v>7745</v>
      </c>
      <c r="C11329" s="92" t="s">
        <v>22143</v>
      </c>
      <c r="D11329" s="92" t="s">
        <v>16115</v>
      </c>
      <c r="E11329" s="104">
        <v>50.37</v>
      </c>
    </row>
    <row r="11330" spans="2:5" ht="50.1" customHeight="1">
      <c r="B11330" s="92">
        <v>7714</v>
      </c>
      <c r="C11330" s="92" t="s">
        <v>22144</v>
      </c>
      <c r="D11330" s="92" t="s">
        <v>16115</v>
      </c>
      <c r="E11330" s="104">
        <v>66.52</v>
      </c>
    </row>
    <row r="11331" spans="2:5" ht="50.1" customHeight="1">
      <c r="B11331" s="92">
        <v>7725</v>
      </c>
      <c r="C11331" s="92" t="s">
        <v>22145</v>
      </c>
      <c r="D11331" s="92" t="s">
        <v>16115</v>
      </c>
      <c r="E11331" s="104">
        <v>88</v>
      </c>
    </row>
    <row r="11332" spans="2:5" ht="50.1" customHeight="1">
      <c r="B11332" s="92">
        <v>7742</v>
      </c>
      <c r="C11332" s="92" t="s">
        <v>22146</v>
      </c>
      <c r="D11332" s="92" t="s">
        <v>16115</v>
      </c>
      <c r="E11332" s="104">
        <v>123.52</v>
      </c>
    </row>
    <row r="11333" spans="2:5" ht="50.1" customHeight="1">
      <c r="B11333" s="92">
        <v>7750</v>
      </c>
      <c r="C11333" s="92" t="s">
        <v>22147</v>
      </c>
      <c r="D11333" s="92" t="s">
        <v>16115</v>
      </c>
      <c r="E11333" s="104">
        <v>140.07</v>
      </c>
    </row>
    <row r="11334" spans="2:5" ht="50.1" customHeight="1">
      <c r="B11334" s="92">
        <v>7756</v>
      </c>
      <c r="C11334" s="92" t="s">
        <v>22148</v>
      </c>
      <c r="D11334" s="92" t="s">
        <v>16115</v>
      </c>
      <c r="E11334" s="104">
        <v>172.93</v>
      </c>
    </row>
    <row r="11335" spans="2:5" ht="50.1" customHeight="1">
      <c r="B11335" s="92">
        <v>7765</v>
      </c>
      <c r="C11335" s="92" t="s">
        <v>22149</v>
      </c>
      <c r="D11335" s="92" t="s">
        <v>16115</v>
      </c>
      <c r="E11335" s="104">
        <v>212.33</v>
      </c>
    </row>
    <row r="11336" spans="2:5" ht="50.1" customHeight="1">
      <c r="B11336" s="92">
        <v>12569</v>
      </c>
      <c r="C11336" s="92" t="s">
        <v>22150</v>
      </c>
      <c r="D11336" s="92" t="s">
        <v>16115</v>
      </c>
      <c r="E11336" s="104">
        <v>228.47</v>
      </c>
    </row>
    <row r="11337" spans="2:5" ht="50.1" customHeight="1">
      <c r="B11337" s="92">
        <v>7766</v>
      </c>
      <c r="C11337" s="92" t="s">
        <v>22151</v>
      </c>
      <c r="D11337" s="92" t="s">
        <v>16115</v>
      </c>
      <c r="E11337" s="104">
        <v>308.8</v>
      </c>
    </row>
    <row r="11338" spans="2:5" ht="50.1" customHeight="1">
      <c r="B11338" s="92">
        <v>7767</v>
      </c>
      <c r="C11338" s="92" t="s">
        <v>22152</v>
      </c>
      <c r="D11338" s="92" t="s">
        <v>16115</v>
      </c>
      <c r="E11338" s="104">
        <v>475.85</v>
      </c>
    </row>
    <row r="11339" spans="2:5" ht="50.1" customHeight="1">
      <c r="B11339" s="92">
        <v>7727</v>
      </c>
      <c r="C11339" s="92" t="s">
        <v>22153</v>
      </c>
      <c r="D11339" s="92" t="s">
        <v>16115</v>
      </c>
      <c r="E11339" s="104">
        <v>1033.3900000000001</v>
      </c>
    </row>
    <row r="11340" spans="2:5" ht="50.1" customHeight="1">
      <c r="B11340" s="92">
        <v>7760</v>
      </c>
      <c r="C11340" s="92" t="s">
        <v>22154</v>
      </c>
      <c r="D11340" s="92" t="s">
        <v>16115</v>
      </c>
      <c r="E11340" s="104">
        <v>50.13</v>
      </c>
    </row>
    <row r="11341" spans="2:5" ht="50.1" customHeight="1">
      <c r="B11341" s="92">
        <v>7761</v>
      </c>
      <c r="C11341" s="92" t="s">
        <v>22155</v>
      </c>
      <c r="D11341" s="92" t="s">
        <v>16115</v>
      </c>
      <c r="E11341" s="104">
        <v>53.28</v>
      </c>
    </row>
    <row r="11342" spans="2:5" ht="50.1" customHeight="1">
      <c r="B11342" s="92">
        <v>7752</v>
      </c>
      <c r="C11342" s="92" t="s">
        <v>22156</v>
      </c>
      <c r="D11342" s="92" t="s">
        <v>16115</v>
      </c>
      <c r="E11342" s="104">
        <v>64.540000000000006</v>
      </c>
    </row>
    <row r="11343" spans="2:5" ht="50.1" customHeight="1">
      <c r="B11343" s="92">
        <v>7762</v>
      </c>
      <c r="C11343" s="92" t="s">
        <v>22157</v>
      </c>
      <c r="D11343" s="92" t="s">
        <v>16115</v>
      </c>
      <c r="E11343" s="104">
        <v>84.44</v>
      </c>
    </row>
    <row r="11344" spans="2:5" ht="50.1" customHeight="1">
      <c r="B11344" s="92">
        <v>7722</v>
      </c>
      <c r="C11344" s="92" t="s">
        <v>22158</v>
      </c>
      <c r="D11344" s="92" t="s">
        <v>16115</v>
      </c>
      <c r="E11344" s="104">
        <v>130.21</v>
      </c>
    </row>
    <row r="11345" spans="2:5" ht="50.1" customHeight="1">
      <c r="B11345" s="92">
        <v>7763</v>
      </c>
      <c r="C11345" s="92" t="s">
        <v>22159</v>
      </c>
      <c r="D11345" s="92" t="s">
        <v>16115</v>
      </c>
      <c r="E11345" s="104">
        <v>145.11000000000001</v>
      </c>
    </row>
    <row r="11346" spans="2:5" ht="50.1" customHeight="1">
      <c r="B11346" s="92">
        <v>7764</v>
      </c>
      <c r="C11346" s="92" t="s">
        <v>22160</v>
      </c>
      <c r="D11346" s="92" t="s">
        <v>16115</v>
      </c>
      <c r="E11346" s="104">
        <v>217.98</v>
      </c>
    </row>
    <row r="11347" spans="2:5" ht="50.1" customHeight="1">
      <c r="B11347" s="92">
        <v>12572</v>
      </c>
      <c r="C11347" s="92" t="s">
        <v>22161</v>
      </c>
      <c r="D11347" s="92" t="s">
        <v>16115</v>
      </c>
      <c r="E11347" s="104">
        <v>285.79000000000002</v>
      </c>
    </row>
    <row r="11348" spans="2:5" ht="50.1" customHeight="1">
      <c r="B11348" s="92">
        <v>12573</v>
      </c>
      <c r="C11348" s="92" t="s">
        <v>22162</v>
      </c>
      <c r="D11348" s="92" t="s">
        <v>16115</v>
      </c>
      <c r="E11348" s="104">
        <v>300.33</v>
      </c>
    </row>
    <row r="11349" spans="2:5" ht="50.1" customHeight="1">
      <c r="B11349" s="92">
        <v>12574</v>
      </c>
      <c r="C11349" s="92" t="s">
        <v>22163</v>
      </c>
      <c r="D11349" s="92" t="s">
        <v>16115</v>
      </c>
      <c r="E11349" s="104">
        <v>390.25</v>
      </c>
    </row>
    <row r="11350" spans="2:5" ht="50.1" customHeight="1">
      <c r="B11350" s="92">
        <v>12575</v>
      </c>
      <c r="C11350" s="92" t="s">
        <v>22164</v>
      </c>
      <c r="D11350" s="92" t="s">
        <v>16115</v>
      </c>
      <c r="E11350" s="104">
        <v>572.79999999999995</v>
      </c>
    </row>
    <row r="11351" spans="2:5" ht="50.1" customHeight="1">
      <c r="B11351" s="92">
        <v>12576</v>
      </c>
      <c r="C11351" s="92" t="s">
        <v>22165</v>
      </c>
      <c r="D11351" s="92" t="s">
        <v>16115</v>
      </c>
      <c r="E11351" s="104">
        <v>60.55</v>
      </c>
    </row>
    <row r="11352" spans="2:5" ht="50.1" customHeight="1">
      <c r="B11352" s="92">
        <v>12577</v>
      </c>
      <c r="C11352" s="92" t="s">
        <v>22166</v>
      </c>
      <c r="D11352" s="92" t="s">
        <v>16115</v>
      </c>
      <c r="E11352" s="104">
        <v>78.31</v>
      </c>
    </row>
    <row r="11353" spans="2:5" ht="50.1" customHeight="1">
      <c r="B11353" s="92">
        <v>12578</v>
      </c>
      <c r="C11353" s="92" t="s">
        <v>22167</v>
      </c>
      <c r="D11353" s="92" t="s">
        <v>16115</v>
      </c>
      <c r="E11353" s="104">
        <v>105.03</v>
      </c>
    </row>
    <row r="11354" spans="2:5" ht="50.1" customHeight="1">
      <c r="B11354" s="92">
        <v>12579</v>
      </c>
      <c r="C11354" s="92" t="s">
        <v>22168</v>
      </c>
      <c r="D11354" s="92" t="s">
        <v>16115</v>
      </c>
      <c r="E11354" s="104">
        <v>153.80000000000001</v>
      </c>
    </row>
    <row r="11355" spans="2:5" ht="50.1" customHeight="1">
      <c r="B11355" s="92">
        <v>12580</v>
      </c>
      <c r="C11355" s="92" t="s">
        <v>22169</v>
      </c>
      <c r="D11355" s="92" t="s">
        <v>16115</v>
      </c>
      <c r="E11355" s="104">
        <v>198.54</v>
      </c>
    </row>
    <row r="11356" spans="2:5" ht="50.1" customHeight="1">
      <c r="B11356" s="92">
        <v>12581</v>
      </c>
      <c r="C11356" s="92" t="s">
        <v>22170</v>
      </c>
      <c r="D11356" s="92" t="s">
        <v>16115</v>
      </c>
      <c r="E11356" s="104">
        <v>271.66000000000003</v>
      </c>
    </row>
    <row r="11357" spans="2:5" ht="50.1" customHeight="1">
      <c r="B11357" s="92">
        <v>41785</v>
      </c>
      <c r="C11357" s="92" t="s">
        <v>22171</v>
      </c>
      <c r="D11357" s="92" t="s">
        <v>16115</v>
      </c>
      <c r="E11357" s="104">
        <v>794.77</v>
      </c>
    </row>
    <row r="11358" spans="2:5" ht="50.1" customHeight="1">
      <c r="B11358" s="92">
        <v>41781</v>
      </c>
      <c r="C11358" s="92" t="s">
        <v>22172</v>
      </c>
      <c r="D11358" s="92" t="s">
        <v>16115</v>
      </c>
      <c r="E11358" s="104">
        <v>226.59</v>
      </c>
    </row>
    <row r="11359" spans="2:5" ht="50.1" customHeight="1">
      <c r="B11359" s="92">
        <v>41783</v>
      </c>
      <c r="C11359" s="92" t="s">
        <v>22173</v>
      </c>
      <c r="D11359" s="92" t="s">
        <v>16115</v>
      </c>
      <c r="E11359" s="104">
        <v>597.95000000000005</v>
      </c>
    </row>
    <row r="11360" spans="2:5" ht="50.1" customHeight="1">
      <c r="B11360" s="92">
        <v>41786</v>
      </c>
      <c r="C11360" s="92" t="s">
        <v>22174</v>
      </c>
      <c r="D11360" s="92" t="s">
        <v>16115</v>
      </c>
      <c r="E11360" s="104">
        <v>1247.3900000000001</v>
      </c>
    </row>
    <row r="11361" spans="2:5" ht="50.1" customHeight="1">
      <c r="B11361" s="92">
        <v>41779</v>
      </c>
      <c r="C11361" s="92" t="s">
        <v>22175</v>
      </c>
      <c r="D11361" s="92" t="s">
        <v>16115</v>
      </c>
      <c r="E11361" s="104">
        <v>86.9</v>
      </c>
    </row>
    <row r="11362" spans="2:5" ht="50.1" customHeight="1">
      <c r="B11362" s="92">
        <v>41780</v>
      </c>
      <c r="C11362" s="92" t="s">
        <v>22176</v>
      </c>
      <c r="D11362" s="92" t="s">
        <v>16115</v>
      </c>
      <c r="E11362" s="104">
        <v>102.78</v>
      </c>
    </row>
    <row r="11363" spans="2:5" ht="50.1" customHeight="1">
      <c r="B11363" s="92">
        <v>41782</v>
      </c>
      <c r="C11363" s="92" t="s">
        <v>22177</v>
      </c>
      <c r="D11363" s="92" t="s">
        <v>16115</v>
      </c>
      <c r="E11363" s="104">
        <v>423.72</v>
      </c>
    </row>
    <row r="11364" spans="2:5" ht="50.1" customHeight="1">
      <c r="B11364" s="92">
        <v>38130</v>
      </c>
      <c r="C11364" s="92" t="s">
        <v>22178</v>
      </c>
      <c r="D11364" s="92" t="s">
        <v>16115</v>
      </c>
      <c r="E11364" s="104">
        <v>23.18</v>
      </c>
    </row>
    <row r="11365" spans="2:5" ht="50.1" customHeight="1">
      <c r="B11365" s="92">
        <v>21123</v>
      </c>
      <c r="C11365" s="92" t="s">
        <v>22179</v>
      </c>
      <c r="D11365" s="92" t="s">
        <v>16115</v>
      </c>
      <c r="E11365" s="104">
        <v>6.58</v>
      </c>
    </row>
    <row r="11366" spans="2:5" ht="50.1" customHeight="1">
      <c r="B11366" s="92">
        <v>21124</v>
      </c>
      <c r="C11366" s="92" t="s">
        <v>22180</v>
      </c>
      <c r="D11366" s="92" t="s">
        <v>16115</v>
      </c>
      <c r="E11366" s="104">
        <v>11.66</v>
      </c>
    </row>
    <row r="11367" spans="2:5" ht="50.1" customHeight="1">
      <c r="B11367" s="92">
        <v>21125</v>
      </c>
      <c r="C11367" s="92" t="s">
        <v>22181</v>
      </c>
      <c r="D11367" s="92" t="s">
        <v>16115</v>
      </c>
      <c r="E11367" s="104">
        <v>18.72</v>
      </c>
    </row>
    <row r="11368" spans="2:5" ht="50.1" customHeight="1">
      <c r="B11368" s="92">
        <v>38028</v>
      </c>
      <c r="C11368" s="92" t="s">
        <v>22182</v>
      </c>
      <c r="D11368" s="92" t="s">
        <v>16115</v>
      </c>
      <c r="E11368" s="104">
        <v>31.77</v>
      </c>
    </row>
    <row r="11369" spans="2:5" ht="50.1" customHeight="1">
      <c r="B11369" s="92">
        <v>38029</v>
      </c>
      <c r="C11369" s="92" t="s">
        <v>22183</v>
      </c>
      <c r="D11369" s="92" t="s">
        <v>16115</v>
      </c>
      <c r="E11369" s="104">
        <v>48.44</v>
      </c>
    </row>
    <row r="11370" spans="2:5" ht="50.1" customHeight="1">
      <c r="B11370" s="92">
        <v>38030</v>
      </c>
      <c r="C11370" s="92" t="s">
        <v>22184</v>
      </c>
      <c r="D11370" s="92" t="s">
        <v>16115</v>
      </c>
      <c r="E11370" s="104">
        <v>74.400000000000006</v>
      </c>
    </row>
    <row r="11371" spans="2:5" ht="50.1" customHeight="1">
      <c r="B11371" s="92">
        <v>38031</v>
      </c>
      <c r="C11371" s="92" t="s">
        <v>22185</v>
      </c>
      <c r="D11371" s="92" t="s">
        <v>16115</v>
      </c>
      <c r="E11371" s="104">
        <v>117.9</v>
      </c>
    </row>
    <row r="11372" spans="2:5" ht="50.1" customHeight="1">
      <c r="B11372" s="92">
        <v>39735</v>
      </c>
      <c r="C11372" s="92" t="s">
        <v>22186</v>
      </c>
      <c r="D11372" s="92" t="s">
        <v>16115</v>
      </c>
      <c r="E11372" s="104">
        <v>57.79</v>
      </c>
    </row>
    <row r="11373" spans="2:5" ht="50.1" customHeight="1">
      <c r="B11373" s="92">
        <v>39734</v>
      </c>
      <c r="C11373" s="92" t="s">
        <v>22187</v>
      </c>
      <c r="D11373" s="92" t="s">
        <v>16115</v>
      </c>
      <c r="E11373" s="104">
        <v>68.55</v>
      </c>
    </row>
    <row r="11374" spans="2:5" ht="50.1" customHeight="1">
      <c r="B11374" s="92">
        <v>39736</v>
      </c>
      <c r="C11374" s="92" t="s">
        <v>22188</v>
      </c>
      <c r="D11374" s="92" t="s">
        <v>16115</v>
      </c>
      <c r="E11374" s="104">
        <v>78.239999999999995</v>
      </c>
    </row>
    <row r="11375" spans="2:5" ht="50.1" customHeight="1">
      <c r="B11375" s="92">
        <v>39737</v>
      </c>
      <c r="C11375" s="92" t="s">
        <v>22189</v>
      </c>
      <c r="D11375" s="92" t="s">
        <v>16115</v>
      </c>
      <c r="E11375" s="104">
        <v>10.52</v>
      </c>
    </row>
    <row r="11376" spans="2:5" ht="50.1" customHeight="1">
      <c r="B11376" s="92">
        <v>39738</v>
      </c>
      <c r="C11376" s="92" t="s">
        <v>22190</v>
      </c>
      <c r="D11376" s="92" t="s">
        <v>16115</v>
      </c>
      <c r="E11376" s="104">
        <v>3.8</v>
      </c>
    </row>
    <row r="11377" spans="2:5" ht="50.1" customHeight="1">
      <c r="B11377" s="92">
        <v>39739</v>
      </c>
      <c r="C11377" s="92" t="s">
        <v>22191</v>
      </c>
      <c r="D11377" s="92" t="s">
        <v>16115</v>
      </c>
      <c r="E11377" s="104">
        <v>54.1</v>
      </c>
    </row>
    <row r="11378" spans="2:5" ht="50.1" customHeight="1">
      <c r="B11378" s="92">
        <v>39733</v>
      </c>
      <c r="C11378" s="92" t="s">
        <v>22192</v>
      </c>
      <c r="D11378" s="92" t="s">
        <v>16115</v>
      </c>
      <c r="E11378" s="104">
        <v>93.63</v>
      </c>
    </row>
    <row r="11379" spans="2:5" ht="50.1" customHeight="1">
      <c r="B11379" s="92">
        <v>39854</v>
      </c>
      <c r="C11379" s="92" t="s">
        <v>22193</v>
      </c>
      <c r="D11379" s="92" t="s">
        <v>16115</v>
      </c>
      <c r="E11379" s="104">
        <v>94.95</v>
      </c>
    </row>
    <row r="11380" spans="2:5" ht="50.1" customHeight="1">
      <c r="B11380" s="92">
        <v>39740</v>
      </c>
      <c r="C11380" s="92" t="s">
        <v>22194</v>
      </c>
      <c r="D11380" s="92" t="s">
        <v>16115</v>
      </c>
      <c r="E11380" s="104">
        <v>51.95</v>
      </c>
    </row>
    <row r="11381" spans="2:5" ht="50.1" customHeight="1">
      <c r="B11381" s="92">
        <v>39741</v>
      </c>
      <c r="C11381" s="92" t="s">
        <v>22195</v>
      </c>
      <c r="D11381" s="92" t="s">
        <v>16115</v>
      </c>
      <c r="E11381" s="104">
        <v>9.57</v>
      </c>
    </row>
    <row r="11382" spans="2:5" ht="50.1" customHeight="1">
      <c r="B11382" s="92">
        <v>39853</v>
      </c>
      <c r="C11382" s="92" t="s">
        <v>22196</v>
      </c>
      <c r="D11382" s="92" t="s">
        <v>16115</v>
      </c>
      <c r="E11382" s="104">
        <v>12.57</v>
      </c>
    </row>
    <row r="11383" spans="2:5" ht="50.1" customHeight="1">
      <c r="B11383" s="92">
        <v>39742</v>
      </c>
      <c r="C11383" s="92" t="s">
        <v>22197</v>
      </c>
      <c r="D11383" s="92" t="s">
        <v>16115</v>
      </c>
      <c r="E11383" s="104">
        <v>41.76</v>
      </c>
    </row>
    <row r="11384" spans="2:5" ht="50.1" customHeight="1">
      <c r="B11384" s="92">
        <v>39749</v>
      </c>
      <c r="C11384" s="92" t="s">
        <v>22198</v>
      </c>
      <c r="D11384" s="92" t="s">
        <v>16115</v>
      </c>
      <c r="E11384" s="104">
        <v>56.31</v>
      </c>
    </row>
    <row r="11385" spans="2:5" ht="50.1" customHeight="1">
      <c r="B11385" s="92">
        <v>39751</v>
      </c>
      <c r="C11385" s="92" t="s">
        <v>22199</v>
      </c>
      <c r="D11385" s="92" t="s">
        <v>16115</v>
      </c>
      <c r="E11385" s="104">
        <v>102.32</v>
      </c>
    </row>
    <row r="11386" spans="2:5" ht="50.1" customHeight="1">
      <c r="B11386" s="92">
        <v>39750</v>
      </c>
      <c r="C11386" s="92" t="s">
        <v>22200</v>
      </c>
      <c r="D11386" s="92" t="s">
        <v>16115</v>
      </c>
      <c r="E11386" s="104">
        <v>85.05</v>
      </c>
    </row>
    <row r="11387" spans="2:5" ht="50.1" customHeight="1">
      <c r="B11387" s="92">
        <v>39747</v>
      </c>
      <c r="C11387" s="92" t="s">
        <v>22201</v>
      </c>
      <c r="D11387" s="92" t="s">
        <v>16115</v>
      </c>
      <c r="E11387" s="104">
        <v>27.35</v>
      </c>
    </row>
    <row r="11388" spans="2:5" ht="50.1" customHeight="1">
      <c r="B11388" s="92">
        <v>39753</v>
      </c>
      <c r="C11388" s="92" t="s">
        <v>22202</v>
      </c>
      <c r="D11388" s="92" t="s">
        <v>16115</v>
      </c>
      <c r="E11388" s="104">
        <v>188.36</v>
      </c>
    </row>
    <row r="11389" spans="2:5" ht="50.1" customHeight="1">
      <c r="B11389" s="92">
        <v>39754</v>
      </c>
      <c r="C11389" s="92" t="s">
        <v>22203</v>
      </c>
      <c r="D11389" s="92" t="s">
        <v>16115</v>
      </c>
      <c r="E11389" s="104">
        <v>277.5</v>
      </c>
    </row>
    <row r="11390" spans="2:5" ht="50.1" customHeight="1">
      <c r="B11390" s="92">
        <v>39748</v>
      </c>
      <c r="C11390" s="92" t="s">
        <v>22204</v>
      </c>
      <c r="D11390" s="92" t="s">
        <v>16115</v>
      </c>
      <c r="E11390" s="104">
        <v>44.26</v>
      </c>
    </row>
    <row r="11391" spans="2:5" ht="50.1" customHeight="1">
      <c r="B11391" s="92">
        <v>39755</v>
      </c>
      <c r="C11391" s="92" t="s">
        <v>22205</v>
      </c>
      <c r="D11391" s="92" t="s">
        <v>16115</v>
      </c>
      <c r="E11391" s="104">
        <v>420.76</v>
      </c>
    </row>
    <row r="11392" spans="2:5" ht="50.1" customHeight="1">
      <c r="B11392" s="92">
        <v>12742</v>
      </c>
      <c r="C11392" s="92" t="s">
        <v>22206</v>
      </c>
      <c r="D11392" s="92" t="s">
        <v>16115</v>
      </c>
      <c r="E11392" s="104">
        <v>333.17</v>
      </c>
    </row>
    <row r="11393" spans="2:5" ht="50.1" customHeight="1">
      <c r="B11393" s="92">
        <v>12713</v>
      </c>
      <c r="C11393" s="92" t="s">
        <v>22207</v>
      </c>
      <c r="D11393" s="92" t="s">
        <v>16115</v>
      </c>
      <c r="E11393" s="104">
        <v>17.670000000000002</v>
      </c>
    </row>
    <row r="11394" spans="2:5" ht="50.1" customHeight="1">
      <c r="B11394" s="92">
        <v>12743</v>
      </c>
      <c r="C11394" s="92" t="s">
        <v>22208</v>
      </c>
      <c r="D11394" s="92" t="s">
        <v>16115</v>
      </c>
      <c r="E11394" s="104">
        <v>30.39</v>
      </c>
    </row>
    <row r="11395" spans="2:5" ht="50.1" customHeight="1">
      <c r="B11395" s="92">
        <v>12744</v>
      </c>
      <c r="C11395" s="92" t="s">
        <v>22209</v>
      </c>
      <c r="D11395" s="92" t="s">
        <v>16115</v>
      </c>
      <c r="E11395" s="104">
        <v>38.57</v>
      </c>
    </row>
    <row r="11396" spans="2:5" ht="50.1" customHeight="1">
      <c r="B11396" s="92">
        <v>12745</v>
      </c>
      <c r="C11396" s="92" t="s">
        <v>22210</v>
      </c>
      <c r="D11396" s="92" t="s">
        <v>16115</v>
      </c>
      <c r="E11396" s="104">
        <v>56.02</v>
      </c>
    </row>
    <row r="11397" spans="2:5" ht="50.1" customHeight="1">
      <c r="B11397" s="92">
        <v>12746</v>
      </c>
      <c r="C11397" s="92" t="s">
        <v>22211</v>
      </c>
      <c r="D11397" s="92" t="s">
        <v>16115</v>
      </c>
      <c r="E11397" s="104">
        <v>75.650000000000006</v>
      </c>
    </row>
    <row r="11398" spans="2:5" ht="50.1" customHeight="1">
      <c r="B11398" s="92">
        <v>12747</v>
      </c>
      <c r="C11398" s="92" t="s">
        <v>22212</v>
      </c>
      <c r="D11398" s="92" t="s">
        <v>16115</v>
      </c>
      <c r="E11398" s="104">
        <v>109.71</v>
      </c>
    </row>
    <row r="11399" spans="2:5" ht="50.1" customHeight="1">
      <c r="B11399" s="92">
        <v>12748</v>
      </c>
      <c r="C11399" s="92" t="s">
        <v>22213</v>
      </c>
      <c r="D11399" s="92" t="s">
        <v>16115</v>
      </c>
      <c r="E11399" s="104">
        <v>154.56</v>
      </c>
    </row>
    <row r="11400" spans="2:5" ht="50.1" customHeight="1">
      <c r="B11400" s="92">
        <v>12749</v>
      </c>
      <c r="C11400" s="92" t="s">
        <v>22214</v>
      </c>
      <c r="D11400" s="92" t="s">
        <v>16115</v>
      </c>
      <c r="E11400" s="104">
        <v>225.94</v>
      </c>
    </row>
    <row r="11401" spans="2:5" ht="50.1" customHeight="1">
      <c r="B11401" s="92">
        <v>39726</v>
      </c>
      <c r="C11401" s="92" t="s">
        <v>22215</v>
      </c>
      <c r="D11401" s="92" t="s">
        <v>16115</v>
      </c>
      <c r="E11401" s="104">
        <v>74.209999999999994</v>
      </c>
    </row>
    <row r="11402" spans="2:5" ht="50.1" customHeight="1">
      <c r="B11402" s="92">
        <v>39728</v>
      </c>
      <c r="C11402" s="92" t="s">
        <v>22216</v>
      </c>
      <c r="D11402" s="92" t="s">
        <v>16115</v>
      </c>
      <c r="E11402" s="104">
        <v>130.43</v>
      </c>
    </row>
    <row r="11403" spans="2:5" ht="50.1" customHeight="1">
      <c r="B11403" s="92">
        <v>39727</v>
      </c>
      <c r="C11403" s="92" t="s">
        <v>22217</v>
      </c>
      <c r="D11403" s="92" t="s">
        <v>16115</v>
      </c>
      <c r="E11403" s="104">
        <v>107.33</v>
      </c>
    </row>
    <row r="11404" spans="2:5" ht="50.1" customHeight="1">
      <c r="B11404" s="92">
        <v>39724</v>
      </c>
      <c r="C11404" s="92" t="s">
        <v>22218</v>
      </c>
      <c r="D11404" s="92" t="s">
        <v>16115</v>
      </c>
      <c r="E11404" s="104">
        <v>32.86</v>
      </c>
    </row>
    <row r="11405" spans="2:5" ht="50.1" customHeight="1">
      <c r="B11405" s="92">
        <v>39729</v>
      </c>
      <c r="C11405" s="92" t="s">
        <v>22219</v>
      </c>
      <c r="D11405" s="92" t="s">
        <v>16115</v>
      </c>
      <c r="E11405" s="104">
        <v>180.62</v>
      </c>
    </row>
    <row r="11406" spans="2:5" ht="50.1" customHeight="1">
      <c r="B11406" s="92">
        <v>39730</v>
      </c>
      <c r="C11406" s="92" t="s">
        <v>22220</v>
      </c>
      <c r="D11406" s="92" t="s">
        <v>16115</v>
      </c>
      <c r="E11406" s="104">
        <v>234.35</v>
      </c>
    </row>
    <row r="11407" spans="2:5" ht="50.1" customHeight="1">
      <c r="B11407" s="92">
        <v>39731</v>
      </c>
      <c r="C11407" s="92" t="s">
        <v>22221</v>
      </c>
      <c r="D11407" s="92" t="s">
        <v>16115</v>
      </c>
      <c r="E11407" s="104">
        <v>347.09</v>
      </c>
    </row>
    <row r="11408" spans="2:5" ht="50.1" customHeight="1">
      <c r="B11408" s="92">
        <v>39725</v>
      </c>
      <c r="C11408" s="92" t="s">
        <v>22222</v>
      </c>
      <c r="D11408" s="92" t="s">
        <v>16115</v>
      </c>
      <c r="E11408" s="104">
        <v>53.56</v>
      </c>
    </row>
    <row r="11409" spans="2:5" ht="50.1" customHeight="1">
      <c r="B11409" s="92">
        <v>39732</v>
      </c>
      <c r="C11409" s="92" t="s">
        <v>22223</v>
      </c>
      <c r="D11409" s="92" t="s">
        <v>16115</v>
      </c>
      <c r="E11409" s="104">
        <v>510.9</v>
      </c>
    </row>
    <row r="11410" spans="2:5" ht="50.1" customHeight="1">
      <c r="B11410" s="92">
        <v>39660</v>
      </c>
      <c r="C11410" s="92" t="s">
        <v>22224</v>
      </c>
      <c r="D11410" s="92" t="s">
        <v>16115</v>
      </c>
      <c r="E11410" s="104">
        <v>23.28</v>
      </c>
    </row>
    <row r="11411" spans="2:5" ht="50.1" customHeight="1">
      <c r="B11411" s="92">
        <v>39662</v>
      </c>
      <c r="C11411" s="92" t="s">
        <v>22225</v>
      </c>
      <c r="D11411" s="92" t="s">
        <v>16115</v>
      </c>
      <c r="E11411" s="104">
        <v>11.16</v>
      </c>
    </row>
    <row r="11412" spans="2:5" ht="50.1" customHeight="1">
      <c r="B11412" s="92">
        <v>39661</v>
      </c>
      <c r="C11412" s="92" t="s">
        <v>22226</v>
      </c>
      <c r="D11412" s="92" t="s">
        <v>16115</v>
      </c>
      <c r="E11412" s="104">
        <v>7.61</v>
      </c>
    </row>
    <row r="11413" spans="2:5" ht="50.1" customHeight="1">
      <c r="B11413" s="92">
        <v>39666</v>
      </c>
      <c r="C11413" s="92" t="s">
        <v>22227</v>
      </c>
      <c r="D11413" s="92" t="s">
        <v>16115</v>
      </c>
      <c r="E11413" s="104">
        <v>35.020000000000003</v>
      </c>
    </row>
    <row r="11414" spans="2:5" ht="50.1" customHeight="1">
      <c r="B11414" s="92">
        <v>39664</v>
      </c>
      <c r="C11414" s="92" t="s">
        <v>22228</v>
      </c>
      <c r="D11414" s="92" t="s">
        <v>16115</v>
      </c>
      <c r="E11414" s="104">
        <v>17.16</v>
      </c>
    </row>
    <row r="11415" spans="2:5" ht="50.1" customHeight="1">
      <c r="B11415" s="92">
        <v>39663</v>
      </c>
      <c r="C11415" s="92" t="s">
        <v>22229</v>
      </c>
      <c r="D11415" s="92" t="s">
        <v>16115</v>
      </c>
      <c r="E11415" s="104">
        <v>13.72</v>
      </c>
    </row>
    <row r="11416" spans="2:5" ht="50.1" customHeight="1">
      <c r="B11416" s="92">
        <v>39665</v>
      </c>
      <c r="C11416" s="92" t="s">
        <v>22230</v>
      </c>
      <c r="D11416" s="92" t="s">
        <v>16115</v>
      </c>
      <c r="E11416" s="104">
        <v>28.95</v>
      </c>
    </row>
    <row r="11417" spans="2:5" ht="50.1" customHeight="1">
      <c r="B11417" s="92">
        <v>39752</v>
      </c>
      <c r="C11417" s="92" t="s">
        <v>22231</v>
      </c>
      <c r="D11417" s="92" t="s">
        <v>16115</v>
      </c>
      <c r="E11417" s="104">
        <v>145.6</v>
      </c>
    </row>
    <row r="11418" spans="2:5" ht="50.1" customHeight="1">
      <c r="B11418" s="92">
        <v>12583</v>
      </c>
      <c r="C11418" s="92" t="s">
        <v>22232</v>
      </c>
      <c r="D11418" s="92" t="s">
        <v>16115</v>
      </c>
      <c r="E11418" s="104">
        <v>35.840000000000003</v>
      </c>
    </row>
    <row r="11419" spans="2:5" ht="50.1" customHeight="1">
      <c r="B11419" s="92">
        <v>12584</v>
      </c>
      <c r="C11419" s="92" t="s">
        <v>22233</v>
      </c>
      <c r="D11419" s="92" t="s">
        <v>16115</v>
      </c>
      <c r="E11419" s="104">
        <v>34.49</v>
      </c>
    </row>
    <row r="11420" spans="2:5" ht="50.1" customHeight="1">
      <c r="B11420" s="92">
        <v>13159</v>
      </c>
      <c r="C11420" s="92" t="s">
        <v>22234</v>
      </c>
      <c r="D11420" s="92" t="s">
        <v>16115</v>
      </c>
      <c r="E11420" s="104">
        <v>104.49</v>
      </c>
    </row>
    <row r="11421" spans="2:5" ht="50.1" customHeight="1">
      <c r="B11421" s="92">
        <v>13168</v>
      </c>
      <c r="C11421" s="92" t="s">
        <v>22235</v>
      </c>
      <c r="D11421" s="92" t="s">
        <v>16115</v>
      </c>
      <c r="E11421" s="104">
        <v>157.11000000000001</v>
      </c>
    </row>
    <row r="11422" spans="2:5" ht="50.1" customHeight="1">
      <c r="B11422" s="92">
        <v>13173</v>
      </c>
      <c r="C11422" s="92" t="s">
        <v>22236</v>
      </c>
      <c r="D11422" s="92" t="s">
        <v>16115</v>
      </c>
      <c r="E11422" s="104">
        <v>193.72</v>
      </c>
    </row>
    <row r="11423" spans="2:5" ht="50.1" customHeight="1">
      <c r="B11423" s="92">
        <v>37449</v>
      </c>
      <c r="C11423" s="92" t="s">
        <v>22237</v>
      </c>
      <c r="D11423" s="92" t="s">
        <v>16115</v>
      </c>
      <c r="E11423" s="104">
        <v>32.03</v>
      </c>
    </row>
    <row r="11424" spans="2:5" ht="50.1" customHeight="1">
      <c r="B11424" s="92">
        <v>37450</v>
      </c>
      <c r="C11424" s="92" t="s">
        <v>22238</v>
      </c>
      <c r="D11424" s="92" t="s">
        <v>16115</v>
      </c>
      <c r="E11424" s="104">
        <v>39.049999999999997</v>
      </c>
    </row>
    <row r="11425" spans="2:5" ht="50.1" customHeight="1">
      <c r="B11425" s="92">
        <v>37451</v>
      </c>
      <c r="C11425" s="92" t="s">
        <v>22239</v>
      </c>
      <c r="D11425" s="92" t="s">
        <v>16115</v>
      </c>
      <c r="E11425" s="104">
        <v>59.79</v>
      </c>
    </row>
    <row r="11426" spans="2:5" ht="50.1" customHeight="1">
      <c r="B11426" s="92">
        <v>37452</v>
      </c>
      <c r="C11426" s="92" t="s">
        <v>22240</v>
      </c>
      <c r="D11426" s="92" t="s">
        <v>16115</v>
      </c>
      <c r="E11426" s="104">
        <v>79.319999999999993</v>
      </c>
    </row>
    <row r="11427" spans="2:5" ht="50.1" customHeight="1">
      <c r="B11427" s="92">
        <v>37453</v>
      </c>
      <c r="C11427" s="92" t="s">
        <v>22241</v>
      </c>
      <c r="D11427" s="92" t="s">
        <v>16115</v>
      </c>
      <c r="E11427" s="104">
        <v>99.53</v>
      </c>
    </row>
    <row r="11428" spans="2:5" ht="50.1" customHeight="1">
      <c r="B11428" s="92">
        <v>7778</v>
      </c>
      <c r="C11428" s="92" t="s">
        <v>22242</v>
      </c>
      <c r="D11428" s="92" t="s">
        <v>16115</v>
      </c>
      <c r="E11428" s="104">
        <v>37.369999999999997</v>
      </c>
    </row>
    <row r="11429" spans="2:5" ht="50.1" customHeight="1">
      <c r="B11429" s="92">
        <v>7796</v>
      </c>
      <c r="C11429" s="92" t="s">
        <v>22243</v>
      </c>
      <c r="D11429" s="92" t="s">
        <v>16115</v>
      </c>
      <c r="E11429" s="104">
        <v>45</v>
      </c>
    </row>
    <row r="11430" spans="2:5" ht="50.1" customHeight="1">
      <c r="B11430" s="92">
        <v>7781</v>
      </c>
      <c r="C11430" s="92" t="s">
        <v>22244</v>
      </c>
      <c r="D11430" s="92" t="s">
        <v>16115</v>
      </c>
      <c r="E11430" s="104">
        <v>59.49</v>
      </c>
    </row>
    <row r="11431" spans="2:5" ht="50.1" customHeight="1">
      <c r="B11431" s="92">
        <v>7795</v>
      </c>
      <c r="C11431" s="92" t="s">
        <v>22245</v>
      </c>
      <c r="D11431" s="92" t="s">
        <v>16115</v>
      </c>
      <c r="E11431" s="104">
        <v>86.18</v>
      </c>
    </row>
    <row r="11432" spans="2:5" ht="50.1" customHeight="1">
      <c r="B11432" s="92">
        <v>7791</v>
      </c>
      <c r="C11432" s="92" t="s">
        <v>22246</v>
      </c>
      <c r="D11432" s="92" t="s">
        <v>16115</v>
      </c>
      <c r="E11432" s="104">
        <v>109.83</v>
      </c>
    </row>
    <row r="11433" spans="2:5" ht="50.1" customHeight="1">
      <c r="B11433" s="92">
        <v>7783</v>
      </c>
      <c r="C11433" s="92" t="s">
        <v>22247</v>
      </c>
      <c r="D11433" s="92" t="s">
        <v>16115</v>
      </c>
      <c r="E11433" s="104">
        <v>41.94</v>
      </c>
    </row>
    <row r="11434" spans="2:5" ht="50.1" customHeight="1">
      <c r="B11434" s="92">
        <v>7790</v>
      </c>
      <c r="C11434" s="92" t="s">
        <v>22248</v>
      </c>
      <c r="D11434" s="92" t="s">
        <v>16115</v>
      </c>
      <c r="E11434" s="104">
        <v>48.81</v>
      </c>
    </row>
    <row r="11435" spans="2:5" ht="50.1" customHeight="1">
      <c r="B11435" s="92">
        <v>7785</v>
      </c>
      <c r="C11435" s="92" t="s">
        <v>22249</v>
      </c>
      <c r="D11435" s="92" t="s">
        <v>16115</v>
      </c>
      <c r="E11435" s="104">
        <v>64.06</v>
      </c>
    </row>
    <row r="11436" spans="2:5" ht="50.1" customHeight="1">
      <c r="B11436" s="92">
        <v>7792</v>
      </c>
      <c r="C11436" s="92" t="s">
        <v>22250</v>
      </c>
      <c r="D11436" s="92" t="s">
        <v>16115</v>
      </c>
      <c r="E11436" s="104">
        <v>93.05</v>
      </c>
    </row>
    <row r="11437" spans="2:5" ht="50.1" customHeight="1">
      <c r="B11437" s="92">
        <v>7793</v>
      </c>
      <c r="C11437" s="92" t="s">
        <v>22251</v>
      </c>
      <c r="D11437" s="92" t="s">
        <v>16115</v>
      </c>
      <c r="E11437" s="104">
        <v>120.08</v>
      </c>
    </row>
    <row r="11438" spans="2:5" ht="50.1" customHeight="1">
      <c r="B11438" s="92">
        <v>12613</v>
      </c>
      <c r="C11438" s="92" t="s">
        <v>22252</v>
      </c>
      <c r="D11438" s="92" t="s">
        <v>16114</v>
      </c>
      <c r="E11438" s="104">
        <v>12.54</v>
      </c>
    </row>
    <row r="11439" spans="2:5" ht="50.1" customHeight="1">
      <c r="B11439" s="92">
        <v>1031</v>
      </c>
      <c r="C11439" s="92" t="s">
        <v>22253</v>
      </c>
      <c r="D11439" s="92" t="s">
        <v>16114</v>
      </c>
      <c r="E11439" s="104">
        <v>8.9700000000000006</v>
      </c>
    </row>
    <row r="11440" spans="2:5" ht="50.1" customHeight="1">
      <c r="B11440" s="92">
        <v>39707</v>
      </c>
      <c r="C11440" s="92" t="s">
        <v>22254</v>
      </c>
      <c r="D11440" s="92" t="s">
        <v>16115</v>
      </c>
      <c r="E11440" s="104">
        <v>2.31</v>
      </c>
    </row>
    <row r="11441" spans="2:5" ht="50.1" customHeight="1">
      <c r="B11441" s="92">
        <v>39708</v>
      </c>
      <c r="C11441" s="92" t="s">
        <v>22255</v>
      </c>
      <c r="D11441" s="92" t="s">
        <v>16115</v>
      </c>
      <c r="E11441" s="104">
        <v>2.23</v>
      </c>
    </row>
    <row r="11442" spans="2:5" ht="50.1" customHeight="1">
      <c r="B11442" s="92">
        <v>39710</v>
      </c>
      <c r="C11442" s="92" t="s">
        <v>22256</v>
      </c>
      <c r="D11442" s="92" t="s">
        <v>16115</v>
      </c>
      <c r="E11442" s="104">
        <v>1.57</v>
      </c>
    </row>
    <row r="11443" spans="2:5" ht="50.1" customHeight="1">
      <c r="B11443" s="92">
        <v>39709</v>
      </c>
      <c r="C11443" s="92" t="s">
        <v>22257</v>
      </c>
      <c r="D11443" s="92" t="s">
        <v>16115</v>
      </c>
      <c r="E11443" s="104">
        <v>2.1800000000000002</v>
      </c>
    </row>
    <row r="11444" spans="2:5" ht="50.1" customHeight="1">
      <c r="B11444" s="92">
        <v>39711</v>
      </c>
      <c r="C11444" s="92" t="s">
        <v>22258</v>
      </c>
      <c r="D11444" s="92" t="s">
        <v>16115</v>
      </c>
      <c r="E11444" s="104">
        <v>2.4500000000000002</v>
      </c>
    </row>
    <row r="11445" spans="2:5" ht="50.1" customHeight="1">
      <c r="B11445" s="92">
        <v>39712</v>
      </c>
      <c r="C11445" s="92" t="s">
        <v>22259</v>
      </c>
      <c r="D11445" s="92" t="s">
        <v>16115</v>
      </c>
      <c r="E11445" s="104">
        <v>0.86</v>
      </c>
    </row>
    <row r="11446" spans="2:5" ht="50.1" customHeight="1">
      <c r="B11446" s="92">
        <v>39713</v>
      </c>
      <c r="C11446" s="92" t="s">
        <v>22260</v>
      </c>
      <c r="D11446" s="92" t="s">
        <v>16115</v>
      </c>
      <c r="E11446" s="104">
        <v>0.68</v>
      </c>
    </row>
    <row r="11447" spans="2:5" ht="50.1" customHeight="1">
      <c r="B11447" s="92">
        <v>39714</v>
      </c>
      <c r="C11447" s="92" t="s">
        <v>22261</v>
      </c>
      <c r="D11447" s="92" t="s">
        <v>16115</v>
      </c>
      <c r="E11447" s="104">
        <v>1.55</v>
      </c>
    </row>
    <row r="11448" spans="2:5" ht="50.1" customHeight="1">
      <c r="B11448" s="92">
        <v>39715</v>
      </c>
      <c r="C11448" s="92" t="s">
        <v>22262</v>
      </c>
      <c r="D11448" s="92" t="s">
        <v>16115</v>
      </c>
      <c r="E11448" s="104">
        <v>1.1100000000000001</v>
      </c>
    </row>
    <row r="11449" spans="2:5" ht="50.1" customHeight="1">
      <c r="B11449" s="92">
        <v>39716</v>
      </c>
      <c r="C11449" s="92" t="s">
        <v>22263</v>
      </c>
      <c r="D11449" s="92" t="s">
        <v>16115</v>
      </c>
      <c r="E11449" s="104">
        <v>0.84</v>
      </c>
    </row>
    <row r="11450" spans="2:5" ht="50.1" customHeight="1">
      <c r="B11450" s="92">
        <v>39718</v>
      </c>
      <c r="C11450" s="92" t="s">
        <v>22264</v>
      </c>
      <c r="D11450" s="92" t="s">
        <v>16115</v>
      </c>
      <c r="E11450" s="104">
        <v>1.43</v>
      </c>
    </row>
    <row r="11451" spans="2:5" ht="50.1" customHeight="1">
      <c r="B11451" s="92">
        <v>9813</v>
      </c>
      <c r="C11451" s="92" t="s">
        <v>22265</v>
      </c>
      <c r="D11451" s="92" t="s">
        <v>16115</v>
      </c>
      <c r="E11451" s="104">
        <v>3.34</v>
      </c>
    </row>
    <row r="11452" spans="2:5" ht="50.1" customHeight="1">
      <c r="B11452" s="92">
        <v>9815</v>
      </c>
      <c r="C11452" s="92" t="s">
        <v>22266</v>
      </c>
      <c r="D11452" s="92" t="s">
        <v>16115</v>
      </c>
      <c r="E11452" s="104">
        <v>6.59</v>
      </c>
    </row>
    <row r="11453" spans="2:5" ht="50.1" customHeight="1">
      <c r="B11453" s="92">
        <v>25876</v>
      </c>
      <c r="C11453" s="92" t="s">
        <v>22267</v>
      </c>
      <c r="D11453" s="92" t="s">
        <v>16115</v>
      </c>
      <c r="E11453" s="104">
        <v>3282.1</v>
      </c>
    </row>
    <row r="11454" spans="2:5" ht="50.1" customHeight="1">
      <c r="B11454" s="92">
        <v>25888</v>
      </c>
      <c r="C11454" s="92" t="s">
        <v>22268</v>
      </c>
      <c r="D11454" s="92" t="s">
        <v>16115</v>
      </c>
      <c r="E11454" s="104">
        <v>80.44</v>
      </c>
    </row>
    <row r="11455" spans="2:5" ht="50.1" customHeight="1">
      <c r="B11455" s="92">
        <v>25874</v>
      </c>
      <c r="C11455" s="92" t="s">
        <v>22269</v>
      </c>
      <c r="D11455" s="92" t="s">
        <v>16115</v>
      </c>
      <c r="E11455" s="104">
        <v>5756.32</v>
      </c>
    </row>
    <row r="11456" spans="2:5" ht="50.1" customHeight="1">
      <c r="B11456" s="92">
        <v>25877</v>
      </c>
      <c r="C11456" s="92" t="s">
        <v>22270</v>
      </c>
      <c r="D11456" s="92" t="s">
        <v>16115</v>
      </c>
      <c r="E11456" s="104">
        <v>7854.71</v>
      </c>
    </row>
    <row r="11457" spans="2:5" ht="50.1" customHeight="1">
      <c r="B11457" s="92">
        <v>25878</v>
      </c>
      <c r="C11457" s="92" t="s">
        <v>22271</v>
      </c>
      <c r="D11457" s="92" t="s">
        <v>16115</v>
      </c>
      <c r="E11457" s="104">
        <v>172.66</v>
      </c>
    </row>
    <row r="11458" spans="2:5" ht="50.1" customHeight="1">
      <c r="B11458" s="92">
        <v>25879</v>
      </c>
      <c r="C11458" s="92" t="s">
        <v>22272</v>
      </c>
      <c r="D11458" s="92" t="s">
        <v>16115</v>
      </c>
      <c r="E11458" s="104">
        <v>7451.13</v>
      </c>
    </row>
    <row r="11459" spans="2:5" ht="50.1" customHeight="1">
      <c r="B11459" s="92">
        <v>25887</v>
      </c>
      <c r="C11459" s="92" t="s">
        <v>22273</v>
      </c>
      <c r="D11459" s="92" t="s">
        <v>16115</v>
      </c>
      <c r="E11459" s="104">
        <v>2976.85</v>
      </c>
    </row>
    <row r="11460" spans="2:5" ht="50.1" customHeight="1">
      <c r="B11460" s="92">
        <v>25880</v>
      </c>
      <c r="C11460" s="92" t="s">
        <v>22274</v>
      </c>
      <c r="D11460" s="92" t="s">
        <v>16115</v>
      </c>
      <c r="E11460" s="104">
        <v>269.16000000000003</v>
      </c>
    </row>
    <row r="11461" spans="2:5" ht="50.1" customHeight="1">
      <c r="B11461" s="92">
        <v>25881</v>
      </c>
      <c r="C11461" s="92" t="s">
        <v>22275</v>
      </c>
      <c r="D11461" s="92" t="s">
        <v>16115</v>
      </c>
      <c r="E11461" s="104">
        <v>659.52</v>
      </c>
    </row>
    <row r="11462" spans="2:5" ht="50.1" customHeight="1">
      <c r="B11462" s="92">
        <v>25882</v>
      </c>
      <c r="C11462" s="92" t="s">
        <v>22276</v>
      </c>
      <c r="D11462" s="92" t="s">
        <v>16115</v>
      </c>
      <c r="E11462" s="104">
        <v>1062.25</v>
      </c>
    </row>
    <row r="11463" spans="2:5" ht="50.1" customHeight="1">
      <c r="B11463" s="92">
        <v>25883</v>
      </c>
      <c r="C11463" s="92" t="s">
        <v>22277</v>
      </c>
      <c r="D11463" s="92" t="s">
        <v>16115</v>
      </c>
      <c r="E11463" s="104">
        <v>17.13</v>
      </c>
    </row>
    <row r="11464" spans="2:5" ht="50.1" customHeight="1">
      <c r="B11464" s="92">
        <v>25884</v>
      </c>
      <c r="C11464" s="92" t="s">
        <v>22278</v>
      </c>
      <c r="D11464" s="92" t="s">
        <v>16115</v>
      </c>
      <c r="E11464" s="104">
        <v>1864.91</v>
      </c>
    </row>
    <row r="11465" spans="2:5" ht="50.1" customHeight="1">
      <c r="B11465" s="92">
        <v>25885</v>
      </c>
      <c r="C11465" s="92" t="s">
        <v>22279</v>
      </c>
      <c r="D11465" s="92" t="s">
        <v>16115</v>
      </c>
      <c r="E11465" s="104">
        <v>2773.65</v>
      </c>
    </row>
    <row r="11466" spans="2:5" ht="50.1" customHeight="1">
      <c r="B11466" s="92">
        <v>25889</v>
      </c>
      <c r="C11466" s="92" t="s">
        <v>22280</v>
      </c>
      <c r="D11466" s="92" t="s">
        <v>16115</v>
      </c>
      <c r="E11466" s="104">
        <v>1390.91</v>
      </c>
    </row>
    <row r="11467" spans="2:5" ht="50.1" customHeight="1">
      <c r="B11467" s="92">
        <v>25886</v>
      </c>
      <c r="C11467" s="92" t="s">
        <v>22281</v>
      </c>
      <c r="D11467" s="92" t="s">
        <v>16115</v>
      </c>
      <c r="E11467" s="104">
        <v>38.32</v>
      </c>
    </row>
    <row r="11468" spans="2:5" ht="50.1" customHeight="1">
      <c r="B11468" s="92">
        <v>25875</v>
      </c>
      <c r="C11468" s="92" t="s">
        <v>22282</v>
      </c>
      <c r="D11468" s="92" t="s">
        <v>16115</v>
      </c>
      <c r="E11468" s="104">
        <v>1814.68</v>
      </c>
    </row>
    <row r="11469" spans="2:5" ht="50.1" customHeight="1">
      <c r="B11469" s="92">
        <v>9876</v>
      </c>
      <c r="C11469" s="92" t="s">
        <v>22283</v>
      </c>
      <c r="D11469" s="92" t="s">
        <v>16115</v>
      </c>
      <c r="E11469" s="104">
        <v>12.72</v>
      </c>
    </row>
    <row r="11470" spans="2:5" ht="50.1" customHeight="1">
      <c r="B11470" s="92">
        <v>9877</v>
      </c>
      <c r="C11470" s="92" t="s">
        <v>22284</v>
      </c>
      <c r="D11470" s="92" t="s">
        <v>16115</v>
      </c>
      <c r="E11470" s="104">
        <v>44.58</v>
      </c>
    </row>
    <row r="11471" spans="2:5" ht="50.1" customHeight="1">
      <c r="B11471" s="92">
        <v>9878</v>
      </c>
      <c r="C11471" s="92" t="s">
        <v>22285</v>
      </c>
      <c r="D11471" s="92" t="s">
        <v>16115</v>
      </c>
      <c r="E11471" s="104">
        <v>58.07</v>
      </c>
    </row>
    <row r="11472" spans="2:5" ht="50.1" customHeight="1">
      <c r="B11472" s="92">
        <v>9879</v>
      </c>
      <c r="C11472" s="92" t="s">
        <v>22286</v>
      </c>
      <c r="D11472" s="92" t="s">
        <v>16115</v>
      </c>
      <c r="E11472" s="104">
        <v>138.61000000000001</v>
      </c>
    </row>
    <row r="11473" spans="2:5" ht="50.1" customHeight="1">
      <c r="B11473" s="92">
        <v>42001</v>
      </c>
      <c r="C11473" s="92" t="s">
        <v>22287</v>
      </c>
      <c r="D11473" s="92" t="s">
        <v>16115</v>
      </c>
      <c r="E11473" s="104">
        <v>438</v>
      </c>
    </row>
    <row r="11474" spans="2:5" ht="50.1" customHeight="1">
      <c r="B11474" s="92">
        <v>41998</v>
      </c>
      <c r="C11474" s="92" t="s">
        <v>22288</v>
      </c>
      <c r="D11474" s="92" t="s">
        <v>16115</v>
      </c>
      <c r="E11474" s="104">
        <v>1079.3800000000001</v>
      </c>
    </row>
    <row r="11475" spans="2:5" ht="50.1" customHeight="1">
      <c r="B11475" s="92">
        <v>41999</v>
      </c>
      <c r="C11475" s="92" t="s">
        <v>22289</v>
      </c>
      <c r="D11475" s="92" t="s">
        <v>16115</v>
      </c>
      <c r="E11475" s="104">
        <v>1979.99</v>
      </c>
    </row>
    <row r="11476" spans="2:5" ht="50.1" customHeight="1">
      <c r="B11476" s="92">
        <v>42000</v>
      </c>
      <c r="C11476" s="92" t="s">
        <v>22290</v>
      </c>
      <c r="D11476" s="92" t="s">
        <v>16115</v>
      </c>
      <c r="E11476" s="104">
        <v>3381.2</v>
      </c>
    </row>
    <row r="11477" spans="2:5" ht="50.1" customHeight="1">
      <c r="B11477" s="92">
        <v>38053</v>
      </c>
      <c r="C11477" s="92" t="s">
        <v>22291</v>
      </c>
      <c r="D11477" s="92" t="s">
        <v>16115</v>
      </c>
      <c r="E11477" s="104">
        <v>10.98</v>
      </c>
    </row>
    <row r="11478" spans="2:5" ht="50.1" customHeight="1">
      <c r="B11478" s="92">
        <v>38054</v>
      </c>
      <c r="C11478" s="92" t="s">
        <v>22292</v>
      </c>
      <c r="D11478" s="92" t="s">
        <v>16115</v>
      </c>
      <c r="E11478" s="104">
        <v>18.88</v>
      </c>
    </row>
    <row r="11479" spans="2:5" ht="50.1" customHeight="1">
      <c r="B11479" s="92">
        <v>38052</v>
      </c>
      <c r="C11479" s="92" t="s">
        <v>22293</v>
      </c>
      <c r="D11479" s="92" t="s">
        <v>16115</v>
      </c>
      <c r="E11479" s="104">
        <v>5.32</v>
      </c>
    </row>
    <row r="11480" spans="2:5" ht="50.1" customHeight="1">
      <c r="B11480" s="92">
        <v>38051</v>
      </c>
      <c r="C11480" s="92" t="s">
        <v>22294</v>
      </c>
      <c r="D11480" s="92" t="s">
        <v>16115</v>
      </c>
      <c r="E11480" s="104">
        <v>3.31</v>
      </c>
    </row>
    <row r="11481" spans="2:5" ht="50.1" customHeight="1">
      <c r="B11481" s="92">
        <v>38787</v>
      </c>
      <c r="C11481" s="92" t="s">
        <v>22295</v>
      </c>
      <c r="D11481" s="92" t="s">
        <v>16115</v>
      </c>
      <c r="E11481" s="104">
        <v>4.5</v>
      </c>
    </row>
    <row r="11482" spans="2:5" ht="50.1" customHeight="1">
      <c r="B11482" s="92">
        <v>38825</v>
      </c>
      <c r="C11482" s="92" t="s">
        <v>22296</v>
      </c>
      <c r="D11482" s="92" t="s">
        <v>16115</v>
      </c>
      <c r="E11482" s="104">
        <v>5.89</v>
      </c>
    </row>
    <row r="11483" spans="2:5" ht="50.1" customHeight="1">
      <c r="B11483" s="92">
        <v>38826</v>
      </c>
      <c r="C11483" s="92" t="s">
        <v>22297</v>
      </c>
      <c r="D11483" s="92" t="s">
        <v>16115</v>
      </c>
      <c r="E11483" s="104">
        <v>8.73</v>
      </c>
    </row>
    <row r="11484" spans="2:5" ht="50.1" customHeight="1">
      <c r="B11484" s="92">
        <v>38827</v>
      </c>
      <c r="C11484" s="92" t="s">
        <v>22298</v>
      </c>
      <c r="D11484" s="92" t="s">
        <v>16115</v>
      </c>
      <c r="E11484" s="104">
        <v>14.03</v>
      </c>
    </row>
    <row r="11485" spans="2:5" ht="50.1" customHeight="1">
      <c r="B11485" s="92">
        <v>38830</v>
      </c>
      <c r="C11485" s="92" t="s">
        <v>22299</v>
      </c>
      <c r="D11485" s="92" t="s">
        <v>16115</v>
      </c>
      <c r="E11485" s="104">
        <v>19.649999999999999</v>
      </c>
    </row>
    <row r="11486" spans="2:5" ht="50.1" customHeight="1">
      <c r="B11486" s="92">
        <v>38828</v>
      </c>
      <c r="C11486" s="92" t="s">
        <v>22300</v>
      </c>
      <c r="D11486" s="92" t="s">
        <v>16115</v>
      </c>
      <c r="E11486" s="104">
        <v>8.66</v>
      </c>
    </row>
    <row r="11487" spans="2:5" ht="50.1" customHeight="1">
      <c r="B11487" s="92">
        <v>38829</v>
      </c>
      <c r="C11487" s="92" t="s">
        <v>22301</v>
      </c>
      <c r="D11487" s="92" t="s">
        <v>16115</v>
      </c>
      <c r="E11487" s="104">
        <v>14.19</v>
      </c>
    </row>
    <row r="11488" spans="2:5" ht="50.1" customHeight="1">
      <c r="B11488" s="92">
        <v>38831</v>
      </c>
      <c r="C11488" s="92" t="s">
        <v>22302</v>
      </c>
      <c r="D11488" s="92" t="s">
        <v>16115</v>
      </c>
      <c r="E11488" s="104">
        <v>27.41</v>
      </c>
    </row>
    <row r="11489" spans="2:5" ht="50.1" customHeight="1">
      <c r="B11489" s="92">
        <v>36274</v>
      </c>
      <c r="C11489" s="92" t="s">
        <v>22303</v>
      </c>
      <c r="D11489" s="92" t="s">
        <v>16115</v>
      </c>
      <c r="E11489" s="104">
        <v>5.0999999999999996</v>
      </c>
    </row>
    <row r="11490" spans="2:5" ht="50.1" customHeight="1">
      <c r="B11490" s="92">
        <v>36278</v>
      </c>
      <c r="C11490" s="92" t="s">
        <v>22304</v>
      </c>
      <c r="D11490" s="92" t="s">
        <v>16115</v>
      </c>
      <c r="E11490" s="104">
        <v>6.92</v>
      </c>
    </row>
    <row r="11491" spans="2:5" ht="50.1" customHeight="1">
      <c r="B11491" s="92">
        <v>38977</v>
      </c>
      <c r="C11491" s="92" t="s">
        <v>22305</v>
      </c>
      <c r="D11491" s="92" t="s">
        <v>16115</v>
      </c>
      <c r="E11491" s="104">
        <v>105.28</v>
      </c>
    </row>
    <row r="11492" spans="2:5" ht="50.1" customHeight="1">
      <c r="B11492" s="92">
        <v>38971</v>
      </c>
      <c r="C11492" s="92" t="s">
        <v>22306</v>
      </c>
      <c r="D11492" s="92" t="s">
        <v>16115</v>
      </c>
      <c r="E11492" s="104">
        <v>8.67</v>
      </c>
    </row>
    <row r="11493" spans="2:5" ht="50.1" customHeight="1">
      <c r="B11493" s="92">
        <v>38972</v>
      </c>
      <c r="C11493" s="92" t="s">
        <v>22307</v>
      </c>
      <c r="D11493" s="92" t="s">
        <v>16115</v>
      </c>
      <c r="E11493" s="104">
        <v>13.21</v>
      </c>
    </row>
    <row r="11494" spans="2:5" ht="50.1" customHeight="1">
      <c r="B11494" s="92">
        <v>38973</v>
      </c>
      <c r="C11494" s="92" t="s">
        <v>22308</v>
      </c>
      <c r="D11494" s="92" t="s">
        <v>16115</v>
      </c>
      <c r="E11494" s="104">
        <v>17.47</v>
      </c>
    </row>
    <row r="11495" spans="2:5" ht="50.1" customHeight="1">
      <c r="B11495" s="92">
        <v>38974</v>
      </c>
      <c r="C11495" s="92" t="s">
        <v>22309</v>
      </c>
      <c r="D11495" s="92" t="s">
        <v>16115</v>
      </c>
      <c r="E11495" s="104">
        <v>25.48</v>
      </c>
    </row>
    <row r="11496" spans="2:5" ht="50.1" customHeight="1">
      <c r="B11496" s="92">
        <v>38975</v>
      </c>
      <c r="C11496" s="92" t="s">
        <v>22310</v>
      </c>
      <c r="D11496" s="92" t="s">
        <v>16115</v>
      </c>
      <c r="E11496" s="104">
        <v>42.46</v>
      </c>
    </row>
    <row r="11497" spans="2:5" ht="50.1" customHeight="1">
      <c r="B11497" s="92">
        <v>38976</v>
      </c>
      <c r="C11497" s="92" t="s">
        <v>22311</v>
      </c>
      <c r="D11497" s="92" t="s">
        <v>16115</v>
      </c>
      <c r="E11497" s="104">
        <v>59.56</v>
      </c>
    </row>
    <row r="11498" spans="2:5" ht="50.1" customHeight="1">
      <c r="B11498" s="92">
        <v>38986</v>
      </c>
      <c r="C11498" s="92" t="s">
        <v>22312</v>
      </c>
      <c r="D11498" s="92" t="s">
        <v>16115</v>
      </c>
      <c r="E11498" s="104">
        <v>119.85</v>
      </c>
    </row>
    <row r="11499" spans="2:5" ht="50.1" customHeight="1">
      <c r="B11499" s="92">
        <v>38978</v>
      </c>
      <c r="C11499" s="92" t="s">
        <v>22313</v>
      </c>
      <c r="D11499" s="92" t="s">
        <v>16115</v>
      </c>
      <c r="E11499" s="104">
        <v>5.0999999999999996</v>
      </c>
    </row>
    <row r="11500" spans="2:5" ht="50.1" customHeight="1">
      <c r="B11500" s="92">
        <v>38979</v>
      </c>
      <c r="C11500" s="92" t="s">
        <v>22314</v>
      </c>
      <c r="D11500" s="92" t="s">
        <v>16115</v>
      </c>
      <c r="E11500" s="104">
        <v>6.92</v>
      </c>
    </row>
    <row r="11501" spans="2:5" ht="50.1" customHeight="1">
      <c r="B11501" s="92">
        <v>38980</v>
      </c>
      <c r="C11501" s="92" t="s">
        <v>22315</v>
      </c>
      <c r="D11501" s="92" t="s">
        <v>16115</v>
      </c>
      <c r="E11501" s="104">
        <v>11.56</v>
      </c>
    </row>
    <row r="11502" spans="2:5" ht="50.1" customHeight="1">
      <c r="B11502" s="92">
        <v>38981</v>
      </c>
      <c r="C11502" s="92" t="s">
        <v>22316</v>
      </c>
      <c r="D11502" s="92" t="s">
        <v>16115</v>
      </c>
      <c r="E11502" s="104">
        <v>16.010000000000002</v>
      </c>
    </row>
    <row r="11503" spans="2:5" ht="50.1" customHeight="1">
      <c r="B11503" s="92">
        <v>38982</v>
      </c>
      <c r="C11503" s="92" t="s">
        <v>22317</v>
      </c>
      <c r="D11503" s="92" t="s">
        <v>16115</v>
      </c>
      <c r="E11503" s="104">
        <v>23.3</v>
      </c>
    </row>
    <row r="11504" spans="2:5" ht="50.1" customHeight="1">
      <c r="B11504" s="92">
        <v>38983</v>
      </c>
      <c r="C11504" s="92" t="s">
        <v>22318</v>
      </c>
      <c r="D11504" s="92" t="s">
        <v>16115</v>
      </c>
      <c r="E11504" s="104">
        <v>30.9</v>
      </c>
    </row>
    <row r="11505" spans="2:5" ht="50.1" customHeight="1">
      <c r="B11505" s="92">
        <v>38984</v>
      </c>
      <c r="C11505" s="92" t="s">
        <v>22319</v>
      </c>
      <c r="D11505" s="92" t="s">
        <v>16115</v>
      </c>
      <c r="E11505" s="104">
        <v>59.59</v>
      </c>
    </row>
    <row r="11506" spans="2:5" ht="50.1" customHeight="1">
      <c r="B11506" s="92">
        <v>38985</v>
      </c>
      <c r="C11506" s="92" t="s">
        <v>22320</v>
      </c>
      <c r="D11506" s="92" t="s">
        <v>16115</v>
      </c>
      <c r="E11506" s="104">
        <v>88.22</v>
      </c>
    </row>
    <row r="11507" spans="2:5" ht="50.1" customHeight="1">
      <c r="B11507" s="92">
        <v>9836</v>
      </c>
      <c r="C11507" s="92" t="s">
        <v>22321</v>
      </c>
      <c r="D11507" s="92" t="s">
        <v>16115</v>
      </c>
      <c r="E11507" s="104">
        <v>8.3000000000000007</v>
      </c>
    </row>
    <row r="11508" spans="2:5" ht="50.1" customHeight="1">
      <c r="B11508" s="92">
        <v>20065</v>
      </c>
      <c r="C11508" s="92" t="s">
        <v>22322</v>
      </c>
      <c r="D11508" s="92" t="s">
        <v>16115</v>
      </c>
      <c r="E11508" s="104">
        <v>21.23</v>
      </c>
    </row>
    <row r="11509" spans="2:5" ht="50.1" customHeight="1">
      <c r="B11509" s="92">
        <v>9835</v>
      </c>
      <c r="C11509" s="92" t="s">
        <v>22323</v>
      </c>
      <c r="D11509" s="92" t="s">
        <v>16115</v>
      </c>
      <c r="E11509" s="104">
        <v>2.99</v>
      </c>
    </row>
    <row r="11510" spans="2:5" ht="50.1" customHeight="1">
      <c r="B11510" s="92">
        <v>38032</v>
      </c>
      <c r="C11510" s="92" t="s">
        <v>22324</v>
      </c>
      <c r="D11510" s="92" t="s">
        <v>16115</v>
      </c>
      <c r="E11510" s="104">
        <v>23.3</v>
      </c>
    </row>
    <row r="11511" spans="2:5" ht="50.1" customHeight="1">
      <c r="B11511" s="92">
        <v>38033</v>
      </c>
      <c r="C11511" s="92" t="s">
        <v>22325</v>
      </c>
      <c r="D11511" s="92" t="s">
        <v>16115</v>
      </c>
      <c r="E11511" s="104">
        <v>38.14</v>
      </c>
    </row>
    <row r="11512" spans="2:5" ht="50.1" customHeight="1">
      <c r="B11512" s="92">
        <v>38034</v>
      </c>
      <c r="C11512" s="92" t="s">
        <v>22326</v>
      </c>
      <c r="D11512" s="92" t="s">
        <v>16115</v>
      </c>
      <c r="E11512" s="104">
        <v>63.09</v>
      </c>
    </row>
    <row r="11513" spans="2:5" ht="50.1" customHeight="1">
      <c r="B11513" s="92">
        <v>38035</v>
      </c>
      <c r="C11513" s="92" t="s">
        <v>22327</v>
      </c>
      <c r="D11513" s="92" t="s">
        <v>16115</v>
      </c>
      <c r="E11513" s="104">
        <v>87.92</v>
      </c>
    </row>
    <row r="11514" spans="2:5" ht="50.1" customHeight="1">
      <c r="B11514" s="92">
        <v>38036</v>
      </c>
      <c r="C11514" s="92" t="s">
        <v>22328</v>
      </c>
      <c r="D11514" s="92" t="s">
        <v>16115</v>
      </c>
      <c r="E11514" s="104">
        <v>124.06</v>
      </c>
    </row>
    <row r="11515" spans="2:5" ht="50.1" customHeight="1">
      <c r="B11515" s="92">
        <v>38037</v>
      </c>
      <c r="C11515" s="92" t="s">
        <v>22329</v>
      </c>
      <c r="D11515" s="92" t="s">
        <v>16115</v>
      </c>
      <c r="E11515" s="104">
        <v>143.84</v>
      </c>
    </row>
    <row r="11516" spans="2:5" ht="50.1" customHeight="1">
      <c r="B11516" s="92">
        <v>9850</v>
      </c>
      <c r="C11516" s="92" t="s">
        <v>22330</v>
      </c>
      <c r="D11516" s="92" t="s">
        <v>16115</v>
      </c>
      <c r="E11516" s="104">
        <v>98</v>
      </c>
    </row>
    <row r="11517" spans="2:5" ht="50.1" customHeight="1">
      <c r="B11517" s="92">
        <v>9853</v>
      </c>
      <c r="C11517" s="92" t="s">
        <v>22331</v>
      </c>
      <c r="D11517" s="92" t="s">
        <v>16115</v>
      </c>
      <c r="E11517" s="104">
        <v>174.27</v>
      </c>
    </row>
    <row r="11518" spans="2:5" ht="50.1" customHeight="1">
      <c r="B11518" s="92">
        <v>9854</v>
      </c>
      <c r="C11518" s="92" t="s">
        <v>22332</v>
      </c>
      <c r="D11518" s="92" t="s">
        <v>16115</v>
      </c>
      <c r="E11518" s="104">
        <v>76.36</v>
      </c>
    </row>
    <row r="11519" spans="2:5" ht="50.1" customHeight="1">
      <c r="B11519" s="92">
        <v>9851</v>
      </c>
      <c r="C11519" s="92" t="s">
        <v>22333</v>
      </c>
      <c r="D11519" s="92" t="s">
        <v>16115</v>
      </c>
      <c r="E11519" s="104">
        <v>132.4</v>
      </c>
    </row>
    <row r="11520" spans="2:5" ht="50.1" customHeight="1">
      <c r="B11520" s="92">
        <v>9855</v>
      </c>
      <c r="C11520" s="92" t="s">
        <v>22334</v>
      </c>
      <c r="D11520" s="92" t="s">
        <v>16115</v>
      </c>
      <c r="E11520" s="104">
        <v>221.46</v>
      </c>
    </row>
    <row r="11521" spans="2:5" ht="50.1" customHeight="1">
      <c r="B11521" s="92">
        <v>9825</v>
      </c>
      <c r="C11521" s="92" t="s">
        <v>22335</v>
      </c>
      <c r="D11521" s="92" t="s">
        <v>16115</v>
      </c>
      <c r="E11521" s="104">
        <v>35.71</v>
      </c>
    </row>
    <row r="11522" spans="2:5" ht="50.1" customHeight="1">
      <c r="B11522" s="92">
        <v>9828</v>
      </c>
      <c r="C11522" s="92" t="s">
        <v>22336</v>
      </c>
      <c r="D11522" s="92" t="s">
        <v>16115</v>
      </c>
      <c r="E11522" s="104">
        <v>96.1</v>
      </c>
    </row>
    <row r="11523" spans="2:5" ht="50.1" customHeight="1">
      <c r="B11523" s="92">
        <v>9829</v>
      </c>
      <c r="C11523" s="92" t="s">
        <v>22337</v>
      </c>
      <c r="D11523" s="92" t="s">
        <v>16115</v>
      </c>
      <c r="E11523" s="104">
        <v>162.87</v>
      </c>
    </row>
    <row r="11524" spans="2:5" ht="50.1" customHeight="1">
      <c r="B11524" s="92">
        <v>9826</v>
      </c>
      <c r="C11524" s="92" t="s">
        <v>22338</v>
      </c>
      <c r="D11524" s="92" t="s">
        <v>16115</v>
      </c>
      <c r="E11524" s="104">
        <v>247.95</v>
      </c>
    </row>
    <row r="11525" spans="2:5" ht="50.1" customHeight="1">
      <c r="B11525" s="92">
        <v>9827</v>
      </c>
      <c r="C11525" s="92" t="s">
        <v>22339</v>
      </c>
      <c r="D11525" s="92" t="s">
        <v>16115</v>
      </c>
      <c r="E11525" s="104">
        <v>352.09</v>
      </c>
    </row>
    <row r="11526" spans="2:5" ht="50.1" customHeight="1">
      <c r="B11526" s="92">
        <v>36374</v>
      </c>
      <c r="C11526" s="92" t="s">
        <v>22340</v>
      </c>
      <c r="D11526" s="92" t="s">
        <v>16115</v>
      </c>
      <c r="E11526" s="104">
        <v>42.8</v>
      </c>
    </row>
    <row r="11527" spans="2:5" ht="50.1" customHeight="1">
      <c r="B11527" s="92">
        <v>36084</v>
      </c>
      <c r="C11527" s="92" t="s">
        <v>22341</v>
      </c>
      <c r="D11527" s="92" t="s">
        <v>16115</v>
      </c>
      <c r="E11527" s="104">
        <v>12.68</v>
      </c>
    </row>
    <row r="11528" spans="2:5" ht="50.1" customHeight="1">
      <c r="B11528" s="92">
        <v>36373</v>
      </c>
      <c r="C11528" s="92" t="s">
        <v>22342</v>
      </c>
      <c r="D11528" s="92" t="s">
        <v>16115</v>
      </c>
      <c r="E11528" s="104">
        <v>26.33</v>
      </c>
    </row>
    <row r="11529" spans="2:5" ht="50.1" customHeight="1">
      <c r="B11529" s="92">
        <v>36377</v>
      </c>
      <c r="C11529" s="92" t="s">
        <v>22343</v>
      </c>
      <c r="D11529" s="92" t="s">
        <v>16115</v>
      </c>
      <c r="E11529" s="104">
        <v>51.34</v>
      </c>
    </row>
    <row r="11530" spans="2:5" ht="50.1" customHeight="1">
      <c r="B11530" s="92">
        <v>36375</v>
      </c>
      <c r="C11530" s="92" t="s">
        <v>22344</v>
      </c>
      <c r="D11530" s="92" t="s">
        <v>16115</v>
      </c>
      <c r="E11530" s="104">
        <v>15.65</v>
      </c>
    </row>
    <row r="11531" spans="2:5" ht="50.1" customHeight="1">
      <c r="B11531" s="92">
        <v>36376</v>
      </c>
      <c r="C11531" s="92" t="s">
        <v>22345</v>
      </c>
      <c r="D11531" s="92" t="s">
        <v>16115</v>
      </c>
      <c r="E11531" s="104">
        <v>30.73</v>
      </c>
    </row>
    <row r="11532" spans="2:5" ht="50.1" customHeight="1">
      <c r="B11532" s="92">
        <v>36380</v>
      </c>
      <c r="C11532" s="92" t="s">
        <v>22346</v>
      </c>
      <c r="D11532" s="92" t="s">
        <v>16115</v>
      </c>
      <c r="E11532" s="104">
        <v>64.2</v>
      </c>
    </row>
    <row r="11533" spans="2:5" ht="50.1" customHeight="1">
      <c r="B11533" s="92">
        <v>36378</v>
      </c>
      <c r="C11533" s="92" t="s">
        <v>22347</v>
      </c>
      <c r="D11533" s="92" t="s">
        <v>16115</v>
      </c>
      <c r="E11533" s="104">
        <v>19.23</v>
      </c>
    </row>
    <row r="11534" spans="2:5" ht="50.1" customHeight="1">
      <c r="B11534" s="92">
        <v>36379</v>
      </c>
      <c r="C11534" s="92" t="s">
        <v>22348</v>
      </c>
      <c r="D11534" s="92" t="s">
        <v>16115</v>
      </c>
      <c r="E11534" s="104">
        <v>38.78</v>
      </c>
    </row>
    <row r="11535" spans="2:5" ht="50.1" customHeight="1">
      <c r="B11535" s="92">
        <v>9859</v>
      </c>
      <c r="C11535" s="92" t="s">
        <v>22349</v>
      </c>
      <c r="D11535" s="92" t="s">
        <v>16115</v>
      </c>
      <c r="E11535" s="104">
        <v>6.28</v>
      </c>
    </row>
    <row r="11536" spans="2:5" ht="50.1" customHeight="1">
      <c r="B11536" s="92">
        <v>9838</v>
      </c>
      <c r="C11536" s="92" t="s">
        <v>22350</v>
      </c>
      <c r="D11536" s="92" t="s">
        <v>16115</v>
      </c>
      <c r="E11536" s="104">
        <v>5.09</v>
      </c>
    </row>
    <row r="11537" spans="2:5" ht="50.1" customHeight="1">
      <c r="B11537" s="92">
        <v>9837</v>
      </c>
      <c r="C11537" s="92" t="s">
        <v>22351</v>
      </c>
      <c r="D11537" s="92" t="s">
        <v>16115</v>
      </c>
      <c r="E11537" s="104">
        <v>7.35</v>
      </c>
    </row>
    <row r="11538" spans="2:5" ht="50.1" customHeight="1">
      <c r="B11538" s="92">
        <v>9833</v>
      </c>
      <c r="C11538" s="92" t="s">
        <v>22352</v>
      </c>
      <c r="D11538" s="92" t="s">
        <v>16115</v>
      </c>
      <c r="E11538" s="104">
        <v>9.94</v>
      </c>
    </row>
    <row r="11539" spans="2:5" ht="50.1" customHeight="1">
      <c r="B11539" s="92">
        <v>9830</v>
      </c>
      <c r="C11539" s="92" t="s">
        <v>22353</v>
      </c>
      <c r="D11539" s="92" t="s">
        <v>16115</v>
      </c>
      <c r="E11539" s="104">
        <v>5.32</v>
      </c>
    </row>
    <row r="11540" spans="2:5" ht="50.1" customHeight="1">
      <c r="B11540" s="92">
        <v>9834</v>
      </c>
      <c r="C11540" s="92" t="s">
        <v>22354</v>
      </c>
      <c r="D11540" s="92" t="s">
        <v>16115</v>
      </c>
      <c r="E11540" s="104">
        <v>27.67</v>
      </c>
    </row>
    <row r="11541" spans="2:5" ht="50.1" customHeight="1">
      <c r="B11541" s="92">
        <v>9863</v>
      </c>
      <c r="C11541" s="92" t="s">
        <v>22355</v>
      </c>
      <c r="D11541" s="92" t="s">
        <v>16115</v>
      </c>
      <c r="E11541" s="104">
        <v>45.33</v>
      </c>
    </row>
    <row r="11542" spans="2:5" ht="50.1" customHeight="1">
      <c r="B11542" s="92">
        <v>9860</v>
      </c>
      <c r="C11542" s="92" t="s">
        <v>22356</v>
      </c>
      <c r="D11542" s="92" t="s">
        <v>16115</v>
      </c>
      <c r="E11542" s="104">
        <v>29.1</v>
      </c>
    </row>
    <row r="11543" spans="2:5" ht="50.1" customHeight="1">
      <c r="B11543" s="92">
        <v>9862</v>
      </c>
      <c r="C11543" s="92" t="s">
        <v>22357</v>
      </c>
      <c r="D11543" s="92" t="s">
        <v>16115</v>
      </c>
      <c r="E11543" s="104">
        <v>20.53</v>
      </c>
    </row>
    <row r="11544" spans="2:5" ht="50.1" customHeight="1">
      <c r="B11544" s="92">
        <v>9861</v>
      </c>
      <c r="C11544" s="92" t="s">
        <v>22358</v>
      </c>
      <c r="D11544" s="92" t="s">
        <v>16115</v>
      </c>
      <c r="E11544" s="104">
        <v>16.5</v>
      </c>
    </row>
    <row r="11545" spans="2:5" ht="50.1" customHeight="1">
      <c r="B11545" s="92">
        <v>9856</v>
      </c>
      <c r="C11545" s="92" t="s">
        <v>22359</v>
      </c>
      <c r="D11545" s="92" t="s">
        <v>16115</v>
      </c>
      <c r="E11545" s="104">
        <v>4.43</v>
      </c>
    </row>
    <row r="11546" spans="2:5" ht="50.1" customHeight="1">
      <c r="B11546" s="92">
        <v>9866</v>
      </c>
      <c r="C11546" s="92" t="s">
        <v>22360</v>
      </c>
      <c r="D11546" s="92" t="s">
        <v>16115</v>
      </c>
      <c r="E11546" s="104">
        <v>12.19</v>
      </c>
    </row>
    <row r="11547" spans="2:5" ht="50.1" customHeight="1">
      <c r="B11547" s="92">
        <v>9857</v>
      </c>
      <c r="C11547" s="92" t="s">
        <v>22361</v>
      </c>
      <c r="D11547" s="92" t="s">
        <v>16115</v>
      </c>
      <c r="E11547" s="104">
        <v>58.62</v>
      </c>
    </row>
    <row r="11548" spans="2:5" ht="50.1" customHeight="1">
      <c r="B11548" s="92">
        <v>9864</v>
      </c>
      <c r="C11548" s="92" t="s">
        <v>22362</v>
      </c>
      <c r="D11548" s="92" t="s">
        <v>16115</v>
      </c>
      <c r="E11548" s="104">
        <v>70.78</v>
      </c>
    </row>
    <row r="11549" spans="2:5" ht="50.1" customHeight="1">
      <c r="B11549" s="92">
        <v>9865</v>
      </c>
      <c r="C11549" s="92" t="s">
        <v>22363</v>
      </c>
      <c r="D11549" s="92" t="s">
        <v>16115</v>
      </c>
      <c r="E11549" s="104">
        <v>101.79</v>
      </c>
    </row>
    <row r="11550" spans="2:5" ht="50.1" customHeight="1">
      <c r="B11550" s="92">
        <v>9858</v>
      </c>
      <c r="C11550" s="92" t="s">
        <v>22364</v>
      </c>
      <c r="D11550" s="92" t="s">
        <v>16115</v>
      </c>
      <c r="E11550" s="104">
        <v>106.71</v>
      </c>
    </row>
    <row r="11551" spans="2:5" ht="50.1" customHeight="1">
      <c r="B11551" s="92">
        <v>9841</v>
      </c>
      <c r="C11551" s="92" t="s">
        <v>22365</v>
      </c>
      <c r="D11551" s="92" t="s">
        <v>16115</v>
      </c>
      <c r="E11551" s="104">
        <v>20.48</v>
      </c>
    </row>
    <row r="11552" spans="2:5" ht="50.1" customHeight="1">
      <c r="B11552" s="92">
        <v>9840</v>
      </c>
      <c r="C11552" s="92" t="s">
        <v>22366</v>
      </c>
      <c r="D11552" s="92" t="s">
        <v>16115</v>
      </c>
      <c r="E11552" s="104">
        <v>41.63</v>
      </c>
    </row>
    <row r="11553" spans="2:5" ht="50.1" customHeight="1">
      <c r="B11553" s="92">
        <v>20067</v>
      </c>
      <c r="C11553" s="92" t="s">
        <v>22367</v>
      </c>
      <c r="D11553" s="92" t="s">
        <v>16115</v>
      </c>
      <c r="E11553" s="104">
        <v>7.15</v>
      </c>
    </row>
    <row r="11554" spans="2:5" ht="50.1" customHeight="1">
      <c r="B11554" s="92">
        <v>20068</v>
      </c>
      <c r="C11554" s="92" t="s">
        <v>22368</v>
      </c>
      <c r="D11554" s="92" t="s">
        <v>16115</v>
      </c>
      <c r="E11554" s="104">
        <v>8.92</v>
      </c>
    </row>
    <row r="11555" spans="2:5" ht="50.1" customHeight="1">
      <c r="B11555" s="92">
        <v>9839</v>
      </c>
      <c r="C11555" s="92" t="s">
        <v>22369</v>
      </c>
      <c r="D11555" s="92" t="s">
        <v>16115</v>
      </c>
      <c r="E11555" s="104">
        <v>11.69</v>
      </c>
    </row>
    <row r="11556" spans="2:5" ht="50.1" customHeight="1">
      <c r="B11556" s="92">
        <v>9870</v>
      </c>
      <c r="C11556" s="92" t="s">
        <v>22370</v>
      </c>
      <c r="D11556" s="92" t="s">
        <v>16115</v>
      </c>
      <c r="E11556" s="104">
        <v>49.43</v>
      </c>
    </row>
    <row r="11557" spans="2:5" ht="50.1" customHeight="1">
      <c r="B11557" s="92">
        <v>9867</v>
      </c>
      <c r="C11557" s="92" t="s">
        <v>22371</v>
      </c>
      <c r="D11557" s="92" t="s">
        <v>16115</v>
      </c>
      <c r="E11557" s="104">
        <v>1.81</v>
      </c>
    </row>
    <row r="11558" spans="2:5" ht="50.1" customHeight="1">
      <c r="B11558" s="92">
        <v>9868</v>
      </c>
      <c r="C11558" s="92" t="s">
        <v>22372</v>
      </c>
      <c r="D11558" s="92" t="s">
        <v>16115</v>
      </c>
      <c r="E11558" s="104">
        <v>2.33</v>
      </c>
    </row>
    <row r="11559" spans="2:5" ht="50.1" customHeight="1">
      <c r="B11559" s="92">
        <v>9869</v>
      </c>
      <c r="C11559" s="92" t="s">
        <v>22373</v>
      </c>
      <c r="D11559" s="92" t="s">
        <v>16115</v>
      </c>
      <c r="E11559" s="104">
        <v>5.23</v>
      </c>
    </row>
    <row r="11560" spans="2:5" ht="50.1" customHeight="1">
      <c r="B11560" s="92">
        <v>9874</v>
      </c>
      <c r="C11560" s="92" t="s">
        <v>22374</v>
      </c>
      <c r="D11560" s="92" t="s">
        <v>16115</v>
      </c>
      <c r="E11560" s="104">
        <v>7.61</v>
      </c>
    </row>
    <row r="11561" spans="2:5" ht="50.1" customHeight="1">
      <c r="B11561" s="92">
        <v>9875</v>
      </c>
      <c r="C11561" s="92" t="s">
        <v>22375</v>
      </c>
      <c r="D11561" s="92" t="s">
        <v>16115</v>
      </c>
      <c r="E11561" s="104">
        <v>8.7200000000000006</v>
      </c>
    </row>
    <row r="11562" spans="2:5" ht="50.1" customHeight="1">
      <c r="B11562" s="92">
        <v>9873</v>
      </c>
      <c r="C11562" s="92" t="s">
        <v>22376</v>
      </c>
      <c r="D11562" s="92" t="s">
        <v>16115</v>
      </c>
      <c r="E11562" s="104">
        <v>14.72</v>
      </c>
    </row>
    <row r="11563" spans="2:5" ht="50.1" customHeight="1">
      <c r="B11563" s="92">
        <v>9871</v>
      </c>
      <c r="C11563" s="92" t="s">
        <v>22377</v>
      </c>
      <c r="D11563" s="92" t="s">
        <v>16115</v>
      </c>
      <c r="E11563" s="104">
        <v>24.66</v>
      </c>
    </row>
    <row r="11564" spans="2:5" ht="50.1" customHeight="1">
      <c r="B11564" s="92">
        <v>9872</v>
      </c>
      <c r="C11564" s="92" t="s">
        <v>22378</v>
      </c>
      <c r="D11564" s="92" t="s">
        <v>16115</v>
      </c>
      <c r="E11564" s="104">
        <v>30.81</v>
      </c>
    </row>
    <row r="11565" spans="2:5" ht="50.1" customHeight="1">
      <c r="B11565" s="92">
        <v>7667</v>
      </c>
      <c r="C11565" s="92" t="s">
        <v>22379</v>
      </c>
      <c r="D11565" s="92" t="s">
        <v>16115</v>
      </c>
      <c r="E11565" s="104">
        <v>1851.33</v>
      </c>
    </row>
    <row r="11566" spans="2:5" ht="50.1" customHeight="1">
      <c r="B11566" s="92">
        <v>7660</v>
      </c>
      <c r="C11566" s="92" t="s">
        <v>22380</v>
      </c>
      <c r="D11566" s="92" t="s">
        <v>16115</v>
      </c>
      <c r="E11566" s="104">
        <v>2360</v>
      </c>
    </row>
    <row r="11567" spans="2:5" ht="50.1" customHeight="1">
      <c r="B11567" s="92">
        <v>7676</v>
      </c>
      <c r="C11567" s="92" t="s">
        <v>22381</v>
      </c>
      <c r="D11567" s="92" t="s">
        <v>16115</v>
      </c>
      <c r="E11567" s="104">
        <v>2386.9699999999998</v>
      </c>
    </row>
    <row r="11568" spans="2:5" ht="50.1" customHeight="1">
      <c r="B11568" s="92">
        <v>12426</v>
      </c>
      <c r="C11568" s="92" t="s">
        <v>22382</v>
      </c>
      <c r="D11568" s="92" t="s">
        <v>16114</v>
      </c>
      <c r="E11568" s="104">
        <v>28.36</v>
      </c>
    </row>
    <row r="11569" spans="2:5" ht="50.1" customHeight="1">
      <c r="B11569" s="92">
        <v>12425</v>
      </c>
      <c r="C11569" s="92" t="s">
        <v>22383</v>
      </c>
      <c r="D11569" s="92" t="s">
        <v>16114</v>
      </c>
      <c r="E11569" s="104">
        <v>38.97</v>
      </c>
    </row>
    <row r="11570" spans="2:5" ht="50.1" customHeight="1">
      <c r="B11570" s="92">
        <v>12427</v>
      </c>
      <c r="C11570" s="92" t="s">
        <v>22384</v>
      </c>
      <c r="D11570" s="92" t="s">
        <v>16114</v>
      </c>
      <c r="E11570" s="104">
        <v>161.76</v>
      </c>
    </row>
    <row r="11571" spans="2:5" ht="50.1" customHeight="1">
      <c r="B11571" s="92">
        <v>12428</v>
      </c>
      <c r="C11571" s="92" t="s">
        <v>22385</v>
      </c>
      <c r="D11571" s="92" t="s">
        <v>16114</v>
      </c>
      <c r="E11571" s="104">
        <v>103.83</v>
      </c>
    </row>
    <row r="11572" spans="2:5" ht="50.1" customHeight="1">
      <c r="B11572" s="92">
        <v>12430</v>
      </c>
      <c r="C11572" s="92" t="s">
        <v>22386</v>
      </c>
      <c r="D11572" s="92" t="s">
        <v>16114</v>
      </c>
      <c r="E11572" s="104">
        <v>34.78</v>
      </c>
    </row>
    <row r="11573" spans="2:5" ht="50.1" customHeight="1">
      <c r="B11573" s="92">
        <v>12429</v>
      </c>
      <c r="C11573" s="92" t="s">
        <v>22387</v>
      </c>
      <c r="D11573" s="92" t="s">
        <v>16114</v>
      </c>
      <c r="E11573" s="104">
        <v>261.58</v>
      </c>
    </row>
    <row r="11574" spans="2:5" ht="50.1" customHeight="1">
      <c r="B11574" s="92">
        <v>12431</v>
      </c>
      <c r="C11574" s="92" t="s">
        <v>22388</v>
      </c>
      <c r="D11574" s="92" t="s">
        <v>16114</v>
      </c>
      <c r="E11574" s="105">
        <v>445.17</v>
      </c>
    </row>
    <row r="11575" spans="2:5" ht="50.1" customHeight="1">
      <c r="B11575" s="92">
        <v>12432</v>
      </c>
      <c r="C11575" s="92" t="s">
        <v>22389</v>
      </c>
      <c r="D11575" s="92" t="s">
        <v>16114</v>
      </c>
      <c r="E11575" s="105">
        <v>91.55</v>
      </c>
    </row>
    <row r="11576" spans="2:5" ht="50.1" customHeight="1">
      <c r="B11576" s="92">
        <v>12434</v>
      </c>
      <c r="C11576" s="92" t="s">
        <v>22390</v>
      </c>
      <c r="D11576" s="92" t="s">
        <v>16114</v>
      </c>
      <c r="E11576" s="105">
        <v>29.83</v>
      </c>
    </row>
    <row r="11577" spans="2:5" ht="50.1" customHeight="1">
      <c r="B11577" s="92">
        <v>12433</v>
      </c>
      <c r="C11577" s="92" t="s">
        <v>22391</v>
      </c>
      <c r="D11577" s="92" t="s">
        <v>16114</v>
      </c>
      <c r="E11577" s="105">
        <v>58.28</v>
      </c>
    </row>
    <row r="11578" spans="2:5" ht="50.1" customHeight="1">
      <c r="B11578" s="92">
        <v>12435</v>
      </c>
      <c r="C11578" s="92" t="s">
        <v>22392</v>
      </c>
      <c r="D11578" s="92" t="s">
        <v>16114</v>
      </c>
      <c r="E11578" s="105">
        <v>180.38</v>
      </c>
    </row>
    <row r="11579" spans="2:5" ht="50.1" customHeight="1">
      <c r="B11579" s="92">
        <v>12437</v>
      </c>
      <c r="C11579" s="92" t="s">
        <v>22393</v>
      </c>
      <c r="D11579" s="92" t="s">
        <v>16114</v>
      </c>
      <c r="E11579" s="105">
        <v>145.68</v>
      </c>
    </row>
    <row r="11580" spans="2:5" ht="50.1" customHeight="1">
      <c r="B11580" s="92">
        <v>12439</v>
      </c>
      <c r="C11580" s="92" t="s">
        <v>22394</v>
      </c>
      <c r="D11580" s="92" t="s">
        <v>16114</v>
      </c>
      <c r="E11580" s="105">
        <v>46.75</v>
      </c>
    </row>
    <row r="11581" spans="2:5" ht="50.1" customHeight="1">
      <c r="B11581" s="92">
        <v>12438</v>
      </c>
      <c r="C11581" s="92" t="s">
        <v>22395</v>
      </c>
      <c r="D11581" s="92" t="s">
        <v>16114</v>
      </c>
      <c r="E11581" s="105">
        <v>263.63</v>
      </c>
    </row>
    <row r="11582" spans="2:5" ht="50.1" customHeight="1">
      <c r="B11582" s="92">
        <v>12436</v>
      </c>
      <c r="C11582" s="92" t="s">
        <v>22396</v>
      </c>
      <c r="D11582" s="92" t="s">
        <v>16114</v>
      </c>
      <c r="E11582" s="105">
        <v>333.03</v>
      </c>
    </row>
    <row r="11583" spans="2:5" ht="50.1" customHeight="1">
      <c r="B11583" s="92">
        <v>36357</v>
      </c>
      <c r="C11583" s="92" t="s">
        <v>22397</v>
      </c>
      <c r="D11583" s="92" t="s">
        <v>16114</v>
      </c>
      <c r="E11583" s="105">
        <v>90.73</v>
      </c>
    </row>
    <row r="11584" spans="2:5" ht="50.1" customHeight="1">
      <c r="B11584" s="92">
        <v>12424</v>
      </c>
      <c r="C11584" s="92" t="s">
        <v>22398</v>
      </c>
      <c r="D11584" s="92" t="s">
        <v>16114</v>
      </c>
      <c r="E11584" s="105">
        <v>60.01</v>
      </c>
    </row>
    <row r="11585" spans="2:5" ht="50.1" customHeight="1">
      <c r="B11585" s="92">
        <v>12440</v>
      </c>
      <c r="C11585" s="92" t="s">
        <v>22399</v>
      </c>
      <c r="D11585" s="92" t="s">
        <v>16114</v>
      </c>
      <c r="E11585" s="105">
        <v>58</v>
      </c>
    </row>
    <row r="11586" spans="2:5" ht="50.1" customHeight="1">
      <c r="B11586" s="92">
        <v>9884</v>
      </c>
      <c r="C11586" s="92" t="s">
        <v>22400</v>
      </c>
      <c r="D11586" s="92" t="s">
        <v>16114</v>
      </c>
      <c r="E11586" s="105">
        <v>43.26</v>
      </c>
    </row>
    <row r="11587" spans="2:5" ht="50.1" customHeight="1">
      <c r="B11587" s="92">
        <v>9888</v>
      </c>
      <c r="C11587" s="92" t="s">
        <v>22401</v>
      </c>
      <c r="D11587" s="92" t="s">
        <v>16114</v>
      </c>
      <c r="E11587" s="105">
        <v>34.76</v>
      </c>
    </row>
    <row r="11588" spans="2:5" ht="50.1" customHeight="1">
      <c r="B11588" s="92">
        <v>9883</v>
      </c>
      <c r="C11588" s="92" t="s">
        <v>22402</v>
      </c>
      <c r="D11588" s="92" t="s">
        <v>16114</v>
      </c>
      <c r="E11588" s="105">
        <v>15.17</v>
      </c>
    </row>
    <row r="11589" spans="2:5" ht="50.1" customHeight="1">
      <c r="B11589" s="92">
        <v>9886</v>
      </c>
      <c r="C11589" s="92" t="s">
        <v>22403</v>
      </c>
      <c r="D11589" s="92" t="s">
        <v>16114</v>
      </c>
      <c r="E11589" s="105">
        <v>20.77</v>
      </c>
    </row>
    <row r="11590" spans="2:5" ht="50.1" customHeight="1">
      <c r="B11590" s="92">
        <v>9889</v>
      </c>
      <c r="C11590" s="92" t="s">
        <v>22404</v>
      </c>
      <c r="D11590" s="92" t="s">
        <v>16114</v>
      </c>
      <c r="E11590" s="105">
        <v>105.26</v>
      </c>
    </row>
    <row r="11591" spans="2:5" ht="50.1" customHeight="1">
      <c r="B11591" s="92">
        <v>9887</v>
      </c>
      <c r="C11591" s="92" t="s">
        <v>22405</v>
      </c>
      <c r="D11591" s="92" t="s">
        <v>16114</v>
      </c>
      <c r="E11591" s="104">
        <v>63.62</v>
      </c>
    </row>
    <row r="11592" spans="2:5" ht="50.1" customHeight="1">
      <c r="B11592" s="92">
        <v>9885</v>
      </c>
      <c r="C11592" s="92" t="s">
        <v>22406</v>
      </c>
      <c r="D11592" s="92" t="s">
        <v>16114</v>
      </c>
      <c r="E11592" s="104">
        <v>20.079999999999998</v>
      </c>
    </row>
    <row r="11593" spans="2:5" ht="50.1" customHeight="1">
      <c r="B11593" s="92">
        <v>9890</v>
      </c>
      <c r="C11593" s="92" t="s">
        <v>22407</v>
      </c>
      <c r="D11593" s="92" t="s">
        <v>16114</v>
      </c>
      <c r="E11593" s="104">
        <v>163.07</v>
      </c>
    </row>
    <row r="11594" spans="2:5" ht="50.1" customHeight="1">
      <c r="B11594" s="92">
        <v>9891</v>
      </c>
      <c r="C11594" s="92" t="s">
        <v>22408</v>
      </c>
      <c r="D11594" s="92" t="s">
        <v>16114</v>
      </c>
      <c r="E11594" s="104">
        <v>228.93</v>
      </c>
    </row>
    <row r="11595" spans="2:5" ht="50.1" customHeight="1">
      <c r="B11595" s="92">
        <v>39292</v>
      </c>
      <c r="C11595" s="92" t="s">
        <v>22409</v>
      </c>
      <c r="D11595" s="92" t="s">
        <v>16114</v>
      </c>
      <c r="E11595" s="104">
        <v>7.32</v>
      </c>
    </row>
    <row r="11596" spans="2:5" ht="50.1" customHeight="1">
      <c r="B11596" s="92">
        <v>39293</v>
      </c>
      <c r="C11596" s="92" t="s">
        <v>22410</v>
      </c>
      <c r="D11596" s="92" t="s">
        <v>16114</v>
      </c>
      <c r="E11596" s="104">
        <v>11.82</v>
      </c>
    </row>
    <row r="11597" spans="2:5" ht="50.1" customHeight="1">
      <c r="B11597" s="92">
        <v>39294</v>
      </c>
      <c r="C11597" s="92" t="s">
        <v>22411</v>
      </c>
      <c r="D11597" s="92" t="s">
        <v>16114</v>
      </c>
      <c r="E11597" s="104">
        <v>11.82</v>
      </c>
    </row>
    <row r="11598" spans="2:5" ht="50.1" customHeight="1">
      <c r="B11598" s="92">
        <v>39295</v>
      </c>
      <c r="C11598" s="92" t="s">
        <v>22412</v>
      </c>
      <c r="D11598" s="92" t="s">
        <v>16114</v>
      </c>
      <c r="E11598" s="104">
        <v>20.16</v>
      </c>
    </row>
    <row r="11599" spans="2:5" ht="50.1" customHeight="1">
      <c r="B11599" s="92">
        <v>36313</v>
      </c>
      <c r="C11599" s="92" t="s">
        <v>22413</v>
      </c>
      <c r="D11599" s="92" t="s">
        <v>16114</v>
      </c>
      <c r="E11599" s="104">
        <v>21.51</v>
      </c>
    </row>
    <row r="11600" spans="2:5" ht="50.1" customHeight="1">
      <c r="B11600" s="92">
        <v>36316</v>
      </c>
      <c r="C11600" s="92" t="s">
        <v>22414</v>
      </c>
      <c r="D11600" s="92" t="s">
        <v>16114</v>
      </c>
      <c r="E11600" s="104">
        <v>26.08</v>
      </c>
    </row>
    <row r="11601" spans="2:5" ht="50.1" customHeight="1">
      <c r="B11601" s="92">
        <v>64</v>
      </c>
      <c r="C11601" s="92" t="s">
        <v>22415</v>
      </c>
      <c r="D11601" s="92" t="s">
        <v>16114</v>
      </c>
      <c r="E11601" s="104">
        <v>3.42</v>
      </c>
    </row>
    <row r="11602" spans="2:5" ht="50.1" customHeight="1">
      <c r="B11602" s="92">
        <v>37423</v>
      </c>
      <c r="C11602" s="92" t="s">
        <v>22416</v>
      </c>
      <c r="D11602" s="92" t="s">
        <v>16114</v>
      </c>
      <c r="E11602" s="104">
        <v>8.4600000000000009</v>
      </c>
    </row>
    <row r="11603" spans="2:5" ht="50.1" customHeight="1">
      <c r="B11603" s="92">
        <v>39296</v>
      </c>
      <c r="C11603" s="92" t="s">
        <v>22417</v>
      </c>
      <c r="D11603" s="92" t="s">
        <v>16114</v>
      </c>
      <c r="E11603" s="104">
        <v>5.66</v>
      </c>
    </row>
    <row r="11604" spans="2:5" ht="50.1" customHeight="1">
      <c r="B11604" s="92">
        <v>39297</v>
      </c>
      <c r="C11604" s="92" t="s">
        <v>22418</v>
      </c>
      <c r="D11604" s="92" t="s">
        <v>16114</v>
      </c>
      <c r="E11604" s="104">
        <v>8.09</v>
      </c>
    </row>
    <row r="11605" spans="2:5" ht="50.1" customHeight="1">
      <c r="B11605" s="92">
        <v>39298</v>
      </c>
      <c r="C11605" s="92" t="s">
        <v>22419</v>
      </c>
      <c r="D11605" s="92" t="s">
        <v>16114</v>
      </c>
      <c r="E11605" s="104">
        <v>14.25</v>
      </c>
    </row>
    <row r="11606" spans="2:5" ht="50.1" customHeight="1">
      <c r="B11606" s="92">
        <v>39299</v>
      </c>
      <c r="C11606" s="92" t="s">
        <v>22420</v>
      </c>
      <c r="D11606" s="92" t="s">
        <v>16114</v>
      </c>
      <c r="E11606" s="104">
        <v>24.25</v>
      </c>
    </row>
    <row r="11607" spans="2:5" ht="50.1" customHeight="1">
      <c r="B11607" s="92">
        <v>9892</v>
      </c>
      <c r="C11607" s="92" t="s">
        <v>22421</v>
      </c>
      <c r="D11607" s="92" t="s">
        <v>16114</v>
      </c>
      <c r="E11607" s="104">
        <v>3.96</v>
      </c>
    </row>
    <row r="11608" spans="2:5" ht="50.1" customHeight="1">
      <c r="B11608" s="92">
        <v>9893</v>
      </c>
      <c r="C11608" s="92" t="s">
        <v>22422</v>
      </c>
      <c r="D11608" s="92" t="s">
        <v>16114</v>
      </c>
      <c r="E11608" s="104">
        <v>53.76</v>
      </c>
    </row>
    <row r="11609" spans="2:5" ht="50.1" customHeight="1">
      <c r="B11609" s="92">
        <v>9901</v>
      </c>
      <c r="C11609" s="92" t="s">
        <v>22423</v>
      </c>
      <c r="D11609" s="92" t="s">
        <v>16114</v>
      </c>
      <c r="E11609" s="104">
        <v>23.86</v>
      </c>
    </row>
    <row r="11610" spans="2:5" ht="50.1" customHeight="1">
      <c r="B11610" s="92">
        <v>9896</v>
      </c>
      <c r="C11610" s="92" t="s">
        <v>22424</v>
      </c>
      <c r="D11610" s="92" t="s">
        <v>16114</v>
      </c>
      <c r="E11610" s="104">
        <v>21.5</v>
      </c>
    </row>
    <row r="11611" spans="2:5" ht="50.1" customHeight="1">
      <c r="B11611" s="92">
        <v>9900</v>
      </c>
      <c r="C11611" s="92" t="s">
        <v>22425</v>
      </c>
      <c r="D11611" s="92" t="s">
        <v>16114</v>
      </c>
      <c r="E11611" s="104">
        <v>13.04</v>
      </c>
    </row>
    <row r="11612" spans="2:5" ht="50.1" customHeight="1">
      <c r="B11612" s="92">
        <v>9898</v>
      </c>
      <c r="C11612" s="92" t="s">
        <v>22426</v>
      </c>
      <c r="D11612" s="92" t="s">
        <v>16114</v>
      </c>
      <c r="E11612" s="104">
        <v>110.56</v>
      </c>
    </row>
    <row r="11613" spans="2:5" ht="50.1" customHeight="1">
      <c r="B11613" s="92">
        <v>9899</v>
      </c>
      <c r="C11613" s="92" t="s">
        <v>22427</v>
      </c>
      <c r="D11613" s="92" t="s">
        <v>16114</v>
      </c>
      <c r="E11613" s="104">
        <v>7.12</v>
      </c>
    </row>
    <row r="11614" spans="2:5" ht="50.1" customHeight="1">
      <c r="B11614" s="92">
        <v>9902</v>
      </c>
      <c r="C11614" s="92" t="s">
        <v>22428</v>
      </c>
      <c r="D11614" s="92" t="s">
        <v>16114</v>
      </c>
      <c r="E11614" s="104">
        <v>140</v>
      </c>
    </row>
    <row r="11615" spans="2:5" ht="50.1" customHeight="1">
      <c r="B11615" s="92">
        <v>9908</v>
      </c>
      <c r="C11615" s="92" t="s">
        <v>22429</v>
      </c>
      <c r="D11615" s="92" t="s">
        <v>16114</v>
      </c>
      <c r="E11615" s="104">
        <v>279.14999999999998</v>
      </c>
    </row>
    <row r="11616" spans="2:5" ht="50.1" customHeight="1">
      <c r="B11616" s="92">
        <v>9905</v>
      </c>
      <c r="C11616" s="92" t="s">
        <v>22430</v>
      </c>
      <c r="D11616" s="92" t="s">
        <v>16114</v>
      </c>
      <c r="E11616" s="104">
        <v>4.66</v>
      </c>
    </row>
    <row r="11617" spans="2:5" ht="50.1" customHeight="1">
      <c r="B11617" s="92">
        <v>9906</v>
      </c>
      <c r="C11617" s="92" t="s">
        <v>22431</v>
      </c>
      <c r="D11617" s="92" t="s">
        <v>16114</v>
      </c>
      <c r="E11617" s="104">
        <v>5.59</v>
      </c>
    </row>
    <row r="11618" spans="2:5" ht="50.1" customHeight="1">
      <c r="B11618" s="92">
        <v>9895</v>
      </c>
      <c r="C11618" s="92" t="s">
        <v>22432</v>
      </c>
      <c r="D11618" s="92" t="s">
        <v>16114</v>
      </c>
      <c r="E11618" s="104">
        <v>9.17</v>
      </c>
    </row>
    <row r="11619" spans="2:5" ht="50.1" customHeight="1">
      <c r="B11619" s="92">
        <v>9894</v>
      </c>
      <c r="C11619" s="92" t="s">
        <v>22433</v>
      </c>
      <c r="D11619" s="92" t="s">
        <v>16114</v>
      </c>
      <c r="E11619" s="104">
        <v>17.86</v>
      </c>
    </row>
    <row r="11620" spans="2:5" ht="50.1" customHeight="1">
      <c r="B11620" s="92">
        <v>9897</v>
      </c>
      <c r="C11620" s="92" t="s">
        <v>22434</v>
      </c>
      <c r="D11620" s="92" t="s">
        <v>16114</v>
      </c>
      <c r="E11620" s="104">
        <v>19.34</v>
      </c>
    </row>
    <row r="11621" spans="2:5" ht="50.1" customHeight="1">
      <c r="B11621" s="92">
        <v>9910</v>
      </c>
      <c r="C11621" s="92" t="s">
        <v>22435</v>
      </c>
      <c r="D11621" s="92" t="s">
        <v>16114</v>
      </c>
      <c r="E11621" s="104">
        <v>48.68</v>
      </c>
    </row>
    <row r="11622" spans="2:5" ht="50.1" customHeight="1">
      <c r="B11622" s="92">
        <v>9909</v>
      </c>
      <c r="C11622" s="92" t="s">
        <v>22436</v>
      </c>
      <c r="D11622" s="92" t="s">
        <v>16114</v>
      </c>
      <c r="E11622" s="104">
        <v>98.23</v>
      </c>
    </row>
    <row r="11623" spans="2:5" ht="50.1" customHeight="1">
      <c r="B11623" s="92">
        <v>9907</v>
      </c>
      <c r="C11623" s="92" t="s">
        <v>22437</v>
      </c>
      <c r="D11623" s="92" t="s">
        <v>16114</v>
      </c>
      <c r="E11623" s="104">
        <v>151.04</v>
      </c>
    </row>
    <row r="11624" spans="2:5" ht="50.1" customHeight="1">
      <c r="B11624" s="92">
        <v>20973</v>
      </c>
      <c r="C11624" s="92" t="s">
        <v>22438</v>
      </c>
      <c r="D11624" s="92" t="s">
        <v>16114</v>
      </c>
      <c r="E11624" s="104">
        <v>61.24</v>
      </c>
    </row>
    <row r="11625" spans="2:5" ht="50.1" customHeight="1">
      <c r="B11625" s="92">
        <v>20974</v>
      </c>
      <c r="C11625" s="92" t="s">
        <v>22439</v>
      </c>
      <c r="D11625" s="92" t="s">
        <v>16114</v>
      </c>
      <c r="E11625" s="104">
        <v>87.61</v>
      </c>
    </row>
    <row r="11626" spans="2:5" ht="50.1" customHeight="1">
      <c r="B11626" s="92">
        <v>37989</v>
      </c>
      <c r="C11626" s="92" t="s">
        <v>22440</v>
      </c>
      <c r="D11626" s="92" t="s">
        <v>16114</v>
      </c>
      <c r="E11626" s="104">
        <v>7.23</v>
      </c>
    </row>
    <row r="11627" spans="2:5" ht="50.1" customHeight="1">
      <c r="B11627" s="92">
        <v>37990</v>
      </c>
      <c r="C11627" s="92" t="s">
        <v>22441</v>
      </c>
      <c r="D11627" s="92" t="s">
        <v>16114</v>
      </c>
      <c r="E11627" s="104">
        <v>8.4</v>
      </c>
    </row>
    <row r="11628" spans="2:5" ht="50.1" customHeight="1">
      <c r="B11628" s="92">
        <v>37991</v>
      </c>
      <c r="C11628" s="92" t="s">
        <v>22442</v>
      </c>
      <c r="D11628" s="92" t="s">
        <v>16114</v>
      </c>
      <c r="E11628" s="104">
        <v>13.29</v>
      </c>
    </row>
    <row r="11629" spans="2:5" ht="50.1" customHeight="1">
      <c r="B11629" s="92">
        <v>37992</v>
      </c>
      <c r="C11629" s="92" t="s">
        <v>22443</v>
      </c>
      <c r="D11629" s="92" t="s">
        <v>16114</v>
      </c>
      <c r="E11629" s="104">
        <v>20.3</v>
      </c>
    </row>
    <row r="11630" spans="2:5" ht="50.1" customHeight="1">
      <c r="B11630" s="92">
        <v>37993</v>
      </c>
      <c r="C11630" s="92" t="s">
        <v>22444</v>
      </c>
      <c r="D11630" s="92" t="s">
        <v>16114</v>
      </c>
      <c r="E11630" s="104">
        <v>30.13</v>
      </c>
    </row>
    <row r="11631" spans="2:5" ht="50.1" customHeight="1">
      <c r="B11631" s="92">
        <v>37994</v>
      </c>
      <c r="C11631" s="92" t="s">
        <v>22445</v>
      </c>
      <c r="D11631" s="92" t="s">
        <v>16114</v>
      </c>
      <c r="E11631" s="104">
        <v>72.400000000000006</v>
      </c>
    </row>
    <row r="11632" spans="2:5" ht="50.1" customHeight="1">
      <c r="B11632" s="92">
        <v>37995</v>
      </c>
      <c r="C11632" s="92" t="s">
        <v>22446</v>
      </c>
      <c r="D11632" s="92" t="s">
        <v>16114</v>
      </c>
      <c r="E11632" s="104">
        <v>105.08</v>
      </c>
    </row>
    <row r="11633" spans="2:5" ht="50.1" customHeight="1">
      <c r="B11633" s="92">
        <v>37996</v>
      </c>
      <c r="C11633" s="92" t="s">
        <v>22447</v>
      </c>
      <c r="D11633" s="92" t="s">
        <v>16114</v>
      </c>
      <c r="E11633" s="104">
        <v>154.94</v>
      </c>
    </row>
    <row r="11634" spans="2:5" ht="50.1" customHeight="1">
      <c r="B11634" s="92">
        <v>13883</v>
      </c>
      <c r="C11634" s="92" t="s">
        <v>22448</v>
      </c>
      <c r="D11634" s="92" t="s">
        <v>16114</v>
      </c>
      <c r="E11634" s="104">
        <v>78078.77</v>
      </c>
    </row>
    <row r="11635" spans="2:5" ht="50.1" customHeight="1">
      <c r="B11635" s="92">
        <v>38604</v>
      </c>
      <c r="C11635" s="92" t="s">
        <v>22449</v>
      </c>
      <c r="D11635" s="92" t="s">
        <v>16114</v>
      </c>
      <c r="E11635" s="104">
        <v>97246.07</v>
      </c>
    </row>
    <row r="11636" spans="2:5" ht="50.1" customHeight="1">
      <c r="B11636" s="92">
        <v>10601</v>
      </c>
      <c r="C11636" s="92" t="s">
        <v>22450</v>
      </c>
      <c r="D11636" s="92" t="s">
        <v>16114</v>
      </c>
      <c r="E11636" s="104">
        <v>1891630.04</v>
      </c>
    </row>
    <row r="11637" spans="2:5" ht="50.1" customHeight="1">
      <c r="B11637" s="92">
        <v>26034</v>
      </c>
      <c r="C11637" s="92" t="s">
        <v>22451</v>
      </c>
      <c r="D11637" s="92" t="s">
        <v>16114</v>
      </c>
      <c r="E11637" s="104">
        <v>4980595.1500000004</v>
      </c>
    </row>
    <row r="11638" spans="2:5" ht="50.1" customHeight="1">
      <c r="B11638" s="92">
        <v>13894</v>
      </c>
      <c r="C11638" s="92" t="s">
        <v>22452</v>
      </c>
      <c r="D11638" s="92" t="s">
        <v>16114</v>
      </c>
      <c r="E11638" s="104">
        <v>392649.25</v>
      </c>
    </row>
    <row r="11639" spans="2:5" ht="50.1" customHeight="1">
      <c r="B11639" s="92">
        <v>13895</v>
      </c>
      <c r="C11639" s="92" t="s">
        <v>22453</v>
      </c>
      <c r="D11639" s="92" t="s">
        <v>16114</v>
      </c>
      <c r="E11639" s="104">
        <v>527982.35</v>
      </c>
    </row>
    <row r="11640" spans="2:5" ht="50.1" customHeight="1">
      <c r="B11640" s="92">
        <v>13892</v>
      </c>
      <c r="C11640" s="92" t="s">
        <v>22454</v>
      </c>
      <c r="D11640" s="92" t="s">
        <v>16114</v>
      </c>
      <c r="E11640" s="104">
        <v>647029.46</v>
      </c>
    </row>
    <row r="11641" spans="2:5" ht="50.1" customHeight="1">
      <c r="B11641" s="92">
        <v>9914</v>
      </c>
      <c r="C11641" s="92" t="s">
        <v>22455</v>
      </c>
      <c r="D11641" s="92" t="s">
        <v>16114</v>
      </c>
      <c r="E11641" s="104">
        <v>700000</v>
      </c>
    </row>
    <row r="11642" spans="2:5" ht="50.1" customHeight="1">
      <c r="B11642" s="92">
        <v>36485</v>
      </c>
      <c r="C11642" s="92" t="s">
        <v>22456</v>
      </c>
      <c r="D11642" s="92" t="s">
        <v>16114</v>
      </c>
      <c r="E11642" s="104">
        <v>424438.89</v>
      </c>
    </row>
    <row r="11643" spans="2:5" ht="50.1" customHeight="1">
      <c r="B11643" s="92">
        <v>9912</v>
      </c>
      <c r="C11643" s="92" t="s">
        <v>22457</v>
      </c>
      <c r="D11643" s="92" t="s">
        <v>16114</v>
      </c>
      <c r="E11643" s="104">
        <v>1540000</v>
      </c>
    </row>
    <row r="11644" spans="2:5" ht="50.1" customHeight="1">
      <c r="B11644" s="92">
        <v>9921</v>
      </c>
      <c r="C11644" s="92" t="s">
        <v>22458</v>
      </c>
      <c r="D11644" s="92" t="s">
        <v>16114</v>
      </c>
      <c r="E11644" s="104">
        <v>794404.84</v>
      </c>
    </row>
    <row r="11645" spans="2:5" ht="50.1" customHeight="1">
      <c r="B11645" s="92">
        <v>21112</v>
      </c>
      <c r="C11645" s="92" t="s">
        <v>22459</v>
      </c>
      <c r="D11645" s="92" t="s">
        <v>16114</v>
      </c>
      <c r="E11645" s="104">
        <v>168.49</v>
      </c>
    </row>
    <row r="11646" spans="2:5" ht="50.1" customHeight="1">
      <c r="B11646" s="92">
        <v>10228</v>
      </c>
      <c r="C11646" s="92" t="s">
        <v>22460</v>
      </c>
      <c r="D11646" s="92" t="s">
        <v>16114</v>
      </c>
      <c r="E11646" s="104">
        <v>195.74</v>
      </c>
    </row>
    <row r="11647" spans="2:5" ht="50.1" customHeight="1">
      <c r="B11647" s="92">
        <v>11781</v>
      </c>
      <c r="C11647" s="92" t="s">
        <v>22461</v>
      </c>
      <c r="D11647" s="92" t="s">
        <v>16114</v>
      </c>
      <c r="E11647" s="104">
        <v>158.57</v>
      </c>
    </row>
    <row r="11648" spans="2:5" ht="50.1" customHeight="1">
      <c r="B11648" s="92">
        <v>11746</v>
      </c>
      <c r="C11648" s="92" t="s">
        <v>22462</v>
      </c>
      <c r="D11648" s="92" t="s">
        <v>16114</v>
      </c>
      <c r="E11648" s="104">
        <v>51.97</v>
      </c>
    </row>
    <row r="11649" spans="2:5" ht="50.1" customHeight="1">
      <c r="B11649" s="92">
        <v>11751</v>
      </c>
      <c r="C11649" s="92" t="s">
        <v>22463</v>
      </c>
      <c r="D11649" s="92" t="s">
        <v>16114</v>
      </c>
      <c r="E11649" s="104">
        <v>93.34</v>
      </c>
    </row>
    <row r="11650" spans="2:5" ht="50.1" customHeight="1">
      <c r="B11650" s="92">
        <v>11750</v>
      </c>
      <c r="C11650" s="92" t="s">
        <v>22464</v>
      </c>
      <c r="D11650" s="92" t="s">
        <v>16114</v>
      </c>
      <c r="E11650" s="104">
        <v>77.459999999999994</v>
      </c>
    </row>
    <row r="11651" spans="2:5" ht="50.1" customHeight="1">
      <c r="B11651" s="92">
        <v>11748</v>
      </c>
      <c r="C11651" s="92" t="s">
        <v>22465</v>
      </c>
      <c r="D11651" s="92" t="s">
        <v>16114</v>
      </c>
      <c r="E11651" s="104">
        <v>33.35</v>
      </c>
    </row>
    <row r="11652" spans="2:5" ht="50.1" customHeight="1">
      <c r="B11652" s="92">
        <v>11747</v>
      </c>
      <c r="C11652" s="92" t="s">
        <v>22466</v>
      </c>
      <c r="D11652" s="92" t="s">
        <v>16114</v>
      </c>
      <c r="E11652" s="104">
        <v>143.93</v>
      </c>
    </row>
    <row r="11653" spans="2:5" ht="50.1" customHeight="1">
      <c r="B11653" s="92">
        <v>11749</v>
      </c>
      <c r="C11653" s="92" t="s">
        <v>22467</v>
      </c>
      <c r="D11653" s="92" t="s">
        <v>16114</v>
      </c>
      <c r="E11653" s="104">
        <v>38.49</v>
      </c>
    </row>
    <row r="11654" spans="2:5" ht="50.1" customHeight="1">
      <c r="B11654" s="92">
        <v>10236</v>
      </c>
      <c r="C11654" s="92" t="s">
        <v>22468</v>
      </c>
      <c r="D11654" s="92" t="s">
        <v>16114</v>
      </c>
      <c r="E11654" s="104">
        <v>78.95</v>
      </c>
    </row>
    <row r="11655" spans="2:5" ht="50.1" customHeight="1">
      <c r="B11655" s="92">
        <v>10233</v>
      </c>
      <c r="C11655" s="92" t="s">
        <v>22469</v>
      </c>
      <c r="D11655" s="92" t="s">
        <v>16114</v>
      </c>
      <c r="E11655" s="104">
        <v>73.989999999999995</v>
      </c>
    </row>
    <row r="11656" spans="2:5" ht="50.1" customHeight="1">
      <c r="B11656" s="92">
        <v>10234</v>
      </c>
      <c r="C11656" s="92" t="s">
        <v>22470</v>
      </c>
      <c r="D11656" s="92" t="s">
        <v>16114</v>
      </c>
      <c r="E11656" s="104">
        <v>46.6</v>
      </c>
    </row>
    <row r="11657" spans="2:5" ht="50.1" customHeight="1">
      <c r="B11657" s="92">
        <v>10231</v>
      </c>
      <c r="C11657" s="92" t="s">
        <v>22471</v>
      </c>
      <c r="D11657" s="92" t="s">
        <v>16114</v>
      </c>
      <c r="E11657" s="104">
        <v>213.72</v>
      </c>
    </row>
    <row r="11658" spans="2:5" ht="50.1" customHeight="1">
      <c r="B11658" s="92">
        <v>10232</v>
      </c>
      <c r="C11658" s="92" t="s">
        <v>22472</v>
      </c>
      <c r="D11658" s="92" t="s">
        <v>16114</v>
      </c>
      <c r="E11658" s="104">
        <v>119.59</v>
      </c>
    </row>
    <row r="11659" spans="2:5" ht="50.1" customHeight="1">
      <c r="B11659" s="92">
        <v>10229</v>
      </c>
      <c r="C11659" s="92" t="s">
        <v>22473</v>
      </c>
      <c r="D11659" s="92" t="s">
        <v>16114</v>
      </c>
      <c r="E11659" s="104">
        <v>42.15</v>
      </c>
    </row>
    <row r="11660" spans="2:5" ht="50.1" customHeight="1">
      <c r="B11660" s="92">
        <v>10235</v>
      </c>
      <c r="C11660" s="92" t="s">
        <v>22474</v>
      </c>
      <c r="D11660" s="92" t="s">
        <v>16114</v>
      </c>
      <c r="E11660" s="104">
        <v>292.99</v>
      </c>
    </row>
    <row r="11661" spans="2:5" ht="50.1" customHeight="1">
      <c r="B11661" s="92">
        <v>10230</v>
      </c>
      <c r="C11661" s="92" t="s">
        <v>22475</v>
      </c>
      <c r="D11661" s="92" t="s">
        <v>16114</v>
      </c>
      <c r="E11661" s="104">
        <v>515.64</v>
      </c>
    </row>
    <row r="11662" spans="2:5" ht="50.1" customHeight="1">
      <c r="B11662" s="92">
        <v>10409</v>
      </c>
      <c r="C11662" s="92" t="s">
        <v>22476</v>
      </c>
      <c r="D11662" s="92" t="s">
        <v>16114</v>
      </c>
      <c r="E11662" s="104">
        <v>153.19</v>
      </c>
    </row>
    <row r="11663" spans="2:5" ht="50.1" customHeight="1">
      <c r="B11663" s="92">
        <v>10411</v>
      </c>
      <c r="C11663" s="92" t="s">
        <v>22477</v>
      </c>
      <c r="D11663" s="92" t="s">
        <v>16114</v>
      </c>
      <c r="E11663" s="104">
        <v>137.07</v>
      </c>
    </row>
    <row r="11664" spans="2:5" ht="50.1" customHeight="1">
      <c r="B11664" s="92">
        <v>10404</v>
      </c>
      <c r="C11664" s="92" t="s">
        <v>22478</v>
      </c>
      <c r="D11664" s="92" t="s">
        <v>16114</v>
      </c>
      <c r="E11664" s="104">
        <v>55.59</v>
      </c>
    </row>
    <row r="11665" spans="2:5" ht="50.1" customHeight="1">
      <c r="B11665" s="92">
        <v>10410</v>
      </c>
      <c r="C11665" s="92" t="s">
        <v>22479</v>
      </c>
      <c r="D11665" s="92" t="s">
        <v>16114</v>
      </c>
      <c r="E11665" s="104">
        <v>91.56</v>
      </c>
    </row>
    <row r="11666" spans="2:5" ht="50.1" customHeight="1">
      <c r="B11666" s="92">
        <v>10405</v>
      </c>
      <c r="C11666" s="92" t="s">
        <v>22480</v>
      </c>
      <c r="D11666" s="92" t="s">
        <v>16114</v>
      </c>
      <c r="E11666" s="104">
        <v>306.92</v>
      </c>
    </row>
    <row r="11667" spans="2:5" ht="50.1" customHeight="1">
      <c r="B11667" s="92">
        <v>10408</v>
      </c>
      <c r="C11667" s="92" t="s">
        <v>22481</v>
      </c>
      <c r="D11667" s="92" t="s">
        <v>16114</v>
      </c>
      <c r="E11667" s="104">
        <v>214.62</v>
      </c>
    </row>
    <row r="11668" spans="2:5" ht="50.1" customHeight="1">
      <c r="B11668" s="92">
        <v>10412</v>
      </c>
      <c r="C11668" s="92" t="s">
        <v>22482</v>
      </c>
      <c r="D11668" s="92" t="s">
        <v>16114</v>
      </c>
      <c r="E11668" s="104">
        <v>67.37</v>
      </c>
    </row>
    <row r="11669" spans="2:5" ht="50.1" customHeight="1">
      <c r="B11669" s="92">
        <v>10406</v>
      </c>
      <c r="C11669" s="92" t="s">
        <v>22483</v>
      </c>
      <c r="D11669" s="92" t="s">
        <v>16114</v>
      </c>
      <c r="E11669" s="104">
        <v>423.91</v>
      </c>
    </row>
    <row r="11670" spans="2:5" ht="50.1" customHeight="1">
      <c r="B11670" s="92">
        <v>10407</v>
      </c>
      <c r="C11670" s="92" t="s">
        <v>22484</v>
      </c>
      <c r="D11670" s="92" t="s">
        <v>16114</v>
      </c>
      <c r="E11670" s="104">
        <v>657.49</v>
      </c>
    </row>
    <row r="11671" spans="2:5" ht="50.1" customHeight="1">
      <c r="B11671" s="92">
        <v>10416</v>
      </c>
      <c r="C11671" s="92" t="s">
        <v>22485</v>
      </c>
      <c r="D11671" s="92" t="s">
        <v>16114</v>
      </c>
      <c r="E11671" s="104">
        <v>81.55</v>
      </c>
    </row>
    <row r="11672" spans="2:5" ht="50.1" customHeight="1">
      <c r="B11672" s="92">
        <v>10419</v>
      </c>
      <c r="C11672" s="92" t="s">
        <v>22486</v>
      </c>
      <c r="D11672" s="92" t="s">
        <v>16114</v>
      </c>
      <c r="E11672" s="104">
        <v>70.790000000000006</v>
      </c>
    </row>
    <row r="11673" spans="2:5" ht="50.1" customHeight="1">
      <c r="B11673" s="92">
        <v>21092</v>
      </c>
      <c r="C11673" s="92" t="s">
        <v>22487</v>
      </c>
      <c r="D11673" s="92" t="s">
        <v>16114</v>
      </c>
      <c r="E11673" s="104">
        <v>40.47</v>
      </c>
    </row>
    <row r="11674" spans="2:5" ht="50.1" customHeight="1">
      <c r="B11674" s="92">
        <v>10418</v>
      </c>
      <c r="C11674" s="92" t="s">
        <v>22488</v>
      </c>
      <c r="D11674" s="92" t="s">
        <v>16114</v>
      </c>
      <c r="E11674" s="104">
        <v>47.18</v>
      </c>
    </row>
    <row r="11675" spans="2:5" ht="50.1" customHeight="1">
      <c r="B11675" s="92">
        <v>12657</v>
      </c>
      <c r="C11675" s="92" t="s">
        <v>22489</v>
      </c>
      <c r="D11675" s="92" t="s">
        <v>16114</v>
      </c>
      <c r="E11675" s="104">
        <v>190.41</v>
      </c>
    </row>
    <row r="11676" spans="2:5" ht="50.1" customHeight="1">
      <c r="B11676" s="92">
        <v>10417</v>
      </c>
      <c r="C11676" s="92" t="s">
        <v>22490</v>
      </c>
      <c r="D11676" s="92" t="s">
        <v>16114</v>
      </c>
      <c r="E11676" s="104">
        <v>118.83</v>
      </c>
    </row>
    <row r="11677" spans="2:5" ht="50.1" customHeight="1">
      <c r="B11677" s="92">
        <v>10413</v>
      </c>
      <c r="C11677" s="92" t="s">
        <v>22491</v>
      </c>
      <c r="D11677" s="92" t="s">
        <v>16114</v>
      </c>
      <c r="E11677" s="104">
        <v>43.19</v>
      </c>
    </row>
    <row r="11678" spans="2:5" ht="50.1" customHeight="1">
      <c r="B11678" s="92">
        <v>10414</v>
      </c>
      <c r="C11678" s="92" t="s">
        <v>22492</v>
      </c>
      <c r="D11678" s="92" t="s">
        <v>16114</v>
      </c>
      <c r="E11678" s="104">
        <v>260.02</v>
      </c>
    </row>
    <row r="11679" spans="2:5" ht="50.1" customHeight="1">
      <c r="B11679" s="92">
        <v>10415</v>
      </c>
      <c r="C11679" s="92" t="s">
        <v>22493</v>
      </c>
      <c r="D11679" s="92" t="s">
        <v>16114</v>
      </c>
      <c r="E11679" s="104">
        <v>451.28</v>
      </c>
    </row>
    <row r="11680" spans="2:5" ht="50.1" customHeight="1">
      <c r="B11680" s="92">
        <v>38643</v>
      </c>
      <c r="C11680" s="92" t="s">
        <v>22494</v>
      </c>
      <c r="D11680" s="92" t="s">
        <v>16114</v>
      </c>
      <c r="E11680" s="104">
        <v>26.44</v>
      </c>
    </row>
    <row r="11681" spans="2:5" ht="50.1" customHeight="1">
      <c r="B11681" s="92">
        <v>6157</v>
      </c>
      <c r="C11681" s="92" t="s">
        <v>22495</v>
      </c>
      <c r="D11681" s="92" t="s">
        <v>16114</v>
      </c>
      <c r="E11681" s="104">
        <v>36.119999999999997</v>
      </c>
    </row>
    <row r="11682" spans="2:5" ht="50.1" customHeight="1">
      <c r="B11682" s="92">
        <v>37588</v>
      </c>
      <c r="C11682" s="92" t="s">
        <v>22496</v>
      </c>
      <c r="D11682" s="92" t="s">
        <v>16114</v>
      </c>
      <c r="E11682" s="104">
        <v>15.83</v>
      </c>
    </row>
    <row r="11683" spans="2:5" ht="50.1" customHeight="1">
      <c r="B11683" s="92">
        <v>6152</v>
      </c>
      <c r="C11683" s="92" t="s">
        <v>22497</v>
      </c>
      <c r="D11683" s="92" t="s">
        <v>16114</v>
      </c>
      <c r="E11683" s="104">
        <v>2.89</v>
      </c>
    </row>
    <row r="11684" spans="2:5" ht="50.1" customHeight="1">
      <c r="B11684" s="92">
        <v>6158</v>
      </c>
      <c r="C11684" s="92" t="s">
        <v>22498</v>
      </c>
      <c r="D11684" s="92" t="s">
        <v>16114</v>
      </c>
      <c r="E11684" s="104">
        <v>3.49</v>
      </c>
    </row>
    <row r="11685" spans="2:5" ht="50.1" customHeight="1">
      <c r="B11685" s="92">
        <v>6153</v>
      </c>
      <c r="C11685" s="92" t="s">
        <v>22499</v>
      </c>
      <c r="D11685" s="92" t="s">
        <v>16114</v>
      </c>
      <c r="E11685" s="104">
        <v>2.71</v>
      </c>
    </row>
    <row r="11686" spans="2:5" ht="50.1" customHeight="1">
      <c r="B11686" s="92">
        <v>6156</v>
      </c>
      <c r="C11686" s="92" t="s">
        <v>22500</v>
      </c>
      <c r="D11686" s="92" t="s">
        <v>16114</v>
      </c>
      <c r="E11686" s="104">
        <v>3.43</v>
      </c>
    </row>
    <row r="11687" spans="2:5" ht="50.1" customHeight="1">
      <c r="B11687" s="92">
        <v>6154</v>
      </c>
      <c r="C11687" s="92" t="s">
        <v>22501</v>
      </c>
      <c r="D11687" s="92" t="s">
        <v>16114</v>
      </c>
      <c r="E11687" s="104">
        <v>6.47</v>
      </c>
    </row>
    <row r="11688" spans="2:5" ht="50.1" customHeight="1">
      <c r="B11688" s="92">
        <v>6155</v>
      </c>
      <c r="C11688" s="92" t="s">
        <v>22502</v>
      </c>
      <c r="D11688" s="92" t="s">
        <v>16114</v>
      </c>
      <c r="E11688" s="104">
        <v>13.4</v>
      </c>
    </row>
    <row r="11689" spans="2:5" ht="50.1" customHeight="1">
      <c r="B11689" s="92">
        <v>3115</v>
      </c>
      <c r="C11689" s="92" t="s">
        <v>22503</v>
      </c>
      <c r="D11689" s="92" t="s">
        <v>16114</v>
      </c>
      <c r="E11689" s="104">
        <v>15.03</v>
      </c>
    </row>
    <row r="11690" spans="2:5" ht="50.1" customHeight="1">
      <c r="B11690" s="92">
        <v>3116</v>
      </c>
      <c r="C11690" s="92" t="s">
        <v>22504</v>
      </c>
      <c r="D11690" s="92" t="s">
        <v>16114</v>
      </c>
      <c r="E11690" s="104">
        <v>15.49</v>
      </c>
    </row>
    <row r="11691" spans="2:5" ht="50.1" customHeight="1">
      <c r="B11691" s="92">
        <v>38166</v>
      </c>
      <c r="C11691" s="92" t="s">
        <v>22505</v>
      </c>
      <c r="D11691" s="92" t="s">
        <v>16114</v>
      </c>
      <c r="E11691" s="104">
        <v>31.7</v>
      </c>
    </row>
    <row r="11692" spans="2:5" ht="50.1" customHeight="1">
      <c r="B11692" s="92">
        <v>38108</v>
      </c>
      <c r="C11692" s="92" t="s">
        <v>22506</v>
      </c>
      <c r="D11692" s="92" t="s">
        <v>16114</v>
      </c>
      <c r="E11692" s="104">
        <v>32.76</v>
      </c>
    </row>
    <row r="11693" spans="2:5" ht="50.1" customHeight="1">
      <c r="B11693" s="92">
        <v>38087</v>
      </c>
      <c r="C11693" s="92" t="s">
        <v>22507</v>
      </c>
      <c r="D11693" s="92" t="s">
        <v>16114</v>
      </c>
      <c r="E11693" s="104">
        <v>42.13</v>
      </c>
    </row>
    <row r="11694" spans="2:5" ht="50.1" customHeight="1">
      <c r="B11694" s="92">
        <v>38109</v>
      </c>
      <c r="C11694" s="92" t="s">
        <v>22508</v>
      </c>
      <c r="D11694" s="92" t="s">
        <v>16114</v>
      </c>
      <c r="E11694" s="104">
        <v>52.35</v>
      </c>
    </row>
    <row r="11695" spans="2:5" ht="50.1" customHeight="1">
      <c r="B11695" s="92">
        <v>38088</v>
      </c>
      <c r="C11695" s="92" t="s">
        <v>22509</v>
      </c>
      <c r="D11695" s="92" t="s">
        <v>16114</v>
      </c>
      <c r="E11695" s="104">
        <v>55.05</v>
      </c>
    </row>
    <row r="11696" spans="2:5" ht="50.1" customHeight="1">
      <c r="B11696" s="92">
        <v>38110</v>
      </c>
      <c r="C11696" s="92" t="s">
        <v>22510</v>
      </c>
      <c r="D11696" s="92" t="s">
        <v>16114</v>
      </c>
      <c r="E11696" s="104">
        <v>20.14</v>
      </c>
    </row>
    <row r="11697" spans="2:5" ht="50.1" customHeight="1">
      <c r="B11697" s="92">
        <v>38089</v>
      </c>
      <c r="C11697" s="92" t="s">
        <v>22511</v>
      </c>
      <c r="D11697" s="92" t="s">
        <v>16114</v>
      </c>
      <c r="E11697" s="104">
        <v>35.090000000000003</v>
      </c>
    </row>
    <row r="11698" spans="2:5" ht="50.1" customHeight="1">
      <c r="B11698" s="92">
        <v>38111</v>
      </c>
      <c r="C11698" s="92" t="s">
        <v>22512</v>
      </c>
      <c r="D11698" s="92" t="s">
        <v>16114</v>
      </c>
      <c r="E11698" s="104">
        <v>22.52</v>
      </c>
    </row>
    <row r="11699" spans="2:5" ht="50.1" customHeight="1">
      <c r="B11699" s="92">
        <v>38090</v>
      </c>
      <c r="C11699" s="92" t="s">
        <v>22513</v>
      </c>
      <c r="D11699" s="92" t="s">
        <v>16114</v>
      </c>
      <c r="E11699" s="104">
        <v>36.270000000000003</v>
      </c>
    </row>
    <row r="11700" spans="2:5" ht="50.1" customHeight="1">
      <c r="B11700" s="92">
        <v>11786</v>
      </c>
      <c r="C11700" s="92" t="s">
        <v>22514</v>
      </c>
      <c r="D11700" s="92" t="s">
        <v>16114</v>
      </c>
      <c r="E11700" s="104">
        <v>262.02</v>
      </c>
    </row>
    <row r="11701" spans="2:5" ht="50.1" customHeight="1">
      <c r="B11701" s="92">
        <v>13726</v>
      </c>
      <c r="C11701" s="92" t="s">
        <v>22515</v>
      </c>
      <c r="D11701" s="92" t="s">
        <v>16114</v>
      </c>
      <c r="E11701" s="104">
        <v>35491.07</v>
      </c>
    </row>
    <row r="11702" spans="2:5" ht="50.1" customHeight="1">
      <c r="B11702" s="92">
        <v>38400</v>
      </c>
      <c r="C11702" s="92" t="s">
        <v>22516</v>
      </c>
      <c r="D11702" s="92" t="s">
        <v>16114</v>
      </c>
      <c r="E11702" s="104">
        <v>12.49</v>
      </c>
    </row>
    <row r="11703" spans="2:5" ht="50.1" customHeight="1">
      <c r="B11703" s="92">
        <v>12627</v>
      </c>
      <c r="C11703" s="92" t="s">
        <v>22517</v>
      </c>
      <c r="D11703" s="92" t="s">
        <v>16114</v>
      </c>
      <c r="E11703" s="104">
        <v>0.4</v>
      </c>
    </row>
    <row r="11704" spans="2:5" ht="50.1" customHeight="1">
      <c r="B11704" s="92">
        <v>6138</v>
      </c>
      <c r="C11704" s="92" t="s">
        <v>22518</v>
      </c>
      <c r="D11704" s="92" t="s">
        <v>16114</v>
      </c>
      <c r="E11704" s="104">
        <v>1.56</v>
      </c>
    </row>
    <row r="11705" spans="2:5" ht="50.1" customHeight="1">
      <c r="B11705" s="92">
        <v>39996</v>
      </c>
      <c r="C11705" s="92" t="s">
        <v>22519</v>
      </c>
      <c r="D11705" s="92" t="s">
        <v>16115</v>
      </c>
      <c r="E11705" s="104">
        <v>1.78</v>
      </c>
    </row>
    <row r="11706" spans="2:5" ht="50.1" customHeight="1">
      <c r="B11706" s="92">
        <v>10478</v>
      </c>
      <c r="C11706" s="92" t="s">
        <v>22520</v>
      </c>
      <c r="D11706" s="92" t="s">
        <v>6213</v>
      </c>
      <c r="E11706" s="104">
        <v>29.62</v>
      </c>
    </row>
    <row r="11707" spans="2:5" ht="50.1" customHeight="1">
      <c r="B11707">
        <v>40514</v>
      </c>
      <c r="C11707" s="5" t="s">
        <v>22521</v>
      </c>
      <c r="D11707" t="s">
        <v>6213</v>
      </c>
      <c r="E11707" s="87">
        <v>26.24</v>
      </c>
    </row>
    <row r="11708" spans="2:5" ht="50.1" customHeight="1">
      <c r="B11708">
        <v>10475</v>
      </c>
      <c r="C11708" s="5" t="s">
        <v>22522</v>
      </c>
      <c r="D11708" t="s">
        <v>6213</v>
      </c>
      <c r="E11708" s="87">
        <v>26.06</v>
      </c>
    </row>
    <row r="11709" spans="2:5" ht="50.1" customHeight="1">
      <c r="B11709">
        <v>10481</v>
      </c>
      <c r="C11709" s="5" t="s">
        <v>22523</v>
      </c>
      <c r="D11709" t="s">
        <v>6213</v>
      </c>
      <c r="E11709" s="87">
        <v>28.42</v>
      </c>
    </row>
    <row r="11710" spans="2:5" ht="50.1" customHeight="1">
      <c r="B11710">
        <v>4031</v>
      </c>
      <c r="C11710" s="5" t="s">
        <v>22524</v>
      </c>
      <c r="D11710" t="s">
        <v>16112</v>
      </c>
      <c r="E11710" s="87">
        <v>22.26</v>
      </c>
    </row>
    <row r="11711" spans="2:5" ht="50.1" customHeight="1">
      <c r="B11711">
        <v>4030</v>
      </c>
      <c r="C11711" s="5" t="s">
        <v>22525</v>
      </c>
      <c r="D11711" t="s">
        <v>16112</v>
      </c>
      <c r="E11711" s="87">
        <v>4.7300000000000004</v>
      </c>
    </row>
    <row r="11712" spans="2:5" ht="50.1" customHeight="1">
      <c r="B11712">
        <v>39399</v>
      </c>
      <c r="C11712" s="5" t="s">
        <v>22526</v>
      </c>
      <c r="D11712" t="s">
        <v>16114</v>
      </c>
      <c r="E11712" s="87">
        <v>815.8</v>
      </c>
    </row>
    <row r="11713" spans="2:5" ht="50.1" customHeight="1">
      <c r="B11713">
        <v>39400</v>
      </c>
      <c r="C11713" s="5" t="s">
        <v>22527</v>
      </c>
      <c r="D11713" t="s">
        <v>16114</v>
      </c>
      <c r="E11713" s="87">
        <v>886.74</v>
      </c>
    </row>
    <row r="11714" spans="2:5" ht="50.1" customHeight="1">
      <c r="B11714">
        <v>39401</v>
      </c>
      <c r="C11714" s="5" t="s">
        <v>22528</v>
      </c>
      <c r="D11714" t="s">
        <v>16114</v>
      </c>
      <c r="E11714" s="87">
        <v>994.7</v>
      </c>
    </row>
    <row r="11715" spans="2:5" ht="50.1" customHeight="1">
      <c r="B11715">
        <v>11652</v>
      </c>
      <c r="C11715" s="5" t="s">
        <v>22529</v>
      </c>
      <c r="D11715" t="s">
        <v>16114</v>
      </c>
      <c r="E11715" s="87">
        <v>2140</v>
      </c>
    </row>
    <row r="11716" spans="2:5" ht="50.1" customHeight="1">
      <c r="B11716">
        <v>13896</v>
      </c>
      <c r="C11716" s="5" t="s">
        <v>22530</v>
      </c>
      <c r="D11716" t="s">
        <v>16114</v>
      </c>
      <c r="E11716" s="87">
        <v>1919.76</v>
      </c>
    </row>
    <row r="11717" spans="2:5" ht="50.1" customHeight="1">
      <c r="B11717">
        <v>13475</v>
      </c>
      <c r="C11717" s="5" t="s">
        <v>22531</v>
      </c>
      <c r="D11717" t="s">
        <v>16114</v>
      </c>
      <c r="E11717" s="87">
        <v>2338.5</v>
      </c>
    </row>
    <row r="11718" spans="2:5" ht="50.1" customHeight="1">
      <c r="B11718">
        <v>25971</v>
      </c>
      <c r="C11718" s="5" t="s">
        <v>22532</v>
      </c>
      <c r="D11718" t="s">
        <v>16114</v>
      </c>
      <c r="E11718" s="87">
        <v>3028727.88</v>
      </c>
    </row>
    <row r="11719" spans="2:5" ht="50.1" customHeight="1">
      <c r="B11719">
        <v>25970</v>
      </c>
      <c r="C11719" s="5" t="s">
        <v>22533</v>
      </c>
      <c r="D11719" t="s">
        <v>16114</v>
      </c>
      <c r="E11719" s="87">
        <v>1275059.28</v>
      </c>
    </row>
    <row r="11720" spans="2:5" ht="50.1" customHeight="1">
      <c r="B11720">
        <v>13476</v>
      </c>
      <c r="C11720" s="5" t="s">
        <v>22534</v>
      </c>
      <c r="D11720" t="s">
        <v>16114</v>
      </c>
      <c r="E11720" s="87">
        <v>1284298.93</v>
      </c>
    </row>
    <row r="11721" spans="2:5" ht="50.1" customHeight="1">
      <c r="B11721">
        <v>10488</v>
      </c>
      <c r="C11721" s="5" t="s">
        <v>22535</v>
      </c>
      <c r="D11721" t="s">
        <v>16114</v>
      </c>
      <c r="E11721" s="87">
        <v>1555941.98</v>
      </c>
    </row>
    <row r="11722" spans="2:5" ht="50.1" customHeight="1">
      <c r="B11722">
        <v>13606</v>
      </c>
      <c r="C11722" s="5" t="s">
        <v>22536</v>
      </c>
      <c r="D11722" t="s">
        <v>16114</v>
      </c>
      <c r="E11722" s="87">
        <v>1378542.34</v>
      </c>
    </row>
    <row r="11723" spans="2:5" ht="50.1" customHeight="1">
      <c r="B11723">
        <v>10489</v>
      </c>
      <c r="C11723" s="5" t="s">
        <v>22537</v>
      </c>
      <c r="D11723" t="s">
        <v>16113</v>
      </c>
      <c r="E11723" s="87">
        <v>11.77</v>
      </c>
    </row>
    <row r="11724" spans="2:5" ht="50.1" customHeight="1">
      <c r="B11724">
        <v>41073</v>
      </c>
      <c r="C11724" s="5" t="s">
        <v>22538</v>
      </c>
      <c r="D11724" t="s">
        <v>16119</v>
      </c>
      <c r="E11724" s="87">
        <v>2084.66</v>
      </c>
    </row>
    <row r="11725" spans="2:5" ht="50.1" customHeight="1">
      <c r="B11725">
        <v>34391</v>
      </c>
      <c r="C11725" s="5" t="s">
        <v>22539</v>
      </c>
      <c r="D11725" t="s">
        <v>16112</v>
      </c>
      <c r="E11725" s="87">
        <v>408.45</v>
      </c>
    </row>
    <row r="11726" spans="2:5" ht="50.1" customHeight="1">
      <c r="B11726">
        <v>10496</v>
      </c>
      <c r="C11726" s="5" t="s">
        <v>22540</v>
      </c>
      <c r="D11726" t="s">
        <v>16112</v>
      </c>
      <c r="E11726" s="87">
        <v>355.55</v>
      </c>
    </row>
    <row r="11727" spans="2:5" ht="50.1" customHeight="1">
      <c r="B11727">
        <v>10497</v>
      </c>
      <c r="C11727" s="5" t="s">
        <v>22541</v>
      </c>
      <c r="D11727" t="s">
        <v>16112</v>
      </c>
      <c r="E11727" s="87">
        <v>924.44</v>
      </c>
    </row>
    <row r="11728" spans="2:5" ht="50.1" customHeight="1">
      <c r="B11728">
        <v>10504</v>
      </c>
      <c r="C11728" s="5" t="s">
        <v>22542</v>
      </c>
      <c r="D11728" t="s">
        <v>16112</v>
      </c>
      <c r="E11728" s="87">
        <v>1080.8800000000001</v>
      </c>
    </row>
    <row r="11729" spans="2:5" ht="50.1" customHeight="1">
      <c r="B11729">
        <v>34390</v>
      </c>
      <c r="C11729" s="5" t="s">
        <v>22543</v>
      </c>
      <c r="D11729" t="s">
        <v>16112</v>
      </c>
      <c r="E11729" s="87">
        <v>318.57</v>
      </c>
    </row>
    <row r="11730" spans="2:5" ht="50.1" customHeight="1">
      <c r="B11730">
        <v>34389</v>
      </c>
      <c r="C11730" s="5" t="s">
        <v>22544</v>
      </c>
      <c r="D11730" t="s">
        <v>16112</v>
      </c>
      <c r="E11730" s="87">
        <v>99.55</v>
      </c>
    </row>
    <row r="11731" spans="2:5" ht="50.1" customHeight="1">
      <c r="B11731">
        <v>34388</v>
      </c>
      <c r="C11731" s="5" t="s">
        <v>22545</v>
      </c>
      <c r="D11731" t="s">
        <v>16112</v>
      </c>
      <c r="E11731" s="87">
        <v>141.47999999999999</v>
      </c>
    </row>
    <row r="11732" spans="2:5" ht="50.1" customHeight="1">
      <c r="B11732">
        <v>34387</v>
      </c>
      <c r="C11732" s="5" t="s">
        <v>22546</v>
      </c>
      <c r="D11732" t="s">
        <v>16112</v>
      </c>
      <c r="E11732" s="87">
        <v>229.68</v>
      </c>
    </row>
    <row r="11733" spans="2:5" ht="50.1" customHeight="1">
      <c r="B11733">
        <v>11188</v>
      </c>
      <c r="C11733" s="5" t="s">
        <v>22547</v>
      </c>
      <c r="D11733" t="s">
        <v>16112</v>
      </c>
      <c r="E11733" s="87">
        <v>113.77</v>
      </c>
    </row>
    <row r="11734" spans="2:5" ht="50.1" customHeight="1">
      <c r="B11734">
        <v>11189</v>
      </c>
      <c r="C11734" s="5" t="s">
        <v>22548</v>
      </c>
      <c r="D11734" t="s">
        <v>16112</v>
      </c>
      <c r="E11734" s="87">
        <v>170.66</v>
      </c>
    </row>
    <row r="11735" spans="2:5" ht="50.1" customHeight="1">
      <c r="B11735">
        <v>21107</v>
      </c>
      <c r="C11735" s="5" t="s">
        <v>22549</v>
      </c>
      <c r="D11735" t="s">
        <v>16112</v>
      </c>
      <c r="E11735" s="87">
        <v>122.81</v>
      </c>
    </row>
    <row r="11736" spans="2:5" ht="50.1" customHeight="1">
      <c r="B11736">
        <v>34386</v>
      </c>
      <c r="C11736" s="5" t="s">
        <v>22550</v>
      </c>
      <c r="D11736" t="s">
        <v>16112</v>
      </c>
      <c r="E11736" s="87">
        <v>213.33</v>
      </c>
    </row>
    <row r="11737" spans="2:5" ht="50.1" customHeight="1">
      <c r="B11737">
        <v>10490</v>
      </c>
      <c r="C11737" s="5" t="s">
        <v>22551</v>
      </c>
      <c r="D11737" t="s">
        <v>16112</v>
      </c>
      <c r="E11737" s="87">
        <v>64</v>
      </c>
    </row>
    <row r="11738" spans="2:5" ht="50.1" customHeight="1">
      <c r="B11738">
        <v>10492</v>
      </c>
      <c r="C11738" s="5" t="s">
        <v>22552</v>
      </c>
      <c r="D11738" t="s">
        <v>16112</v>
      </c>
      <c r="E11738" s="87">
        <v>85.33</v>
      </c>
    </row>
    <row r="11739" spans="2:5" ht="50.1" customHeight="1">
      <c r="B11739">
        <v>10493</v>
      </c>
      <c r="C11739" s="5" t="s">
        <v>22553</v>
      </c>
      <c r="D11739" t="s">
        <v>16112</v>
      </c>
      <c r="E11739" s="87">
        <v>99.55</v>
      </c>
    </row>
    <row r="11740" spans="2:5" ht="50.1" customHeight="1">
      <c r="B11740">
        <v>10491</v>
      </c>
      <c r="C11740" s="5" t="s">
        <v>22554</v>
      </c>
      <c r="D11740" t="s">
        <v>16112</v>
      </c>
      <c r="E11740" s="87">
        <v>120.88</v>
      </c>
    </row>
    <row r="11741" spans="2:5" ht="50.1" customHeight="1">
      <c r="B11741">
        <v>34385</v>
      </c>
      <c r="C11741" s="5" t="s">
        <v>22555</v>
      </c>
      <c r="D11741" t="s">
        <v>16112</v>
      </c>
      <c r="E11741" s="87">
        <v>176.35</v>
      </c>
    </row>
    <row r="11742" spans="2:5" ht="50.1" customHeight="1">
      <c r="B11742">
        <v>10499</v>
      </c>
      <c r="C11742" s="5" t="s">
        <v>22556</v>
      </c>
      <c r="D11742" t="s">
        <v>16112</v>
      </c>
      <c r="E11742" s="87">
        <v>71.11</v>
      </c>
    </row>
    <row r="11743" spans="2:5" ht="50.1" customHeight="1">
      <c r="B11743">
        <v>34384</v>
      </c>
      <c r="C11743" s="5" t="s">
        <v>22557</v>
      </c>
      <c r="D11743" t="s">
        <v>16112</v>
      </c>
      <c r="E11743" s="87">
        <v>213.33</v>
      </c>
    </row>
    <row r="11744" spans="2:5" ht="50.1" customHeight="1">
      <c r="B11744">
        <v>11185</v>
      </c>
      <c r="C11744" s="5" t="s">
        <v>22558</v>
      </c>
      <c r="D11744" t="s">
        <v>16112</v>
      </c>
      <c r="E11744" s="87">
        <v>220.44</v>
      </c>
    </row>
    <row r="11745" spans="2:5" ht="50.1" customHeight="1">
      <c r="B11745">
        <v>10507</v>
      </c>
      <c r="C11745" s="5" t="s">
        <v>22559</v>
      </c>
      <c r="D11745" t="s">
        <v>16112</v>
      </c>
      <c r="E11745" s="87">
        <v>190.92</v>
      </c>
    </row>
    <row r="11746" spans="2:5" ht="50.1" customHeight="1">
      <c r="B11746">
        <v>10505</v>
      </c>
      <c r="C11746" s="5" t="s">
        <v>22560</v>
      </c>
      <c r="D11746" t="s">
        <v>16112</v>
      </c>
      <c r="E11746" s="87">
        <v>112.65</v>
      </c>
    </row>
    <row r="11747" spans="2:5" ht="50.1" customHeight="1">
      <c r="B11747">
        <v>10506</v>
      </c>
      <c r="C11747" s="5" t="s">
        <v>22561</v>
      </c>
      <c r="D11747" t="s">
        <v>16112</v>
      </c>
      <c r="E11747" s="87">
        <v>147.06</v>
      </c>
    </row>
    <row r="11748" spans="2:5" ht="50.1" customHeight="1">
      <c r="B11748">
        <v>5031</v>
      </c>
      <c r="C11748" s="5" t="s">
        <v>22562</v>
      </c>
      <c r="D11748" t="s">
        <v>16112</v>
      </c>
      <c r="E11748" s="87">
        <v>206.5</v>
      </c>
    </row>
    <row r="11749" spans="2:5" ht="50.1" customHeight="1">
      <c r="B11749">
        <v>10502</v>
      </c>
      <c r="C11749" s="5" t="s">
        <v>22563</v>
      </c>
      <c r="D11749" t="s">
        <v>16112</v>
      </c>
      <c r="E11749" s="87">
        <v>240.62</v>
      </c>
    </row>
    <row r="11750" spans="2:5" ht="50.1" customHeight="1">
      <c r="B11750">
        <v>10501</v>
      </c>
      <c r="C11750" s="5" t="s">
        <v>22564</v>
      </c>
      <c r="D11750" t="s">
        <v>16112</v>
      </c>
      <c r="E11750" s="87">
        <v>135.94</v>
      </c>
    </row>
    <row r="11751" spans="2:5" ht="50.1" customHeight="1">
      <c r="B11751">
        <v>10503</v>
      </c>
      <c r="C11751" s="5" t="s">
        <v>22565</v>
      </c>
      <c r="D11751" t="s">
        <v>16112</v>
      </c>
      <c r="E11751" s="87">
        <v>183.66</v>
      </c>
    </row>
    <row r="11752" spans="2:5" ht="50.1" customHeight="1">
      <c r="B11752">
        <v>40270</v>
      </c>
      <c r="C11752" s="5" t="s">
        <v>22566</v>
      </c>
      <c r="D11752" t="s">
        <v>16115</v>
      </c>
      <c r="E11752" s="87">
        <v>43.5</v>
      </c>
    </row>
    <row r="11753" spans="2:5" ht="50.1" customHeight="1">
      <c r="B11753">
        <v>20213</v>
      </c>
      <c r="C11753" s="5" t="s">
        <v>22567</v>
      </c>
      <c r="D11753" t="s">
        <v>16115</v>
      </c>
      <c r="E11753" s="87">
        <v>21.23</v>
      </c>
    </row>
    <row r="11754" spans="2:5" ht="50.1" customHeight="1">
      <c r="B11754">
        <v>20211</v>
      </c>
      <c r="C11754" s="5" t="s">
        <v>22568</v>
      </c>
      <c r="D11754" t="s">
        <v>16115</v>
      </c>
      <c r="E11754" s="87">
        <v>31.36</v>
      </c>
    </row>
    <row r="11755" spans="2:5" ht="50.1" customHeight="1">
      <c r="B11755">
        <v>4472</v>
      </c>
      <c r="C11755" s="5" t="s">
        <v>22569</v>
      </c>
      <c r="D11755" t="s">
        <v>16115</v>
      </c>
      <c r="E11755" s="87">
        <v>27.42</v>
      </c>
    </row>
    <row r="11756" spans="2:5" ht="50.1" customHeight="1">
      <c r="B11756">
        <v>35272</v>
      </c>
      <c r="C11756" s="5" t="s">
        <v>22570</v>
      </c>
      <c r="D11756" t="s">
        <v>16115</v>
      </c>
      <c r="E11756" s="87">
        <v>36.01</v>
      </c>
    </row>
    <row r="11757" spans="2:5" ht="50.1" customHeight="1">
      <c r="B11757">
        <v>4448</v>
      </c>
      <c r="C11757" s="5" t="s">
        <v>22571</v>
      </c>
      <c r="D11757" t="s">
        <v>16115</v>
      </c>
      <c r="E11757" s="87">
        <v>18.100000000000001</v>
      </c>
    </row>
    <row r="11758" spans="2:5" ht="50.1" customHeight="1">
      <c r="B11758">
        <v>4425</v>
      </c>
      <c r="C11758" s="5" t="s">
        <v>22572</v>
      </c>
      <c r="D11758" t="s">
        <v>16115</v>
      </c>
      <c r="E11758" s="87">
        <v>20.14</v>
      </c>
    </row>
    <row r="11759" spans="2:5" ht="50.1" customHeight="1">
      <c r="B11759">
        <v>4481</v>
      </c>
      <c r="C11759" s="5" t="s">
        <v>22573</v>
      </c>
      <c r="D11759" t="s">
        <v>16115</v>
      </c>
      <c r="E11759" s="87">
        <v>37.11</v>
      </c>
    </row>
    <row r="11760" spans="2:5" ht="50.1" customHeight="1">
      <c r="B11760">
        <v>34345</v>
      </c>
      <c r="C11760" s="5" t="s">
        <v>22574</v>
      </c>
      <c r="D11760" t="s">
        <v>16113</v>
      </c>
      <c r="E11760" s="87">
        <v>9.89</v>
      </c>
    </row>
    <row r="11761" spans="2:5" ht="50.1" customHeight="1">
      <c r="B11761">
        <v>41096</v>
      </c>
      <c r="C11761" s="5" t="s">
        <v>22575</v>
      </c>
      <c r="D11761" t="s">
        <v>16119</v>
      </c>
      <c r="E11761" s="87">
        <v>1751.65</v>
      </c>
    </row>
    <row r="11762" spans="2:5" ht="50.1" customHeight="1">
      <c r="B11762">
        <v>41776</v>
      </c>
      <c r="C11762" s="5" t="s">
        <v>22576</v>
      </c>
      <c r="D11762" t="s">
        <v>16113</v>
      </c>
      <c r="E11762" s="87">
        <v>13.55</v>
      </c>
    </row>
    <row r="11763" spans="2:5" ht="50.1" customHeight="1">
      <c r="B11763">
        <v>4487</v>
      </c>
      <c r="C11763" s="5" t="s">
        <v>22577</v>
      </c>
      <c r="D11763" t="s">
        <v>16115</v>
      </c>
      <c r="E11763" s="87">
        <v>18</v>
      </c>
    </row>
    <row r="11764" spans="2:5" ht="50.1" customHeight="1">
      <c r="B11764">
        <v>11157</v>
      </c>
      <c r="C11764" s="5" t="s">
        <v>22578</v>
      </c>
      <c r="D11764" t="s">
        <v>6218</v>
      </c>
      <c r="E11764" s="87">
        <v>162.35</v>
      </c>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865"/>
  <sheetViews>
    <sheetView topLeftCell="A2679" zoomScaleNormal="100" workbookViewId="0">
      <selection activeCell="B2688" sqref="B2688"/>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22" customFormat="1"/>
    <row r="3" spans="2:6">
      <c r="B3" s="35" t="s">
        <v>9037</v>
      </c>
      <c r="C3" s="35" t="s">
        <v>6221</v>
      </c>
      <c r="D3" s="36" t="s">
        <v>3</v>
      </c>
      <c r="E3" s="37" t="s">
        <v>43</v>
      </c>
      <c r="F3" s="38" t="s">
        <v>9038</v>
      </c>
    </row>
    <row r="4" spans="2:6">
      <c r="B4" s="39"/>
      <c r="C4" s="39"/>
      <c r="D4" s="40"/>
      <c r="E4" s="39"/>
      <c r="F4" s="41"/>
    </row>
    <row r="5" spans="2:6">
      <c r="B5" s="70" t="s">
        <v>14357</v>
      </c>
      <c r="C5" s="70"/>
      <c r="D5" s="71"/>
      <c r="E5" s="72"/>
      <c r="F5" s="73"/>
    </row>
    <row r="6" spans="2:6">
      <c r="B6" s="74" t="s">
        <v>14358</v>
      </c>
      <c r="C6" s="74" t="s">
        <v>6590</v>
      </c>
      <c r="D6" s="75" t="s">
        <v>14359</v>
      </c>
      <c r="E6" s="72" t="s">
        <v>6289</v>
      </c>
      <c r="F6" s="73">
        <v>1.97</v>
      </c>
    </row>
    <row r="7" spans="2:6">
      <c r="B7" s="74" t="s">
        <v>14360</v>
      </c>
      <c r="C7" s="74" t="s">
        <v>6590</v>
      </c>
      <c r="D7" s="75" t="s">
        <v>14361</v>
      </c>
      <c r="E7" s="72" t="s">
        <v>6289</v>
      </c>
      <c r="F7" s="73">
        <v>1.1299999999999999</v>
      </c>
    </row>
    <row r="8" spans="2:6">
      <c r="B8" s="74" t="s">
        <v>14362</v>
      </c>
      <c r="C8" s="74" t="s">
        <v>6590</v>
      </c>
      <c r="D8" s="75" t="s">
        <v>14363</v>
      </c>
      <c r="E8" s="72" t="s">
        <v>6289</v>
      </c>
      <c r="F8" s="73">
        <v>2.06</v>
      </c>
    </row>
    <row r="9" spans="2:6">
      <c r="B9" s="74" t="s">
        <v>14364</v>
      </c>
      <c r="C9" s="74" t="s">
        <v>6590</v>
      </c>
      <c r="D9" s="75" t="s">
        <v>14365</v>
      </c>
      <c r="E9" s="72" t="s">
        <v>6289</v>
      </c>
      <c r="F9" s="73">
        <v>1.22</v>
      </c>
    </row>
    <row r="10" spans="2:6">
      <c r="B10" s="74" t="s">
        <v>14366</v>
      </c>
      <c r="C10" s="74"/>
      <c r="D10" s="75"/>
      <c r="E10" s="72"/>
      <c r="F10" s="73"/>
    </row>
    <row r="11" spans="2:6" ht="40.5">
      <c r="B11" s="74" t="s">
        <v>14367</v>
      </c>
      <c r="C11" s="74" t="s">
        <v>14368</v>
      </c>
      <c r="D11" s="75" t="s">
        <v>14369</v>
      </c>
      <c r="E11" s="72" t="s">
        <v>6284</v>
      </c>
      <c r="F11" s="73">
        <v>0.28999999999999998</v>
      </c>
    </row>
    <row r="12" spans="2:6">
      <c r="B12" s="74" t="s">
        <v>14370</v>
      </c>
      <c r="C12" s="74" t="s">
        <v>6590</v>
      </c>
      <c r="D12" s="75" t="s">
        <v>14371</v>
      </c>
      <c r="E12" s="72" t="s">
        <v>6595</v>
      </c>
      <c r="F12" s="73">
        <v>23.61</v>
      </c>
    </row>
    <row r="13" spans="2:6">
      <c r="B13" s="74" t="s">
        <v>14372</v>
      </c>
      <c r="C13" s="70" t="s">
        <v>6590</v>
      </c>
      <c r="D13" s="71" t="s">
        <v>14373</v>
      </c>
      <c r="E13" s="72" t="s">
        <v>6595</v>
      </c>
      <c r="F13" s="73">
        <v>17.68</v>
      </c>
    </row>
    <row r="14" spans="2:6">
      <c r="B14" s="74" t="s">
        <v>14374</v>
      </c>
      <c r="C14" s="74" t="s">
        <v>6590</v>
      </c>
      <c r="D14" s="75" t="s">
        <v>8584</v>
      </c>
      <c r="E14" s="72" t="s">
        <v>6595</v>
      </c>
      <c r="F14" s="73">
        <v>33.71</v>
      </c>
    </row>
    <row r="15" spans="2:6">
      <c r="B15" s="74" t="s">
        <v>14375</v>
      </c>
      <c r="C15" s="74" t="s">
        <v>6590</v>
      </c>
      <c r="D15" s="75" t="s">
        <v>14376</v>
      </c>
      <c r="E15" s="72" t="s">
        <v>6595</v>
      </c>
      <c r="F15" s="73">
        <v>25.26</v>
      </c>
    </row>
    <row r="16" spans="2:6">
      <c r="B16" s="74" t="s">
        <v>14377</v>
      </c>
      <c r="C16" s="74" t="s">
        <v>6590</v>
      </c>
      <c r="D16" s="75" t="s">
        <v>14378</v>
      </c>
      <c r="E16" s="72" t="s">
        <v>6284</v>
      </c>
      <c r="F16" s="73">
        <v>0.09</v>
      </c>
    </row>
    <row r="17" spans="2:6" ht="27">
      <c r="B17" s="74" t="s">
        <v>14379</v>
      </c>
      <c r="C17" s="74" t="s">
        <v>6590</v>
      </c>
      <c r="D17" s="75" t="s">
        <v>14380</v>
      </c>
      <c r="E17" s="72" t="s">
        <v>25</v>
      </c>
      <c r="F17" s="73">
        <v>9.25</v>
      </c>
    </row>
    <row r="18" spans="2:6" ht="27">
      <c r="B18" s="74" t="s">
        <v>14381</v>
      </c>
      <c r="C18" s="74" t="s">
        <v>6590</v>
      </c>
      <c r="D18" s="75" t="s">
        <v>14382</v>
      </c>
      <c r="E18" s="72" t="s">
        <v>25</v>
      </c>
      <c r="F18" s="73">
        <v>9.8000000000000007</v>
      </c>
    </row>
    <row r="19" spans="2:6" ht="25.5">
      <c r="B19" s="74" t="s">
        <v>14383</v>
      </c>
      <c r="C19" s="70" t="s">
        <v>6590</v>
      </c>
      <c r="D19" s="71" t="s">
        <v>14384</v>
      </c>
      <c r="E19" s="72" t="s">
        <v>25</v>
      </c>
      <c r="F19" s="73">
        <v>10.35</v>
      </c>
    </row>
    <row r="20" spans="2:6" ht="27">
      <c r="B20" s="74" t="s">
        <v>14385</v>
      </c>
      <c r="C20" s="74" t="s">
        <v>6590</v>
      </c>
      <c r="D20" s="75" t="s">
        <v>14386</v>
      </c>
      <c r="E20" s="72" t="s">
        <v>25</v>
      </c>
      <c r="F20" s="73">
        <v>11.15</v>
      </c>
    </row>
    <row r="21" spans="2:6" ht="27">
      <c r="B21" s="74" t="s">
        <v>14387</v>
      </c>
      <c r="C21" s="74" t="s">
        <v>6590</v>
      </c>
      <c r="D21" s="75" t="s">
        <v>14388</v>
      </c>
      <c r="E21" s="72" t="s">
        <v>25</v>
      </c>
      <c r="F21" s="73">
        <v>11.61</v>
      </c>
    </row>
    <row r="22" spans="2:6" ht="27">
      <c r="B22" s="74" t="s">
        <v>14389</v>
      </c>
      <c r="C22" s="74" t="s">
        <v>6590</v>
      </c>
      <c r="D22" s="75" t="s">
        <v>14390</v>
      </c>
      <c r="E22" s="72" t="s">
        <v>25</v>
      </c>
      <c r="F22" s="73">
        <v>11.94</v>
      </c>
    </row>
    <row r="23" spans="2:6" ht="25.5">
      <c r="B23" s="74" t="s">
        <v>14391</v>
      </c>
      <c r="C23" s="70" t="s">
        <v>6590</v>
      </c>
      <c r="D23" s="71" t="s">
        <v>14392</v>
      </c>
      <c r="E23" s="72" t="s">
        <v>25</v>
      </c>
      <c r="F23" s="73">
        <v>13.45</v>
      </c>
    </row>
    <row r="24" spans="2:6" ht="27">
      <c r="B24" s="74" t="s">
        <v>14393</v>
      </c>
      <c r="C24" s="74" t="s">
        <v>6590</v>
      </c>
      <c r="D24" s="75" t="s">
        <v>14394</v>
      </c>
      <c r="E24" s="72" t="s">
        <v>25</v>
      </c>
      <c r="F24" s="73">
        <v>15.08</v>
      </c>
    </row>
    <row r="25" spans="2:6" ht="27">
      <c r="B25" s="74" t="s">
        <v>14395</v>
      </c>
      <c r="C25" s="74" t="s">
        <v>6590</v>
      </c>
      <c r="D25" s="75" t="s">
        <v>14396</v>
      </c>
      <c r="E25" s="72" t="s">
        <v>25</v>
      </c>
      <c r="F25" s="73">
        <v>15.93</v>
      </c>
    </row>
    <row r="26" spans="2:6" ht="27">
      <c r="B26" s="74" t="s">
        <v>14397</v>
      </c>
      <c r="C26" s="74" t="s">
        <v>6590</v>
      </c>
      <c r="D26" s="75" t="s">
        <v>14398</v>
      </c>
      <c r="E26" s="72" t="s">
        <v>25</v>
      </c>
      <c r="F26" s="73">
        <v>4.75</v>
      </c>
    </row>
    <row r="27" spans="2:6" ht="27">
      <c r="B27" s="74" t="s">
        <v>14399</v>
      </c>
      <c r="C27" s="74" t="s">
        <v>6590</v>
      </c>
      <c r="D27" s="75" t="s">
        <v>14400</v>
      </c>
      <c r="E27" s="72" t="s">
        <v>25</v>
      </c>
      <c r="F27" s="73">
        <v>5.21</v>
      </c>
    </row>
    <row r="28" spans="2:6" ht="27">
      <c r="B28" s="74" t="s">
        <v>14401</v>
      </c>
      <c r="C28" s="74" t="s">
        <v>6590</v>
      </c>
      <c r="D28" s="75" t="s">
        <v>14402</v>
      </c>
      <c r="E28" s="72" t="s">
        <v>25</v>
      </c>
      <c r="F28" s="73">
        <v>6.17</v>
      </c>
    </row>
    <row r="29" spans="2:6" ht="27">
      <c r="B29" s="74" t="s">
        <v>14403</v>
      </c>
      <c r="C29" s="74" t="s">
        <v>6590</v>
      </c>
      <c r="D29" s="75" t="s">
        <v>14404</v>
      </c>
      <c r="E29" s="72" t="s">
        <v>25</v>
      </c>
      <c r="F29" s="73">
        <v>6.5</v>
      </c>
    </row>
    <row r="30" spans="2:6" ht="25.5">
      <c r="B30" s="74" t="s">
        <v>14405</v>
      </c>
      <c r="C30" s="70" t="s">
        <v>6590</v>
      </c>
      <c r="D30" s="71" t="s">
        <v>14406</v>
      </c>
      <c r="E30" s="72" t="s">
        <v>25</v>
      </c>
      <c r="F30" s="73">
        <v>7.27</v>
      </c>
    </row>
    <row r="31" spans="2:6" ht="27">
      <c r="B31" s="74" t="s">
        <v>14407</v>
      </c>
      <c r="C31" s="74" t="s">
        <v>6590</v>
      </c>
      <c r="D31" s="75" t="s">
        <v>14408</v>
      </c>
      <c r="E31" s="72" t="s">
        <v>25</v>
      </c>
      <c r="F31" s="73">
        <v>6.44</v>
      </c>
    </row>
    <row r="32" spans="2:6" ht="27">
      <c r="B32" s="74" t="s">
        <v>14409</v>
      </c>
      <c r="C32" s="74" t="s">
        <v>6590</v>
      </c>
      <c r="D32" s="75" t="s">
        <v>14410</v>
      </c>
      <c r="E32" s="72" t="s">
        <v>25</v>
      </c>
      <c r="F32" s="73">
        <v>7.36</v>
      </c>
    </row>
    <row r="33" spans="2:6" ht="27">
      <c r="B33" s="74" t="s">
        <v>14411</v>
      </c>
      <c r="C33" s="74" t="s">
        <v>6590</v>
      </c>
      <c r="D33" s="75" t="s">
        <v>14412</v>
      </c>
      <c r="E33" s="72" t="s">
        <v>25</v>
      </c>
      <c r="F33" s="73">
        <v>7.87</v>
      </c>
    </row>
    <row r="34" spans="2:6" ht="27">
      <c r="B34" s="74" t="s">
        <v>14413</v>
      </c>
      <c r="C34" s="74" t="s">
        <v>6590</v>
      </c>
      <c r="D34" s="75" t="s">
        <v>14414</v>
      </c>
      <c r="E34" s="72" t="s">
        <v>25</v>
      </c>
      <c r="F34" s="73">
        <v>8.75</v>
      </c>
    </row>
    <row r="35" spans="2:6" ht="27">
      <c r="B35" s="74" t="s">
        <v>14415</v>
      </c>
      <c r="C35" s="74" t="s">
        <v>6590</v>
      </c>
      <c r="D35" s="75" t="s">
        <v>14416</v>
      </c>
      <c r="E35" s="72" t="s">
        <v>25</v>
      </c>
      <c r="F35" s="73">
        <v>9.14</v>
      </c>
    </row>
    <row r="36" spans="2:6" ht="27">
      <c r="B36" s="74" t="s">
        <v>14417</v>
      </c>
      <c r="C36" s="74" t="s">
        <v>6590</v>
      </c>
      <c r="D36" s="75" t="s">
        <v>14418</v>
      </c>
      <c r="E36" s="72" t="s">
        <v>25</v>
      </c>
      <c r="F36" s="73">
        <v>3.25</v>
      </c>
    </row>
    <row r="37" spans="2:6" ht="27">
      <c r="B37" s="74" t="s">
        <v>14419</v>
      </c>
      <c r="C37" s="74" t="s">
        <v>6590</v>
      </c>
      <c r="D37" s="75" t="s">
        <v>14420</v>
      </c>
      <c r="E37" s="72" t="s">
        <v>25</v>
      </c>
      <c r="F37" s="73">
        <v>3.77</v>
      </c>
    </row>
    <row r="38" spans="2:6" ht="27">
      <c r="B38" s="74" t="s">
        <v>14421</v>
      </c>
      <c r="C38" s="74" t="s">
        <v>6590</v>
      </c>
      <c r="D38" s="75" t="s">
        <v>14422</v>
      </c>
      <c r="E38" s="72" t="s">
        <v>25</v>
      </c>
      <c r="F38" s="73">
        <v>4.0199999999999996</v>
      </c>
    </row>
    <row r="39" spans="2:6" ht="27">
      <c r="B39" s="74" t="s">
        <v>14423</v>
      </c>
      <c r="C39" s="74" t="s">
        <v>6590</v>
      </c>
      <c r="D39" s="75" t="s">
        <v>14424</v>
      </c>
      <c r="E39" s="72" t="s">
        <v>25</v>
      </c>
      <c r="F39" s="73">
        <v>4.54</v>
      </c>
    </row>
    <row r="40" spans="2:6" ht="27">
      <c r="B40" s="74" t="s">
        <v>14425</v>
      </c>
      <c r="C40" s="74" t="s">
        <v>6590</v>
      </c>
      <c r="D40" s="75" t="s">
        <v>14426</v>
      </c>
      <c r="E40" s="72" t="s">
        <v>25</v>
      </c>
      <c r="F40" s="73">
        <v>4.7</v>
      </c>
    </row>
    <row r="41" spans="2:6" ht="27">
      <c r="B41" s="74" t="s">
        <v>14427</v>
      </c>
      <c r="C41" s="74" t="s">
        <v>6590</v>
      </c>
      <c r="D41" s="75" t="s">
        <v>14428</v>
      </c>
      <c r="E41" s="72" t="s">
        <v>25</v>
      </c>
      <c r="F41" s="73">
        <v>4.8899999999999997</v>
      </c>
    </row>
    <row r="42" spans="2:6" ht="27">
      <c r="B42" s="74" t="s">
        <v>14429</v>
      </c>
      <c r="C42" s="74" t="s">
        <v>6590</v>
      </c>
      <c r="D42" s="75" t="s">
        <v>14430</v>
      </c>
      <c r="E42" s="72" t="s">
        <v>25</v>
      </c>
      <c r="F42" s="73">
        <v>5.07</v>
      </c>
    </row>
    <row r="43" spans="2:6" ht="27">
      <c r="B43" s="74" t="s">
        <v>14431</v>
      </c>
      <c r="C43" s="74" t="s">
        <v>6590</v>
      </c>
      <c r="D43" s="75" t="s">
        <v>14432</v>
      </c>
      <c r="E43" s="72" t="s">
        <v>25</v>
      </c>
      <c r="F43" s="73">
        <v>5.48</v>
      </c>
    </row>
    <row r="44" spans="2:6" ht="27">
      <c r="B44" s="74" t="s">
        <v>14433</v>
      </c>
      <c r="C44" s="74" t="s">
        <v>6590</v>
      </c>
      <c r="D44" s="75" t="s">
        <v>14434</v>
      </c>
      <c r="E44" s="72" t="s">
        <v>25</v>
      </c>
      <c r="F44" s="73">
        <v>5.62</v>
      </c>
    </row>
    <row r="45" spans="2:6" ht="27">
      <c r="B45" s="74" t="s">
        <v>14435</v>
      </c>
      <c r="C45" s="74" t="s">
        <v>6590</v>
      </c>
      <c r="D45" s="75" t="s">
        <v>14436</v>
      </c>
      <c r="E45" s="72" t="s">
        <v>25</v>
      </c>
      <c r="F45" s="73">
        <v>5.76</v>
      </c>
    </row>
    <row r="46" spans="2:6" ht="27">
      <c r="B46" s="74" t="s">
        <v>14437</v>
      </c>
      <c r="C46" s="74" t="s">
        <v>6590</v>
      </c>
      <c r="D46" s="75" t="s">
        <v>14438</v>
      </c>
      <c r="E46" s="72" t="s">
        <v>25</v>
      </c>
      <c r="F46" s="73">
        <v>6.03</v>
      </c>
    </row>
    <row r="47" spans="2:6" ht="27">
      <c r="B47" s="74" t="s">
        <v>14439</v>
      </c>
      <c r="C47" s="74" t="s">
        <v>6590</v>
      </c>
      <c r="D47" s="75" t="s">
        <v>14440</v>
      </c>
      <c r="E47" s="72" t="s">
        <v>25</v>
      </c>
      <c r="F47" s="73">
        <v>6.51</v>
      </c>
    </row>
    <row r="48" spans="2:6" ht="27">
      <c r="B48" s="74" t="s">
        <v>14441</v>
      </c>
      <c r="C48" s="74" t="s">
        <v>6590</v>
      </c>
      <c r="D48" s="75" t="s">
        <v>14442</v>
      </c>
      <c r="E48" s="72" t="s">
        <v>25</v>
      </c>
      <c r="F48" s="73">
        <v>7.23</v>
      </c>
    </row>
    <row r="49" spans="2:6" ht="27">
      <c r="B49" s="74" t="s">
        <v>14443</v>
      </c>
      <c r="C49" s="74" t="s">
        <v>6590</v>
      </c>
      <c r="D49" s="75" t="s">
        <v>14444</v>
      </c>
      <c r="E49" s="72" t="s">
        <v>25</v>
      </c>
      <c r="F49" s="73">
        <v>4.28</v>
      </c>
    </row>
    <row r="50" spans="2:6" ht="27">
      <c r="B50" s="74" t="s">
        <v>14445</v>
      </c>
      <c r="C50" s="74" t="s">
        <v>6590</v>
      </c>
      <c r="D50" s="75" t="s">
        <v>14446</v>
      </c>
      <c r="E50" s="72" t="s">
        <v>25</v>
      </c>
      <c r="F50" s="73">
        <v>4.9400000000000004</v>
      </c>
    </row>
    <row r="51" spans="2:6" ht="27">
      <c r="B51" s="74" t="s">
        <v>14447</v>
      </c>
      <c r="C51" s="74" t="s">
        <v>6590</v>
      </c>
      <c r="D51" s="75" t="s">
        <v>14448</v>
      </c>
      <c r="E51" s="72" t="s">
        <v>25</v>
      </c>
      <c r="F51" s="73">
        <v>5.24</v>
      </c>
    </row>
    <row r="52" spans="2:6" ht="27">
      <c r="B52" s="74" t="s">
        <v>14449</v>
      </c>
      <c r="C52" s="74" t="s">
        <v>6590</v>
      </c>
      <c r="D52" s="75" t="s">
        <v>14450</v>
      </c>
      <c r="E52" s="72" t="s">
        <v>25</v>
      </c>
      <c r="F52" s="73">
        <v>5.56</v>
      </c>
    </row>
    <row r="53" spans="2:6" ht="27">
      <c r="B53" s="74" t="s">
        <v>14451</v>
      </c>
      <c r="C53" s="74" t="s">
        <v>6590</v>
      </c>
      <c r="D53" s="75" t="s">
        <v>14452</v>
      </c>
      <c r="E53" s="72" t="s">
        <v>25</v>
      </c>
      <c r="F53" s="73">
        <v>6.09</v>
      </c>
    </row>
    <row r="54" spans="2:6" ht="27">
      <c r="B54" s="74" t="s">
        <v>14453</v>
      </c>
      <c r="C54" s="74" t="s">
        <v>6590</v>
      </c>
      <c r="D54" s="75" t="s">
        <v>14454</v>
      </c>
      <c r="E54" s="72" t="s">
        <v>25</v>
      </c>
      <c r="F54" s="73">
        <v>6.31</v>
      </c>
    </row>
    <row r="55" spans="2:6" ht="27">
      <c r="B55" s="74" t="s">
        <v>14455</v>
      </c>
      <c r="C55" s="74" t="s">
        <v>6590</v>
      </c>
      <c r="D55" s="75" t="s">
        <v>14456</v>
      </c>
      <c r="E55" s="72" t="s">
        <v>25</v>
      </c>
      <c r="F55" s="73">
        <v>6.52</v>
      </c>
    </row>
    <row r="56" spans="2:6" ht="27">
      <c r="B56" s="74" t="s">
        <v>14457</v>
      </c>
      <c r="C56" s="74" t="s">
        <v>6590</v>
      </c>
      <c r="D56" s="75" t="s">
        <v>14458</v>
      </c>
      <c r="E56" s="72" t="s">
        <v>25</v>
      </c>
      <c r="F56" s="73">
        <v>6.71</v>
      </c>
    </row>
    <row r="57" spans="2:6" ht="27">
      <c r="B57" s="74" t="s">
        <v>14459</v>
      </c>
      <c r="C57" s="74" t="s">
        <v>6590</v>
      </c>
      <c r="D57" s="75" t="s">
        <v>14460</v>
      </c>
      <c r="E57" s="72" t="s">
        <v>25</v>
      </c>
      <c r="F57" s="73">
        <v>6.88</v>
      </c>
    </row>
    <row r="58" spans="2:6" ht="27">
      <c r="B58" s="74" t="s">
        <v>14461</v>
      </c>
      <c r="C58" s="74" t="s">
        <v>6590</v>
      </c>
      <c r="D58" s="75" t="s">
        <v>14462</v>
      </c>
      <c r="E58" s="72" t="s">
        <v>25</v>
      </c>
      <c r="F58" s="73">
        <v>7.38</v>
      </c>
    </row>
    <row r="59" spans="2:6" ht="27">
      <c r="B59" s="74" t="s">
        <v>14463</v>
      </c>
      <c r="C59" s="74" t="s">
        <v>6590</v>
      </c>
      <c r="D59" s="75" t="s">
        <v>14464</v>
      </c>
      <c r="E59" s="72" t="s">
        <v>25</v>
      </c>
      <c r="F59" s="73">
        <v>7.7</v>
      </c>
    </row>
    <row r="60" spans="2:6" ht="27">
      <c r="B60" s="74" t="s">
        <v>14465</v>
      </c>
      <c r="C60" s="74" t="s">
        <v>6590</v>
      </c>
      <c r="D60" s="75" t="s">
        <v>14466</v>
      </c>
      <c r="E60" s="72" t="s">
        <v>25</v>
      </c>
      <c r="F60" s="73">
        <v>7.97</v>
      </c>
    </row>
    <row r="61" spans="2:6" ht="25.5">
      <c r="B61" s="74" t="s">
        <v>14467</v>
      </c>
      <c r="C61" s="70" t="s">
        <v>6590</v>
      </c>
      <c r="D61" s="71" t="s">
        <v>14468</v>
      </c>
      <c r="E61" s="72" t="s">
        <v>25</v>
      </c>
      <c r="F61" s="73">
        <v>8.8699999999999992</v>
      </c>
    </row>
    <row r="62" spans="2:6" ht="27">
      <c r="B62" s="74" t="s">
        <v>14469</v>
      </c>
      <c r="C62" s="74" t="s">
        <v>6590</v>
      </c>
      <c r="D62" s="75" t="s">
        <v>14470</v>
      </c>
      <c r="E62" s="72" t="s">
        <v>25</v>
      </c>
      <c r="F62" s="73">
        <v>26.84</v>
      </c>
    </row>
    <row r="63" spans="2:6" ht="27">
      <c r="B63" s="74" t="s">
        <v>14471</v>
      </c>
      <c r="C63" s="74" t="s">
        <v>6590</v>
      </c>
      <c r="D63" s="75" t="s">
        <v>14472</v>
      </c>
      <c r="E63" s="72" t="s">
        <v>25</v>
      </c>
      <c r="F63" s="73">
        <v>28.04</v>
      </c>
    </row>
    <row r="64" spans="2:6" ht="27">
      <c r="B64" s="74" t="s">
        <v>14473</v>
      </c>
      <c r="C64" s="74" t="s">
        <v>6590</v>
      </c>
      <c r="D64" s="75" t="s">
        <v>14474</v>
      </c>
      <c r="E64" s="72" t="s">
        <v>25</v>
      </c>
      <c r="F64" s="73">
        <v>28.63</v>
      </c>
    </row>
    <row r="65" spans="2:6" ht="27">
      <c r="B65" s="74" t="s">
        <v>14475</v>
      </c>
      <c r="C65" s="74" t="s">
        <v>6590</v>
      </c>
      <c r="D65" s="75" t="s">
        <v>14476</v>
      </c>
      <c r="E65" s="72" t="s">
        <v>25</v>
      </c>
      <c r="F65" s="73">
        <v>29.82</v>
      </c>
    </row>
    <row r="66" spans="2:6" ht="27">
      <c r="B66" s="74" t="s">
        <v>14477</v>
      </c>
      <c r="C66" s="74" t="s">
        <v>6590</v>
      </c>
      <c r="D66" s="75" t="s">
        <v>14478</v>
      </c>
      <c r="E66" s="72" t="s">
        <v>25</v>
      </c>
      <c r="F66" s="73">
        <v>30.41</v>
      </c>
    </row>
    <row r="67" spans="2:6" ht="27">
      <c r="B67" s="74" t="s">
        <v>14479</v>
      </c>
      <c r="C67" s="74" t="s">
        <v>6590</v>
      </c>
      <c r="D67" s="75" t="s">
        <v>14480</v>
      </c>
      <c r="E67" s="72" t="s">
        <v>25</v>
      </c>
      <c r="F67" s="73">
        <v>30.86</v>
      </c>
    </row>
    <row r="68" spans="2:6" ht="27">
      <c r="B68" s="74" t="s">
        <v>14481</v>
      </c>
      <c r="C68" s="74" t="s">
        <v>6590</v>
      </c>
      <c r="D68" s="75" t="s">
        <v>14482</v>
      </c>
      <c r="E68" s="72" t="s">
        <v>25</v>
      </c>
      <c r="F68" s="73">
        <v>32.03</v>
      </c>
    </row>
    <row r="69" spans="2:6" ht="27">
      <c r="B69" s="74" t="s">
        <v>14483</v>
      </c>
      <c r="C69" s="74" t="s">
        <v>6590</v>
      </c>
      <c r="D69" s="75" t="s">
        <v>14484</v>
      </c>
      <c r="E69" s="72" t="s">
        <v>25</v>
      </c>
      <c r="F69" s="73">
        <v>32.6</v>
      </c>
    </row>
    <row r="70" spans="2:6" ht="27">
      <c r="B70" s="74" t="s">
        <v>14485</v>
      </c>
      <c r="C70" s="74" t="s">
        <v>6590</v>
      </c>
      <c r="D70" s="75" t="s">
        <v>14486</v>
      </c>
      <c r="E70" s="72" t="s">
        <v>25</v>
      </c>
      <c r="F70" s="73">
        <v>33.159999999999997</v>
      </c>
    </row>
    <row r="71" spans="2:6" ht="27">
      <c r="B71" s="74" t="s">
        <v>14487</v>
      </c>
      <c r="C71" s="74" t="s">
        <v>6590</v>
      </c>
      <c r="D71" s="75" t="s">
        <v>14488</v>
      </c>
      <c r="E71" s="72" t="s">
        <v>25</v>
      </c>
      <c r="F71" s="73">
        <v>34.33</v>
      </c>
    </row>
    <row r="72" spans="2:6" ht="27">
      <c r="B72" s="74" t="s">
        <v>14489</v>
      </c>
      <c r="C72" s="74" t="s">
        <v>6590</v>
      </c>
      <c r="D72" s="75" t="s">
        <v>14490</v>
      </c>
      <c r="E72" s="72" t="s">
        <v>25</v>
      </c>
      <c r="F72" s="73">
        <v>35.08</v>
      </c>
    </row>
    <row r="73" spans="2:6" ht="27">
      <c r="B73" s="74" t="s">
        <v>14491</v>
      </c>
      <c r="C73" s="74" t="s">
        <v>6590</v>
      </c>
      <c r="D73" s="75" t="s">
        <v>14492</v>
      </c>
      <c r="E73" s="72" t="s">
        <v>25</v>
      </c>
      <c r="F73" s="73">
        <v>36.479999999999997</v>
      </c>
    </row>
    <row r="74" spans="2:6" ht="27">
      <c r="B74" s="74" t="s">
        <v>14493</v>
      </c>
      <c r="C74" s="74" t="s">
        <v>6590</v>
      </c>
      <c r="D74" s="75" t="s">
        <v>14494</v>
      </c>
      <c r="E74" s="72" t="s">
        <v>25</v>
      </c>
      <c r="F74" s="73">
        <v>37.479999999999997</v>
      </c>
    </row>
    <row r="75" spans="2:6">
      <c r="B75" s="74" t="s">
        <v>14495</v>
      </c>
      <c r="C75" s="74" t="s">
        <v>14496</v>
      </c>
      <c r="D75" s="75" t="s">
        <v>14497</v>
      </c>
      <c r="E75" s="72" t="s">
        <v>25</v>
      </c>
      <c r="F75" s="73">
        <v>2.78</v>
      </c>
    </row>
    <row r="76" spans="2:6" ht="27">
      <c r="B76" s="74" t="s">
        <v>14498</v>
      </c>
      <c r="C76" s="74" t="s">
        <v>6590</v>
      </c>
      <c r="D76" s="75" t="s">
        <v>14499</v>
      </c>
      <c r="E76" s="72" t="s">
        <v>25</v>
      </c>
      <c r="F76" s="73">
        <v>1.93</v>
      </c>
    </row>
    <row r="77" spans="2:6" ht="27">
      <c r="B77" s="74" t="s">
        <v>14500</v>
      </c>
      <c r="C77" s="74" t="s">
        <v>6590</v>
      </c>
      <c r="D77" s="75" t="s">
        <v>14501</v>
      </c>
      <c r="E77" s="72" t="s">
        <v>25</v>
      </c>
      <c r="F77" s="73">
        <v>4.0199999999999996</v>
      </c>
    </row>
    <row r="78" spans="2:6" ht="27">
      <c r="B78" s="74" t="s">
        <v>14502</v>
      </c>
      <c r="C78" s="74" t="s">
        <v>14503</v>
      </c>
      <c r="D78" s="75" t="s">
        <v>14504</v>
      </c>
      <c r="E78" s="72" t="s">
        <v>25</v>
      </c>
      <c r="F78" s="73">
        <v>3.62</v>
      </c>
    </row>
    <row r="79" spans="2:6" ht="27">
      <c r="B79" s="74" t="s">
        <v>14505</v>
      </c>
      <c r="C79" s="74" t="s">
        <v>14506</v>
      </c>
      <c r="D79" s="75" t="s">
        <v>14507</v>
      </c>
      <c r="E79" s="72" t="s">
        <v>25</v>
      </c>
      <c r="F79" s="73">
        <v>3.91</v>
      </c>
    </row>
    <row r="80" spans="2:6" ht="27">
      <c r="B80" s="74" t="s">
        <v>14508</v>
      </c>
      <c r="C80" s="74" t="s">
        <v>14509</v>
      </c>
      <c r="D80" s="75" t="s">
        <v>14510</v>
      </c>
      <c r="E80" s="72" t="s">
        <v>25</v>
      </c>
      <c r="F80" s="73">
        <v>4.42</v>
      </c>
    </row>
    <row r="81" spans="2:6" ht="27">
      <c r="B81" s="74" t="s">
        <v>14511</v>
      </c>
      <c r="C81" s="74" t="s">
        <v>14512</v>
      </c>
      <c r="D81" s="75" t="s">
        <v>14513</v>
      </c>
      <c r="E81" s="72" t="s">
        <v>25</v>
      </c>
      <c r="F81" s="73">
        <v>4.72</v>
      </c>
    </row>
    <row r="82" spans="2:6" ht="27">
      <c r="B82" s="74" t="s">
        <v>14514</v>
      </c>
      <c r="C82" s="74" t="s">
        <v>14515</v>
      </c>
      <c r="D82" s="75" t="s">
        <v>14516</v>
      </c>
      <c r="E82" s="72" t="s">
        <v>25</v>
      </c>
      <c r="F82" s="73">
        <v>5.23</v>
      </c>
    </row>
    <row r="83" spans="2:6" ht="27">
      <c r="B83" s="74" t="s">
        <v>14517</v>
      </c>
      <c r="C83" s="74" t="s">
        <v>14518</v>
      </c>
      <c r="D83" s="75" t="s">
        <v>14519</v>
      </c>
      <c r="E83" s="72" t="s">
        <v>25</v>
      </c>
      <c r="F83" s="73">
        <v>5.45</v>
      </c>
    </row>
    <row r="84" spans="2:6" ht="27">
      <c r="B84" s="74" t="s">
        <v>14520</v>
      </c>
      <c r="C84" s="74" t="s">
        <v>14521</v>
      </c>
      <c r="D84" s="75" t="s">
        <v>14522</v>
      </c>
      <c r="E84" s="72" t="s">
        <v>25</v>
      </c>
      <c r="F84" s="73">
        <v>5.95</v>
      </c>
    </row>
    <row r="85" spans="2:6" ht="27">
      <c r="B85" s="74" t="s">
        <v>14523</v>
      </c>
      <c r="C85" s="74" t="s">
        <v>14524</v>
      </c>
      <c r="D85" s="75" t="s">
        <v>14525</v>
      </c>
      <c r="E85" s="72" t="s">
        <v>25</v>
      </c>
      <c r="F85" s="73">
        <v>6.23</v>
      </c>
    </row>
    <row r="86" spans="2:6" ht="27">
      <c r="B86" s="74" t="s">
        <v>14526</v>
      </c>
      <c r="C86" s="74" t="s">
        <v>14527</v>
      </c>
      <c r="D86" s="75" t="s">
        <v>14528</v>
      </c>
      <c r="E86" s="72" t="s">
        <v>25</v>
      </c>
      <c r="F86" s="73">
        <v>6.73</v>
      </c>
    </row>
    <row r="87" spans="2:6" ht="27">
      <c r="B87" s="74" t="s">
        <v>14529</v>
      </c>
      <c r="C87" s="74" t="s">
        <v>14530</v>
      </c>
      <c r="D87" s="75" t="s">
        <v>14531</v>
      </c>
      <c r="E87" s="72" t="s">
        <v>25</v>
      </c>
      <c r="F87" s="73">
        <v>7.01</v>
      </c>
    </row>
    <row r="88" spans="2:6" ht="27">
      <c r="B88" s="74" t="s">
        <v>14532</v>
      </c>
      <c r="C88" s="74" t="s">
        <v>6590</v>
      </c>
      <c r="D88" s="75" t="s">
        <v>14533</v>
      </c>
      <c r="E88" s="72" t="s">
        <v>25</v>
      </c>
      <c r="F88" s="73">
        <v>7.6</v>
      </c>
    </row>
    <row r="89" spans="2:6" ht="27">
      <c r="B89" s="74" t="s">
        <v>14534</v>
      </c>
      <c r="C89" s="74" t="s">
        <v>6590</v>
      </c>
      <c r="D89" s="75" t="s">
        <v>14535</v>
      </c>
      <c r="E89" s="72" t="s">
        <v>25</v>
      </c>
      <c r="F89" s="73">
        <v>8.2100000000000009</v>
      </c>
    </row>
    <row r="90" spans="2:6" ht="27">
      <c r="B90" s="74" t="s">
        <v>14536</v>
      </c>
      <c r="C90" s="74" t="s">
        <v>14537</v>
      </c>
      <c r="D90" s="75" t="s">
        <v>14538</v>
      </c>
      <c r="E90" s="72" t="s">
        <v>25</v>
      </c>
      <c r="F90" s="73">
        <v>9.17</v>
      </c>
    </row>
    <row r="91" spans="2:6">
      <c r="B91" s="74" t="s">
        <v>14539</v>
      </c>
      <c r="C91" s="74" t="s">
        <v>14540</v>
      </c>
      <c r="D91" s="75" t="s">
        <v>14541</v>
      </c>
      <c r="E91" s="72" t="s">
        <v>25</v>
      </c>
      <c r="F91" s="73">
        <v>44.98</v>
      </c>
    </row>
    <row r="92" spans="2:6">
      <c r="B92" s="74" t="s">
        <v>14542</v>
      </c>
      <c r="C92" s="74" t="s">
        <v>14543</v>
      </c>
      <c r="D92" s="75" t="s">
        <v>14544</v>
      </c>
      <c r="E92" s="72" t="s">
        <v>25</v>
      </c>
      <c r="F92" s="73">
        <v>56.8</v>
      </c>
    </row>
    <row r="93" spans="2:6">
      <c r="B93" s="74" t="s">
        <v>14545</v>
      </c>
      <c r="C93" s="74" t="s">
        <v>6590</v>
      </c>
      <c r="D93" s="75" t="s">
        <v>14546</v>
      </c>
      <c r="E93" s="72" t="s">
        <v>25</v>
      </c>
      <c r="F93" s="73">
        <v>54.61</v>
      </c>
    </row>
    <row r="94" spans="2:6">
      <c r="B94" s="74" t="s">
        <v>14547</v>
      </c>
      <c r="C94" s="74" t="s">
        <v>6590</v>
      </c>
      <c r="D94" s="75" t="s">
        <v>14548</v>
      </c>
      <c r="E94" s="72" t="s">
        <v>25</v>
      </c>
      <c r="F94" s="73">
        <v>87.16</v>
      </c>
    </row>
    <row r="95" spans="2:6" ht="27">
      <c r="B95" s="74" t="s">
        <v>14549</v>
      </c>
      <c r="C95" s="74" t="s">
        <v>6590</v>
      </c>
      <c r="D95" s="75" t="s">
        <v>14550</v>
      </c>
      <c r="E95" s="72" t="s">
        <v>25</v>
      </c>
      <c r="F95" s="73">
        <v>6.75</v>
      </c>
    </row>
    <row r="96" spans="2:6" ht="27">
      <c r="B96" s="74" t="s">
        <v>14551</v>
      </c>
      <c r="C96" s="74" t="s">
        <v>14552</v>
      </c>
      <c r="D96" s="75" t="s">
        <v>14553</v>
      </c>
      <c r="E96" s="72" t="s">
        <v>25</v>
      </c>
      <c r="F96" s="73">
        <v>5.87</v>
      </c>
    </row>
    <row r="97" spans="2:6" ht="27">
      <c r="B97" s="74" t="s">
        <v>14554</v>
      </c>
      <c r="C97" s="74" t="s">
        <v>14555</v>
      </c>
      <c r="D97" s="75" t="s">
        <v>14556</v>
      </c>
      <c r="E97" s="72" t="s">
        <v>25</v>
      </c>
      <c r="F97" s="73">
        <v>7.47</v>
      </c>
    </row>
    <row r="98" spans="2:6" ht="27">
      <c r="B98" s="74" t="s">
        <v>6232</v>
      </c>
      <c r="C98" s="74" t="s">
        <v>6590</v>
      </c>
      <c r="D98" s="75" t="s">
        <v>6231</v>
      </c>
      <c r="E98" s="72" t="s">
        <v>25</v>
      </c>
      <c r="F98" s="73">
        <v>78.81</v>
      </c>
    </row>
    <row r="99" spans="2:6" ht="27">
      <c r="B99" s="74" t="s">
        <v>14557</v>
      </c>
      <c r="C99" s="74" t="s">
        <v>14558</v>
      </c>
      <c r="D99" s="75" t="s">
        <v>14559</v>
      </c>
      <c r="E99" s="72" t="s">
        <v>25</v>
      </c>
      <c r="F99" s="73">
        <v>313.77</v>
      </c>
    </row>
    <row r="100" spans="2:6" ht="27">
      <c r="B100" s="74" t="s">
        <v>14560</v>
      </c>
      <c r="C100" s="74" t="s">
        <v>14561</v>
      </c>
      <c r="D100" s="75" t="s">
        <v>14562</v>
      </c>
      <c r="E100" s="72" t="s">
        <v>25</v>
      </c>
      <c r="F100" s="73">
        <v>351.44</v>
      </c>
    </row>
    <row r="101" spans="2:6">
      <c r="B101" s="74" t="s">
        <v>14563</v>
      </c>
      <c r="C101" s="74" t="s">
        <v>6590</v>
      </c>
      <c r="D101" s="75" t="s">
        <v>14564</v>
      </c>
      <c r="E101" s="72" t="s">
        <v>25</v>
      </c>
      <c r="F101" s="73">
        <v>52</v>
      </c>
    </row>
    <row r="102" spans="2:6" ht="27">
      <c r="B102" s="74" t="s">
        <v>14565</v>
      </c>
      <c r="C102" s="74" t="s">
        <v>14566</v>
      </c>
      <c r="D102" s="75" t="s">
        <v>14567</v>
      </c>
      <c r="E102" s="72" t="s">
        <v>6284</v>
      </c>
      <c r="F102" s="73">
        <v>135.56</v>
      </c>
    </row>
    <row r="103" spans="2:6" ht="27">
      <c r="B103" s="74" t="s">
        <v>14568</v>
      </c>
      <c r="C103" s="74" t="s">
        <v>6590</v>
      </c>
      <c r="D103" s="75" t="s">
        <v>14569</v>
      </c>
      <c r="E103" s="72" t="s">
        <v>25</v>
      </c>
      <c r="F103" s="73">
        <v>87.42</v>
      </c>
    </row>
    <row r="104" spans="2:6" ht="27">
      <c r="B104" s="74" t="s">
        <v>14570</v>
      </c>
      <c r="C104" s="74" t="s">
        <v>6590</v>
      </c>
      <c r="D104" s="75" t="s">
        <v>14571</v>
      </c>
      <c r="E104" s="72" t="s">
        <v>25</v>
      </c>
      <c r="F104" s="73">
        <v>163</v>
      </c>
    </row>
    <row r="105" spans="2:6">
      <c r="B105" s="74" t="s">
        <v>14572</v>
      </c>
      <c r="C105" s="74" t="s">
        <v>6590</v>
      </c>
      <c r="D105" s="75" t="s">
        <v>14573</v>
      </c>
      <c r="E105" s="72" t="s">
        <v>25</v>
      </c>
      <c r="F105" s="73">
        <v>158.91</v>
      </c>
    </row>
    <row r="106" spans="2:6">
      <c r="B106" s="74" t="s">
        <v>14574</v>
      </c>
      <c r="C106" s="74" t="s">
        <v>6590</v>
      </c>
      <c r="D106" s="75" t="s">
        <v>14575</v>
      </c>
      <c r="E106" s="72" t="s">
        <v>25</v>
      </c>
      <c r="F106" s="73">
        <v>25.76</v>
      </c>
    </row>
    <row r="107" spans="2:6">
      <c r="B107" s="74" t="s">
        <v>14576</v>
      </c>
      <c r="C107" s="74" t="s">
        <v>6590</v>
      </c>
      <c r="D107" s="75" t="s">
        <v>14577</v>
      </c>
      <c r="E107" s="72" t="s">
        <v>25</v>
      </c>
      <c r="F107" s="73">
        <v>32.92</v>
      </c>
    </row>
    <row r="108" spans="2:6">
      <c r="B108" s="74" t="s">
        <v>14578</v>
      </c>
      <c r="C108" s="74" t="s">
        <v>6590</v>
      </c>
      <c r="D108" s="75" t="s">
        <v>14579</v>
      </c>
      <c r="E108" s="72" t="s">
        <v>6284</v>
      </c>
      <c r="F108" s="73">
        <v>2.82</v>
      </c>
    </row>
    <row r="109" spans="2:6">
      <c r="B109" s="74" t="s">
        <v>14580</v>
      </c>
      <c r="C109" s="74" t="s">
        <v>14581</v>
      </c>
      <c r="D109" s="75" t="s">
        <v>14582</v>
      </c>
      <c r="E109" s="72" t="s">
        <v>6284</v>
      </c>
      <c r="F109" s="73">
        <v>0.04</v>
      </c>
    </row>
    <row r="110" spans="2:6">
      <c r="B110" s="74" t="s">
        <v>14583</v>
      </c>
      <c r="C110" s="74" t="s">
        <v>6590</v>
      </c>
      <c r="D110" s="75" t="s">
        <v>14584</v>
      </c>
      <c r="E110" s="72" t="s">
        <v>25</v>
      </c>
      <c r="F110" s="73">
        <v>4.9800000000000004</v>
      </c>
    </row>
    <row r="111" spans="2:6">
      <c r="B111" s="74" t="s">
        <v>14585</v>
      </c>
      <c r="C111" s="74" t="s">
        <v>6590</v>
      </c>
      <c r="D111" s="75" t="s">
        <v>14586</v>
      </c>
      <c r="E111" s="72" t="s">
        <v>25</v>
      </c>
      <c r="F111" s="73">
        <v>2.12</v>
      </c>
    </row>
    <row r="112" spans="2:6">
      <c r="B112" s="74" t="s">
        <v>14587</v>
      </c>
      <c r="C112" s="74" t="s">
        <v>6590</v>
      </c>
      <c r="D112" s="75" t="s">
        <v>14588</v>
      </c>
      <c r="E112" s="72" t="s">
        <v>25</v>
      </c>
      <c r="F112" s="73">
        <v>2.62</v>
      </c>
    </row>
    <row r="113" spans="2:6">
      <c r="B113" s="74" t="s">
        <v>14589</v>
      </c>
      <c r="C113" s="74" t="s">
        <v>6590</v>
      </c>
      <c r="D113" s="75" t="s">
        <v>14590</v>
      </c>
      <c r="E113" s="72" t="s">
        <v>25</v>
      </c>
      <c r="F113" s="73">
        <v>3.02</v>
      </c>
    </row>
    <row r="114" spans="2:6">
      <c r="B114" s="74" t="s">
        <v>14591</v>
      </c>
      <c r="C114" s="70" t="s">
        <v>6590</v>
      </c>
      <c r="D114" s="71" t="s">
        <v>14592</v>
      </c>
      <c r="E114" s="72" t="s">
        <v>25</v>
      </c>
      <c r="F114" s="73">
        <v>3.13</v>
      </c>
    </row>
    <row r="115" spans="2:6">
      <c r="B115" s="74" t="s">
        <v>14593</v>
      </c>
      <c r="C115" s="74" t="s">
        <v>6590</v>
      </c>
      <c r="D115" s="75" t="s">
        <v>14594</v>
      </c>
      <c r="E115" s="72" t="s">
        <v>25</v>
      </c>
      <c r="F115" s="73">
        <v>3.22</v>
      </c>
    </row>
    <row r="116" spans="2:6">
      <c r="B116" s="74" t="s">
        <v>14595</v>
      </c>
      <c r="C116" s="74" t="s">
        <v>6590</v>
      </c>
      <c r="D116" s="75" t="s">
        <v>14596</v>
      </c>
      <c r="E116" s="72" t="s">
        <v>25</v>
      </c>
      <c r="F116" s="73">
        <v>4.38</v>
      </c>
    </row>
    <row r="117" spans="2:6" ht="27">
      <c r="B117" s="74" t="s">
        <v>14597</v>
      </c>
      <c r="C117" s="74" t="s">
        <v>6590</v>
      </c>
      <c r="D117" s="75" t="s">
        <v>14598</v>
      </c>
      <c r="E117" s="72" t="s">
        <v>25</v>
      </c>
      <c r="F117" s="73">
        <v>3.61</v>
      </c>
    </row>
    <row r="118" spans="2:6">
      <c r="B118" s="74" t="s">
        <v>14599</v>
      </c>
      <c r="C118" s="74" t="s">
        <v>6590</v>
      </c>
      <c r="D118" s="75" t="s">
        <v>14600</v>
      </c>
      <c r="E118" s="72" t="s">
        <v>25</v>
      </c>
      <c r="F118" s="73">
        <v>0.17</v>
      </c>
    </row>
    <row r="119" spans="2:6">
      <c r="B119" s="74" t="s">
        <v>14601</v>
      </c>
      <c r="C119" s="70"/>
      <c r="D119" s="71"/>
      <c r="E119" s="76"/>
      <c r="F119" s="73"/>
    </row>
    <row r="120" spans="2:6" ht="40.5">
      <c r="B120" s="74" t="s">
        <v>14602</v>
      </c>
      <c r="C120" s="74" t="s">
        <v>6590</v>
      </c>
      <c r="D120" s="75" t="s">
        <v>14603</v>
      </c>
      <c r="E120" s="72" t="s">
        <v>6462</v>
      </c>
      <c r="F120" s="73">
        <v>155.6</v>
      </c>
    </row>
    <row r="121" spans="2:6" ht="40.5">
      <c r="B121" s="74" t="s">
        <v>14604</v>
      </c>
      <c r="C121" s="74" t="s">
        <v>6590</v>
      </c>
      <c r="D121" s="75" t="s">
        <v>14605</v>
      </c>
      <c r="E121" s="72" t="s">
        <v>6462</v>
      </c>
      <c r="F121" s="73">
        <v>248.52</v>
      </c>
    </row>
    <row r="122" spans="2:6" ht="40.5">
      <c r="B122" s="74" t="s">
        <v>14606</v>
      </c>
      <c r="C122" s="74" t="s">
        <v>6590</v>
      </c>
      <c r="D122" s="75" t="s">
        <v>14607</v>
      </c>
      <c r="E122" s="72" t="s">
        <v>6462</v>
      </c>
      <c r="F122" s="73">
        <v>378.26</v>
      </c>
    </row>
    <row r="123" spans="2:6" ht="40.5">
      <c r="B123" s="74" t="s">
        <v>14608</v>
      </c>
      <c r="C123" s="74" t="s">
        <v>6590</v>
      </c>
      <c r="D123" s="75" t="s">
        <v>14609</v>
      </c>
      <c r="E123" s="72" t="s">
        <v>6462</v>
      </c>
      <c r="F123" s="73">
        <v>571.65</v>
      </c>
    </row>
    <row r="124" spans="2:6" ht="40.5">
      <c r="B124" s="74" t="s">
        <v>14610</v>
      </c>
      <c r="C124" s="74" t="s">
        <v>6590</v>
      </c>
      <c r="D124" s="75" t="s">
        <v>14611</v>
      </c>
      <c r="E124" s="72" t="s">
        <v>6462</v>
      </c>
      <c r="F124" s="73">
        <v>749.04</v>
      </c>
    </row>
    <row r="125" spans="2:6" ht="40.5">
      <c r="B125" s="74" t="s">
        <v>14612</v>
      </c>
      <c r="C125" s="74" t="s">
        <v>6590</v>
      </c>
      <c r="D125" s="75" t="s">
        <v>14613</v>
      </c>
      <c r="E125" s="72" t="s">
        <v>6462</v>
      </c>
      <c r="F125" s="73">
        <v>1088.47</v>
      </c>
    </row>
    <row r="126" spans="2:6" ht="38.25">
      <c r="B126" s="74" t="s">
        <v>14614</v>
      </c>
      <c r="C126" s="70" t="s">
        <v>6590</v>
      </c>
      <c r="D126" s="71" t="s">
        <v>14615</v>
      </c>
      <c r="E126" s="72" t="s">
        <v>6462</v>
      </c>
      <c r="F126" s="73">
        <v>156.38</v>
      </c>
    </row>
    <row r="127" spans="2:6" ht="40.5">
      <c r="B127" s="74" t="s">
        <v>14616</v>
      </c>
      <c r="C127" s="74" t="s">
        <v>6590</v>
      </c>
      <c r="D127" s="75" t="s">
        <v>14617</v>
      </c>
      <c r="E127" s="72" t="s">
        <v>6462</v>
      </c>
      <c r="F127" s="73">
        <v>242.93</v>
      </c>
    </row>
    <row r="128" spans="2:6" ht="40.5">
      <c r="B128" s="74" t="s">
        <v>14618</v>
      </c>
      <c r="C128" s="74" t="s">
        <v>6590</v>
      </c>
      <c r="D128" s="75" t="s">
        <v>14619</v>
      </c>
      <c r="E128" s="72" t="s">
        <v>6462</v>
      </c>
      <c r="F128" s="73">
        <v>385.41</v>
      </c>
    </row>
    <row r="129" spans="2:6" ht="40.5">
      <c r="B129" s="74" t="s">
        <v>14620</v>
      </c>
      <c r="C129" s="74" t="s">
        <v>6590</v>
      </c>
      <c r="D129" s="75" t="s">
        <v>14621</v>
      </c>
      <c r="E129" s="72" t="s">
        <v>6462</v>
      </c>
      <c r="F129" s="73">
        <v>606.75</v>
      </c>
    </row>
    <row r="130" spans="2:6" ht="40.5">
      <c r="B130" s="74" t="s">
        <v>14622</v>
      </c>
      <c r="C130" s="74" t="s">
        <v>6590</v>
      </c>
      <c r="D130" s="75" t="s">
        <v>14623</v>
      </c>
      <c r="E130" s="72" t="s">
        <v>6462</v>
      </c>
      <c r="F130" s="73">
        <v>806.27</v>
      </c>
    </row>
    <row r="131" spans="2:6" ht="40.5">
      <c r="B131" s="74" t="s">
        <v>14624</v>
      </c>
      <c r="C131" s="74" t="s">
        <v>6590</v>
      </c>
      <c r="D131" s="75" t="s">
        <v>14625</v>
      </c>
      <c r="E131" s="72" t="s">
        <v>6462</v>
      </c>
      <c r="F131" s="73">
        <v>1161.44</v>
      </c>
    </row>
    <row r="132" spans="2:6" ht="40.5">
      <c r="B132" s="74" t="s">
        <v>14626</v>
      </c>
      <c r="C132" s="74" t="s">
        <v>6590</v>
      </c>
      <c r="D132" s="75" t="s">
        <v>14627</v>
      </c>
      <c r="E132" s="72" t="s">
        <v>6462</v>
      </c>
      <c r="F132" s="73">
        <v>261.75</v>
      </c>
    </row>
    <row r="133" spans="2:6" ht="40.5">
      <c r="B133" s="74" t="s">
        <v>14628</v>
      </c>
      <c r="C133" s="74" t="s">
        <v>6590</v>
      </c>
      <c r="D133" s="75" t="s">
        <v>14629</v>
      </c>
      <c r="E133" s="72" t="s">
        <v>6462</v>
      </c>
      <c r="F133" s="73">
        <v>443.12</v>
      </c>
    </row>
    <row r="134" spans="2:6" ht="40.5">
      <c r="B134" s="74" t="s">
        <v>14630</v>
      </c>
      <c r="C134" s="74" t="s">
        <v>6590</v>
      </c>
      <c r="D134" s="75" t="s">
        <v>14631</v>
      </c>
      <c r="E134" s="72" t="s">
        <v>6462</v>
      </c>
      <c r="F134" s="73">
        <v>618.16999999999996</v>
      </c>
    </row>
    <row r="135" spans="2:6" ht="40.5">
      <c r="B135" s="74" t="s">
        <v>14632</v>
      </c>
      <c r="C135" s="74" t="s">
        <v>6590</v>
      </c>
      <c r="D135" s="75" t="s">
        <v>14633</v>
      </c>
      <c r="E135" s="72" t="s">
        <v>6462</v>
      </c>
      <c r="F135" s="73">
        <v>800.45</v>
      </c>
    </row>
    <row r="136" spans="2:6" ht="40.5">
      <c r="B136" s="74" t="s">
        <v>14634</v>
      </c>
      <c r="C136" s="74" t="s">
        <v>6590</v>
      </c>
      <c r="D136" s="75" t="s">
        <v>14635</v>
      </c>
      <c r="E136" s="72" t="s">
        <v>6462</v>
      </c>
      <c r="F136" s="73">
        <v>1204.83</v>
      </c>
    </row>
    <row r="137" spans="2:6" ht="40.5">
      <c r="B137" s="74" t="s">
        <v>14636</v>
      </c>
      <c r="C137" s="74" t="s">
        <v>6590</v>
      </c>
      <c r="D137" s="75" t="s">
        <v>14637</v>
      </c>
      <c r="E137" s="72" t="s">
        <v>6595</v>
      </c>
      <c r="F137" s="73">
        <v>264.64</v>
      </c>
    </row>
    <row r="138" spans="2:6" ht="40.5">
      <c r="B138" s="74" t="s">
        <v>14638</v>
      </c>
      <c r="C138" s="74" t="s">
        <v>6590</v>
      </c>
      <c r="D138" s="75" t="s">
        <v>14639</v>
      </c>
      <c r="E138" s="72" t="s">
        <v>6595</v>
      </c>
      <c r="F138" s="73">
        <v>739.66</v>
      </c>
    </row>
    <row r="139" spans="2:6" ht="40.5">
      <c r="B139" s="74" t="s">
        <v>14640</v>
      </c>
      <c r="C139" s="74" t="s">
        <v>6590</v>
      </c>
      <c r="D139" s="75" t="s">
        <v>14641</v>
      </c>
      <c r="E139" s="72" t="s">
        <v>6595</v>
      </c>
      <c r="F139" s="73">
        <v>1249.27</v>
      </c>
    </row>
    <row r="140" spans="2:6" ht="40.5">
      <c r="B140" s="74" t="s">
        <v>14642</v>
      </c>
      <c r="C140" s="74" t="s">
        <v>6590</v>
      </c>
      <c r="D140" s="75" t="s">
        <v>14643</v>
      </c>
      <c r="E140" s="72" t="s">
        <v>6595</v>
      </c>
      <c r="F140" s="73">
        <v>1945.64</v>
      </c>
    </row>
    <row r="141" spans="2:6" ht="40.5">
      <c r="B141" s="74" t="s">
        <v>14644</v>
      </c>
      <c r="C141" s="74" t="s">
        <v>6590</v>
      </c>
      <c r="D141" s="75" t="s">
        <v>14645</v>
      </c>
      <c r="E141" s="72" t="s">
        <v>6595</v>
      </c>
      <c r="F141" s="73">
        <v>2838.02</v>
      </c>
    </row>
    <row r="142" spans="2:6" ht="40.5">
      <c r="B142" s="74" t="s">
        <v>14646</v>
      </c>
      <c r="C142" s="74" t="s">
        <v>6590</v>
      </c>
      <c r="D142" s="75" t="s">
        <v>14647</v>
      </c>
      <c r="E142" s="72" t="s">
        <v>6595</v>
      </c>
      <c r="F142" s="73">
        <v>5199.74</v>
      </c>
    </row>
    <row r="143" spans="2:6" ht="40.5">
      <c r="B143" s="74" t="s">
        <v>14648</v>
      </c>
      <c r="C143" s="74" t="s">
        <v>6590</v>
      </c>
      <c r="D143" s="75" t="s">
        <v>14649</v>
      </c>
      <c r="E143" s="72" t="s">
        <v>6462</v>
      </c>
      <c r="F143" s="73">
        <v>466.36</v>
      </c>
    </row>
    <row r="144" spans="2:6" ht="40.5">
      <c r="B144" s="74" t="s">
        <v>14650</v>
      </c>
      <c r="C144" s="74" t="s">
        <v>6590</v>
      </c>
      <c r="D144" s="75" t="s">
        <v>14651</v>
      </c>
      <c r="E144" s="72" t="s">
        <v>6462</v>
      </c>
      <c r="F144" s="73">
        <v>716.54</v>
      </c>
    </row>
    <row r="145" spans="2:6" ht="40.5">
      <c r="B145" s="74" t="s">
        <v>14652</v>
      </c>
      <c r="C145" s="74" t="s">
        <v>6590</v>
      </c>
      <c r="D145" s="75" t="s">
        <v>14653</v>
      </c>
      <c r="E145" s="72" t="s">
        <v>6462</v>
      </c>
      <c r="F145" s="73">
        <v>1092.1600000000001</v>
      </c>
    </row>
    <row r="146" spans="2:6" ht="40.5">
      <c r="B146" s="74" t="s">
        <v>14654</v>
      </c>
      <c r="C146" s="74" t="s">
        <v>6590</v>
      </c>
      <c r="D146" s="75" t="s">
        <v>14655</v>
      </c>
      <c r="E146" s="72" t="s">
        <v>6462</v>
      </c>
      <c r="F146" s="73">
        <v>1436.7</v>
      </c>
    </row>
    <row r="147" spans="2:6" ht="40.5">
      <c r="B147" s="74" t="s">
        <v>14656</v>
      </c>
      <c r="C147" s="74" t="s">
        <v>6590</v>
      </c>
      <c r="D147" s="75" t="s">
        <v>14657</v>
      </c>
      <c r="E147" s="72" t="s">
        <v>6462</v>
      </c>
      <c r="F147" s="73">
        <v>2099.75</v>
      </c>
    </row>
    <row r="148" spans="2:6" ht="40.5">
      <c r="B148" s="74" t="s">
        <v>14658</v>
      </c>
      <c r="C148" s="74" t="s">
        <v>6590</v>
      </c>
      <c r="D148" s="75" t="s">
        <v>14659</v>
      </c>
      <c r="E148" s="72" t="s">
        <v>6462</v>
      </c>
      <c r="F148" s="73">
        <v>455.18</v>
      </c>
    </row>
    <row r="149" spans="2:6" ht="40.5">
      <c r="B149" s="74" t="s">
        <v>14660</v>
      </c>
      <c r="C149" s="74" t="s">
        <v>6590</v>
      </c>
      <c r="D149" s="75" t="s">
        <v>14661</v>
      </c>
      <c r="E149" s="72" t="s">
        <v>6462</v>
      </c>
      <c r="F149" s="73">
        <v>730.84</v>
      </c>
    </row>
    <row r="150" spans="2:6" ht="40.5">
      <c r="B150" s="74" t="s">
        <v>14662</v>
      </c>
      <c r="C150" s="74" t="s">
        <v>6590</v>
      </c>
      <c r="D150" s="75" t="s">
        <v>14663</v>
      </c>
      <c r="E150" s="72" t="s">
        <v>6462</v>
      </c>
      <c r="F150" s="73">
        <v>1162.3599999999999</v>
      </c>
    </row>
    <row r="151" spans="2:6" ht="40.5">
      <c r="B151" s="74" t="s">
        <v>14664</v>
      </c>
      <c r="C151" s="74" t="s">
        <v>6590</v>
      </c>
      <c r="D151" s="75" t="s">
        <v>14665</v>
      </c>
      <c r="E151" s="72" t="s">
        <v>6462</v>
      </c>
      <c r="F151" s="73">
        <v>1551.16</v>
      </c>
    </row>
    <row r="152" spans="2:6" ht="40.5">
      <c r="B152" s="74" t="s">
        <v>14666</v>
      </c>
      <c r="C152" s="74" t="s">
        <v>6590</v>
      </c>
      <c r="D152" s="75" t="s">
        <v>14667</v>
      </c>
      <c r="E152" s="72" t="s">
        <v>6462</v>
      </c>
      <c r="F152" s="73">
        <v>2245.69</v>
      </c>
    </row>
    <row r="153" spans="2:6" ht="40.5">
      <c r="B153" s="74" t="s">
        <v>14668</v>
      </c>
      <c r="C153" s="74" t="s">
        <v>6590</v>
      </c>
      <c r="D153" s="75" t="s">
        <v>14669</v>
      </c>
      <c r="E153" s="72" t="s">
        <v>6462</v>
      </c>
      <c r="F153" s="73">
        <v>492.82</v>
      </c>
    </row>
    <row r="154" spans="2:6" ht="40.5">
      <c r="B154" s="74" t="s">
        <v>14670</v>
      </c>
      <c r="C154" s="74" t="s">
        <v>6590</v>
      </c>
      <c r="D154" s="75" t="s">
        <v>14671</v>
      </c>
      <c r="E154" s="72" t="s">
        <v>6462</v>
      </c>
      <c r="F154" s="73">
        <v>846.26</v>
      </c>
    </row>
    <row r="155" spans="2:6" ht="40.5">
      <c r="B155" s="74" t="s">
        <v>14672</v>
      </c>
      <c r="C155" s="74" t="s">
        <v>6590</v>
      </c>
      <c r="D155" s="75" t="s">
        <v>14673</v>
      </c>
      <c r="E155" s="72" t="s">
        <v>6462</v>
      </c>
      <c r="F155" s="73">
        <v>1185.2</v>
      </c>
    </row>
    <row r="156" spans="2:6" ht="40.5">
      <c r="B156" s="74" t="s">
        <v>14674</v>
      </c>
      <c r="C156" s="74" t="s">
        <v>6590</v>
      </c>
      <c r="D156" s="75" t="s">
        <v>14675</v>
      </c>
      <c r="E156" s="72" t="s">
        <v>6462</v>
      </c>
      <c r="F156" s="73">
        <v>1539.52</v>
      </c>
    </row>
    <row r="157" spans="2:6" ht="40.5">
      <c r="B157" s="74" t="s">
        <v>14676</v>
      </c>
      <c r="C157" s="74" t="s">
        <v>6590</v>
      </c>
      <c r="D157" s="75" t="s">
        <v>14677</v>
      </c>
      <c r="E157" s="72" t="s">
        <v>6462</v>
      </c>
      <c r="F157" s="73">
        <v>2332.4699999999998</v>
      </c>
    </row>
    <row r="158" spans="2:6" ht="40.5">
      <c r="B158" s="74" t="s">
        <v>14678</v>
      </c>
      <c r="C158" s="74" t="s">
        <v>6590</v>
      </c>
      <c r="D158" s="75" t="s">
        <v>14679</v>
      </c>
      <c r="E158" s="72" t="s">
        <v>6595</v>
      </c>
      <c r="F158" s="73">
        <v>1103.03</v>
      </c>
    </row>
    <row r="159" spans="2:6" ht="40.5">
      <c r="B159" s="74" t="s">
        <v>14680</v>
      </c>
      <c r="C159" s="74" t="s">
        <v>6590</v>
      </c>
      <c r="D159" s="75" t="s">
        <v>14681</v>
      </c>
      <c r="E159" s="72" t="s">
        <v>6595</v>
      </c>
      <c r="F159" s="73">
        <v>1802.29</v>
      </c>
    </row>
    <row r="160" spans="2:6" ht="40.5">
      <c r="B160" s="74" t="s">
        <v>14682</v>
      </c>
      <c r="C160" s="74" t="s">
        <v>6590</v>
      </c>
      <c r="D160" s="75" t="s">
        <v>14683</v>
      </c>
      <c r="E160" s="72" t="s">
        <v>6595</v>
      </c>
      <c r="F160" s="73">
        <v>2721.62</v>
      </c>
    </row>
    <row r="161" spans="2:6" ht="40.5">
      <c r="B161" s="74" t="s">
        <v>14684</v>
      </c>
      <c r="C161" s="74" t="s">
        <v>6590</v>
      </c>
      <c r="D161" s="75" t="s">
        <v>14685</v>
      </c>
      <c r="E161" s="72" t="s">
        <v>6595</v>
      </c>
      <c r="F161" s="73">
        <v>3980.86</v>
      </c>
    </row>
    <row r="162" spans="2:6" ht="40.5">
      <c r="B162" s="74" t="s">
        <v>14686</v>
      </c>
      <c r="C162" s="74" t="s">
        <v>6590</v>
      </c>
      <c r="D162" s="75" t="s">
        <v>14687</v>
      </c>
      <c r="E162" s="72" t="s">
        <v>6595</v>
      </c>
      <c r="F162" s="73">
        <v>7122.13</v>
      </c>
    </row>
    <row r="163" spans="2:6" ht="40.5">
      <c r="B163" s="74" t="s">
        <v>14688</v>
      </c>
      <c r="C163" s="74" t="s">
        <v>6590</v>
      </c>
      <c r="D163" s="75" t="s">
        <v>14689</v>
      </c>
      <c r="E163" s="72" t="s">
        <v>6462</v>
      </c>
      <c r="F163" s="73">
        <v>684.06</v>
      </c>
    </row>
    <row r="164" spans="2:6" ht="40.5">
      <c r="B164" s="74" t="s">
        <v>14690</v>
      </c>
      <c r="C164" s="74" t="s">
        <v>6590</v>
      </c>
      <c r="D164" s="75" t="s">
        <v>14691</v>
      </c>
      <c r="E164" s="72" t="s">
        <v>6462</v>
      </c>
      <c r="F164" s="73">
        <v>1054.82</v>
      </c>
    </row>
    <row r="165" spans="2:6" ht="40.5">
      <c r="B165" s="74" t="s">
        <v>14692</v>
      </c>
      <c r="C165" s="74" t="s">
        <v>6590</v>
      </c>
      <c r="D165" s="75" t="s">
        <v>14693</v>
      </c>
      <c r="E165" s="72" t="s">
        <v>6462</v>
      </c>
      <c r="F165" s="73">
        <v>1612.86</v>
      </c>
    </row>
    <row r="166" spans="2:6" ht="40.5">
      <c r="B166" s="74" t="s">
        <v>14694</v>
      </c>
      <c r="C166" s="74" t="s">
        <v>6590</v>
      </c>
      <c r="D166" s="75" t="s">
        <v>14695</v>
      </c>
      <c r="E166" s="72" t="s">
        <v>6462</v>
      </c>
      <c r="F166" s="73">
        <v>2124.1</v>
      </c>
    </row>
    <row r="167" spans="2:6" ht="40.5">
      <c r="B167" s="74" t="s">
        <v>14696</v>
      </c>
      <c r="C167" s="74" t="s">
        <v>6590</v>
      </c>
      <c r="D167" s="75" t="s">
        <v>14697</v>
      </c>
      <c r="E167" s="72" t="s">
        <v>6462</v>
      </c>
      <c r="F167" s="73">
        <v>3111.03</v>
      </c>
    </row>
    <row r="168" spans="2:6" ht="40.5">
      <c r="B168" s="74" t="s">
        <v>14698</v>
      </c>
      <c r="C168" s="74" t="s">
        <v>6590</v>
      </c>
      <c r="D168" s="75" t="s">
        <v>14699</v>
      </c>
      <c r="E168" s="72" t="s">
        <v>6462</v>
      </c>
      <c r="F168" s="73">
        <v>667.29</v>
      </c>
    </row>
    <row r="169" spans="2:6" ht="40.5">
      <c r="B169" s="74" t="s">
        <v>14700</v>
      </c>
      <c r="C169" s="74" t="s">
        <v>6590</v>
      </c>
      <c r="D169" s="75" t="s">
        <v>14701</v>
      </c>
      <c r="E169" s="72" t="s">
        <v>6462</v>
      </c>
      <c r="F169" s="73">
        <v>1076.27</v>
      </c>
    </row>
    <row r="170" spans="2:6" ht="40.5">
      <c r="B170" s="74" t="s">
        <v>14702</v>
      </c>
      <c r="C170" s="74" t="s">
        <v>6590</v>
      </c>
      <c r="D170" s="75" t="s">
        <v>14703</v>
      </c>
      <c r="E170" s="72" t="s">
        <v>6462</v>
      </c>
      <c r="F170" s="73">
        <v>1718.16</v>
      </c>
    </row>
    <row r="171" spans="2:6" ht="40.5">
      <c r="B171" s="74" t="s">
        <v>14704</v>
      </c>
      <c r="C171" s="74" t="s">
        <v>6590</v>
      </c>
      <c r="D171" s="75" t="s">
        <v>14705</v>
      </c>
      <c r="E171" s="72" t="s">
        <v>6462</v>
      </c>
      <c r="F171" s="73">
        <v>2296.0300000000002</v>
      </c>
    </row>
    <row r="172" spans="2:6" ht="40.5">
      <c r="B172" s="74" t="s">
        <v>14706</v>
      </c>
      <c r="C172" s="74" t="s">
        <v>6590</v>
      </c>
      <c r="D172" s="75" t="s">
        <v>14707</v>
      </c>
      <c r="E172" s="72" t="s">
        <v>6462</v>
      </c>
      <c r="F172" s="73">
        <v>3329.94</v>
      </c>
    </row>
    <row r="173" spans="2:6" ht="40.5">
      <c r="B173" s="74" t="s">
        <v>14708</v>
      </c>
      <c r="C173" s="74" t="s">
        <v>6590</v>
      </c>
      <c r="D173" s="75" t="s">
        <v>14709</v>
      </c>
      <c r="E173" s="72" t="s">
        <v>6462</v>
      </c>
      <c r="F173" s="73">
        <v>1249.4000000000001</v>
      </c>
    </row>
    <row r="174" spans="2:6" ht="40.5">
      <c r="B174" s="74" t="s">
        <v>14710</v>
      </c>
      <c r="C174" s="74" t="s">
        <v>6590</v>
      </c>
      <c r="D174" s="75" t="s">
        <v>14711</v>
      </c>
      <c r="E174" s="72" t="s">
        <v>6462</v>
      </c>
      <c r="F174" s="73">
        <v>1752.42</v>
      </c>
    </row>
    <row r="175" spans="2:6" ht="40.5">
      <c r="B175" s="74" t="s">
        <v>14712</v>
      </c>
      <c r="C175" s="74" t="s">
        <v>6590</v>
      </c>
      <c r="D175" s="75" t="s">
        <v>14713</v>
      </c>
      <c r="E175" s="72" t="s">
        <v>6462</v>
      </c>
      <c r="F175" s="73">
        <v>2278.5700000000002</v>
      </c>
    </row>
    <row r="176" spans="2:6" ht="40.5">
      <c r="B176" s="74" t="s">
        <v>14714</v>
      </c>
      <c r="C176" s="74" t="s">
        <v>6590</v>
      </c>
      <c r="D176" s="75" t="s">
        <v>14715</v>
      </c>
      <c r="E176" s="72" t="s">
        <v>6462</v>
      </c>
      <c r="F176" s="73">
        <v>3460.11</v>
      </c>
    </row>
    <row r="177" spans="2:6" ht="40.5">
      <c r="B177" s="74" t="s">
        <v>14716</v>
      </c>
      <c r="C177" s="74" t="s">
        <v>6590</v>
      </c>
      <c r="D177" s="75" t="s">
        <v>14717</v>
      </c>
      <c r="E177" s="72" t="s">
        <v>6595</v>
      </c>
      <c r="F177" s="73">
        <v>1436.92</v>
      </c>
    </row>
    <row r="178" spans="2:6" ht="40.5">
      <c r="B178" s="74" t="s">
        <v>14718</v>
      </c>
      <c r="C178" s="74" t="s">
        <v>6590</v>
      </c>
      <c r="D178" s="75" t="s">
        <v>14719</v>
      </c>
      <c r="E178" s="72" t="s">
        <v>6595</v>
      </c>
      <c r="F178" s="73">
        <v>2324.4</v>
      </c>
    </row>
    <row r="179" spans="2:6" ht="40.5">
      <c r="B179" s="74" t="s">
        <v>14720</v>
      </c>
      <c r="C179" s="74" t="s">
        <v>6590</v>
      </c>
      <c r="D179" s="75" t="s">
        <v>14721</v>
      </c>
      <c r="E179" s="72" t="s">
        <v>6595</v>
      </c>
      <c r="F179" s="73">
        <v>3497.59</v>
      </c>
    </row>
    <row r="180" spans="2:6" ht="40.5">
      <c r="B180" s="74" t="s">
        <v>14722</v>
      </c>
      <c r="C180" s="74" t="s">
        <v>6590</v>
      </c>
      <c r="D180" s="75" t="s">
        <v>14723</v>
      </c>
      <c r="E180" s="72" t="s">
        <v>6595</v>
      </c>
      <c r="F180" s="73">
        <v>5123.25</v>
      </c>
    </row>
    <row r="181" spans="2:6" ht="40.5">
      <c r="B181" s="74" t="s">
        <v>14724</v>
      </c>
      <c r="C181" s="74" t="s">
        <v>6590</v>
      </c>
      <c r="D181" s="75" t="s">
        <v>14725</v>
      </c>
      <c r="E181" s="72" t="s">
        <v>6595</v>
      </c>
      <c r="F181" s="73">
        <v>9076.91</v>
      </c>
    </row>
    <row r="182" spans="2:6" ht="40.5">
      <c r="B182" s="74" t="s">
        <v>14726</v>
      </c>
      <c r="C182" s="74" t="s">
        <v>6590</v>
      </c>
      <c r="D182" s="75" t="s">
        <v>14727</v>
      </c>
      <c r="E182" s="72" t="s">
        <v>6595</v>
      </c>
      <c r="F182" s="73">
        <v>386.9</v>
      </c>
    </row>
    <row r="183" spans="2:6" ht="40.5">
      <c r="B183" s="74" t="s">
        <v>14728</v>
      </c>
      <c r="C183" s="74" t="s">
        <v>6590</v>
      </c>
      <c r="D183" s="75" t="s">
        <v>14729</v>
      </c>
      <c r="E183" s="72" t="s">
        <v>6595</v>
      </c>
      <c r="F183" s="73">
        <v>415.81</v>
      </c>
    </row>
    <row r="184" spans="2:6" ht="38.25">
      <c r="B184" s="77" t="s">
        <v>14730</v>
      </c>
      <c r="C184" s="78" t="s">
        <v>6590</v>
      </c>
      <c r="D184" s="79" t="s">
        <v>14731</v>
      </c>
      <c r="E184" s="78" t="s">
        <v>6595</v>
      </c>
      <c r="F184" s="80">
        <v>500.66</v>
      </c>
    </row>
    <row r="185" spans="2:6" ht="40.5">
      <c r="B185" s="81" t="s">
        <v>14732</v>
      </c>
      <c r="C185" s="81" t="s">
        <v>6590</v>
      </c>
      <c r="D185" s="82" t="s">
        <v>14733</v>
      </c>
      <c r="E185" s="85" t="s">
        <v>6595</v>
      </c>
      <c r="F185" s="83">
        <v>777.04</v>
      </c>
    </row>
    <row r="186" spans="2:6" ht="40.5">
      <c r="B186" s="81" t="s">
        <v>14734</v>
      </c>
      <c r="C186" s="81" t="s">
        <v>6590</v>
      </c>
      <c r="D186" s="82" t="s">
        <v>14735</v>
      </c>
      <c r="E186" s="85" t="s">
        <v>6595</v>
      </c>
      <c r="F186" s="83">
        <v>1064.1600000000001</v>
      </c>
    </row>
    <row r="187" spans="2:6">
      <c r="B187" s="81" t="s">
        <v>14736</v>
      </c>
      <c r="C187" s="81" t="s">
        <v>6590</v>
      </c>
      <c r="D187" s="82" t="s">
        <v>14737</v>
      </c>
      <c r="E187" s="85" t="s">
        <v>6462</v>
      </c>
      <c r="F187" s="83">
        <v>30.58</v>
      </c>
    </row>
    <row r="188" spans="2:6">
      <c r="B188" s="81" t="s">
        <v>14738</v>
      </c>
      <c r="C188" s="81" t="s">
        <v>6590</v>
      </c>
      <c r="D188" s="82" t="s">
        <v>14739</v>
      </c>
      <c r="E188" s="85" t="s">
        <v>6595</v>
      </c>
      <c r="F188" s="83">
        <v>85.57</v>
      </c>
    </row>
    <row r="189" spans="2:6">
      <c r="B189" s="81" t="s">
        <v>14740</v>
      </c>
      <c r="C189" s="81" t="s">
        <v>6590</v>
      </c>
      <c r="D189" s="82" t="s">
        <v>14741</v>
      </c>
      <c r="E189" s="85" t="s">
        <v>6462</v>
      </c>
      <c r="F189" s="83">
        <v>58.63</v>
      </c>
    </row>
    <row r="190" spans="2:6">
      <c r="B190" s="81" t="s">
        <v>14742</v>
      </c>
      <c r="C190" s="81" t="s">
        <v>6590</v>
      </c>
      <c r="D190" s="82" t="s">
        <v>14743</v>
      </c>
      <c r="E190" s="85" t="s">
        <v>6595</v>
      </c>
      <c r="F190" s="83">
        <v>171.23</v>
      </c>
    </row>
    <row r="191" spans="2:6">
      <c r="B191" s="81" t="s">
        <v>14744</v>
      </c>
      <c r="C191" s="81" t="s">
        <v>6590</v>
      </c>
      <c r="D191" s="82" t="s">
        <v>14745</v>
      </c>
      <c r="E191" s="85" t="s">
        <v>6462</v>
      </c>
      <c r="F191" s="83">
        <v>93.09</v>
      </c>
    </row>
    <row r="192" spans="2:6">
      <c r="B192" s="81" t="s">
        <v>14746</v>
      </c>
      <c r="C192" s="81" t="s">
        <v>6590</v>
      </c>
      <c r="D192" s="82" t="s">
        <v>14747</v>
      </c>
      <c r="E192" s="85" t="s">
        <v>6595</v>
      </c>
      <c r="F192" s="83">
        <v>281.75</v>
      </c>
    </row>
    <row r="193" spans="2:6">
      <c r="B193" s="81" t="s">
        <v>14748</v>
      </c>
      <c r="C193" s="81" t="s">
        <v>6590</v>
      </c>
      <c r="D193" s="82" t="s">
        <v>14749</v>
      </c>
      <c r="E193" s="85" t="s">
        <v>6462</v>
      </c>
      <c r="F193" s="83">
        <v>133.71</v>
      </c>
    </row>
    <row r="194" spans="2:6">
      <c r="B194" s="81" t="s">
        <v>14750</v>
      </c>
      <c r="C194" s="81" t="s">
        <v>6590</v>
      </c>
      <c r="D194" s="82" t="s">
        <v>14751</v>
      </c>
      <c r="E194" s="85" t="s">
        <v>6595</v>
      </c>
      <c r="F194" s="83">
        <v>433</v>
      </c>
    </row>
    <row r="195" spans="2:6">
      <c r="B195" s="77" t="s">
        <v>14752</v>
      </c>
      <c r="C195" s="78" t="s">
        <v>6590</v>
      </c>
      <c r="D195" s="79" t="s">
        <v>14753</v>
      </c>
      <c r="E195" s="78" t="s">
        <v>6462</v>
      </c>
      <c r="F195" s="129">
        <v>178.97</v>
      </c>
    </row>
    <row r="196" spans="2:6">
      <c r="B196" s="81" t="s">
        <v>14754</v>
      </c>
      <c r="C196" s="81" t="s">
        <v>6590</v>
      </c>
      <c r="D196" s="82" t="s">
        <v>14755</v>
      </c>
      <c r="E196" s="85" t="s">
        <v>6595</v>
      </c>
      <c r="F196" s="83">
        <v>638.52</v>
      </c>
    </row>
    <row r="197" spans="2:6">
      <c r="B197" s="81" t="s">
        <v>14756</v>
      </c>
      <c r="C197" s="81" t="s">
        <v>6590</v>
      </c>
      <c r="D197" s="82" t="s">
        <v>14757</v>
      </c>
      <c r="E197" s="85" t="s">
        <v>6462</v>
      </c>
      <c r="F197" s="83">
        <v>246.88</v>
      </c>
    </row>
    <row r="198" spans="2:6">
      <c r="B198" s="81" t="s">
        <v>14758</v>
      </c>
      <c r="C198" s="81" t="s">
        <v>6590</v>
      </c>
      <c r="D198" s="82" t="s">
        <v>14759</v>
      </c>
      <c r="E198" s="85" t="s">
        <v>6595</v>
      </c>
      <c r="F198" s="83">
        <v>1200.69</v>
      </c>
    </row>
    <row r="199" spans="2:6">
      <c r="B199" s="81" t="s">
        <v>14760</v>
      </c>
      <c r="C199" s="81" t="s">
        <v>6590</v>
      </c>
      <c r="D199" s="82" t="s">
        <v>14761</v>
      </c>
      <c r="E199" s="85" t="s">
        <v>6462</v>
      </c>
      <c r="F199" s="83">
        <v>104.28</v>
      </c>
    </row>
    <row r="200" spans="2:6">
      <c r="B200" s="81" t="s">
        <v>14762</v>
      </c>
      <c r="C200" s="81" t="s">
        <v>6590</v>
      </c>
      <c r="D200" s="82" t="s">
        <v>14763</v>
      </c>
      <c r="E200" s="85" t="s">
        <v>6595</v>
      </c>
      <c r="F200" s="83">
        <v>251.24</v>
      </c>
    </row>
    <row r="201" spans="2:6">
      <c r="B201" s="81" t="s">
        <v>14764</v>
      </c>
      <c r="C201" s="81" t="s">
        <v>6590</v>
      </c>
      <c r="D201" s="82" t="s">
        <v>14765</v>
      </c>
      <c r="E201" s="85" t="s">
        <v>6462</v>
      </c>
      <c r="F201" s="83">
        <v>165.75</v>
      </c>
    </row>
    <row r="202" spans="2:6">
      <c r="B202" s="81" t="s">
        <v>14766</v>
      </c>
      <c r="C202" s="81" t="s">
        <v>6590</v>
      </c>
      <c r="D202" s="82" t="s">
        <v>14767</v>
      </c>
      <c r="E202" s="85" t="s">
        <v>6595</v>
      </c>
      <c r="F202" s="83">
        <v>402.36</v>
      </c>
    </row>
    <row r="203" spans="2:6">
      <c r="B203" s="81" t="s">
        <v>14768</v>
      </c>
      <c r="C203" s="81" t="s">
        <v>6590</v>
      </c>
      <c r="D203" s="82" t="s">
        <v>14769</v>
      </c>
      <c r="E203" s="85" t="s">
        <v>6462</v>
      </c>
      <c r="F203" s="83">
        <v>243.57</v>
      </c>
    </row>
    <row r="204" spans="2:6">
      <c r="B204" s="81" t="s">
        <v>14770</v>
      </c>
      <c r="C204" s="81" t="s">
        <v>6590</v>
      </c>
      <c r="D204" s="82" t="s">
        <v>14771</v>
      </c>
      <c r="E204" s="85" t="s">
        <v>6595</v>
      </c>
      <c r="F204" s="83">
        <v>600.35</v>
      </c>
    </row>
    <row r="205" spans="2:6">
      <c r="B205" s="81" t="s">
        <v>14772</v>
      </c>
      <c r="C205" s="81" t="s">
        <v>6590</v>
      </c>
      <c r="D205" s="82" t="s">
        <v>14773</v>
      </c>
      <c r="E205" s="85" t="s">
        <v>6462</v>
      </c>
      <c r="F205" s="83">
        <v>325.39999999999998</v>
      </c>
    </row>
    <row r="206" spans="2:6">
      <c r="B206" s="81" t="s">
        <v>14774</v>
      </c>
      <c r="C206" s="81" t="s">
        <v>6590</v>
      </c>
      <c r="D206" s="82" t="s">
        <v>14775</v>
      </c>
      <c r="E206" s="85" t="s">
        <v>6595</v>
      </c>
      <c r="F206" s="83">
        <v>895.32</v>
      </c>
    </row>
    <row r="207" spans="2:6">
      <c r="B207" s="81" t="s">
        <v>14776</v>
      </c>
      <c r="C207" s="81" t="s">
        <v>6590</v>
      </c>
      <c r="D207" s="82" t="s">
        <v>14777</v>
      </c>
      <c r="E207" s="85" t="s">
        <v>6462</v>
      </c>
      <c r="F207" s="83">
        <v>453.01</v>
      </c>
    </row>
    <row r="208" spans="2:6">
      <c r="B208" s="81" t="s">
        <v>14778</v>
      </c>
      <c r="C208" s="81" t="s">
        <v>6590</v>
      </c>
      <c r="D208" s="82" t="s">
        <v>14779</v>
      </c>
      <c r="E208" s="85" t="s">
        <v>6595</v>
      </c>
      <c r="F208" s="83">
        <v>1663.64</v>
      </c>
    </row>
    <row r="209" spans="2:6">
      <c r="B209" s="81" t="s">
        <v>14780</v>
      </c>
      <c r="C209" s="81" t="s">
        <v>6590</v>
      </c>
      <c r="D209" s="82" t="s">
        <v>14781</v>
      </c>
      <c r="E209" s="85" t="s">
        <v>6462</v>
      </c>
      <c r="F209" s="83">
        <v>156.37</v>
      </c>
    </row>
    <row r="210" spans="2:6">
      <c r="B210" s="81" t="s">
        <v>14782</v>
      </c>
      <c r="C210" s="81" t="s">
        <v>6590</v>
      </c>
      <c r="D210" s="82" t="s">
        <v>14783</v>
      </c>
      <c r="E210" s="85" t="s">
        <v>6595</v>
      </c>
      <c r="F210" s="83">
        <v>322.25</v>
      </c>
    </row>
    <row r="211" spans="2:6">
      <c r="B211" s="81" t="s">
        <v>14784</v>
      </c>
      <c r="C211" s="81" t="s">
        <v>6590</v>
      </c>
      <c r="D211" s="82" t="s">
        <v>14785</v>
      </c>
      <c r="E211" s="85" t="s">
        <v>6462</v>
      </c>
      <c r="F211" s="83">
        <v>248.42</v>
      </c>
    </row>
    <row r="212" spans="2:6">
      <c r="B212" s="81" t="s">
        <v>14786</v>
      </c>
      <c r="C212" s="81" t="s">
        <v>6590</v>
      </c>
      <c r="D212" s="82" t="s">
        <v>14787</v>
      </c>
      <c r="E212" s="85" t="s">
        <v>6595</v>
      </c>
      <c r="F212" s="83">
        <v>513.22</v>
      </c>
    </row>
    <row r="213" spans="2:6">
      <c r="B213" s="81" t="s">
        <v>14788</v>
      </c>
      <c r="C213" s="81" t="s">
        <v>6590</v>
      </c>
      <c r="D213" s="82" t="s">
        <v>14789</v>
      </c>
      <c r="E213" s="85" t="s">
        <v>6462</v>
      </c>
      <c r="F213" s="83">
        <v>365.22</v>
      </c>
    </row>
    <row r="214" spans="2:6">
      <c r="B214" s="81" t="s">
        <v>14790</v>
      </c>
      <c r="C214" s="81" t="s">
        <v>6590</v>
      </c>
      <c r="D214" s="82" t="s">
        <v>14791</v>
      </c>
      <c r="E214" s="85" t="s">
        <v>6595</v>
      </c>
      <c r="F214" s="83">
        <v>767.7</v>
      </c>
    </row>
    <row r="215" spans="2:6">
      <c r="B215" s="81" t="s">
        <v>14792</v>
      </c>
      <c r="C215" s="81" t="s">
        <v>6590</v>
      </c>
      <c r="D215" s="82" t="s">
        <v>14793</v>
      </c>
      <c r="E215" s="85" t="s">
        <v>6462</v>
      </c>
      <c r="F215" s="83">
        <v>489.32</v>
      </c>
    </row>
    <row r="216" spans="2:6">
      <c r="B216" s="81" t="s">
        <v>14794</v>
      </c>
      <c r="C216" s="81" t="s">
        <v>6590</v>
      </c>
      <c r="D216" s="82" t="s">
        <v>14795</v>
      </c>
      <c r="E216" s="85" t="s">
        <v>6595</v>
      </c>
      <c r="F216" s="83">
        <v>1152.1199999999999</v>
      </c>
    </row>
    <row r="217" spans="2:6">
      <c r="B217" s="81" t="s">
        <v>14796</v>
      </c>
      <c r="C217" s="81" t="s">
        <v>6590</v>
      </c>
      <c r="D217" s="82" t="s">
        <v>14797</v>
      </c>
      <c r="E217" s="85" t="s">
        <v>6462</v>
      </c>
      <c r="F217" s="83">
        <v>680.07</v>
      </c>
    </row>
    <row r="218" spans="2:6">
      <c r="B218" s="81" t="s">
        <v>14798</v>
      </c>
      <c r="C218" s="81" t="s">
        <v>6590</v>
      </c>
      <c r="D218" s="82" t="s">
        <v>14799</v>
      </c>
      <c r="E218" s="85" t="s">
        <v>6595</v>
      </c>
      <c r="F218" s="83">
        <v>2131.9</v>
      </c>
    </row>
    <row r="219" spans="2:6" ht="40.5">
      <c r="B219" s="81" t="s">
        <v>14800</v>
      </c>
      <c r="C219" s="81" t="s">
        <v>6590</v>
      </c>
      <c r="D219" s="82" t="s">
        <v>14801</v>
      </c>
      <c r="E219" s="85" t="s">
        <v>6462</v>
      </c>
      <c r="F219" s="83">
        <v>925.06</v>
      </c>
    </row>
    <row r="220" spans="2:6" ht="40.5">
      <c r="B220" s="81" t="s">
        <v>14802</v>
      </c>
      <c r="C220" s="81" t="s">
        <v>6590</v>
      </c>
      <c r="D220" s="82" t="s">
        <v>14803</v>
      </c>
      <c r="E220" s="85" t="s">
        <v>6595</v>
      </c>
      <c r="F220" s="83">
        <v>1068.6300000000001</v>
      </c>
    </row>
    <row r="221" spans="2:6" ht="40.5">
      <c r="B221" s="81" t="s">
        <v>14804</v>
      </c>
      <c r="C221" s="81" t="s">
        <v>6590</v>
      </c>
      <c r="D221" s="82" t="s">
        <v>14805</v>
      </c>
      <c r="E221" s="85" t="s">
        <v>6462</v>
      </c>
      <c r="F221" s="83">
        <v>1245.54</v>
      </c>
    </row>
    <row r="222" spans="2:6" ht="40.5">
      <c r="B222" s="81" t="s">
        <v>14806</v>
      </c>
      <c r="C222" s="81" t="s">
        <v>6590</v>
      </c>
      <c r="D222" s="82" t="s">
        <v>14807</v>
      </c>
      <c r="E222" s="85" t="s">
        <v>6595</v>
      </c>
      <c r="F222" s="83">
        <v>2036.64</v>
      </c>
    </row>
    <row r="223" spans="2:6" ht="40.5">
      <c r="B223" s="81" t="s">
        <v>14808</v>
      </c>
      <c r="C223" s="81" t="s">
        <v>6590</v>
      </c>
      <c r="D223" s="82" t="s">
        <v>14809</v>
      </c>
      <c r="E223" s="85" t="s">
        <v>6462</v>
      </c>
      <c r="F223" s="83">
        <v>1640.85</v>
      </c>
    </row>
    <row r="224" spans="2:6" ht="40.5">
      <c r="B224" s="81" t="s">
        <v>14810</v>
      </c>
      <c r="C224" s="81" t="s">
        <v>6590</v>
      </c>
      <c r="D224" s="82" t="s">
        <v>14811</v>
      </c>
      <c r="E224" s="85" t="s">
        <v>6595</v>
      </c>
      <c r="F224" s="83">
        <v>3489.22</v>
      </c>
    </row>
    <row r="225" spans="2:6" ht="40.5">
      <c r="B225" s="81" t="s">
        <v>14812</v>
      </c>
      <c r="C225" s="81" t="s">
        <v>6590</v>
      </c>
      <c r="D225" s="82" t="s">
        <v>14813</v>
      </c>
      <c r="E225" s="85" t="s">
        <v>6462</v>
      </c>
      <c r="F225" s="83">
        <v>1277.27</v>
      </c>
    </row>
    <row r="226" spans="2:6" ht="40.5">
      <c r="B226" s="81" t="s">
        <v>14814</v>
      </c>
      <c r="C226" s="81" t="s">
        <v>6590</v>
      </c>
      <c r="D226" s="82" t="s">
        <v>14815</v>
      </c>
      <c r="E226" s="85" t="s">
        <v>6595</v>
      </c>
      <c r="F226" s="83">
        <v>1231.43</v>
      </c>
    </row>
    <row r="227" spans="2:6" ht="40.5">
      <c r="B227" s="81" t="s">
        <v>14816</v>
      </c>
      <c r="C227" s="81" t="s">
        <v>6590</v>
      </c>
      <c r="D227" s="82" t="s">
        <v>14817</v>
      </c>
      <c r="E227" s="85" t="s">
        <v>6462</v>
      </c>
      <c r="F227" s="83">
        <v>1611.26</v>
      </c>
    </row>
    <row r="228" spans="2:6" ht="40.5">
      <c r="B228" s="81" t="s">
        <v>14818</v>
      </c>
      <c r="C228" s="81" t="s">
        <v>6590</v>
      </c>
      <c r="D228" s="82" t="s">
        <v>14819</v>
      </c>
      <c r="E228" s="85" t="s">
        <v>6595</v>
      </c>
      <c r="F228" s="83">
        <v>2288.64</v>
      </c>
    </row>
    <row r="229" spans="2:6" ht="40.5">
      <c r="B229" s="81" t="s">
        <v>14820</v>
      </c>
      <c r="C229" s="81" t="s">
        <v>6590</v>
      </c>
      <c r="D229" s="82" t="s">
        <v>14821</v>
      </c>
      <c r="E229" s="85" t="s">
        <v>6462</v>
      </c>
      <c r="F229" s="83">
        <v>2006.89</v>
      </c>
    </row>
    <row r="230" spans="2:6" ht="40.5">
      <c r="B230" s="81" t="s">
        <v>14822</v>
      </c>
      <c r="C230" s="81" t="s">
        <v>6590</v>
      </c>
      <c r="D230" s="82" t="s">
        <v>14823</v>
      </c>
      <c r="E230" s="85" t="s">
        <v>6595</v>
      </c>
      <c r="F230" s="83">
        <v>3759.5</v>
      </c>
    </row>
    <row r="231" spans="2:6" ht="40.5">
      <c r="B231" s="81" t="s">
        <v>14824</v>
      </c>
      <c r="C231" s="81" t="s">
        <v>6590</v>
      </c>
      <c r="D231" s="82" t="s">
        <v>14825</v>
      </c>
      <c r="E231" s="85" t="s">
        <v>6462</v>
      </c>
      <c r="F231" s="83">
        <v>1688.64</v>
      </c>
    </row>
    <row r="232" spans="2:6" ht="38.25">
      <c r="B232" s="77" t="s">
        <v>14826</v>
      </c>
      <c r="C232" s="78" t="s">
        <v>6590</v>
      </c>
      <c r="D232" s="79" t="s">
        <v>14827</v>
      </c>
      <c r="E232" s="78" t="s">
        <v>6595</v>
      </c>
      <c r="F232" s="129">
        <v>1405.55</v>
      </c>
    </row>
    <row r="233" spans="2:6" ht="40.5">
      <c r="B233" s="81" t="s">
        <v>14828</v>
      </c>
      <c r="C233" s="81" t="s">
        <v>6590</v>
      </c>
      <c r="D233" s="82" t="s">
        <v>14829</v>
      </c>
      <c r="E233" s="85" t="s">
        <v>6462</v>
      </c>
      <c r="F233" s="83">
        <v>2039.79</v>
      </c>
    </row>
    <row r="234" spans="2:6" ht="40.5">
      <c r="B234" s="81" t="s">
        <v>14830</v>
      </c>
      <c r="C234" s="81" t="s">
        <v>6590</v>
      </c>
      <c r="D234" s="82" t="s">
        <v>14831</v>
      </c>
      <c r="E234" s="85" t="s">
        <v>6595</v>
      </c>
      <c r="F234" s="83">
        <v>2551.36</v>
      </c>
    </row>
    <row r="235" spans="2:6" ht="40.5">
      <c r="B235" s="81" t="s">
        <v>14832</v>
      </c>
      <c r="C235" s="81" t="s">
        <v>6590</v>
      </c>
      <c r="D235" s="82" t="s">
        <v>14833</v>
      </c>
      <c r="E235" s="85" t="s">
        <v>6462</v>
      </c>
      <c r="F235" s="83">
        <v>2441.62</v>
      </c>
    </row>
    <row r="236" spans="2:6" ht="40.5">
      <c r="B236" s="81" t="s">
        <v>14834</v>
      </c>
      <c r="C236" s="81" t="s">
        <v>6590</v>
      </c>
      <c r="D236" s="82" t="s">
        <v>14835</v>
      </c>
      <c r="E236" s="85" t="s">
        <v>6595</v>
      </c>
      <c r="F236" s="83">
        <v>4128.58</v>
      </c>
    </row>
    <row r="237" spans="2:6" ht="40.5">
      <c r="B237" s="81" t="s">
        <v>14836</v>
      </c>
      <c r="C237" s="81" t="s">
        <v>6590</v>
      </c>
      <c r="D237" s="82" t="s">
        <v>14837</v>
      </c>
      <c r="E237" s="85" t="s">
        <v>6462</v>
      </c>
      <c r="F237" s="83">
        <v>2882.24</v>
      </c>
    </row>
    <row r="238" spans="2:6" ht="40.5">
      <c r="B238" s="81" t="s">
        <v>14838</v>
      </c>
      <c r="C238" s="81" t="s">
        <v>6590</v>
      </c>
      <c r="D238" s="82" t="s">
        <v>14839</v>
      </c>
      <c r="E238" s="85" t="s">
        <v>6595</v>
      </c>
      <c r="F238" s="83">
        <v>6115.56</v>
      </c>
    </row>
    <row r="239" spans="2:6" ht="40.5">
      <c r="B239" s="81" t="s">
        <v>14840</v>
      </c>
      <c r="C239" s="81" t="s">
        <v>6590</v>
      </c>
      <c r="D239" s="82" t="s">
        <v>14841</v>
      </c>
      <c r="E239" s="85" t="s">
        <v>6462</v>
      </c>
      <c r="F239" s="83">
        <v>3393.49</v>
      </c>
    </row>
    <row r="240" spans="2:6" ht="40.5">
      <c r="B240" s="81" t="s">
        <v>14842</v>
      </c>
      <c r="C240" s="81" t="s">
        <v>6590</v>
      </c>
      <c r="D240" s="82" t="s">
        <v>14843</v>
      </c>
      <c r="E240" s="85" t="s">
        <v>6595</v>
      </c>
      <c r="F240" s="83">
        <v>8705.9699999999993</v>
      </c>
    </row>
    <row r="241" spans="2:6" ht="40.5">
      <c r="B241" s="81" t="s">
        <v>14844</v>
      </c>
      <c r="C241" s="81" t="s">
        <v>6590</v>
      </c>
      <c r="D241" s="82" t="s">
        <v>14845</v>
      </c>
      <c r="E241" s="85" t="s">
        <v>6462</v>
      </c>
      <c r="F241" s="83">
        <v>2926.05</v>
      </c>
    </row>
    <row r="242" spans="2:6" ht="40.5">
      <c r="B242" s="81" t="s">
        <v>14846</v>
      </c>
      <c r="C242" s="81" t="s">
        <v>6590</v>
      </c>
      <c r="D242" s="82" t="s">
        <v>14847</v>
      </c>
      <c r="E242" s="85" t="s">
        <v>6595</v>
      </c>
      <c r="F242" s="83">
        <v>4430.8</v>
      </c>
    </row>
    <row r="243" spans="2:6" ht="40.5">
      <c r="B243" s="81" t="s">
        <v>14848</v>
      </c>
      <c r="C243" s="81" t="s">
        <v>6590</v>
      </c>
      <c r="D243" s="82" t="s">
        <v>14849</v>
      </c>
      <c r="E243" s="85" t="s">
        <v>6462</v>
      </c>
      <c r="F243" s="83">
        <v>3405.21</v>
      </c>
    </row>
    <row r="244" spans="2:6" ht="40.5">
      <c r="B244" s="81" t="s">
        <v>14850</v>
      </c>
      <c r="C244" s="81" t="s">
        <v>6590</v>
      </c>
      <c r="D244" s="82" t="s">
        <v>14851</v>
      </c>
      <c r="E244" s="85" t="s">
        <v>6595</v>
      </c>
      <c r="F244" s="83">
        <v>6606.22</v>
      </c>
    </row>
    <row r="245" spans="2:6" ht="40.5">
      <c r="B245" s="81" t="s">
        <v>14852</v>
      </c>
      <c r="C245" s="81" t="s">
        <v>6590</v>
      </c>
      <c r="D245" s="82" t="s">
        <v>14853</v>
      </c>
      <c r="E245" s="85" t="s">
        <v>6462</v>
      </c>
      <c r="F245" s="83">
        <v>3896.21</v>
      </c>
    </row>
    <row r="246" spans="2:6" ht="40.5">
      <c r="B246" s="81" t="s">
        <v>14854</v>
      </c>
      <c r="C246" s="81" t="s">
        <v>6590</v>
      </c>
      <c r="D246" s="82" t="s">
        <v>14855</v>
      </c>
      <c r="E246" s="85" t="s">
        <v>6595</v>
      </c>
      <c r="F246" s="83">
        <v>9233.18</v>
      </c>
    </row>
    <row r="247" spans="2:6" ht="40.5">
      <c r="B247" s="81" t="s">
        <v>14856</v>
      </c>
      <c r="C247" s="81" t="s">
        <v>6590</v>
      </c>
      <c r="D247" s="82" t="s">
        <v>14857</v>
      </c>
      <c r="E247" s="85" t="s">
        <v>6462</v>
      </c>
      <c r="F247" s="83">
        <v>3110.8</v>
      </c>
    </row>
    <row r="248" spans="2:6" ht="40.5">
      <c r="B248" s="81" t="s">
        <v>14858</v>
      </c>
      <c r="C248" s="81" t="s">
        <v>6590</v>
      </c>
      <c r="D248" s="82" t="s">
        <v>14859</v>
      </c>
      <c r="E248" s="85" t="s">
        <v>6595</v>
      </c>
      <c r="F248" s="83">
        <v>3067.78</v>
      </c>
    </row>
    <row r="249" spans="2:6" ht="40.5">
      <c r="B249" s="81" t="s">
        <v>14860</v>
      </c>
      <c r="C249" s="81" t="s">
        <v>6590</v>
      </c>
      <c r="D249" s="82" t="s">
        <v>14861</v>
      </c>
      <c r="E249" s="85" t="s">
        <v>6462</v>
      </c>
      <c r="F249" s="83">
        <v>3540.85</v>
      </c>
    </row>
    <row r="250" spans="2:6" ht="40.5">
      <c r="B250" s="81" t="s">
        <v>14862</v>
      </c>
      <c r="C250" s="81" t="s">
        <v>6590</v>
      </c>
      <c r="D250" s="82" t="s">
        <v>14863</v>
      </c>
      <c r="E250" s="85" t="s">
        <v>6595</v>
      </c>
      <c r="F250" s="83">
        <v>4844.96</v>
      </c>
    </row>
    <row r="251" spans="2:6" ht="40.5">
      <c r="B251" s="81" t="s">
        <v>14864</v>
      </c>
      <c r="C251" s="81" t="s">
        <v>6590</v>
      </c>
      <c r="D251" s="82" t="s">
        <v>14865</v>
      </c>
      <c r="E251" s="85" t="s">
        <v>6462</v>
      </c>
      <c r="F251" s="83">
        <v>3983.24</v>
      </c>
    </row>
    <row r="252" spans="2:6" ht="40.5">
      <c r="B252" s="81" t="s">
        <v>14866</v>
      </c>
      <c r="C252" s="81" t="s">
        <v>6590</v>
      </c>
      <c r="D252" s="82" t="s">
        <v>14867</v>
      </c>
      <c r="E252" s="85" t="s">
        <v>6595</v>
      </c>
      <c r="F252" s="83">
        <v>7037.53</v>
      </c>
    </row>
    <row r="253" spans="2:6" ht="40.5">
      <c r="B253" s="81" t="s">
        <v>14868</v>
      </c>
      <c r="C253" s="81" t="s">
        <v>6590</v>
      </c>
      <c r="D253" s="82" t="s">
        <v>14869</v>
      </c>
      <c r="E253" s="85" t="s">
        <v>6462</v>
      </c>
      <c r="F253" s="83">
        <v>4487.79</v>
      </c>
    </row>
    <row r="254" spans="2:6" ht="40.5">
      <c r="B254" s="81" t="s">
        <v>14870</v>
      </c>
      <c r="C254" s="81" t="s">
        <v>6590</v>
      </c>
      <c r="D254" s="82" t="s">
        <v>14871</v>
      </c>
      <c r="E254" s="85" t="s">
        <v>6595</v>
      </c>
      <c r="F254" s="83">
        <v>9752.26</v>
      </c>
    </row>
    <row r="255" spans="2:6" ht="40.5">
      <c r="B255" s="81" t="s">
        <v>14872</v>
      </c>
      <c r="C255" s="81" t="s">
        <v>6590</v>
      </c>
      <c r="D255" s="82" t="s">
        <v>14873</v>
      </c>
      <c r="E255" s="85" t="s">
        <v>6462</v>
      </c>
      <c r="F255" s="83">
        <v>5038.8599999999997</v>
      </c>
    </row>
    <row r="256" spans="2:6" ht="40.5">
      <c r="B256" s="81" t="s">
        <v>14874</v>
      </c>
      <c r="C256" s="81" t="s">
        <v>6590</v>
      </c>
      <c r="D256" s="82" t="s">
        <v>14875</v>
      </c>
      <c r="E256" s="85" t="s">
        <v>6595</v>
      </c>
      <c r="F256" s="83">
        <v>13053.84</v>
      </c>
    </row>
    <row r="257" spans="2:6" ht="40.5">
      <c r="B257" s="81" t="s">
        <v>14876</v>
      </c>
      <c r="C257" s="81" t="s">
        <v>6590</v>
      </c>
      <c r="D257" s="82" t="s">
        <v>14877</v>
      </c>
      <c r="E257" s="85" t="s">
        <v>6462</v>
      </c>
      <c r="F257" s="83">
        <v>4633.72</v>
      </c>
    </row>
    <row r="258" spans="2:6" ht="40.5">
      <c r="B258" s="81" t="s">
        <v>14878</v>
      </c>
      <c r="C258" s="81" t="s">
        <v>6590</v>
      </c>
      <c r="D258" s="82" t="s">
        <v>14879</v>
      </c>
      <c r="E258" s="85" t="s">
        <v>6595</v>
      </c>
      <c r="F258" s="83">
        <v>7466.07</v>
      </c>
    </row>
    <row r="259" spans="2:6" ht="40.5">
      <c r="B259" s="81" t="s">
        <v>14880</v>
      </c>
      <c r="C259" s="81" t="s">
        <v>6590</v>
      </c>
      <c r="D259" s="82" t="s">
        <v>14881</v>
      </c>
      <c r="E259" s="85" t="s">
        <v>6462</v>
      </c>
      <c r="F259" s="83">
        <v>5135.54</v>
      </c>
    </row>
    <row r="260" spans="2:6" ht="40.5">
      <c r="B260" s="81" t="s">
        <v>14882</v>
      </c>
      <c r="C260" s="81" t="s">
        <v>6590</v>
      </c>
      <c r="D260" s="82" t="s">
        <v>14883</v>
      </c>
      <c r="E260" s="85" t="s">
        <v>6595</v>
      </c>
      <c r="F260" s="83">
        <v>10305.06</v>
      </c>
    </row>
    <row r="261" spans="2:6" ht="40.5">
      <c r="B261" s="81" t="s">
        <v>14884</v>
      </c>
      <c r="C261" s="81" t="s">
        <v>6590</v>
      </c>
      <c r="D261" s="82" t="s">
        <v>14885</v>
      </c>
      <c r="E261" s="85" t="s">
        <v>6462</v>
      </c>
      <c r="F261" s="83">
        <v>5694.05</v>
      </c>
    </row>
    <row r="262" spans="2:6" ht="40.5">
      <c r="B262" s="81" t="s">
        <v>14886</v>
      </c>
      <c r="C262" s="81" t="s">
        <v>6590</v>
      </c>
      <c r="D262" s="82" t="s">
        <v>14887</v>
      </c>
      <c r="E262" s="85" t="s">
        <v>6595</v>
      </c>
      <c r="F262" s="83">
        <v>13704.28</v>
      </c>
    </row>
    <row r="263" spans="2:6" ht="40.5">
      <c r="B263" s="81" t="s">
        <v>14888</v>
      </c>
      <c r="C263" s="81" t="s">
        <v>6590</v>
      </c>
      <c r="D263" s="82" t="s">
        <v>14889</v>
      </c>
      <c r="E263" s="85" t="s">
        <v>6462</v>
      </c>
      <c r="F263" s="83">
        <v>6381.5</v>
      </c>
    </row>
    <row r="264" spans="2:6" ht="40.5">
      <c r="B264" s="81" t="s">
        <v>14890</v>
      </c>
      <c r="C264" s="81" t="s">
        <v>6590</v>
      </c>
      <c r="D264" s="82" t="s">
        <v>14891</v>
      </c>
      <c r="E264" s="85" t="s">
        <v>6595</v>
      </c>
      <c r="F264" s="83">
        <v>17973.05</v>
      </c>
    </row>
    <row r="265" spans="2:6" ht="40.5">
      <c r="B265" s="81" t="s">
        <v>14892</v>
      </c>
      <c r="C265" s="81" t="s">
        <v>6590</v>
      </c>
      <c r="D265" s="82" t="s">
        <v>14893</v>
      </c>
      <c r="E265" s="85" t="s">
        <v>6462</v>
      </c>
      <c r="F265" s="83">
        <v>1457.61</v>
      </c>
    </row>
    <row r="266" spans="2:6" ht="40.5">
      <c r="B266" s="81" t="s">
        <v>14894</v>
      </c>
      <c r="C266" s="81" t="s">
        <v>6590</v>
      </c>
      <c r="D266" s="82" t="s">
        <v>14895</v>
      </c>
      <c r="E266" s="85" t="s">
        <v>6595</v>
      </c>
      <c r="F266" s="83">
        <v>1068.6300000000001</v>
      </c>
    </row>
    <row r="267" spans="2:6" ht="40.5">
      <c r="B267" s="81" t="s">
        <v>14896</v>
      </c>
      <c r="C267" s="81" t="s">
        <v>6590</v>
      </c>
      <c r="D267" s="82" t="s">
        <v>14897</v>
      </c>
      <c r="E267" s="85" t="s">
        <v>6462</v>
      </c>
      <c r="F267" s="83">
        <v>3048.3</v>
      </c>
    </row>
    <row r="268" spans="2:6" ht="40.5">
      <c r="B268" s="81" t="s">
        <v>14898</v>
      </c>
      <c r="C268" s="81" t="s">
        <v>6590</v>
      </c>
      <c r="D268" s="82" t="s">
        <v>14899</v>
      </c>
      <c r="E268" s="85" t="s">
        <v>6595</v>
      </c>
      <c r="F268" s="83">
        <v>3759.5</v>
      </c>
    </row>
    <row r="269" spans="2:6" ht="40.5">
      <c r="B269" s="81" t="s">
        <v>14900</v>
      </c>
      <c r="C269" s="81" t="s">
        <v>6590</v>
      </c>
      <c r="D269" s="82" t="s">
        <v>14901</v>
      </c>
      <c r="E269" s="85" t="s">
        <v>6462</v>
      </c>
      <c r="F269" s="83">
        <v>3300.89</v>
      </c>
    </row>
    <row r="270" spans="2:6" ht="40.5">
      <c r="B270" s="81" t="s">
        <v>14902</v>
      </c>
      <c r="C270" s="81" t="s">
        <v>6590</v>
      </c>
      <c r="D270" s="82" t="s">
        <v>14903</v>
      </c>
      <c r="E270" s="85" t="s">
        <v>6595</v>
      </c>
      <c r="F270" s="83">
        <v>2551.36</v>
      </c>
    </row>
    <row r="271" spans="2:6" ht="40.5">
      <c r="B271" s="81" t="s">
        <v>14904</v>
      </c>
      <c r="C271" s="81" t="s">
        <v>6590</v>
      </c>
      <c r="D271" s="82" t="s">
        <v>14905</v>
      </c>
      <c r="E271" s="85" t="s">
        <v>6462</v>
      </c>
      <c r="F271" s="83">
        <v>3862.56</v>
      </c>
    </row>
    <row r="272" spans="2:6" ht="40.5">
      <c r="B272" s="81" t="s">
        <v>14906</v>
      </c>
      <c r="C272" s="81" t="s">
        <v>6590</v>
      </c>
      <c r="D272" s="82" t="s">
        <v>14907</v>
      </c>
      <c r="E272" s="85" t="s">
        <v>6595</v>
      </c>
      <c r="F272" s="83">
        <v>4128.58</v>
      </c>
    </row>
    <row r="273" spans="2:6" ht="40.5">
      <c r="B273" s="81" t="s">
        <v>14908</v>
      </c>
      <c r="C273" s="81" t="s">
        <v>6590</v>
      </c>
      <c r="D273" s="82" t="s">
        <v>14909</v>
      </c>
      <c r="E273" s="85" t="s">
        <v>6462</v>
      </c>
      <c r="F273" s="83">
        <v>4473.32</v>
      </c>
    </row>
    <row r="274" spans="2:6" ht="40.5">
      <c r="B274" s="81" t="s">
        <v>14910</v>
      </c>
      <c r="C274" s="81" t="s">
        <v>6590</v>
      </c>
      <c r="D274" s="82" t="s">
        <v>14911</v>
      </c>
      <c r="E274" s="85" t="s">
        <v>6595</v>
      </c>
      <c r="F274" s="83">
        <v>6115.56</v>
      </c>
    </row>
    <row r="275" spans="2:6" ht="40.5">
      <c r="B275" s="81" t="s">
        <v>14912</v>
      </c>
      <c r="C275" s="81" t="s">
        <v>6590</v>
      </c>
      <c r="D275" s="82" t="s">
        <v>14913</v>
      </c>
      <c r="E275" s="85" t="s">
        <v>6462</v>
      </c>
      <c r="F275" s="83">
        <v>5185.34</v>
      </c>
    </row>
    <row r="276" spans="2:6" ht="40.5">
      <c r="B276" s="81" t="s">
        <v>14914</v>
      </c>
      <c r="C276" s="81" t="s">
        <v>6590</v>
      </c>
      <c r="D276" s="82" t="s">
        <v>14915</v>
      </c>
      <c r="E276" s="85" t="s">
        <v>6595</v>
      </c>
      <c r="F276" s="83">
        <v>8705.9699999999993</v>
      </c>
    </row>
    <row r="277" spans="2:6" ht="38.25">
      <c r="B277" s="77" t="s">
        <v>14916</v>
      </c>
      <c r="C277" s="78" t="s">
        <v>6590</v>
      </c>
      <c r="D277" s="79" t="s">
        <v>14917</v>
      </c>
      <c r="E277" s="78" t="s">
        <v>6462</v>
      </c>
      <c r="F277" s="83">
        <v>4177.6499999999996</v>
      </c>
    </row>
    <row r="278" spans="2:6" ht="40.5">
      <c r="B278" s="81" t="s">
        <v>14918</v>
      </c>
      <c r="C278" s="81" t="s">
        <v>6590</v>
      </c>
      <c r="D278" s="82" t="s">
        <v>14919</v>
      </c>
      <c r="E278" s="85" t="s">
        <v>6595</v>
      </c>
      <c r="F278" s="83">
        <v>2831.34</v>
      </c>
    </row>
    <row r="279" spans="2:6" ht="40.5">
      <c r="B279" s="81" t="s">
        <v>14920</v>
      </c>
      <c r="C279" s="81" t="s">
        <v>6590</v>
      </c>
      <c r="D279" s="82" t="s">
        <v>14921</v>
      </c>
      <c r="E279" s="85" t="s">
        <v>6462</v>
      </c>
      <c r="F279" s="83">
        <v>4714.8900000000003</v>
      </c>
    </row>
    <row r="280" spans="2:6" ht="40.5">
      <c r="B280" s="81" t="s">
        <v>14922</v>
      </c>
      <c r="C280" s="81" t="s">
        <v>6590</v>
      </c>
      <c r="D280" s="82" t="s">
        <v>14923</v>
      </c>
      <c r="E280" s="85" t="s">
        <v>6595</v>
      </c>
      <c r="F280" s="83">
        <v>4430.8</v>
      </c>
    </row>
    <row r="281" spans="2:6" ht="40.5">
      <c r="B281" s="81" t="s">
        <v>14924</v>
      </c>
      <c r="C281" s="81" t="s">
        <v>6590</v>
      </c>
      <c r="D281" s="82" t="s">
        <v>14925</v>
      </c>
      <c r="E281" s="85" t="s">
        <v>6462</v>
      </c>
      <c r="F281" s="83">
        <v>5374.23</v>
      </c>
    </row>
    <row r="282" spans="2:6" ht="40.5">
      <c r="B282" s="81" t="s">
        <v>14926</v>
      </c>
      <c r="C282" s="81" t="s">
        <v>6590</v>
      </c>
      <c r="D282" s="82" t="s">
        <v>14927</v>
      </c>
      <c r="E282" s="85" t="s">
        <v>6595</v>
      </c>
      <c r="F282" s="83">
        <v>6606.22</v>
      </c>
    </row>
    <row r="283" spans="2:6" ht="40.5">
      <c r="B283" s="81" t="s">
        <v>14928</v>
      </c>
      <c r="C283" s="81" t="s">
        <v>6590</v>
      </c>
      <c r="D283" s="82" t="s">
        <v>14929</v>
      </c>
      <c r="E283" s="85" t="s">
        <v>6462</v>
      </c>
      <c r="F283" s="83">
        <v>6043.37</v>
      </c>
    </row>
    <row r="284" spans="2:6" ht="40.5">
      <c r="B284" s="81" t="s">
        <v>14930</v>
      </c>
      <c r="C284" s="81" t="s">
        <v>6590</v>
      </c>
      <c r="D284" s="82" t="s">
        <v>14931</v>
      </c>
      <c r="E284" s="85" t="s">
        <v>6595</v>
      </c>
      <c r="F284" s="83">
        <v>9233.18</v>
      </c>
    </row>
    <row r="285" spans="2:6" ht="40.5">
      <c r="B285" s="81" t="s">
        <v>14932</v>
      </c>
      <c r="C285" s="81" t="s">
        <v>6590</v>
      </c>
      <c r="D285" s="82" t="s">
        <v>14933</v>
      </c>
      <c r="E285" s="85" t="s">
        <v>6462</v>
      </c>
      <c r="F285" s="83">
        <v>5756.5</v>
      </c>
    </row>
    <row r="286" spans="2:6" ht="40.5">
      <c r="B286" s="81" t="s">
        <v>14934</v>
      </c>
      <c r="C286" s="81" t="s">
        <v>6590</v>
      </c>
      <c r="D286" s="82" t="s">
        <v>14935</v>
      </c>
      <c r="E286" s="85" t="s">
        <v>6595</v>
      </c>
      <c r="F286" s="83">
        <v>4844.96</v>
      </c>
    </row>
    <row r="287" spans="2:6" ht="40.5">
      <c r="B287" s="81" t="s">
        <v>14936</v>
      </c>
      <c r="C287" s="81" t="s">
        <v>6590</v>
      </c>
      <c r="D287" s="82" t="s">
        <v>14937</v>
      </c>
      <c r="E287" s="85" t="s">
        <v>6462</v>
      </c>
      <c r="F287" s="83">
        <v>6352.17</v>
      </c>
    </row>
    <row r="288" spans="2:6" ht="40.5">
      <c r="B288" s="81" t="s">
        <v>14938</v>
      </c>
      <c r="C288" s="81" t="s">
        <v>6590</v>
      </c>
      <c r="D288" s="82" t="s">
        <v>14939</v>
      </c>
      <c r="E288" s="85" t="s">
        <v>6595</v>
      </c>
      <c r="F288" s="83">
        <v>7037.53</v>
      </c>
    </row>
    <row r="289" spans="2:6" ht="40.5">
      <c r="B289" s="81" t="s">
        <v>14940</v>
      </c>
      <c r="C289" s="81" t="s">
        <v>6590</v>
      </c>
      <c r="D289" s="82" t="s">
        <v>14941</v>
      </c>
      <c r="E289" s="85" t="s">
        <v>6462</v>
      </c>
      <c r="F289" s="83">
        <v>7025.74</v>
      </c>
    </row>
    <row r="290" spans="2:6" ht="40.5">
      <c r="B290" s="81" t="s">
        <v>14942</v>
      </c>
      <c r="C290" s="81" t="s">
        <v>6590</v>
      </c>
      <c r="D290" s="82" t="s">
        <v>14943</v>
      </c>
      <c r="E290" s="85" t="s">
        <v>6595</v>
      </c>
      <c r="F290" s="83">
        <v>9752.26</v>
      </c>
    </row>
    <row r="291" spans="2:6" ht="40.5">
      <c r="B291" s="81" t="s">
        <v>14944</v>
      </c>
      <c r="C291" s="81" t="s">
        <v>6590</v>
      </c>
      <c r="D291" s="82" t="s">
        <v>14945</v>
      </c>
      <c r="E291" s="85" t="s">
        <v>6462</v>
      </c>
      <c r="F291" s="83">
        <v>7791.15</v>
      </c>
    </row>
    <row r="292" spans="2:6" ht="38.25">
      <c r="B292" s="77" t="s">
        <v>14946</v>
      </c>
      <c r="C292" s="78" t="s">
        <v>6590</v>
      </c>
      <c r="D292" s="79" t="s">
        <v>14947</v>
      </c>
      <c r="E292" s="78" t="s">
        <v>6595</v>
      </c>
      <c r="F292" s="83">
        <v>13053.84</v>
      </c>
    </row>
    <row r="293" spans="2:6" ht="40.5">
      <c r="B293" s="81" t="s">
        <v>14948</v>
      </c>
      <c r="C293" s="81" t="s">
        <v>6590</v>
      </c>
      <c r="D293" s="82" t="s">
        <v>14949</v>
      </c>
      <c r="E293" s="85" t="s">
        <v>6462</v>
      </c>
      <c r="F293" s="83">
        <v>8126.95</v>
      </c>
    </row>
    <row r="294" spans="2:6" ht="40.5">
      <c r="B294" s="81" t="s">
        <v>14950</v>
      </c>
      <c r="C294" s="81" t="s">
        <v>6590</v>
      </c>
      <c r="D294" s="82" t="s">
        <v>14951</v>
      </c>
      <c r="E294" s="85" t="s">
        <v>6595</v>
      </c>
      <c r="F294" s="83">
        <v>10305.06</v>
      </c>
    </row>
    <row r="295" spans="2:6" ht="40.5">
      <c r="B295" s="81" t="s">
        <v>14952</v>
      </c>
      <c r="C295" s="81" t="s">
        <v>6590</v>
      </c>
      <c r="D295" s="82" t="s">
        <v>14953</v>
      </c>
      <c r="E295" s="85" t="s">
        <v>6462</v>
      </c>
      <c r="F295" s="83">
        <v>8882.23</v>
      </c>
    </row>
    <row r="296" spans="2:6" ht="40.5">
      <c r="B296" s="81" t="s">
        <v>14954</v>
      </c>
      <c r="C296" s="81" t="s">
        <v>6590</v>
      </c>
      <c r="D296" s="82" t="s">
        <v>14955</v>
      </c>
      <c r="E296" s="85" t="s">
        <v>6595</v>
      </c>
      <c r="F296" s="83">
        <v>13704.28</v>
      </c>
    </row>
    <row r="297" spans="2:6" ht="40.5">
      <c r="B297" s="81" t="s">
        <v>14956</v>
      </c>
      <c r="C297" s="81" t="s">
        <v>6590</v>
      </c>
      <c r="D297" s="82" t="s">
        <v>14957</v>
      </c>
      <c r="E297" s="85" t="s">
        <v>6462</v>
      </c>
      <c r="F297" s="83">
        <v>11020.74</v>
      </c>
    </row>
    <row r="298" spans="2:6" ht="40.5">
      <c r="B298" s="81" t="s">
        <v>14958</v>
      </c>
      <c r="C298" s="81" t="s">
        <v>6590</v>
      </c>
      <c r="D298" s="82" t="s">
        <v>14959</v>
      </c>
      <c r="E298" s="85" t="s">
        <v>6595</v>
      </c>
      <c r="F298" s="83">
        <v>18387.650000000001</v>
      </c>
    </row>
    <row r="299" spans="2:6" ht="40.5">
      <c r="B299" s="81" t="s">
        <v>14960</v>
      </c>
      <c r="C299" s="81" t="s">
        <v>6590</v>
      </c>
      <c r="D299" s="82" t="s">
        <v>14961</v>
      </c>
      <c r="E299" s="85" t="s">
        <v>6462</v>
      </c>
      <c r="F299" s="83">
        <v>5368.89</v>
      </c>
    </row>
    <row r="300" spans="2:6" ht="40.5">
      <c r="B300" s="81" t="s">
        <v>14962</v>
      </c>
      <c r="C300" s="81" t="s">
        <v>6590</v>
      </c>
      <c r="D300" s="82" t="s">
        <v>14963</v>
      </c>
      <c r="E300" s="85" t="s">
        <v>6595</v>
      </c>
      <c r="F300" s="83">
        <v>4128.58</v>
      </c>
    </row>
    <row r="301" spans="2:6" ht="40.5">
      <c r="B301" s="81" t="s">
        <v>14964</v>
      </c>
      <c r="C301" s="81" t="s">
        <v>6590</v>
      </c>
      <c r="D301" s="82" t="s">
        <v>14965</v>
      </c>
      <c r="E301" s="85" t="s">
        <v>6462</v>
      </c>
      <c r="F301" s="83">
        <v>5939.8</v>
      </c>
    </row>
    <row r="302" spans="2:6" ht="40.5">
      <c r="B302" s="81" t="s">
        <v>14966</v>
      </c>
      <c r="C302" s="81" t="s">
        <v>6590</v>
      </c>
      <c r="D302" s="82" t="s">
        <v>14967</v>
      </c>
      <c r="E302" s="85" t="s">
        <v>6595</v>
      </c>
      <c r="F302" s="83">
        <v>2831.34</v>
      </c>
    </row>
    <row r="303" spans="2:6" ht="40.5">
      <c r="B303" s="81" t="s">
        <v>14968</v>
      </c>
      <c r="C303" s="81" t="s">
        <v>6590</v>
      </c>
      <c r="D303" s="82" t="s">
        <v>14969</v>
      </c>
      <c r="E303" s="85" t="s">
        <v>6462</v>
      </c>
      <c r="F303" s="83">
        <v>7459.53</v>
      </c>
    </row>
    <row r="304" spans="2:6" ht="40.5">
      <c r="B304" s="81" t="s">
        <v>14970</v>
      </c>
      <c r="C304" s="81" t="s">
        <v>6590</v>
      </c>
      <c r="D304" s="82" t="s">
        <v>14971</v>
      </c>
      <c r="E304" s="85" t="s">
        <v>6595</v>
      </c>
      <c r="F304" s="83">
        <v>6606.22</v>
      </c>
    </row>
    <row r="305" spans="2:6" ht="40.5">
      <c r="B305" s="81" t="s">
        <v>14972</v>
      </c>
      <c r="C305" s="81" t="s">
        <v>6590</v>
      </c>
      <c r="D305" s="82" t="s">
        <v>14973</v>
      </c>
      <c r="E305" s="85" t="s">
        <v>6462</v>
      </c>
      <c r="F305" s="83">
        <v>8124.38</v>
      </c>
    </row>
    <row r="306" spans="2:6" ht="40.5">
      <c r="B306" s="81" t="s">
        <v>14974</v>
      </c>
      <c r="C306" s="81" t="s">
        <v>6590</v>
      </c>
      <c r="D306" s="82" t="s">
        <v>14975</v>
      </c>
      <c r="E306" s="85" t="s">
        <v>6595</v>
      </c>
      <c r="F306" s="83">
        <v>4844.96</v>
      </c>
    </row>
    <row r="307" spans="2:6" ht="40.5">
      <c r="B307" s="81" t="s">
        <v>14976</v>
      </c>
      <c r="C307" s="81" t="s">
        <v>6590</v>
      </c>
      <c r="D307" s="82" t="s">
        <v>14977</v>
      </c>
      <c r="E307" s="85" t="s">
        <v>6462</v>
      </c>
      <c r="F307" s="83">
        <v>8878.98</v>
      </c>
    </row>
    <row r="308" spans="2:6" ht="40.5">
      <c r="B308" s="81" t="s">
        <v>14978</v>
      </c>
      <c r="C308" s="81" t="s">
        <v>6590</v>
      </c>
      <c r="D308" s="82" t="s">
        <v>14979</v>
      </c>
      <c r="E308" s="85" t="s">
        <v>6595</v>
      </c>
      <c r="F308" s="83">
        <v>7037.53</v>
      </c>
    </row>
    <row r="309" spans="2:6" ht="40.5">
      <c r="B309" s="81" t="s">
        <v>14980</v>
      </c>
      <c r="C309" s="81" t="s">
        <v>6590</v>
      </c>
      <c r="D309" s="82" t="s">
        <v>14981</v>
      </c>
      <c r="E309" s="85" t="s">
        <v>6462</v>
      </c>
      <c r="F309" s="83">
        <v>9721.2199999999993</v>
      </c>
    </row>
    <row r="310" spans="2:6" ht="40.5">
      <c r="B310" s="81" t="s">
        <v>14982</v>
      </c>
      <c r="C310" s="81" t="s">
        <v>6590</v>
      </c>
      <c r="D310" s="82" t="s">
        <v>14983</v>
      </c>
      <c r="E310" s="85" t="s">
        <v>6595</v>
      </c>
      <c r="F310" s="83">
        <v>9752.26</v>
      </c>
    </row>
    <row r="311" spans="2:6" ht="40.5">
      <c r="B311" s="81" t="s">
        <v>14984</v>
      </c>
      <c r="C311" s="81" t="s">
        <v>6590</v>
      </c>
      <c r="D311" s="82" t="s">
        <v>14985</v>
      </c>
      <c r="E311" s="85" t="s">
        <v>6462</v>
      </c>
      <c r="F311" s="83">
        <v>10690.02</v>
      </c>
    </row>
    <row r="312" spans="2:6" ht="40.5">
      <c r="B312" s="81" t="s">
        <v>14986</v>
      </c>
      <c r="C312" s="81" t="s">
        <v>6590</v>
      </c>
      <c r="D312" s="82" t="s">
        <v>14987</v>
      </c>
      <c r="E312" s="85" t="s">
        <v>6595</v>
      </c>
      <c r="F312" s="83">
        <v>13053.84</v>
      </c>
    </row>
    <row r="313" spans="2:6" ht="40.5">
      <c r="B313" s="81" t="s">
        <v>14988</v>
      </c>
      <c r="C313" s="81" t="s">
        <v>6590</v>
      </c>
      <c r="D313" s="82" t="s">
        <v>14989</v>
      </c>
      <c r="E313" s="85" t="s">
        <v>6462</v>
      </c>
      <c r="F313" s="83">
        <v>12262.9</v>
      </c>
    </row>
    <row r="314" spans="2:6" ht="40.5">
      <c r="B314" s="81" t="s">
        <v>14990</v>
      </c>
      <c r="C314" s="81" t="s">
        <v>6590</v>
      </c>
      <c r="D314" s="82" t="s">
        <v>14991</v>
      </c>
      <c r="E314" s="85" t="s">
        <v>6595</v>
      </c>
      <c r="F314" s="83">
        <v>13704.28</v>
      </c>
    </row>
    <row r="315" spans="2:6" ht="40.5">
      <c r="B315" s="81" t="s">
        <v>14992</v>
      </c>
      <c r="C315" s="81" t="s">
        <v>6590</v>
      </c>
      <c r="D315" s="82" t="s">
        <v>14993</v>
      </c>
      <c r="E315" s="85" t="s">
        <v>6462</v>
      </c>
      <c r="F315" s="83">
        <v>15501.44</v>
      </c>
    </row>
    <row r="316" spans="2:6" ht="40.5">
      <c r="B316" s="81" t="s">
        <v>14994</v>
      </c>
      <c r="C316" s="81" t="s">
        <v>6590</v>
      </c>
      <c r="D316" s="82" t="s">
        <v>14995</v>
      </c>
      <c r="E316" s="85" t="s">
        <v>6595</v>
      </c>
      <c r="F316" s="83">
        <v>18387.650000000001</v>
      </c>
    </row>
    <row r="317" spans="2:6" ht="40.5">
      <c r="B317" s="81" t="s">
        <v>14996</v>
      </c>
      <c r="C317" s="81" t="s">
        <v>6590</v>
      </c>
      <c r="D317" s="82" t="s">
        <v>14997</v>
      </c>
      <c r="E317" s="85" t="s">
        <v>6462</v>
      </c>
      <c r="F317" s="83">
        <v>1946.26</v>
      </c>
    </row>
    <row r="318" spans="2:6" ht="40.5">
      <c r="B318" s="81" t="s">
        <v>14998</v>
      </c>
      <c r="C318" s="81" t="s">
        <v>6590</v>
      </c>
      <c r="D318" s="82" t="s">
        <v>14999</v>
      </c>
      <c r="E318" s="85" t="s">
        <v>6595</v>
      </c>
      <c r="F318" s="83">
        <v>2666.96</v>
      </c>
    </row>
    <row r="319" spans="2:6" ht="40.5">
      <c r="B319" s="81" t="s">
        <v>15000</v>
      </c>
      <c r="C319" s="81" t="s">
        <v>6590</v>
      </c>
      <c r="D319" s="82" t="s">
        <v>15001</v>
      </c>
      <c r="E319" s="85" t="s">
        <v>6462</v>
      </c>
      <c r="F319" s="83">
        <v>2559.41</v>
      </c>
    </row>
    <row r="320" spans="2:6" ht="40.5">
      <c r="B320" s="81" t="s">
        <v>15002</v>
      </c>
      <c r="C320" s="81" t="s">
        <v>6590</v>
      </c>
      <c r="D320" s="82" t="s">
        <v>15003</v>
      </c>
      <c r="E320" s="85" t="s">
        <v>6595</v>
      </c>
      <c r="F320" s="83">
        <v>3134</v>
      </c>
    </row>
    <row r="321" spans="2:6" ht="40.5">
      <c r="B321" s="81" t="s">
        <v>15004</v>
      </c>
      <c r="C321" s="81" t="s">
        <v>6590</v>
      </c>
      <c r="D321" s="82" t="s">
        <v>15005</v>
      </c>
      <c r="E321" s="85" t="s">
        <v>6462</v>
      </c>
      <c r="F321" s="83">
        <v>3018.88</v>
      </c>
    </row>
    <row r="322" spans="2:6" ht="40.5">
      <c r="B322" s="81" t="s">
        <v>15006</v>
      </c>
      <c r="C322" s="81" t="s">
        <v>6590</v>
      </c>
      <c r="D322" s="82" t="s">
        <v>15007</v>
      </c>
      <c r="E322" s="85" t="s">
        <v>6595</v>
      </c>
      <c r="F322" s="83">
        <v>4923.76</v>
      </c>
    </row>
    <row r="323" spans="2:6" ht="40.5">
      <c r="B323" s="81" t="s">
        <v>15008</v>
      </c>
      <c r="C323" s="81" t="s">
        <v>6590</v>
      </c>
      <c r="D323" s="82" t="s">
        <v>15009</v>
      </c>
      <c r="E323" s="85" t="s">
        <v>6462</v>
      </c>
      <c r="F323" s="83">
        <v>3524.55</v>
      </c>
    </row>
    <row r="324" spans="2:6" ht="40.5">
      <c r="B324" s="81" t="s">
        <v>15010</v>
      </c>
      <c r="C324" s="81" t="s">
        <v>6590</v>
      </c>
      <c r="D324" s="82" t="s">
        <v>15011</v>
      </c>
      <c r="E324" s="85" t="s">
        <v>6595</v>
      </c>
      <c r="F324" s="83">
        <v>7255.19</v>
      </c>
    </row>
    <row r="325" spans="2:6" ht="40.5">
      <c r="B325" s="81" t="s">
        <v>15012</v>
      </c>
      <c r="C325" s="81" t="s">
        <v>6590</v>
      </c>
      <c r="D325" s="82" t="s">
        <v>15013</v>
      </c>
      <c r="E325" s="85" t="s">
        <v>6462</v>
      </c>
      <c r="F325" s="83">
        <v>4094.25</v>
      </c>
    </row>
    <row r="326" spans="2:6" ht="40.5">
      <c r="B326" s="81" t="s">
        <v>15014</v>
      </c>
      <c r="C326" s="81" t="s">
        <v>6590</v>
      </c>
      <c r="D326" s="82" t="s">
        <v>15015</v>
      </c>
      <c r="E326" s="85" t="s">
        <v>6595</v>
      </c>
      <c r="F326" s="83">
        <v>10133.85</v>
      </c>
    </row>
    <row r="327" spans="2:6" ht="40.5">
      <c r="B327" s="81" t="s">
        <v>15016</v>
      </c>
      <c r="C327" s="81" t="s">
        <v>6590</v>
      </c>
      <c r="D327" s="82" t="s">
        <v>15017</v>
      </c>
      <c r="E327" s="85" t="s">
        <v>6462</v>
      </c>
      <c r="F327" s="83">
        <v>3731.14</v>
      </c>
    </row>
    <row r="328" spans="2:6" ht="40.5">
      <c r="B328" s="81" t="s">
        <v>15018</v>
      </c>
      <c r="C328" s="81" t="s">
        <v>6590</v>
      </c>
      <c r="D328" s="82" t="s">
        <v>15019</v>
      </c>
      <c r="E328" s="85" t="s">
        <v>6595</v>
      </c>
      <c r="F328" s="83">
        <v>5543.4</v>
      </c>
    </row>
    <row r="329" spans="2:6" ht="40.5">
      <c r="B329" s="81" t="s">
        <v>15020</v>
      </c>
      <c r="C329" s="81" t="s">
        <v>6590</v>
      </c>
      <c r="D329" s="82" t="s">
        <v>15021</v>
      </c>
      <c r="E329" s="85" t="s">
        <v>6462</v>
      </c>
      <c r="F329" s="83">
        <v>4269.75</v>
      </c>
    </row>
    <row r="330" spans="2:6" ht="38.25">
      <c r="B330" s="77" t="s">
        <v>15022</v>
      </c>
      <c r="C330" s="78" t="s">
        <v>6590</v>
      </c>
      <c r="D330" s="79" t="s">
        <v>15023</v>
      </c>
      <c r="E330" s="78" t="s">
        <v>6595</v>
      </c>
      <c r="F330" s="83">
        <v>8046.44</v>
      </c>
    </row>
    <row r="331" spans="2:6" ht="40.5">
      <c r="B331" s="81" t="s">
        <v>15024</v>
      </c>
      <c r="C331" s="81" t="s">
        <v>6590</v>
      </c>
      <c r="D331" s="82" t="s">
        <v>15025</v>
      </c>
      <c r="E331" s="85" t="s">
        <v>6462</v>
      </c>
      <c r="F331" s="83">
        <v>5106.04</v>
      </c>
    </row>
    <row r="332" spans="2:6" ht="40.5">
      <c r="B332" s="81" t="s">
        <v>15026</v>
      </c>
      <c r="C332" s="81" t="s">
        <v>6590</v>
      </c>
      <c r="D332" s="82" t="s">
        <v>15027</v>
      </c>
      <c r="E332" s="85" t="s">
        <v>6595</v>
      </c>
      <c r="F332" s="83">
        <v>8743.17</v>
      </c>
    </row>
    <row r="333" spans="2:6" ht="40.5">
      <c r="B333" s="81" t="s">
        <v>15028</v>
      </c>
      <c r="C333" s="81" t="s">
        <v>6590</v>
      </c>
      <c r="D333" s="82" t="s">
        <v>15029</v>
      </c>
      <c r="E333" s="85" t="s">
        <v>6462</v>
      </c>
      <c r="F333" s="83">
        <v>5723.87</v>
      </c>
    </row>
    <row r="334" spans="2:6" ht="40.5">
      <c r="B334" s="81" t="s">
        <v>15030</v>
      </c>
      <c r="C334" s="81" t="s">
        <v>6590</v>
      </c>
      <c r="D334" s="82" t="s">
        <v>15031</v>
      </c>
      <c r="E334" s="85" t="s">
        <v>6595</v>
      </c>
      <c r="F334" s="83">
        <v>12046.14</v>
      </c>
    </row>
    <row r="335" spans="2:6" ht="40.5">
      <c r="B335" s="81" t="s">
        <v>15032</v>
      </c>
      <c r="C335" s="81" t="s">
        <v>6590</v>
      </c>
      <c r="D335" s="82" t="s">
        <v>15033</v>
      </c>
      <c r="E335" s="85" t="s">
        <v>6462</v>
      </c>
      <c r="F335" s="83">
        <v>5955.08</v>
      </c>
    </row>
    <row r="336" spans="2:6" ht="40.5">
      <c r="B336" s="81" t="s">
        <v>15034</v>
      </c>
      <c r="C336" s="81" t="s">
        <v>6590</v>
      </c>
      <c r="D336" s="82" t="s">
        <v>15035</v>
      </c>
      <c r="E336" s="85" t="s">
        <v>6595</v>
      </c>
      <c r="F336" s="83">
        <v>5543.4</v>
      </c>
    </row>
    <row r="337" spans="2:6" ht="38.25">
      <c r="B337" s="130" t="s">
        <v>15036</v>
      </c>
      <c r="C337" s="131" t="s">
        <v>6590</v>
      </c>
      <c r="D337" s="132" t="s">
        <v>15037</v>
      </c>
      <c r="E337" s="131" t="s">
        <v>6462</v>
      </c>
      <c r="F337" s="133">
        <v>7386.77</v>
      </c>
    </row>
    <row r="338" spans="2:6" ht="40.5">
      <c r="B338" s="81" t="s">
        <v>15038</v>
      </c>
      <c r="C338" s="81" t="s">
        <v>6590</v>
      </c>
      <c r="D338" s="82" t="s">
        <v>15039</v>
      </c>
      <c r="E338" s="85" t="s">
        <v>6595</v>
      </c>
      <c r="F338" s="83">
        <v>6201.52</v>
      </c>
    </row>
    <row r="339" spans="2:6" ht="40.5">
      <c r="B339" s="81" t="s">
        <v>15040</v>
      </c>
      <c r="C339" s="81" t="s">
        <v>6590</v>
      </c>
      <c r="D339" s="82" t="s">
        <v>15041</v>
      </c>
      <c r="E339" s="85" t="s">
        <v>6462</v>
      </c>
      <c r="F339" s="83">
        <v>8920.2000000000007</v>
      </c>
    </row>
    <row r="340" spans="2:6" ht="40.5">
      <c r="B340" s="81" t="s">
        <v>15042</v>
      </c>
      <c r="C340" s="81" t="s">
        <v>6590</v>
      </c>
      <c r="D340" s="82" t="s">
        <v>15043</v>
      </c>
      <c r="E340" s="85" t="s">
        <v>6595</v>
      </c>
      <c r="F340" s="83">
        <v>12046.14</v>
      </c>
    </row>
    <row r="341" spans="2:6" ht="40.5">
      <c r="B341" s="81" t="s">
        <v>15044</v>
      </c>
      <c r="C341" s="81" t="s">
        <v>6590</v>
      </c>
      <c r="D341" s="82" t="s">
        <v>15045</v>
      </c>
      <c r="E341" s="85" t="s">
        <v>6462</v>
      </c>
      <c r="F341" s="83">
        <v>13744.7</v>
      </c>
    </row>
    <row r="342" spans="2:6" ht="40.5">
      <c r="B342" s="81" t="s">
        <v>15046</v>
      </c>
      <c r="C342" s="81" t="s">
        <v>6590</v>
      </c>
      <c r="D342" s="82" t="s">
        <v>15047</v>
      </c>
      <c r="E342" s="85" t="s">
        <v>6595</v>
      </c>
      <c r="F342" s="83">
        <v>9648.23</v>
      </c>
    </row>
    <row r="343" spans="2:6" ht="40.5">
      <c r="B343" s="81" t="s">
        <v>15048</v>
      </c>
      <c r="C343" s="81" t="s">
        <v>6590</v>
      </c>
      <c r="D343" s="82" t="s">
        <v>15049</v>
      </c>
      <c r="E343" s="85" t="s">
        <v>6462</v>
      </c>
      <c r="F343" s="83">
        <v>11463.96</v>
      </c>
    </row>
    <row r="344" spans="2:6" ht="40.5">
      <c r="B344" s="81" t="s">
        <v>15050</v>
      </c>
      <c r="C344" s="81" t="s">
        <v>6590</v>
      </c>
      <c r="D344" s="82" t="s">
        <v>15051</v>
      </c>
      <c r="E344" s="85" t="s">
        <v>6595</v>
      </c>
      <c r="F344" s="83">
        <v>17137.330000000002</v>
      </c>
    </row>
    <row r="345" spans="2:6" ht="40.5">
      <c r="B345" s="81" t="s">
        <v>15052</v>
      </c>
      <c r="C345" s="81" t="s">
        <v>6590</v>
      </c>
      <c r="D345" s="82" t="s">
        <v>15053</v>
      </c>
      <c r="E345" s="85" t="s">
        <v>6462</v>
      </c>
      <c r="F345" s="83">
        <v>5761.38</v>
      </c>
    </row>
    <row r="346" spans="2:6" ht="40.5">
      <c r="B346" s="81" t="s">
        <v>15054</v>
      </c>
      <c r="C346" s="81" t="s">
        <v>6590</v>
      </c>
      <c r="D346" s="82" t="s">
        <v>15055</v>
      </c>
      <c r="E346" s="85" t="s">
        <v>6595</v>
      </c>
      <c r="F346" s="83">
        <v>3134</v>
      </c>
    </row>
    <row r="347" spans="2:6" ht="40.5">
      <c r="B347" s="81" t="s">
        <v>15056</v>
      </c>
      <c r="C347" s="81" t="s">
        <v>6590</v>
      </c>
      <c r="D347" s="82" t="s">
        <v>15057</v>
      </c>
      <c r="E347" s="85" t="s">
        <v>6462</v>
      </c>
      <c r="F347" s="83">
        <v>15912.15</v>
      </c>
    </row>
    <row r="348" spans="2:6" ht="40.5">
      <c r="B348" s="81" t="s">
        <v>15058</v>
      </c>
      <c r="C348" s="81" t="s">
        <v>6590</v>
      </c>
      <c r="D348" s="82" t="s">
        <v>15059</v>
      </c>
      <c r="E348" s="85" t="s">
        <v>6595</v>
      </c>
      <c r="F348" s="83">
        <v>17137.330000000002</v>
      </c>
    </row>
    <row r="349" spans="2:6" ht="27">
      <c r="B349" s="81" t="s">
        <v>15060</v>
      </c>
      <c r="C349" s="81" t="s">
        <v>6590</v>
      </c>
      <c r="D349" s="82" t="s">
        <v>15061</v>
      </c>
      <c r="E349" s="85" t="s">
        <v>6462</v>
      </c>
      <c r="F349" s="83">
        <v>14.7</v>
      </c>
    </row>
    <row r="350" spans="2:6" ht="27">
      <c r="B350" s="81" t="s">
        <v>15062</v>
      </c>
      <c r="C350" s="81" t="s">
        <v>6590</v>
      </c>
      <c r="D350" s="82" t="s">
        <v>15063</v>
      </c>
      <c r="E350" s="85" t="s">
        <v>6462</v>
      </c>
      <c r="F350" s="83">
        <v>15.83</v>
      </c>
    </row>
    <row r="351" spans="2:6" ht="27">
      <c r="B351" s="81" t="s">
        <v>15064</v>
      </c>
      <c r="C351" s="81" t="s">
        <v>6590</v>
      </c>
      <c r="D351" s="82" t="s">
        <v>15065</v>
      </c>
      <c r="E351" s="85" t="s">
        <v>6462</v>
      </c>
      <c r="F351" s="83">
        <v>16.95</v>
      </c>
    </row>
    <row r="352" spans="2:6" ht="27">
      <c r="B352" s="81" t="s">
        <v>15066</v>
      </c>
      <c r="C352" s="81" t="s">
        <v>6590</v>
      </c>
      <c r="D352" s="82" t="s">
        <v>15067</v>
      </c>
      <c r="E352" s="85" t="s">
        <v>6462</v>
      </c>
      <c r="F352" s="83">
        <v>17.13</v>
      </c>
    </row>
    <row r="353" spans="2:6" ht="27">
      <c r="B353" s="81" t="s">
        <v>15068</v>
      </c>
      <c r="C353" s="81" t="s">
        <v>6590</v>
      </c>
      <c r="D353" s="82" t="s">
        <v>15069</v>
      </c>
      <c r="E353" s="85" t="s">
        <v>6462</v>
      </c>
      <c r="F353" s="83">
        <v>18.260000000000002</v>
      </c>
    </row>
    <row r="354" spans="2:6" ht="27">
      <c r="B354" s="81" t="s">
        <v>15070</v>
      </c>
      <c r="C354" s="81" t="s">
        <v>6590</v>
      </c>
      <c r="D354" s="82" t="s">
        <v>15071</v>
      </c>
      <c r="E354" s="85" t="s">
        <v>6462</v>
      </c>
      <c r="F354" s="83">
        <v>19.38</v>
      </c>
    </row>
    <row r="355" spans="2:6" ht="27">
      <c r="B355" s="81" t="s">
        <v>15072</v>
      </c>
      <c r="C355" s="81" t="s">
        <v>6590</v>
      </c>
      <c r="D355" s="82" t="s">
        <v>15073</v>
      </c>
      <c r="E355" s="85" t="s">
        <v>6462</v>
      </c>
      <c r="F355" s="83">
        <v>19.559999999999999</v>
      </c>
    </row>
    <row r="356" spans="2:6" ht="27">
      <c r="B356" s="81" t="s">
        <v>15074</v>
      </c>
      <c r="C356" s="81" t="s">
        <v>6590</v>
      </c>
      <c r="D356" s="82" t="s">
        <v>15075</v>
      </c>
      <c r="E356" s="85" t="s">
        <v>6462</v>
      </c>
      <c r="F356" s="83">
        <v>20.69</v>
      </c>
    </row>
    <row r="357" spans="2:6" ht="27">
      <c r="B357" s="81" t="s">
        <v>15076</v>
      </c>
      <c r="C357" s="81" t="s">
        <v>6590</v>
      </c>
      <c r="D357" s="82" t="s">
        <v>15077</v>
      </c>
      <c r="E357" s="85" t="s">
        <v>6462</v>
      </c>
      <c r="F357" s="83">
        <v>21.81</v>
      </c>
    </row>
    <row r="358" spans="2:6" ht="27">
      <c r="B358" s="81" t="s">
        <v>15078</v>
      </c>
      <c r="C358" s="81" t="s">
        <v>6590</v>
      </c>
      <c r="D358" s="82" t="s">
        <v>15079</v>
      </c>
      <c r="E358" s="85" t="s">
        <v>6462</v>
      </c>
      <c r="F358" s="83">
        <v>22.04</v>
      </c>
    </row>
    <row r="359" spans="2:6" ht="27">
      <c r="B359" s="81" t="s">
        <v>15080</v>
      </c>
      <c r="C359" s="81" t="s">
        <v>6590</v>
      </c>
      <c r="D359" s="82" t="s">
        <v>15081</v>
      </c>
      <c r="E359" s="85" t="s">
        <v>6462</v>
      </c>
      <c r="F359" s="83">
        <v>23.16</v>
      </c>
    </row>
    <row r="360" spans="2:6" ht="27">
      <c r="B360" s="81" t="s">
        <v>15082</v>
      </c>
      <c r="C360" s="81" t="s">
        <v>6590</v>
      </c>
      <c r="D360" s="82" t="s">
        <v>15083</v>
      </c>
      <c r="E360" s="85" t="s">
        <v>6462</v>
      </c>
      <c r="F360" s="83">
        <v>24.28</v>
      </c>
    </row>
    <row r="361" spans="2:6" ht="27">
      <c r="B361" s="81" t="s">
        <v>15084</v>
      </c>
      <c r="C361" s="81" t="s">
        <v>6590</v>
      </c>
      <c r="D361" s="82" t="s">
        <v>15085</v>
      </c>
      <c r="E361" s="85" t="s">
        <v>6462</v>
      </c>
      <c r="F361" s="83">
        <v>23.43</v>
      </c>
    </row>
    <row r="362" spans="2:6" ht="27">
      <c r="B362" s="81" t="s">
        <v>15086</v>
      </c>
      <c r="C362" s="81" t="s">
        <v>6590</v>
      </c>
      <c r="D362" s="82" t="s">
        <v>15087</v>
      </c>
      <c r="E362" s="85" t="s">
        <v>6462</v>
      </c>
      <c r="F362" s="83">
        <v>24.55</v>
      </c>
    </row>
    <row r="363" spans="2:6" ht="27">
      <c r="B363" s="81" t="s">
        <v>15088</v>
      </c>
      <c r="C363" s="81" t="s">
        <v>6590</v>
      </c>
      <c r="D363" s="82" t="s">
        <v>15089</v>
      </c>
      <c r="E363" s="85" t="s">
        <v>6462</v>
      </c>
      <c r="F363" s="83">
        <v>25.68</v>
      </c>
    </row>
    <row r="364" spans="2:6" ht="27">
      <c r="B364" s="81" t="s">
        <v>15090</v>
      </c>
      <c r="C364" s="81" t="s">
        <v>6590</v>
      </c>
      <c r="D364" s="82" t="s">
        <v>15091</v>
      </c>
      <c r="E364" s="85" t="s">
        <v>6462</v>
      </c>
      <c r="F364" s="83">
        <v>25.95</v>
      </c>
    </row>
    <row r="365" spans="2:6" ht="27">
      <c r="B365" s="81" t="s">
        <v>15092</v>
      </c>
      <c r="C365" s="81" t="s">
        <v>6590</v>
      </c>
      <c r="D365" s="82" t="s">
        <v>15093</v>
      </c>
      <c r="E365" s="85" t="s">
        <v>6462</v>
      </c>
      <c r="F365" s="83">
        <v>27.07</v>
      </c>
    </row>
    <row r="366" spans="2:6" ht="27">
      <c r="B366" s="81" t="s">
        <v>15094</v>
      </c>
      <c r="C366" s="81" t="s">
        <v>6590</v>
      </c>
      <c r="D366" s="82" t="s">
        <v>15095</v>
      </c>
      <c r="E366" s="85" t="s">
        <v>6462</v>
      </c>
      <c r="F366" s="83">
        <v>24.29</v>
      </c>
    </row>
    <row r="367" spans="2:6" ht="27">
      <c r="B367" s="81" t="s">
        <v>15096</v>
      </c>
      <c r="C367" s="81" t="s">
        <v>6590</v>
      </c>
      <c r="D367" s="82" t="s">
        <v>15097</v>
      </c>
      <c r="E367" s="85" t="s">
        <v>6462</v>
      </c>
      <c r="F367" s="83">
        <v>25.78</v>
      </c>
    </row>
    <row r="368" spans="2:6" ht="27">
      <c r="B368" s="81" t="s">
        <v>15098</v>
      </c>
      <c r="C368" s="81" t="s">
        <v>6590</v>
      </c>
      <c r="D368" s="82" t="s">
        <v>15099</v>
      </c>
      <c r="E368" s="85" t="s">
        <v>6462</v>
      </c>
      <c r="F368" s="83">
        <v>27.51</v>
      </c>
    </row>
    <row r="369" spans="2:6" ht="27">
      <c r="B369" s="81" t="s">
        <v>15100</v>
      </c>
      <c r="C369" s="81" t="s">
        <v>6590</v>
      </c>
      <c r="D369" s="82" t="s">
        <v>15101</v>
      </c>
      <c r="E369" s="85" t="s">
        <v>6462</v>
      </c>
      <c r="F369" s="83">
        <v>27.32</v>
      </c>
    </row>
    <row r="370" spans="2:6" ht="27">
      <c r="B370" s="81" t="s">
        <v>15102</v>
      </c>
      <c r="C370" s="81" t="s">
        <v>6590</v>
      </c>
      <c r="D370" s="82" t="s">
        <v>15103</v>
      </c>
      <c r="E370" s="85" t="s">
        <v>6462</v>
      </c>
      <c r="F370" s="83">
        <v>28.94</v>
      </c>
    </row>
    <row r="371" spans="2:6" ht="27">
      <c r="B371" s="81" t="s">
        <v>15104</v>
      </c>
      <c r="C371" s="81" t="s">
        <v>6590</v>
      </c>
      <c r="D371" s="82" t="s">
        <v>15105</v>
      </c>
      <c r="E371" s="85" t="s">
        <v>6462</v>
      </c>
      <c r="F371" s="83">
        <v>30.67</v>
      </c>
    </row>
    <row r="372" spans="2:6" ht="27">
      <c r="B372" s="81" t="s">
        <v>15106</v>
      </c>
      <c r="C372" s="81" t="s">
        <v>6590</v>
      </c>
      <c r="D372" s="82" t="s">
        <v>15107</v>
      </c>
      <c r="E372" s="85" t="s">
        <v>6462</v>
      </c>
      <c r="F372" s="83">
        <v>30.36</v>
      </c>
    </row>
    <row r="373" spans="2:6" ht="27">
      <c r="B373" s="81" t="s">
        <v>15108</v>
      </c>
      <c r="C373" s="81" t="s">
        <v>6590</v>
      </c>
      <c r="D373" s="82" t="s">
        <v>15109</v>
      </c>
      <c r="E373" s="85" t="s">
        <v>6462</v>
      </c>
      <c r="F373" s="83">
        <v>31.98</v>
      </c>
    </row>
    <row r="374" spans="2:6" ht="27">
      <c r="B374" s="81" t="s">
        <v>15110</v>
      </c>
      <c r="C374" s="81" t="s">
        <v>6590</v>
      </c>
      <c r="D374" s="82" t="s">
        <v>15111</v>
      </c>
      <c r="E374" s="85" t="s">
        <v>6462</v>
      </c>
      <c r="F374" s="83">
        <v>33.64</v>
      </c>
    </row>
    <row r="375" spans="2:6" ht="27">
      <c r="B375" s="81" t="s">
        <v>15112</v>
      </c>
      <c r="C375" s="81" t="s">
        <v>6590</v>
      </c>
      <c r="D375" s="82" t="s">
        <v>15113</v>
      </c>
      <c r="E375" s="85" t="s">
        <v>6462</v>
      </c>
      <c r="F375" s="83">
        <v>33.450000000000003</v>
      </c>
    </row>
    <row r="376" spans="2:6" ht="27">
      <c r="B376" s="81" t="s">
        <v>15114</v>
      </c>
      <c r="C376" s="81" t="s">
        <v>6590</v>
      </c>
      <c r="D376" s="82" t="s">
        <v>15115</v>
      </c>
      <c r="E376" s="85" t="s">
        <v>6462</v>
      </c>
      <c r="F376" s="83">
        <v>34.99</v>
      </c>
    </row>
    <row r="377" spans="2:6" ht="27">
      <c r="B377" s="81" t="s">
        <v>15116</v>
      </c>
      <c r="C377" s="81" t="s">
        <v>6590</v>
      </c>
      <c r="D377" s="82" t="s">
        <v>15117</v>
      </c>
      <c r="E377" s="85" t="s">
        <v>6462</v>
      </c>
      <c r="F377" s="83">
        <v>36.72</v>
      </c>
    </row>
    <row r="378" spans="2:6" ht="27">
      <c r="B378" s="81" t="s">
        <v>15118</v>
      </c>
      <c r="C378" s="81" t="s">
        <v>6590</v>
      </c>
      <c r="D378" s="82" t="s">
        <v>15119</v>
      </c>
      <c r="E378" s="85" t="s">
        <v>6462</v>
      </c>
      <c r="F378" s="83">
        <v>35.08</v>
      </c>
    </row>
    <row r="379" spans="2:6" ht="27">
      <c r="B379" s="81" t="s">
        <v>15120</v>
      </c>
      <c r="C379" s="81" t="s">
        <v>6590</v>
      </c>
      <c r="D379" s="82" t="s">
        <v>15121</v>
      </c>
      <c r="E379" s="85" t="s">
        <v>6462</v>
      </c>
      <c r="F379" s="83">
        <v>36.56</v>
      </c>
    </row>
    <row r="380" spans="2:6" ht="27">
      <c r="B380" s="81" t="s">
        <v>15122</v>
      </c>
      <c r="C380" s="81" t="s">
        <v>6590</v>
      </c>
      <c r="D380" s="82" t="s">
        <v>15123</v>
      </c>
      <c r="E380" s="85" t="s">
        <v>6462</v>
      </c>
      <c r="F380" s="83">
        <v>38.18</v>
      </c>
    </row>
    <row r="381" spans="2:6" ht="27">
      <c r="B381" s="81" t="s">
        <v>15124</v>
      </c>
      <c r="C381" s="81" t="s">
        <v>6590</v>
      </c>
      <c r="D381" s="82" t="s">
        <v>15125</v>
      </c>
      <c r="E381" s="85" t="s">
        <v>6462</v>
      </c>
      <c r="F381" s="83">
        <v>38.33</v>
      </c>
    </row>
    <row r="382" spans="2:6" ht="27">
      <c r="B382" s="81" t="s">
        <v>15126</v>
      </c>
      <c r="C382" s="81" t="s">
        <v>6590</v>
      </c>
      <c r="D382" s="82" t="s">
        <v>15127</v>
      </c>
      <c r="E382" s="85" t="s">
        <v>6462</v>
      </c>
      <c r="F382" s="83">
        <v>39.81</v>
      </c>
    </row>
    <row r="383" spans="2:6" ht="27">
      <c r="B383" s="81" t="s">
        <v>15128</v>
      </c>
      <c r="C383" s="81" t="s">
        <v>6590</v>
      </c>
      <c r="D383" s="82" t="s">
        <v>15129</v>
      </c>
      <c r="E383" s="85" t="s">
        <v>6462</v>
      </c>
      <c r="F383" s="83">
        <v>68.34</v>
      </c>
    </row>
    <row r="384" spans="2:6" ht="27">
      <c r="B384" s="81" t="s">
        <v>15130</v>
      </c>
      <c r="C384" s="81" t="s">
        <v>6590</v>
      </c>
      <c r="D384" s="82" t="s">
        <v>15131</v>
      </c>
      <c r="E384" s="85" t="s">
        <v>6462</v>
      </c>
      <c r="F384" s="83">
        <v>71.819999999999993</v>
      </c>
    </row>
    <row r="385" spans="2:6" ht="27">
      <c r="B385" s="81" t="s">
        <v>15132</v>
      </c>
      <c r="C385" s="81" t="s">
        <v>6590</v>
      </c>
      <c r="D385" s="82" t="s">
        <v>15133</v>
      </c>
      <c r="E385" s="85" t="s">
        <v>6462</v>
      </c>
      <c r="F385" s="83">
        <v>75.67</v>
      </c>
    </row>
    <row r="386" spans="2:6" ht="27">
      <c r="B386" s="81" t="s">
        <v>15134</v>
      </c>
      <c r="C386" s="81" t="s">
        <v>6590</v>
      </c>
      <c r="D386" s="82" t="s">
        <v>15135</v>
      </c>
      <c r="E386" s="85" t="s">
        <v>6462</v>
      </c>
      <c r="F386" s="83">
        <v>73.510000000000005</v>
      </c>
    </row>
    <row r="387" spans="2:6" ht="27">
      <c r="B387" s="81" t="s">
        <v>15136</v>
      </c>
      <c r="C387" s="81" t="s">
        <v>6590</v>
      </c>
      <c r="D387" s="82" t="s">
        <v>15137</v>
      </c>
      <c r="E387" s="85" t="s">
        <v>6462</v>
      </c>
      <c r="F387" s="83">
        <v>76.98</v>
      </c>
    </row>
    <row r="388" spans="2:6" ht="27">
      <c r="B388" s="81" t="s">
        <v>15138</v>
      </c>
      <c r="C388" s="81" t="s">
        <v>6590</v>
      </c>
      <c r="D388" s="82" t="s">
        <v>15139</v>
      </c>
      <c r="E388" s="85" t="s">
        <v>6462</v>
      </c>
      <c r="F388" s="83">
        <v>80.83</v>
      </c>
    </row>
    <row r="389" spans="2:6" ht="27">
      <c r="B389" s="81" t="s">
        <v>15140</v>
      </c>
      <c r="C389" s="81" t="s">
        <v>6590</v>
      </c>
      <c r="D389" s="82" t="s">
        <v>15141</v>
      </c>
      <c r="E389" s="85" t="s">
        <v>6462</v>
      </c>
      <c r="F389" s="83">
        <v>78.67</v>
      </c>
    </row>
    <row r="390" spans="2:6" ht="27">
      <c r="B390" s="81" t="s">
        <v>15142</v>
      </c>
      <c r="C390" s="81" t="s">
        <v>6590</v>
      </c>
      <c r="D390" s="82" t="s">
        <v>15143</v>
      </c>
      <c r="E390" s="85" t="s">
        <v>6462</v>
      </c>
      <c r="F390" s="83">
        <v>81.75</v>
      </c>
    </row>
    <row r="391" spans="2:6" ht="27">
      <c r="B391" s="81" t="s">
        <v>15144</v>
      </c>
      <c r="C391" s="81" t="s">
        <v>6590</v>
      </c>
      <c r="D391" s="82" t="s">
        <v>15145</v>
      </c>
      <c r="E391" s="85" t="s">
        <v>6462</v>
      </c>
      <c r="F391" s="83">
        <v>86</v>
      </c>
    </row>
    <row r="392" spans="2:6" ht="27">
      <c r="B392" s="81" t="s">
        <v>15146</v>
      </c>
      <c r="C392" s="81" t="s">
        <v>6590</v>
      </c>
      <c r="D392" s="82" t="s">
        <v>15147</v>
      </c>
      <c r="E392" s="85" t="s">
        <v>6462</v>
      </c>
      <c r="F392" s="83">
        <v>83.89</v>
      </c>
    </row>
    <row r="393" spans="2:6" ht="27">
      <c r="B393" s="81" t="s">
        <v>15148</v>
      </c>
      <c r="C393" s="81" t="s">
        <v>6590</v>
      </c>
      <c r="D393" s="82" t="s">
        <v>15149</v>
      </c>
      <c r="E393" s="85" t="s">
        <v>6462</v>
      </c>
      <c r="F393" s="83">
        <v>87.73</v>
      </c>
    </row>
    <row r="394" spans="2:6" ht="27">
      <c r="B394" s="81" t="s">
        <v>15150</v>
      </c>
      <c r="C394" s="81" t="s">
        <v>6590</v>
      </c>
      <c r="D394" s="82" t="s">
        <v>15151</v>
      </c>
      <c r="E394" s="85" t="s">
        <v>6462</v>
      </c>
      <c r="F394" s="83">
        <v>91.58</v>
      </c>
    </row>
    <row r="395" spans="2:6" ht="27">
      <c r="B395" s="81" t="s">
        <v>15152</v>
      </c>
      <c r="C395" s="81" t="s">
        <v>6590</v>
      </c>
      <c r="D395" s="82" t="s">
        <v>15153</v>
      </c>
      <c r="E395" s="85" t="s">
        <v>6462</v>
      </c>
      <c r="F395" s="83">
        <v>86.44</v>
      </c>
    </row>
    <row r="396" spans="2:6" ht="27">
      <c r="B396" s="81" t="s">
        <v>15154</v>
      </c>
      <c r="C396" s="81" t="s">
        <v>6590</v>
      </c>
      <c r="D396" s="82" t="s">
        <v>15155</v>
      </c>
      <c r="E396" s="85" t="s">
        <v>6462</v>
      </c>
      <c r="F396" s="83">
        <v>89.12</v>
      </c>
    </row>
    <row r="397" spans="2:6" ht="27">
      <c r="B397" s="81" t="s">
        <v>15156</v>
      </c>
      <c r="C397" s="81" t="s">
        <v>6590</v>
      </c>
      <c r="D397" s="82" t="s">
        <v>15157</v>
      </c>
      <c r="E397" s="85" t="s">
        <v>6462</v>
      </c>
      <c r="F397" s="83">
        <v>92.59</v>
      </c>
    </row>
    <row r="398" spans="2:6" ht="27">
      <c r="B398" s="81" t="s">
        <v>15158</v>
      </c>
      <c r="C398" s="81" t="s">
        <v>6590</v>
      </c>
      <c r="D398" s="82" t="s">
        <v>15159</v>
      </c>
      <c r="E398" s="85" t="s">
        <v>6462</v>
      </c>
      <c r="F398" s="83">
        <v>92.09</v>
      </c>
    </row>
    <row r="399" spans="2:6" ht="27">
      <c r="B399" s="81" t="s">
        <v>15160</v>
      </c>
      <c r="C399" s="81" t="s">
        <v>6590</v>
      </c>
      <c r="D399" s="82" t="s">
        <v>15161</v>
      </c>
      <c r="E399" s="85" t="s">
        <v>6462</v>
      </c>
      <c r="F399" s="83">
        <v>95.55</v>
      </c>
    </row>
    <row r="400" spans="2:6">
      <c r="B400" s="81" t="s">
        <v>15162</v>
      </c>
      <c r="C400" s="81" t="s">
        <v>6590</v>
      </c>
      <c r="D400" s="82" t="s">
        <v>15163</v>
      </c>
      <c r="E400" s="85" t="s">
        <v>6462</v>
      </c>
      <c r="F400" s="83">
        <v>21.51</v>
      </c>
    </row>
    <row r="401" spans="2:6" ht="27">
      <c r="B401" s="81" t="s">
        <v>15164</v>
      </c>
      <c r="C401" s="81" t="s">
        <v>6590</v>
      </c>
      <c r="D401" s="82" t="s">
        <v>15165</v>
      </c>
      <c r="E401" s="85" t="s">
        <v>6462</v>
      </c>
      <c r="F401" s="83">
        <v>1.1200000000000001</v>
      </c>
    </row>
    <row r="402" spans="2:6" ht="27">
      <c r="B402" s="81" t="s">
        <v>15166</v>
      </c>
      <c r="C402" s="81" t="s">
        <v>6590</v>
      </c>
      <c r="D402" s="82" t="s">
        <v>15167</v>
      </c>
      <c r="E402" s="85" t="s">
        <v>6462</v>
      </c>
      <c r="F402" s="83">
        <v>1.7</v>
      </c>
    </row>
    <row r="403" spans="2:6" ht="27">
      <c r="B403" s="81" t="s">
        <v>15168</v>
      </c>
      <c r="C403" s="81" t="s">
        <v>6590</v>
      </c>
      <c r="D403" s="82" t="s">
        <v>15169</v>
      </c>
      <c r="E403" s="85" t="s">
        <v>6462</v>
      </c>
      <c r="F403" s="83">
        <v>1.34</v>
      </c>
    </row>
    <row r="404" spans="2:6" ht="27">
      <c r="B404" s="81" t="s">
        <v>15170</v>
      </c>
      <c r="C404" s="81" t="s">
        <v>6590</v>
      </c>
      <c r="D404" s="82" t="s">
        <v>15171</v>
      </c>
      <c r="E404" s="85" t="s">
        <v>6462</v>
      </c>
      <c r="F404" s="83">
        <v>2.02</v>
      </c>
    </row>
    <row r="405" spans="2:6" ht="27">
      <c r="B405" s="81" t="s">
        <v>15172</v>
      </c>
      <c r="C405" s="81" t="s">
        <v>6590</v>
      </c>
      <c r="D405" s="82" t="s">
        <v>15173</v>
      </c>
      <c r="E405" s="85" t="s">
        <v>6462</v>
      </c>
      <c r="F405" s="83">
        <v>2.69</v>
      </c>
    </row>
    <row r="406" spans="2:6" ht="27">
      <c r="B406" s="81" t="s">
        <v>15174</v>
      </c>
      <c r="C406" s="81" t="s">
        <v>6590</v>
      </c>
      <c r="D406" s="82" t="s">
        <v>15175</v>
      </c>
      <c r="E406" s="85" t="s">
        <v>6462</v>
      </c>
      <c r="F406" s="83">
        <v>1.57</v>
      </c>
    </row>
    <row r="407" spans="2:6" ht="27">
      <c r="B407" s="81" t="s">
        <v>15176</v>
      </c>
      <c r="C407" s="81" t="s">
        <v>6590</v>
      </c>
      <c r="D407" s="82" t="s">
        <v>15177</v>
      </c>
      <c r="E407" s="85" t="s">
        <v>6462</v>
      </c>
      <c r="F407" s="83">
        <v>2.38</v>
      </c>
    </row>
    <row r="408" spans="2:6" ht="27">
      <c r="B408" s="81" t="s">
        <v>15178</v>
      </c>
      <c r="C408" s="81" t="s">
        <v>6590</v>
      </c>
      <c r="D408" s="82" t="s">
        <v>15179</v>
      </c>
      <c r="E408" s="85" t="s">
        <v>6462</v>
      </c>
      <c r="F408" s="83">
        <v>3.14</v>
      </c>
    </row>
    <row r="409" spans="2:6" ht="27">
      <c r="B409" s="81" t="s">
        <v>15180</v>
      </c>
      <c r="C409" s="81" t="s">
        <v>6590</v>
      </c>
      <c r="D409" s="82" t="s">
        <v>15181</v>
      </c>
      <c r="E409" s="85" t="s">
        <v>6462</v>
      </c>
      <c r="F409" s="83">
        <v>1.79</v>
      </c>
    </row>
    <row r="410" spans="2:6" ht="27">
      <c r="B410" s="81" t="s">
        <v>15182</v>
      </c>
      <c r="C410" s="81" t="s">
        <v>6590</v>
      </c>
      <c r="D410" s="82" t="s">
        <v>15183</v>
      </c>
      <c r="E410" s="85" t="s">
        <v>6462</v>
      </c>
      <c r="F410" s="83">
        <v>2.69</v>
      </c>
    </row>
    <row r="411" spans="2:6" ht="27">
      <c r="B411" s="81" t="s">
        <v>15184</v>
      </c>
      <c r="C411" s="81" t="s">
        <v>6590</v>
      </c>
      <c r="D411" s="82" t="s">
        <v>15185</v>
      </c>
      <c r="E411" s="85" t="s">
        <v>6462</v>
      </c>
      <c r="F411" s="83">
        <v>3.59</v>
      </c>
    </row>
    <row r="412" spans="2:6" ht="27">
      <c r="B412" s="81" t="s">
        <v>15186</v>
      </c>
      <c r="C412" s="81" t="s">
        <v>6590</v>
      </c>
      <c r="D412" s="82" t="s">
        <v>15187</v>
      </c>
      <c r="E412" s="85" t="s">
        <v>6462</v>
      </c>
      <c r="F412" s="83">
        <v>4.49</v>
      </c>
    </row>
    <row r="413" spans="2:6" ht="27">
      <c r="B413" s="81" t="s">
        <v>15188</v>
      </c>
      <c r="C413" s="81" t="s">
        <v>6590</v>
      </c>
      <c r="D413" s="82" t="s">
        <v>15189</v>
      </c>
      <c r="E413" s="85" t="s">
        <v>6462</v>
      </c>
      <c r="F413" s="83">
        <v>2.02</v>
      </c>
    </row>
    <row r="414" spans="2:6" ht="27">
      <c r="B414" s="81" t="s">
        <v>15190</v>
      </c>
      <c r="C414" s="81" t="s">
        <v>6590</v>
      </c>
      <c r="D414" s="82" t="s">
        <v>15191</v>
      </c>
      <c r="E414" s="85" t="s">
        <v>6462</v>
      </c>
      <c r="F414" s="83">
        <v>3.05</v>
      </c>
    </row>
    <row r="415" spans="2:6" ht="27">
      <c r="B415" s="81" t="s">
        <v>15192</v>
      </c>
      <c r="C415" s="81" t="s">
        <v>6590</v>
      </c>
      <c r="D415" s="82" t="s">
        <v>15193</v>
      </c>
      <c r="E415" s="85" t="s">
        <v>6462</v>
      </c>
      <c r="F415" s="83">
        <v>4.04</v>
      </c>
    </row>
    <row r="416" spans="2:6" ht="27">
      <c r="B416" s="81" t="s">
        <v>15194</v>
      </c>
      <c r="C416" s="81" t="s">
        <v>6590</v>
      </c>
      <c r="D416" s="82" t="s">
        <v>15195</v>
      </c>
      <c r="E416" s="85" t="s">
        <v>6462</v>
      </c>
      <c r="F416" s="83">
        <v>5.08</v>
      </c>
    </row>
    <row r="417" spans="2:6" ht="27">
      <c r="B417" s="81" t="s">
        <v>15196</v>
      </c>
      <c r="C417" s="81" t="s">
        <v>6590</v>
      </c>
      <c r="D417" s="82" t="s">
        <v>15197</v>
      </c>
      <c r="E417" s="85" t="s">
        <v>6462</v>
      </c>
      <c r="F417" s="83">
        <v>2.2400000000000002</v>
      </c>
    </row>
    <row r="418" spans="2:6" ht="27">
      <c r="B418" s="81" t="s">
        <v>15198</v>
      </c>
      <c r="C418" s="81" t="s">
        <v>6590</v>
      </c>
      <c r="D418" s="82" t="s">
        <v>15199</v>
      </c>
      <c r="E418" s="85" t="s">
        <v>6462</v>
      </c>
      <c r="F418" s="83">
        <v>3.37</v>
      </c>
    </row>
    <row r="419" spans="2:6" ht="27">
      <c r="B419" s="81" t="s">
        <v>15200</v>
      </c>
      <c r="C419" s="81" t="s">
        <v>6590</v>
      </c>
      <c r="D419" s="82" t="s">
        <v>15201</v>
      </c>
      <c r="E419" s="85" t="s">
        <v>6462</v>
      </c>
      <c r="F419" s="83">
        <v>4.49</v>
      </c>
    </row>
    <row r="420" spans="2:6" ht="27">
      <c r="B420" s="81" t="s">
        <v>15202</v>
      </c>
      <c r="C420" s="81" t="s">
        <v>6590</v>
      </c>
      <c r="D420" s="82" t="s">
        <v>15203</v>
      </c>
      <c r="E420" s="85" t="s">
        <v>6462</v>
      </c>
      <c r="F420" s="83">
        <v>5.62</v>
      </c>
    </row>
    <row r="421" spans="2:6" ht="27">
      <c r="B421" s="81" t="s">
        <v>15204</v>
      </c>
      <c r="C421" s="81" t="s">
        <v>6590</v>
      </c>
      <c r="D421" s="82" t="s">
        <v>15205</v>
      </c>
      <c r="E421" s="85" t="s">
        <v>6462</v>
      </c>
      <c r="F421" s="83">
        <v>4.57</v>
      </c>
    </row>
    <row r="422" spans="2:6" ht="27">
      <c r="B422" s="81" t="s">
        <v>15206</v>
      </c>
      <c r="C422" s="81" t="s">
        <v>6590</v>
      </c>
      <c r="D422" s="82" t="s">
        <v>15207</v>
      </c>
      <c r="E422" s="85" t="s">
        <v>6462</v>
      </c>
      <c r="F422" s="83">
        <v>5.46</v>
      </c>
    </row>
    <row r="423" spans="2:6" ht="27">
      <c r="B423" s="81" t="s">
        <v>15208</v>
      </c>
      <c r="C423" s="81" t="s">
        <v>6590</v>
      </c>
      <c r="D423" s="82" t="s">
        <v>15209</v>
      </c>
      <c r="E423" s="85" t="s">
        <v>6462</v>
      </c>
      <c r="F423" s="83">
        <v>5.46</v>
      </c>
    </row>
    <row r="424" spans="2:6" ht="27">
      <c r="B424" s="81" t="s">
        <v>15210</v>
      </c>
      <c r="C424" s="81" t="s">
        <v>6590</v>
      </c>
      <c r="D424" s="82" t="s">
        <v>15211</v>
      </c>
      <c r="E424" s="85" t="s">
        <v>6462</v>
      </c>
      <c r="F424" s="83">
        <v>6.32</v>
      </c>
    </row>
    <row r="425" spans="2:6" ht="27">
      <c r="B425" s="81" t="s">
        <v>15212</v>
      </c>
      <c r="C425" s="81" t="s">
        <v>6590</v>
      </c>
      <c r="D425" s="82" t="s">
        <v>15213</v>
      </c>
      <c r="E425" s="85" t="s">
        <v>6462</v>
      </c>
      <c r="F425" s="83">
        <v>7.18</v>
      </c>
    </row>
    <row r="426" spans="2:6" ht="27">
      <c r="B426" s="81" t="s">
        <v>15214</v>
      </c>
      <c r="C426" s="81" t="s">
        <v>6590</v>
      </c>
      <c r="D426" s="82" t="s">
        <v>15215</v>
      </c>
      <c r="E426" s="85" t="s">
        <v>6462</v>
      </c>
      <c r="F426" s="83">
        <v>6.3</v>
      </c>
    </row>
    <row r="427" spans="2:6" ht="27">
      <c r="B427" s="81" t="s">
        <v>15216</v>
      </c>
      <c r="C427" s="81" t="s">
        <v>6590</v>
      </c>
      <c r="D427" s="82" t="s">
        <v>15217</v>
      </c>
      <c r="E427" s="85" t="s">
        <v>6462</v>
      </c>
      <c r="F427" s="83">
        <v>7.29</v>
      </c>
    </row>
    <row r="428" spans="2:6" ht="27">
      <c r="B428" s="81" t="s">
        <v>15218</v>
      </c>
      <c r="C428" s="81" t="s">
        <v>6590</v>
      </c>
      <c r="D428" s="82" t="s">
        <v>15219</v>
      </c>
      <c r="E428" s="85" t="s">
        <v>6462</v>
      </c>
      <c r="F428" s="83">
        <v>8.36</v>
      </c>
    </row>
    <row r="429" spans="2:6" ht="27">
      <c r="B429" s="81" t="s">
        <v>15220</v>
      </c>
      <c r="C429" s="81" t="s">
        <v>6590</v>
      </c>
      <c r="D429" s="82" t="s">
        <v>15221</v>
      </c>
      <c r="E429" s="85" t="s">
        <v>6462</v>
      </c>
      <c r="F429" s="83">
        <v>7.01</v>
      </c>
    </row>
    <row r="430" spans="2:6" ht="27">
      <c r="B430" s="81" t="s">
        <v>15222</v>
      </c>
      <c r="C430" s="81" t="s">
        <v>6590</v>
      </c>
      <c r="D430" s="82" t="s">
        <v>15223</v>
      </c>
      <c r="E430" s="85" t="s">
        <v>6462</v>
      </c>
      <c r="F430" s="83">
        <v>8.15</v>
      </c>
    </row>
    <row r="431" spans="2:6" ht="27">
      <c r="B431" s="81" t="s">
        <v>15224</v>
      </c>
      <c r="C431" s="81" t="s">
        <v>6590</v>
      </c>
      <c r="D431" s="82" t="s">
        <v>15225</v>
      </c>
      <c r="E431" s="85" t="s">
        <v>6462</v>
      </c>
      <c r="F431" s="83">
        <v>9.2899999999999991</v>
      </c>
    </row>
    <row r="432" spans="2:6" ht="27">
      <c r="B432" s="81" t="s">
        <v>15226</v>
      </c>
      <c r="C432" s="81" t="s">
        <v>6590</v>
      </c>
      <c r="D432" s="82" t="s">
        <v>15227</v>
      </c>
      <c r="E432" s="85" t="s">
        <v>6462</v>
      </c>
      <c r="F432" s="83">
        <v>10.49</v>
      </c>
    </row>
    <row r="433" spans="2:6" ht="27">
      <c r="B433" s="81" t="s">
        <v>15228</v>
      </c>
      <c r="C433" s="81" t="s">
        <v>6590</v>
      </c>
      <c r="D433" s="82" t="s">
        <v>15229</v>
      </c>
      <c r="E433" s="85" t="s">
        <v>6462</v>
      </c>
      <c r="F433" s="83">
        <v>7.78</v>
      </c>
    </row>
    <row r="434" spans="2:6" ht="27">
      <c r="B434" s="81" t="s">
        <v>15230</v>
      </c>
      <c r="C434" s="81" t="s">
        <v>6590</v>
      </c>
      <c r="D434" s="82" t="s">
        <v>15231</v>
      </c>
      <c r="E434" s="85" t="s">
        <v>6462</v>
      </c>
      <c r="F434" s="83">
        <v>9.18</v>
      </c>
    </row>
    <row r="435" spans="2:6" ht="27">
      <c r="B435" s="81" t="s">
        <v>15232</v>
      </c>
      <c r="C435" s="81" t="s">
        <v>6590</v>
      </c>
      <c r="D435" s="82" t="s">
        <v>15233</v>
      </c>
      <c r="E435" s="85" t="s">
        <v>6462</v>
      </c>
      <c r="F435" s="83">
        <v>10.35</v>
      </c>
    </row>
    <row r="436" spans="2:6" ht="27">
      <c r="B436" s="81" t="s">
        <v>15234</v>
      </c>
      <c r="C436" s="81" t="s">
        <v>6590</v>
      </c>
      <c r="D436" s="82" t="s">
        <v>15235</v>
      </c>
      <c r="E436" s="85" t="s">
        <v>6462</v>
      </c>
      <c r="F436" s="83">
        <v>11.51</v>
      </c>
    </row>
    <row r="437" spans="2:6" ht="27">
      <c r="B437" s="81" t="s">
        <v>15236</v>
      </c>
      <c r="C437" s="81" t="s">
        <v>6590</v>
      </c>
      <c r="D437" s="82" t="s">
        <v>15237</v>
      </c>
      <c r="E437" s="85" t="s">
        <v>6462</v>
      </c>
      <c r="F437" s="83">
        <v>8.5500000000000007</v>
      </c>
    </row>
    <row r="438" spans="2:6" ht="27">
      <c r="B438" s="81" t="s">
        <v>15238</v>
      </c>
      <c r="C438" s="81" t="s">
        <v>6590</v>
      </c>
      <c r="D438" s="82" t="s">
        <v>15239</v>
      </c>
      <c r="E438" s="85" t="s">
        <v>6462</v>
      </c>
      <c r="F438" s="83">
        <v>9.98</v>
      </c>
    </row>
    <row r="439" spans="2:6" ht="27">
      <c r="B439" s="81" t="s">
        <v>15240</v>
      </c>
      <c r="C439" s="81" t="s">
        <v>6590</v>
      </c>
      <c r="D439" s="82" t="s">
        <v>15241</v>
      </c>
      <c r="E439" s="85" t="s">
        <v>6462</v>
      </c>
      <c r="F439" s="83">
        <v>11.34</v>
      </c>
    </row>
    <row r="440" spans="2:6" ht="27">
      <c r="B440" s="81" t="s">
        <v>15242</v>
      </c>
      <c r="C440" s="81" t="s">
        <v>6590</v>
      </c>
      <c r="D440" s="82" t="s">
        <v>15243</v>
      </c>
      <c r="E440" s="85" t="s">
        <v>6462</v>
      </c>
      <c r="F440" s="83">
        <v>12.72</v>
      </c>
    </row>
    <row r="441" spans="2:6" ht="27">
      <c r="B441" s="81" t="s">
        <v>15244</v>
      </c>
      <c r="C441" s="81" t="s">
        <v>6590</v>
      </c>
      <c r="D441" s="82" t="s">
        <v>15245</v>
      </c>
      <c r="E441" s="85" t="s">
        <v>6462</v>
      </c>
      <c r="F441" s="83">
        <v>26.06</v>
      </c>
    </row>
    <row r="442" spans="2:6" ht="27">
      <c r="B442" s="81" t="s">
        <v>15246</v>
      </c>
      <c r="C442" s="81" t="s">
        <v>6590</v>
      </c>
      <c r="D442" s="82" t="s">
        <v>15247</v>
      </c>
      <c r="E442" s="85" t="s">
        <v>6462</v>
      </c>
      <c r="F442" s="83">
        <v>30.47</v>
      </c>
    </row>
    <row r="443" spans="2:6" ht="27">
      <c r="B443" s="81" t="s">
        <v>15248</v>
      </c>
      <c r="C443" s="81" t="s">
        <v>6590</v>
      </c>
      <c r="D443" s="82" t="s">
        <v>15249</v>
      </c>
      <c r="E443" s="85" t="s">
        <v>6462</v>
      </c>
      <c r="F443" s="83">
        <v>35.299999999999997</v>
      </c>
    </row>
    <row r="444" spans="2:6" ht="27">
      <c r="B444" s="81" t="s">
        <v>15250</v>
      </c>
      <c r="C444" s="81" t="s">
        <v>6590</v>
      </c>
      <c r="D444" s="82" t="s">
        <v>15251</v>
      </c>
      <c r="E444" s="85" t="s">
        <v>6462</v>
      </c>
      <c r="F444" s="83">
        <v>29.39</v>
      </c>
    </row>
    <row r="445" spans="2:6" ht="27">
      <c r="B445" s="81" t="s">
        <v>15252</v>
      </c>
      <c r="C445" s="81" t="s">
        <v>6590</v>
      </c>
      <c r="D445" s="82" t="s">
        <v>15253</v>
      </c>
      <c r="E445" s="85" t="s">
        <v>6462</v>
      </c>
      <c r="F445" s="83">
        <v>34.06</v>
      </c>
    </row>
    <row r="446" spans="2:6" ht="27">
      <c r="B446" s="81" t="s">
        <v>15254</v>
      </c>
      <c r="C446" s="81" t="s">
        <v>6590</v>
      </c>
      <c r="D446" s="82" t="s">
        <v>15255</v>
      </c>
      <c r="E446" s="85" t="s">
        <v>6462</v>
      </c>
      <c r="F446" s="83">
        <v>37.229999999999997</v>
      </c>
    </row>
    <row r="447" spans="2:6" ht="27">
      <c r="B447" s="81" t="s">
        <v>15256</v>
      </c>
      <c r="C447" s="81" t="s">
        <v>6590</v>
      </c>
      <c r="D447" s="82" t="s">
        <v>15257</v>
      </c>
      <c r="E447" s="85" t="s">
        <v>6462</v>
      </c>
      <c r="F447" s="83">
        <v>42.86</v>
      </c>
    </row>
    <row r="448" spans="2:6" ht="27">
      <c r="B448" s="81" t="s">
        <v>15258</v>
      </c>
      <c r="C448" s="81" t="s">
        <v>6590</v>
      </c>
      <c r="D448" s="82" t="s">
        <v>15259</v>
      </c>
      <c r="E448" s="85" t="s">
        <v>6462</v>
      </c>
      <c r="F448" s="83">
        <v>32.159999999999997</v>
      </c>
    </row>
    <row r="449" spans="2:6" ht="27">
      <c r="B449" s="81" t="s">
        <v>15260</v>
      </c>
      <c r="C449" s="81" t="s">
        <v>6590</v>
      </c>
      <c r="D449" s="82" t="s">
        <v>15261</v>
      </c>
      <c r="E449" s="85" t="s">
        <v>6462</v>
      </c>
      <c r="F449" s="83">
        <v>36.01</v>
      </c>
    </row>
    <row r="450" spans="2:6" ht="27">
      <c r="B450" s="81" t="s">
        <v>15262</v>
      </c>
      <c r="C450" s="81" t="s">
        <v>6590</v>
      </c>
      <c r="D450" s="82" t="s">
        <v>15263</v>
      </c>
      <c r="E450" s="85" t="s">
        <v>6462</v>
      </c>
      <c r="F450" s="83">
        <v>40.229999999999997</v>
      </c>
    </row>
    <row r="451" spans="2:6" ht="27">
      <c r="B451" s="81" t="s">
        <v>15264</v>
      </c>
      <c r="C451" s="81" t="s">
        <v>6590</v>
      </c>
      <c r="D451" s="82" t="s">
        <v>15265</v>
      </c>
      <c r="E451" s="85" t="s">
        <v>6462</v>
      </c>
      <c r="F451" s="83">
        <v>45.19</v>
      </c>
    </row>
    <row r="452" spans="2:6" ht="27">
      <c r="B452" s="81" t="s">
        <v>15266</v>
      </c>
      <c r="C452" s="81" t="s">
        <v>6590</v>
      </c>
      <c r="D452" s="82" t="s">
        <v>15267</v>
      </c>
      <c r="E452" s="85" t="s">
        <v>6462</v>
      </c>
      <c r="F452" s="83">
        <v>50.41</v>
      </c>
    </row>
    <row r="453" spans="2:6" ht="27">
      <c r="B453" s="81" t="s">
        <v>15268</v>
      </c>
      <c r="C453" s="81" t="s">
        <v>6590</v>
      </c>
      <c r="D453" s="82" t="s">
        <v>15269</v>
      </c>
      <c r="E453" s="85" t="s">
        <v>6462</v>
      </c>
      <c r="F453" s="83">
        <v>34.94</v>
      </c>
    </row>
    <row r="454" spans="2:6" ht="27">
      <c r="B454" s="81" t="s">
        <v>15270</v>
      </c>
      <c r="C454" s="81" t="s">
        <v>6590</v>
      </c>
      <c r="D454" s="82" t="s">
        <v>15271</v>
      </c>
      <c r="E454" s="85" t="s">
        <v>6462</v>
      </c>
      <c r="F454" s="83">
        <v>38.24</v>
      </c>
    </row>
    <row r="455" spans="2:6" ht="27">
      <c r="B455" s="81" t="s">
        <v>15272</v>
      </c>
      <c r="C455" s="81" t="s">
        <v>6590</v>
      </c>
      <c r="D455" s="82" t="s">
        <v>15273</v>
      </c>
      <c r="E455" s="85" t="s">
        <v>6462</v>
      </c>
      <c r="F455" s="83">
        <v>43.27</v>
      </c>
    </row>
    <row r="456" spans="2:6" ht="27">
      <c r="B456" s="81" t="s">
        <v>15274</v>
      </c>
      <c r="C456" s="81" t="s">
        <v>6590</v>
      </c>
      <c r="D456" s="82" t="s">
        <v>15275</v>
      </c>
      <c r="E456" s="85" t="s">
        <v>6462</v>
      </c>
      <c r="F456" s="83">
        <v>48.03</v>
      </c>
    </row>
    <row r="457" spans="2:6" ht="27">
      <c r="B457" s="81" t="s">
        <v>15276</v>
      </c>
      <c r="C457" s="81" t="s">
        <v>6590</v>
      </c>
      <c r="D457" s="82" t="s">
        <v>15277</v>
      </c>
      <c r="E457" s="85" t="s">
        <v>6462</v>
      </c>
      <c r="F457" s="83">
        <v>53.25</v>
      </c>
    </row>
    <row r="458" spans="2:6" ht="27">
      <c r="B458" s="81" t="s">
        <v>15278</v>
      </c>
      <c r="C458" s="81" t="s">
        <v>6590</v>
      </c>
      <c r="D458" s="82" t="s">
        <v>15279</v>
      </c>
      <c r="E458" s="85" t="s">
        <v>6462</v>
      </c>
      <c r="F458" s="83">
        <v>36.31</v>
      </c>
    </row>
    <row r="459" spans="2:6" ht="27">
      <c r="B459" s="81" t="s">
        <v>15280</v>
      </c>
      <c r="C459" s="81" t="s">
        <v>6590</v>
      </c>
      <c r="D459" s="82" t="s">
        <v>15281</v>
      </c>
      <c r="E459" s="85" t="s">
        <v>6462</v>
      </c>
      <c r="F459" s="83">
        <v>40.44</v>
      </c>
    </row>
    <row r="460" spans="2:6" ht="27">
      <c r="B460" s="81" t="s">
        <v>15282</v>
      </c>
      <c r="C460" s="81" t="s">
        <v>6590</v>
      </c>
      <c r="D460" s="82" t="s">
        <v>15283</v>
      </c>
      <c r="E460" s="85" t="s">
        <v>6462</v>
      </c>
      <c r="F460" s="83">
        <v>46.04</v>
      </c>
    </row>
    <row r="461" spans="2:6" ht="27">
      <c r="B461" s="81" t="s">
        <v>15284</v>
      </c>
      <c r="C461" s="81" t="s">
        <v>6590</v>
      </c>
      <c r="D461" s="82" t="s">
        <v>15285</v>
      </c>
      <c r="E461" s="85" t="s">
        <v>6462</v>
      </c>
      <c r="F461" s="83">
        <v>50.89</v>
      </c>
    </row>
    <row r="462" spans="2:6" ht="27">
      <c r="B462" s="81" t="s">
        <v>15286</v>
      </c>
      <c r="C462" s="81" t="s">
        <v>6590</v>
      </c>
      <c r="D462" s="82" t="s">
        <v>15287</v>
      </c>
      <c r="E462" s="85" t="s">
        <v>6462</v>
      </c>
      <c r="F462" s="83">
        <v>56.61</v>
      </c>
    </row>
    <row r="463" spans="2:6" ht="27">
      <c r="B463" s="81" t="s">
        <v>15288</v>
      </c>
      <c r="C463" s="81" t="s">
        <v>6590</v>
      </c>
      <c r="D463" s="82" t="s">
        <v>15289</v>
      </c>
      <c r="E463" s="85" t="s">
        <v>6462</v>
      </c>
      <c r="F463" s="83">
        <v>26.91</v>
      </c>
    </row>
    <row r="464" spans="2:6" ht="27">
      <c r="B464" s="81" t="s">
        <v>15290</v>
      </c>
      <c r="C464" s="81" t="s">
        <v>6590</v>
      </c>
      <c r="D464" s="82" t="s">
        <v>15291</v>
      </c>
      <c r="E464" s="85" t="s">
        <v>6462</v>
      </c>
      <c r="F464" s="83">
        <v>28.93</v>
      </c>
    </row>
    <row r="465" spans="2:6" ht="27">
      <c r="B465" s="81" t="s">
        <v>15292</v>
      </c>
      <c r="C465" s="81" t="s">
        <v>6590</v>
      </c>
      <c r="D465" s="82" t="s">
        <v>15293</v>
      </c>
      <c r="E465" s="85" t="s">
        <v>6462</v>
      </c>
      <c r="F465" s="83">
        <v>30.29</v>
      </c>
    </row>
    <row r="466" spans="2:6" ht="27">
      <c r="B466" s="81" t="s">
        <v>15294</v>
      </c>
      <c r="C466" s="81" t="s">
        <v>6590</v>
      </c>
      <c r="D466" s="82" t="s">
        <v>15295</v>
      </c>
      <c r="E466" s="85" t="s">
        <v>6462</v>
      </c>
      <c r="F466" s="83">
        <v>32.07</v>
      </c>
    </row>
    <row r="467" spans="2:6" ht="27">
      <c r="B467" s="81" t="s">
        <v>15296</v>
      </c>
      <c r="C467" s="81" t="s">
        <v>6590</v>
      </c>
      <c r="D467" s="82" t="s">
        <v>15297</v>
      </c>
      <c r="E467" s="85" t="s">
        <v>6462</v>
      </c>
      <c r="F467" s="83">
        <v>34.18</v>
      </c>
    </row>
    <row r="468" spans="2:6" ht="27">
      <c r="B468" s="81" t="s">
        <v>15298</v>
      </c>
      <c r="C468" s="81" t="s">
        <v>6590</v>
      </c>
      <c r="D468" s="82" t="s">
        <v>15299</v>
      </c>
      <c r="E468" s="85" t="s">
        <v>6462</v>
      </c>
      <c r="F468" s="83">
        <v>33.619999999999997</v>
      </c>
    </row>
    <row r="469" spans="2:6" ht="27">
      <c r="B469" s="81" t="s">
        <v>15300</v>
      </c>
      <c r="C469" s="81" t="s">
        <v>6590</v>
      </c>
      <c r="D469" s="82" t="s">
        <v>15301</v>
      </c>
      <c r="E469" s="85" t="s">
        <v>6462</v>
      </c>
      <c r="F469" s="83">
        <v>35.159999999999997</v>
      </c>
    </row>
    <row r="470" spans="2:6" ht="27">
      <c r="B470" s="81" t="s">
        <v>15302</v>
      </c>
      <c r="C470" s="81" t="s">
        <v>6590</v>
      </c>
      <c r="D470" s="82" t="s">
        <v>15303</v>
      </c>
      <c r="E470" s="85" t="s">
        <v>6462</v>
      </c>
      <c r="F470" s="83">
        <v>37.79</v>
      </c>
    </row>
    <row r="471" spans="2:6" ht="27">
      <c r="B471" s="81" t="s">
        <v>15304</v>
      </c>
      <c r="C471" s="81" t="s">
        <v>6590</v>
      </c>
      <c r="D471" s="82" t="s">
        <v>15305</v>
      </c>
      <c r="E471" s="85" t="s">
        <v>6462</v>
      </c>
      <c r="F471" s="83">
        <v>40.04</v>
      </c>
    </row>
    <row r="472" spans="2:6" ht="27">
      <c r="B472" s="81" t="s">
        <v>15306</v>
      </c>
      <c r="C472" s="81" t="s">
        <v>6590</v>
      </c>
      <c r="D472" s="82" t="s">
        <v>15307</v>
      </c>
      <c r="E472" s="85" t="s">
        <v>6462</v>
      </c>
      <c r="F472" s="83">
        <v>37.14</v>
      </c>
    </row>
    <row r="473" spans="2:6" ht="27">
      <c r="B473" s="81" t="s">
        <v>15308</v>
      </c>
      <c r="C473" s="81" t="s">
        <v>6590</v>
      </c>
      <c r="D473" s="82" t="s">
        <v>15309</v>
      </c>
      <c r="E473" s="85" t="s">
        <v>6462</v>
      </c>
      <c r="F473" s="83">
        <v>38</v>
      </c>
    </row>
    <row r="474" spans="2:6" ht="27">
      <c r="B474" s="81" t="s">
        <v>15310</v>
      </c>
      <c r="C474" s="81" t="s">
        <v>6590</v>
      </c>
      <c r="D474" s="82" t="s">
        <v>15311</v>
      </c>
      <c r="E474" s="85" t="s">
        <v>6462</v>
      </c>
      <c r="F474" s="83">
        <v>40.630000000000003</v>
      </c>
    </row>
    <row r="475" spans="2:6" ht="27">
      <c r="B475" s="81" t="s">
        <v>15312</v>
      </c>
      <c r="C475" s="81" t="s">
        <v>6590</v>
      </c>
      <c r="D475" s="82" t="s">
        <v>15313</v>
      </c>
      <c r="E475" s="85" t="s">
        <v>6462</v>
      </c>
      <c r="F475" s="83">
        <v>43.36</v>
      </c>
    </row>
    <row r="476" spans="2:6" ht="27">
      <c r="B476" s="81" t="s">
        <v>15314</v>
      </c>
      <c r="C476" s="81" t="s">
        <v>6590</v>
      </c>
      <c r="D476" s="82" t="s">
        <v>15315</v>
      </c>
      <c r="E476" s="85" t="s">
        <v>6462</v>
      </c>
      <c r="F476" s="83">
        <v>45.56</v>
      </c>
    </row>
    <row r="477" spans="2:6" ht="27">
      <c r="B477" s="81" t="s">
        <v>15316</v>
      </c>
      <c r="C477" s="81" t="s">
        <v>6590</v>
      </c>
      <c r="D477" s="82" t="s">
        <v>15317</v>
      </c>
      <c r="E477" s="85" t="s">
        <v>6462</v>
      </c>
      <c r="F477" s="83">
        <v>40.130000000000003</v>
      </c>
    </row>
    <row r="478" spans="2:6" ht="27">
      <c r="B478" s="81" t="s">
        <v>15318</v>
      </c>
      <c r="C478" s="81" t="s">
        <v>6590</v>
      </c>
      <c r="D478" s="82" t="s">
        <v>15319</v>
      </c>
      <c r="E478" s="85" t="s">
        <v>6462</v>
      </c>
      <c r="F478" s="83">
        <v>41.8</v>
      </c>
    </row>
    <row r="479" spans="2:6" ht="27">
      <c r="B479" s="81" t="s">
        <v>15320</v>
      </c>
      <c r="C479" s="81" t="s">
        <v>6590</v>
      </c>
      <c r="D479" s="82" t="s">
        <v>15321</v>
      </c>
      <c r="E479" s="85" t="s">
        <v>6462</v>
      </c>
      <c r="F479" s="83">
        <v>44.28</v>
      </c>
    </row>
    <row r="480" spans="2:6" ht="27">
      <c r="B480" s="81" t="s">
        <v>15322</v>
      </c>
      <c r="C480" s="81" t="s">
        <v>6590</v>
      </c>
      <c r="D480" s="82" t="s">
        <v>15323</v>
      </c>
      <c r="E480" s="85" t="s">
        <v>6462</v>
      </c>
      <c r="F480" s="83">
        <v>46.67</v>
      </c>
    </row>
    <row r="481" spans="2:6" ht="27">
      <c r="B481" s="134" t="s">
        <v>15324</v>
      </c>
      <c r="C481" s="134" t="s">
        <v>6590</v>
      </c>
      <c r="D481" s="135" t="s">
        <v>15325</v>
      </c>
      <c r="E481" s="136" t="s">
        <v>6462</v>
      </c>
      <c r="F481" s="83">
        <v>49.15</v>
      </c>
    </row>
    <row r="482" spans="2:6" ht="25.5">
      <c r="B482" s="77" t="s">
        <v>15326</v>
      </c>
      <c r="C482" s="78" t="s">
        <v>6590</v>
      </c>
      <c r="D482" s="79" t="s">
        <v>15327</v>
      </c>
      <c r="E482" s="78" t="s">
        <v>6462</v>
      </c>
      <c r="F482" s="83">
        <v>43.52</v>
      </c>
    </row>
    <row r="483" spans="2:6" ht="27">
      <c r="B483" s="81" t="s">
        <v>15328</v>
      </c>
      <c r="C483" s="81" t="s">
        <v>6590</v>
      </c>
      <c r="D483" s="82" t="s">
        <v>15329</v>
      </c>
      <c r="E483" s="85" t="s">
        <v>6462</v>
      </c>
      <c r="F483" s="83">
        <v>45.74</v>
      </c>
    </row>
    <row r="484" spans="2:6" ht="27">
      <c r="B484" s="81" t="s">
        <v>15330</v>
      </c>
      <c r="C484" s="81" t="s">
        <v>6590</v>
      </c>
      <c r="D484" s="82" t="s">
        <v>15331</v>
      </c>
      <c r="E484" s="85" t="s">
        <v>6462</v>
      </c>
      <c r="F484" s="83">
        <v>47.84</v>
      </c>
    </row>
    <row r="485" spans="2:6" ht="27">
      <c r="B485" s="81" t="s">
        <v>15332</v>
      </c>
      <c r="C485" s="81" t="s">
        <v>6590</v>
      </c>
      <c r="D485" s="82" t="s">
        <v>15333</v>
      </c>
      <c r="E485" s="85" t="s">
        <v>6462</v>
      </c>
      <c r="F485" s="83">
        <v>50.32</v>
      </c>
    </row>
    <row r="486" spans="2:6" ht="27">
      <c r="B486" s="81" t="s">
        <v>15334</v>
      </c>
      <c r="C486" s="81" t="s">
        <v>6590</v>
      </c>
      <c r="D486" s="82" t="s">
        <v>15335</v>
      </c>
      <c r="E486" s="85" t="s">
        <v>6462</v>
      </c>
      <c r="F486" s="83">
        <v>52.59</v>
      </c>
    </row>
    <row r="487" spans="2:6" ht="27">
      <c r="B487" s="81" t="s">
        <v>15336</v>
      </c>
      <c r="C487" s="81" t="s">
        <v>6590</v>
      </c>
      <c r="D487" s="82" t="s">
        <v>15337</v>
      </c>
      <c r="E487" s="85" t="s">
        <v>6462</v>
      </c>
      <c r="F487" s="83">
        <v>32.65</v>
      </c>
    </row>
    <row r="488" spans="2:6" ht="27">
      <c r="B488" s="81" t="s">
        <v>15338</v>
      </c>
      <c r="C488" s="81" t="s">
        <v>6590</v>
      </c>
      <c r="D488" s="82" t="s">
        <v>15339</v>
      </c>
      <c r="E488" s="85" t="s">
        <v>6462</v>
      </c>
      <c r="F488" s="83">
        <v>33.08</v>
      </c>
    </row>
    <row r="489" spans="2:6">
      <c r="B489" s="81" t="s">
        <v>15340</v>
      </c>
      <c r="C489" s="81" t="s">
        <v>6590</v>
      </c>
      <c r="D489" s="82" t="s">
        <v>15341</v>
      </c>
      <c r="E489" s="85" t="s">
        <v>6595</v>
      </c>
      <c r="F489" s="83">
        <v>506.6</v>
      </c>
    </row>
    <row r="490" spans="2:6">
      <c r="B490" s="81" t="s">
        <v>15342</v>
      </c>
      <c r="C490" s="81" t="s">
        <v>6590</v>
      </c>
      <c r="D490" s="82" t="s">
        <v>15343</v>
      </c>
      <c r="E490" s="85" t="s">
        <v>6595</v>
      </c>
      <c r="F490" s="83">
        <v>766.74</v>
      </c>
    </row>
    <row r="491" spans="2:6">
      <c r="B491" s="81" t="s">
        <v>15344</v>
      </c>
      <c r="C491" s="81" t="s">
        <v>6590</v>
      </c>
      <c r="D491" s="82" t="s">
        <v>15345</v>
      </c>
      <c r="E491" s="85" t="s">
        <v>6595</v>
      </c>
      <c r="F491" s="83">
        <v>492.9</v>
      </c>
    </row>
    <row r="492" spans="2:6">
      <c r="B492" s="81" t="s">
        <v>15346</v>
      </c>
      <c r="C492" s="81" t="s">
        <v>6590</v>
      </c>
      <c r="D492" s="82" t="s">
        <v>15347</v>
      </c>
      <c r="E492" s="85" t="s">
        <v>6595</v>
      </c>
      <c r="F492" s="83">
        <v>711.98</v>
      </c>
    </row>
    <row r="493" spans="2:6" ht="40.5">
      <c r="B493" s="81" t="s">
        <v>15348</v>
      </c>
      <c r="C493" s="81" t="s">
        <v>6590</v>
      </c>
      <c r="D493" s="82" t="s">
        <v>15349</v>
      </c>
      <c r="E493" s="85" t="s">
        <v>25</v>
      </c>
      <c r="F493" s="83">
        <v>93.33</v>
      </c>
    </row>
    <row r="494" spans="2:6" ht="27">
      <c r="B494" s="81" t="s">
        <v>15350</v>
      </c>
      <c r="C494" s="81" t="s">
        <v>6590</v>
      </c>
      <c r="D494" s="82" t="s">
        <v>15351</v>
      </c>
      <c r="E494" s="85" t="s">
        <v>25</v>
      </c>
      <c r="F494" s="83">
        <v>83.16</v>
      </c>
    </row>
    <row r="495" spans="2:6" ht="27">
      <c r="B495" s="81" t="s">
        <v>15352</v>
      </c>
      <c r="C495" s="81" t="s">
        <v>6590</v>
      </c>
      <c r="D495" s="82" t="s">
        <v>15353</v>
      </c>
      <c r="E495" s="85" t="s">
        <v>6462</v>
      </c>
      <c r="F495" s="83">
        <v>10.92</v>
      </c>
    </row>
    <row r="496" spans="2:6" ht="27">
      <c r="B496" s="81" t="s">
        <v>15354</v>
      </c>
      <c r="C496" s="81" t="s">
        <v>6590</v>
      </c>
      <c r="D496" s="82" t="s">
        <v>15355</v>
      </c>
      <c r="E496" s="85" t="s">
        <v>6462</v>
      </c>
      <c r="F496" s="83">
        <v>11.82</v>
      </c>
    </row>
    <row r="497" spans="2:6" ht="27">
      <c r="B497" s="81" t="s">
        <v>15356</v>
      </c>
      <c r="C497" s="81" t="s">
        <v>6590</v>
      </c>
      <c r="D497" s="82" t="s">
        <v>15357</v>
      </c>
      <c r="E497" s="85" t="s">
        <v>6462</v>
      </c>
      <c r="F497" s="83">
        <v>5.25</v>
      </c>
    </row>
    <row r="498" spans="2:6" ht="27">
      <c r="B498" s="81" t="s">
        <v>15358</v>
      </c>
      <c r="C498" s="81" t="s">
        <v>6590</v>
      </c>
      <c r="D498" s="82" t="s">
        <v>15359</v>
      </c>
      <c r="E498" s="85" t="s">
        <v>25</v>
      </c>
      <c r="F498" s="83">
        <v>86.7</v>
      </c>
    </row>
    <row r="499" spans="2:6" ht="25.5">
      <c r="B499" s="77" t="s">
        <v>15360</v>
      </c>
      <c r="C499" s="78" t="s">
        <v>6590</v>
      </c>
      <c r="D499" s="79" t="s">
        <v>15361</v>
      </c>
      <c r="E499" s="78" t="s">
        <v>25</v>
      </c>
      <c r="F499" s="83">
        <v>71.7</v>
      </c>
    </row>
    <row r="500" spans="2:6" ht="40.5">
      <c r="B500" s="81" t="s">
        <v>15362</v>
      </c>
      <c r="C500" s="81" t="s">
        <v>6590</v>
      </c>
      <c r="D500" s="82" t="s">
        <v>15363</v>
      </c>
      <c r="E500" s="85" t="s">
        <v>25</v>
      </c>
      <c r="F500" s="83">
        <v>74.599999999999994</v>
      </c>
    </row>
    <row r="501" spans="2:6" ht="27">
      <c r="B501" s="81" t="s">
        <v>15364</v>
      </c>
      <c r="C501" s="81" t="s">
        <v>6590</v>
      </c>
      <c r="D501" s="82" t="s">
        <v>15365</v>
      </c>
      <c r="E501" s="85" t="s">
        <v>25</v>
      </c>
      <c r="F501" s="83">
        <v>49.86</v>
      </c>
    </row>
    <row r="502" spans="2:6" ht="40.5">
      <c r="B502" s="81" t="s">
        <v>15366</v>
      </c>
      <c r="C502" s="81" t="s">
        <v>6590</v>
      </c>
      <c r="D502" s="82" t="s">
        <v>15367</v>
      </c>
      <c r="E502" s="85" t="s">
        <v>6462</v>
      </c>
      <c r="F502" s="83">
        <v>50.3</v>
      </c>
    </row>
    <row r="503" spans="2:6" ht="54">
      <c r="B503" s="81" t="s">
        <v>15368</v>
      </c>
      <c r="C503" s="81" t="s">
        <v>6590</v>
      </c>
      <c r="D503" s="82" t="s">
        <v>15369</v>
      </c>
      <c r="E503" s="85" t="s">
        <v>6462</v>
      </c>
      <c r="F503" s="83">
        <v>57.14</v>
      </c>
    </row>
    <row r="504" spans="2:6" ht="54">
      <c r="B504" s="81" t="s">
        <v>15370</v>
      </c>
      <c r="C504" s="81" t="s">
        <v>6590</v>
      </c>
      <c r="D504" s="82" t="s">
        <v>15371</v>
      </c>
      <c r="E504" s="85" t="s">
        <v>6462</v>
      </c>
      <c r="F504" s="83">
        <v>65.92</v>
      </c>
    </row>
    <row r="505" spans="2:6" ht="54">
      <c r="B505" s="81" t="s">
        <v>15372</v>
      </c>
      <c r="C505" s="81" t="s">
        <v>6590</v>
      </c>
      <c r="D505" s="82" t="s">
        <v>15373</v>
      </c>
      <c r="E505" s="85" t="s">
        <v>6462</v>
      </c>
      <c r="F505" s="83">
        <v>71.45</v>
      </c>
    </row>
    <row r="506" spans="2:6" ht="54">
      <c r="B506" s="81" t="s">
        <v>15374</v>
      </c>
      <c r="C506" s="81" t="s">
        <v>6590</v>
      </c>
      <c r="D506" s="82" t="s">
        <v>15375</v>
      </c>
      <c r="E506" s="85" t="s">
        <v>6462</v>
      </c>
      <c r="F506" s="83">
        <v>101.06</v>
      </c>
    </row>
    <row r="507" spans="2:6" ht="27">
      <c r="B507" s="81" t="s">
        <v>15376</v>
      </c>
      <c r="C507" s="81" t="s">
        <v>6590</v>
      </c>
      <c r="D507" s="82" t="s">
        <v>15377</v>
      </c>
      <c r="E507" s="85" t="s">
        <v>6462</v>
      </c>
      <c r="F507" s="83">
        <v>36.450000000000003</v>
      </c>
    </row>
    <row r="508" spans="2:6" ht="25.5">
      <c r="B508" s="77" t="s">
        <v>15378</v>
      </c>
      <c r="C508" s="78" t="s">
        <v>6590</v>
      </c>
      <c r="D508" s="79" t="s">
        <v>15379</v>
      </c>
      <c r="E508" s="78" t="s">
        <v>6595</v>
      </c>
      <c r="F508" s="83">
        <v>22.36</v>
      </c>
    </row>
    <row r="509" spans="2:6" ht="27">
      <c r="B509" s="81" t="s">
        <v>15380</v>
      </c>
      <c r="C509" s="81" t="s">
        <v>6590</v>
      </c>
      <c r="D509" s="82" t="s">
        <v>15381</v>
      </c>
      <c r="E509" s="85" t="s">
        <v>6595</v>
      </c>
      <c r="F509" s="83">
        <v>70.56</v>
      </c>
    </row>
    <row r="510" spans="2:6" ht="27">
      <c r="B510" s="81" t="s">
        <v>15382</v>
      </c>
      <c r="C510" s="81" t="s">
        <v>6590</v>
      </c>
      <c r="D510" s="82" t="s">
        <v>15383</v>
      </c>
      <c r="E510" s="85" t="s">
        <v>6595</v>
      </c>
      <c r="F510" s="83">
        <v>120.26</v>
      </c>
    </row>
    <row r="511" spans="2:6" ht="27">
      <c r="B511" s="81" t="s">
        <v>15384</v>
      </c>
      <c r="C511" s="81" t="s">
        <v>6590</v>
      </c>
      <c r="D511" s="82" t="s">
        <v>15385</v>
      </c>
      <c r="E511" s="85" t="s">
        <v>6284</v>
      </c>
      <c r="F511" s="83">
        <v>3.11</v>
      </c>
    </row>
    <row r="512" spans="2:6" ht="27">
      <c r="B512" s="81" t="s">
        <v>15386</v>
      </c>
      <c r="C512" s="81" t="s">
        <v>6590</v>
      </c>
      <c r="D512" s="82" t="s">
        <v>15387</v>
      </c>
      <c r="E512" s="85" t="s">
        <v>6284</v>
      </c>
      <c r="F512" s="83">
        <v>6.03</v>
      </c>
    </row>
    <row r="513" spans="2:6" ht="27">
      <c r="B513" s="81" t="s">
        <v>15388</v>
      </c>
      <c r="C513" s="81" t="s">
        <v>6590</v>
      </c>
      <c r="D513" s="82" t="s">
        <v>15389</v>
      </c>
      <c r="E513" s="85" t="s">
        <v>6284</v>
      </c>
      <c r="F513" s="83">
        <v>6.76</v>
      </c>
    </row>
    <row r="514" spans="2:6" ht="27">
      <c r="B514" s="81" t="s">
        <v>15390</v>
      </c>
      <c r="C514" s="81" t="s">
        <v>6590</v>
      </c>
      <c r="D514" s="82" t="s">
        <v>15391</v>
      </c>
      <c r="E514" s="85" t="s">
        <v>6284</v>
      </c>
      <c r="F514" s="83">
        <v>4.8499999999999996</v>
      </c>
    </row>
    <row r="515" spans="2:6" ht="27">
      <c r="B515" s="81" t="s">
        <v>15392</v>
      </c>
      <c r="C515" s="81" t="s">
        <v>6590</v>
      </c>
      <c r="D515" s="82" t="s">
        <v>15393</v>
      </c>
      <c r="E515" s="85" t="s">
        <v>6284</v>
      </c>
      <c r="F515" s="83">
        <v>3.24</v>
      </c>
    </row>
    <row r="516" spans="2:6" ht="27">
      <c r="B516" s="81" t="s">
        <v>15394</v>
      </c>
      <c r="C516" s="81" t="s">
        <v>6590</v>
      </c>
      <c r="D516" s="82" t="s">
        <v>15395</v>
      </c>
      <c r="E516" s="85" t="s">
        <v>6284</v>
      </c>
      <c r="F516" s="83">
        <v>4.8499999999999996</v>
      </c>
    </row>
    <row r="517" spans="2:6" ht="27">
      <c r="B517" s="81" t="s">
        <v>15396</v>
      </c>
      <c r="C517" s="81" t="s">
        <v>6590</v>
      </c>
      <c r="D517" s="82" t="s">
        <v>15397</v>
      </c>
      <c r="E517" s="85" t="s">
        <v>6284</v>
      </c>
      <c r="F517" s="83">
        <v>6.97</v>
      </c>
    </row>
    <row r="518" spans="2:6" ht="27">
      <c r="B518" s="81" t="s">
        <v>15398</v>
      </c>
      <c r="C518" s="81" t="s">
        <v>6590</v>
      </c>
      <c r="D518" s="82" t="s">
        <v>15399</v>
      </c>
      <c r="E518" s="85" t="s">
        <v>6284</v>
      </c>
      <c r="F518" s="83">
        <v>10.02</v>
      </c>
    </row>
    <row r="519" spans="2:6" ht="40.5">
      <c r="B519" s="81" t="s">
        <v>15400</v>
      </c>
      <c r="C519" s="81" t="s">
        <v>6590</v>
      </c>
      <c r="D519" s="82" t="s">
        <v>15401</v>
      </c>
      <c r="E519" s="85" t="s">
        <v>6462</v>
      </c>
      <c r="F519" s="83">
        <v>2650.46</v>
      </c>
    </row>
    <row r="520" spans="2:6" ht="40.5">
      <c r="B520" s="81" t="s">
        <v>15402</v>
      </c>
      <c r="C520" s="81" t="s">
        <v>6590</v>
      </c>
      <c r="D520" s="82" t="s">
        <v>15403</v>
      </c>
      <c r="E520" s="85" t="s">
        <v>6595</v>
      </c>
      <c r="F520" s="83">
        <v>4675.3900000000003</v>
      </c>
    </row>
    <row r="521" spans="2:6" ht="40.5">
      <c r="B521" s="81" t="s">
        <v>15404</v>
      </c>
      <c r="C521" s="81" t="s">
        <v>6590</v>
      </c>
      <c r="D521" s="82" t="s">
        <v>15405</v>
      </c>
      <c r="E521" s="85" t="s">
        <v>6462</v>
      </c>
      <c r="F521" s="83">
        <v>4005.02</v>
      </c>
    </row>
    <row r="522" spans="2:6" ht="40.5">
      <c r="B522" s="81" t="s">
        <v>15406</v>
      </c>
      <c r="C522" s="81" t="s">
        <v>6590</v>
      </c>
      <c r="D522" s="82" t="s">
        <v>15407</v>
      </c>
      <c r="E522" s="85" t="s">
        <v>6595</v>
      </c>
      <c r="F522" s="83">
        <v>7071.04</v>
      </c>
    </row>
    <row r="523" spans="2:6" ht="27">
      <c r="B523" s="81" t="s">
        <v>15408</v>
      </c>
      <c r="C523" s="81" t="s">
        <v>6590</v>
      </c>
      <c r="D523" s="82" t="s">
        <v>15409</v>
      </c>
      <c r="E523" s="85" t="s">
        <v>6595</v>
      </c>
      <c r="F523" s="83">
        <v>943.23</v>
      </c>
    </row>
    <row r="524" spans="2:6" ht="27">
      <c r="B524" s="81" t="s">
        <v>15410</v>
      </c>
      <c r="C524" s="81" t="s">
        <v>6590</v>
      </c>
      <c r="D524" s="82" t="s">
        <v>15411</v>
      </c>
      <c r="E524" s="85" t="s">
        <v>6595</v>
      </c>
      <c r="F524" s="83">
        <v>1289.8699999999999</v>
      </c>
    </row>
    <row r="525" spans="2:6" ht="27">
      <c r="B525" s="81" t="s">
        <v>15412</v>
      </c>
      <c r="C525" s="81" t="s">
        <v>6590</v>
      </c>
      <c r="D525" s="82" t="s">
        <v>15413</v>
      </c>
      <c r="E525" s="85" t="s">
        <v>25</v>
      </c>
      <c r="F525" s="83">
        <v>129.53</v>
      </c>
    </row>
    <row r="526" spans="2:6" ht="27">
      <c r="B526" s="81" t="s">
        <v>15414</v>
      </c>
      <c r="C526" s="81" t="s">
        <v>6590</v>
      </c>
      <c r="D526" s="82" t="s">
        <v>15415</v>
      </c>
      <c r="E526" s="85" t="s">
        <v>6462</v>
      </c>
      <c r="F526" s="83">
        <v>260.62</v>
      </c>
    </row>
    <row r="527" spans="2:6">
      <c r="B527" s="81" t="s">
        <v>15416</v>
      </c>
      <c r="C527" s="81"/>
      <c r="D527" s="82"/>
      <c r="E527" s="85"/>
      <c r="F527" s="83"/>
    </row>
    <row r="528" spans="2:6">
      <c r="B528" s="81" t="s">
        <v>15417</v>
      </c>
      <c r="C528" s="81" t="s">
        <v>6590</v>
      </c>
      <c r="D528" s="82" t="s">
        <v>15418</v>
      </c>
      <c r="E528" s="85" t="s">
        <v>6284</v>
      </c>
      <c r="F528" s="83">
        <v>3.83</v>
      </c>
    </row>
    <row r="529" spans="2:6">
      <c r="B529" s="81" t="s">
        <v>15419</v>
      </c>
      <c r="C529" s="81" t="s">
        <v>6590</v>
      </c>
      <c r="D529" s="82" t="s">
        <v>15420</v>
      </c>
      <c r="E529" s="85" t="s">
        <v>6284</v>
      </c>
      <c r="F529" s="83">
        <v>4.6100000000000003</v>
      </c>
    </row>
    <row r="530" spans="2:6" ht="40.5">
      <c r="B530" s="81" t="s">
        <v>15421</v>
      </c>
      <c r="C530" s="81" t="s">
        <v>6590</v>
      </c>
      <c r="D530" s="82" t="s">
        <v>15422</v>
      </c>
      <c r="E530" s="85" t="s">
        <v>25</v>
      </c>
      <c r="F530" s="83">
        <v>43.18</v>
      </c>
    </row>
    <row r="531" spans="2:6" ht="40.5">
      <c r="B531" s="81" t="s">
        <v>15423</v>
      </c>
      <c r="C531" s="81" t="s">
        <v>6590</v>
      </c>
      <c r="D531" s="82" t="s">
        <v>15424</v>
      </c>
      <c r="E531" s="85" t="s">
        <v>25</v>
      </c>
      <c r="F531" s="83">
        <v>49.38</v>
      </c>
    </row>
    <row r="532" spans="2:6">
      <c r="B532" s="77" t="s">
        <v>15425</v>
      </c>
      <c r="C532" s="78" t="s">
        <v>15426</v>
      </c>
      <c r="D532" s="79" t="s">
        <v>15427</v>
      </c>
      <c r="E532" s="78" t="s">
        <v>6284</v>
      </c>
      <c r="F532" s="83">
        <v>0.8</v>
      </c>
    </row>
    <row r="533" spans="2:6">
      <c r="B533" s="81" t="s">
        <v>15428</v>
      </c>
      <c r="C533" s="81" t="s">
        <v>15429</v>
      </c>
      <c r="D533" s="82" t="s">
        <v>15430</v>
      </c>
      <c r="E533" s="85" t="s">
        <v>6284</v>
      </c>
      <c r="F533" s="83">
        <v>0.84</v>
      </c>
    </row>
    <row r="534" spans="2:6">
      <c r="B534" s="81" t="s">
        <v>15431</v>
      </c>
      <c r="C534" s="81" t="s">
        <v>15432</v>
      </c>
      <c r="D534" s="82" t="s">
        <v>15433</v>
      </c>
      <c r="E534" s="85" t="s">
        <v>6284</v>
      </c>
      <c r="F534" s="83">
        <v>0.82</v>
      </c>
    </row>
    <row r="535" spans="2:6">
      <c r="B535" s="81" t="s">
        <v>15434</v>
      </c>
      <c r="C535" s="81" t="s">
        <v>6590</v>
      </c>
      <c r="D535" s="82" t="s">
        <v>15435</v>
      </c>
      <c r="E535" s="85" t="s">
        <v>25</v>
      </c>
      <c r="F535" s="83">
        <v>5.68</v>
      </c>
    </row>
    <row r="536" spans="2:6" ht="25.5">
      <c r="B536" s="77" t="s">
        <v>15436</v>
      </c>
      <c r="C536" s="78" t="s">
        <v>15437</v>
      </c>
      <c r="D536" s="79" t="s">
        <v>15438</v>
      </c>
      <c r="E536" s="78" t="s">
        <v>25</v>
      </c>
      <c r="F536" s="83">
        <v>10.23</v>
      </c>
    </row>
    <row r="537" spans="2:6" ht="40.5">
      <c r="B537" s="81" t="s">
        <v>15439</v>
      </c>
      <c r="C537" s="81" t="s">
        <v>6590</v>
      </c>
      <c r="D537" s="82" t="s">
        <v>15440</v>
      </c>
      <c r="E537" s="85" t="s">
        <v>25</v>
      </c>
      <c r="F537" s="83">
        <v>21.84</v>
      </c>
    </row>
    <row r="538" spans="2:6" ht="40.5">
      <c r="B538" s="81" t="s">
        <v>15441</v>
      </c>
      <c r="C538" s="81" t="s">
        <v>6590</v>
      </c>
      <c r="D538" s="82" t="s">
        <v>15442</v>
      </c>
      <c r="E538" s="85" t="s">
        <v>25</v>
      </c>
      <c r="F538" s="83">
        <v>13.72</v>
      </c>
    </row>
    <row r="539" spans="2:6" ht="40.5">
      <c r="B539" s="81" t="s">
        <v>15443</v>
      </c>
      <c r="C539" s="81" t="s">
        <v>6590</v>
      </c>
      <c r="D539" s="82" t="s">
        <v>15444</v>
      </c>
      <c r="E539" s="85" t="s">
        <v>25</v>
      </c>
      <c r="F539" s="83">
        <v>14.07</v>
      </c>
    </row>
    <row r="540" spans="2:6" ht="40.5">
      <c r="B540" s="81" t="s">
        <v>15445</v>
      </c>
      <c r="C540" s="81" t="s">
        <v>15446</v>
      </c>
      <c r="D540" s="82" t="s">
        <v>15447</v>
      </c>
      <c r="E540" s="85" t="s">
        <v>25</v>
      </c>
      <c r="F540" s="83">
        <v>14.47</v>
      </c>
    </row>
    <row r="541" spans="2:6" ht="54">
      <c r="B541" s="81" t="s">
        <v>15448</v>
      </c>
      <c r="C541" s="81" t="s">
        <v>6590</v>
      </c>
      <c r="D541" s="82" t="s">
        <v>15449</v>
      </c>
      <c r="E541" s="85" t="s">
        <v>25</v>
      </c>
      <c r="F541" s="83">
        <v>14.86</v>
      </c>
    </row>
    <row r="542" spans="2:6" ht="54">
      <c r="B542" s="81" t="s">
        <v>15450</v>
      </c>
      <c r="C542" s="81" t="s">
        <v>6590</v>
      </c>
      <c r="D542" s="82" t="s">
        <v>15451</v>
      </c>
      <c r="E542" s="85" t="s">
        <v>25</v>
      </c>
      <c r="F542" s="83">
        <v>15.32</v>
      </c>
    </row>
    <row r="543" spans="2:6" ht="40.5">
      <c r="B543" s="81" t="s">
        <v>15452</v>
      </c>
      <c r="C543" s="81" t="s">
        <v>15453</v>
      </c>
      <c r="D543" s="82" t="s">
        <v>15454</v>
      </c>
      <c r="E543" s="85" t="s">
        <v>25</v>
      </c>
      <c r="F543" s="83">
        <v>13.72</v>
      </c>
    </row>
    <row r="544" spans="2:6" ht="40.5">
      <c r="B544" s="81" t="s">
        <v>15455</v>
      </c>
      <c r="C544" s="81" t="s">
        <v>6590</v>
      </c>
      <c r="D544" s="82" t="s">
        <v>15456</v>
      </c>
      <c r="E544" s="85" t="s">
        <v>25</v>
      </c>
      <c r="F544" s="83">
        <v>14.07</v>
      </c>
    </row>
    <row r="545" spans="2:6" ht="40.5">
      <c r="B545" s="81" t="s">
        <v>15457</v>
      </c>
      <c r="C545" s="81" t="s">
        <v>6590</v>
      </c>
      <c r="D545" s="82" t="s">
        <v>15458</v>
      </c>
      <c r="E545" s="85" t="s">
        <v>25</v>
      </c>
      <c r="F545" s="83">
        <v>14.47</v>
      </c>
    </row>
    <row r="546" spans="2:6" ht="54">
      <c r="B546" s="81" t="s">
        <v>15459</v>
      </c>
      <c r="C546" s="81" t="s">
        <v>6590</v>
      </c>
      <c r="D546" s="82" t="s">
        <v>15460</v>
      </c>
      <c r="E546" s="85" t="s">
        <v>25</v>
      </c>
      <c r="F546" s="83">
        <v>15.32</v>
      </c>
    </row>
    <row r="547" spans="2:6" ht="40.5">
      <c r="B547" s="81" t="s">
        <v>15461</v>
      </c>
      <c r="C547" s="81" t="s">
        <v>6590</v>
      </c>
      <c r="D547" s="82" t="s">
        <v>15462</v>
      </c>
      <c r="E547" s="85" t="s">
        <v>25</v>
      </c>
      <c r="F547" s="83">
        <v>16.100000000000001</v>
      </c>
    </row>
    <row r="548" spans="2:6" ht="40.5">
      <c r="B548" s="81" t="s">
        <v>15463</v>
      </c>
      <c r="C548" s="81" t="s">
        <v>6590</v>
      </c>
      <c r="D548" s="82" t="s">
        <v>15464</v>
      </c>
      <c r="E548" s="85" t="s">
        <v>25</v>
      </c>
      <c r="F548" s="83">
        <v>16.350000000000001</v>
      </c>
    </row>
    <row r="549" spans="2:6" ht="67.5">
      <c r="B549" s="81" t="s">
        <v>15465</v>
      </c>
      <c r="C549" s="81" t="s">
        <v>6590</v>
      </c>
      <c r="D549" s="82" t="s">
        <v>15466</v>
      </c>
      <c r="E549" s="85" t="s">
        <v>25</v>
      </c>
      <c r="F549" s="83">
        <v>13.91</v>
      </c>
    </row>
    <row r="550" spans="2:6" ht="67.5">
      <c r="B550" s="81" t="s">
        <v>15467</v>
      </c>
      <c r="C550" s="81" t="s">
        <v>6590</v>
      </c>
      <c r="D550" s="82" t="s">
        <v>15468</v>
      </c>
      <c r="E550" s="85" t="s">
        <v>25</v>
      </c>
      <c r="F550" s="83">
        <v>14.94</v>
      </c>
    </row>
    <row r="551" spans="2:6" ht="51">
      <c r="B551" s="77" t="s">
        <v>15469</v>
      </c>
      <c r="C551" s="78" t="s">
        <v>6590</v>
      </c>
      <c r="D551" s="79" t="s">
        <v>15470</v>
      </c>
      <c r="E551" s="78" t="s">
        <v>25</v>
      </c>
      <c r="F551" s="83">
        <v>15.23</v>
      </c>
    </row>
    <row r="552" spans="2:6" ht="54">
      <c r="B552" s="81" t="s">
        <v>15471</v>
      </c>
      <c r="C552" s="81" t="s">
        <v>6590</v>
      </c>
      <c r="D552" s="82" t="s">
        <v>15472</v>
      </c>
      <c r="E552" s="85" t="s">
        <v>25</v>
      </c>
      <c r="F552" s="83">
        <v>34.9</v>
      </c>
    </row>
    <row r="553" spans="2:6" ht="67.5">
      <c r="B553" s="81" t="s">
        <v>15473</v>
      </c>
      <c r="C553" s="81" t="s">
        <v>6590</v>
      </c>
      <c r="D553" s="82" t="s">
        <v>15474</v>
      </c>
      <c r="E553" s="85" t="s">
        <v>25</v>
      </c>
      <c r="F553" s="83">
        <v>28.32</v>
      </c>
    </row>
    <row r="554" spans="2:6" ht="67.5">
      <c r="B554" s="81" t="s">
        <v>15475</v>
      </c>
      <c r="C554" s="81" t="s">
        <v>6590</v>
      </c>
      <c r="D554" s="82" t="s">
        <v>15476</v>
      </c>
      <c r="E554" s="85" t="s">
        <v>25</v>
      </c>
      <c r="F554" s="83">
        <v>36.799999999999997</v>
      </c>
    </row>
    <row r="555" spans="2:6" ht="67.5">
      <c r="B555" s="81" t="s">
        <v>15477</v>
      </c>
      <c r="C555" s="81" t="s">
        <v>6590</v>
      </c>
      <c r="D555" s="82" t="s">
        <v>15478</v>
      </c>
      <c r="E555" s="85" t="s">
        <v>25</v>
      </c>
      <c r="F555" s="83">
        <v>37.08</v>
      </c>
    </row>
    <row r="556" spans="2:6" ht="67.5">
      <c r="B556" s="81" t="s">
        <v>15479</v>
      </c>
      <c r="C556" s="81" t="s">
        <v>6590</v>
      </c>
      <c r="D556" s="82" t="s">
        <v>15480</v>
      </c>
      <c r="E556" s="85" t="s">
        <v>25</v>
      </c>
      <c r="F556" s="83">
        <v>69.89</v>
      </c>
    </row>
    <row r="557" spans="2:6" ht="67.5">
      <c r="B557" s="81" t="s">
        <v>15481</v>
      </c>
      <c r="C557" s="81" t="s">
        <v>6590</v>
      </c>
      <c r="D557" s="82" t="s">
        <v>15482</v>
      </c>
      <c r="E557" s="85" t="s">
        <v>25</v>
      </c>
      <c r="F557" s="83">
        <v>68.540000000000006</v>
      </c>
    </row>
    <row r="558" spans="2:6" ht="54">
      <c r="B558" s="81" t="s">
        <v>15483</v>
      </c>
      <c r="C558" s="81" t="s">
        <v>6590</v>
      </c>
      <c r="D558" s="82" t="s">
        <v>15484</v>
      </c>
      <c r="E558" s="85" t="s">
        <v>25</v>
      </c>
      <c r="F558" s="83">
        <v>98.62</v>
      </c>
    </row>
    <row r="559" spans="2:6" ht="54">
      <c r="B559" s="81" t="s">
        <v>15485</v>
      </c>
      <c r="C559" s="81" t="s">
        <v>6590</v>
      </c>
      <c r="D559" s="82" t="s">
        <v>15486</v>
      </c>
      <c r="E559" s="85" t="s">
        <v>25</v>
      </c>
      <c r="F559" s="83">
        <v>98.91</v>
      </c>
    </row>
    <row r="560" spans="2:6" ht="27">
      <c r="B560" s="81" t="s">
        <v>15487</v>
      </c>
      <c r="C560" s="81" t="s">
        <v>6590</v>
      </c>
      <c r="D560" s="82" t="s">
        <v>15488</v>
      </c>
      <c r="E560" s="85" t="s">
        <v>6284</v>
      </c>
      <c r="F560" s="83">
        <v>0.26</v>
      </c>
    </row>
    <row r="561" spans="2:6" ht="27">
      <c r="B561" s="81" t="s">
        <v>16482</v>
      </c>
      <c r="C561" s="81" t="s">
        <v>15489</v>
      </c>
      <c r="D561" s="82" t="s">
        <v>16483</v>
      </c>
      <c r="E561" s="85" t="s">
        <v>6284</v>
      </c>
      <c r="F561" s="83">
        <v>6.62</v>
      </c>
    </row>
    <row r="562" spans="2:6" ht="27">
      <c r="B562" s="81" t="s">
        <v>15490</v>
      </c>
      <c r="C562" s="81" t="s">
        <v>6590</v>
      </c>
      <c r="D562" s="82" t="s">
        <v>15491</v>
      </c>
      <c r="E562" s="85" t="s">
        <v>6284</v>
      </c>
      <c r="F562" s="83">
        <v>0.17</v>
      </c>
    </row>
    <row r="563" spans="2:6" ht="27">
      <c r="B563" s="81" t="s">
        <v>16484</v>
      </c>
      <c r="C563" s="81" t="s">
        <v>15492</v>
      </c>
      <c r="D563" s="82" t="s">
        <v>16485</v>
      </c>
      <c r="E563" s="85" t="s">
        <v>6284</v>
      </c>
      <c r="F563" s="83">
        <v>1.39</v>
      </c>
    </row>
    <row r="564" spans="2:6" ht="27">
      <c r="B564" s="81" t="s">
        <v>15493</v>
      </c>
      <c r="C564" s="81" t="s">
        <v>6590</v>
      </c>
      <c r="D564" s="82" t="s">
        <v>15494</v>
      </c>
      <c r="E564" s="85" t="s">
        <v>6284</v>
      </c>
      <c r="F564" s="83">
        <v>2.36</v>
      </c>
    </row>
    <row r="565" spans="2:6" ht="40.5">
      <c r="B565" s="81" t="s">
        <v>16486</v>
      </c>
      <c r="C565" s="81" t="s">
        <v>6590</v>
      </c>
      <c r="D565" s="82" t="s">
        <v>16487</v>
      </c>
      <c r="E565" s="85" t="s">
        <v>6284</v>
      </c>
      <c r="F565" s="83">
        <v>6.07</v>
      </c>
    </row>
    <row r="566" spans="2:6" ht="27">
      <c r="B566" s="81" t="s">
        <v>15495</v>
      </c>
      <c r="C566" s="81" t="s">
        <v>6590</v>
      </c>
      <c r="D566" s="82" t="s">
        <v>15496</v>
      </c>
      <c r="E566" s="85" t="s">
        <v>6284</v>
      </c>
      <c r="F566" s="83">
        <v>4.04</v>
      </c>
    </row>
    <row r="567" spans="2:6" ht="54">
      <c r="B567" s="81" t="s">
        <v>16488</v>
      </c>
      <c r="C567" s="81" t="s">
        <v>15497</v>
      </c>
      <c r="D567" s="82" t="s">
        <v>16489</v>
      </c>
      <c r="E567" s="85" t="s">
        <v>6284</v>
      </c>
      <c r="F567" s="83">
        <v>9.92</v>
      </c>
    </row>
    <row r="568" spans="2:6" ht="27">
      <c r="B568" s="81" t="s">
        <v>15498</v>
      </c>
      <c r="C568" s="81" t="s">
        <v>6590</v>
      </c>
      <c r="D568" s="82" t="s">
        <v>15499</v>
      </c>
      <c r="E568" s="85" t="s">
        <v>6284</v>
      </c>
      <c r="F568" s="83">
        <v>3.94</v>
      </c>
    </row>
    <row r="569" spans="2:6" ht="40.5">
      <c r="B569" s="81" t="s">
        <v>15500</v>
      </c>
      <c r="C569" s="81" t="s">
        <v>6590</v>
      </c>
      <c r="D569" s="82" t="s">
        <v>15501</v>
      </c>
      <c r="E569" s="85" t="s">
        <v>6284</v>
      </c>
      <c r="F569" s="83">
        <v>5.42</v>
      </c>
    </row>
    <row r="570" spans="2:6">
      <c r="B570" s="81" t="s">
        <v>15502</v>
      </c>
      <c r="C570" s="81" t="s">
        <v>6590</v>
      </c>
      <c r="D570" s="82" t="s">
        <v>15503</v>
      </c>
      <c r="E570" s="85" t="s">
        <v>6284</v>
      </c>
      <c r="F570" s="83">
        <v>0.72</v>
      </c>
    </row>
    <row r="571" spans="2:6" ht="54">
      <c r="B571" s="81" t="s">
        <v>15504</v>
      </c>
      <c r="C571" s="81" t="s">
        <v>6590</v>
      </c>
      <c r="D571" s="82" t="s">
        <v>15505</v>
      </c>
      <c r="E571" s="85" t="s">
        <v>25</v>
      </c>
      <c r="F571" s="83">
        <v>215.05</v>
      </c>
    </row>
    <row r="572" spans="2:6" ht="54">
      <c r="B572" s="81" t="s">
        <v>16490</v>
      </c>
      <c r="C572" s="81" t="s">
        <v>15506</v>
      </c>
      <c r="D572" s="82" t="s">
        <v>16491</v>
      </c>
      <c r="E572" s="85" t="s">
        <v>25</v>
      </c>
      <c r="F572" s="83">
        <v>692.2</v>
      </c>
    </row>
    <row r="573" spans="2:6" ht="54">
      <c r="B573" s="81" t="s">
        <v>16492</v>
      </c>
      <c r="C573" s="81"/>
      <c r="D573" s="82" t="s">
        <v>16493</v>
      </c>
      <c r="E573" s="85" t="s">
        <v>15513</v>
      </c>
      <c r="F573" s="83">
        <v>288.42</v>
      </c>
    </row>
    <row r="574" spans="2:6" ht="54">
      <c r="B574" s="81" t="s">
        <v>15507</v>
      </c>
      <c r="C574" s="81" t="s">
        <v>6590</v>
      </c>
      <c r="D574" s="82" t="s">
        <v>15508</v>
      </c>
      <c r="E574" s="85" t="s">
        <v>25</v>
      </c>
      <c r="F574" s="83">
        <v>227.58</v>
      </c>
    </row>
    <row r="575" spans="2:6" ht="40.5">
      <c r="B575" s="81" t="s">
        <v>15509</v>
      </c>
      <c r="C575" s="81" t="s">
        <v>6590</v>
      </c>
      <c r="D575" s="82" t="s">
        <v>15510</v>
      </c>
      <c r="E575" s="85" t="s">
        <v>25</v>
      </c>
      <c r="F575" s="83">
        <v>176.63</v>
      </c>
    </row>
    <row r="576" spans="2:6" ht="40.5">
      <c r="B576" s="81" t="s">
        <v>15511</v>
      </c>
      <c r="C576" s="81" t="s">
        <v>6590</v>
      </c>
      <c r="D576" s="82" t="s">
        <v>15512</v>
      </c>
      <c r="E576" s="85" t="s">
        <v>15513</v>
      </c>
      <c r="F576" s="83">
        <v>73.599999999999994</v>
      </c>
    </row>
    <row r="577" spans="2:6" ht="27">
      <c r="B577" s="81" t="s">
        <v>15514</v>
      </c>
      <c r="C577" s="81" t="s">
        <v>6590</v>
      </c>
      <c r="D577" s="82" t="s">
        <v>15515</v>
      </c>
      <c r="E577" s="85" t="s">
        <v>6284</v>
      </c>
      <c r="F577" s="83">
        <v>1.72</v>
      </c>
    </row>
    <row r="578" spans="2:6" ht="27">
      <c r="B578" s="81" t="s">
        <v>15516</v>
      </c>
      <c r="C578" s="81" t="s">
        <v>6590</v>
      </c>
      <c r="D578" s="82" t="s">
        <v>15517</v>
      </c>
      <c r="E578" s="85" t="s">
        <v>6284</v>
      </c>
      <c r="F578" s="83">
        <v>2.2200000000000002</v>
      </c>
    </row>
    <row r="579" spans="2:6" ht="27">
      <c r="B579" s="81" t="s">
        <v>15518</v>
      </c>
      <c r="C579" s="81" t="s">
        <v>6590</v>
      </c>
      <c r="D579" s="82" t="s">
        <v>15519</v>
      </c>
      <c r="E579" s="85" t="s">
        <v>25</v>
      </c>
      <c r="F579" s="83">
        <v>116.16</v>
      </c>
    </row>
    <row r="580" spans="2:6" ht="27">
      <c r="B580" s="81" t="s">
        <v>15520</v>
      </c>
      <c r="C580" s="81" t="s">
        <v>6590</v>
      </c>
      <c r="D580" s="82" t="s">
        <v>15521</v>
      </c>
      <c r="E580" s="85" t="s">
        <v>25</v>
      </c>
      <c r="F580" s="83">
        <v>85.17</v>
      </c>
    </row>
    <row r="581" spans="2:6" ht="54">
      <c r="B581" s="81" t="s">
        <v>16494</v>
      </c>
      <c r="C581" s="81" t="s">
        <v>15522</v>
      </c>
      <c r="D581" s="82" t="s">
        <v>16495</v>
      </c>
      <c r="E581" s="85" t="s">
        <v>25</v>
      </c>
      <c r="F581" s="83">
        <v>504.57</v>
      </c>
    </row>
    <row r="582" spans="2:6" ht="54">
      <c r="B582" s="81" t="s">
        <v>16496</v>
      </c>
      <c r="C582" s="81"/>
      <c r="D582" s="82" t="s">
        <v>16495</v>
      </c>
      <c r="E582" s="85" t="s">
        <v>15513</v>
      </c>
      <c r="F582" s="83">
        <v>240.27</v>
      </c>
    </row>
    <row r="583" spans="2:6" ht="40.5">
      <c r="B583" s="81" t="s">
        <v>15523</v>
      </c>
      <c r="C583" s="81" t="s">
        <v>6590</v>
      </c>
      <c r="D583" s="82" t="s">
        <v>15524</v>
      </c>
      <c r="E583" s="85" t="s">
        <v>6284</v>
      </c>
      <c r="F583" s="83">
        <v>1.34</v>
      </c>
    </row>
    <row r="584" spans="2:6" ht="40.5">
      <c r="B584" s="81" t="s">
        <v>15525</v>
      </c>
      <c r="C584" s="81" t="s">
        <v>6590</v>
      </c>
      <c r="D584" s="82" t="s">
        <v>15526</v>
      </c>
      <c r="E584" s="85" t="s">
        <v>6284</v>
      </c>
      <c r="F584" s="83">
        <v>3.88</v>
      </c>
    </row>
    <row r="585" spans="2:6" ht="40.5">
      <c r="B585" s="81" t="s">
        <v>15527</v>
      </c>
      <c r="C585" s="81" t="s">
        <v>6590</v>
      </c>
      <c r="D585" s="82" t="s">
        <v>15528</v>
      </c>
      <c r="E585" s="85" t="s">
        <v>6284</v>
      </c>
      <c r="F585" s="83">
        <v>2.56</v>
      </c>
    </row>
    <row r="586" spans="2:6" ht="40.5">
      <c r="B586" s="81" t="s">
        <v>15529</v>
      </c>
      <c r="C586" s="81" t="s">
        <v>6590</v>
      </c>
      <c r="D586" s="82" t="s">
        <v>15530</v>
      </c>
      <c r="E586" s="85" t="s">
        <v>6284</v>
      </c>
      <c r="F586" s="83">
        <v>6.25</v>
      </c>
    </row>
    <row r="587" spans="2:6" ht="25.5">
      <c r="B587" s="77" t="s">
        <v>15531</v>
      </c>
      <c r="C587" s="78" t="s">
        <v>6590</v>
      </c>
      <c r="D587" s="79" t="s">
        <v>15532</v>
      </c>
      <c r="E587" s="78" t="s">
        <v>15513</v>
      </c>
      <c r="F587" s="83">
        <v>11.14</v>
      </c>
    </row>
    <row r="588" spans="2:6" ht="40.5">
      <c r="B588" s="81" t="s">
        <v>15533</v>
      </c>
      <c r="C588" s="81" t="s">
        <v>15534</v>
      </c>
      <c r="D588" s="82" t="s">
        <v>15535</v>
      </c>
      <c r="E588" s="85" t="s">
        <v>6284</v>
      </c>
      <c r="F588" s="83">
        <v>19.32</v>
      </c>
    </row>
    <row r="589" spans="2:6" ht="40.5">
      <c r="B589" s="81" t="s">
        <v>15536</v>
      </c>
      <c r="C589" s="81" t="s">
        <v>15537</v>
      </c>
      <c r="D589" s="82" t="s">
        <v>15538</v>
      </c>
      <c r="E589" s="85" t="s">
        <v>6284</v>
      </c>
      <c r="F589" s="83">
        <v>34.24</v>
      </c>
    </row>
    <row r="590" spans="2:6">
      <c r="B590" s="81" t="s">
        <v>15539</v>
      </c>
      <c r="C590" s="81" t="s">
        <v>6590</v>
      </c>
      <c r="D590" s="82" t="s">
        <v>15540</v>
      </c>
      <c r="E590" s="85" t="s">
        <v>25</v>
      </c>
      <c r="F590" s="83">
        <v>6.29</v>
      </c>
    </row>
    <row r="591" spans="2:6">
      <c r="B591" s="81" t="s">
        <v>15541</v>
      </c>
      <c r="C591" s="81" t="s">
        <v>6590</v>
      </c>
      <c r="D591" s="82" t="s">
        <v>15542</v>
      </c>
      <c r="E591" s="85" t="s">
        <v>6284</v>
      </c>
      <c r="F591" s="83">
        <v>0.39</v>
      </c>
    </row>
    <row r="592" spans="2:6" ht="27">
      <c r="B592" s="81" t="s">
        <v>15543</v>
      </c>
      <c r="C592" s="81" t="s">
        <v>6590</v>
      </c>
      <c r="D592" s="82" t="s">
        <v>15544</v>
      </c>
      <c r="E592" s="85" t="s">
        <v>6284</v>
      </c>
      <c r="F592" s="83">
        <v>0.72</v>
      </c>
    </row>
    <row r="593" spans="2:6">
      <c r="B593" s="81" t="s">
        <v>15545</v>
      </c>
      <c r="C593" s="81" t="s">
        <v>6590</v>
      </c>
      <c r="D593" s="82" t="s">
        <v>15546</v>
      </c>
      <c r="E593" s="85" t="s">
        <v>25</v>
      </c>
      <c r="F593" s="83">
        <v>6.7</v>
      </c>
    </row>
    <row r="594" spans="2:6">
      <c r="B594" s="81" t="s">
        <v>15547</v>
      </c>
      <c r="C594" s="81"/>
      <c r="D594" s="82"/>
      <c r="E594" s="85"/>
      <c r="F594" s="83"/>
    </row>
    <row r="595" spans="2:6" ht="27">
      <c r="B595" s="81" t="s">
        <v>15548</v>
      </c>
      <c r="C595" s="81" t="s">
        <v>6590</v>
      </c>
      <c r="D595" s="82" t="s">
        <v>15549</v>
      </c>
      <c r="E595" s="85" t="s">
        <v>6462</v>
      </c>
      <c r="F595" s="83">
        <v>21.63</v>
      </c>
    </row>
    <row r="596" spans="2:6">
      <c r="B596" s="81" t="s">
        <v>15550</v>
      </c>
      <c r="C596" s="81" t="s">
        <v>6590</v>
      </c>
      <c r="D596" s="82" t="s">
        <v>15551</v>
      </c>
      <c r="E596" s="85" t="s">
        <v>6284</v>
      </c>
      <c r="F596" s="83">
        <v>8.66</v>
      </c>
    </row>
    <row r="597" spans="2:6">
      <c r="B597" s="81" t="s">
        <v>15552</v>
      </c>
      <c r="C597" s="81" t="s">
        <v>6590</v>
      </c>
      <c r="D597" s="82" t="s">
        <v>15553</v>
      </c>
      <c r="E597" s="85" t="s">
        <v>6284</v>
      </c>
      <c r="F597" s="83">
        <v>10.4</v>
      </c>
    </row>
    <row r="598" spans="2:6">
      <c r="B598" s="81" t="s">
        <v>15554</v>
      </c>
      <c r="C598" s="81"/>
      <c r="D598" s="82"/>
      <c r="E598" s="85"/>
      <c r="F598" s="83"/>
    </row>
    <row r="599" spans="2:6" ht="27">
      <c r="B599" s="81" t="s">
        <v>15555</v>
      </c>
      <c r="C599" s="81" t="s">
        <v>15556</v>
      </c>
      <c r="D599" s="82" t="s">
        <v>15557</v>
      </c>
      <c r="E599" s="85" t="s">
        <v>6595</v>
      </c>
      <c r="F599" s="83">
        <v>23.73</v>
      </c>
    </row>
    <row r="600" spans="2:6" ht="27">
      <c r="B600" s="81" t="s">
        <v>15558</v>
      </c>
      <c r="C600" s="81" t="s">
        <v>15559</v>
      </c>
      <c r="D600" s="82" t="s">
        <v>15560</v>
      </c>
      <c r="E600" s="85" t="s">
        <v>6595</v>
      </c>
      <c r="F600" s="83">
        <v>22.45</v>
      </c>
    </row>
    <row r="601" spans="2:6" ht="27">
      <c r="B601" s="81" t="s">
        <v>15561</v>
      </c>
      <c r="C601" s="81" t="s">
        <v>15562</v>
      </c>
      <c r="D601" s="82" t="s">
        <v>15563</v>
      </c>
      <c r="E601" s="85" t="s">
        <v>6595</v>
      </c>
      <c r="F601" s="83">
        <v>13.9</v>
      </c>
    </row>
    <row r="602" spans="2:6" ht="27">
      <c r="B602" s="81" t="s">
        <v>15564</v>
      </c>
      <c r="C602" s="81" t="s">
        <v>15565</v>
      </c>
      <c r="D602" s="82" t="s">
        <v>15566</v>
      </c>
      <c r="E602" s="85" t="s">
        <v>6595</v>
      </c>
      <c r="F602" s="83">
        <v>11.41</v>
      </c>
    </row>
    <row r="603" spans="2:6" ht="40.5">
      <c r="B603" s="81" t="s">
        <v>15567</v>
      </c>
      <c r="C603" s="81" t="s">
        <v>6590</v>
      </c>
      <c r="D603" s="82" t="s">
        <v>15568</v>
      </c>
      <c r="E603" s="85" t="s">
        <v>25</v>
      </c>
      <c r="F603" s="83">
        <v>779.51</v>
      </c>
    </row>
    <row r="604" spans="2:6" ht="27">
      <c r="B604" s="81" t="s">
        <v>15569</v>
      </c>
      <c r="C604" s="81" t="s">
        <v>6590</v>
      </c>
      <c r="D604" s="82" t="s">
        <v>15570</v>
      </c>
      <c r="E604" s="85" t="s">
        <v>25</v>
      </c>
      <c r="F604" s="83">
        <v>348.57</v>
      </c>
    </row>
    <row r="605" spans="2:6" ht="40.5">
      <c r="B605" s="81" t="s">
        <v>15571</v>
      </c>
      <c r="C605" s="81" t="s">
        <v>6590</v>
      </c>
      <c r="D605" s="82" t="s">
        <v>15572</v>
      </c>
      <c r="E605" s="85" t="s">
        <v>25</v>
      </c>
      <c r="F605" s="83">
        <v>913.29</v>
      </c>
    </row>
    <row r="606" spans="2:6" ht="27">
      <c r="B606" s="81" t="s">
        <v>15573</v>
      </c>
      <c r="C606" s="81" t="s">
        <v>15574</v>
      </c>
      <c r="D606" s="82" t="s">
        <v>15575</v>
      </c>
      <c r="E606" s="85" t="s">
        <v>6462</v>
      </c>
      <c r="F606" s="83">
        <v>1.38</v>
      </c>
    </row>
    <row r="607" spans="2:6" ht="27">
      <c r="B607" s="81" t="s">
        <v>15576</v>
      </c>
      <c r="C607" s="81" t="s">
        <v>15577</v>
      </c>
      <c r="D607" s="82" t="s">
        <v>15578</v>
      </c>
      <c r="E607" s="85" t="s">
        <v>6462</v>
      </c>
      <c r="F607" s="83">
        <v>1.7</v>
      </c>
    </row>
    <row r="608" spans="2:6" ht="27">
      <c r="B608" s="81" t="s">
        <v>15579</v>
      </c>
      <c r="C608" s="81" t="s">
        <v>15580</v>
      </c>
      <c r="D608" s="82" t="s">
        <v>15581</v>
      </c>
      <c r="E608" s="85" t="s">
        <v>6462</v>
      </c>
      <c r="F608" s="83">
        <v>3.3</v>
      </c>
    </row>
    <row r="609" spans="2:6" ht="27">
      <c r="B609" s="81" t="s">
        <v>15582</v>
      </c>
      <c r="C609" s="81" t="s">
        <v>15583</v>
      </c>
      <c r="D609" s="82" t="s">
        <v>15584</v>
      </c>
      <c r="E609" s="85" t="s">
        <v>6462</v>
      </c>
      <c r="F609" s="83">
        <v>4.9000000000000004</v>
      </c>
    </row>
    <row r="610" spans="2:6" ht="27">
      <c r="B610" s="81" t="s">
        <v>15585</v>
      </c>
      <c r="C610" s="81" t="s">
        <v>15586</v>
      </c>
      <c r="D610" s="82" t="s">
        <v>15587</v>
      </c>
      <c r="E610" s="85" t="s">
        <v>6284</v>
      </c>
      <c r="F610" s="83">
        <v>16.03</v>
      </c>
    </row>
    <row r="611" spans="2:6" ht="27">
      <c r="B611" s="81" t="s">
        <v>15588</v>
      </c>
      <c r="C611" s="81" t="s">
        <v>15589</v>
      </c>
      <c r="D611" s="82" t="s">
        <v>15590</v>
      </c>
      <c r="E611" s="85" t="s">
        <v>6284</v>
      </c>
      <c r="F611" s="83">
        <v>24.04</v>
      </c>
    </row>
    <row r="612" spans="2:6" ht="40.5">
      <c r="B612" s="81" t="s">
        <v>15591</v>
      </c>
      <c r="C612" s="81" t="s">
        <v>6590</v>
      </c>
      <c r="D612" s="82" t="s">
        <v>15592</v>
      </c>
      <c r="E612" s="85" t="s">
        <v>6289</v>
      </c>
      <c r="F612" s="83">
        <v>101.68</v>
      </c>
    </row>
    <row r="613" spans="2:6" ht="40.5">
      <c r="B613" s="81" t="s">
        <v>15593</v>
      </c>
      <c r="C613" s="81" t="s">
        <v>6590</v>
      </c>
      <c r="D613" s="82" t="s">
        <v>15594</v>
      </c>
      <c r="E613" s="85" t="s">
        <v>6284</v>
      </c>
      <c r="F613" s="83">
        <v>323.86</v>
      </c>
    </row>
    <row r="614" spans="2:6" ht="40.5">
      <c r="B614" s="81" t="s">
        <v>15595</v>
      </c>
      <c r="C614" s="81" t="s">
        <v>6590</v>
      </c>
      <c r="D614" s="82" t="s">
        <v>15596</v>
      </c>
      <c r="E614" s="85" t="s">
        <v>6284</v>
      </c>
      <c r="F614" s="83">
        <v>303.73</v>
      </c>
    </row>
    <row r="615" spans="2:6" ht="40.5">
      <c r="B615" s="81" t="s">
        <v>15597</v>
      </c>
      <c r="C615" s="81" t="s">
        <v>6590</v>
      </c>
      <c r="D615" s="82" t="s">
        <v>15598</v>
      </c>
      <c r="E615" s="85" t="s">
        <v>6284</v>
      </c>
      <c r="F615" s="83">
        <v>289.16000000000003</v>
      </c>
    </row>
    <row r="616" spans="2:6" ht="40.5">
      <c r="B616" s="81" t="s">
        <v>15599</v>
      </c>
      <c r="C616" s="81" t="s">
        <v>6590</v>
      </c>
      <c r="D616" s="82" t="s">
        <v>15600</v>
      </c>
      <c r="E616" s="85" t="s">
        <v>6284</v>
      </c>
      <c r="F616" s="83">
        <v>313.38</v>
      </c>
    </row>
    <row r="617" spans="2:6" ht="40.5">
      <c r="B617" s="81" t="s">
        <v>15601</v>
      </c>
      <c r="C617" s="81" t="s">
        <v>6590</v>
      </c>
      <c r="D617" s="82" t="s">
        <v>15602</v>
      </c>
      <c r="E617" s="85" t="s">
        <v>6284</v>
      </c>
      <c r="F617" s="83">
        <v>332.2</v>
      </c>
    </row>
    <row r="618" spans="2:6" ht="40.5">
      <c r="B618" s="81" t="s">
        <v>15603</v>
      </c>
      <c r="C618" s="81" t="s">
        <v>6590</v>
      </c>
      <c r="D618" s="82" t="s">
        <v>15604</v>
      </c>
      <c r="E618" s="85" t="s">
        <v>6284</v>
      </c>
      <c r="F618" s="83">
        <v>332.2</v>
      </c>
    </row>
    <row r="619" spans="2:6" ht="40.5">
      <c r="B619" s="81" t="s">
        <v>15605</v>
      </c>
      <c r="C619" s="81" t="s">
        <v>6590</v>
      </c>
      <c r="D619" s="82" t="s">
        <v>15606</v>
      </c>
      <c r="E619" s="85" t="s">
        <v>6284</v>
      </c>
      <c r="F619" s="83">
        <v>332.2</v>
      </c>
    </row>
    <row r="620" spans="2:6" ht="40.5">
      <c r="B620" s="81" t="s">
        <v>15607</v>
      </c>
      <c r="C620" s="81" t="s">
        <v>6590</v>
      </c>
      <c r="D620" s="82" t="s">
        <v>15608</v>
      </c>
      <c r="E620" s="85" t="s">
        <v>6284</v>
      </c>
      <c r="F620" s="83">
        <v>126.62</v>
      </c>
    </row>
    <row r="621" spans="2:6" ht="40.5">
      <c r="B621" s="81" t="s">
        <v>15609</v>
      </c>
      <c r="C621" s="81" t="s">
        <v>6590</v>
      </c>
      <c r="D621" s="82" t="s">
        <v>15610</v>
      </c>
      <c r="E621" s="85" t="s">
        <v>6284</v>
      </c>
      <c r="F621" s="83">
        <v>126.62</v>
      </c>
    </row>
    <row r="622" spans="2:6" ht="40.5">
      <c r="B622" s="81" t="s">
        <v>15611</v>
      </c>
      <c r="C622" s="81" t="s">
        <v>6590</v>
      </c>
      <c r="D622" s="82" t="s">
        <v>15612</v>
      </c>
      <c r="E622" s="85" t="s">
        <v>6284</v>
      </c>
      <c r="F622" s="83">
        <v>368.54</v>
      </c>
    </row>
    <row r="623" spans="2:6" ht="40.5">
      <c r="B623" s="81" t="s">
        <v>15613</v>
      </c>
      <c r="C623" s="81" t="s">
        <v>6590</v>
      </c>
      <c r="D623" s="82" t="s">
        <v>15614</v>
      </c>
      <c r="E623" s="85" t="s">
        <v>6284</v>
      </c>
      <c r="F623" s="83">
        <v>340.98</v>
      </c>
    </row>
    <row r="624" spans="2:6" ht="40.5">
      <c r="B624" s="81" t="s">
        <v>15615</v>
      </c>
      <c r="C624" s="81" t="s">
        <v>6590</v>
      </c>
      <c r="D624" s="82" t="s">
        <v>15616</v>
      </c>
      <c r="E624" s="85" t="s">
        <v>6284</v>
      </c>
      <c r="F624" s="83">
        <v>327.27999999999997</v>
      </c>
    </row>
    <row r="625" spans="2:6" ht="40.5">
      <c r="B625" s="81" t="s">
        <v>15617</v>
      </c>
      <c r="C625" s="81" t="s">
        <v>6590</v>
      </c>
      <c r="D625" s="82" t="s">
        <v>15618</v>
      </c>
      <c r="E625" s="85" t="s">
        <v>6284</v>
      </c>
      <c r="F625" s="83">
        <v>354.2</v>
      </c>
    </row>
    <row r="626" spans="2:6" ht="40.5">
      <c r="B626" s="81" t="s">
        <v>15619</v>
      </c>
      <c r="C626" s="81" t="s">
        <v>6590</v>
      </c>
      <c r="D626" s="82" t="s">
        <v>15620</v>
      </c>
      <c r="E626" s="85" t="s">
        <v>6284</v>
      </c>
      <c r="F626" s="83">
        <v>378.67</v>
      </c>
    </row>
    <row r="627" spans="2:6" ht="40.5">
      <c r="B627" s="81" t="s">
        <v>15621</v>
      </c>
      <c r="C627" s="81" t="s">
        <v>6590</v>
      </c>
      <c r="D627" s="82" t="s">
        <v>15622</v>
      </c>
      <c r="E627" s="85" t="s">
        <v>6284</v>
      </c>
      <c r="F627" s="83">
        <v>378.67</v>
      </c>
    </row>
    <row r="628" spans="2:6" ht="40.5">
      <c r="B628" s="81" t="s">
        <v>15623</v>
      </c>
      <c r="C628" s="81" t="s">
        <v>6590</v>
      </c>
      <c r="D628" s="82" t="s">
        <v>15624</v>
      </c>
      <c r="E628" s="85" t="s">
        <v>6284</v>
      </c>
      <c r="F628" s="83">
        <v>378.67</v>
      </c>
    </row>
    <row r="629" spans="2:6" ht="40.5">
      <c r="B629" s="81" t="s">
        <v>15625</v>
      </c>
      <c r="C629" s="81" t="s">
        <v>6590</v>
      </c>
      <c r="D629" s="82" t="s">
        <v>15626</v>
      </c>
      <c r="E629" s="85" t="s">
        <v>6284</v>
      </c>
      <c r="F629" s="83">
        <v>143.68</v>
      </c>
    </row>
    <row r="630" spans="2:6" ht="40.5">
      <c r="B630" s="81" t="s">
        <v>15627</v>
      </c>
      <c r="C630" s="81" t="s">
        <v>6590</v>
      </c>
      <c r="D630" s="82" t="s">
        <v>15628</v>
      </c>
      <c r="E630" s="85" t="s">
        <v>6284</v>
      </c>
      <c r="F630" s="83">
        <v>143.68</v>
      </c>
    </row>
    <row r="631" spans="2:6" ht="40.5">
      <c r="B631" s="81" t="s">
        <v>15629</v>
      </c>
      <c r="C631" s="81" t="s">
        <v>6590</v>
      </c>
      <c r="D631" s="82" t="s">
        <v>15630</v>
      </c>
      <c r="E631" s="85" t="s">
        <v>6284</v>
      </c>
      <c r="F631" s="83">
        <v>657.95</v>
      </c>
    </row>
    <row r="632" spans="2:6" ht="40.5">
      <c r="B632" s="81" t="s">
        <v>15631</v>
      </c>
      <c r="C632" s="81" t="s">
        <v>6590</v>
      </c>
      <c r="D632" s="82" t="s">
        <v>15632</v>
      </c>
      <c r="E632" s="85" t="s">
        <v>6284</v>
      </c>
      <c r="F632" s="83">
        <v>582.16</v>
      </c>
    </row>
    <row r="633" spans="2:6" ht="40.5">
      <c r="B633" s="81" t="s">
        <v>15633</v>
      </c>
      <c r="C633" s="81" t="s">
        <v>6590</v>
      </c>
      <c r="D633" s="82" t="s">
        <v>15634</v>
      </c>
      <c r="E633" s="85" t="s">
        <v>6284</v>
      </c>
      <c r="F633" s="83">
        <v>574.27</v>
      </c>
    </row>
    <row r="634" spans="2:6" ht="40.5">
      <c r="B634" s="81" t="s">
        <v>15635</v>
      </c>
      <c r="C634" s="81" t="s">
        <v>6590</v>
      </c>
      <c r="D634" s="82" t="s">
        <v>15636</v>
      </c>
      <c r="E634" s="85" t="s">
        <v>6284</v>
      </c>
      <c r="F634" s="83">
        <v>618.54</v>
      </c>
    </row>
    <row r="635" spans="2:6" ht="27">
      <c r="B635" s="81" t="s">
        <v>15637</v>
      </c>
      <c r="C635" s="81" t="s">
        <v>6590</v>
      </c>
      <c r="D635" s="82" t="s">
        <v>15638</v>
      </c>
      <c r="E635" s="85" t="s">
        <v>6595</v>
      </c>
      <c r="F635" s="83">
        <v>15.9</v>
      </c>
    </row>
    <row r="636" spans="2:6" ht="40.5">
      <c r="B636" s="81" t="s">
        <v>15639</v>
      </c>
      <c r="C636" s="81" t="s">
        <v>6590</v>
      </c>
      <c r="D636" s="82" t="s">
        <v>15640</v>
      </c>
      <c r="E636" s="85" t="s">
        <v>6284</v>
      </c>
      <c r="F636" s="83">
        <v>679.67</v>
      </c>
    </row>
    <row r="637" spans="2:6" ht="40.5">
      <c r="B637" s="81" t="s">
        <v>15641</v>
      </c>
      <c r="C637" s="81" t="s">
        <v>6590</v>
      </c>
      <c r="D637" s="82" t="s">
        <v>15642</v>
      </c>
      <c r="E637" s="85" t="s">
        <v>6284</v>
      </c>
      <c r="F637" s="83">
        <v>679.67</v>
      </c>
    </row>
    <row r="638" spans="2:6" ht="40.5">
      <c r="B638" s="81" t="s">
        <v>15643</v>
      </c>
      <c r="C638" s="81" t="s">
        <v>6590</v>
      </c>
      <c r="D638" s="82" t="s">
        <v>15644</v>
      </c>
      <c r="E638" s="85" t="s">
        <v>6284</v>
      </c>
      <c r="F638" s="83">
        <v>679.67</v>
      </c>
    </row>
    <row r="639" spans="2:6" ht="40.5">
      <c r="B639" s="81" t="s">
        <v>15645</v>
      </c>
      <c r="C639" s="81" t="s">
        <v>6590</v>
      </c>
      <c r="D639" s="82" t="s">
        <v>15646</v>
      </c>
      <c r="E639" s="85" t="s">
        <v>6284</v>
      </c>
      <c r="F639" s="83">
        <v>254.19</v>
      </c>
    </row>
    <row r="640" spans="2:6" ht="40.5">
      <c r="B640" s="81" t="s">
        <v>15647</v>
      </c>
      <c r="C640" s="81" t="s">
        <v>6590</v>
      </c>
      <c r="D640" s="82" t="s">
        <v>15648</v>
      </c>
      <c r="E640" s="85" t="s">
        <v>6284</v>
      </c>
      <c r="F640" s="83">
        <v>254.19</v>
      </c>
    </row>
    <row r="641" spans="2:6">
      <c r="B641" s="81" t="s">
        <v>15649</v>
      </c>
      <c r="C641" s="81" t="s">
        <v>6590</v>
      </c>
      <c r="D641" s="82" t="s">
        <v>15650</v>
      </c>
      <c r="E641" s="85" t="s">
        <v>6284</v>
      </c>
      <c r="F641" s="83">
        <v>58.31</v>
      </c>
    </row>
    <row r="642" spans="2:6">
      <c r="B642" s="81" t="s">
        <v>15651</v>
      </c>
      <c r="C642" s="81" t="s">
        <v>6590</v>
      </c>
      <c r="D642" s="82" t="s">
        <v>15652</v>
      </c>
      <c r="E642" s="85" t="s">
        <v>6595</v>
      </c>
      <c r="F642" s="83">
        <v>11.63</v>
      </c>
    </row>
    <row r="643" spans="2:6" ht="40.5">
      <c r="B643" s="81" t="s">
        <v>15653</v>
      </c>
      <c r="C643" s="81" t="s">
        <v>6590</v>
      </c>
      <c r="D643" s="82" t="s">
        <v>15654</v>
      </c>
      <c r="E643" s="85" t="s">
        <v>6595</v>
      </c>
      <c r="F643" s="83">
        <v>1560.3</v>
      </c>
    </row>
    <row r="644" spans="2:6" ht="40.5">
      <c r="B644" s="81" t="s">
        <v>15655</v>
      </c>
      <c r="C644" s="81" t="s">
        <v>6590</v>
      </c>
      <c r="D644" s="82" t="s">
        <v>15656</v>
      </c>
      <c r="E644" s="85" t="s">
        <v>6595</v>
      </c>
      <c r="F644" s="83">
        <v>1921.79</v>
      </c>
    </row>
    <row r="645" spans="2:6">
      <c r="B645" s="81" t="s">
        <v>15657</v>
      </c>
      <c r="C645" s="81"/>
      <c r="D645" s="82"/>
      <c r="E645" s="85"/>
      <c r="F645" s="83"/>
    </row>
    <row r="646" spans="2:6">
      <c r="B646" s="81" t="s">
        <v>15658</v>
      </c>
      <c r="C646" s="81" t="s">
        <v>6590</v>
      </c>
      <c r="D646" s="82" t="s">
        <v>15659</v>
      </c>
      <c r="E646" s="85" t="s">
        <v>15660</v>
      </c>
      <c r="F646" s="83">
        <v>1374.42</v>
      </c>
    </row>
    <row r="647" spans="2:6">
      <c r="B647" s="81" t="s">
        <v>15661</v>
      </c>
      <c r="C647" s="81" t="s">
        <v>6590</v>
      </c>
      <c r="D647" s="82" t="s">
        <v>15662</v>
      </c>
      <c r="E647" s="85" t="s">
        <v>15660</v>
      </c>
      <c r="F647" s="83">
        <v>1966.87</v>
      </c>
    </row>
    <row r="648" spans="2:6">
      <c r="B648" s="81" t="s">
        <v>15663</v>
      </c>
      <c r="C648" s="81" t="s">
        <v>6590</v>
      </c>
      <c r="D648" s="82" t="s">
        <v>15664</v>
      </c>
      <c r="E648" s="85" t="s">
        <v>15660</v>
      </c>
      <c r="F648" s="83">
        <v>546.74</v>
      </c>
    </row>
    <row r="649" spans="2:6">
      <c r="B649" s="81" t="s">
        <v>15665</v>
      </c>
      <c r="C649" s="81" t="s">
        <v>6590</v>
      </c>
      <c r="D649" s="82" t="s">
        <v>15666</v>
      </c>
      <c r="E649" s="85" t="s">
        <v>15660</v>
      </c>
      <c r="F649" s="83">
        <v>5122.3999999999996</v>
      </c>
    </row>
    <row r="650" spans="2:6" ht="27">
      <c r="B650" s="81" t="s">
        <v>15667</v>
      </c>
      <c r="C650" s="81" t="s">
        <v>15668</v>
      </c>
      <c r="D650" s="82" t="s">
        <v>15669</v>
      </c>
      <c r="E650" s="85" t="s">
        <v>25</v>
      </c>
      <c r="F650" s="83">
        <v>6.81</v>
      </c>
    </row>
    <row r="651" spans="2:6">
      <c r="B651" s="81" t="s">
        <v>15670</v>
      </c>
      <c r="C651" s="81" t="s">
        <v>15671</v>
      </c>
      <c r="D651" s="82" t="s">
        <v>15672</v>
      </c>
      <c r="E651" s="85" t="s">
        <v>15660</v>
      </c>
      <c r="F651" s="83">
        <v>585.88</v>
      </c>
    </row>
    <row r="652" spans="2:6" ht="40.5">
      <c r="B652" s="81" t="s">
        <v>15673</v>
      </c>
      <c r="C652" s="81" t="s">
        <v>6590</v>
      </c>
      <c r="D652" s="82" t="s">
        <v>15674</v>
      </c>
      <c r="E652" s="85" t="s">
        <v>6462</v>
      </c>
      <c r="F652" s="83">
        <v>11.97</v>
      </c>
    </row>
    <row r="653" spans="2:6" ht="27">
      <c r="B653" s="81" t="s">
        <v>15675</v>
      </c>
      <c r="C653" s="81" t="s">
        <v>6590</v>
      </c>
      <c r="D653" s="82" t="s">
        <v>15676</v>
      </c>
      <c r="E653" s="85" t="s">
        <v>6462</v>
      </c>
      <c r="F653" s="83">
        <v>8.5</v>
      </c>
    </row>
    <row r="654" spans="2:6" ht="27">
      <c r="B654" s="81" t="s">
        <v>15677</v>
      </c>
      <c r="C654" s="81" t="s">
        <v>6590</v>
      </c>
      <c r="D654" s="82" t="s">
        <v>15678</v>
      </c>
      <c r="E654" s="85" t="s">
        <v>6462</v>
      </c>
      <c r="F654" s="83">
        <v>11.28</v>
      </c>
    </row>
    <row r="655" spans="2:6">
      <c r="B655" s="81" t="s">
        <v>15679</v>
      </c>
      <c r="C655" s="81" t="s">
        <v>6590</v>
      </c>
      <c r="D655" s="82" t="s">
        <v>15680</v>
      </c>
      <c r="E655" s="85" t="s">
        <v>6462</v>
      </c>
      <c r="F655" s="83">
        <v>5.85</v>
      </c>
    </row>
    <row r="656" spans="2:6" ht="27">
      <c r="B656" s="81" t="s">
        <v>15681</v>
      </c>
      <c r="C656" s="81" t="s">
        <v>6590</v>
      </c>
      <c r="D656" s="82" t="s">
        <v>15682</v>
      </c>
      <c r="E656" s="85" t="s">
        <v>6595</v>
      </c>
      <c r="F656" s="83">
        <v>4548.8</v>
      </c>
    </row>
    <row r="657" spans="2:6">
      <c r="B657" s="81" t="s">
        <v>15683</v>
      </c>
      <c r="C657" s="81" t="s">
        <v>6590</v>
      </c>
      <c r="D657" s="82" t="s">
        <v>15684</v>
      </c>
      <c r="E657" s="85" t="s">
        <v>6595</v>
      </c>
      <c r="F657" s="83">
        <v>353.34</v>
      </c>
    </row>
    <row r="658" spans="2:6" ht="27">
      <c r="B658" s="81" t="s">
        <v>15685</v>
      </c>
      <c r="C658" s="81" t="s">
        <v>6590</v>
      </c>
      <c r="D658" s="82" t="s">
        <v>15686</v>
      </c>
      <c r="E658" s="85" t="s">
        <v>6462</v>
      </c>
      <c r="F658" s="83">
        <v>259.33</v>
      </c>
    </row>
    <row r="659" spans="2:6" ht="27">
      <c r="B659" s="81" t="s">
        <v>15687</v>
      </c>
      <c r="C659" s="81" t="s">
        <v>6590</v>
      </c>
      <c r="D659" s="82" t="s">
        <v>15688</v>
      </c>
      <c r="E659" s="85" t="s">
        <v>6595</v>
      </c>
      <c r="F659" s="83">
        <v>1012.09</v>
      </c>
    </row>
    <row r="660" spans="2:6" ht="27">
      <c r="B660" s="81" t="s">
        <v>15689</v>
      </c>
      <c r="C660" s="81" t="s">
        <v>6590</v>
      </c>
      <c r="D660" s="82" t="s">
        <v>15690</v>
      </c>
      <c r="E660" s="85" t="s">
        <v>6730</v>
      </c>
      <c r="F660" s="83">
        <v>6.22</v>
      </c>
    </row>
    <row r="661" spans="2:6" ht="27">
      <c r="B661" s="81" t="s">
        <v>15691</v>
      </c>
      <c r="C661" s="81" t="s">
        <v>6590</v>
      </c>
      <c r="D661" s="82" t="s">
        <v>15692</v>
      </c>
      <c r="E661" s="85" t="s">
        <v>6284</v>
      </c>
      <c r="F661" s="83">
        <v>30.81</v>
      </c>
    </row>
    <row r="662" spans="2:6" ht="27">
      <c r="B662" s="81" t="s">
        <v>15693</v>
      </c>
      <c r="C662" s="81" t="s">
        <v>6590</v>
      </c>
      <c r="D662" s="82" t="s">
        <v>15694</v>
      </c>
      <c r="E662" s="85" t="s">
        <v>6284</v>
      </c>
      <c r="F662" s="83">
        <v>0.21</v>
      </c>
    </row>
    <row r="663" spans="2:6" ht="27">
      <c r="B663" s="81" t="s">
        <v>15695</v>
      </c>
      <c r="C663" s="81" t="s">
        <v>6590</v>
      </c>
      <c r="D663" s="82" t="s">
        <v>15696</v>
      </c>
      <c r="E663" s="85" t="s">
        <v>6284</v>
      </c>
      <c r="F663" s="83">
        <v>0.21</v>
      </c>
    </row>
    <row r="664" spans="2:6">
      <c r="B664" s="81" t="s">
        <v>15697</v>
      </c>
      <c r="C664" s="81" t="s">
        <v>6590</v>
      </c>
      <c r="D664" s="82" t="s">
        <v>15698</v>
      </c>
      <c r="E664" s="85" t="s">
        <v>6284</v>
      </c>
      <c r="F664" s="83">
        <v>0.14000000000000001</v>
      </c>
    </row>
    <row r="665" spans="2:6">
      <c r="B665" s="81" t="s">
        <v>15699</v>
      </c>
      <c r="C665" s="81" t="s">
        <v>6590</v>
      </c>
      <c r="D665" s="82" t="s">
        <v>15700</v>
      </c>
      <c r="E665" s="85" t="s">
        <v>6284</v>
      </c>
      <c r="F665" s="83">
        <v>0.64</v>
      </c>
    </row>
    <row r="666" spans="2:6" ht="27">
      <c r="B666" s="81" t="s">
        <v>15701</v>
      </c>
      <c r="C666" s="81" t="s">
        <v>6590</v>
      </c>
      <c r="D666" s="82" t="s">
        <v>15702</v>
      </c>
      <c r="E666" s="85" t="s">
        <v>6284</v>
      </c>
      <c r="F666" s="83">
        <v>6.07</v>
      </c>
    </row>
    <row r="667" spans="2:6" ht="27">
      <c r="B667" s="81" t="s">
        <v>15703</v>
      </c>
      <c r="C667" s="81" t="s">
        <v>6590</v>
      </c>
      <c r="D667" s="82" t="s">
        <v>15704</v>
      </c>
      <c r="E667" s="85" t="s">
        <v>6284</v>
      </c>
      <c r="F667" s="83">
        <v>1.59</v>
      </c>
    </row>
    <row r="668" spans="2:6" ht="27">
      <c r="B668" s="81" t="s">
        <v>15705</v>
      </c>
      <c r="C668" s="81" t="s">
        <v>6590</v>
      </c>
      <c r="D668" s="82" t="s">
        <v>15706</v>
      </c>
      <c r="E668" s="85" t="s">
        <v>6595</v>
      </c>
      <c r="F668" s="83">
        <v>9.9600000000000009</v>
      </c>
    </row>
    <row r="669" spans="2:6">
      <c r="B669" s="81" t="s">
        <v>15707</v>
      </c>
      <c r="C669" s="81" t="s">
        <v>6590</v>
      </c>
      <c r="D669" s="82" t="s">
        <v>15708</v>
      </c>
      <c r="E669" s="85" t="s">
        <v>15709</v>
      </c>
      <c r="F669" s="83">
        <v>0.05</v>
      </c>
    </row>
    <row r="670" spans="2:6" ht="27">
      <c r="B670" s="81" t="s">
        <v>15710</v>
      </c>
      <c r="C670" s="81" t="s">
        <v>6590</v>
      </c>
      <c r="D670" s="82" t="s">
        <v>15711</v>
      </c>
      <c r="E670" s="85" t="s">
        <v>6289</v>
      </c>
      <c r="F670" s="83">
        <v>519.99</v>
      </c>
    </row>
    <row r="671" spans="2:6" ht="27">
      <c r="B671" s="81" t="s">
        <v>15712</v>
      </c>
      <c r="C671" s="81" t="s">
        <v>6590</v>
      </c>
      <c r="D671" s="82" t="s">
        <v>15713</v>
      </c>
      <c r="E671" s="85" t="s">
        <v>15714</v>
      </c>
      <c r="F671" s="83">
        <v>15.56</v>
      </c>
    </row>
    <row r="672" spans="2:6">
      <c r="B672" s="81" t="s">
        <v>15715</v>
      </c>
      <c r="C672" s="81" t="s">
        <v>6590</v>
      </c>
      <c r="D672" s="82" t="s">
        <v>15716</v>
      </c>
      <c r="E672" s="85" t="s">
        <v>6462</v>
      </c>
      <c r="F672" s="83">
        <v>26.46</v>
      </c>
    </row>
    <row r="673" spans="2:6">
      <c r="B673" s="77" t="s">
        <v>15717</v>
      </c>
      <c r="C673" s="78" t="s">
        <v>6590</v>
      </c>
      <c r="D673" s="79" t="s">
        <v>15718</v>
      </c>
      <c r="E673" s="78" t="s">
        <v>6462</v>
      </c>
      <c r="F673" s="83">
        <v>29.76</v>
      </c>
    </row>
    <row r="674" spans="2:6">
      <c r="B674" s="81" t="s">
        <v>15719</v>
      </c>
      <c r="C674" s="81" t="s">
        <v>6590</v>
      </c>
      <c r="D674" s="82" t="s">
        <v>15720</v>
      </c>
      <c r="E674" s="85" t="s">
        <v>6462</v>
      </c>
      <c r="F674" s="83">
        <v>35.72</v>
      </c>
    </row>
    <row r="675" spans="2:6">
      <c r="B675" s="81" t="s">
        <v>15721</v>
      </c>
      <c r="C675" s="81" t="s">
        <v>6590</v>
      </c>
      <c r="D675" s="82" t="s">
        <v>15722</v>
      </c>
      <c r="E675" s="85" t="s">
        <v>6462</v>
      </c>
      <c r="F675" s="83">
        <v>42.31</v>
      </c>
    </row>
    <row r="676" spans="2:6" ht="27">
      <c r="B676" s="81" t="s">
        <v>15723</v>
      </c>
      <c r="C676" s="81" t="s">
        <v>6590</v>
      </c>
      <c r="D676" s="82" t="s">
        <v>15724</v>
      </c>
      <c r="E676" s="85" t="s">
        <v>6284</v>
      </c>
      <c r="F676" s="83">
        <v>2.1800000000000002</v>
      </c>
    </row>
    <row r="677" spans="2:6">
      <c r="B677" s="81" t="s">
        <v>15725</v>
      </c>
      <c r="C677" s="81" t="s">
        <v>6590</v>
      </c>
      <c r="D677" s="82" t="s">
        <v>15726</v>
      </c>
      <c r="E677" s="85" t="s">
        <v>25</v>
      </c>
      <c r="F677" s="83">
        <v>234.92</v>
      </c>
    </row>
    <row r="678" spans="2:6" ht="40.5">
      <c r="B678" s="81" t="s">
        <v>15727</v>
      </c>
      <c r="C678" s="81" t="s">
        <v>6590</v>
      </c>
      <c r="D678" s="82" t="s">
        <v>15728</v>
      </c>
      <c r="E678" s="85" t="s">
        <v>25</v>
      </c>
      <c r="F678" s="83">
        <v>85.17</v>
      </c>
    </row>
    <row r="679" spans="2:6" ht="40.5">
      <c r="B679" s="81" t="s">
        <v>15729</v>
      </c>
      <c r="C679" s="81" t="s">
        <v>6590</v>
      </c>
      <c r="D679" s="82" t="s">
        <v>15730</v>
      </c>
      <c r="E679" s="85" t="s">
        <v>25</v>
      </c>
      <c r="F679" s="83">
        <v>146.88</v>
      </c>
    </row>
    <row r="680" spans="2:6" ht="25.5">
      <c r="B680" s="77" t="s">
        <v>15731</v>
      </c>
      <c r="C680" s="78" t="s">
        <v>6590</v>
      </c>
      <c r="D680" s="79" t="s">
        <v>15732</v>
      </c>
      <c r="E680" s="78" t="s">
        <v>25</v>
      </c>
      <c r="F680" s="83">
        <v>621.80999999999995</v>
      </c>
    </row>
    <row r="681" spans="2:6" ht="40.5">
      <c r="B681" s="81" t="s">
        <v>15733</v>
      </c>
      <c r="C681" s="81" t="s">
        <v>6590</v>
      </c>
      <c r="D681" s="82" t="s">
        <v>15734</v>
      </c>
      <c r="E681" s="85" t="s">
        <v>25</v>
      </c>
      <c r="F681" s="83">
        <v>383.46</v>
      </c>
    </row>
    <row r="682" spans="2:6" ht="40.5">
      <c r="B682" s="81" t="s">
        <v>15735</v>
      </c>
      <c r="C682" s="81" t="s">
        <v>6590</v>
      </c>
      <c r="D682" s="82" t="s">
        <v>15736</v>
      </c>
      <c r="E682" s="85" t="s">
        <v>25</v>
      </c>
      <c r="F682" s="83">
        <v>751.03</v>
      </c>
    </row>
    <row r="683" spans="2:6">
      <c r="B683" s="81" t="s">
        <v>15737</v>
      </c>
      <c r="C683" s="81" t="s">
        <v>6590</v>
      </c>
      <c r="D683" s="82" t="s">
        <v>15738</v>
      </c>
      <c r="E683" s="85" t="s">
        <v>6284</v>
      </c>
      <c r="F683" s="83">
        <v>22.19</v>
      </c>
    </row>
    <row r="684" spans="2:6" ht="40.5">
      <c r="B684" s="81" t="s">
        <v>15739</v>
      </c>
      <c r="C684" s="81" t="s">
        <v>6590</v>
      </c>
      <c r="D684" s="82" t="s">
        <v>15740</v>
      </c>
      <c r="E684" s="85" t="s">
        <v>25</v>
      </c>
      <c r="F684" s="83">
        <v>143.43</v>
      </c>
    </row>
    <row r="685" spans="2:6">
      <c r="B685" s="77" t="s">
        <v>15741</v>
      </c>
      <c r="C685" s="78" t="s">
        <v>6590</v>
      </c>
      <c r="D685" s="79" t="s">
        <v>15742</v>
      </c>
      <c r="E685" s="78" t="s">
        <v>8258</v>
      </c>
      <c r="F685" s="83">
        <v>11.82</v>
      </c>
    </row>
    <row r="686" spans="2:6" ht="27">
      <c r="B686" s="81" t="s">
        <v>15743</v>
      </c>
      <c r="C686" s="81" t="s">
        <v>15744</v>
      </c>
      <c r="D686" s="82" t="s">
        <v>15745</v>
      </c>
      <c r="E686" s="85" t="s">
        <v>9006</v>
      </c>
      <c r="F686" s="83">
        <v>1.24</v>
      </c>
    </row>
    <row r="687" spans="2:6" ht="27">
      <c r="B687" s="81" t="s">
        <v>15746</v>
      </c>
      <c r="C687" s="81" t="s">
        <v>15747</v>
      </c>
      <c r="D687" s="82" t="s">
        <v>15748</v>
      </c>
      <c r="E687" s="85" t="s">
        <v>9006</v>
      </c>
      <c r="F687" s="83">
        <v>0.93</v>
      </c>
    </row>
    <row r="688" spans="2:6" ht="27">
      <c r="B688" s="81" t="s">
        <v>15749</v>
      </c>
      <c r="C688" s="81" t="s">
        <v>15750</v>
      </c>
      <c r="D688" s="82" t="s">
        <v>15751</v>
      </c>
      <c r="E688" s="85" t="s">
        <v>9006</v>
      </c>
      <c r="F688" s="83">
        <v>0.9</v>
      </c>
    </row>
    <row r="689" spans="2:6" ht="27">
      <c r="B689" s="81" t="s">
        <v>15752</v>
      </c>
      <c r="C689" s="81" t="s">
        <v>15753</v>
      </c>
      <c r="D689" s="82" t="s">
        <v>15754</v>
      </c>
      <c r="E689" s="85" t="s">
        <v>9006</v>
      </c>
      <c r="F689" s="83">
        <v>0.86</v>
      </c>
    </row>
    <row r="690" spans="2:6" ht="27">
      <c r="B690" s="81" t="s">
        <v>15755</v>
      </c>
      <c r="C690" s="81" t="s">
        <v>15756</v>
      </c>
      <c r="D690" s="82" t="s">
        <v>15757</v>
      </c>
      <c r="E690" s="85" t="s">
        <v>9006</v>
      </c>
      <c r="F690" s="83">
        <v>0.85</v>
      </c>
    </row>
    <row r="691" spans="2:6" ht="27">
      <c r="B691" s="81" t="s">
        <v>15758</v>
      </c>
      <c r="C691" s="81" t="s">
        <v>6590</v>
      </c>
      <c r="D691" s="82" t="s">
        <v>15759</v>
      </c>
      <c r="E691" s="85" t="s">
        <v>9006</v>
      </c>
      <c r="F691" s="83">
        <v>0.81</v>
      </c>
    </row>
    <row r="692" spans="2:6" ht="27">
      <c r="B692" s="81" t="s">
        <v>15760</v>
      </c>
      <c r="C692" s="81" t="s">
        <v>15761</v>
      </c>
      <c r="D692" s="82" t="s">
        <v>15762</v>
      </c>
      <c r="E692" s="85" t="s">
        <v>9006</v>
      </c>
      <c r="F692" s="83">
        <v>0.8</v>
      </c>
    </row>
    <row r="693" spans="2:6" ht="27">
      <c r="B693" s="81" t="s">
        <v>15763</v>
      </c>
      <c r="C693" s="81" t="s">
        <v>15764</v>
      </c>
      <c r="D693" s="82" t="s">
        <v>15765</v>
      </c>
      <c r="E693" s="85" t="s">
        <v>9006</v>
      </c>
      <c r="F693" s="83">
        <v>0.75</v>
      </c>
    </row>
    <row r="694" spans="2:6" ht="27">
      <c r="B694" s="81" t="s">
        <v>15766</v>
      </c>
      <c r="C694" s="81" t="s">
        <v>15767</v>
      </c>
      <c r="D694" s="82" t="s">
        <v>15768</v>
      </c>
      <c r="E694" s="85" t="s">
        <v>9006</v>
      </c>
      <c r="F694" s="83">
        <v>1.17</v>
      </c>
    </row>
    <row r="695" spans="2:6" ht="27">
      <c r="B695" s="81" t="s">
        <v>15769</v>
      </c>
      <c r="C695" s="81" t="s">
        <v>15770</v>
      </c>
      <c r="D695" s="82" t="s">
        <v>15771</v>
      </c>
      <c r="E695" s="85" t="s">
        <v>9006</v>
      </c>
      <c r="F695" s="83">
        <v>0.87</v>
      </c>
    </row>
    <row r="696" spans="2:6" ht="27">
      <c r="B696" s="81" t="s">
        <v>15772</v>
      </c>
      <c r="C696" s="81" t="s">
        <v>15773</v>
      </c>
      <c r="D696" s="82" t="s">
        <v>15774</v>
      </c>
      <c r="E696" s="85" t="s">
        <v>9006</v>
      </c>
      <c r="F696" s="83">
        <v>0.85</v>
      </c>
    </row>
    <row r="697" spans="2:6" ht="27">
      <c r="B697" s="81" t="s">
        <v>15775</v>
      </c>
      <c r="C697" s="81" t="s">
        <v>15776</v>
      </c>
      <c r="D697" s="82" t="s">
        <v>15777</v>
      </c>
      <c r="E697" s="85" t="s">
        <v>9006</v>
      </c>
      <c r="F697" s="83">
        <v>0.8</v>
      </c>
    </row>
    <row r="698" spans="2:6" ht="27">
      <c r="B698" s="81" t="s">
        <v>15778</v>
      </c>
      <c r="C698" s="81" t="s">
        <v>15779</v>
      </c>
      <c r="D698" s="82" t="s">
        <v>15780</v>
      </c>
      <c r="E698" s="85" t="s">
        <v>9006</v>
      </c>
      <c r="F698" s="83">
        <v>0.8</v>
      </c>
    </row>
    <row r="699" spans="2:6" ht="27">
      <c r="B699" s="81" t="s">
        <v>15781</v>
      </c>
      <c r="C699" s="81" t="s">
        <v>6590</v>
      </c>
      <c r="D699" s="82" t="s">
        <v>15782</v>
      </c>
      <c r="E699" s="85" t="s">
        <v>9006</v>
      </c>
      <c r="F699" s="83">
        <v>0.76</v>
      </c>
    </row>
    <row r="700" spans="2:6" ht="27">
      <c r="B700" s="81" t="s">
        <v>15783</v>
      </c>
      <c r="C700" s="81" t="s">
        <v>15784</v>
      </c>
      <c r="D700" s="82" t="s">
        <v>15785</v>
      </c>
      <c r="E700" s="85" t="s">
        <v>9006</v>
      </c>
      <c r="F700" s="83">
        <v>0.75</v>
      </c>
    </row>
    <row r="701" spans="2:6" ht="27">
      <c r="B701" s="81" t="s">
        <v>15786</v>
      </c>
      <c r="C701" s="81" t="s">
        <v>15787</v>
      </c>
      <c r="D701" s="82" t="s">
        <v>15788</v>
      </c>
      <c r="E701" s="85" t="s">
        <v>9006</v>
      </c>
      <c r="F701" s="83">
        <v>0.7</v>
      </c>
    </row>
    <row r="702" spans="2:6" ht="27">
      <c r="B702" s="81" t="s">
        <v>16497</v>
      </c>
      <c r="C702" s="81" t="s">
        <v>15790</v>
      </c>
      <c r="D702" s="82" t="s">
        <v>16498</v>
      </c>
      <c r="E702" s="85" t="s">
        <v>9006</v>
      </c>
      <c r="F702" s="83">
        <v>1.63</v>
      </c>
    </row>
    <row r="703" spans="2:6" ht="27">
      <c r="B703" s="81" t="s">
        <v>16499</v>
      </c>
      <c r="C703" s="81" t="s">
        <v>15793</v>
      </c>
      <c r="D703" s="82" t="s">
        <v>16500</v>
      </c>
      <c r="E703" s="85" t="s">
        <v>9006</v>
      </c>
      <c r="F703" s="83">
        <v>1.22</v>
      </c>
    </row>
    <row r="704" spans="2:6" ht="27">
      <c r="B704" s="81" t="s">
        <v>16501</v>
      </c>
      <c r="C704" s="81" t="s">
        <v>15797</v>
      </c>
      <c r="D704" s="82" t="s">
        <v>16502</v>
      </c>
      <c r="E704" s="85" t="s">
        <v>9006</v>
      </c>
      <c r="F704" s="83">
        <v>1.19</v>
      </c>
    </row>
    <row r="705" spans="2:6" ht="27">
      <c r="B705" s="81" t="s">
        <v>16503</v>
      </c>
      <c r="C705" s="81" t="s">
        <v>15800</v>
      </c>
      <c r="D705" s="82" t="s">
        <v>16504</v>
      </c>
      <c r="E705" s="85" t="s">
        <v>9006</v>
      </c>
      <c r="F705" s="83">
        <v>1.1299999999999999</v>
      </c>
    </row>
    <row r="706" spans="2:6" ht="27">
      <c r="B706" s="81" t="s">
        <v>16505</v>
      </c>
      <c r="C706" s="81" t="s">
        <v>15803</v>
      </c>
      <c r="D706" s="82" t="s">
        <v>16506</v>
      </c>
      <c r="E706" s="85" t="s">
        <v>9006</v>
      </c>
      <c r="F706" s="83">
        <v>1.1200000000000001</v>
      </c>
    </row>
    <row r="707" spans="2:6" ht="27">
      <c r="B707" s="81" t="s">
        <v>16507</v>
      </c>
      <c r="C707" s="81" t="s">
        <v>6590</v>
      </c>
      <c r="D707" s="82" t="s">
        <v>16508</v>
      </c>
      <c r="E707" s="85" t="s">
        <v>9006</v>
      </c>
      <c r="F707" s="83">
        <v>1.06</v>
      </c>
    </row>
    <row r="708" spans="2:6" ht="27">
      <c r="B708" s="81" t="s">
        <v>16509</v>
      </c>
      <c r="C708" s="81" t="s">
        <v>15808</v>
      </c>
      <c r="D708" s="82" t="s">
        <v>16510</v>
      </c>
      <c r="E708" s="85" t="s">
        <v>9006</v>
      </c>
      <c r="F708" s="83">
        <v>1.05</v>
      </c>
    </row>
    <row r="709" spans="2:6" ht="27">
      <c r="B709" s="81" t="s">
        <v>16511</v>
      </c>
      <c r="C709" s="81" t="s">
        <v>15811</v>
      </c>
      <c r="D709" s="82" t="s">
        <v>16512</v>
      </c>
      <c r="E709" s="85" t="s">
        <v>9006</v>
      </c>
      <c r="F709" s="83">
        <v>0.98</v>
      </c>
    </row>
    <row r="710" spans="2:6" ht="27">
      <c r="B710" s="81" t="s">
        <v>16513</v>
      </c>
      <c r="C710" s="81" t="s">
        <v>6590</v>
      </c>
      <c r="D710" s="82" t="s">
        <v>16514</v>
      </c>
      <c r="E710" s="85" t="s">
        <v>9006</v>
      </c>
      <c r="F710" s="83">
        <v>1.87</v>
      </c>
    </row>
    <row r="711" spans="2:6" ht="27">
      <c r="B711" s="81" t="s">
        <v>16515</v>
      </c>
      <c r="C711" s="81" t="s">
        <v>6590</v>
      </c>
      <c r="D711" s="82" t="s">
        <v>16516</v>
      </c>
      <c r="E711" s="85" t="s">
        <v>9006</v>
      </c>
      <c r="F711" s="83">
        <v>1.39</v>
      </c>
    </row>
    <row r="712" spans="2:6" ht="27">
      <c r="B712" s="81" t="s">
        <v>16517</v>
      </c>
      <c r="C712" s="81" t="s">
        <v>6590</v>
      </c>
      <c r="D712" s="82" t="s">
        <v>16518</v>
      </c>
      <c r="E712" s="85" t="s">
        <v>9006</v>
      </c>
      <c r="F712" s="83">
        <v>1.36</v>
      </c>
    </row>
    <row r="713" spans="2:6" ht="27">
      <c r="B713" s="81" t="s">
        <v>16519</v>
      </c>
      <c r="C713" s="81" t="s">
        <v>6590</v>
      </c>
      <c r="D713" s="82" t="s">
        <v>16520</v>
      </c>
      <c r="E713" s="85" t="s">
        <v>9006</v>
      </c>
      <c r="F713" s="83">
        <v>1.29</v>
      </c>
    </row>
    <row r="714" spans="2:6" ht="27">
      <c r="B714" s="81" t="s">
        <v>16521</v>
      </c>
      <c r="C714" s="81" t="s">
        <v>6590</v>
      </c>
      <c r="D714" s="82" t="s">
        <v>16522</v>
      </c>
      <c r="E714" s="85" t="s">
        <v>9006</v>
      </c>
      <c r="F714" s="83">
        <v>1.28</v>
      </c>
    </row>
    <row r="715" spans="2:6" ht="27">
      <c r="B715" s="81" t="s">
        <v>16523</v>
      </c>
      <c r="C715" s="81" t="s">
        <v>6590</v>
      </c>
      <c r="D715" s="82" t="s">
        <v>16524</v>
      </c>
      <c r="E715" s="85" t="s">
        <v>9006</v>
      </c>
      <c r="F715" s="83">
        <v>1.22</v>
      </c>
    </row>
    <row r="716" spans="2:6" ht="27">
      <c r="B716" s="81" t="s">
        <v>16525</v>
      </c>
      <c r="C716" s="81" t="s">
        <v>6590</v>
      </c>
      <c r="D716" s="82" t="s">
        <v>16526</v>
      </c>
      <c r="E716" s="85" t="s">
        <v>9006</v>
      </c>
      <c r="F716" s="83">
        <v>1.21</v>
      </c>
    </row>
    <row r="717" spans="2:6" ht="27">
      <c r="B717" s="81" t="s">
        <v>16527</v>
      </c>
      <c r="C717" s="81" t="s">
        <v>6590</v>
      </c>
      <c r="D717" s="82" t="s">
        <v>16528</v>
      </c>
      <c r="E717" s="85" t="s">
        <v>9006</v>
      </c>
      <c r="F717" s="83">
        <v>1.1200000000000001</v>
      </c>
    </row>
    <row r="718" spans="2:6" ht="27">
      <c r="B718" s="81" t="s">
        <v>15789</v>
      </c>
      <c r="C718" s="81" t="s">
        <v>6590</v>
      </c>
      <c r="D718" s="82" t="s">
        <v>15791</v>
      </c>
      <c r="E718" s="85" t="s">
        <v>9006</v>
      </c>
      <c r="F718" s="83">
        <v>1.32</v>
      </c>
    </row>
    <row r="719" spans="2:6" ht="27">
      <c r="B719" s="81" t="s">
        <v>15792</v>
      </c>
      <c r="C719" s="81" t="s">
        <v>6590</v>
      </c>
      <c r="D719" s="82" t="s">
        <v>15794</v>
      </c>
      <c r="E719" s="85" t="s">
        <v>15795</v>
      </c>
      <c r="F719" s="83">
        <v>0.98</v>
      </c>
    </row>
    <row r="720" spans="2:6" ht="27">
      <c r="B720" s="81" t="s">
        <v>15796</v>
      </c>
      <c r="C720" s="81" t="s">
        <v>6590</v>
      </c>
      <c r="D720" s="82" t="s">
        <v>15798</v>
      </c>
      <c r="E720" s="85" t="s">
        <v>9006</v>
      </c>
      <c r="F720" s="83">
        <v>0.96</v>
      </c>
    </row>
    <row r="721" spans="2:6" ht="27">
      <c r="B721" s="81" t="s">
        <v>15799</v>
      </c>
      <c r="C721" s="81" t="s">
        <v>6590</v>
      </c>
      <c r="D721" s="82" t="s">
        <v>15801</v>
      </c>
      <c r="E721" s="85" t="s">
        <v>15795</v>
      </c>
      <c r="F721" s="83">
        <v>0.91</v>
      </c>
    </row>
    <row r="722" spans="2:6" ht="27">
      <c r="B722" s="81" t="s">
        <v>15802</v>
      </c>
      <c r="C722" s="81" t="s">
        <v>6590</v>
      </c>
      <c r="D722" s="82" t="s">
        <v>15804</v>
      </c>
      <c r="E722" s="85" t="s">
        <v>9006</v>
      </c>
      <c r="F722" s="83">
        <v>0.9</v>
      </c>
    </row>
    <row r="723" spans="2:6" ht="27">
      <c r="B723" s="81" t="s">
        <v>15805</v>
      </c>
      <c r="C723" s="81" t="s">
        <v>6590</v>
      </c>
      <c r="D723" s="82" t="s">
        <v>15806</v>
      </c>
      <c r="E723" s="85" t="s">
        <v>9006</v>
      </c>
      <c r="F723" s="83">
        <v>0.86</v>
      </c>
    </row>
    <row r="724" spans="2:6" ht="27">
      <c r="B724" s="81" t="s">
        <v>15807</v>
      </c>
      <c r="C724" s="81" t="s">
        <v>6590</v>
      </c>
      <c r="D724" s="82" t="s">
        <v>15809</v>
      </c>
      <c r="E724" s="85" t="s">
        <v>9006</v>
      </c>
      <c r="F724" s="83">
        <v>0.85</v>
      </c>
    </row>
    <row r="725" spans="2:6" ht="27">
      <c r="B725" s="81" t="s">
        <v>15810</v>
      </c>
      <c r="C725" s="81" t="s">
        <v>6590</v>
      </c>
      <c r="D725" s="82" t="s">
        <v>15812</v>
      </c>
      <c r="E725" s="85" t="s">
        <v>9006</v>
      </c>
      <c r="F725" s="83">
        <v>0.79</v>
      </c>
    </row>
    <row r="726" spans="2:6" ht="27">
      <c r="B726" s="81" t="s">
        <v>15813</v>
      </c>
      <c r="C726" s="81" t="s">
        <v>6590</v>
      </c>
      <c r="D726" s="82" t="s">
        <v>15814</v>
      </c>
      <c r="E726" s="85" t="s">
        <v>9006</v>
      </c>
      <c r="F726" s="83">
        <v>1.32</v>
      </c>
    </row>
    <row r="727" spans="2:6" ht="27">
      <c r="B727" s="81" t="s">
        <v>15815</v>
      </c>
      <c r="C727" s="81" t="s">
        <v>6590</v>
      </c>
      <c r="D727" s="82" t="s">
        <v>15816</v>
      </c>
      <c r="E727" s="85" t="s">
        <v>9006</v>
      </c>
      <c r="F727" s="83">
        <v>0.98</v>
      </c>
    </row>
    <row r="728" spans="2:6" ht="27">
      <c r="B728" s="81" t="s">
        <v>15817</v>
      </c>
      <c r="C728" s="81" t="s">
        <v>6590</v>
      </c>
      <c r="D728" s="82" t="s">
        <v>15818</v>
      </c>
      <c r="E728" s="85" t="s">
        <v>9006</v>
      </c>
      <c r="F728" s="83">
        <v>0.96</v>
      </c>
    </row>
    <row r="729" spans="2:6" ht="27">
      <c r="B729" s="81" t="s">
        <v>15819</v>
      </c>
      <c r="C729" s="81" t="s">
        <v>6590</v>
      </c>
      <c r="D729" s="82" t="s">
        <v>15820</v>
      </c>
      <c r="E729" s="85" t="s">
        <v>9006</v>
      </c>
      <c r="F729" s="83">
        <v>0.91</v>
      </c>
    </row>
    <row r="730" spans="2:6" ht="27">
      <c r="B730" s="81" t="s">
        <v>15821</v>
      </c>
      <c r="C730" s="81" t="s">
        <v>6590</v>
      </c>
      <c r="D730" s="82" t="s">
        <v>15822</v>
      </c>
      <c r="E730" s="85" t="s">
        <v>9006</v>
      </c>
      <c r="F730" s="83">
        <v>0.9</v>
      </c>
    </row>
    <row r="731" spans="2:6" ht="27">
      <c r="B731" s="81" t="s">
        <v>15823</v>
      </c>
      <c r="C731" s="81" t="s">
        <v>6590</v>
      </c>
      <c r="D731" s="82" t="s">
        <v>15824</v>
      </c>
      <c r="E731" s="85" t="s">
        <v>9006</v>
      </c>
      <c r="F731" s="83">
        <v>0.86</v>
      </c>
    </row>
    <row r="732" spans="2:6" ht="27">
      <c r="B732" s="81" t="s">
        <v>15825</v>
      </c>
      <c r="C732" s="81" t="s">
        <v>6590</v>
      </c>
      <c r="D732" s="82" t="s">
        <v>15826</v>
      </c>
      <c r="E732" s="85" t="s">
        <v>9006</v>
      </c>
      <c r="F732" s="83">
        <v>0.85</v>
      </c>
    </row>
    <row r="733" spans="2:6" ht="27">
      <c r="B733" s="81" t="s">
        <v>15827</v>
      </c>
      <c r="C733" s="81" t="s">
        <v>6590</v>
      </c>
      <c r="D733" s="82" t="s">
        <v>15828</v>
      </c>
      <c r="E733" s="85" t="s">
        <v>9006</v>
      </c>
      <c r="F733" s="83">
        <v>0.79</v>
      </c>
    </row>
    <row r="734" spans="2:6" ht="27">
      <c r="B734" s="81" t="s">
        <v>15829</v>
      </c>
      <c r="C734" s="81" t="s">
        <v>15830</v>
      </c>
      <c r="D734" s="82" t="s">
        <v>15831</v>
      </c>
      <c r="E734" s="85" t="s">
        <v>8313</v>
      </c>
      <c r="F734" s="83">
        <v>0.78</v>
      </c>
    </row>
    <row r="735" spans="2:6" ht="27">
      <c r="B735" s="81" t="s">
        <v>15832</v>
      </c>
      <c r="C735" s="81" t="s">
        <v>15833</v>
      </c>
      <c r="D735" s="82" t="s">
        <v>15834</v>
      </c>
      <c r="E735" s="85" t="s">
        <v>8313</v>
      </c>
      <c r="F735" s="83">
        <v>0.57999999999999996</v>
      </c>
    </row>
    <row r="736" spans="2:6" ht="27">
      <c r="B736" s="81" t="s">
        <v>15835</v>
      </c>
      <c r="C736" s="81" t="s">
        <v>15836</v>
      </c>
      <c r="D736" s="82" t="s">
        <v>15837</v>
      </c>
      <c r="E736" s="85" t="s">
        <v>8313</v>
      </c>
      <c r="F736" s="83">
        <v>0.56000000000000005</v>
      </c>
    </row>
    <row r="737" spans="2:6" ht="27">
      <c r="B737" s="81" t="s">
        <v>15838</v>
      </c>
      <c r="C737" s="81" t="s">
        <v>15839</v>
      </c>
      <c r="D737" s="82" t="s">
        <v>15840</v>
      </c>
      <c r="E737" s="85" t="s">
        <v>8313</v>
      </c>
      <c r="F737" s="83">
        <v>0.53</v>
      </c>
    </row>
    <row r="738" spans="2:6" ht="27">
      <c r="B738" s="81" t="s">
        <v>15841</v>
      </c>
      <c r="C738" s="81" t="s">
        <v>15842</v>
      </c>
      <c r="D738" s="82" t="s">
        <v>15843</v>
      </c>
      <c r="E738" s="85" t="s">
        <v>8313</v>
      </c>
      <c r="F738" s="83">
        <v>0.53</v>
      </c>
    </row>
    <row r="739" spans="2:6" ht="27">
      <c r="B739" s="81" t="s">
        <v>15844</v>
      </c>
      <c r="C739" s="81" t="s">
        <v>6590</v>
      </c>
      <c r="D739" s="82" t="s">
        <v>15845</v>
      </c>
      <c r="E739" s="85" t="s">
        <v>8313</v>
      </c>
      <c r="F739" s="83">
        <v>0.5</v>
      </c>
    </row>
    <row r="740" spans="2:6" ht="27">
      <c r="B740" s="81" t="s">
        <v>15846</v>
      </c>
      <c r="C740" s="81" t="s">
        <v>15847</v>
      </c>
      <c r="D740" s="82" t="s">
        <v>15848</v>
      </c>
      <c r="E740" s="85" t="s">
        <v>8313</v>
      </c>
      <c r="F740" s="83">
        <v>0.5</v>
      </c>
    </row>
    <row r="741" spans="2:6" ht="27">
      <c r="B741" s="81" t="s">
        <v>15849</v>
      </c>
      <c r="C741" s="81" t="s">
        <v>15850</v>
      </c>
      <c r="D741" s="82" t="s">
        <v>15851</v>
      </c>
      <c r="E741" s="85" t="s">
        <v>8313</v>
      </c>
      <c r="F741" s="83">
        <v>0.46</v>
      </c>
    </row>
    <row r="742" spans="2:6">
      <c r="B742" s="81" t="s">
        <v>15852</v>
      </c>
      <c r="C742" s="81"/>
      <c r="D742" s="82"/>
      <c r="E742" s="85"/>
      <c r="F742" s="83"/>
    </row>
    <row r="743" spans="2:6" ht="27">
      <c r="B743" s="81" t="s">
        <v>15853</v>
      </c>
      <c r="C743" s="81" t="s">
        <v>6590</v>
      </c>
      <c r="D743" s="82" t="s">
        <v>15854</v>
      </c>
      <c r="E743" s="85" t="s">
        <v>25</v>
      </c>
      <c r="F743" s="83">
        <v>480.41</v>
      </c>
    </row>
    <row r="744" spans="2:6">
      <c r="B744" s="81" t="s">
        <v>15855</v>
      </c>
      <c r="C744" s="81" t="s">
        <v>6590</v>
      </c>
      <c r="D744" s="82" t="s">
        <v>15856</v>
      </c>
      <c r="E744" s="85" t="s">
        <v>25</v>
      </c>
      <c r="F744" s="83">
        <v>105.99</v>
      </c>
    </row>
    <row r="745" spans="2:6">
      <c r="B745" s="81" t="s">
        <v>15857</v>
      </c>
      <c r="C745" s="81" t="s">
        <v>6590</v>
      </c>
      <c r="D745" s="82" t="s">
        <v>15858</v>
      </c>
      <c r="E745" s="85" t="s">
        <v>25</v>
      </c>
      <c r="F745" s="83">
        <v>151.85</v>
      </c>
    </row>
    <row r="746" spans="2:6">
      <c r="B746" s="81" t="s">
        <v>15859</v>
      </c>
      <c r="C746" s="81" t="s">
        <v>6590</v>
      </c>
      <c r="D746" s="82" t="s">
        <v>15860</v>
      </c>
      <c r="E746" s="85" t="s">
        <v>25</v>
      </c>
      <c r="F746" s="83">
        <v>128.80000000000001</v>
      </c>
    </row>
    <row r="747" spans="2:6" ht="27">
      <c r="B747" s="81" t="s">
        <v>15861</v>
      </c>
      <c r="C747" s="81" t="s">
        <v>6590</v>
      </c>
      <c r="D747" s="82" t="s">
        <v>15862</v>
      </c>
      <c r="E747" s="85" t="s">
        <v>6462</v>
      </c>
      <c r="F747" s="83">
        <v>46.11</v>
      </c>
    </row>
    <row r="748" spans="2:6" ht="27">
      <c r="B748" s="81" t="s">
        <v>15863</v>
      </c>
      <c r="C748" s="81" t="s">
        <v>6590</v>
      </c>
      <c r="D748" s="82" t="s">
        <v>15864</v>
      </c>
      <c r="E748" s="85" t="s">
        <v>6284</v>
      </c>
      <c r="F748" s="83">
        <v>46.04</v>
      </c>
    </row>
    <row r="749" spans="2:6" ht="27">
      <c r="B749" s="81" t="s">
        <v>15865</v>
      </c>
      <c r="C749" s="81" t="s">
        <v>6590</v>
      </c>
      <c r="D749" s="82" t="s">
        <v>15866</v>
      </c>
      <c r="E749" s="85" t="s">
        <v>25</v>
      </c>
      <c r="F749" s="83">
        <v>27.21</v>
      </c>
    </row>
    <row r="750" spans="2:6" ht="27">
      <c r="B750" s="81" t="s">
        <v>15867</v>
      </c>
      <c r="C750" s="81" t="s">
        <v>6590</v>
      </c>
      <c r="D750" s="82" t="s">
        <v>15868</v>
      </c>
      <c r="E750" s="85" t="s">
        <v>25</v>
      </c>
      <c r="F750" s="83">
        <v>355.59</v>
      </c>
    </row>
    <row r="751" spans="2:6" ht="27">
      <c r="B751" s="81" t="s">
        <v>15869</v>
      </c>
      <c r="C751" s="81" t="s">
        <v>6590</v>
      </c>
      <c r="D751" s="82" t="s">
        <v>15870</v>
      </c>
      <c r="E751" s="85" t="s">
        <v>25</v>
      </c>
      <c r="F751" s="83">
        <v>261.11</v>
      </c>
    </row>
    <row r="752" spans="2:6" ht="27">
      <c r="B752" s="81" t="s">
        <v>15871</v>
      </c>
      <c r="C752" s="81" t="s">
        <v>6590</v>
      </c>
      <c r="D752" s="82" t="s">
        <v>15872</v>
      </c>
      <c r="E752" s="85" t="s">
        <v>25</v>
      </c>
      <c r="F752" s="83">
        <v>289.01</v>
      </c>
    </row>
    <row r="753" spans="2:6" ht="27">
      <c r="B753" s="81" t="s">
        <v>15873</v>
      </c>
      <c r="C753" s="81" t="s">
        <v>6590</v>
      </c>
      <c r="D753" s="82" t="s">
        <v>15874</v>
      </c>
      <c r="E753" s="85" t="s">
        <v>25</v>
      </c>
      <c r="F753" s="83">
        <v>293.66000000000003</v>
      </c>
    </row>
    <row r="754" spans="2:6" ht="27">
      <c r="B754" s="81" t="s">
        <v>15875</v>
      </c>
      <c r="C754" s="81" t="s">
        <v>6590</v>
      </c>
      <c r="D754" s="82" t="s">
        <v>15876</v>
      </c>
      <c r="E754" s="85" t="s">
        <v>25</v>
      </c>
      <c r="F754" s="83">
        <v>278.64999999999998</v>
      </c>
    </row>
    <row r="755" spans="2:6" ht="27">
      <c r="B755" s="81" t="s">
        <v>15877</v>
      </c>
      <c r="C755" s="81" t="s">
        <v>6590</v>
      </c>
      <c r="D755" s="82" t="s">
        <v>15878</v>
      </c>
      <c r="E755" s="85" t="s">
        <v>25</v>
      </c>
      <c r="F755" s="83">
        <v>316.52</v>
      </c>
    </row>
    <row r="756" spans="2:6" ht="27">
      <c r="B756" s="81" t="s">
        <v>15879</v>
      </c>
      <c r="C756" s="81" t="s">
        <v>6590</v>
      </c>
      <c r="D756" s="82" t="s">
        <v>15880</v>
      </c>
      <c r="E756" s="85" t="s">
        <v>25</v>
      </c>
      <c r="F756" s="83">
        <v>330.47</v>
      </c>
    </row>
    <row r="757" spans="2:6" ht="27">
      <c r="B757" s="81" t="s">
        <v>15881</v>
      </c>
      <c r="C757" s="81" t="s">
        <v>6590</v>
      </c>
      <c r="D757" s="82" t="s">
        <v>15882</v>
      </c>
      <c r="E757" s="85" t="s">
        <v>25</v>
      </c>
      <c r="F757" s="83">
        <v>338.22</v>
      </c>
    </row>
    <row r="758" spans="2:6" ht="27">
      <c r="B758" s="81" t="s">
        <v>15883</v>
      </c>
      <c r="C758" s="81" t="s">
        <v>6590</v>
      </c>
      <c r="D758" s="82" t="s">
        <v>15884</v>
      </c>
      <c r="E758" s="85" t="s">
        <v>25</v>
      </c>
      <c r="F758" s="83">
        <v>342.25</v>
      </c>
    </row>
    <row r="759" spans="2:6" ht="27">
      <c r="B759" s="81" t="s">
        <v>15885</v>
      </c>
      <c r="C759" s="81" t="s">
        <v>6590</v>
      </c>
      <c r="D759" s="82" t="s">
        <v>15886</v>
      </c>
      <c r="E759" s="85" t="s">
        <v>25</v>
      </c>
      <c r="F759" s="83">
        <v>344.42</v>
      </c>
    </row>
    <row r="760" spans="2:6" ht="27">
      <c r="B760" s="81" t="s">
        <v>15887</v>
      </c>
      <c r="C760" s="81" t="s">
        <v>6590</v>
      </c>
      <c r="D760" s="82" t="s">
        <v>15888</v>
      </c>
      <c r="E760" s="85" t="s">
        <v>25</v>
      </c>
      <c r="F760" s="83">
        <v>349.07</v>
      </c>
    </row>
    <row r="761" spans="2:6" ht="27">
      <c r="B761" s="81" t="s">
        <v>15889</v>
      </c>
      <c r="C761" s="81" t="s">
        <v>6590</v>
      </c>
      <c r="D761" s="82" t="s">
        <v>15890</v>
      </c>
      <c r="E761" s="85" t="s">
        <v>25</v>
      </c>
      <c r="F761" s="83">
        <v>350.77</v>
      </c>
    </row>
    <row r="762" spans="2:6" ht="27">
      <c r="B762" s="81" t="s">
        <v>15891</v>
      </c>
      <c r="C762" s="81" t="s">
        <v>6590</v>
      </c>
      <c r="D762" s="82" t="s">
        <v>15892</v>
      </c>
      <c r="E762" s="85" t="s">
        <v>25</v>
      </c>
      <c r="F762" s="83">
        <v>354.65</v>
      </c>
    </row>
    <row r="763" spans="2:6" ht="27">
      <c r="B763" s="81" t="s">
        <v>15893</v>
      </c>
      <c r="C763" s="81" t="s">
        <v>6590</v>
      </c>
      <c r="D763" s="82" t="s">
        <v>15894</v>
      </c>
      <c r="E763" s="85" t="s">
        <v>25</v>
      </c>
      <c r="F763" s="83">
        <v>363.02</v>
      </c>
    </row>
    <row r="764" spans="2:6" ht="27">
      <c r="B764" s="81" t="s">
        <v>15895</v>
      </c>
      <c r="C764" s="81" t="s">
        <v>15896</v>
      </c>
      <c r="D764" s="82" t="s">
        <v>15897</v>
      </c>
      <c r="E764" s="85" t="s">
        <v>6284</v>
      </c>
      <c r="F764" s="83">
        <v>229.66</v>
      </c>
    </row>
    <row r="765" spans="2:6" ht="27">
      <c r="B765" s="81" t="s">
        <v>15898</v>
      </c>
      <c r="C765" s="81" t="s">
        <v>6590</v>
      </c>
      <c r="D765" s="82" t="s">
        <v>15899</v>
      </c>
      <c r="E765" s="85" t="s">
        <v>6462</v>
      </c>
      <c r="F765" s="83">
        <v>500.54</v>
      </c>
    </row>
    <row r="766" spans="2:6" ht="40.5">
      <c r="B766" s="81" t="s">
        <v>15900</v>
      </c>
      <c r="C766" s="81" t="s">
        <v>6590</v>
      </c>
      <c r="D766" s="82" t="s">
        <v>15901</v>
      </c>
      <c r="E766" s="85" t="s">
        <v>6462</v>
      </c>
      <c r="F766" s="83">
        <v>892.89</v>
      </c>
    </row>
    <row r="767" spans="2:6" ht="27">
      <c r="B767" s="81" t="s">
        <v>15902</v>
      </c>
      <c r="C767" s="81" t="s">
        <v>6590</v>
      </c>
      <c r="D767" s="82" t="s">
        <v>15903</v>
      </c>
      <c r="E767" s="85" t="s">
        <v>6462</v>
      </c>
      <c r="F767" s="83">
        <v>681.11</v>
      </c>
    </row>
    <row r="768" spans="2:6" ht="40.5">
      <c r="B768" s="81" t="s">
        <v>15904</v>
      </c>
      <c r="C768" s="81" t="s">
        <v>6590</v>
      </c>
      <c r="D768" s="82" t="s">
        <v>15905</v>
      </c>
      <c r="E768" s="85" t="s">
        <v>6462</v>
      </c>
      <c r="F768" s="83">
        <v>2561.4699999999998</v>
      </c>
    </row>
    <row r="769" spans="2:6" ht="40.5">
      <c r="B769" s="81" t="s">
        <v>15906</v>
      </c>
      <c r="C769" s="81" t="s">
        <v>6590</v>
      </c>
      <c r="D769" s="82" t="s">
        <v>15907</v>
      </c>
      <c r="E769" s="85" t="s">
        <v>6462</v>
      </c>
      <c r="F769" s="83">
        <v>4728.5600000000004</v>
      </c>
    </row>
    <row r="770" spans="2:6" ht="40.5">
      <c r="B770" s="81" t="s">
        <v>15908</v>
      </c>
      <c r="C770" s="81" t="s">
        <v>6590</v>
      </c>
      <c r="D770" s="82" t="s">
        <v>15909</v>
      </c>
      <c r="E770" s="85" t="s">
        <v>6462</v>
      </c>
      <c r="F770" s="83">
        <v>3486.41</v>
      </c>
    </row>
    <row r="771" spans="2:6" ht="40.5">
      <c r="B771" s="81" t="s">
        <v>15910</v>
      </c>
      <c r="C771" s="81" t="s">
        <v>6590</v>
      </c>
      <c r="D771" s="82" t="s">
        <v>15911</v>
      </c>
      <c r="E771" s="85" t="s">
        <v>6462</v>
      </c>
      <c r="F771" s="83">
        <v>6436.03</v>
      </c>
    </row>
    <row r="772" spans="2:6" ht="40.5">
      <c r="B772" s="81" t="s">
        <v>15912</v>
      </c>
      <c r="C772" s="81" t="s">
        <v>6590</v>
      </c>
      <c r="D772" s="82" t="s">
        <v>15913</v>
      </c>
      <c r="E772" s="85" t="s">
        <v>6462</v>
      </c>
      <c r="F772" s="83">
        <v>4553.58</v>
      </c>
    </row>
    <row r="773" spans="2:6">
      <c r="B773" s="81" t="s">
        <v>15914</v>
      </c>
      <c r="C773" s="81" t="s">
        <v>6590</v>
      </c>
      <c r="D773" s="82" t="s">
        <v>15915</v>
      </c>
      <c r="E773" s="85" t="s">
        <v>6284</v>
      </c>
      <c r="F773" s="83">
        <v>31.42</v>
      </c>
    </row>
    <row r="774" spans="2:6">
      <c r="B774" s="81" t="s">
        <v>15916</v>
      </c>
      <c r="C774" s="81" t="s">
        <v>6590</v>
      </c>
      <c r="D774" s="82" t="s">
        <v>15917</v>
      </c>
      <c r="E774" s="85" t="s">
        <v>25</v>
      </c>
      <c r="F774" s="83">
        <v>6.46</v>
      </c>
    </row>
    <row r="775" spans="2:6" ht="27">
      <c r="B775" s="81" t="s">
        <v>15918</v>
      </c>
      <c r="C775" s="81" t="s">
        <v>6590</v>
      </c>
      <c r="D775" s="82" t="s">
        <v>15919</v>
      </c>
      <c r="E775" s="85" t="s">
        <v>6284</v>
      </c>
      <c r="F775" s="83">
        <v>6.24</v>
      </c>
    </row>
    <row r="776" spans="2:6" ht="27">
      <c r="B776" s="81" t="s">
        <v>15920</v>
      </c>
      <c r="C776" s="81" t="s">
        <v>6590</v>
      </c>
      <c r="D776" s="82" t="s">
        <v>15921</v>
      </c>
      <c r="E776" s="85" t="s">
        <v>6284</v>
      </c>
      <c r="F776" s="83">
        <v>39.51</v>
      </c>
    </row>
    <row r="777" spans="2:6" ht="27">
      <c r="B777" s="81" t="s">
        <v>15922</v>
      </c>
      <c r="C777" s="81" t="s">
        <v>6590</v>
      </c>
      <c r="D777" s="82" t="s">
        <v>15923</v>
      </c>
      <c r="E777" s="85" t="s">
        <v>6284</v>
      </c>
      <c r="F777" s="83">
        <v>12.35</v>
      </c>
    </row>
    <row r="778" spans="2:6" ht="27">
      <c r="B778" s="81" t="s">
        <v>15924</v>
      </c>
      <c r="C778" s="81" t="s">
        <v>15925</v>
      </c>
      <c r="D778" s="82" t="s">
        <v>15926</v>
      </c>
      <c r="E778" s="85" t="s">
        <v>6284</v>
      </c>
      <c r="F778" s="83">
        <v>63.3</v>
      </c>
    </row>
    <row r="779" spans="2:6">
      <c r="B779" s="81" t="s">
        <v>15927</v>
      </c>
      <c r="C779" s="81" t="s">
        <v>6590</v>
      </c>
      <c r="D779" s="82" t="s">
        <v>15928</v>
      </c>
      <c r="E779" s="85" t="s">
        <v>6595</v>
      </c>
      <c r="F779" s="83">
        <v>11.45</v>
      </c>
    </row>
    <row r="780" spans="2:6">
      <c r="B780" s="81" t="s">
        <v>15929</v>
      </c>
      <c r="C780" s="81" t="s">
        <v>6590</v>
      </c>
      <c r="D780" s="82" t="s">
        <v>15930</v>
      </c>
      <c r="E780" s="85" t="s">
        <v>6595</v>
      </c>
      <c r="F780" s="83">
        <v>14.65</v>
      </c>
    </row>
    <row r="781" spans="2:6">
      <c r="B781" s="81" t="s">
        <v>15931</v>
      </c>
      <c r="C781" s="81" t="s">
        <v>6590</v>
      </c>
      <c r="D781" s="82" t="s">
        <v>15932</v>
      </c>
      <c r="E781" s="85" t="s">
        <v>6595</v>
      </c>
      <c r="F781" s="83">
        <v>12.89</v>
      </c>
    </row>
    <row r="782" spans="2:6">
      <c r="B782" s="81" t="s">
        <v>15933</v>
      </c>
      <c r="C782" s="81" t="s">
        <v>6590</v>
      </c>
      <c r="D782" s="82" t="s">
        <v>15934</v>
      </c>
      <c r="E782" s="85" t="s">
        <v>6595</v>
      </c>
      <c r="F782" s="83">
        <v>15.26</v>
      </c>
    </row>
    <row r="783" spans="2:6">
      <c r="B783" s="81" t="s">
        <v>15935</v>
      </c>
      <c r="C783" s="81" t="s">
        <v>6590</v>
      </c>
      <c r="D783" s="82" t="s">
        <v>15936</v>
      </c>
      <c r="E783" s="85" t="s">
        <v>6595</v>
      </c>
      <c r="F783" s="83">
        <v>19.559999999999999</v>
      </c>
    </row>
    <row r="784" spans="2:6">
      <c r="B784" s="81" t="s">
        <v>15937</v>
      </c>
      <c r="C784" s="81" t="s">
        <v>6590</v>
      </c>
      <c r="D784" s="82" t="s">
        <v>15938</v>
      </c>
      <c r="E784" s="85" t="s">
        <v>6595</v>
      </c>
      <c r="F784" s="83">
        <v>28.35</v>
      </c>
    </row>
    <row r="785" spans="2:6">
      <c r="B785" s="81" t="s">
        <v>15939</v>
      </c>
      <c r="C785" s="81" t="s">
        <v>6590</v>
      </c>
      <c r="D785" s="82" t="s">
        <v>15940</v>
      </c>
      <c r="E785" s="85" t="s">
        <v>6595</v>
      </c>
      <c r="F785" s="83">
        <v>16.73</v>
      </c>
    </row>
    <row r="786" spans="2:6">
      <c r="B786" s="81" t="s">
        <v>15941</v>
      </c>
      <c r="C786" s="81" t="s">
        <v>6590</v>
      </c>
      <c r="D786" s="82" t="s">
        <v>15942</v>
      </c>
      <c r="E786" s="85" t="s">
        <v>6595</v>
      </c>
      <c r="F786" s="83">
        <v>20.05</v>
      </c>
    </row>
    <row r="787" spans="2:6">
      <c r="B787" s="81" t="s">
        <v>15943</v>
      </c>
      <c r="C787" s="81" t="s">
        <v>6590</v>
      </c>
      <c r="D787" s="82" t="s">
        <v>15944</v>
      </c>
      <c r="E787" s="85" t="s">
        <v>6595</v>
      </c>
      <c r="F787" s="83">
        <v>29.87</v>
      </c>
    </row>
    <row r="788" spans="2:6">
      <c r="B788" s="81" t="s">
        <v>15945</v>
      </c>
      <c r="C788" s="81" t="s">
        <v>6590</v>
      </c>
      <c r="D788" s="82" t="s">
        <v>15946</v>
      </c>
      <c r="E788" s="85" t="s">
        <v>6595</v>
      </c>
      <c r="F788" s="83">
        <v>40.94</v>
      </c>
    </row>
    <row r="789" spans="2:6">
      <c r="B789" s="81" t="s">
        <v>15947</v>
      </c>
      <c r="C789" s="81" t="s">
        <v>6590</v>
      </c>
      <c r="D789" s="82" t="s">
        <v>15948</v>
      </c>
      <c r="E789" s="85" t="s">
        <v>6595</v>
      </c>
      <c r="F789" s="83">
        <v>18.16</v>
      </c>
    </row>
    <row r="790" spans="2:6">
      <c r="B790" s="81" t="s">
        <v>15949</v>
      </c>
      <c r="C790" s="81" t="s">
        <v>6590</v>
      </c>
      <c r="D790" s="82" t="s">
        <v>15950</v>
      </c>
      <c r="E790" s="85" t="s">
        <v>6595</v>
      </c>
      <c r="F790" s="83">
        <v>21.86</v>
      </c>
    </row>
    <row r="791" spans="2:6">
      <c r="B791" s="81" t="s">
        <v>15951</v>
      </c>
      <c r="C791" s="81" t="s">
        <v>6590</v>
      </c>
      <c r="D791" s="82" t="s">
        <v>15952</v>
      </c>
      <c r="E791" s="85" t="s">
        <v>6595</v>
      </c>
      <c r="F791" s="83">
        <v>32.090000000000003</v>
      </c>
    </row>
    <row r="792" spans="2:6">
      <c r="B792" s="81" t="s">
        <v>15953</v>
      </c>
      <c r="C792" s="81" t="s">
        <v>6590</v>
      </c>
      <c r="D792" s="82" t="s">
        <v>15954</v>
      </c>
      <c r="E792" s="85" t="s">
        <v>6595</v>
      </c>
      <c r="F792" s="83">
        <v>42.05</v>
      </c>
    </row>
    <row r="793" spans="2:6">
      <c r="B793" s="81" t="s">
        <v>15955</v>
      </c>
      <c r="C793" s="81" t="s">
        <v>6590</v>
      </c>
      <c r="D793" s="82" t="s">
        <v>15956</v>
      </c>
      <c r="E793" s="85" t="s">
        <v>6595</v>
      </c>
      <c r="F793" s="83">
        <v>21.04</v>
      </c>
    </row>
    <row r="794" spans="2:6">
      <c r="B794" s="81" t="s">
        <v>15957</v>
      </c>
      <c r="C794" s="81" t="s">
        <v>6590</v>
      </c>
      <c r="D794" s="82" t="s">
        <v>15958</v>
      </c>
      <c r="E794" s="85" t="s">
        <v>6595</v>
      </c>
      <c r="F794" s="83">
        <v>24.29</v>
      </c>
    </row>
    <row r="795" spans="2:6">
      <c r="B795" s="81" t="s">
        <v>15959</v>
      </c>
      <c r="C795" s="81" t="s">
        <v>6590</v>
      </c>
      <c r="D795" s="82" t="s">
        <v>15960</v>
      </c>
      <c r="E795" s="85" t="s">
        <v>6595</v>
      </c>
      <c r="F795" s="83">
        <v>32.69</v>
      </c>
    </row>
    <row r="796" spans="2:6">
      <c r="B796" s="81" t="s">
        <v>15961</v>
      </c>
      <c r="C796" s="81" t="s">
        <v>6590</v>
      </c>
      <c r="D796" s="82" t="s">
        <v>15962</v>
      </c>
      <c r="E796" s="85" t="s">
        <v>6595</v>
      </c>
      <c r="F796" s="83">
        <v>58.48</v>
      </c>
    </row>
    <row r="797" spans="2:6">
      <c r="B797" s="81" t="s">
        <v>15963</v>
      </c>
      <c r="C797" s="81" t="s">
        <v>6590</v>
      </c>
      <c r="D797" s="82" t="s">
        <v>15964</v>
      </c>
      <c r="E797" s="85" t="s">
        <v>6595</v>
      </c>
      <c r="F797" s="83">
        <v>99.61</v>
      </c>
    </row>
    <row r="798" spans="2:6">
      <c r="B798" s="81" t="s">
        <v>15965</v>
      </c>
      <c r="C798" s="81" t="s">
        <v>6590</v>
      </c>
      <c r="D798" s="82" t="s">
        <v>15966</v>
      </c>
      <c r="E798" s="85" t="s">
        <v>6595</v>
      </c>
      <c r="F798" s="83">
        <v>38.36</v>
      </c>
    </row>
    <row r="799" spans="2:6">
      <c r="B799" s="81" t="s">
        <v>15967</v>
      </c>
      <c r="C799" s="81" t="s">
        <v>6590</v>
      </c>
      <c r="D799" s="82" t="s">
        <v>15968</v>
      </c>
      <c r="E799" s="85" t="s">
        <v>6595</v>
      </c>
      <c r="F799" s="83">
        <v>51.48</v>
      </c>
    </row>
    <row r="800" spans="2:6">
      <c r="B800" s="81" t="s">
        <v>15969</v>
      </c>
      <c r="C800" s="81" t="s">
        <v>6590</v>
      </c>
      <c r="D800" s="82" t="s">
        <v>15970</v>
      </c>
      <c r="E800" s="85" t="s">
        <v>6595</v>
      </c>
      <c r="F800" s="83">
        <v>61.28</v>
      </c>
    </row>
    <row r="801" spans="2:6">
      <c r="B801" s="81" t="s">
        <v>15971</v>
      </c>
      <c r="C801" s="81" t="s">
        <v>6590</v>
      </c>
      <c r="D801" s="82" t="s">
        <v>15972</v>
      </c>
      <c r="E801" s="85" t="s">
        <v>6595</v>
      </c>
      <c r="F801" s="83">
        <v>36.979999999999997</v>
      </c>
    </row>
    <row r="802" spans="2:6">
      <c r="B802" s="81" t="s">
        <v>15973</v>
      </c>
      <c r="C802" s="81" t="s">
        <v>6590</v>
      </c>
      <c r="D802" s="82" t="s">
        <v>15974</v>
      </c>
      <c r="E802" s="85" t="s">
        <v>6595</v>
      </c>
      <c r="F802" s="83">
        <v>40.26</v>
      </c>
    </row>
    <row r="803" spans="2:6">
      <c r="B803" s="81" t="s">
        <v>15975</v>
      </c>
      <c r="C803" s="81" t="s">
        <v>6590</v>
      </c>
      <c r="D803" s="82" t="s">
        <v>15976</v>
      </c>
      <c r="E803" s="85" t="s">
        <v>6595</v>
      </c>
      <c r="F803" s="83">
        <v>54.4</v>
      </c>
    </row>
    <row r="804" spans="2:6">
      <c r="B804" s="81" t="s">
        <v>15977</v>
      </c>
      <c r="C804" s="81" t="s">
        <v>6590</v>
      </c>
      <c r="D804" s="82" t="s">
        <v>15978</v>
      </c>
      <c r="E804" s="85" t="s">
        <v>6595</v>
      </c>
      <c r="F804" s="83">
        <v>74.150000000000006</v>
      </c>
    </row>
    <row r="805" spans="2:6" ht="27">
      <c r="B805" s="81" t="s">
        <v>15979</v>
      </c>
      <c r="C805" s="81" t="s">
        <v>6590</v>
      </c>
      <c r="D805" s="82" t="s">
        <v>15980</v>
      </c>
      <c r="E805" s="85" t="s">
        <v>25</v>
      </c>
      <c r="F805" s="83">
        <v>298.64</v>
      </c>
    </row>
    <row r="806" spans="2:6" ht="27">
      <c r="B806" s="81" t="s">
        <v>15981</v>
      </c>
      <c r="C806" s="81" t="s">
        <v>6590</v>
      </c>
      <c r="D806" s="82" t="s">
        <v>15982</v>
      </c>
      <c r="E806" s="85" t="s">
        <v>25</v>
      </c>
      <c r="F806" s="83">
        <v>306.39</v>
      </c>
    </row>
    <row r="807" spans="2:6" ht="27">
      <c r="B807" s="81" t="s">
        <v>15983</v>
      </c>
      <c r="C807" s="81" t="s">
        <v>6590</v>
      </c>
      <c r="D807" s="82" t="s">
        <v>15984</v>
      </c>
      <c r="E807" s="85" t="s">
        <v>25</v>
      </c>
      <c r="F807" s="83">
        <v>310.42</v>
      </c>
    </row>
    <row r="808" spans="2:6" ht="27">
      <c r="B808" s="81" t="s">
        <v>15985</v>
      </c>
      <c r="C808" s="81" t="s">
        <v>6590</v>
      </c>
      <c r="D808" s="82" t="s">
        <v>15986</v>
      </c>
      <c r="E808" s="85" t="s">
        <v>25</v>
      </c>
      <c r="F808" s="83">
        <v>312.58999999999997</v>
      </c>
    </row>
    <row r="809" spans="2:6" ht="27">
      <c r="B809" s="81" t="s">
        <v>15987</v>
      </c>
      <c r="C809" s="81" t="s">
        <v>6590</v>
      </c>
      <c r="D809" s="82" t="s">
        <v>15988</v>
      </c>
      <c r="E809" s="85" t="s">
        <v>25</v>
      </c>
      <c r="F809" s="83">
        <v>317.24</v>
      </c>
    </row>
    <row r="810" spans="2:6" ht="27">
      <c r="B810" s="81" t="s">
        <v>15989</v>
      </c>
      <c r="C810" s="81" t="s">
        <v>6590</v>
      </c>
      <c r="D810" s="82" t="s">
        <v>15990</v>
      </c>
      <c r="E810" s="85" t="s">
        <v>25</v>
      </c>
      <c r="F810" s="83">
        <v>318.94</v>
      </c>
    </row>
    <row r="811" spans="2:6" ht="27">
      <c r="B811" s="81" t="s">
        <v>15991</v>
      </c>
      <c r="C811" s="81" t="s">
        <v>6590</v>
      </c>
      <c r="D811" s="82" t="s">
        <v>15992</v>
      </c>
      <c r="E811" s="85" t="s">
        <v>25</v>
      </c>
      <c r="F811" s="83">
        <v>322.82</v>
      </c>
    </row>
    <row r="812" spans="2:6" ht="27">
      <c r="B812" s="81" t="s">
        <v>15993</v>
      </c>
      <c r="C812" s="81" t="s">
        <v>6590</v>
      </c>
      <c r="D812" s="82" t="s">
        <v>15994</v>
      </c>
      <c r="E812" s="85" t="s">
        <v>25</v>
      </c>
      <c r="F812" s="83">
        <v>331.19</v>
      </c>
    </row>
    <row r="813" spans="2:6" ht="27">
      <c r="B813" s="81" t="s">
        <v>15995</v>
      </c>
      <c r="C813" s="81" t="s">
        <v>6590</v>
      </c>
      <c r="D813" s="82" t="s">
        <v>15996</v>
      </c>
      <c r="E813" s="85" t="s">
        <v>25</v>
      </c>
      <c r="F813" s="83">
        <v>233.74</v>
      </c>
    </row>
    <row r="814" spans="2:6" ht="27">
      <c r="B814" s="81" t="s">
        <v>15997</v>
      </c>
      <c r="C814" s="81" t="s">
        <v>6590</v>
      </c>
      <c r="D814" s="82" t="s">
        <v>15998</v>
      </c>
      <c r="E814" s="85" t="s">
        <v>25</v>
      </c>
      <c r="F814" s="83">
        <v>238.49</v>
      </c>
    </row>
    <row r="815" spans="2:6" ht="27">
      <c r="B815" s="81" t="s">
        <v>15999</v>
      </c>
      <c r="C815" s="81" t="s">
        <v>16000</v>
      </c>
      <c r="D815" s="82" t="s">
        <v>16001</v>
      </c>
      <c r="E815" s="85" t="s">
        <v>25</v>
      </c>
      <c r="F815" s="83">
        <v>49</v>
      </c>
    </row>
    <row r="816" spans="2:6" ht="27">
      <c r="B816" s="81" t="s">
        <v>16002</v>
      </c>
      <c r="C816" s="81" t="s">
        <v>6590</v>
      </c>
      <c r="D816" s="82" t="s">
        <v>16003</v>
      </c>
      <c r="E816" s="85" t="s">
        <v>6730</v>
      </c>
      <c r="F816" s="83">
        <v>6.32</v>
      </c>
    </row>
    <row r="817" spans="2:6" ht="27">
      <c r="B817" s="81" t="s">
        <v>16004</v>
      </c>
      <c r="C817" s="81" t="s">
        <v>6590</v>
      </c>
      <c r="D817" s="82" t="s">
        <v>16005</v>
      </c>
      <c r="E817" s="85" t="s">
        <v>6730</v>
      </c>
      <c r="F817" s="83">
        <v>6.29</v>
      </c>
    </row>
    <row r="818" spans="2:6" ht="27">
      <c r="B818" s="81" t="s">
        <v>16006</v>
      </c>
      <c r="C818" s="81" t="s">
        <v>6590</v>
      </c>
      <c r="D818" s="82" t="s">
        <v>16007</v>
      </c>
      <c r="E818" s="85" t="s">
        <v>6730</v>
      </c>
      <c r="F818" s="83">
        <v>47.12</v>
      </c>
    </row>
    <row r="819" spans="2:6" ht="27">
      <c r="B819" s="81" t="s">
        <v>16008</v>
      </c>
      <c r="C819" s="81" t="s">
        <v>6590</v>
      </c>
      <c r="D819" s="82" t="s">
        <v>16009</v>
      </c>
      <c r="E819" s="85" t="s">
        <v>6730</v>
      </c>
      <c r="F819" s="83">
        <v>91.65</v>
      </c>
    </row>
    <row r="820" spans="2:6" ht="27">
      <c r="B820" s="81" t="s">
        <v>16010</v>
      </c>
      <c r="C820" s="81" t="s">
        <v>6590</v>
      </c>
      <c r="D820" s="82" t="s">
        <v>16011</v>
      </c>
      <c r="E820" s="85" t="s">
        <v>6462</v>
      </c>
      <c r="F820" s="83">
        <v>40.840000000000003</v>
      </c>
    </row>
    <row r="821" spans="2:6" ht="27">
      <c r="B821" s="81" t="s">
        <v>16012</v>
      </c>
      <c r="C821" s="81" t="s">
        <v>6590</v>
      </c>
      <c r="D821" s="82" t="s">
        <v>16013</v>
      </c>
      <c r="E821" s="85" t="s">
        <v>25</v>
      </c>
      <c r="F821" s="83">
        <v>322.82</v>
      </c>
    </row>
    <row r="822" spans="2:6" ht="27">
      <c r="B822" s="81" t="s">
        <v>16014</v>
      </c>
      <c r="C822" s="81" t="s">
        <v>6590</v>
      </c>
      <c r="D822" s="82" t="s">
        <v>16015</v>
      </c>
      <c r="E822" s="85" t="s">
        <v>7694</v>
      </c>
      <c r="F822" s="83">
        <v>54.34</v>
      </c>
    </row>
    <row r="823" spans="2:6" ht="27">
      <c r="B823" s="81" t="s">
        <v>16016</v>
      </c>
      <c r="C823" s="81" t="s">
        <v>16017</v>
      </c>
      <c r="D823" s="82" t="s">
        <v>16018</v>
      </c>
      <c r="E823" s="85" t="s">
        <v>7694</v>
      </c>
      <c r="F823" s="83">
        <v>75.75</v>
      </c>
    </row>
    <row r="824" spans="2:6" ht="27">
      <c r="B824" s="81" t="s">
        <v>16019</v>
      </c>
      <c r="C824" s="81" t="s">
        <v>16020</v>
      </c>
      <c r="D824" s="82" t="s">
        <v>16021</v>
      </c>
      <c r="E824" s="85" t="s">
        <v>6284</v>
      </c>
      <c r="F824" s="83">
        <v>79.3</v>
      </c>
    </row>
    <row r="825" spans="2:6" ht="27">
      <c r="B825" s="81" t="s">
        <v>16022</v>
      </c>
      <c r="C825" s="81" t="s">
        <v>6590</v>
      </c>
      <c r="D825" s="82" t="s">
        <v>16023</v>
      </c>
      <c r="E825" s="85" t="s">
        <v>6284</v>
      </c>
      <c r="F825" s="83">
        <v>46.04</v>
      </c>
    </row>
    <row r="826" spans="2:6" ht="27">
      <c r="B826" s="81" t="s">
        <v>16024</v>
      </c>
      <c r="C826" s="81" t="s">
        <v>6590</v>
      </c>
      <c r="D826" s="82" t="s">
        <v>16025</v>
      </c>
      <c r="E826" s="85" t="s">
        <v>6284</v>
      </c>
      <c r="F826" s="83">
        <v>56.36</v>
      </c>
    </row>
    <row r="827" spans="2:6" ht="27">
      <c r="B827" s="81" t="s">
        <v>16026</v>
      </c>
      <c r="C827" s="81" t="s">
        <v>16027</v>
      </c>
      <c r="D827" s="82" t="s">
        <v>16028</v>
      </c>
      <c r="E827" s="85" t="s">
        <v>6462</v>
      </c>
      <c r="F827" s="83">
        <v>8.44</v>
      </c>
    </row>
    <row r="828" spans="2:6" ht="27">
      <c r="B828" s="81" t="s">
        <v>16029</v>
      </c>
      <c r="C828" s="81" t="s">
        <v>6590</v>
      </c>
      <c r="D828" s="82" t="s">
        <v>16030</v>
      </c>
      <c r="E828" s="85" t="s">
        <v>6462</v>
      </c>
      <c r="F828" s="83">
        <v>232.87</v>
      </c>
    </row>
    <row r="829" spans="2:6" ht="27">
      <c r="B829" s="81" t="s">
        <v>16031</v>
      </c>
      <c r="C829" s="81" t="s">
        <v>6590</v>
      </c>
      <c r="D829" s="82" t="s">
        <v>16032</v>
      </c>
      <c r="E829" s="85" t="s">
        <v>6462</v>
      </c>
      <c r="F829" s="83">
        <v>75.400000000000006</v>
      </c>
    </row>
    <row r="830" spans="2:6" ht="27">
      <c r="B830" s="81" t="s">
        <v>16033</v>
      </c>
      <c r="C830" s="81" t="s">
        <v>6590</v>
      </c>
      <c r="D830" s="82" t="s">
        <v>16034</v>
      </c>
      <c r="E830" s="85" t="s">
        <v>6462</v>
      </c>
      <c r="F830" s="83">
        <v>93.49</v>
      </c>
    </row>
    <row r="831" spans="2:6" ht="27">
      <c r="B831" s="81" t="s">
        <v>16035</v>
      </c>
      <c r="C831" s="81" t="s">
        <v>6590</v>
      </c>
      <c r="D831" s="82" t="s">
        <v>16036</v>
      </c>
      <c r="E831" s="85" t="s">
        <v>6462</v>
      </c>
      <c r="F831" s="83">
        <v>120.32</v>
      </c>
    </row>
    <row r="832" spans="2:6" ht="27">
      <c r="B832" s="81" t="s">
        <v>16037</v>
      </c>
      <c r="C832" s="81" t="s">
        <v>6590</v>
      </c>
      <c r="D832" s="82" t="s">
        <v>16038</v>
      </c>
      <c r="E832" s="85" t="s">
        <v>6462</v>
      </c>
      <c r="F832" s="83">
        <v>135.08000000000001</v>
      </c>
    </row>
    <row r="833" spans="2:6">
      <c r="B833" s="81" t="s">
        <v>16039</v>
      </c>
      <c r="C833" s="81" t="s">
        <v>6590</v>
      </c>
      <c r="D833" s="82" t="s">
        <v>16040</v>
      </c>
      <c r="E833" s="85" t="s">
        <v>6284</v>
      </c>
      <c r="F833" s="83">
        <v>24.42</v>
      </c>
    </row>
    <row r="834" spans="2:6">
      <c r="B834" s="81" t="s">
        <v>16041</v>
      </c>
      <c r="C834" s="81" t="s">
        <v>6590</v>
      </c>
      <c r="D834" s="82" t="s">
        <v>16042</v>
      </c>
      <c r="E834" s="85" t="s">
        <v>6284</v>
      </c>
      <c r="F834" s="83">
        <v>35.76</v>
      </c>
    </row>
    <row r="835" spans="2:6">
      <c r="B835" s="81" t="s">
        <v>16043</v>
      </c>
      <c r="C835" s="81" t="s">
        <v>6590</v>
      </c>
      <c r="D835" s="82" t="s">
        <v>16044</v>
      </c>
      <c r="E835" s="85" t="s">
        <v>6284</v>
      </c>
      <c r="F835" s="83">
        <v>28.93</v>
      </c>
    </row>
    <row r="836" spans="2:6" ht="27">
      <c r="B836" s="81" t="s">
        <v>16045</v>
      </c>
      <c r="C836" s="81" t="s">
        <v>6590</v>
      </c>
      <c r="D836" s="82" t="s">
        <v>16046</v>
      </c>
      <c r="E836" s="85" t="s">
        <v>6595</v>
      </c>
      <c r="F836" s="83">
        <v>12.87</v>
      </c>
    </row>
    <row r="837" spans="2:6" ht="27">
      <c r="B837" s="81" t="s">
        <v>16047</v>
      </c>
      <c r="C837" s="81" t="s">
        <v>6590</v>
      </c>
      <c r="D837" s="82" t="s">
        <v>16048</v>
      </c>
      <c r="E837" s="85" t="s">
        <v>6595</v>
      </c>
      <c r="F837" s="83">
        <v>13.08</v>
      </c>
    </row>
    <row r="838" spans="2:6" ht="27">
      <c r="B838" s="81" t="s">
        <v>16049</v>
      </c>
      <c r="C838" s="81" t="s">
        <v>6590</v>
      </c>
      <c r="D838" s="82" t="s">
        <v>16050</v>
      </c>
      <c r="E838" s="85" t="s">
        <v>6595</v>
      </c>
      <c r="F838" s="83">
        <v>13.29</v>
      </c>
    </row>
    <row r="839" spans="2:6" ht="27">
      <c r="B839" s="81" t="s">
        <v>16051</v>
      </c>
      <c r="C839" s="81" t="s">
        <v>6590</v>
      </c>
      <c r="D839" s="82" t="s">
        <v>16052</v>
      </c>
      <c r="E839" s="85" t="s">
        <v>6595</v>
      </c>
      <c r="F839" s="83">
        <v>12.5</v>
      </c>
    </row>
    <row r="840" spans="2:6" ht="27">
      <c r="B840" s="81" t="s">
        <v>16053</v>
      </c>
      <c r="C840" s="81" t="s">
        <v>6590</v>
      </c>
      <c r="D840" s="82" t="s">
        <v>16054</v>
      </c>
      <c r="E840" s="85" t="s">
        <v>6595</v>
      </c>
      <c r="F840" s="83">
        <v>13.42</v>
      </c>
    </row>
    <row r="841" spans="2:6" ht="27">
      <c r="B841" s="81" t="s">
        <v>16055</v>
      </c>
      <c r="C841" s="81" t="s">
        <v>6590</v>
      </c>
      <c r="D841" s="82" t="s">
        <v>16056</v>
      </c>
      <c r="E841" s="85" t="s">
        <v>6595</v>
      </c>
      <c r="F841" s="83">
        <v>13.72</v>
      </c>
    </row>
    <row r="842" spans="2:6" ht="25.5">
      <c r="B842" s="77" t="s">
        <v>16057</v>
      </c>
      <c r="C842" s="78" t="s">
        <v>6590</v>
      </c>
      <c r="D842" s="79" t="s">
        <v>16058</v>
      </c>
      <c r="E842" s="78" t="s">
        <v>6595</v>
      </c>
      <c r="F842" s="83">
        <v>14.03</v>
      </c>
    </row>
    <row r="843" spans="2:6" ht="27">
      <c r="B843" s="81" t="s">
        <v>16059</v>
      </c>
      <c r="C843" s="81" t="s">
        <v>6590</v>
      </c>
      <c r="D843" s="82" t="s">
        <v>16060</v>
      </c>
      <c r="E843" s="85" t="s">
        <v>6595</v>
      </c>
      <c r="F843" s="83">
        <v>13.65</v>
      </c>
    </row>
    <row r="844" spans="2:6" ht="27">
      <c r="B844" s="81" t="s">
        <v>16061</v>
      </c>
      <c r="C844" s="81" t="s">
        <v>6590</v>
      </c>
      <c r="D844" s="82" t="s">
        <v>16062</v>
      </c>
      <c r="E844" s="85" t="s">
        <v>6595</v>
      </c>
      <c r="F844" s="83">
        <v>13.95</v>
      </c>
    </row>
    <row r="845" spans="2:6" ht="27">
      <c r="B845" s="81" t="s">
        <v>16063</v>
      </c>
      <c r="C845" s="81" t="s">
        <v>6590</v>
      </c>
      <c r="D845" s="82" t="s">
        <v>16064</v>
      </c>
      <c r="E845" s="85" t="s">
        <v>6595</v>
      </c>
      <c r="F845" s="83">
        <v>14.24</v>
      </c>
    </row>
    <row r="846" spans="2:6" ht="27">
      <c r="B846" s="81" t="s">
        <v>16065</v>
      </c>
      <c r="C846" s="81" t="s">
        <v>6590</v>
      </c>
      <c r="D846" s="82" t="s">
        <v>16066</v>
      </c>
      <c r="E846" s="85" t="s">
        <v>6595</v>
      </c>
      <c r="F846" s="83">
        <v>15.52</v>
      </c>
    </row>
    <row r="847" spans="2:6" ht="27">
      <c r="B847" s="81" t="s">
        <v>16067</v>
      </c>
      <c r="C847" s="81" t="s">
        <v>6590</v>
      </c>
      <c r="D847" s="82" t="s">
        <v>16068</v>
      </c>
      <c r="E847" s="85" t="s">
        <v>6284</v>
      </c>
      <c r="F847" s="83">
        <v>2.88</v>
      </c>
    </row>
    <row r="848" spans="2:6" ht="27">
      <c r="B848" s="81" t="s">
        <v>16979</v>
      </c>
      <c r="C848" s="81" t="s">
        <v>6590</v>
      </c>
      <c r="D848" s="82" t="s">
        <v>16980</v>
      </c>
      <c r="E848" s="85" t="s">
        <v>6462</v>
      </c>
      <c r="F848" s="83">
        <v>119</v>
      </c>
    </row>
    <row r="849" spans="2:6">
      <c r="B849" s="81" t="s">
        <v>16069</v>
      </c>
      <c r="C849" s="81"/>
      <c r="D849" s="82"/>
      <c r="E849" s="85"/>
      <c r="F849" s="83"/>
    </row>
    <row r="850" spans="2:6" ht="27">
      <c r="B850" s="81" t="s">
        <v>16070</v>
      </c>
      <c r="C850" s="81" t="s">
        <v>6590</v>
      </c>
      <c r="D850" s="82" t="s">
        <v>16071</v>
      </c>
      <c r="E850" s="85" t="s">
        <v>6595</v>
      </c>
      <c r="F850" s="83">
        <v>2396.64</v>
      </c>
    </row>
    <row r="851" spans="2:6" ht="27">
      <c r="B851" s="81" t="s">
        <v>16072</v>
      </c>
      <c r="C851" s="81" t="s">
        <v>6590</v>
      </c>
      <c r="D851" s="82" t="s">
        <v>16073</v>
      </c>
      <c r="E851" s="85" t="s">
        <v>6595</v>
      </c>
      <c r="F851" s="83">
        <v>4606.26</v>
      </c>
    </row>
    <row r="852" spans="2:6" ht="27">
      <c r="B852" s="81" t="s">
        <v>16074</v>
      </c>
      <c r="C852" s="81" t="s">
        <v>6590</v>
      </c>
      <c r="D852" s="82" t="s">
        <v>16075</v>
      </c>
      <c r="E852" s="85" t="s">
        <v>6284</v>
      </c>
      <c r="F852" s="83">
        <v>23</v>
      </c>
    </row>
    <row r="853" spans="2:6" ht="27">
      <c r="B853" s="81" t="s">
        <v>16076</v>
      </c>
      <c r="C853" s="81" t="s">
        <v>6590</v>
      </c>
      <c r="D853" s="82" t="s">
        <v>16077</v>
      </c>
      <c r="E853" s="85" t="s">
        <v>6284</v>
      </c>
      <c r="F853" s="83">
        <v>9.99</v>
      </c>
    </row>
    <row r="854" spans="2:6">
      <c r="B854" s="81">
        <v>301</v>
      </c>
      <c r="C854" s="81" t="s">
        <v>6590</v>
      </c>
      <c r="D854" s="82" t="s">
        <v>6591</v>
      </c>
      <c r="E854" s="85"/>
      <c r="F854" s="83"/>
    </row>
    <row r="855" spans="2:6" ht="27">
      <c r="B855" s="81" t="s">
        <v>9196</v>
      </c>
      <c r="C855" s="81" t="s">
        <v>11813</v>
      </c>
      <c r="D855" s="82" t="s">
        <v>6592</v>
      </c>
      <c r="E855" s="85" t="s">
        <v>6462</v>
      </c>
      <c r="F855" s="83">
        <v>120.48</v>
      </c>
    </row>
    <row r="856" spans="2:6" ht="27">
      <c r="B856" s="81" t="s">
        <v>9197</v>
      </c>
      <c r="C856" s="81" t="s">
        <v>11814</v>
      </c>
      <c r="D856" s="82" t="s">
        <v>6593</v>
      </c>
      <c r="E856" s="85" t="s">
        <v>6462</v>
      </c>
      <c r="F856" s="83">
        <v>154.5</v>
      </c>
    </row>
    <row r="857" spans="2:6" ht="27">
      <c r="B857" s="81" t="s">
        <v>9198</v>
      </c>
      <c r="C857" s="81" t="s">
        <v>11815</v>
      </c>
      <c r="D857" s="82" t="s">
        <v>6594</v>
      </c>
      <c r="E857" s="85" t="s">
        <v>6595</v>
      </c>
      <c r="F857" s="83">
        <v>3618.15</v>
      </c>
    </row>
    <row r="858" spans="2:6" ht="27">
      <c r="B858" s="81" t="s">
        <v>9199</v>
      </c>
      <c r="C858" s="81" t="s">
        <v>11816</v>
      </c>
      <c r="D858" s="82" t="s">
        <v>6596</v>
      </c>
      <c r="E858" s="85" t="s">
        <v>6595</v>
      </c>
      <c r="F858" s="83">
        <v>1067.6199999999999</v>
      </c>
    </row>
    <row r="859" spans="2:6" ht="27">
      <c r="B859" s="81" t="s">
        <v>9200</v>
      </c>
      <c r="C859" s="81" t="s">
        <v>11817</v>
      </c>
      <c r="D859" s="82" t="s">
        <v>6597</v>
      </c>
      <c r="E859" s="85" t="s">
        <v>6595</v>
      </c>
      <c r="F859" s="83">
        <v>1521.6</v>
      </c>
    </row>
    <row r="860" spans="2:6" ht="27">
      <c r="B860" s="81" t="s">
        <v>9201</v>
      </c>
      <c r="C860" s="81" t="s">
        <v>11818</v>
      </c>
      <c r="D860" s="82" t="s">
        <v>6598</v>
      </c>
      <c r="E860" s="85" t="s">
        <v>6595</v>
      </c>
      <c r="F860" s="83">
        <v>1736.93</v>
      </c>
    </row>
    <row r="861" spans="2:6" ht="27">
      <c r="B861" s="81" t="s">
        <v>9202</v>
      </c>
      <c r="C861" s="81" t="s">
        <v>11819</v>
      </c>
      <c r="D861" s="82" t="s">
        <v>6599</v>
      </c>
      <c r="E861" s="85" t="s">
        <v>6595</v>
      </c>
      <c r="F861" s="83">
        <v>1967.98</v>
      </c>
    </row>
    <row r="862" spans="2:6">
      <c r="B862" s="81" t="s">
        <v>9203</v>
      </c>
      <c r="C862" s="81" t="s">
        <v>11820</v>
      </c>
      <c r="D862" s="82" t="s">
        <v>6600</v>
      </c>
      <c r="E862" s="85" t="s">
        <v>6595</v>
      </c>
      <c r="F862" s="83">
        <v>353.56</v>
      </c>
    </row>
    <row r="863" spans="2:6">
      <c r="B863" s="81" t="s">
        <v>9204</v>
      </c>
      <c r="C863" s="81" t="s">
        <v>11821</v>
      </c>
      <c r="D863" s="82" t="s">
        <v>6601</v>
      </c>
      <c r="E863" s="85" t="s">
        <v>6595</v>
      </c>
      <c r="F863" s="83">
        <v>459.51</v>
      </c>
    </row>
    <row r="864" spans="2:6">
      <c r="B864" s="81" t="s">
        <v>9205</v>
      </c>
      <c r="C864" s="81" t="s">
        <v>11822</v>
      </c>
      <c r="D864" s="82" t="s">
        <v>6602</v>
      </c>
      <c r="E864" s="85" t="s">
        <v>6595</v>
      </c>
      <c r="F864" s="83">
        <v>739.41</v>
      </c>
    </row>
    <row r="865" spans="2:6">
      <c r="B865" s="81">
        <v>302</v>
      </c>
      <c r="C865" s="81" t="s">
        <v>6590</v>
      </c>
      <c r="D865" s="82" t="s">
        <v>6603</v>
      </c>
      <c r="E865" s="85"/>
      <c r="F865" s="83"/>
    </row>
    <row r="866" spans="2:6">
      <c r="B866" s="81" t="s">
        <v>9206</v>
      </c>
      <c r="C866" s="81" t="s">
        <v>11823</v>
      </c>
      <c r="D866" s="82" t="s">
        <v>6604</v>
      </c>
      <c r="E866" s="85" t="s">
        <v>6595</v>
      </c>
      <c r="F866" s="83">
        <v>25.16</v>
      </c>
    </row>
    <row r="867" spans="2:6">
      <c r="B867" s="81" t="s">
        <v>9207</v>
      </c>
      <c r="C867" s="81" t="s">
        <v>11824</v>
      </c>
      <c r="D867" s="82" t="s">
        <v>6605</v>
      </c>
      <c r="E867" s="85" t="s">
        <v>6595</v>
      </c>
      <c r="F867" s="83">
        <v>103.91</v>
      </c>
    </row>
    <row r="868" spans="2:6" ht="27">
      <c r="B868" s="81" t="s">
        <v>9208</v>
      </c>
      <c r="C868" s="81" t="s">
        <v>11825</v>
      </c>
      <c r="D868" s="82" t="s">
        <v>6606</v>
      </c>
      <c r="E868" s="85" t="s">
        <v>6595</v>
      </c>
      <c r="F868" s="83">
        <v>575.27</v>
      </c>
    </row>
    <row r="869" spans="2:6" ht="40.5">
      <c r="B869" s="81" t="s">
        <v>9209</v>
      </c>
      <c r="C869" s="81" t="s">
        <v>11826</v>
      </c>
      <c r="D869" s="82" t="s">
        <v>6607</v>
      </c>
      <c r="E869" s="85" t="s">
        <v>6595</v>
      </c>
      <c r="F869" s="83">
        <v>708.57</v>
      </c>
    </row>
    <row r="870" spans="2:6" ht="40.5">
      <c r="B870" s="81" t="s">
        <v>9213</v>
      </c>
      <c r="C870" s="81" t="s">
        <v>11830</v>
      </c>
      <c r="D870" s="82" t="s">
        <v>16981</v>
      </c>
      <c r="E870" s="85" t="s">
        <v>6219</v>
      </c>
      <c r="F870" s="83">
        <v>263.27999999999997</v>
      </c>
    </row>
    <row r="871" spans="2:6" ht="54">
      <c r="B871" s="81" t="s">
        <v>9215</v>
      </c>
      <c r="C871" s="81" t="s">
        <v>11832</v>
      </c>
      <c r="D871" s="82" t="s">
        <v>16982</v>
      </c>
      <c r="E871" s="85" t="s">
        <v>6219</v>
      </c>
      <c r="F871" s="83">
        <v>236.93</v>
      </c>
    </row>
    <row r="872" spans="2:6" ht="54">
      <c r="B872" s="81" t="s">
        <v>9210</v>
      </c>
      <c r="C872" s="81" t="s">
        <v>11827</v>
      </c>
      <c r="D872" s="82" t="s">
        <v>16983</v>
      </c>
      <c r="E872" s="85" t="s">
        <v>6219</v>
      </c>
      <c r="F872" s="83">
        <v>223.27</v>
      </c>
    </row>
    <row r="873" spans="2:6" ht="40.5">
      <c r="B873" s="81" t="s">
        <v>9214</v>
      </c>
      <c r="C873" s="81" t="s">
        <v>11831</v>
      </c>
      <c r="D873" s="82" t="s">
        <v>16984</v>
      </c>
      <c r="E873" s="85" t="s">
        <v>6219</v>
      </c>
      <c r="F873" s="83">
        <v>259.33</v>
      </c>
    </row>
    <row r="874" spans="2:6" ht="40.5">
      <c r="B874" s="81" t="s">
        <v>9216</v>
      </c>
      <c r="C874" s="81" t="s">
        <v>11833</v>
      </c>
      <c r="D874" s="82" t="s">
        <v>16985</v>
      </c>
      <c r="E874" s="85" t="s">
        <v>6219</v>
      </c>
      <c r="F874" s="83">
        <v>98.48</v>
      </c>
    </row>
    <row r="875" spans="2:6" ht="54">
      <c r="B875" s="81" t="s">
        <v>9217</v>
      </c>
      <c r="C875" s="81" t="s">
        <v>11834</v>
      </c>
      <c r="D875" s="82" t="s">
        <v>16986</v>
      </c>
      <c r="E875" s="85" t="s">
        <v>6219</v>
      </c>
      <c r="F875" s="83">
        <v>201.64</v>
      </c>
    </row>
    <row r="876" spans="2:6" ht="40.5">
      <c r="B876" s="81" t="s">
        <v>9211</v>
      </c>
      <c r="C876" s="81" t="s">
        <v>11828</v>
      </c>
      <c r="D876" s="82" t="s">
        <v>16987</v>
      </c>
      <c r="E876" s="85" t="s">
        <v>6219</v>
      </c>
      <c r="F876" s="83">
        <v>213.88</v>
      </c>
    </row>
    <row r="877" spans="2:6" ht="40.5">
      <c r="B877" s="81" t="s">
        <v>9212</v>
      </c>
      <c r="C877" s="81" t="s">
        <v>11829</v>
      </c>
      <c r="D877" s="82" t="s">
        <v>16988</v>
      </c>
      <c r="E877" s="85" t="s">
        <v>6219</v>
      </c>
      <c r="F877" s="83">
        <v>223.27</v>
      </c>
    </row>
    <row r="878" spans="2:6">
      <c r="B878" s="81" t="s">
        <v>9218</v>
      </c>
      <c r="C878" s="81" t="s">
        <v>11835</v>
      </c>
      <c r="D878" s="82" t="s">
        <v>6608</v>
      </c>
      <c r="E878" s="85" t="s">
        <v>6595</v>
      </c>
      <c r="F878" s="83">
        <v>235.6</v>
      </c>
    </row>
    <row r="879" spans="2:6">
      <c r="B879" s="81" t="s">
        <v>9219</v>
      </c>
      <c r="C879" s="81" t="s">
        <v>11836</v>
      </c>
      <c r="D879" s="82" t="s">
        <v>6609</v>
      </c>
      <c r="E879" s="85" t="s">
        <v>6595</v>
      </c>
      <c r="F879" s="83">
        <v>235.6</v>
      </c>
    </row>
    <row r="880" spans="2:6">
      <c r="B880" s="81" t="s">
        <v>9220</v>
      </c>
      <c r="C880" s="81" t="s">
        <v>11837</v>
      </c>
      <c r="D880" s="82" t="s">
        <v>6610</v>
      </c>
      <c r="E880" s="85" t="s">
        <v>6595</v>
      </c>
      <c r="F880" s="83">
        <v>675.6</v>
      </c>
    </row>
    <row r="881" spans="2:6">
      <c r="B881" s="81" t="s">
        <v>9221</v>
      </c>
      <c r="C881" s="81" t="s">
        <v>11838</v>
      </c>
      <c r="D881" s="82" t="s">
        <v>6611</v>
      </c>
      <c r="E881" s="85" t="s">
        <v>6595</v>
      </c>
      <c r="F881" s="83">
        <v>775.6</v>
      </c>
    </row>
    <row r="882" spans="2:6">
      <c r="B882" s="81" t="s">
        <v>9222</v>
      </c>
      <c r="C882" s="81" t="s">
        <v>11839</v>
      </c>
      <c r="D882" s="82" t="s">
        <v>6612</v>
      </c>
      <c r="E882" s="85" t="s">
        <v>6595</v>
      </c>
      <c r="F882" s="83">
        <v>735.6</v>
      </c>
    </row>
    <row r="883" spans="2:6">
      <c r="B883" s="81" t="s">
        <v>9223</v>
      </c>
      <c r="C883" s="81" t="s">
        <v>11840</v>
      </c>
      <c r="D883" s="82" t="s">
        <v>6613</v>
      </c>
      <c r="E883" s="85" t="s">
        <v>6595</v>
      </c>
      <c r="F883" s="83">
        <v>675.6</v>
      </c>
    </row>
    <row r="884" spans="2:6">
      <c r="B884" s="81" t="s">
        <v>9224</v>
      </c>
      <c r="C884" s="81" t="s">
        <v>11841</v>
      </c>
      <c r="D884" s="82" t="s">
        <v>6614</v>
      </c>
      <c r="E884" s="85" t="s">
        <v>6595</v>
      </c>
      <c r="F884" s="83">
        <v>40.380000000000003</v>
      </c>
    </row>
    <row r="885" spans="2:6">
      <c r="B885" s="81" t="s">
        <v>9225</v>
      </c>
      <c r="C885" s="81" t="s">
        <v>11842</v>
      </c>
      <c r="D885" s="82" t="s">
        <v>6615</v>
      </c>
      <c r="E885" s="85" t="s">
        <v>6595</v>
      </c>
      <c r="F885" s="83">
        <v>39.79</v>
      </c>
    </row>
    <row r="886" spans="2:6">
      <c r="B886" s="81" t="s">
        <v>9226</v>
      </c>
      <c r="C886" s="81" t="s">
        <v>11843</v>
      </c>
      <c r="D886" s="82" t="s">
        <v>6616</v>
      </c>
      <c r="E886" s="85" t="s">
        <v>6595</v>
      </c>
      <c r="F886" s="83">
        <v>26.26</v>
      </c>
    </row>
    <row r="887" spans="2:6">
      <c r="B887" s="81" t="s">
        <v>9227</v>
      </c>
      <c r="C887" s="81" t="s">
        <v>11844</v>
      </c>
      <c r="D887" s="82" t="s">
        <v>6617</v>
      </c>
      <c r="E887" s="85" t="s">
        <v>6595</v>
      </c>
      <c r="F887" s="83">
        <v>143.47</v>
      </c>
    </row>
    <row r="888" spans="2:6">
      <c r="B888" s="81" t="s">
        <v>9228</v>
      </c>
      <c r="C888" s="81" t="s">
        <v>11845</v>
      </c>
      <c r="D888" s="82" t="s">
        <v>6618</v>
      </c>
      <c r="E888" s="85" t="s">
        <v>6595</v>
      </c>
      <c r="F888" s="83">
        <v>36.159999999999997</v>
      </c>
    </row>
    <row r="889" spans="2:6">
      <c r="B889" s="81" t="s">
        <v>9229</v>
      </c>
      <c r="C889" s="81" t="s">
        <v>11846</v>
      </c>
      <c r="D889" s="82" t="s">
        <v>6619</v>
      </c>
      <c r="E889" s="85" t="s">
        <v>6595</v>
      </c>
      <c r="F889" s="83">
        <v>48.47</v>
      </c>
    </row>
    <row r="890" spans="2:6">
      <c r="B890" s="81" t="s">
        <v>9230</v>
      </c>
      <c r="C890" s="81" t="s">
        <v>11847</v>
      </c>
      <c r="D890" s="82" t="s">
        <v>6620</v>
      </c>
      <c r="E890" s="85" t="s">
        <v>6595</v>
      </c>
      <c r="F890" s="83">
        <v>142.93</v>
      </c>
    </row>
    <row r="891" spans="2:6">
      <c r="B891" s="81" t="s">
        <v>9231</v>
      </c>
      <c r="C891" s="81" t="s">
        <v>11848</v>
      </c>
      <c r="D891" s="82" t="s">
        <v>6621</v>
      </c>
      <c r="E891" s="85" t="s">
        <v>6595</v>
      </c>
      <c r="F891" s="83">
        <v>195.45</v>
      </c>
    </row>
    <row r="892" spans="2:6">
      <c r="B892" s="81" t="s">
        <v>9232</v>
      </c>
      <c r="C892" s="81" t="s">
        <v>11849</v>
      </c>
      <c r="D892" s="82" t="s">
        <v>6622</v>
      </c>
      <c r="E892" s="85" t="s">
        <v>6595</v>
      </c>
      <c r="F892" s="83">
        <v>51.25</v>
      </c>
    </row>
    <row r="893" spans="2:6">
      <c r="B893" s="81" t="s">
        <v>9233</v>
      </c>
      <c r="C893" s="81" t="s">
        <v>11850</v>
      </c>
      <c r="D893" s="82" t="s">
        <v>6623</v>
      </c>
      <c r="E893" s="85" t="s">
        <v>6595</v>
      </c>
      <c r="F893" s="83">
        <v>56.45</v>
      </c>
    </row>
    <row r="894" spans="2:6">
      <c r="B894" s="81" t="s">
        <v>9234</v>
      </c>
      <c r="C894" s="81" t="s">
        <v>11851</v>
      </c>
      <c r="D894" s="82" t="s">
        <v>6624</v>
      </c>
      <c r="E894" s="85" t="s">
        <v>6595</v>
      </c>
      <c r="F894" s="83">
        <v>46.34</v>
      </c>
    </row>
    <row r="895" spans="2:6">
      <c r="B895" s="81" t="s">
        <v>9235</v>
      </c>
      <c r="C895" s="81" t="s">
        <v>11852</v>
      </c>
      <c r="D895" s="82" t="s">
        <v>6625</v>
      </c>
      <c r="E895" s="85" t="s">
        <v>6595</v>
      </c>
      <c r="F895" s="83">
        <v>36.159999999999997</v>
      </c>
    </row>
    <row r="896" spans="2:6" ht="27">
      <c r="B896" s="81" t="s">
        <v>9236</v>
      </c>
      <c r="C896" s="81" t="s">
        <v>11853</v>
      </c>
      <c r="D896" s="82" t="s">
        <v>6626</v>
      </c>
      <c r="E896" s="85" t="s">
        <v>6595</v>
      </c>
      <c r="F896" s="83">
        <v>157.97999999999999</v>
      </c>
    </row>
    <row r="897" spans="2:6">
      <c r="B897" s="81" t="s">
        <v>9237</v>
      </c>
      <c r="C897" s="81" t="s">
        <v>11854</v>
      </c>
      <c r="D897" s="82" t="s">
        <v>6627</v>
      </c>
      <c r="E897" s="85" t="s">
        <v>6595</v>
      </c>
      <c r="F897" s="83">
        <v>57.46</v>
      </c>
    </row>
    <row r="898" spans="2:6">
      <c r="B898" s="81" t="s">
        <v>9238</v>
      </c>
      <c r="C898" s="81" t="s">
        <v>11855</v>
      </c>
      <c r="D898" s="82" t="s">
        <v>6628</v>
      </c>
      <c r="E898" s="85" t="s">
        <v>6595</v>
      </c>
      <c r="F898" s="83">
        <v>43.57</v>
      </c>
    </row>
    <row r="899" spans="2:6">
      <c r="B899" s="81" t="s">
        <v>9239</v>
      </c>
      <c r="C899" s="81" t="s">
        <v>11856</v>
      </c>
      <c r="D899" s="82" t="s">
        <v>6629</v>
      </c>
      <c r="E899" s="85" t="s">
        <v>6595</v>
      </c>
      <c r="F899" s="83">
        <v>60.61</v>
      </c>
    </row>
    <row r="900" spans="2:6">
      <c r="B900" s="81" t="s">
        <v>9240</v>
      </c>
      <c r="C900" s="81" t="s">
        <v>11857</v>
      </c>
      <c r="D900" s="82" t="s">
        <v>6630</v>
      </c>
      <c r="E900" s="85" t="s">
        <v>6595</v>
      </c>
      <c r="F900" s="83">
        <v>49.75</v>
      </c>
    </row>
    <row r="901" spans="2:6">
      <c r="B901" s="81" t="s">
        <v>9241</v>
      </c>
      <c r="C901" s="81" t="s">
        <v>11858</v>
      </c>
      <c r="D901" s="82" t="s">
        <v>6631</v>
      </c>
      <c r="E901" s="85" t="s">
        <v>6595</v>
      </c>
      <c r="F901" s="83">
        <v>58.8</v>
      </c>
    </row>
    <row r="902" spans="2:6">
      <c r="B902" s="81">
        <v>303</v>
      </c>
      <c r="C902" s="81" t="s">
        <v>6590</v>
      </c>
      <c r="D902" s="82" t="s">
        <v>6632</v>
      </c>
      <c r="E902" s="85"/>
      <c r="F902" s="83"/>
    </row>
    <row r="903" spans="2:6" ht="40.5">
      <c r="B903" s="81" t="s">
        <v>9242</v>
      </c>
      <c r="C903" s="81" t="s">
        <v>11859</v>
      </c>
      <c r="D903" s="82" t="s">
        <v>6633</v>
      </c>
      <c r="E903" s="85" t="s">
        <v>6284</v>
      </c>
      <c r="F903" s="83">
        <v>116.09</v>
      </c>
    </row>
    <row r="904" spans="2:6" ht="40.5">
      <c r="B904" s="81" t="s">
        <v>9243</v>
      </c>
      <c r="C904" s="81" t="s">
        <v>11860</v>
      </c>
      <c r="D904" s="82" t="s">
        <v>6634</v>
      </c>
      <c r="E904" s="85" t="s">
        <v>6284</v>
      </c>
      <c r="F904" s="83">
        <v>139.34</v>
      </c>
    </row>
    <row r="905" spans="2:6" ht="40.5">
      <c r="B905" s="81" t="s">
        <v>9244</v>
      </c>
      <c r="C905" s="81" t="s">
        <v>11861</v>
      </c>
      <c r="D905" s="82" t="s">
        <v>6635</v>
      </c>
      <c r="E905" s="85" t="s">
        <v>6284</v>
      </c>
      <c r="F905" s="83">
        <v>92.63</v>
      </c>
    </row>
    <row r="906" spans="2:6" ht="40.5">
      <c r="B906" s="81" t="s">
        <v>9245</v>
      </c>
      <c r="C906" s="81" t="s">
        <v>11862</v>
      </c>
      <c r="D906" s="82" t="s">
        <v>6636</v>
      </c>
      <c r="E906" s="85" t="s">
        <v>6284</v>
      </c>
      <c r="F906" s="83">
        <v>76.959999999999994</v>
      </c>
    </row>
    <row r="907" spans="2:6" ht="40.5">
      <c r="B907" s="81" t="s">
        <v>9246</v>
      </c>
      <c r="C907" s="81" t="s">
        <v>11863</v>
      </c>
      <c r="D907" s="82" t="s">
        <v>6637</v>
      </c>
      <c r="E907" s="85" t="s">
        <v>6284</v>
      </c>
      <c r="F907" s="83">
        <v>100.7</v>
      </c>
    </row>
    <row r="908" spans="2:6" ht="40.5">
      <c r="B908" s="81" t="s">
        <v>9247</v>
      </c>
      <c r="C908" s="81" t="s">
        <v>11864</v>
      </c>
      <c r="D908" s="82" t="s">
        <v>6638</v>
      </c>
      <c r="E908" s="85" t="s">
        <v>6284</v>
      </c>
      <c r="F908" s="83">
        <v>53</v>
      </c>
    </row>
    <row r="909" spans="2:6" ht="40.5">
      <c r="B909" s="81" t="s">
        <v>9248</v>
      </c>
      <c r="C909" s="81" t="s">
        <v>11865</v>
      </c>
      <c r="D909" s="82" t="s">
        <v>6639</v>
      </c>
      <c r="E909" s="85" t="s">
        <v>6284</v>
      </c>
      <c r="F909" s="83">
        <v>75.849999999999994</v>
      </c>
    </row>
    <row r="910" spans="2:6" ht="40.5">
      <c r="B910" s="81" t="s">
        <v>9249</v>
      </c>
      <c r="C910" s="81" t="s">
        <v>11866</v>
      </c>
      <c r="D910" s="82" t="s">
        <v>6640</v>
      </c>
      <c r="E910" s="85" t="s">
        <v>6284</v>
      </c>
      <c r="F910" s="83">
        <v>99.1</v>
      </c>
    </row>
    <row r="911" spans="2:6" ht="40.5">
      <c r="B911" s="81" t="s">
        <v>9250</v>
      </c>
      <c r="C911" s="81" t="s">
        <v>11867</v>
      </c>
      <c r="D911" s="82" t="s">
        <v>16989</v>
      </c>
      <c r="E911" s="85" t="s">
        <v>6284</v>
      </c>
      <c r="F911" s="83">
        <v>52.39</v>
      </c>
    </row>
    <row r="912" spans="2:6">
      <c r="B912" s="81" t="s">
        <v>9252</v>
      </c>
      <c r="C912" s="81" t="s">
        <v>11869</v>
      </c>
      <c r="D912" s="82" t="s">
        <v>6641</v>
      </c>
      <c r="E912" s="85" t="s">
        <v>6284</v>
      </c>
      <c r="F912" s="83">
        <v>92.74</v>
      </c>
    </row>
    <row r="913" spans="2:6">
      <c r="B913" s="81" t="s">
        <v>9253</v>
      </c>
      <c r="C913" s="81" t="s">
        <v>11870</v>
      </c>
      <c r="D913" s="82" t="s">
        <v>6642</v>
      </c>
      <c r="E913" s="85" t="s">
        <v>6284</v>
      </c>
      <c r="F913" s="83">
        <v>95.95</v>
      </c>
    </row>
    <row r="914" spans="2:6" ht="27">
      <c r="B914" s="81" t="s">
        <v>9251</v>
      </c>
      <c r="C914" s="81" t="s">
        <v>11868</v>
      </c>
      <c r="D914" s="82" t="s">
        <v>16990</v>
      </c>
      <c r="E914" s="85" t="s">
        <v>6284</v>
      </c>
      <c r="F914" s="83">
        <v>66.22</v>
      </c>
    </row>
    <row r="915" spans="2:6">
      <c r="B915" s="81" t="s">
        <v>9254</v>
      </c>
      <c r="C915" s="81" t="s">
        <v>11871</v>
      </c>
      <c r="D915" s="82" t="s">
        <v>6643</v>
      </c>
      <c r="E915" s="85" t="s">
        <v>6284</v>
      </c>
      <c r="F915" s="83">
        <v>362.65</v>
      </c>
    </row>
    <row r="916" spans="2:6" ht="27">
      <c r="B916" s="81" t="s">
        <v>9255</v>
      </c>
      <c r="C916" s="81" t="s">
        <v>11872</v>
      </c>
      <c r="D916" s="82" t="s">
        <v>6644</v>
      </c>
      <c r="E916" s="85" t="s">
        <v>6284</v>
      </c>
      <c r="F916" s="83">
        <v>40.74</v>
      </c>
    </row>
    <row r="917" spans="2:6" ht="27">
      <c r="B917" s="81" t="s">
        <v>9256</v>
      </c>
      <c r="C917" s="81" t="s">
        <v>11873</v>
      </c>
      <c r="D917" s="82" t="s">
        <v>6645</v>
      </c>
      <c r="E917" s="85" t="s">
        <v>6284</v>
      </c>
      <c r="F917" s="83">
        <v>38.93</v>
      </c>
    </row>
    <row r="918" spans="2:6" ht="27">
      <c r="B918" s="81" t="s">
        <v>9257</v>
      </c>
      <c r="C918" s="81" t="s">
        <v>11874</v>
      </c>
      <c r="D918" s="82" t="s">
        <v>6646</v>
      </c>
      <c r="E918" s="85" t="s">
        <v>6284</v>
      </c>
      <c r="F918" s="83">
        <v>48.25</v>
      </c>
    </row>
    <row r="919" spans="2:6" ht="27">
      <c r="B919" s="81" t="s">
        <v>9258</v>
      </c>
      <c r="C919" s="81" t="s">
        <v>11875</v>
      </c>
      <c r="D919" s="82" t="s">
        <v>6647</v>
      </c>
      <c r="E919" s="85" t="s">
        <v>6284</v>
      </c>
      <c r="F919" s="83">
        <v>46.89</v>
      </c>
    </row>
    <row r="920" spans="2:6" ht="27">
      <c r="B920" s="81" t="s">
        <v>9259</v>
      </c>
      <c r="C920" s="81" t="s">
        <v>11876</v>
      </c>
      <c r="D920" s="82" t="s">
        <v>6648</v>
      </c>
      <c r="E920" s="85" t="s">
        <v>6284</v>
      </c>
      <c r="F920" s="83">
        <v>34.42</v>
      </c>
    </row>
    <row r="921" spans="2:6" ht="27">
      <c r="B921" s="81" t="s">
        <v>9260</v>
      </c>
      <c r="C921" s="81" t="s">
        <v>11877</v>
      </c>
      <c r="D921" s="82" t="s">
        <v>6649</v>
      </c>
      <c r="E921" s="85" t="s">
        <v>6284</v>
      </c>
      <c r="F921" s="83">
        <v>33.17</v>
      </c>
    </row>
    <row r="922" spans="2:6" ht="27">
      <c r="B922" s="81" t="s">
        <v>9261</v>
      </c>
      <c r="C922" s="81" t="s">
        <v>11878</v>
      </c>
      <c r="D922" s="82" t="s">
        <v>6650</v>
      </c>
      <c r="E922" s="85" t="s">
        <v>6284</v>
      </c>
      <c r="F922" s="83">
        <v>47.69</v>
      </c>
    </row>
    <row r="923" spans="2:6" ht="27">
      <c r="B923" s="81" t="s">
        <v>9262</v>
      </c>
      <c r="C923" s="81" t="s">
        <v>11879</v>
      </c>
      <c r="D923" s="82" t="s">
        <v>6651</v>
      </c>
      <c r="E923" s="85" t="s">
        <v>6284</v>
      </c>
      <c r="F923" s="83">
        <v>74.84</v>
      </c>
    </row>
    <row r="924" spans="2:6" ht="27">
      <c r="B924" s="81" t="s">
        <v>9263</v>
      </c>
      <c r="C924" s="81" t="s">
        <v>11880</v>
      </c>
      <c r="D924" s="82" t="s">
        <v>6652</v>
      </c>
      <c r="E924" s="85" t="s">
        <v>6284</v>
      </c>
      <c r="F924" s="83">
        <v>94.2</v>
      </c>
    </row>
    <row r="925" spans="2:6" ht="27">
      <c r="B925" s="81" t="s">
        <v>9264</v>
      </c>
      <c r="C925" s="81" t="s">
        <v>11881</v>
      </c>
      <c r="D925" s="82" t="s">
        <v>6653</v>
      </c>
      <c r="E925" s="85" t="s">
        <v>6284</v>
      </c>
      <c r="F925" s="83">
        <v>39.64</v>
      </c>
    </row>
    <row r="926" spans="2:6" ht="27">
      <c r="B926" s="81" t="s">
        <v>9265</v>
      </c>
      <c r="C926" s="81" t="s">
        <v>11882</v>
      </c>
      <c r="D926" s="82" t="s">
        <v>6654</v>
      </c>
      <c r="E926" s="85" t="s">
        <v>6284</v>
      </c>
      <c r="F926" s="83">
        <v>46.06</v>
      </c>
    </row>
    <row r="927" spans="2:6" ht="27">
      <c r="B927" s="81" t="s">
        <v>9266</v>
      </c>
      <c r="C927" s="81" t="s">
        <v>11883</v>
      </c>
      <c r="D927" s="82" t="s">
        <v>6655</v>
      </c>
      <c r="E927" s="85" t="s">
        <v>6284</v>
      </c>
      <c r="F927" s="83">
        <v>30.27</v>
      </c>
    </row>
    <row r="928" spans="2:6" ht="27">
      <c r="B928" s="81" t="s">
        <v>9267</v>
      </c>
      <c r="C928" s="81" t="s">
        <v>11884</v>
      </c>
      <c r="D928" s="82" t="s">
        <v>6656</v>
      </c>
      <c r="E928" s="85" t="s">
        <v>6284</v>
      </c>
      <c r="F928" s="83">
        <v>80.11</v>
      </c>
    </row>
    <row r="929" spans="2:6" ht="27">
      <c r="B929" s="81" t="s">
        <v>9268</v>
      </c>
      <c r="C929" s="81" t="s">
        <v>11885</v>
      </c>
      <c r="D929" s="82" t="s">
        <v>6657</v>
      </c>
      <c r="E929" s="85" t="s">
        <v>6284</v>
      </c>
      <c r="F929" s="83">
        <v>147.1</v>
      </c>
    </row>
    <row r="930" spans="2:6" ht="27">
      <c r="B930" s="81" t="s">
        <v>9269</v>
      </c>
      <c r="C930" s="81" t="s">
        <v>11886</v>
      </c>
      <c r="D930" s="82" t="s">
        <v>6658</v>
      </c>
      <c r="E930" s="85" t="s">
        <v>6284</v>
      </c>
      <c r="F930" s="83">
        <v>48.56</v>
      </c>
    </row>
    <row r="931" spans="2:6" ht="27">
      <c r="B931" s="81" t="s">
        <v>9270</v>
      </c>
      <c r="C931" s="81" t="s">
        <v>11887</v>
      </c>
      <c r="D931" s="82" t="s">
        <v>6659</v>
      </c>
      <c r="E931" s="85" t="s">
        <v>6284</v>
      </c>
      <c r="F931" s="83">
        <v>52.37</v>
      </c>
    </row>
    <row r="932" spans="2:6" ht="27">
      <c r="B932" s="81" t="s">
        <v>9271</v>
      </c>
      <c r="C932" s="81" t="s">
        <v>11888</v>
      </c>
      <c r="D932" s="82" t="s">
        <v>6660</v>
      </c>
      <c r="E932" s="85" t="s">
        <v>6284</v>
      </c>
      <c r="F932" s="83">
        <v>50.33</v>
      </c>
    </row>
    <row r="933" spans="2:6" ht="27">
      <c r="B933" s="81" t="s">
        <v>9272</v>
      </c>
      <c r="C933" s="81" t="s">
        <v>11889</v>
      </c>
      <c r="D933" s="82" t="s">
        <v>6661</v>
      </c>
      <c r="E933" s="85" t="s">
        <v>6284</v>
      </c>
      <c r="F933" s="83">
        <v>89.55</v>
      </c>
    </row>
    <row r="934" spans="2:6" ht="27">
      <c r="B934" s="81" t="s">
        <v>9273</v>
      </c>
      <c r="C934" s="81" t="s">
        <v>11890</v>
      </c>
      <c r="D934" s="82" t="s">
        <v>6662</v>
      </c>
      <c r="E934" s="85" t="s">
        <v>6284</v>
      </c>
      <c r="F934" s="83">
        <v>85.76</v>
      </c>
    </row>
    <row r="935" spans="2:6" ht="27">
      <c r="B935" s="81" t="s">
        <v>9274</v>
      </c>
      <c r="C935" s="81" t="s">
        <v>11891</v>
      </c>
      <c r="D935" s="82" t="s">
        <v>6663</v>
      </c>
      <c r="E935" s="85" t="s">
        <v>6284</v>
      </c>
      <c r="F935" s="83">
        <v>38.369999999999997</v>
      </c>
    </row>
    <row r="936" spans="2:6" ht="27">
      <c r="B936" s="81" t="s">
        <v>9275</v>
      </c>
      <c r="C936" s="81" t="s">
        <v>11892</v>
      </c>
      <c r="D936" s="82" t="s">
        <v>6664</v>
      </c>
      <c r="E936" s="85" t="s">
        <v>6284</v>
      </c>
      <c r="F936" s="83">
        <v>42.55</v>
      </c>
    </row>
    <row r="937" spans="2:6" ht="27">
      <c r="B937" s="81" t="s">
        <v>9276</v>
      </c>
      <c r="C937" s="81" t="s">
        <v>11893</v>
      </c>
      <c r="D937" s="82" t="s">
        <v>6665</v>
      </c>
      <c r="E937" s="85" t="s">
        <v>6284</v>
      </c>
      <c r="F937" s="83">
        <v>42.79</v>
      </c>
    </row>
    <row r="938" spans="2:6" ht="27">
      <c r="B938" s="81" t="s">
        <v>9277</v>
      </c>
      <c r="C938" s="81" t="s">
        <v>11894</v>
      </c>
      <c r="D938" s="82" t="s">
        <v>6666</v>
      </c>
      <c r="E938" s="85" t="s">
        <v>6284</v>
      </c>
      <c r="F938" s="83">
        <v>49.55</v>
      </c>
    </row>
    <row r="939" spans="2:6" ht="27">
      <c r="B939" s="81" t="s">
        <v>9278</v>
      </c>
      <c r="C939" s="81" t="s">
        <v>11895</v>
      </c>
      <c r="D939" s="82" t="s">
        <v>6667</v>
      </c>
      <c r="E939" s="85" t="s">
        <v>6284</v>
      </c>
      <c r="F939" s="83">
        <v>51</v>
      </c>
    </row>
    <row r="940" spans="2:6" ht="27">
      <c r="B940" s="81" t="s">
        <v>9279</v>
      </c>
      <c r="C940" s="81" t="s">
        <v>11896</v>
      </c>
      <c r="D940" s="82" t="s">
        <v>6668</v>
      </c>
      <c r="E940" s="85" t="s">
        <v>6284</v>
      </c>
      <c r="F940" s="83">
        <v>35.090000000000003</v>
      </c>
    </row>
    <row r="941" spans="2:6" ht="27">
      <c r="B941" s="81" t="s">
        <v>9280</v>
      </c>
      <c r="C941" s="81" t="s">
        <v>11897</v>
      </c>
      <c r="D941" s="82" t="s">
        <v>6669</v>
      </c>
      <c r="E941" s="85" t="s">
        <v>6284</v>
      </c>
      <c r="F941" s="83">
        <v>34.36</v>
      </c>
    </row>
    <row r="942" spans="2:6" ht="27">
      <c r="B942" s="81" t="s">
        <v>9281</v>
      </c>
      <c r="C942" s="81" t="s">
        <v>11898</v>
      </c>
      <c r="D942" s="82" t="s">
        <v>6670</v>
      </c>
      <c r="E942" s="85" t="s">
        <v>6284</v>
      </c>
      <c r="F942" s="83">
        <v>797</v>
      </c>
    </row>
    <row r="943" spans="2:6" ht="27">
      <c r="B943" s="81" t="s">
        <v>9282</v>
      </c>
      <c r="C943" s="81" t="s">
        <v>11899</v>
      </c>
      <c r="D943" s="82" t="s">
        <v>6671</v>
      </c>
      <c r="E943" s="85" t="s">
        <v>6284</v>
      </c>
      <c r="F943" s="83">
        <v>773.47</v>
      </c>
    </row>
    <row r="944" spans="2:6" ht="40.5">
      <c r="B944" s="81" t="s">
        <v>9283</v>
      </c>
      <c r="C944" s="81" t="s">
        <v>11900</v>
      </c>
      <c r="D944" s="82" t="s">
        <v>6672</v>
      </c>
      <c r="E944" s="85" t="s">
        <v>6284</v>
      </c>
      <c r="F944" s="83">
        <v>84.4</v>
      </c>
    </row>
    <row r="945" spans="2:6" ht="40.5">
      <c r="B945" s="81" t="s">
        <v>9284</v>
      </c>
      <c r="C945" s="81" t="s">
        <v>11901</v>
      </c>
      <c r="D945" s="82" t="s">
        <v>16991</v>
      </c>
      <c r="E945" s="85" t="s">
        <v>6284</v>
      </c>
      <c r="F945" s="83">
        <v>73.66</v>
      </c>
    </row>
    <row r="946" spans="2:6" ht="40.5">
      <c r="B946" s="81" t="s">
        <v>9285</v>
      </c>
      <c r="C946" s="81" t="s">
        <v>11902</v>
      </c>
      <c r="D946" s="82" t="s">
        <v>16992</v>
      </c>
      <c r="E946" s="85" t="s">
        <v>6284</v>
      </c>
      <c r="F946" s="83">
        <v>95.14</v>
      </c>
    </row>
    <row r="947" spans="2:6">
      <c r="B947" s="81">
        <v>304</v>
      </c>
      <c r="C947" s="81" t="s">
        <v>6590</v>
      </c>
      <c r="D947" s="82" t="s">
        <v>6673</v>
      </c>
      <c r="E947" s="85"/>
      <c r="F947" s="83"/>
    </row>
    <row r="948" spans="2:6" ht="27">
      <c r="B948" s="81" t="s">
        <v>9286</v>
      </c>
      <c r="C948" s="81" t="s">
        <v>11903</v>
      </c>
      <c r="D948" s="82" t="s">
        <v>6674</v>
      </c>
      <c r="E948" s="85" t="s">
        <v>6462</v>
      </c>
      <c r="F948" s="83">
        <v>242.67</v>
      </c>
    </row>
    <row r="949" spans="2:6">
      <c r="B949" s="81" t="s">
        <v>9287</v>
      </c>
      <c r="C949" s="81" t="s">
        <v>11904</v>
      </c>
      <c r="D949" s="82" t="s">
        <v>6675</v>
      </c>
      <c r="E949" s="85" t="s">
        <v>6462</v>
      </c>
      <c r="F949" s="83">
        <v>277.08</v>
      </c>
    </row>
    <row r="950" spans="2:6" ht="27">
      <c r="B950" s="81" t="s">
        <v>9288</v>
      </c>
      <c r="C950" s="81" t="s">
        <v>11905</v>
      </c>
      <c r="D950" s="82" t="s">
        <v>6676</v>
      </c>
      <c r="E950" s="85" t="s">
        <v>6462</v>
      </c>
      <c r="F950" s="83">
        <v>184.06</v>
      </c>
    </row>
    <row r="951" spans="2:6">
      <c r="B951" s="81" t="s">
        <v>9289</v>
      </c>
      <c r="C951" s="81" t="s">
        <v>11906</v>
      </c>
      <c r="D951" s="82" t="s">
        <v>6677</v>
      </c>
      <c r="E951" s="85" t="s">
        <v>6462</v>
      </c>
      <c r="F951" s="83">
        <v>186.22</v>
      </c>
    </row>
    <row r="952" spans="2:6" ht="27">
      <c r="B952" s="81" t="s">
        <v>9290</v>
      </c>
      <c r="C952" s="81" t="s">
        <v>11907</v>
      </c>
      <c r="D952" s="82" t="s">
        <v>6678</v>
      </c>
      <c r="E952" s="85" t="s">
        <v>6284</v>
      </c>
      <c r="F952" s="83">
        <v>8.0299999999999994</v>
      </c>
    </row>
    <row r="953" spans="2:6">
      <c r="B953" s="81" t="s">
        <v>9291</v>
      </c>
      <c r="C953" s="81" t="s">
        <v>11908</v>
      </c>
      <c r="D953" s="82" t="s">
        <v>6679</v>
      </c>
      <c r="E953" s="85" t="s">
        <v>6680</v>
      </c>
      <c r="F953" s="83">
        <v>41.01</v>
      </c>
    </row>
    <row r="954" spans="2:6" ht="27">
      <c r="B954" s="81" t="s">
        <v>9292</v>
      </c>
      <c r="C954" s="81" t="s">
        <v>11909</v>
      </c>
      <c r="D954" s="82" t="s">
        <v>6681</v>
      </c>
      <c r="E954" s="85" t="s">
        <v>6284</v>
      </c>
      <c r="F954" s="83">
        <v>6.26</v>
      </c>
    </row>
    <row r="955" spans="2:6" ht="27">
      <c r="B955" s="81" t="s">
        <v>9293</v>
      </c>
      <c r="C955" s="81" t="s">
        <v>6590</v>
      </c>
      <c r="D955" s="82" t="s">
        <v>6682</v>
      </c>
      <c r="E955" s="85" t="s">
        <v>6683</v>
      </c>
      <c r="F955" s="83">
        <v>3.75</v>
      </c>
    </row>
    <row r="956" spans="2:6" ht="27">
      <c r="B956" s="81" t="s">
        <v>9294</v>
      </c>
      <c r="C956" s="81" t="s">
        <v>6590</v>
      </c>
      <c r="D956" s="82" t="s">
        <v>16993</v>
      </c>
      <c r="E956" s="85" t="s">
        <v>6684</v>
      </c>
      <c r="F956" s="83">
        <v>12</v>
      </c>
    </row>
    <row r="957" spans="2:6" ht="27">
      <c r="B957" s="81" t="s">
        <v>9295</v>
      </c>
      <c r="C957" s="81" t="s">
        <v>11910</v>
      </c>
      <c r="D957" s="82" t="s">
        <v>6685</v>
      </c>
      <c r="E957" s="85" t="s">
        <v>6284</v>
      </c>
      <c r="F957" s="83">
        <v>5.97</v>
      </c>
    </row>
    <row r="958" spans="2:6" ht="27">
      <c r="B958" s="81" t="s">
        <v>9296</v>
      </c>
      <c r="C958" s="81" t="s">
        <v>11911</v>
      </c>
      <c r="D958" s="82" t="s">
        <v>6686</v>
      </c>
      <c r="E958" s="85" t="s">
        <v>6284</v>
      </c>
      <c r="F958" s="83">
        <v>10.53</v>
      </c>
    </row>
    <row r="959" spans="2:6" ht="27">
      <c r="B959" s="81" t="s">
        <v>9297</v>
      </c>
      <c r="C959" s="81" t="s">
        <v>6590</v>
      </c>
      <c r="D959" s="82" t="s">
        <v>6687</v>
      </c>
      <c r="E959" s="85" t="s">
        <v>6462</v>
      </c>
      <c r="F959" s="83">
        <v>6.76</v>
      </c>
    </row>
    <row r="960" spans="2:6">
      <c r="B960" s="81" t="s">
        <v>9298</v>
      </c>
      <c r="C960" s="81" t="s">
        <v>11912</v>
      </c>
      <c r="D960" s="82" t="s">
        <v>6688</v>
      </c>
      <c r="E960" s="85" t="s">
        <v>6284</v>
      </c>
      <c r="F960" s="83">
        <v>4.33</v>
      </c>
    </row>
    <row r="961" spans="2:6">
      <c r="B961" s="81" t="s">
        <v>9299</v>
      </c>
      <c r="C961" s="81" t="s">
        <v>11913</v>
      </c>
      <c r="D961" s="82" t="s">
        <v>6689</v>
      </c>
      <c r="E961" s="85" t="s">
        <v>6284</v>
      </c>
      <c r="F961" s="83">
        <v>6.18</v>
      </c>
    </row>
    <row r="962" spans="2:6">
      <c r="B962" s="81">
        <v>305</v>
      </c>
      <c r="C962" s="81" t="s">
        <v>6590</v>
      </c>
      <c r="D962" s="82" t="s">
        <v>6690</v>
      </c>
      <c r="E962" s="85"/>
      <c r="F962" s="83"/>
    </row>
    <row r="963" spans="2:6">
      <c r="B963" s="81" t="s">
        <v>9300</v>
      </c>
      <c r="C963" s="81" t="s">
        <v>11914</v>
      </c>
      <c r="D963" s="82" t="s">
        <v>6691</v>
      </c>
      <c r="E963" s="85" t="s">
        <v>6595</v>
      </c>
      <c r="F963" s="83">
        <v>293.42</v>
      </c>
    </row>
    <row r="964" spans="2:6">
      <c r="B964" s="81" t="s">
        <v>9301</v>
      </c>
      <c r="C964" s="81" t="s">
        <v>11915</v>
      </c>
      <c r="D964" s="82" t="s">
        <v>6692</v>
      </c>
      <c r="E964" s="85" t="s">
        <v>6595</v>
      </c>
      <c r="F964" s="83">
        <v>2170.4</v>
      </c>
    </row>
    <row r="965" spans="2:6">
      <c r="B965" s="81" t="s">
        <v>9302</v>
      </c>
      <c r="C965" s="81" t="s">
        <v>11916</v>
      </c>
      <c r="D965" s="82" t="s">
        <v>6693</v>
      </c>
      <c r="E965" s="85" t="s">
        <v>6595</v>
      </c>
      <c r="F965" s="83">
        <v>57.25</v>
      </c>
    </row>
    <row r="966" spans="2:6">
      <c r="B966" s="81" t="s">
        <v>9303</v>
      </c>
      <c r="C966" s="81" t="s">
        <v>11917</v>
      </c>
      <c r="D966" s="82" t="s">
        <v>6694</v>
      </c>
      <c r="E966" s="85" t="s">
        <v>6595</v>
      </c>
      <c r="F966" s="83">
        <v>126.37</v>
      </c>
    </row>
    <row r="967" spans="2:6">
      <c r="B967" s="81" t="s">
        <v>9304</v>
      </c>
      <c r="C967" s="81" t="s">
        <v>11918</v>
      </c>
      <c r="D967" s="82" t="s">
        <v>6695</v>
      </c>
      <c r="E967" s="85" t="s">
        <v>6595</v>
      </c>
      <c r="F967" s="83">
        <v>99.27</v>
      </c>
    </row>
    <row r="968" spans="2:6">
      <c r="B968" s="81" t="s">
        <v>9305</v>
      </c>
      <c r="C968" s="81" t="s">
        <v>11919</v>
      </c>
      <c r="D968" s="82" t="s">
        <v>6696</v>
      </c>
      <c r="E968" s="85" t="s">
        <v>6595</v>
      </c>
      <c r="F968" s="83">
        <v>34.380000000000003</v>
      </c>
    </row>
    <row r="969" spans="2:6">
      <c r="B969" s="81" t="s">
        <v>9306</v>
      </c>
      <c r="C969" s="81" t="s">
        <v>11920</v>
      </c>
      <c r="D969" s="82" t="s">
        <v>6697</v>
      </c>
      <c r="E969" s="85" t="s">
        <v>6595</v>
      </c>
      <c r="F969" s="83">
        <v>198.84</v>
      </c>
    </row>
    <row r="970" spans="2:6">
      <c r="B970" s="81" t="s">
        <v>9307</v>
      </c>
      <c r="C970" s="81" t="s">
        <v>11921</v>
      </c>
      <c r="D970" s="82" t="s">
        <v>6698</v>
      </c>
      <c r="E970" s="85" t="s">
        <v>6595</v>
      </c>
      <c r="F970" s="83">
        <v>44.02</v>
      </c>
    </row>
    <row r="971" spans="2:6">
      <c r="B971" s="81" t="s">
        <v>9308</v>
      </c>
      <c r="C971" s="81" t="s">
        <v>11922</v>
      </c>
      <c r="D971" s="82" t="s">
        <v>6699</v>
      </c>
      <c r="E971" s="85" t="s">
        <v>6595</v>
      </c>
      <c r="F971" s="83">
        <v>444.04</v>
      </c>
    </row>
    <row r="972" spans="2:6">
      <c r="B972" s="81" t="s">
        <v>9309</v>
      </c>
      <c r="C972" s="81" t="s">
        <v>11923</v>
      </c>
      <c r="D972" s="82" t="s">
        <v>6700</v>
      </c>
      <c r="E972" s="85" t="s">
        <v>6595</v>
      </c>
      <c r="F972" s="83">
        <v>351.04</v>
      </c>
    </row>
    <row r="973" spans="2:6">
      <c r="B973" s="81" t="s">
        <v>9310</v>
      </c>
      <c r="C973" s="81" t="s">
        <v>11924</v>
      </c>
      <c r="D973" s="82" t="s">
        <v>6701</v>
      </c>
      <c r="E973" s="85" t="s">
        <v>6595</v>
      </c>
      <c r="F973" s="83">
        <v>93.17</v>
      </c>
    </row>
    <row r="974" spans="2:6">
      <c r="B974" s="81" t="s">
        <v>9311</v>
      </c>
      <c r="C974" s="81" t="s">
        <v>11925</v>
      </c>
      <c r="D974" s="82" t="s">
        <v>6702</v>
      </c>
      <c r="E974" s="85" t="s">
        <v>6595</v>
      </c>
      <c r="F974" s="83">
        <v>93.17</v>
      </c>
    </row>
    <row r="975" spans="2:6">
      <c r="B975" s="81" t="s">
        <v>9312</v>
      </c>
      <c r="C975" s="81" t="s">
        <v>11926</v>
      </c>
      <c r="D975" s="82" t="s">
        <v>6703</v>
      </c>
      <c r="E975" s="85" t="s">
        <v>6595</v>
      </c>
      <c r="F975" s="83">
        <v>309.08</v>
      </c>
    </row>
    <row r="976" spans="2:6">
      <c r="B976" s="81" t="s">
        <v>9313</v>
      </c>
      <c r="C976" s="81" t="s">
        <v>11927</v>
      </c>
      <c r="D976" s="82" t="s">
        <v>6704</v>
      </c>
      <c r="E976" s="85" t="s">
        <v>6595</v>
      </c>
      <c r="F976" s="83">
        <v>25.57</v>
      </c>
    </row>
    <row r="977" spans="2:6">
      <c r="B977" s="81" t="s">
        <v>9314</v>
      </c>
      <c r="C977" s="81" t="s">
        <v>11928</v>
      </c>
      <c r="D977" s="82" t="s">
        <v>6705</v>
      </c>
      <c r="E977" s="85" t="s">
        <v>6595</v>
      </c>
      <c r="F977" s="83">
        <v>913.26</v>
      </c>
    </row>
    <row r="978" spans="2:6">
      <c r="B978" s="81" t="s">
        <v>9315</v>
      </c>
      <c r="C978" s="81" t="s">
        <v>11929</v>
      </c>
      <c r="D978" s="82" t="s">
        <v>6706</v>
      </c>
      <c r="E978" s="85" t="s">
        <v>6595</v>
      </c>
      <c r="F978" s="83">
        <v>1537.26</v>
      </c>
    </row>
    <row r="979" spans="2:6">
      <c r="B979" s="81" t="s">
        <v>9316</v>
      </c>
      <c r="C979" s="81" t="s">
        <v>11930</v>
      </c>
      <c r="D979" s="82" t="s">
        <v>6707</v>
      </c>
      <c r="E979" s="85" t="s">
        <v>6595</v>
      </c>
      <c r="F979" s="83">
        <v>1302.26</v>
      </c>
    </row>
    <row r="980" spans="2:6">
      <c r="B980" s="81" t="s">
        <v>9317</v>
      </c>
      <c r="C980" s="81" t="s">
        <v>11931</v>
      </c>
      <c r="D980" s="82" t="s">
        <v>6708</v>
      </c>
      <c r="E980" s="85" t="s">
        <v>6595</v>
      </c>
      <c r="F980" s="83">
        <v>601.26</v>
      </c>
    </row>
    <row r="981" spans="2:6">
      <c r="B981" s="81" t="s">
        <v>9318</v>
      </c>
      <c r="C981" s="81" t="s">
        <v>11932</v>
      </c>
      <c r="D981" s="82" t="s">
        <v>6709</v>
      </c>
      <c r="E981" s="85" t="s">
        <v>6595</v>
      </c>
      <c r="F981" s="83">
        <v>2221.2800000000002</v>
      </c>
    </row>
    <row r="982" spans="2:6">
      <c r="B982" s="81" t="s">
        <v>9319</v>
      </c>
      <c r="C982" s="81" t="s">
        <v>11933</v>
      </c>
      <c r="D982" s="82" t="s">
        <v>6710</v>
      </c>
      <c r="E982" s="85" t="s">
        <v>6595</v>
      </c>
      <c r="F982" s="83">
        <v>4800.83</v>
      </c>
    </row>
    <row r="983" spans="2:6">
      <c r="B983" s="81" t="s">
        <v>9320</v>
      </c>
      <c r="C983" s="81" t="s">
        <v>11934</v>
      </c>
      <c r="D983" s="82" t="s">
        <v>6711</v>
      </c>
      <c r="E983" s="85" t="s">
        <v>6595</v>
      </c>
      <c r="F983" s="83">
        <v>761.26</v>
      </c>
    </row>
    <row r="984" spans="2:6">
      <c r="B984" s="81" t="s">
        <v>9321</v>
      </c>
      <c r="C984" s="81" t="s">
        <v>11935</v>
      </c>
      <c r="D984" s="82" t="s">
        <v>6712</v>
      </c>
      <c r="E984" s="85" t="s">
        <v>6595</v>
      </c>
      <c r="F984" s="83">
        <v>95.32</v>
      </c>
    </row>
    <row r="985" spans="2:6">
      <c r="B985" s="81" t="s">
        <v>9322</v>
      </c>
      <c r="C985" s="81" t="s">
        <v>11936</v>
      </c>
      <c r="D985" s="82" t="s">
        <v>6713</v>
      </c>
      <c r="E985" s="85" t="s">
        <v>6595</v>
      </c>
      <c r="F985" s="83">
        <v>160.58000000000001</v>
      </c>
    </row>
    <row r="986" spans="2:6">
      <c r="B986" s="81" t="s">
        <v>9323</v>
      </c>
      <c r="C986" s="81" t="s">
        <v>11937</v>
      </c>
      <c r="D986" s="82" t="s">
        <v>6714</v>
      </c>
      <c r="E986" s="85" t="s">
        <v>6595</v>
      </c>
      <c r="F986" s="83">
        <v>136.31</v>
      </c>
    </row>
    <row r="987" spans="2:6">
      <c r="B987" s="81" t="s">
        <v>9324</v>
      </c>
      <c r="C987" s="81" t="s">
        <v>11938</v>
      </c>
      <c r="D987" s="82" t="s">
        <v>6715</v>
      </c>
      <c r="E987" s="85" t="s">
        <v>6595</v>
      </c>
      <c r="F987" s="83">
        <v>50.32</v>
      </c>
    </row>
    <row r="988" spans="2:6">
      <c r="B988" s="81" t="s">
        <v>9325</v>
      </c>
      <c r="C988" s="81" t="s">
        <v>11939</v>
      </c>
      <c r="D988" s="82" t="s">
        <v>6716</v>
      </c>
      <c r="E988" s="85" t="s">
        <v>6595</v>
      </c>
      <c r="F988" s="83">
        <v>269.27999999999997</v>
      </c>
    </row>
    <row r="989" spans="2:6">
      <c r="B989" s="81" t="s">
        <v>9326</v>
      </c>
      <c r="C989" s="81" t="s">
        <v>11940</v>
      </c>
      <c r="D989" s="82" t="s">
        <v>6717</v>
      </c>
      <c r="E989" s="85" t="s">
        <v>6595</v>
      </c>
      <c r="F989" s="83">
        <v>286.69</v>
      </c>
    </row>
    <row r="990" spans="2:6">
      <c r="B990" s="81" t="s">
        <v>9327</v>
      </c>
      <c r="C990" s="81" t="s">
        <v>11941</v>
      </c>
      <c r="D990" s="82" t="s">
        <v>6718</v>
      </c>
      <c r="E990" s="85" t="s">
        <v>6595</v>
      </c>
      <c r="F990" s="83">
        <v>65.319999999999993</v>
      </c>
    </row>
    <row r="991" spans="2:6">
      <c r="B991" s="81" t="s">
        <v>9328</v>
      </c>
      <c r="C991" s="81" t="s">
        <v>11942</v>
      </c>
      <c r="D991" s="82" t="s">
        <v>6719</v>
      </c>
      <c r="E991" s="85" t="s">
        <v>6595</v>
      </c>
      <c r="F991" s="83">
        <v>53.61</v>
      </c>
    </row>
    <row r="992" spans="2:6">
      <c r="B992" s="81" t="s">
        <v>9329</v>
      </c>
      <c r="C992" s="81" t="s">
        <v>11943</v>
      </c>
      <c r="D992" s="82" t="s">
        <v>6720</v>
      </c>
      <c r="E992" s="85" t="s">
        <v>6595</v>
      </c>
      <c r="F992" s="83">
        <v>107.43</v>
      </c>
    </row>
    <row r="993" spans="2:6">
      <c r="B993" s="81" t="s">
        <v>9330</v>
      </c>
      <c r="C993" s="81" t="s">
        <v>11944</v>
      </c>
      <c r="D993" s="82" t="s">
        <v>6721</v>
      </c>
      <c r="E993" s="85" t="s">
        <v>6595</v>
      </c>
      <c r="F993" s="83">
        <v>96.26</v>
      </c>
    </row>
    <row r="994" spans="2:6">
      <c r="B994" s="81" t="s">
        <v>9331</v>
      </c>
      <c r="C994" s="81" t="s">
        <v>11945</v>
      </c>
      <c r="D994" s="82" t="s">
        <v>6722</v>
      </c>
      <c r="E994" s="85" t="s">
        <v>6595</v>
      </c>
      <c r="F994" s="83">
        <v>41.09</v>
      </c>
    </row>
    <row r="995" spans="2:6">
      <c r="B995" s="81" t="s">
        <v>9332</v>
      </c>
      <c r="C995" s="81" t="s">
        <v>11946</v>
      </c>
      <c r="D995" s="82" t="s">
        <v>6723</v>
      </c>
      <c r="E995" s="85" t="s">
        <v>6595</v>
      </c>
      <c r="F995" s="83">
        <v>146.27000000000001</v>
      </c>
    </row>
    <row r="996" spans="2:6">
      <c r="B996" s="81" t="s">
        <v>9333</v>
      </c>
      <c r="C996" s="81" t="s">
        <v>11947</v>
      </c>
      <c r="D996" s="82" t="s">
        <v>6724</v>
      </c>
      <c r="E996" s="85" t="s">
        <v>6595</v>
      </c>
      <c r="F996" s="83">
        <v>229.12</v>
      </c>
    </row>
    <row r="997" spans="2:6">
      <c r="B997" s="81" t="s">
        <v>9334</v>
      </c>
      <c r="C997" s="81" t="s">
        <v>11948</v>
      </c>
      <c r="D997" s="82" t="s">
        <v>6725</v>
      </c>
      <c r="E997" s="85" t="s">
        <v>6595</v>
      </c>
      <c r="F997" s="83">
        <v>43.87</v>
      </c>
    </row>
    <row r="998" spans="2:6">
      <c r="B998" s="81" t="s">
        <v>9335</v>
      </c>
      <c r="C998" s="81" t="s">
        <v>11949</v>
      </c>
      <c r="D998" s="82" t="s">
        <v>6726</v>
      </c>
      <c r="E998" s="85" t="s">
        <v>6595</v>
      </c>
      <c r="F998" s="83">
        <v>212.39</v>
      </c>
    </row>
    <row r="999" spans="2:6">
      <c r="B999" s="81" t="s">
        <v>9336</v>
      </c>
      <c r="C999" s="81" t="s">
        <v>11950</v>
      </c>
      <c r="D999" s="82" t="s">
        <v>6727</v>
      </c>
      <c r="E999" s="85" t="s">
        <v>6595</v>
      </c>
      <c r="F999" s="83">
        <v>157.38999999999999</v>
      </c>
    </row>
    <row r="1000" spans="2:6">
      <c r="B1000" s="81">
        <v>306</v>
      </c>
      <c r="C1000" s="81" t="s">
        <v>6590</v>
      </c>
      <c r="D1000" s="82" t="s">
        <v>6728</v>
      </c>
      <c r="E1000" s="85"/>
      <c r="F1000" s="83"/>
    </row>
    <row r="1001" spans="2:6" ht="27">
      <c r="B1001" s="81" t="s">
        <v>9337</v>
      </c>
      <c r="C1001" s="81" t="s">
        <v>11951</v>
      </c>
      <c r="D1001" s="82" t="s">
        <v>6729</v>
      </c>
      <c r="E1001" s="85" t="s">
        <v>6730</v>
      </c>
      <c r="F1001" s="83">
        <v>9.18</v>
      </c>
    </row>
    <row r="1002" spans="2:6" ht="27">
      <c r="B1002" s="81" t="s">
        <v>9338</v>
      </c>
      <c r="C1002" s="81" t="s">
        <v>11952</v>
      </c>
      <c r="D1002" s="82" t="s">
        <v>6731</v>
      </c>
      <c r="E1002" s="85" t="s">
        <v>6730</v>
      </c>
      <c r="F1002" s="83">
        <v>8.66</v>
      </c>
    </row>
    <row r="1003" spans="2:6">
      <c r="B1003" s="81" t="s">
        <v>9339</v>
      </c>
      <c r="C1003" s="81" t="s">
        <v>11953</v>
      </c>
      <c r="D1003" s="82" t="s">
        <v>6732</v>
      </c>
      <c r="E1003" s="85" t="s">
        <v>6730</v>
      </c>
      <c r="F1003" s="83">
        <v>6.86</v>
      </c>
    </row>
    <row r="1004" spans="2:6">
      <c r="B1004" s="81" t="s">
        <v>9340</v>
      </c>
      <c r="C1004" s="81" t="s">
        <v>11954</v>
      </c>
      <c r="D1004" s="82" t="s">
        <v>6733</v>
      </c>
      <c r="E1004" s="85" t="s">
        <v>6730</v>
      </c>
      <c r="F1004" s="83">
        <v>7.44</v>
      </c>
    </row>
    <row r="1005" spans="2:6">
      <c r="B1005" s="81" t="s">
        <v>9341</v>
      </c>
      <c r="C1005" s="81" t="s">
        <v>11955</v>
      </c>
      <c r="D1005" s="82" t="s">
        <v>6734</v>
      </c>
      <c r="E1005" s="85" t="s">
        <v>6730</v>
      </c>
      <c r="F1005" s="83">
        <v>7.33</v>
      </c>
    </row>
    <row r="1006" spans="2:6">
      <c r="B1006" s="81" t="s">
        <v>9342</v>
      </c>
      <c r="C1006" s="81" t="s">
        <v>11956</v>
      </c>
      <c r="D1006" s="82" t="s">
        <v>6735</v>
      </c>
      <c r="E1006" s="85" t="s">
        <v>6730</v>
      </c>
      <c r="F1006" s="83">
        <v>7.25</v>
      </c>
    </row>
    <row r="1007" spans="2:6">
      <c r="B1007" s="81">
        <v>307</v>
      </c>
      <c r="C1007" s="81" t="s">
        <v>6590</v>
      </c>
      <c r="D1007" s="82" t="s">
        <v>16230</v>
      </c>
      <c r="E1007" s="85"/>
      <c r="F1007" s="83"/>
    </row>
    <row r="1008" spans="2:6" ht="27">
      <c r="B1008" s="81" t="s">
        <v>16231</v>
      </c>
      <c r="C1008" s="81" t="s">
        <v>6590</v>
      </c>
      <c r="D1008" s="82" t="s">
        <v>16232</v>
      </c>
      <c r="E1008" s="85" t="s">
        <v>25</v>
      </c>
      <c r="F1008" s="83">
        <v>28.83</v>
      </c>
    </row>
    <row r="1009" spans="2:6" ht="27">
      <c r="B1009" s="81" t="s">
        <v>16233</v>
      </c>
      <c r="C1009" s="81" t="s">
        <v>6590</v>
      </c>
      <c r="D1009" s="82" t="s">
        <v>16234</v>
      </c>
      <c r="E1009" s="85" t="s">
        <v>25</v>
      </c>
      <c r="F1009" s="83">
        <v>19.22</v>
      </c>
    </row>
    <row r="1010" spans="2:6">
      <c r="B1010" s="81" t="s">
        <v>16235</v>
      </c>
      <c r="C1010" s="81" t="s">
        <v>16236</v>
      </c>
      <c r="D1010" s="82" t="s">
        <v>16237</v>
      </c>
      <c r="E1010" s="85" t="s">
        <v>25</v>
      </c>
      <c r="F1010" s="83">
        <v>20.07</v>
      </c>
    </row>
    <row r="1011" spans="2:6">
      <c r="B1011" s="81" t="s">
        <v>16238</v>
      </c>
      <c r="C1011" s="81" t="s">
        <v>16239</v>
      </c>
      <c r="D1011" s="82" t="s">
        <v>16240</v>
      </c>
      <c r="E1011" s="85" t="s">
        <v>25</v>
      </c>
      <c r="F1011" s="83">
        <v>373.22</v>
      </c>
    </row>
    <row r="1012" spans="2:6">
      <c r="B1012" s="81" t="s">
        <v>16241</v>
      </c>
      <c r="C1012" s="81" t="s">
        <v>16242</v>
      </c>
      <c r="D1012" s="82" t="s">
        <v>16243</v>
      </c>
      <c r="E1012" s="85" t="s">
        <v>25</v>
      </c>
      <c r="F1012" s="83">
        <v>334.88</v>
      </c>
    </row>
    <row r="1013" spans="2:6">
      <c r="B1013" s="81" t="s">
        <v>16244</v>
      </c>
      <c r="C1013" s="81" t="s">
        <v>16245</v>
      </c>
      <c r="D1013" s="82" t="s">
        <v>16246</v>
      </c>
      <c r="E1013" s="85" t="s">
        <v>25</v>
      </c>
      <c r="F1013" s="83">
        <v>333.59</v>
      </c>
    </row>
    <row r="1014" spans="2:6">
      <c r="B1014" s="81" t="s">
        <v>16247</v>
      </c>
      <c r="C1014" s="81" t="s">
        <v>16248</v>
      </c>
      <c r="D1014" s="82" t="s">
        <v>16249</v>
      </c>
      <c r="E1014" s="85" t="s">
        <v>25</v>
      </c>
      <c r="F1014" s="83">
        <v>314.83</v>
      </c>
    </row>
    <row r="1015" spans="2:6">
      <c r="B1015" s="81" t="s">
        <v>16250</v>
      </c>
      <c r="C1015" s="81" t="s">
        <v>16251</v>
      </c>
      <c r="D1015" s="82" t="s">
        <v>16252</v>
      </c>
      <c r="E1015" s="85" t="s">
        <v>25</v>
      </c>
      <c r="F1015" s="83">
        <v>337.51</v>
      </c>
    </row>
    <row r="1016" spans="2:6">
      <c r="B1016" s="81" t="s">
        <v>16253</v>
      </c>
      <c r="C1016" s="81" t="s">
        <v>16254</v>
      </c>
      <c r="D1016" s="82" t="s">
        <v>16255</v>
      </c>
      <c r="E1016" s="85" t="s">
        <v>25</v>
      </c>
      <c r="F1016" s="83">
        <v>293.95</v>
      </c>
    </row>
    <row r="1017" spans="2:6">
      <c r="B1017" s="81" t="s">
        <v>16256</v>
      </c>
      <c r="C1017" s="81" t="s">
        <v>16257</v>
      </c>
      <c r="D1017" s="82" t="s">
        <v>16258</v>
      </c>
      <c r="E1017" s="85" t="s">
        <v>25</v>
      </c>
      <c r="F1017" s="83">
        <v>267.67</v>
      </c>
    </row>
    <row r="1018" spans="2:6">
      <c r="B1018" s="81" t="s">
        <v>16259</v>
      </c>
      <c r="C1018" s="81" t="s">
        <v>16260</v>
      </c>
      <c r="D1018" s="82" t="s">
        <v>16261</v>
      </c>
      <c r="E1018" s="85" t="s">
        <v>25</v>
      </c>
      <c r="F1018" s="83">
        <v>250.03</v>
      </c>
    </row>
    <row r="1019" spans="2:6">
      <c r="B1019" s="81" t="s">
        <v>16262</v>
      </c>
      <c r="C1019" s="81" t="s">
        <v>16263</v>
      </c>
      <c r="D1019" s="82" t="s">
        <v>16264</v>
      </c>
      <c r="E1019" s="85" t="s">
        <v>25</v>
      </c>
      <c r="F1019" s="83">
        <v>237.43</v>
      </c>
    </row>
    <row r="1020" spans="2:6">
      <c r="B1020" s="81" t="s">
        <v>16265</v>
      </c>
      <c r="C1020" s="81" t="s">
        <v>16266</v>
      </c>
      <c r="D1020" s="82" t="s">
        <v>16267</v>
      </c>
      <c r="E1020" s="85" t="s">
        <v>6284</v>
      </c>
      <c r="F1020" s="83">
        <v>265.41000000000003</v>
      </c>
    </row>
    <row r="1021" spans="2:6" ht="27">
      <c r="B1021" s="81" t="s">
        <v>16268</v>
      </c>
      <c r="C1021" s="81" t="s">
        <v>6590</v>
      </c>
      <c r="D1021" s="82" t="s">
        <v>16269</v>
      </c>
      <c r="E1021" s="85" t="s">
        <v>25</v>
      </c>
      <c r="F1021" s="83">
        <v>281.37</v>
      </c>
    </row>
    <row r="1022" spans="2:6" ht="27">
      <c r="B1022" s="81" t="s">
        <v>16270</v>
      </c>
      <c r="C1022" s="81" t="s">
        <v>6590</v>
      </c>
      <c r="D1022" s="82" t="s">
        <v>16271</v>
      </c>
      <c r="E1022" s="85" t="s">
        <v>25</v>
      </c>
      <c r="F1022" s="83">
        <v>313.31</v>
      </c>
    </row>
    <row r="1023" spans="2:6" ht="27">
      <c r="B1023" s="81" t="s">
        <v>16272</v>
      </c>
      <c r="C1023" s="81" t="s">
        <v>6590</v>
      </c>
      <c r="D1023" s="82" t="s">
        <v>16273</v>
      </c>
      <c r="E1023" s="85" t="s">
        <v>25</v>
      </c>
      <c r="F1023" s="83">
        <v>296</v>
      </c>
    </row>
    <row r="1024" spans="2:6" ht="27">
      <c r="B1024" s="81" t="s">
        <v>16274</v>
      </c>
      <c r="C1024" s="81" t="s">
        <v>6590</v>
      </c>
      <c r="D1024" s="82" t="s">
        <v>16275</v>
      </c>
      <c r="E1024" s="85" t="s">
        <v>25</v>
      </c>
      <c r="F1024" s="83">
        <v>326.36</v>
      </c>
    </row>
    <row r="1025" spans="2:6" ht="27">
      <c r="B1025" s="81" t="s">
        <v>16276</v>
      </c>
      <c r="C1025" s="81" t="s">
        <v>6590</v>
      </c>
      <c r="D1025" s="82" t="s">
        <v>16277</v>
      </c>
      <c r="E1025" s="85" t="s">
        <v>25</v>
      </c>
      <c r="F1025" s="83">
        <v>312.5</v>
      </c>
    </row>
    <row r="1026" spans="2:6" ht="27">
      <c r="B1026" s="81" t="s">
        <v>16278</v>
      </c>
      <c r="C1026" s="81" t="s">
        <v>16279</v>
      </c>
      <c r="D1026" s="82" t="s">
        <v>16280</v>
      </c>
      <c r="E1026" s="85" t="s">
        <v>25</v>
      </c>
      <c r="F1026" s="83">
        <v>347.71</v>
      </c>
    </row>
    <row r="1027" spans="2:6" ht="27">
      <c r="B1027" s="81" t="s">
        <v>16281</v>
      </c>
      <c r="C1027" s="81" t="s">
        <v>6590</v>
      </c>
      <c r="D1027" s="82" t="s">
        <v>16282</v>
      </c>
      <c r="E1027" s="85" t="s">
        <v>25</v>
      </c>
      <c r="F1027" s="83">
        <v>332.1</v>
      </c>
    </row>
    <row r="1028" spans="2:6" ht="27">
      <c r="B1028" s="81" t="s">
        <v>16283</v>
      </c>
      <c r="C1028" s="81" t="s">
        <v>16284</v>
      </c>
      <c r="D1028" s="82" t="s">
        <v>16285</v>
      </c>
      <c r="E1028" s="85" t="s">
        <v>25</v>
      </c>
      <c r="F1028" s="83">
        <v>356.28</v>
      </c>
    </row>
    <row r="1029" spans="2:6" ht="27">
      <c r="B1029" s="81" t="s">
        <v>16286</v>
      </c>
      <c r="C1029" s="81" t="s">
        <v>6590</v>
      </c>
      <c r="D1029" s="82" t="s">
        <v>16287</v>
      </c>
      <c r="E1029" s="85" t="s">
        <v>25</v>
      </c>
      <c r="F1029" s="83">
        <v>380.24</v>
      </c>
    </row>
    <row r="1030" spans="2:6" ht="27">
      <c r="B1030" s="81" t="s">
        <v>16288</v>
      </c>
      <c r="C1030" s="81" t="s">
        <v>16289</v>
      </c>
      <c r="D1030" s="82" t="s">
        <v>16290</v>
      </c>
      <c r="E1030" s="85" t="s">
        <v>25</v>
      </c>
      <c r="F1030" s="83">
        <v>374.08</v>
      </c>
    </row>
    <row r="1031" spans="2:6" ht="27">
      <c r="B1031" s="81" t="s">
        <v>16291</v>
      </c>
      <c r="C1031" s="81" t="s">
        <v>16292</v>
      </c>
      <c r="D1031" s="82" t="s">
        <v>16293</v>
      </c>
      <c r="E1031" s="85" t="s">
        <v>25</v>
      </c>
      <c r="F1031" s="83">
        <v>317.89</v>
      </c>
    </row>
    <row r="1032" spans="2:6" ht="27">
      <c r="B1032" s="81" t="s">
        <v>16294</v>
      </c>
      <c r="C1032" s="81" t="s">
        <v>16295</v>
      </c>
      <c r="D1032" s="82" t="s">
        <v>16296</v>
      </c>
      <c r="E1032" s="85" t="s">
        <v>25</v>
      </c>
      <c r="F1032" s="83">
        <v>326.89999999999998</v>
      </c>
    </row>
    <row r="1033" spans="2:6" ht="27">
      <c r="B1033" s="81" t="s">
        <v>16297</v>
      </c>
      <c r="C1033" s="81" t="s">
        <v>16298</v>
      </c>
      <c r="D1033" s="82" t="s">
        <v>16299</v>
      </c>
      <c r="E1033" s="85" t="s">
        <v>25</v>
      </c>
      <c r="F1033" s="83">
        <v>254.84</v>
      </c>
    </row>
    <row r="1034" spans="2:6" ht="27">
      <c r="B1034" s="81" t="s">
        <v>16300</v>
      </c>
      <c r="C1034" s="81" t="s">
        <v>16301</v>
      </c>
      <c r="D1034" s="82" t="s">
        <v>16302</v>
      </c>
      <c r="E1034" s="85" t="s">
        <v>25</v>
      </c>
      <c r="F1034" s="83">
        <v>244.35</v>
      </c>
    </row>
    <row r="1035" spans="2:6" ht="27">
      <c r="B1035" s="81" t="s">
        <v>16303</v>
      </c>
      <c r="C1035" s="81" t="s">
        <v>6590</v>
      </c>
      <c r="D1035" s="82" t="s">
        <v>16304</v>
      </c>
      <c r="E1035" s="85" t="s">
        <v>25</v>
      </c>
      <c r="F1035" s="83">
        <v>303.74</v>
      </c>
    </row>
    <row r="1036" spans="2:6" ht="27">
      <c r="B1036" s="81" t="s">
        <v>16305</v>
      </c>
      <c r="C1036" s="81" t="s">
        <v>6590</v>
      </c>
      <c r="D1036" s="82" t="s">
        <v>16306</v>
      </c>
      <c r="E1036" s="85" t="s">
        <v>25</v>
      </c>
      <c r="F1036" s="83">
        <v>301.63</v>
      </c>
    </row>
    <row r="1037" spans="2:6" ht="27">
      <c r="B1037" s="81" t="s">
        <v>16307</v>
      </c>
      <c r="C1037" s="81" t="s">
        <v>16308</v>
      </c>
      <c r="D1037" s="82" t="s">
        <v>16309</v>
      </c>
      <c r="E1037" s="85" t="s">
        <v>25</v>
      </c>
      <c r="F1037" s="83">
        <v>292.31</v>
      </c>
    </row>
    <row r="1038" spans="2:6" ht="27">
      <c r="B1038" s="81" t="s">
        <v>16310</v>
      </c>
      <c r="C1038" s="81" t="s">
        <v>16311</v>
      </c>
      <c r="D1038" s="82" t="s">
        <v>16312</v>
      </c>
      <c r="E1038" s="85" t="s">
        <v>25</v>
      </c>
      <c r="F1038" s="83">
        <v>302.02999999999997</v>
      </c>
    </row>
    <row r="1039" spans="2:6" ht="27">
      <c r="B1039" s="81" t="s">
        <v>16313</v>
      </c>
      <c r="C1039" s="81" t="s">
        <v>16314</v>
      </c>
      <c r="D1039" s="82" t="s">
        <v>16315</v>
      </c>
      <c r="E1039" s="85" t="s">
        <v>25</v>
      </c>
      <c r="F1039" s="83">
        <v>305.52</v>
      </c>
    </row>
    <row r="1040" spans="2:6" ht="27">
      <c r="B1040" s="81" t="s">
        <v>16316</v>
      </c>
      <c r="C1040" s="81" t="s">
        <v>16317</v>
      </c>
      <c r="D1040" s="82" t="s">
        <v>16318</v>
      </c>
      <c r="E1040" s="85" t="s">
        <v>25</v>
      </c>
      <c r="F1040" s="83">
        <v>312.85000000000002</v>
      </c>
    </row>
    <row r="1041" spans="2:6" ht="27">
      <c r="B1041" s="81" t="s">
        <v>16319</v>
      </c>
      <c r="C1041" s="81" t="s">
        <v>16320</v>
      </c>
      <c r="D1041" s="82" t="s">
        <v>16321</v>
      </c>
      <c r="E1041" s="85" t="s">
        <v>25</v>
      </c>
      <c r="F1041" s="83">
        <v>290.14</v>
      </c>
    </row>
    <row r="1042" spans="2:6" ht="27">
      <c r="B1042" s="81" t="s">
        <v>16322</v>
      </c>
      <c r="C1042" s="81" t="s">
        <v>6590</v>
      </c>
      <c r="D1042" s="82" t="s">
        <v>16323</v>
      </c>
      <c r="E1042" s="85" t="s">
        <v>6284</v>
      </c>
      <c r="F1042" s="83">
        <v>5.09</v>
      </c>
    </row>
    <row r="1043" spans="2:6" ht="27">
      <c r="B1043" s="81" t="s">
        <v>16324</v>
      </c>
      <c r="C1043" s="81" t="s">
        <v>6590</v>
      </c>
      <c r="D1043" s="82" t="s">
        <v>16325</v>
      </c>
      <c r="E1043" s="85" t="s">
        <v>6284</v>
      </c>
      <c r="F1043" s="83">
        <v>66.569999999999993</v>
      </c>
    </row>
    <row r="1044" spans="2:6" ht="27">
      <c r="B1044" s="81" t="s">
        <v>16326</v>
      </c>
      <c r="C1044" s="81" t="s">
        <v>6590</v>
      </c>
      <c r="D1044" s="82" t="s">
        <v>16327</v>
      </c>
      <c r="E1044" s="85" t="s">
        <v>6284</v>
      </c>
      <c r="F1044" s="83">
        <v>13.17</v>
      </c>
    </row>
    <row r="1045" spans="2:6" ht="27">
      <c r="B1045" s="81" t="s">
        <v>16328</v>
      </c>
      <c r="C1045" s="81" t="s">
        <v>6590</v>
      </c>
      <c r="D1045" s="82" t="s">
        <v>16329</v>
      </c>
      <c r="E1045" s="85" t="s">
        <v>6284</v>
      </c>
      <c r="F1045" s="83">
        <v>5.09</v>
      </c>
    </row>
    <row r="1046" spans="2:6" ht="27">
      <c r="B1046" s="81" t="s">
        <v>16330</v>
      </c>
      <c r="C1046" s="81" t="s">
        <v>6590</v>
      </c>
      <c r="D1046" s="82" t="s">
        <v>16331</v>
      </c>
      <c r="E1046" s="85" t="s">
        <v>6284</v>
      </c>
      <c r="F1046" s="83">
        <v>60.59</v>
      </c>
    </row>
    <row r="1047" spans="2:6" ht="27">
      <c r="B1047" s="81" t="s">
        <v>16332</v>
      </c>
      <c r="C1047" s="81" t="s">
        <v>6590</v>
      </c>
      <c r="D1047" s="82" t="s">
        <v>16333</v>
      </c>
      <c r="E1047" s="85" t="s">
        <v>6284</v>
      </c>
      <c r="F1047" s="83">
        <v>13.17</v>
      </c>
    </row>
    <row r="1048" spans="2:6">
      <c r="B1048" s="81" t="s">
        <v>16334</v>
      </c>
      <c r="C1048" s="81" t="s">
        <v>6590</v>
      </c>
      <c r="D1048" s="82" t="s">
        <v>16335</v>
      </c>
      <c r="E1048" s="85" t="s">
        <v>6284</v>
      </c>
      <c r="F1048" s="83">
        <v>5.61</v>
      </c>
    </row>
    <row r="1049" spans="2:6">
      <c r="B1049" s="81" t="s">
        <v>16336</v>
      </c>
      <c r="C1049" s="81" t="s">
        <v>6590</v>
      </c>
      <c r="D1049" s="82" t="s">
        <v>16337</v>
      </c>
      <c r="E1049" s="85" t="s">
        <v>6284</v>
      </c>
      <c r="F1049" s="83">
        <v>52.39</v>
      </c>
    </row>
    <row r="1050" spans="2:6">
      <c r="B1050" s="81" t="s">
        <v>16338</v>
      </c>
      <c r="C1050" s="81" t="s">
        <v>6590</v>
      </c>
      <c r="D1050" s="82" t="s">
        <v>16339</v>
      </c>
      <c r="E1050" s="85" t="s">
        <v>6284</v>
      </c>
      <c r="F1050" s="83">
        <v>15.95</v>
      </c>
    </row>
    <row r="1051" spans="2:6">
      <c r="B1051" s="81" t="s">
        <v>16340</v>
      </c>
      <c r="C1051" s="81" t="s">
        <v>16341</v>
      </c>
      <c r="D1051" s="82" t="s">
        <v>16342</v>
      </c>
      <c r="E1051" s="85" t="s">
        <v>6284</v>
      </c>
      <c r="F1051" s="83">
        <v>104.3</v>
      </c>
    </row>
    <row r="1052" spans="2:6">
      <c r="B1052" s="81" t="s">
        <v>16343</v>
      </c>
      <c r="C1052" s="81" t="s">
        <v>16344</v>
      </c>
      <c r="D1052" s="82" t="s">
        <v>16345</v>
      </c>
      <c r="E1052" s="85" t="s">
        <v>6284</v>
      </c>
      <c r="F1052" s="83">
        <v>33.96</v>
      </c>
    </row>
    <row r="1053" spans="2:6" ht="27">
      <c r="B1053" s="81" t="s">
        <v>16346</v>
      </c>
      <c r="C1053" s="81" t="s">
        <v>6590</v>
      </c>
      <c r="D1053" s="82" t="s">
        <v>16347</v>
      </c>
      <c r="E1053" s="85" t="s">
        <v>25</v>
      </c>
      <c r="F1053" s="83">
        <v>60.42</v>
      </c>
    </row>
    <row r="1054" spans="2:6" ht="27">
      <c r="B1054" s="81" t="s">
        <v>16348</v>
      </c>
      <c r="C1054" s="81" t="s">
        <v>6590</v>
      </c>
      <c r="D1054" s="82" t="s">
        <v>16349</v>
      </c>
      <c r="E1054" s="85" t="s">
        <v>25</v>
      </c>
      <c r="F1054" s="83">
        <v>47.48</v>
      </c>
    </row>
    <row r="1055" spans="2:6">
      <c r="B1055" s="81" t="s">
        <v>16350</v>
      </c>
      <c r="C1055" s="81" t="s">
        <v>16351</v>
      </c>
      <c r="D1055" s="82" t="s">
        <v>16352</v>
      </c>
      <c r="E1055" s="85" t="s">
        <v>6284</v>
      </c>
      <c r="F1055" s="83">
        <v>7.46</v>
      </c>
    </row>
    <row r="1056" spans="2:6">
      <c r="B1056" s="81" t="s">
        <v>16353</v>
      </c>
      <c r="C1056" s="81" t="s">
        <v>16354</v>
      </c>
      <c r="D1056" s="82" t="s">
        <v>16355</v>
      </c>
      <c r="E1056" s="85" t="s">
        <v>6462</v>
      </c>
      <c r="F1056" s="83">
        <v>5.04</v>
      </c>
    </row>
    <row r="1057" spans="2:6">
      <c r="B1057" s="81" t="s">
        <v>16356</v>
      </c>
      <c r="C1057" s="81" t="s">
        <v>16357</v>
      </c>
      <c r="D1057" s="82" t="s">
        <v>16358</v>
      </c>
      <c r="E1057" s="85" t="s">
        <v>6284</v>
      </c>
      <c r="F1057" s="83">
        <v>127.77</v>
      </c>
    </row>
    <row r="1058" spans="2:6">
      <c r="B1058" s="81" t="s">
        <v>16359</v>
      </c>
      <c r="C1058" s="81" t="s">
        <v>16360</v>
      </c>
      <c r="D1058" s="82" t="s">
        <v>16361</v>
      </c>
      <c r="E1058" s="85" t="s">
        <v>6284</v>
      </c>
      <c r="F1058" s="83">
        <v>148.91</v>
      </c>
    </row>
    <row r="1059" spans="2:6">
      <c r="B1059" s="81" t="s">
        <v>16362</v>
      </c>
      <c r="C1059" s="81" t="s">
        <v>16363</v>
      </c>
      <c r="D1059" s="82" t="s">
        <v>16364</v>
      </c>
      <c r="E1059" s="85" t="s">
        <v>6462</v>
      </c>
      <c r="F1059" s="83">
        <v>14.54</v>
      </c>
    </row>
    <row r="1060" spans="2:6">
      <c r="B1060" s="81" t="s">
        <v>16365</v>
      </c>
      <c r="C1060" s="81" t="s">
        <v>16366</v>
      </c>
      <c r="D1060" s="82" t="s">
        <v>16367</v>
      </c>
      <c r="E1060" s="85" t="s">
        <v>6284</v>
      </c>
      <c r="F1060" s="83">
        <v>104.3</v>
      </c>
    </row>
    <row r="1061" spans="2:6" ht="27">
      <c r="B1061" s="81" t="s">
        <v>16368</v>
      </c>
      <c r="C1061" s="81" t="s">
        <v>16369</v>
      </c>
      <c r="D1061" s="82" t="s">
        <v>16994</v>
      </c>
      <c r="E1061" s="85" t="s">
        <v>6462</v>
      </c>
      <c r="F1061" s="83">
        <v>26.45</v>
      </c>
    </row>
    <row r="1062" spans="2:6">
      <c r="B1062" s="81" t="s">
        <v>16370</v>
      </c>
      <c r="C1062" s="81" t="s">
        <v>16371</v>
      </c>
      <c r="D1062" s="82" t="s">
        <v>16372</v>
      </c>
      <c r="E1062" s="85" t="s">
        <v>25</v>
      </c>
      <c r="F1062" s="83">
        <v>92.8</v>
      </c>
    </row>
    <row r="1063" spans="2:6" ht="27">
      <c r="B1063" s="81" t="s">
        <v>16373</v>
      </c>
      <c r="C1063" s="81" t="s">
        <v>16374</v>
      </c>
      <c r="D1063" s="82" t="s">
        <v>16375</v>
      </c>
      <c r="E1063" s="85" t="s">
        <v>25</v>
      </c>
      <c r="F1063" s="83">
        <v>72.73</v>
      </c>
    </row>
    <row r="1064" spans="2:6">
      <c r="B1064" s="81" t="s">
        <v>16376</v>
      </c>
      <c r="C1064" s="81" t="s">
        <v>16377</v>
      </c>
      <c r="D1064" s="82" t="s">
        <v>16378</v>
      </c>
      <c r="E1064" s="85" t="s">
        <v>25</v>
      </c>
      <c r="F1064" s="83">
        <v>1361.13</v>
      </c>
    </row>
    <row r="1065" spans="2:6">
      <c r="B1065" s="81">
        <v>308</v>
      </c>
      <c r="C1065" s="81" t="s">
        <v>6590</v>
      </c>
      <c r="D1065" s="82" t="s">
        <v>6736</v>
      </c>
      <c r="E1065" s="85"/>
      <c r="F1065" s="83"/>
    </row>
    <row r="1066" spans="2:6">
      <c r="B1066" s="81" t="s">
        <v>9343</v>
      </c>
      <c r="C1066" s="81" t="s">
        <v>11957</v>
      </c>
      <c r="D1066" s="82" t="s">
        <v>6737</v>
      </c>
      <c r="E1066" s="85" t="s">
        <v>6284</v>
      </c>
      <c r="F1066" s="83">
        <v>1064.2</v>
      </c>
    </row>
    <row r="1067" spans="2:6">
      <c r="B1067" s="81" t="s">
        <v>9344</v>
      </c>
      <c r="C1067" s="81" t="s">
        <v>11958</v>
      </c>
      <c r="D1067" s="82" t="s">
        <v>6738</v>
      </c>
      <c r="E1067" s="85" t="s">
        <v>6284</v>
      </c>
      <c r="F1067" s="83">
        <v>193.71</v>
      </c>
    </row>
    <row r="1068" spans="2:6">
      <c r="B1068" s="81" t="s">
        <v>9345</v>
      </c>
      <c r="C1068" s="81" t="s">
        <v>11959</v>
      </c>
      <c r="D1068" s="82" t="s">
        <v>6739</v>
      </c>
      <c r="E1068" s="85" t="s">
        <v>6284</v>
      </c>
      <c r="F1068" s="83">
        <v>210.36</v>
      </c>
    </row>
    <row r="1069" spans="2:6">
      <c r="B1069" s="81" t="s">
        <v>9346</v>
      </c>
      <c r="C1069" s="81" t="s">
        <v>11960</v>
      </c>
      <c r="D1069" s="82" t="s">
        <v>6740</v>
      </c>
      <c r="E1069" s="85" t="s">
        <v>6284</v>
      </c>
      <c r="F1069" s="83">
        <v>202.29</v>
      </c>
    </row>
    <row r="1070" spans="2:6">
      <c r="B1070" s="81" t="s">
        <v>9347</v>
      </c>
      <c r="C1070" s="81" t="s">
        <v>11961</v>
      </c>
      <c r="D1070" s="82" t="s">
        <v>6741</v>
      </c>
      <c r="E1070" s="85" t="s">
        <v>6284</v>
      </c>
      <c r="F1070" s="83">
        <v>290.43</v>
      </c>
    </row>
    <row r="1071" spans="2:6" ht="27">
      <c r="B1071" s="81" t="s">
        <v>9348</v>
      </c>
      <c r="C1071" s="81" t="s">
        <v>11962</v>
      </c>
      <c r="D1071" s="82" t="s">
        <v>6742</v>
      </c>
      <c r="E1071" s="85" t="s">
        <v>6284</v>
      </c>
      <c r="F1071" s="83">
        <v>309.98</v>
      </c>
    </row>
    <row r="1072" spans="2:6">
      <c r="B1072" s="81" t="s">
        <v>9349</v>
      </c>
      <c r="C1072" s="81" t="s">
        <v>11963</v>
      </c>
      <c r="D1072" s="82" t="s">
        <v>6743</v>
      </c>
      <c r="E1072" s="85" t="s">
        <v>6284</v>
      </c>
      <c r="F1072" s="83">
        <v>405.35</v>
      </c>
    </row>
    <row r="1073" spans="2:6">
      <c r="B1073" s="81" t="s">
        <v>9350</v>
      </c>
      <c r="C1073" s="81" t="s">
        <v>11964</v>
      </c>
      <c r="D1073" s="82" t="s">
        <v>6744</v>
      </c>
      <c r="E1073" s="85" t="s">
        <v>6284</v>
      </c>
      <c r="F1073" s="83">
        <v>417.1</v>
      </c>
    </row>
    <row r="1074" spans="2:6">
      <c r="B1074" s="81" t="s">
        <v>9351</v>
      </c>
      <c r="C1074" s="81" t="s">
        <v>11965</v>
      </c>
      <c r="D1074" s="82" t="s">
        <v>6745</v>
      </c>
      <c r="E1074" s="85" t="s">
        <v>6284</v>
      </c>
      <c r="F1074" s="83">
        <v>189.16</v>
      </c>
    </row>
    <row r="1075" spans="2:6">
      <c r="B1075" s="81" t="s">
        <v>9352</v>
      </c>
      <c r="C1075" s="81" t="s">
        <v>11966</v>
      </c>
      <c r="D1075" s="82" t="s">
        <v>6746</v>
      </c>
      <c r="E1075" s="85" t="s">
        <v>6595</v>
      </c>
      <c r="F1075" s="83">
        <v>52.5</v>
      </c>
    </row>
    <row r="1076" spans="2:6">
      <c r="B1076" s="81" t="s">
        <v>9353</v>
      </c>
      <c r="C1076" s="81" t="s">
        <v>11967</v>
      </c>
      <c r="D1076" s="82" t="s">
        <v>6747</v>
      </c>
      <c r="E1076" s="85" t="s">
        <v>6462</v>
      </c>
      <c r="F1076" s="83">
        <v>29.66</v>
      </c>
    </row>
    <row r="1077" spans="2:6">
      <c r="B1077" s="81" t="s">
        <v>9354</v>
      </c>
      <c r="C1077" s="81" t="s">
        <v>11968</v>
      </c>
      <c r="D1077" s="82" t="s">
        <v>6748</v>
      </c>
      <c r="E1077" s="85" t="s">
        <v>6462</v>
      </c>
      <c r="F1077" s="83">
        <v>22.7</v>
      </c>
    </row>
    <row r="1078" spans="2:6">
      <c r="B1078" s="81" t="s">
        <v>9355</v>
      </c>
      <c r="C1078" s="81" t="s">
        <v>11969</v>
      </c>
      <c r="D1078" s="82" t="s">
        <v>6749</v>
      </c>
      <c r="E1078" s="85" t="s">
        <v>6462</v>
      </c>
      <c r="F1078" s="83">
        <v>30.15</v>
      </c>
    </row>
    <row r="1079" spans="2:6">
      <c r="B1079" s="81" t="s">
        <v>9356</v>
      </c>
      <c r="C1079" s="81" t="s">
        <v>11970</v>
      </c>
      <c r="D1079" s="82" t="s">
        <v>6750</v>
      </c>
      <c r="E1079" s="85" t="s">
        <v>6462</v>
      </c>
      <c r="F1079" s="83">
        <v>23.16</v>
      </c>
    </row>
    <row r="1080" spans="2:6">
      <c r="B1080" s="81" t="s">
        <v>9357</v>
      </c>
      <c r="C1080" s="81" t="s">
        <v>11971</v>
      </c>
      <c r="D1080" s="82" t="s">
        <v>6751</v>
      </c>
      <c r="E1080" s="85" t="s">
        <v>6462</v>
      </c>
      <c r="F1080" s="83">
        <v>10.15</v>
      </c>
    </row>
    <row r="1081" spans="2:6">
      <c r="B1081" s="81" t="s">
        <v>9358</v>
      </c>
      <c r="C1081" s="81" t="s">
        <v>11972</v>
      </c>
      <c r="D1081" s="82" t="s">
        <v>6752</v>
      </c>
      <c r="E1081" s="85" t="s">
        <v>6462</v>
      </c>
      <c r="F1081" s="83">
        <v>10.28</v>
      </c>
    </row>
    <row r="1082" spans="2:6">
      <c r="B1082" s="81">
        <v>309</v>
      </c>
      <c r="C1082" s="81" t="s">
        <v>6590</v>
      </c>
      <c r="D1082" s="82" t="s">
        <v>6753</v>
      </c>
      <c r="E1082" s="85"/>
      <c r="F1082" s="83"/>
    </row>
    <row r="1083" spans="2:6" ht="27">
      <c r="B1083" s="81" t="s">
        <v>9359</v>
      </c>
      <c r="C1083" s="81" t="s">
        <v>11973</v>
      </c>
      <c r="D1083" s="82" t="s">
        <v>6754</v>
      </c>
      <c r="E1083" s="85" t="s">
        <v>6595</v>
      </c>
      <c r="F1083" s="83">
        <v>150.22</v>
      </c>
    </row>
    <row r="1084" spans="2:6">
      <c r="B1084" s="81" t="s">
        <v>9360</v>
      </c>
      <c r="C1084" s="81" t="s">
        <v>11974</v>
      </c>
      <c r="D1084" s="82" t="s">
        <v>6755</v>
      </c>
      <c r="E1084" s="85" t="s">
        <v>6595</v>
      </c>
      <c r="F1084" s="83">
        <v>317.06</v>
      </c>
    </row>
    <row r="1085" spans="2:6">
      <c r="B1085" s="81" t="s">
        <v>9361</v>
      </c>
      <c r="C1085" s="81" t="s">
        <v>11975</v>
      </c>
      <c r="D1085" s="82" t="s">
        <v>6756</v>
      </c>
      <c r="E1085" s="85" t="s">
        <v>6595</v>
      </c>
      <c r="F1085" s="83">
        <v>352.49</v>
      </c>
    </row>
    <row r="1086" spans="2:6">
      <c r="B1086" s="81" t="s">
        <v>9362</v>
      </c>
      <c r="C1086" s="81" t="s">
        <v>11976</v>
      </c>
      <c r="D1086" s="82" t="s">
        <v>6757</v>
      </c>
      <c r="E1086" s="85" t="s">
        <v>6595</v>
      </c>
      <c r="F1086" s="83">
        <v>31.24</v>
      </c>
    </row>
    <row r="1087" spans="2:6">
      <c r="B1087" s="81" t="s">
        <v>9363</v>
      </c>
      <c r="C1087" s="81" t="s">
        <v>11977</v>
      </c>
      <c r="D1087" s="82" t="s">
        <v>6758</v>
      </c>
      <c r="E1087" s="85" t="s">
        <v>6462</v>
      </c>
      <c r="F1087" s="83">
        <v>92.87</v>
      </c>
    </row>
    <row r="1088" spans="2:6">
      <c r="B1088" s="81" t="s">
        <v>9364</v>
      </c>
      <c r="C1088" s="81" t="s">
        <v>11978</v>
      </c>
      <c r="D1088" s="82" t="s">
        <v>6759</v>
      </c>
      <c r="E1088" s="85" t="s">
        <v>6462</v>
      </c>
      <c r="F1088" s="83">
        <v>133.99</v>
      </c>
    </row>
    <row r="1089" spans="2:6">
      <c r="B1089" s="81" t="s">
        <v>9365</v>
      </c>
      <c r="C1089" s="81" t="s">
        <v>11979</v>
      </c>
      <c r="D1089" s="82" t="s">
        <v>6760</v>
      </c>
      <c r="E1089" s="85" t="s">
        <v>6761</v>
      </c>
      <c r="F1089" s="83">
        <v>464.07</v>
      </c>
    </row>
    <row r="1090" spans="2:6" ht="27">
      <c r="B1090" s="81" t="s">
        <v>9366</v>
      </c>
      <c r="C1090" s="81" t="s">
        <v>11980</v>
      </c>
      <c r="D1090" s="82" t="s">
        <v>6762</v>
      </c>
      <c r="E1090" s="85" t="s">
        <v>6761</v>
      </c>
      <c r="F1090" s="83">
        <v>707.96</v>
      </c>
    </row>
    <row r="1091" spans="2:6">
      <c r="B1091" s="81">
        <v>310</v>
      </c>
      <c r="C1091" s="81" t="s">
        <v>6590</v>
      </c>
      <c r="D1091" s="82" t="s">
        <v>6763</v>
      </c>
      <c r="E1091" s="85"/>
      <c r="F1091" s="83"/>
    </row>
    <row r="1092" spans="2:6">
      <c r="B1092" s="81" t="s">
        <v>9367</v>
      </c>
      <c r="C1092" s="81" t="s">
        <v>11981</v>
      </c>
      <c r="D1092" s="82" t="s">
        <v>6764</v>
      </c>
      <c r="E1092" s="85" t="s">
        <v>6595</v>
      </c>
      <c r="F1092" s="83">
        <v>60.74</v>
      </c>
    </row>
    <row r="1093" spans="2:6">
      <c r="B1093" s="81" t="s">
        <v>9368</v>
      </c>
      <c r="C1093" s="81" t="s">
        <v>11982</v>
      </c>
      <c r="D1093" s="82" t="s">
        <v>6765</v>
      </c>
      <c r="E1093" s="85" t="s">
        <v>6595</v>
      </c>
      <c r="F1093" s="83">
        <v>60.74</v>
      </c>
    </row>
    <row r="1094" spans="2:6" ht="27">
      <c r="B1094" s="81" t="s">
        <v>9369</v>
      </c>
      <c r="C1094" s="81" t="s">
        <v>11983</v>
      </c>
      <c r="D1094" s="82" t="s">
        <v>6766</v>
      </c>
      <c r="E1094" s="85" t="s">
        <v>6462</v>
      </c>
      <c r="F1094" s="83">
        <v>4.91</v>
      </c>
    </row>
    <row r="1095" spans="2:6">
      <c r="B1095" s="81" t="s">
        <v>9370</v>
      </c>
      <c r="C1095" s="81" t="s">
        <v>11984</v>
      </c>
      <c r="D1095" s="82" t="s">
        <v>6767</v>
      </c>
      <c r="E1095" s="85" t="s">
        <v>6462</v>
      </c>
      <c r="F1095" s="83">
        <v>4.25</v>
      </c>
    </row>
    <row r="1096" spans="2:6" ht="27">
      <c r="B1096" s="81" t="s">
        <v>9371</v>
      </c>
      <c r="C1096" s="81" t="s">
        <v>11985</v>
      </c>
      <c r="D1096" s="82" t="s">
        <v>6768</v>
      </c>
      <c r="E1096" s="85" t="s">
        <v>6462</v>
      </c>
      <c r="F1096" s="83">
        <v>12.07</v>
      </c>
    </row>
    <row r="1097" spans="2:6">
      <c r="B1097" s="81" t="s">
        <v>9372</v>
      </c>
      <c r="C1097" s="81" t="s">
        <v>11986</v>
      </c>
      <c r="D1097" s="82" t="s">
        <v>6769</v>
      </c>
      <c r="E1097" s="85" t="s">
        <v>6462</v>
      </c>
      <c r="F1097" s="83">
        <v>4.9400000000000004</v>
      </c>
    </row>
    <row r="1098" spans="2:6">
      <c r="B1098" s="81" t="s">
        <v>9373</v>
      </c>
      <c r="C1098" s="81" t="s">
        <v>11987</v>
      </c>
      <c r="D1098" s="82" t="s">
        <v>6770</v>
      </c>
      <c r="E1098" s="85" t="s">
        <v>6595</v>
      </c>
      <c r="F1098" s="83">
        <v>13.37</v>
      </c>
    </row>
    <row r="1099" spans="2:6">
      <c r="B1099" s="81" t="s">
        <v>9374</v>
      </c>
      <c r="C1099" s="81" t="s">
        <v>11988</v>
      </c>
      <c r="D1099" s="82" t="s">
        <v>6771</v>
      </c>
      <c r="E1099" s="85" t="s">
        <v>6595</v>
      </c>
      <c r="F1099" s="83">
        <v>13.37</v>
      </c>
    </row>
    <row r="1100" spans="2:6" ht="27">
      <c r="B1100" s="81" t="s">
        <v>9375</v>
      </c>
      <c r="C1100" s="81" t="s">
        <v>11989</v>
      </c>
      <c r="D1100" s="82" t="s">
        <v>6772</v>
      </c>
      <c r="E1100" s="85" t="s">
        <v>6761</v>
      </c>
      <c r="F1100" s="83">
        <v>29.3</v>
      </c>
    </row>
    <row r="1101" spans="2:6">
      <c r="B1101" s="81" t="s">
        <v>9376</v>
      </c>
      <c r="C1101" s="81" t="s">
        <v>11990</v>
      </c>
      <c r="D1101" s="82" t="s">
        <v>6773</v>
      </c>
      <c r="E1101" s="85" t="s">
        <v>6761</v>
      </c>
      <c r="F1101" s="83">
        <v>18.21</v>
      </c>
    </row>
    <row r="1102" spans="2:6">
      <c r="B1102" s="81" t="s">
        <v>9377</v>
      </c>
      <c r="C1102" s="81" t="s">
        <v>11991</v>
      </c>
      <c r="D1102" s="82" t="s">
        <v>6774</v>
      </c>
      <c r="E1102" s="85" t="s">
        <v>6595</v>
      </c>
      <c r="F1102" s="83">
        <v>685.05</v>
      </c>
    </row>
    <row r="1103" spans="2:6">
      <c r="B1103" s="81" t="s">
        <v>9378</v>
      </c>
      <c r="C1103" s="81" t="s">
        <v>11992</v>
      </c>
      <c r="D1103" s="82" t="s">
        <v>6775</v>
      </c>
      <c r="E1103" s="85" t="s">
        <v>6761</v>
      </c>
      <c r="F1103" s="83">
        <v>363.17</v>
      </c>
    </row>
    <row r="1104" spans="2:6">
      <c r="B1104" s="81" t="s">
        <v>9379</v>
      </c>
      <c r="C1104" s="81" t="s">
        <v>11993</v>
      </c>
      <c r="D1104" s="82" t="s">
        <v>6776</v>
      </c>
      <c r="E1104" s="85" t="s">
        <v>6761</v>
      </c>
      <c r="F1104" s="83">
        <v>118.46</v>
      </c>
    </row>
    <row r="1105" spans="2:6" ht="27">
      <c r="B1105" s="81" t="s">
        <v>9380</v>
      </c>
      <c r="C1105" s="81" t="s">
        <v>11994</v>
      </c>
      <c r="D1105" s="82" t="s">
        <v>6777</v>
      </c>
      <c r="E1105" s="85" t="s">
        <v>6761</v>
      </c>
      <c r="F1105" s="83">
        <v>26.37</v>
      </c>
    </row>
    <row r="1106" spans="2:6">
      <c r="B1106" s="81" t="s">
        <v>9381</v>
      </c>
      <c r="C1106" s="81" t="s">
        <v>11995</v>
      </c>
      <c r="D1106" s="82" t="s">
        <v>6778</v>
      </c>
      <c r="E1106" s="85" t="s">
        <v>6761</v>
      </c>
      <c r="F1106" s="83">
        <v>1205.1500000000001</v>
      </c>
    </row>
    <row r="1107" spans="2:6">
      <c r="B1107" s="81" t="s">
        <v>9382</v>
      </c>
      <c r="C1107" s="81" t="s">
        <v>11996</v>
      </c>
      <c r="D1107" s="82" t="s">
        <v>6779</v>
      </c>
      <c r="E1107" s="85" t="s">
        <v>6761</v>
      </c>
      <c r="F1107" s="83">
        <v>1595.54</v>
      </c>
    </row>
    <row r="1108" spans="2:6">
      <c r="B1108" s="81" t="s">
        <v>9383</v>
      </c>
      <c r="C1108" s="81" t="s">
        <v>11997</v>
      </c>
      <c r="D1108" s="82" t="s">
        <v>6780</v>
      </c>
      <c r="E1108" s="85" t="s">
        <v>6219</v>
      </c>
      <c r="F1108" s="83">
        <v>68.36</v>
      </c>
    </row>
    <row r="1109" spans="2:6">
      <c r="B1109" s="81" t="s">
        <v>9384</v>
      </c>
      <c r="C1109" s="81" t="s">
        <v>11998</v>
      </c>
      <c r="D1109" s="82" t="s">
        <v>6781</v>
      </c>
      <c r="E1109" s="85" t="s">
        <v>6761</v>
      </c>
      <c r="F1109" s="83">
        <v>9.2100000000000009</v>
      </c>
    </row>
    <row r="1110" spans="2:6">
      <c r="B1110" s="81" t="s">
        <v>9385</v>
      </c>
      <c r="C1110" s="81" t="s">
        <v>11999</v>
      </c>
      <c r="D1110" s="82" t="s">
        <v>6782</v>
      </c>
      <c r="E1110" s="85" t="s">
        <v>6761</v>
      </c>
      <c r="F1110" s="83">
        <v>66.5</v>
      </c>
    </row>
    <row r="1111" spans="2:6">
      <c r="B1111" s="81" t="s">
        <v>9386</v>
      </c>
      <c r="C1111" s="81" t="s">
        <v>12000</v>
      </c>
      <c r="D1111" s="82" t="s">
        <v>6783</v>
      </c>
      <c r="E1111" s="85" t="s">
        <v>6761</v>
      </c>
      <c r="F1111" s="83">
        <v>114.41</v>
      </c>
    </row>
    <row r="1112" spans="2:6">
      <c r="B1112" s="81" t="s">
        <v>9387</v>
      </c>
      <c r="C1112" s="81" t="s">
        <v>12001</v>
      </c>
      <c r="D1112" s="82" t="s">
        <v>6784</v>
      </c>
      <c r="E1112" s="85" t="s">
        <v>6761</v>
      </c>
      <c r="F1112" s="83">
        <v>51.33</v>
      </c>
    </row>
    <row r="1113" spans="2:6">
      <c r="B1113" s="81" t="s">
        <v>9388</v>
      </c>
      <c r="C1113" s="81" t="s">
        <v>12002</v>
      </c>
      <c r="D1113" s="82" t="s">
        <v>6785</v>
      </c>
      <c r="E1113" s="85" t="s">
        <v>6595</v>
      </c>
      <c r="F1113" s="83">
        <v>31.34</v>
      </c>
    </row>
    <row r="1114" spans="2:6">
      <c r="B1114" s="81" t="s">
        <v>9389</v>
      </c>
      <c r="C1114" s="81" t="s">
        <v>12003</v>
      </c>
      <c r="D1114" s="82" t="s">
        <v>6786</v>
      </c>
      <c r="E1114" s="85" t="s">
        <v>6761</v>
      </c>
      <c r="F1114" s="83">
        <v>37.979999999999997</v>
      </c>
    </row>
    <row r="1115" spans="2:6">
      <c r="B1115" s="81">
        <v>311</v>
      </c>
      <c r="C1115" s="81" t="s">
        <v>6590</v>
      </c>
      <c r="D1115" s="82" t="s">
        <v>6787</v>
      </c>
      <c r="E1115" s="85"/>
      <c r="F1115" s="83"/>
    </row>
    <row r="1116" spans="2:6" ht="27">
      <c r="B1116" s="81" t="s">
        <v>9390</v>
      </c>
      <c r="C1116" s="81" t="s">
        <v>12004</v>
      </c>
      <c r="D1116" s="82" t="s">
        <v>6788</v>
      </c>
      <c r="E1116" s="85" t="s">
        <v>6462</v>
      </c>
      <c r="F1116" s="83">
        <v>34.020000000000003</v>
      </c>
    </row>
    <row r="1117" spans="2:6" ht="27">
      <c r="B1117" s="81" t="s">
        <v>9391</v>
      </c>
      <c r="C1117" s="81" t="s">
        <v>12005</v>
      </c>
      <c r="D1117" s="82" t="s">
        <v>6789</v>
      </c>
      <c r="E1117" s="85" t="s">
        <v>6462</v>
      </c>
      <c r="F1117" s="83">
        <v>45.65</v>
      </c>
    </row>
    <row r="1118" spans="2:6" ht="27">
      <c r="B1118" s="81" t="s">
        <v>9392</v>
      </c>
      <c r="C1118" s="81" t="s">
        <v>12006</v>
      </c>
      <c r="D1118" s="82" t="s">
        <v>6790</v>
      </c>
      <c r="E1118" s="85" t="s">
        <v>6462</v>
      </c>
      <c r="F1118" s="83">
        <v>172.55</v>
      </c>
    </row>
    <row r="1119" spans="2:6">
      <c r="B1119" s="81">
        <v>312</v>
      </c>
      <c r="C1119" s="81" t="s">
        <v>6590</v>
      </c>
      <c r="D1119" s="82" t="s">
        <v>6791</v>
      </c>
      <c r="E1119" s="85"/>
      <c r="F1119" s="83"/>
    </row>
    <row r="1120" spans="2:6" ht="40.5">
      <c r="B1120" s="81" t="s">
        <v>9393</v>
      </c>
      <c r="C1120" s="81" t="s">
        <v>12007</v>
      </c>
      <c r="D1120" s="82" t="s">
        <v>6792</v>
      </c>
      <c r="E1120" s="85" t="s">
        <v>6462</v>
      </c>
      <c r="F1120" s="83">
        <v>11.61</v>
      </c>
    </row>
    <row r="1121" spans="2:6" ht="40.5">
      <c r="B1121" s="81" t="s">
        <v>9394</v>
      </c>
      <c r="C1121" s="81" t="s">
        <v>12008</v>
      </c>
      <c r="D1121" s="82" t="s">
        <v>6793</v>
      </c>
      <c r="E1121" s="85" t="s">
        <v>6462</v>
      </c>
      <c r="F1121" s="83">
        <v>10.3</v>
      </c>
    </row>
    <row r="1122" spans="2:6" ht="40.5">
      <c r="B1122" s="81" t="s">
        <v>9395</v>
      </c>
      <c r="C1122" s="81" t="s">
        <v>12009</v>
      </c>
      <c r="D1122" s="82" t="s">
        <v>6794</v>
      </c>
      <c r="E1122" s="85" t="s">
        <v>6462</v>
      </c>
      <c r="F1122" s="83">
        <v>11.63</v>
      </c>
    </row>
    <row r="1123" spans="2:6" ht="40.5">
      <c r="B1123" s="81" t="s">
        <v>9396</v>
      </c>
      <c r="C1123" s="81" t="s">
        <v>12010</v>
      </c>
      <c r="D1123" s="82" t="s">
        <v>6795</v>
      </c>
      <c r="E1123" s="85" t="s">
        <v>6462</v>
      </c>
      <c r="F1123" s="83">
        <v>11.05</v>
      </c>
    </row>
    <row r="1124" spans="2:6" ht="40.5">
      <c r="B1124" s="81" t="s">
        <v>9397</v>
      </c>
      <c r="C1124" s="81" t="s">
        <v>12011</v>
      </c>
      <c r="D1124" s="82" t="s">
        <v>6796</v>
      </c>
      <c r="E1124" s="85" t="s">
        <v>6462</v>
      </c>
      <c r="F1124" s="83">
        <v>14.6</v>
      </c>
    </row>
    <row r="1125" spans="2:6" ht="40.5">
      <c r="B1125" s="81" t="s">
        <v>9398</v>
      </c>
      <c r="C1125" s="81" t="s">
        <v>12012</v>
      </c>
      <c r="D1125" s="82" t="s">
        <v>6797</v>
      </c>
      <c r="E1125" s="85" t="s">
        <v>6462</v>
      </c>
      <c r="F1125" s="83">
        <v>11.99</v>
      </c>
    </row>
    <row r="1126" spans="2:6" ht="40.5">
      <c r="B1126" s="81" t="s">
        <v>9399</v>
      </c>
      <c r="C1126" s="81" t="s">
        <v>12013</v>
      </c>
      <c r="D1126" s="82" t="s">
        <v>6798</v>
      </c>
      <c r="E1126" s="85" t="s">
        <v>6462</v>
      </c>
      <c r="F1126" s="83">
        <v>9.17</v>
      </c>
    </row>
    <row r="1127" spans="2:6" ht="40.5">
      <c r="B1127" s="81" t="s">
        <v>9400</v>
      </c>
      <c r="C1127" s="81" t="s">
        <v>12014</v>
      </c>
      <c r="D1127" s="82" t="s">
        <v>6799</v>
      </c>
      <c r="E1127" s="85" t="s">
        <v>6462</v>
      </c>
      <c r="F1127" s="83">
        <v>8.98</v>
      </c>
    </row>
    <row r="1128" spans="2:6" ht="27">
      <c r="B1128" s="81" t="s">
        <v>16379</v>
      </c>
      <c r="C1128" s="81" t="s">
        <v>6590</v>
      </c>
      <c r="D1128" s="82" t="s">
        <v>16380</v>
      </c>
      <c r="E1128" s="85" t="s">
        <v>25</v>
      </c>
      <c r="F1128" s="83">
        <v>1875.65</v>
      </c>
    </row>
    <row r="1129" spans="2:6" ht="27">
      <c r="B1129" s="81" t="s">
        <v>16381</v>
      </c>
      <c r="C1129" s="81" t="s">
        <v>6590</v>
      </c>
      <c r="D1129" s="82" t="s">
        <v>16382</v>
      </c>
      <c r="E1129" s="85" t="s">
        <v>25</v>
      </c>
      <c r="F1129" s="83">
        <v>1748.91</v>
      </c>
    </row>
    <row r="1130" spans="2:6" ht="27">
      <c r="B1130" s="81" t="s">
        <v>9401</v>
      </c>
      <c r="C1130" s="81" t="s">
        <v>6590</v>
      </c>
      <c r="D1130" s="82" t="s">
        <v>6800</v>
      </c>
      <c r="E1130" s="85" t="s">
        <v>6462</v>
      </c>
      <c r="F1130" s="83">
        <v>4.09</v>
      </c>
    </row>
    <row r="1131" spans="2:6">
      <c r="B1131" s="81" t="s">
        <v>9402</v>
      </c>
      <c r="C1131" s="81" t="s">
        <v>12015</v>
      </c>
      <c r="D1131" s="82" t="s">
        <v>6801</v>
      </c>
      <c r="E1131" s="85" t="s">
        <v>6462</v>
      </c>
      <c r="F1131" s="83">
        <v>5.66</v>
      </c>
    </row>
    <row r="1132" spans="2:6" ht="27">
      <c r="B1132" s="81" t="s">
        <v>16383</v>
      </c>
      <c r="C1132" s="81" t="s">
        <v>6590</v>
      </c>
      <c r="D1132" s="82" t="s">
        <v>16384</v>
      </c>
      <c r="E1132" s="85" t="s">
        <v>25</v>
      </c>
      <c r="F1132" s="83">
        <v>1875.65</v>
      </c>
    </row>
    <row r="1133" spans="2:6" ht="27">
      <c r="B1133" s="81" t="s">
        <v>16385</v>
      </c>
      <c r="C1133" s="81" t="s">
        <v>6590</v>
      </c>
      <c r="D1133" s="82" t="s">
        <v>16386</v>
      </c>
      <c r="E1133" s="85" t="s">
        <v>25</v>
      </c>
      <c r="F1133" s="83">
        <v>1748.91</v>
      </c>
    </row>
    <row r="1134" spans="2:6">
      <c r="B1134" s="81">
        <v>313</v>
      </c>
      <c r="C1134" s="81" t="s">
        <v>6590</v>
      </c>
      <c r="D1134" s="82" t="s">
        <v>6802</v>
      </c>
      <c r="E1134" s="85"/>
      <c r="F1134" s="83"/>
    </row>
    <row r="1135" spans="2:6">
      <c r="B1135" s="81" t="s">
        <v>9403</v>
      </c>
      <c r="C1135" s="81" t="s">
        <v>12016</v>
      </c>
      <c r="D1135" s="82" t="s">
        <v>6803</v>
      </c>
      <c r="E1135" s="85" t="s">
        <v>6462</v>
      </c>
      <c r="F1135" s="83">
        <v>11.35</v>
      </c>
    </row>
    <row r="1136" spans="2:6">
      <c r="B1136" s="81" t="s">
        <v>9404</v>
      </c>
      <c r="C1136" s="81" t="s">
        <v>12017</v>
      </c>
      <c r="D1136" s="82" t="s">
        <v>6804</v>
      </c>
      <c r="E1136" s="85" t="s">
        <v>6284</v>
      </c>
      <c r="F1136" s="83">
        <v>71.69</v>
      </c>
    </row>
    <row r="1137" spans="2:6">
      <c r="B1137" s="81" t="s">
        <v>9405</v>
      </c>
      <c r="C1137" s="81" t="s">
        <v>12018</v>
      </c>
      <c r="D1137" s="82" t="s">
        <v>6805</v>
      </c>
      <c r="E1137" s="85" t="s">
        <v>6284</v>
      </c>
      <c r="F1137" s="83">
        <v>55.43</v>
      </c>
    </row>
    <row r="1138" spans="2:6">
      <c r="B1138" s="81" t="s">
        <v>9406</v>
      </c>
      <c r="C1138" s="81" t="s">
        <v>12019</v>
      </c>
      <c r="D1138" s="82" t="s">
        <v>6806</v>
      </c>
      <c r="E1138" s="85" t="s">
        <v>6284</v>
      </c>
      <c r="F1138" s="83">
        <v>46.07</v>
      </c>
    </row>
    <row r="1139" spans="2:6">
      <c r="B1139" s="81" t="s">
        <v>9407</v>
      </c>
      <c r="C1139" s="81" t="s">
        <v>12020</v>
      </c>
      <c r="D1139" s="82" t="s">
        <v>6807</v>
      </c>
      <c r="E1139" s="85" t="s">
        <v>6284</v>
      </c>
      <c r="F1139" s="83">
        <v>23.35</v>
      </c>
    </row>
    <row r="1140" spans="2:6">
      <c r="B1140" s="81" t="s">
        <v>9408</v>
      </c>
      <c r="C1140" s="81" t="s">
        <v>12021</v>
      </c>
      <c r="D1140" s="82" t="s">
        <v>6808</v>
      </c>
      <c r="E1140" s="85" t="s">
        <v>6284</v>
      </c>
      <c r="F1140" s="83">
        <v>25.93</v>
      </c>
    </row>
    <row r="1141" spans="2:6">
      <c r="B1141" s="81" t="s">
        <v>9409</v>
      </c>
      <c r="C1141" s="81" t="s">
        <v>12022</v>
      </c>
      <c r="D1141" s="82" t="s">
        <v>6809</v>
      </c>
      <c r="E1141" s="85" t="s">
        <v>6284</v>
      </c>
      <c r="F1141" s="83">
        <v>33.56</v>
      </c>
    </row>
    <row r="1142" spans="2:6">
      <c r="B1142" s="81" t="s">
        <v>9410</v>
      </c>
      <c r="C1142" s="81" t="s">
        <v>12023</v>
      </c>
      <c r="D1142" s="82" t="s">
        <v>6810</v>
      </c>
      <c r="E1142" s="85" t="s">
        <v>6284</v>
      </c>
      <c r="F1142" s="83">
        <v>76.61</v>
      </c>
    </row>
    <row r="1143" spans="2:6">
      <c r="B1143" s="81" t="s">
        <v>9411</v>
      </c>
      <c r="C1143" s="81" t="s">
        <v>12024</v>
      </c>
      <c r="D1143" s="82" t="s">
        <v>6811</v>
      </c>
      <c r="E1143" s="85" t="s">
        <v>6284</v>
      </c>
      <c r="F1143" s="83">
        <v>71.400000000000006</v>
      </c>
    </row>
    <row r="1144" spans="2:6" ht="27">
      <c r="B1144" s="81" t="s">
        <v>16387</v>
      </c>
      <c r="C1144" s="81" t="s">
        <v>6590</v>
      </c>
      <c r="D1144" s="82" t="s">
        <v>16388</v>
      </c>
      <c r="E1144" s="85" t="s">
        <v>6284</v>
      </c>
      <c r="F1144" s="83">
        <v>50.66</v>
      </c>
    </row>
    <row r="1145" spans="2:6" ht="27">
      <c r="B1145" s="81" t="s">
        <v>9412</v>
      </c>
      <c r="C1145" s="81" t="s">
        <v>12025</v>
      </c>
      <c r="D1145" s="82" t="s">
        <v>6812</v>
      </c>
      <c r="E1145" s="85" t="s">
        <v>6284</v>
      </c>
      <c r="F1145" s="83">
        <v>99.37</v>
      </c>
    </row>
    <row r="1146" spans="2:6" ht="54">
      <c r="B1146" s="81" t="s">
        <v>9413</v>
      </c>
      <c r="C1146" s="81" t="s">
        <v>12026</v>
      </c>
      <c r="D1146" s="82" t="s">
        <v>6813</v>
      </c>
      <c r="E1146" s="85" t="s">
        <v>6284</v>
      </c>
      <c r="F1146" s="83">
        <v>115.11</v>
      </c>
    </row>
    <row r="1147" spans="2:6" ht="27">
      <c r="B1147" s="81" t="s">
        <v>9414</v>
      </c>
      <c r="C1147" s="81" t="s">
        <v>12027</v>
      </c>
      <c r="D1147" s="82" t="s">
        <v>6814</v>
      </c>
      <c r="E1147" s="85" t="s">
        <v>6284</v>
      </c>
      <c r="F1147" s="83">
        <v>48.67</v>
      </c>
    </row>
    <row r="1148" spans="2:6" ht="27">
      <c r="B1148" s="81" t="s">
        <v>9415</v>
      </c>
      <c r="C1148" s="81" t="s">
        <v>12028</v>
      </c>
      <c r="D1148" s="82" t="s">
        <v>6815</v>
      </c>
      <c r="E1148" s="85" t="s">
        <v>6284</v>
      </c>
      <c r="F1148" s="83">
        <v>50.43</v>
      </c>
    </row>
    <row r="1149" spans="2:6" ht="27">
      <c r="B1149" s="81" t="s">
        <v>9416</v>
      </c>
      <c r="C1149" s="81" t="s">
        <v>12029</v>
      </c>
      <c r="D1149" s="82" t="s">
        <v>6816</v>
      </c>
      <c r="E1149" s="85" t="s">
        <v>6284</v>
      </c>
      <c r="F1149" s="83">
        <v>53.1</v>
      </c>
    </row>
    <row r="1150" spans="2:6">
      <c r="B1150" s="81" t="s">
        <v>9418</v>
      </c>
      <c r="C1150" s="81" t="s">
        <v>12031</v>
      </c>
      <c r="D1150" s="82" t="s">
        <v>6817</v>
      </c>
      <c r="E1150" s="85" t="s">
        <v>6462</v>
      </c>
      <c r="F1150" s="83">
        <v>49.7</v>
      </c>
    </row>
    <row r="1151" spans="2:6">
      <c r="B1151" s="81" t="s">
        <v>9419</v>
      </c>
      <c r="C1151" s="81" t="s">
        <v>12032</v>
      </c>
      <c r="D1151" s="82" t="s">
        <v>6818</v>
      </c>
      <c r="E1151" s="85" t="s">
        <v>6462</v>
      </c>
      <c r="F1151" s="83">
        <v>73.88</v>
      </c>
    </row>
    <row r="1152" spans="2:6">
      <c r="B1152" s="81" t="s">
        <v>9420</v>
      </c>
      <c r="C1152" s="81" t="s">
        <v>12033</v>
      </c>
      <c r="D1152" s="82" t="s">
        <v>6819</v>
      </c>
      <c r="E1152" s="85" t="s">
        <v>6462</v>
      </c>
      <c r="F1152" s="83">
        <v>31.06</v>
      </c>
    </row>
    <row r="1153" spans="2:6">
      <c r="B1153" s="81" t="s">
        <v>9421</v>
      </c>
      <c r="C1153" s="81" t="s">
        <v>12034</v>
      </c>
      <c r="D1153" s="82" t="s">
        <v>6820</v>
      </c>
      <c r="E1153" s="85" t="s">
        <v>6462</v>
      </c>
      <c r="F1153" s="83">
        <v>43.15</v>
      </c>
    </row>
    <row r="1154" spans="2:6">
      <c r="B1154" s="81" t="s">
        <v>9422</v>
      </c>
      <c r="C1154" s="81" t="s">
        <v>12035</v>
      </c>
      <c r="D1154" s="82" t="s">
        <v>6821</v>
      </c>
      <c r="E1154" s="85" t="s">
        <v>6462</v>
      </c>
      <c r="F1154" s="83">
        <v>17.68</v>
      </c>
    </row>
    <row r="1155" spans="2:6">
      <c r="B1155" s="81" t="s">
        <v>9423</v>
      </c>
      <c r="C1155" s="81" t="s">
        <v>12036</v>
      </c>
      <c r="D1155" s="82" t="s">
        <v>6822</v>
      </c>
      <c r="E1155" s="85" t="s">
        <v>6462</v>
      </c>
      <c r="F1155" s="83">
        <v>21.25</v>
      </c>
    </row>
    <row r="1156" spans="2:6">
      <c r="B1156" s="81" t="s">
        <v>9424</v>
      </c>
      <c r="C1156" s="81" t="s">
        <v>12037</v>
      </c>
      <c r="D1156" s="82" t="s">
        <v>6823</v>
      </c>
      <c r="E1156" s="85" t="s">
        <v>6462</v>
      </c>
      <c r="F1156" s="83">
        <v>31.71</v>
      </c>
    </row>
    <row r="1157" spans="2:6">
      <c r="B1157" s="81" t="s">
        <v>9425</v>
      </c>
      <c r="C1157" s="81" t="s">
        <v>12038</v>
      </c>
      <c r="D1157" s="82" t="s">
        <v>6824</v>
      </c>
      <c r="E1157" s="85" t="s">
        <v>6284</v>
      </c>
      <c r="F1157" s="83">
        <v>11.84</v>
      </c>
    </row>
    <row r="1158" spans="2:6">
      <c r="B1158" s="81" t="s">
        <v>9426</v>
      </c>
      <c r="C1158" s="81" t="s">
        <v>12039</v>
      </c>
      <c r="D1158" s="82" t="s">
        <v>6825</v>
      </c>
      <c r="E1158" s="85" t="s">
        <v>6462</v>
      </c>
      <c r="F1158" s="83">
        <v>39.869999999999997</v>
      </c>
    </row>
    <row r="1159" spans="2:6" ht="27">
      <c r="B1159" s="81" t="s">
        <v>9417</v>
      </c>
      <c r="C1159" s="81" t="s">
        <v>12030</v>
      </c>
      <c r="D1159" s="82" t="s">
        <v>16995</v>
      </c>
      <c r="E1159" s="85" t="s">
        <v>6462</v>
      </c>
      <c r="F1159" s="83">
        <v>23.52</v>
      </c>
    </row>
    <row r="1160" spans="2:6" ht="27">
      <c r="B1160" s="81" t="s">
        <v>9427</v>
      </c>
      <c r="C1160" s="81" t="s">
        <v>12040</v>
      </c>
      <c r="D1160" s="82" t="s">
        <v>6826</v>
      </c>
      <c r="E1160" s="85" t="s">
        <v>6462</v>
      </c>
      <c r="F1160" s="83">
        <v>10.31</v>
      </c>
    </row>
    <row r="1161" spans="2:6">
      <c r="B1161" s="81" t="s">
        <v>9428</v>
      </c>
      <c r="C1161" s="81" t="s">
        <v>12041</v>
      </c>
      <c r="D1161" s="82" t="s">
        <v>6827</v>
      </c>
      <c r="E1161" s="85" t="s">
        <v>6284</v>
      </c>
      <c r="F1161" s="83">
        <v>67.94</v>
      </c>
    </row>
    <row r="1162" spans="2:6">
      <c r="B1162" s="81" t="s">
        <v>9429</v>
      </c>
      <c r="C1162" s="81" t="s">
        <v>12042</v>
      </c>
      <c r="D1162" s="82" t="s">
        <v>6828</v>
      </c>
      <c r="E1162" s="85" t="s">
        <v>6284</v>
      </c>
      <c r="F1162" s="83">
        <v>22.22</v>
      </c>
    </row>
    <row r="1163" spans="2:6">
      <c r="B1163" s="81" t="s">
        <v>9430</v>
      </c>
      <c r="C1163" s="81" t="s">
        <v>12043</v>
      </c>
      <c r="D1163" s="82" t="s">
        <v>6829</v>
      </c>
      <c r="E1163" s="85" t="s">
        <v>6284</v>
      </c>
      <c r="F1163" s="83">
        <v>20.99</v>
      </c>
    </row>
    <row r="1164" spans="2:6">
      <c r="B1164" s="81" t="s">
        <v>9431</v>
      </c>
      <c r="C1164" s="81" t="s">
        <v>12044</v>
      </c>
      <c r="D1164" s="82" t="s">
        <v>6830</v>
      </c>
      <c r="E1164" s="85" t="s">
        <v>6284</v>
      </c>
      <c r="F1164" s="83">
        <v>120.29</v>
      </c>
    </row>
    <row r="1165" spans="2:6">
      <c r="B1165" s="81" t="s">
        <v>9432</v>
      </c>
      <c r="C1165" s="81" t="s">
        <v>12045</v>
      </c>
      <c r="D1165" s="82" t="s">
        <v>6831</v>
      </c>
      <c r="E1165" s="85" t="s">
        <v>6462</v>
      </c>
      <c r="F1165" s="83">
        <v>32.479999999999997</v>
      </c>
    </row>
    <row r="1166" spans="2:6">
      <c r="B1166" s="81" t="s">
        <v>9433</v>
      </c>
      <c r="C1166" s="81" t="s">
        <v>12046</v>
      </c>
      <c r="D1166" s="82" t="s">
        <v>6832</v>
      </c>
      <c r="E1166" s="85" t="s">
        <v>6462</v>
      </c>
      <c r="F1166" s="83">
        <v>39.26</v>
      </c>
    </row>
    <row r="1167" spans="2:6">
      <c r="B1167" s="81" t="s">
        <v>9434</v>
      </c>
      <c r="C1167" s="81" t="s">
        <v>12047</v>
      </c>
      <c r="D1167" s="82" t="s">
        <v>6833</v>
      </c>
      <c r="E1167" s="85" t="s">
        <v>6462</v>
      </c>
      <c r="F1167" s="83">
        <v>22.52</v>
      </c>
    </row>
    <row r="1168" spans="2:6">
      <c r="B1168" s="81" t="s">
        <v>9435</v>
      </c>
      <c r="C1168" s="81" t="s">
        <v>12048</v>
      </c>
      <c r="D1168" s="82" t="s">
        <v>6834</v>
      </c>
      <c r="E1168" s="85" t="s">
        <v>6462</v>
      </c>
      <c r="F1168" s="83">
        <v>8.0500000000000007</v>
      </c>
    </row>
    <row r="1169" spans="2:6">
      <c r="B1169" s="81" t="s">
        <v>9436</v>
      </c>
      <c r="C1169" s="81" t="s">
        <v>12049</v>
      </c>
      <c r="D1169" s="82" t="s">
        <v>6835</v>
      </c>
      <c r="E1169" s="85" t="s">
        <v>6284</v>
      </c>
      <c r="F1169" s="83">
        <v>19.2</v>
      </c>
    </row>
    <row r="1170" spans="2:6">
      <c r="B1170" s="81">
        <v>314</v>
      </c>
      <c r="C1170" s="81" t="s">
        <v>6590</v>
      </c>
      <c r="D1170" s="82" t="s">
        <v>6836</v>
      </c>
      <c r="E1170" s="85"/>
      <c r="F1170" s="83"/>
    </row>
    <row r="1171" spans="2:6" ht="27">
      <c r="B1171" s="81" t="s">
        <v>9437</v>
      </c>
      <c r="C1171" s="81" t="s">
        <v>12050</v>
      </c>
      <c r="D1171" s="82" t="s">
        <v>6837</v>
      </c>
      <c r="E1171" s="85" t="s">
        <v>25</v>
      </c>
      <c r="F1171" s="83">
        <v>91.42</v>
      </c>
    </row>
    <row r="1172" spans="2:6" ht="27">
      <c r="B1172" s="81" t="s">
        <v>9438</v>
      </c>
      <c r="C1172" s="81" t="s">
        <v>12051</v>
      </c>
      <c r="D1172" s="82" t="s">
        <v>6838</v>
      </c>
      <c r="E1172" s="85" t="s">
        <v>25</v>
      </c>
      <c r="F1172" s="83">
        <v>83.8</v>
      </c>
    </row>
    <row r="1173" spans="2:6">
      <c r="B1173" s="81" t="s">
        <v>9439</v>
      </c>
      <c r="C1173" s="81" t="s">
        <v>12052</v>
      </c>
      <c r="D1173" s="82" t="s">
        <v>6839</v>
      </c>
      <c r="E1173" s="85" t="s">
        <v>6284</v>
      </c>
      <c r="F1173" s="83">
        <v>13.71</v>
      </c>
    </row>
    <row r="1174" spans="2:6">
      <c r="B1174" s="81" t="s">
        <v>9440</v>
      </c>
      <c r="C1174" s="81" t="s">
        <v>12053</v>
      </c>
      <c r="D1174" s="82" t="s">
        <v>6840</v>
      </c>
      <c r="E1174" s="85" t="s">
        <v>25</v>
      </c>
      <c r="F1174" s="83">
        <v>57.95</v>
      </c>
    </row>
    <row r="1175" spans="2:6" ht="27">
      <c r="B1175" s="81" t="s">
        <v>9441</v>
      </c>
      <c r="C1175" s="81" t="s">
        <v>12054</v>
      </c>
      <c r="D1175" s="82" t="s">
        <v>6841</v>
      </c>
      <c r="E1175" s="85" t="s">
        <v>25</v>
      </c>
      <c r="F1175" s="83">
        <v>134.37</v>
      </c>
    </row>
    <row r="1176" spans="2:6">
      <c r="B1176" s="81" t="s">
        <v>9442</v>
      </c>
      <c r="C1176" s="81" t="s">
        <v>12055</v>
      </c>
      <c r="D1176" s="82" t="s">
        <v>6842</v>
      </c>
      <c r="E1176" s="85" t="s">
        <v>25</v>
      </c>
      <c r="F1176" s="83">
        <v>243.79</v>
      </c>
    </row>
    <row r="1177" spans="2:6">
      <c r="B1177" s="81" t="s">
        <v>9443</v>
      </c>
      <c r="C1177" s="81" t="s">
        <v>12056</v>
      </c>
      <c r="D1177" s="82" t="s">
        <v>6843</v>
      </c>
      <c r="E1177" s="85" t="s">
        <v>25</v>
      </c>
      <c r="F1177" s="83">
        <v>34.229999999999997</v>
      </c>
    </row>
    <row r="1178" spans="2:6" ht="27">
      <c r="B1178" s="81" t="s">
        <v>9444</v>
      </c>
      <c r="C1178" s="81" t="s">
        <v>12057</v>
      </c>
      <c r="D1178" s="82" t="s">
        <v>6844</v>
      </c>
      <c r="E1178" s="85" t="s">
        <v>25</v>
      </c>
      <c r="F1178" s="83">
        <v>72.78</v>
      </c>
    </row>
    <row r="1179" spans="2:6">
      <c r="B1179" s="81" t="s">
        <v>9445</v>
      </c>
      <c r="C1179" s="81" t="s">
        <v>12058</v>
      </c>
      <c r="D1179" s="82" t="s">
        <v>6845</v>
      </c>
      <c r="E1179" s="85" t="s">
        <v>25</v>
      </c>
      <c r="F1179" s="83">
        <v>198.08</v>
      </c>
    </row>
    <row r="1180" spans="2:6">
      <c r="B1180" s="81" t="s">
        <v>9446</v>
      </c>
      <c r="C1180" s="81" t="s">
        <v>12059</v>
      </c>
      <c r="D1180" s="82" t="s">
        <v>6846</v>
      </c>
      <c r="E1180" s="85" t="s">
        <v>6284</v>
      </c>
      <c r="F1180" s="83">
        <v>103.57</v>
      </c>
    </row>
    <row r="1181" spans="2:6">
      <c r="B1181" s="81" t="s">
        <v>9447</v>
      </c>
      <c r="C1181" s="81" t="s">
        <v>12060</v>
      </c>
      <c r="D1181" s="82" t="s">
        <v>6847</v>
      </c>
      <c r="E1181" s="85" t="s">
        <v>6284</v>
      </c>
      <c r="F1181" s="83">
        <v>12.18</v>
      </c>
    </row>
    <row r="1182" spans="2:6">
      <c r="B1182" s="81" t="s">
        <v>9448</v>
      </c>
      <c r="C1182" s="81" t="s">
        <v>12061</v>
      </c>
      <c r="D1182" s="82" t="s">
        <v>6848</v>
      </c>
      <c r="E1182" s="85" t="s">
        <v>6284</v>
      </c>
      <c r="F1182" s="83">
        <v>15.23</v>
      </c>
    </row>
    <row r="1183" spans="2:6">
      <c r="B1183" s="81" t="s">
        <v>9449</v>
      </c>
      <c r="C1183" s="81" t="s">
        <v>12062</v>
      </c>
      <c r="D1183" s="82" t="s">
        <v>6849</v>
      </c>
      <c r="E1183" s="85" t="s">
        <v>6284</v>
      </c>
      <c r="F1183" s="83">
        <v>15.23</v>
      </c>
    </row>
    <row r="1184" spans="2:6" ht="27">
      <c r="B1184" s="81" t="s">
        <v>9450</v>
      </c>
      <c r="C1184" s="81" t="s">
        <v>12063</v>
      </c>
      <c r="D1184" s="82" t="s">
        <v>6850</v>
      </c>
      <c r="E1184" s="85" t="s">
        <v>6284</v>
      </c>
      <c r="F1184" s="83">
        <v>35.130000000000003</v>
      </c>
    </row>
    <row r="1185" spans="2:6" ht="27">
      <c r="B1185" s="81" t="s">
        <v>9451</v>
      </c>
      <c r="C1185" s="81" t="s">
        <v>12064</v>
      </c>
      <c r="D1185" s="82" t="s">
        <v>6851</v>
      </c>
      <c r="E1185" s="85" t="s">
        <v>6284</v>
      </c>
      <c r="F1185" s="83">
        <v>15.44</v>
      </c>
    </row>
    <row r="1186" spans="2:6">
      <c r="B1186" s="81" t="s">
        <v>9452</v>
      </c>
      <c r="C1186" s="81" t="s">
        <v>12065</v>
      </c>
      <c r="D1186" s="82" t="s">
        <v>6852</v>
      </c>
      <c r="E1186" s="85" t="s">
        <v>6284</v>
      </c>
      <c r="F1186" s="83">
        <v>18.64</v>
      </c>
    </row>
    <row r="1187" spans="2:6" ht="27">
      <c r="B1187" s="81" t="s">
        <v>9453</v>
      </c>
      <c r="C1187" s="81" t="s">
        <v>12066</v>
      </c>
      <c r="D1187" s="82" t="s">
        <v>6853</v>
      </c>
      <c r="E1187" s="85" t="s">
        <v>6284</v>
      </c>
      <c r="F1187" s="83">
        <v>13.44</v>
      </c>
    </row>
    <row r="1188" spans="2:6" ht="27">
      <c r="B1188" s="81" t="s">
        <v>9454</v>
      </c>
      <c r="C1188" s="81" t="s">
        <v>12067</v>
      </c>
      <c r="D1188" s="82" t="s">
        <v>6854</v>
      </c>
      <c r="E1188" s="85" t="s">
        <v>6284</v>
      </c>
      <c r="F1188" s="83">
        <v>13.44</v>
      </c>
    </row>
    <row r="1189" spans="2:6">
      <c r="B1189" s="81" t="s">
        <v>9455</v>
      </c>
      <c r="C1189" s="81" t="s">
        <v>12068</v>
      </c>
      <c r="D1189" s="82" t="s">
        <v>6855</v>
      </c>
      <c r="E1189" s="85" t="s">
        <v>6284</v>
      </c>
      <c r="F1189" s="83">
        <v>9.1300000000000008</v>
      </c>
    </row>
    <row r="1190" spans="2:6">
      <c r="B1190" s="81" t="s">
        <v>9456</v>
      </c>
      <c r="C1190" s="81" t="s">
        <v>12069</v>
      </c>
      <c r="D1190" s="82" t="s">
        <v>6856</v>
      </c>
      <c r="E1190" s="85" t="s">
        <v>6284</v>
      </c>
      <c r="F1190" s="83">
        <v>12.94</v>
      </c>
    </row>
    <row r="1191" spans="2:6" ht="27">
      <c r="B1191" s="81" t="s">
        <v>9457</v>
      </c>
      <c r="C1191" s="81" t="s">
        <v>12070</v>
      </c>
      <c r="D1191" s="82" t="s">
        <v>6857</v>
      </c>
      <c r="E1191" s="85" t="s">
        <v>6284</v>
      </c>
      <c r="F1191" s="83">
        <v>13.71</v>
      </c>
    </row>
    <row r="1192" spans="2:6" ht="27">
      <c r="B1192" s="81" t="s">
        <v>9458</v>
      </c>
      <c r="C1192" s="81" t="s">
        <v>12071</v>
      </c>
      <c r="D1192" s="82" t="s">
        <v>6858</v>
      </c>
      <c r="E1192" s="85" t="s">
        <v>6284</v>
      </c>
      <c r="F1192" s="83">
        <v>23.47</v>
      </c>
    </row>
    <row r="1193" spans="2:6" ht="27">
      <c r="B1193" s="81" t="s">
        <v>9459</v>
      </c>
      <c r="C1193" s="81" t="s">
        <v>12072</v>
      </c>
      <c r="D1193" s="82" t="s">
        <v>6859</v>
      </c>
      <c r="E1193" s="85" t="s">
        <v>6284</v>
      </c>
      <c r="F1193" s="83">
        <v>7.61</v>
      </c>
    </row>
    <row r="1194" spans="2:6" ht="27">
      <c r="B1194" s="81" t="s">
        <v>9460</v>
      </c>
      <c r="C1194" s="81" t="s">
        <v>12073</v>
      </c>
      <c r="D1194" s="82" t="s">
        <v>6860</v>
      </c>
      <c r="E1194" s="85" t="s">
        <v>6284</v>
      </c>
      <c r="F1194" s="83">
        <v>13.71</v>
      </c>
    </row>
    <row r="1195" spans="2:6">
      <c r="B1195" s="81" t="s">
        <v>9461</v>
      </c>
      <c r="C1195" s="81" t="s">
        <v>12074</v>
      </c>
      <c r="D1195" s="82" t="s">
        <v>6861</v>
      </c>
      <c r="E1195" s="85" t="s">
        <v>6284</v>
      </c>
      <c r="F1195" s="83">
        <v>13.71</v>
      </c>
    </row>
    <row r="1196" spans="2:6">
      <c r="B1196" s="81" t="s">
        <v>9462</v>
      </c>
      <c r="C1196" s="81" t="s">
        <v>6226</v>
      </c>
      <c r="D1196" s="82" t="s">
        <v>6227</v>
      </c>
      <c r="E1196" s="85" t="s">
        <v>6284</v>
      </c>
      <c r="F1196" s="83">
        <v>11.96</v>
      </c>
    </row>
    <row r="1197" spans="2:6" ht="27">
      <c r="B1197" s="81" t="s">
        <v>9463</v>
      </c>
      <c r="C1197" s="81" t="s">
        <v>12075</v>
      </c>
      <c r="D1197" s="82" t="s">
        <v>6862</v>
      </c>
      <c r="E1197" s="85" t="s">
        <v>6284</v>
      </c>
      <c r="F1197" s="83">
        <v>6.93</v>
      </c>
    </row>
    <row r="1198" spans="2:6">
      <c r="B1198" s="81" t="s">
        <v>9464</v>
      </c>
      <c r="C1198" s="81" t="s">
        <v>12076</v>
      </c>
      <c r="D1198" s="82" t="s">
        <v>6863</v>
      </c>
      <c r="E1198" s="85" t="s">
        <v>6284</v>
      </c>
      <c r="F1198" s="83">
        <v>21.32</v>
      </c>
    </row>
    <row r="1199" spans="2:6">
      <c r="B1199" s="81" t="s">
        <v>9465</v>
      </c>
      <c r="C1199" s="81" t="s">
        <v>12077</v>
      </c>
      <c r="D1199" s="82" t="s">
        <v>6864</v>
      </c>
      <c r="E1199" s="85" t="s">
        <v>6284</v>
      </c>
      <c r="F1199" s="83">
        <v>10.65</v>
      </c>
    </row>
    <row r="1200" spans="2:6">
      <c r="B1200" s="81" t="s">
        <v>9466</v>
      </c>
      <c r="C1200" s="81" t="s">
        <v>12078</v>
      </c>
      <c r="D1200" s="82" t="s">
        <v>6864</v>
      </c>
      <c r="E1200" s="85" t="s">
        <v>6284</v>
      </c>
      <c r="F1200" s="83">
        <v>10.65</v>
      </c>
    </row>
    <row r="1201" spans="2:6" ht="27">
      <c r="B1201" s="81" t="s">
        <v>9467</v>
      </c>
      <c r="C1201" s="81" t="s">
        <v>12079</v>
      </c>
      <c r="D1201" s="82" t="s">
        <v>6865</v>
      </c>
      <c r="E1201" s="85" t="s">
        <v>6284</v>
      </c>
      <c r="F1201" s="83">
        <v>10.65</v>
      </c>
    </row>
    <row r="1202" spans="2:6">
      <c r="B1202" s="81" t="s">
        <v>9468</v>
      </c>
      <c r="C1202" s="81" t="s">
        <v>12080</v>
      </c>
      <c r="D1202" s="82" t="s">
        <v>6866</v>
      </c>
      <c r="E1202" s="85" t="s">
        <v>6284</v>
      </c>
      <c r="F1202" s="83">
        <v>10.8</v>
      </c>
    </row>
    <row r="1203" spans="2:6" ht="27">
      <c r="B1203" s="81" t="s">
        <v>9469</v>
      </c>
      <c r="C1203" s="81" t="s">
        <v>12081</v>
      </c>
      <c r="D1203" s="82" t="s">
        <v>6867</v>
      </c>
      <c r="E1203" s="85" t="s">
        <v>6284</v>
      </c>
      <c r="F1203" s="83">
        <v>12.18</v>
      </c>
    </row>
    <row r="1204" spans="2:6">
      <c r="B1204" s="81" t="s">
        <v>9470</v>
      </c>
      <c r="C1204" s="81" t="s">
        <v>12082</v>
      </c>
      <c r="D1204" s="82" t="s">
        <v>6868</v>
      </c>
      <c r="E1204" s="85" t="s">
        <v>6284</v>
      </c>
      <c r="F1204" s="83">
        <v>15.71</v>
      </c>
    </row>
    <row r="1205" spans="2:6" ht="27">
      <c r="B1205" s="81" t="s">
        <v>9471</v>
      </c>
      <c r="C1205" s="81" t="s">
        <v>12083</v>
      </c>
      <c r="D1205" s="82" t="s">
        <v>6869</v>
      </c>
      <c r="E1205" s="85" t="s">
        <v>6284</v>
      </c>
      <c r="F1205" s="83">
        <v>18.27</v>
      </c>
    </row>
    <row r="1206" spans="2:6">
      <c r="B1206" s="81" t="s">
        <v>9472</v>
      </c>
      <c r="C1206" s="81" t="s">
        <v>12084</v>
      </c>
      <c r="D1206" s="82" t="s">
        <v>6870</v>
      </c>
      <c r="E1206" s="85" t="s">
        <v>6284</v>
      </c>
      <c r="F1206" s="83">
        <v>13.71</v>
      </c>
    </row>
    <row r="1207" spans="2:6">
      <c r="B1207" s="81" t="s">
        <v>9473</v>
      </c>
      <c r="C1207" s="81" t="s">
        <v>12085</v>
      </c>
      <c r="D1207" s="82" t="s">
        <v>6871</v>
      </c>
      <c r="E1207" s="85" t="s">
        <v>6284</v>
      </c>
      <c r="F1207" s="83">
        <v>15.23</v>
      </c>
    </row>
    <row r="1208" spans="2:6">
      <c r="B1208" s="81" t="s">
        <v>9474</v>
      </c>
      <c r="C1208" s="81" t="s">
        <v>12086</v>
      </c>
      <c r="D1208" s="82" t="s">
        <v>6872</v>
      </c>
      <c r="E1208" s="85" t="s">
        <v>6284</v>
      </c>
      <c r="F1208" s="83">
        <v>6.09</v>
      </c>
    </row>
    <row r="1209" spans="2:6">
      <c r="B1209" s="81" t="s">
        <v>9475</v>
      </c>
      <c r="C1209" s="81" t="s">
        <v>12087</v>
      </c>
      <c r="D1209" s="82" t="s">
        <v>6873</v>
      </c>
      <c r="E1209" s="85" t="s">
        <v>6284</v>
      </c>
      <c r="F1209" s="83">
        <v>10.65</v>
      </c>
    </row>
    <row r="1210" spans="2:6" ht="27">
      <c r="B1210" s="81" t="s">
        <v>9476</v>
      </c>
      <c r="C1210" s="81" t="s">
        <v>12088</v>
      </c>
      <c r="D1210" s="82" t="s">
        <v>6874</v>
      </c>
      <c r="E1210" s="85" t="s">
        <v>6284</v>
      </c>
      <c r="F1210" s="83">
        <v>7.39</v>
      </c>
    </row>
    <row r="1211" spans="2:6" ht="27">
      <c r="B1211" s="81" t="s">
        <v>9477</v>
      </c>
      <c r="C1211" s="81" t="s">
        <v>12089</v>
      </c>
      <c r="D1211" s="82" t="s">
        <v>6875</v>
      </c>
      <c r="E1211" s="85" t="s">
        <v>6284</v>
      </c>
      <c r="F1211" s="83">
        <v>12.18</v>
      </c>
    </row>
    <row r="1212" spans="2:6" ht="27">
      <c r="B1212" s="81" t="s">
        <v>9478</v>
      </c>
      <c r="C1212" s="81" t="s">
        <v>12090</v>
      </c>
      <c r="D1212" s="82" t="s">
        <v>6876</v>
      </c>
      <c r="E1212" s="85" t="s">
        <v>6284</v>
      </c>
      <c r="F1212" s="83">
        <v>18.27</v>
      </c>
    </row>
    <row r="1213" spans="2:6">
      <c r="B1213" s="81" t="s">
        <v>9479</v>
      </c>
      <c r="C1213" s="81" t="s">
        <v>12091</v>
      </c>
      <c r="D1213" s="82" t="s">
        <v>6877</v>
      </c>
      <c r="E1213" s="85" t="s">
        <v>6462</v>
      </c>
      <c r="F1213" s="83">
        <v>1.82</v>
      </c>
    </row>
    <row r="1214" spans="2:6">
      <c r="B1214" s="81" t="s">
        <v>9480</v>
      </c>
      <c r="C1214" s="81" t="s">
        <v>12092</v>
      </c>
      <c r="D1214" s="82" t="s">
        <v>6878</v>
      </c>
      <c r="E1214" s="85" t="s">
        <v>6284</v>
      </c>
      <c r="F1214" s="83">
        <v>12.18</v>
      </c>
    </row>
    <row r="1215" spans="2:6">
      <c r="B1215" s="81" t="s">
        <v>9481</v>
      </c>
      <c r="C1215" s="81" t="s">
        <v>12093</v>
      </c>
      <c r="D1215" s="82" t="s">
        <v>6879</v>
      </c>
      <c r="E1215" s="85" t="s">
        <v>6284</v>
      </c>
      <c r="F1215" s="83">
        <v>10.65</v>
      </c>
    </row>
    <row r="1216" spans="2:6">
      <c r="B1216" s="81" t="s">
        <v>9482</v>
      </c>
      <c r="C1216" s="81" t="s">
        <v>12094</v>
      </c>
      <c r="D1216" s="82" t="s">
        <v>6880</v>
      </c>
      <c r="E1216" s="85" t="s">
        <v>6462</v>
      </c>
      <c r="F1216" s="83">
        <v>6.09</v>
      </c>
    </row>
    <row r="1217" spans="2:6" ht="27">
      <c r="B1217" s="81" t="s">
        <v>9483</v>
      </c>
      <c r="C1217" s="81" t="s">
        <v>12095</v>
      </c>
      <c r="D1217" s="82" t="s">
        <v>16996</v>
      </c>
      <c r="E1217" s="85" t="s">
        <v>6219</v>
      </c>
      <c r="F1217" s="83">
        <v>39.32</v>
      </c>
    </row>
    <row r="1218" spans="2:6">
      <c r="B1218" s="81" t="s">
        <v>9484</v>
      </c>
      <c r="C1218" s="81" t="s">
        <v>12096</v>
      </c>
      <c r="D1218" s="82" t="s">
        <v>6881</v>
      </c>
      <c r="E1218" s="85" t="s">
        <v>6462</v>
      </c>
      <c r="F1218" s="83">
        <v>36.24</v>
      </c>
    </row>
    <row r="1219" spans="2:6">
      <c r="B1219" s="81" t="s">
        <v>9485</v>
      </c>
      <c r="C1219" s="81" t="s">
        <v>12097</v>
      </c>
      <c r="D1219" s="82" t="s">
        <v>16997</v>
      </c>
      <c r="E1219" s="85" t="s">
        <v>6284</v>
      </c>
      <c r="F1219" s="83">
        <v>9.1300000000000008</v>
      </c>
    </row>
    <row r="1220" spans="2:6">
      <c r="B1220" s="81" t="s">
        <v>9486</v>
      </c>
      <c r="C1220" s="81" t="s">
        <v>12098</v>
      </c>
      <c r="D1220" s="82" t="s">
        <v>6882</v>
      </c>
      <c r="E1220" s="85" t="s">
        <v>6761</v>
      </c>
      <c r="F1220" s="83">
        <v>2.2200000000000002</v>
      </c>
    </row>
    <row r="1221" spans="2:6">
      <c r="B1221" s="81" t="s">
        <v>9487</v>
      </c>
      <c r="C1221" s="81" t="s">
        <v>12099</v>
      </c>
      <c r="D1221" s="82" t="s">
        <v>6883</v>
      </c>
      <c r="E1221" s="85" t="s">
        <v>6284</v>
      </c>
      <c r="F1221" s="83">
        <v>35.130000000000003</v>
      </c>
    </row>
    <row r="1222" spans="2:6">
      <c r="B1222" s="81" t="s">
        <v>9488</v>
      </c>
      <c r="C1222" s="81" t="s">
        <v>12100</v>
      </c>
      <c r="D1222" s="82" t="s">
        <v>6884</v>
      </c>
      <c r="E1222" s="85" t="s">
        <v>6462</v>
      </c>
      <c r="F1222" s="83">
        <v>6.09</v>
      </c>
    </row>
    <row r="1223" spans="2:6">
      <c r="B1223" s="81" t="s">
        <v>9489</v>
      </c>
      <c r="C1223" s="81" t="s">
        <v>6224</v>
      </c>
      <c r="D1223" s="82" t="s">
        <v>6225</v>
      </c>
      <c r="E1223" s="85" t="s">
        <v>6284</v>
      </c>
      <c r="F1223" s="83">
        <v>12.18</v>
      </c>
    </row>
    <row r="1224" spans="2:6">
      <c r="B1224" s="81" t="s">
        <v>9490</v>
      </c>
      <c r="C1224" s="81" t="s">
        <v>12101</v>
      </c>
      <c r="D1224" s="82" t="s">
        <v>6885</v>
      </c>
      <c r="E1224" s="85" t="s">
        <v>6462</v>
      </c>
      <c r="F1224" s="83">
        <v>1.87</v>
      </c>
    </row>
    <row r="1225" spans="2:6" ht="27">
      <c r="B1225" s="81" t="s">
        <v>9491</v>
      </c>
      <c r="C1225" s="81" t="s">
        <v>12102</v>
      </c>
      <c r="D1225" s="82" t="s">
        <v>6886</v>
      </c>
      <c r="E1225" s="85" t="s">
        <v>6462</v>
      </c>
      <c r="F1225" s="83">
        <v>1.87</v>
      </c>
    </row>
    <row r="1226" spans="2:6">
      <c r="B1226" s="81" t="s">
        <v>9492</v>
      </c>
      <c r="C1226" s="81" t="s">
        <v>12103</v>
      </c>
      <c r="D1226" s="82" t="s">
        <v>6887</v>
      </c>
      <c r="E1226" s="85" t="s">
        <v>6462</v>
      </c>
      <c r="F1226" s="83">
        <v>3.8</v>
      </c>
    </row>
    <row r="1227" spans="2:6">
      <c r="B1227" s="81" t="s">
        <v>9493</v>
      </c>
      <c r="C1227" s="81" t="s">
        <v>12104</v>
      </c>
      <c r="D1227" s="82" t="s">
        <v>6888</v>
      </c>
      <c r="E1227" s="85" t="s">
        <v>6595</v>
      </c>
      <c r="F1227" s="83">
        <v>10.94</v>
      </c>
    </row>
    <row r="1228" spans="2:6">
      <c r="B1228" s="81" t="s">
        <v>9494</v>
      </c>
      <c r="C1228" s="81" t="s">
        <v>12105</v>
      </c>
      <c r="D1228" s="82" t="s">
        <v>6889</v>
      </c>
      <c r="E1228" s="85" t="s">
        <v>6284</v>
      </c>
      <c r="F1228" s="83">
        <v>6.09</v>
      </c>
    </row>
    <row r="1229" spans="2:6">
      <c r="B1229" s="81" t="s">
        <v>9495</v>
      </c>
      <c r="C1229" s="81" t="s">
        <v>12106</v>
      </c>
      <c r="D1229" s="82" t="s">
        <v>6890</v>
      </c>
      <c r="E1229" s="85" t="s">
        <v>6284</v>
      </c>
      <c r="F1229" s="83">
        <v>31.21</v>
      </c>
    </row>
    <row r="1230" spans="2:6">
      <c r="B1230" s="81" t="s">
        <v>9496</v>
      </c>
      <c r="C1230" s="81" t="s">
        <v>12107</v>
      </c>
      <c r="D1230" s="82" t="s">
        <v>6891</v>
      </c>
      <c r="E1230" s="85" t="s">
        <v>6595</v>
      </c>
      <c r="F1230" s="83">
        <v>32.18</v>
      </c>
    </row>
    <row r="1231" spans="2:6">
      <c r="B1231" s="81" t="s">
        <v>9497</v>
      </c>
      <c r="C1231" s="81" t="s">
        <v>12108</v>
      </c>
      <c r="D1231" s="82" t="s">
        <v>6892</v>
      </c>
      <c r="E1231" s="85" t="s">
        <v>6595</v>
      </c>
      <c r="F1231" s="83">
        <v>50.47</v>
      </c>
    </row>
    <row r="1232" spans="2:6">
      <c r="B1232" s="81" t="s">
        <v>9498</v>
      </c>
      <c r="C1232" s="81" t="s">
        <v>12109</v>
      </c>
      <c r="D1232" s="82" t="s">
        <v>6893</v>
      </c>
      <c r="E1232" s="85" t="s">
        <v>6595</v>
      </c>
      <c r="F1232" s="83">
        <v>12.87</v>
      </c>
    </row>
    <row r="1233" spans="2:6">
      <c r="B1233" s="81" t="s">
        <v>9499</v>
      </c>
      <c r="C1233" s="81" t="s">
        <v>12110</v>
      </c>
      <c r="D1233" s="82" t="s">
        <v>6894</v>
      </c>
      <c r="E1233" s="85" t="s">
        <v>6595</v>
      </c>
      <c r="F1233" s="83">
        <v>8.0399999999999991</v>
      </c>
    </row>
    <row r="1234" spans="2:6">
      <c r="B1234" s="81" t="s">
        <v>9500</v>
      </c>
      <c r="C1234" s="81" t="s">
        <v>12111</v>
      </c>
      <c r="D1234" s="82" t="s">
        <v>6895</v>
      </c>
      <c r="E1234" s="85" t="s">
        <v>6595</v>
      </c>
      <c r="F1234" s="83">
        <v>10.54</v>
      </c>
    </row>
    <row r="1235" spans="2:6">
      <c r="B1235" s="81" t="s">
        <v>9501</v>
      </c>
      <c r="C1235" s="81" t="s">
        <v>12112</v>
      </c>
      <c r="D1235" s="82" t="s">
        <v>6896</v>
      </c>
      <c r="E1235" s="85" t="s">
        <v>6462</v>
      </c>
      <c r="F1235" s="83">
        <v>19.04</v>
      </c>
    </row>
    <row r="1236" spans="2:6">
      <c r="B1236" s="81" t="s">
        <v>9502</v>
      </c>
      <c r="C1236" s="81" t="s">
        <v>12113</v>
      </c>
      <c r="D1236" s="82" t="s">
        <v>6897</v>
      </c>
      <c r="E1236" s="85" t="s">
        <v>6462</v>
      </c>
      <c r="F1236" s="83">
        <v>7.61</v>
      </c>
    </row>
    <row r="1237" spans="2:6">
      <c r="B1237" s="81" t="s">
        <v>9503</v>
      </c>
      <c r="C1237" s="81" t="s">
        <v>12114</v>
      </c>
      <c r="D1237" s="82" t="s">
        <v>6898</v>
      </c>
      <c r="E1237" s="85" t="s">
        <v>6595</v>
      </c>
      <c r="F1237" s="83">
        <v>11.7</v>
      </c>
    </row>
    <row r="1238" spans="2:6">
      <c r="B1238" s="81" t="s">
        <v>9504</v>
      </c>
      <c r="C1238" s="81" t="s">
        <v>12115</v>
      </c>
      <c r="D1238" s="82" t="s">
        <v>6899</v>
      </c>
      <c r="E1238" s="85" t="s">
        <v>6595</v>
      </c>
      <c r="F1238" s="83">
        <v>12.28</v>
      </c>
    </row>
    <row r="1239" spans="2:6">
      <c r="B1239" s="81" t="s">
        <v>9505</v>
      </c>
      <c r="C1239" s="81" t="s">
        <v>12116</v>
      </c>
      <c r="D1239" s="82" t="s">
        <v>6900</v>
      </c>
      <c r="E1239" s="85" t="s">
        <v>6595</v>
      </c>
      <c r="F1239" s="83">
        <v>80.45</v>
      </c>
    </row>
    <row r="1240" spans="2:6">
      <c r="B1240" s="81" t="s">
        <v>9506</v>
      </c>
      <c r="C1240" s="81" t="s">
        <v>12117</v>
      </c>
      <c r="D1240" s="82" t="s">
        <v>6901</v>
      </c>
      <c r="E1240" s="85" t="s">
        <v>6595</v>
      </c>
      <c r="F1240" s="83">
        <v>63.1</v>
      </c>
    </row>
    <row r="1241" spans="2:6" ht="27">
      <c r="B1241" s="81" t="s">
        <v>9507</v>
      </c>
      <c r="C1241" s="81" t="s">
        <v>12118</v>
      </c>
      <c r="D1241" s="82" t="s">
        <v>6902</v>
      </c>
      <c r="E1241" s="85" t="s">
        <v>6284</v>
      </c>
      <c r="F1241" s="83">
        <v>9.1300000000000008</v>
      </c>
    </row>
    <row r="1242" spans="2:6">
      <c r="B1242" s="81" t="s">
        <v>9508</v>
      </c>
      <c r="C1242" s="81" t="s">
        <v>12119</v>
      </c>
      <c r="D1242" s="82" t="s">
        <v>6903</v>
      </c>
      <c r="E1242" s="85" t="s">
        <v>6284</v>
      </c>
      <c r="F1242" s="83">
        <v>12.94</v>
      </c>
    </row>
    <row r="1243" spans="2:6">
      <c r="B1243" s="81" t="s">
        <v>9509</v>
      </c>
      <c r="C1243" s="81" t="s">
        <v>12120</v>
      </c>
      <c r="D1243" s="82" t="s">
        <v>6904</v>
      </c>
      <c r="E1243" s="85" t="s">
        <v>6284</v>
      </c>
      <c r="F1243" s="83">
        <v>19.489999999999998</v>
      </c>
    </row>
    <row r="1244" spans="2:6">
      <c r="B1244" s="81" t="s">
        <v>9510</v>
      </c>
      <c r="C1244" s="81" t="s">
        <v>12121</v>
      </c>
      <c r="D1244" s="82" t="s">
        <v>6905</v>
      </c>
      <c r="E1244" s="85" t="s">
        <v>6462</v>
      </c>
      <c r="F1244" s="83">
        <v>4.25</v>
      </c>
    </row>
    <row r="1245" spans="2:6" ht="27">
      <c r="B1245" s="81" t="s">
        <v>9511</v>
      </c>
      <c r="C1245" s="81" t="s">
        <v>12122</v>
      </c>
      <c r="D1245" s="82" t="s">
        <v>6906</v>
      </c>
      <c r="E1245" s="85" t="s">
        <v>6284</v>
      </c>
      <c r="F1245" s="83">
        <v>9.1300000000000008</v>
      </c>
    </row>
    <row r="1246" spans="2:6" ht="27">
      <c r="B1246" s="81" t="s">
        <v>9512</v>
      </c>
      <c r="C1246" s="81" t="s">
        <v>12123</v>
      </c>
      <c r="D1246" s="82" t="s">
        <v>6907</v>
      </c>
      <c r="E1246" s="85" t="s">
        <v>6284</v>
      </c>
      <c r="F1246" s="83">
        <v>15.23</v>
      </c>
    </row>
    <row r="1247" spans="2:6">
      <c r="B1247" s="81" t="s">
        <v>9513</v>
      </c>
      <c r="C1247" s="81" t="s">
        <v>12124</v>
      </c>
      <c r="D1247" s="82" t="s">
        <v>6908</v>
      </c>
      <c r="E1247" s="85" t="s">
        <v>6284</v>
      </c>
      <c r="F1247" s="83">
        <v>4.96</v>
      </c>
    </row>
    <row r="1248" spans="2:6">
      <c r="B1248" s="81" t="s">
        <v>9514</v>
      </c>
      <c r="C1248" s="81" t="s">
        <v>12125</v>
      </c>
      <c r="D1248" s="82" t="s">
        <v>6909</v>
      </c>
      <c r="E1248" s="85" t="s">
        <v>6284</v>
      </c>
      <c r="F1248" s="83">
        <v>8.3699999999999992</v>
      </c>
    </row>
    <row r="1249" spans="2:6">
      <c r="B1249" s="81" t="s">
        <v>9515</v>
      </c>
      <c r="C1249" s="81" t="s">
        <v>12126</v>
      </c>
      <c r="D1249" s="82" t="s">
        <v>6910</v>
      </c>
      <c r="E1249" s="85" t="s">
        <v>6284</v>
      </c>
      <c r="F1249" s="83">
        <v>9.89</v>
      </c>
    </row>
    <row r="1250" spans="2:6">
      <c r="B1250" s="81" t="s">
        <v>9516</v>
      </c>
      <c r="C1250" s="81" t="s">
        <v>12127</v>
      </c>
      <c r="D1250" s="82" t="s">
        <v>6911</v>
      </c>
      <c r="E1250" s="85" t="s">
        <v>6284</v>
      </c>
      <c r="F1250" s="83">
        <v>9.1300000000000008</v>
      </c>
    </row>
    <row r="1251" spans="2:6">
      <c r="B1251" s="81" t="s">
        <v>9517</v>
      </c>
      <c r="C1251" s="81" t="s">
        <v>12128</v>
      </c>
      <c r="D1251" s="82" t="s">
        <v>6912</v>
      </c>
      <c r="E1251" s="85" t="s">
        <v>6462</v>
      </c>
      <c r="F1251" s="83">
        <v>5.35</v>
      </c>
    </row>
    <row r="1252" spans="2:6">
      <c r="B1252" s="81" t="s">
        <v>9518</v>
      </c>
      <c r="C1252" s="81" t="s">
        <v>12129</v>
      </c>
      <c r="D1252" s="82" t="s">
        <v>6913</v>
      </c>
      <c r="E1252" s="85" t="s">
        <v>6462</v>
      </c>
      <c r="F1252" s="83">
        <v>5.75</v>
      </c>
    </row>
    <row r="1253" spans="2:6">
      <c r="B1253" s="81" t="s">
        <v>9519</v>
      </c>
      <c r="C1253" s="81" t="s">
        <v>12130</v>
      </c>
      <c r="D1253" s="82" t="s">
        <v>6914</v>
      </c>
      <c r="E1253" s="85" t="s">
        <v>6462</v>
      </c>
      <c r="F1253" s="83">
        <v>11.17</v>
      </c>
    </row>
    <row r="1254" spans="2:6" ht="27">
      <c r="B1254" s="81" t="s">
        <v>9520</v>
      </c>
      <c r="C1254" s="81" t="s">
        <v>12131</v>
      </c>
      <c r="D1254" s="82" t="s">
        <v>6915</v>
      </c>
      <c r="E1254" s="85" t="s">
        <v>6462</v>
      </c>
      <c r="F1254" s="83">
        <v>11.17</v>
      </c>
    </row>
    <row r="1255" spans="2:6">
      <c r="B1255" s="81" t="s">
        <v>9521</v>
      </c>
      <c r="C1255" s="81" t="s">
        <v>12132</v>
      </c>
      <c r="D1255" s="82" t="s">
        <v>6916</v>
      </c>
      <c r="E1255" s="85" t="s">
        <v>6284</v>
      </c>
      <c r="F1255" s="83">
        <v>2</v>
      </c>
    </row>
    <row r="1256" spans="2:6">
      <c r="B1256" s="81">
        <v>316</v>
      </c>
      <c r="C1256" s="81" t="s">
        <v>6590</v>
      </c>
      <c r="D1256" s="82" t="s">
        <v>6917</v>
      </c>
      <c r="E1256" s="85"/>
      <c r="F1256" s="83"/>
    </row>
    <row r="1257" spans="2:6">
      <c r="B1257" s="81" t="s">
        <v>9522</v>
      </c>
      <c r="C1257" s="81" t="s">
        <v>12133</v>
      </c>
      <c r="D1257" s="82" t="s">
        <v>6918</v>
      </c>
      <c r="E1257" s="85" t="s">
        <v>6595</v>
      </c>
      <c r="F1257" s="83">
        <v>114.51</v>
      </c>
    </row>
    <row r="1258" spans="2:6">
      <c r="B1258" s="81" t="s">
        <v>9523</v>
      </c>
      <c r="C1258" s="81" t="s">
        <v>12134</v>
      </c>
      <c r="D1258" s="82" t="s">
        <v>6919</v>
      </c>
      <c r="E1258" s="85" t="s">
        <v>6284</v>
      </c>
      <c r="F1258" s="83">
        <v>247.01</v>
      </c>
    </row>
    <row r="1259" spans="2:6">
      <c r="B1259" s="81" t="s">
        <v>9524</v>
      </c>
      <c r="C1259" s="81" t="s">
        <v>12135</v>
      </c>
      <c r="D1259" s="82" t="s">
        <v>6920</v>
      </c>
      <c r="E1259" s="85" t="s">
        <v>6284</v>
      </c>
      <c r="F1259" s="83">
        <v>176.97</v>
      </c>
    </row>
    <row r="1260" spans="2:6" ht="27">
      <c r="B1260" s="81" t="s">
        <v>9525</v>
      </c>
      <c r="C1260" s="81" t="s">
        <v>12136</v>
      </c>
      <c r="D1260" s="82" t="s">
        <v>6921</v>
      </c>
      <c r="E1260" s="85" t="s">
        <v>6284</v>
      </c>
      <c r="F1260" s="83">
        <v>535.03</v>
      </c>
    </row>
    <row r="1261" spans="2:6">
      <c r="B1261" s="81" t="s">
        <v>9526</v>
      </c>
      <c r="C1261" s="81" t="s">
        <v>12137</v>
      </c>
      <c r="D1261" s="82" t="s">
        <v>6922</v>
      </c>
      <c r="E1261" s="85" t="s">
        <v>6284</v>
      </c>
      <c r="F1261" s="83">
        <v>471.83</v>
      </c>
    </row>
    <row r="1262" spans="2:6">
      <c r="B1262" s="81" t="s">
        <v>9527</v>
      </c>
      <c r="C1262" s="81" t="s">
        <v>12138</v>
      </c>
      <c r="D1262" s="82" t="s">
        <v>6923</v>
      </c>
      <c r="E1262" s="85" t="s">
        <v>6284</v>
      </c>
      <c r="F1262" s="83">
        <v>359.76</v>
      </c>
    </row>
    <row r="1263" spans="2:6">
      <c r="B1263" s="81">
        <v>317</v>
      </c>
      <c r="C1263" s="81" t="s">
        <v>6590</v>
      </c>
      <c r="D1263" s="82" t="s">
        <v>6924</v>
      </c>
      <c r="E1263" s="85"/>
      <c r="F1263" s="83"/>
    </row>
    <row r="1264" spans="2:6">
      <c r="B1264" s="81" t="s">
        <v>9528</v>
      </c>
      <c r="C1264" s="81" t="s">
        <v>12139</v>
      </c>
      <c r="D1264" s="82" t="s">
        <v>6925</v>
      </c>
      <c r="E1264" s="85" t="s">
        <v>6761</v>
      </c>
      <c r="F1264" s="83">
        <v>100</v>
      </c>
    </row>
    <row r="1265" spans="2:6">
      <c r="B1265" s="81" t="s">
        <v>9529</v>
      </c>
      <c r="C1265" s="81" t="s">
        <v>12140</v>
      </c>
      <c r="D1265" s="82" t="s">
        <v>6926</v>
      </c>
      <c r="E1265" s="85" t="s">
        <v>6284</v>
      </c>
      <c r="F1265" s="83">
        <v>92.34</v>
      </c>
    </row>
    <row r="1266" spans="2:6">
      <c r="B1266" s="81" t="s">
        <v>9530</v>
      </c>
      <c r="C1266" s="81" t="s">
        <v>12141</v>
      </c>
      <c r="D1266" s="82" t="s">
        <v>6927</v>
      </c>
      <c r="E1266" s="85" t="s">
        <v>6284</v>
      </c>
      <c r="F1266" s="83">
        <v>92.34</v>
      </c>
    </row>
    <row r="1267" spans="2:6">
      <c r="B1267" s="81" t="s">
        <v>9531</v>
      </c>
      <c r="C1267" s="81" t="s">
        <v>12142</v>
      </c>
      <c r="D1267" s="82" t="s">
        <v>6928</v>
      </c>
      <c r="E1267" s="85" t="s">
        <v>6595</v>
      </c>
      <c r="F1267" s="83">
        <v>1074.6300000000001</v>
      </c>
    </row>
    <row r="1268" spans="2:6">
      <c r="B1268" s="81">
        <v>318</v>
      </c>
      <c r="C1268" s="81" t="s">
        <v>6590</v>
      </c>
      <c r="D1268" s="82" t="s">
        <v>6929</v>
      </c>
      <c r="E1268" s="85"/>
      <c r="F1268" s="83"/>
    </row>
    <row r="1269" spans="2:6">
      <c r="B1269" s="81" t="s">
        <v>9532</v>
      </c>
      <c r="C1269" s="81" t="s">
        <v>12143</v>
      </c>
      <c r="D1269" s="82" t="s">
        <v>6930</v>
      </c>
      <c r="E1269" s="85" t="s">
        <v>6462</v>
      </c>
      <c r="F1269" s="83">
        <v>4530.25</v>
      </c>
    </row>
    <row r="1270" spans="2:6">
      <c r="B1270" s="81" t="s">
        <v>9533</v>
      </c>
      <c r="C1270" s="81" t="s">
        <v>12144</v>
      </c>
      <c r="D1270" s="82" t="s">
        <v>6931</v>
      </c>
      <c r="E1270" s="85" t="s">
        <v>6462</v>
      </c>
      <c r="F1270" s="83">
        <v>4704.6899999999996</v>
      </c>
    </row>
    <row r="1271" spans="2:6">
      <c r="B1271" s="81" t="s">
        <v>9534</v>
      </c>
      <c r="C1271" s="81" t="s">
        <v>12145</v>
      </c>
      <c r="D1271" s="82" t="s">
        <v>6932</v>
      </c>
      <c r="E1271" s="85" t="s">
        <v>6462</v>
      </c>
      <c r="F1271" s="83">
        <v>4878.74</v>
      </c>
    </row>
    <row r="1272" spans="2:6">
      <c r="B1272" s="81" t="s">
        <v>9535</v>
      </c>
      <c r="C1272" s="81" t="s">
        <v>12146</v>
      </c>
      <c r="D1272" s="82" t="s">
        <v>6933</v>
      </c>
      <c r="E1272" s="85" t="s">
        <v>6462</v>
      </c>
      <c r="F1272" s="83">
        <v>5056.79</v>
      </c>
    </row>
    <row r="1273" spans="2:6">
      <c r="B1273" s="81" t="s">
        <v>9536</v>
      </c>
      <c r="C1273" s="81" t="s">
        <v>12147</v>
      </c>
      <c r="D1273" s="82" t="s">
        <v>6934</v>
      </c>
      <c r="E1273" s="85" t="s">
        <v>6462</v>
      </c>
      <c r="F1273" s="83">
        <v>7212.18</v>
      </c>
    </row>
    <row r="1274" spans="2:6">
      <c r="B1274" s="81" t="s">
        <v>9537</v>
      </c>
      <c r="C1274" s="81" t="s">
        <v>12148</v>
      </c>
      <c r="D1274" s="82" t="s">
        <v>6935</v>
      </c>
      <c r="E1274" s="85" t="s">
        <v>6462</v>
      </c>
      <c r="F1274" s="83">
        <v>7434.81</v>
      </c>
    </row>
    <row r="1275" spans="2:6">
      <c r="B1275" s="81" t="s">
        <v>9538</v>
      </c>
      <c r="C1275" s="81" t="s">
        <v>12149</v>
      </c>
      <c r="D1275" s="82" t="s">
        <v>6936</v>
      </c>
      <c r="E1275" s="85" t="s">
        <v>6462</v>
      </c>
      <c r="F1275" s="83">
        <v>7650.14</v>
      </c>
    </row>
    <row r="1276" spans="2:6">
      <c r="B1276" s="81" t="s">
        <v>9539</v>
      </c>
      <c r="C1276" s="81" t="s">
        <v>12150</v>
      </c>
      <c r="D1276" s="82" t="s">
        <v>6937</v>
      </c>
      <c r="E1276" s="85" t="s">
        <v>6462</v>
      </c>
      <c r="F1276" s="83">
        <v>7884.89</v>
      </c>
    </row>
    <row r="1277" spans="2:6">
      <c r="B1277" s="81" t="s">
        <v>9540</v>
      </c>
      <c r="C1277" s="81" t="s">
        <v>12151</v>
      </c>
      <c r="D1277" s="82" t="s">
        <v>6938</v>
      </c>
      <c r="E1277" s="85" t="s">
        <v>6462</v>
      </c>
      <c r="F1277" s="83">
        <v>8149.31</v>
      </c>
    </row>
    <row r="1278" spans="2:6">
      <c r="B1278" s="81" t="s">
        <v>9541</v>
      </c>
      <c r="C1278" s="81" t="s">
        <v>12152</v>
      </c>
      <c r="D1278" s="82" t="s">
        <v>6939</v>
      </c>
      <c r="E1278" s="85" t="s">
        <v>6462</v>
      </c>
      <c r="F1278" s="83">
        <v>8425.2999999999993</v>
      </c>
    </row>
    <row r="1279" spans="2:6">
      <c r="B1279" s="81" t="s">
        <v>9542</v>
      </c>
      <c r="C1279" s="81" t="s">
        <v>12153</v>
      </c>
      <c r="D1279" s="82" t="s">
        <v>6940</v>
      </c>
      <c r="E1279" s="85" t="s">
        <v>6462</v>
      </c>
      <c r="F1279" s="83">
        <v>8681.64</v>
      </c>
    </row>
    <row r="1280" spans="2:6">
      <c r="B1280" s="81" t="s">
        <v>9543</v>
      </c>
      <c r="C1280" s="81" t="s">
        <v>12154</v>
      </c>
      <c r="D1280" s="82" t="s">
        <v>6941</v>
      </c>
      <c r="E1280" s="85" t="s">
        <v>6462</v>
      </c>
      <c r="F1280" s="83">
        <v>9011.02</v>
      </c>
    </row>
    <row r="1281" spans="2:6">
      <c r="B1281" s="81" t="s">
        <v>9544</v>
      </c>
      <c r="C1281" s="81" t="s">
        <v>12155</v>
      </c>
      <c r="D1281" s="82" t="s">
        <v>6942</v>
      </c>
      <c r="E1281" s="85" t="s">
        <v>6462</v>
      </c>
      <c r="F1281" s="83">
        <v>9265.0300000000007</v>
      </c>
    </row>
    <row r="1282" spans="2:6">
      <c r="B1282" s="81" t="s">
        <v>9545</v>
      </c>
      <c r="C1282" s="81" t="s">
        <v>12156</v>
      </c>
      <c r="D1282" s="82" t="s">
        <v>6943</v>
      </c>
      <c r="E1282" s="85" t="s">
        <v>6462</v>
      </c>
      <c r="F1282" s="83">
        <v>9540.77</v>
      </c>
    </row>
    <row r="1283" spans="2:6">
      <c r="B1283" s="81" t="s">
        <v>9546</v>
      </c>
      <c r="C1283" s="81" t="s">
        <v>12157</v>
      </c>
      <c r="D1283" s="82" t="s">
        <v>6944</v>
      </c>
      <c r="E1283" s="85" t="s">
        <v>6462</v>
      </c>
      <c r="F1283" s="83">
        <v>9819.65</v>
      </c>
    </row>
    <row r="1284" spans="2:6">
      <c r="B1284" s="81" t="s">
        <v>9547</v>
      </c>
      <c r="C1284" s="81" t="s">
        <v>12158</v>
      </c>
      <c r="D1284" s="82" t="s">
        <v>6945</v>
      </c>
      <c r="E1284" s="85" t="s">
        <v>6462</v>
      </c>
      <c r="F1284" s="83">
        <v>10053.27</v>
      </c>
    </row>
    <row r="1285" spans="2:6">
      <c r="B1285" s="81" t="s">
        <v>9548</v>
      </c>
      <c r="C1285" s="81" t="s">
        <v>12159</v>
      </c>
      <c r="D1285" s="82" t="s">
        <v>6946</v>
      </c>
      <c r="E1285" s="85" t="s">
        <v>6462</v>
      </c>
      <c r="F1285" s="83">
        <v>10302.219999999999</v>
      </c>
    </row>
    <row r="1286" spans="2:6">
      <c r="B1286" s="81" t="s">
        <v>9549</v>
      </c>
      <c r="C1286" s="81" t="s">
        <v>12160</v>
      </c>
      <c r="D1286" s="82" t="s">
        <v>6947</v>
      </c>
      <c r="E1286" s="85" t="s">
        <v>6462</v>
      </c>
      <c r="F1286" s="83">
        <v>10535.07</v>
      </c>
    </row>
    <row r="1287" spans="2:6">
      <c r="B1287" s="81" t="s">
        <v>9550</v>
      </c>
      <c r="C1287" s="81" t="s">
        <v>12161</v>
      </c>
      <c r="D1287" s="82" t="s">
        <v>6948</v>
      </c>
      <c r="E1287" s="85" t="s">
        <v>6462</v>
      </c>
      <c r="F1287" s="83">
        <v>10769.34</v>
      </c>
    </row>
    <row r="1288" spans="2:6">
      <c r="B1288" s="81" t="s">
        <v>9551</v>
      </c>
      <c r="C1288" s="81" t="s">
        <v>12162</v>
      </c>
      <c r="D1288" s="82" t="s">
        <v>6949</v>
      </c>
      <c r="E1288" s="85" t="s">
        <v>6595</v>
      </c>
      <c r="F1288" s="83">
        <v>1085.55</v>
      </c>
    </row>
    <row r="1289" spans="2:6">
      <c r="B1289" s="81" t="s">
        <v>9552</v>
      </c>
      <c r="C1289" s="81" t="s">
        <v>12163</v>
      </c>
      <c r="D1289" s="82" t="s">
        <v>6950</v>
      </c>
      <c r="E1289" s="85" t="s">
        <v>6595</v>
      </c>
      <c r="F1289" s="83">
        <v>1464.33</v>
      </c>
    </row>
    <row r="1290" spans="2:6">
      <c r="B1290" s="81" t="s">
        <v>9553</v>
      </c>
      <c r="C1290" s="81" t="s">
        <v>12164</v>
      </c>
      <c r="D1290" s="82" t="s">
        <v>6951</v>
      </c>
      <c r="E1290" s="85" t="s">
        <v>6595</v>
      </c>
      <c r="F1290" s="83">
        <v>1559.14</v>
      </c>
    </row>
    <row r="1291" spans="2:6">
      <c r="B1291" s="81" t="s">
        <v>9554</v>
      </c>
      <c r="C1291" s="81" t="s">
        <v>12165</v>
      </c>
      <c r="D1291" s="82" t="s">
        <v>6952</v>
      </c>
      <c r="E1291" s="85" t="s">
        <v>6595</v>
      </c>
      <c r="F1291" s="83">
        <v>1932.52</v>
      </c>
    </row>
    <row r="1292" spans="2:6">
      <c r="B1292" s="81" t="s">
        <v>9555</v>
      </c>
      <c r="C1292" s="81" t="s">
        <v>12166</v>
      </c>
      <c r="D1292" s="82" t="s">
        <v>6953</v>
      </c>
      <c r="E1292" s="85" t="s">
        <v>6595</v>
      </c>
      <c r="F1292" s="83">
        <v>2157.73</v>
      </c>
    </row>
    <row r="1293" spans="2:6">
      <c r="B1293" s="81" t="s">
        <v>9556</v>
      </c>
      <c r="C1293" s="81" t="s">
        <v>12167</v>
      </c>
      <c r="D1293" s="82" t="s">
        <v>6954</v>
      </c>
      <c r="E1293" s="85" t="s">
        <v>6595</v>
      </c>
      <c r="F1293" s="83">
        <v>691.46</v>
      </c>
    </row>
    <row r="1294" spans="2:6">
      <c r="B1294" s="81" t="s">
        <v>9557</v>
      </c>
      <c r="C1294" s="81" t="s">
        <v>12168</v>
      </c>
      <c r="D1294" s="82" t="s">
        <v>6955</v>
      </c>
      <c r="E1294" s="85" t="s">
        <v>6595</v>
      </c>
      <c r="F1294" s="83">
        <v>770.26</v>
      </c>
    </row>
    <row r="1295" spans="2:6">
      <c r="B1295" s="81" t="s">
        <v>9558</v>
      </c>
      <c r="C1295" s="81" t="s">
        <v>12169</v>
      </c>
      <c r="D1295" s="82" t="s">
        <v>6956</v>
      </c>
      <c r="E1295" s="85" t="s">
        <v>6595</v>
      </c>
      <c r="F1295" s="83">
        <v>840.66</v>
      </c>
    </row>
    <row r="1296" spans="2:6">
      <c r="B1296" s="81" t="s">
        <v>9559</v>
      </c>
      <c r="C1296" s="81" t="s">
        <v>12170</v>
      </c>
      <c r="D1296" s="82" t="s">
        <v>6957</v>
      </c>
      <c r="E1296" s="85" t="s">
        <v>6595</v>
      </c>
      <c r="F1296" s="83">
        <v>913.99</v>
      </c>
    </row>
    <row r="1297" spans="2:6">
      <c r="B1297" s="81" t="s">
        <v>9560</v>
      </c>
      <c r="C1297" s="81" t="s">
        <v>12171</v>
      </c>
      <c r="D1297" s="82" t="s">
        <v>6958</v>
      </c>
      <c r="E1297" s="85" t="s">
        <v>6595</v>
      </c>
      <c r="F1297" s="83">
        <v>995.35</v>
      </c>
    </row>
    <row r="1298" spans="2:6">
      <c r="B1298" s="81" t="s">
        <v>9561</v>
      </c>
      <c r="C1298" s="81" t="s">
        <v>12172</v>
      </c>
      <c r="D1298" s="82" t="s">
        <v>6959</v>
      </c>
      <c r="E1298" s="85" t="s">
        <v>6595</v>
      </c>
      <c r="F1298" s="83">
        <v>15.89</v>
      </c>
    </row>
    <row r="1299" spans="2:6" ht="27">
      <c r="B1299" s="81" t="s">
        <v>9562</v>
      </c>
      <c r="C1299" s="81" t="s">
        <v>12173</v>
      </c>
      <c r="D1299" s="82" t="s">
        <v>6960</v>
      </c>
      <c r="E1299" s="85" t="s">
        <v>6595</v>
      </c>
      <c r="F1299" s="83">
        <v>1370.67</v>
      </c>
    </row>
    <row r="1300" spans="2:6" ht="27">
      <c r="B1300" s="81" t="s">
        <v>6236</v>
      </c>
      <c r="C1300" s="81" t="s">
        <v>12174</v>
      </c>
      <c r="D1300" s="82" t="s">
        <v>6961</v>
      </c>
      <c r="E1300" s="85" t="s">
        <v>6595</v>
      </c>
      <c r="F1300" s="83">
        <v>1930.75</v>
      </c>
    </row>
    <row r="1301" spans="2:6" ht="27">
      <c r="B1301" s="81" t="s">
        <v>9563</v>
      </c>
      <c r="C1301" s="81" t="s">
        <v>12175</v>
      </c>
      <c r="D1301" s="82" t="s">
        <v>6962</v>
      </c>
      <c r="E1301" s="85" t="s">
        <v>6595</v>
      </c>
      <c r="F1301" s="83">
        <v>781.44</v>
      </c>
    </row>
    <row r="1302" spans="2:6">
      <c r="B1302" s="81" t="s">
        <v>9564</v>
      </c>
      <c r="C1302" s="81" t="s">
        <v>12176</v>
      </c>
      <c r="D1302" s="82" t="s">
        <v>6963</v>
      </c>
      <c r="E1302" s="85" t="s">
        <v>6595</v>
      </c>
      <c r="F1302" s="83">
        <v>894.85</v>
      </c>
    </row>
    <row r="1303" spans="2:6">
      <c r="B1303" s="81" t="s">
        <v>9565</v>
      </c>
      <c r="C1303" s="81" t="s">
        <v>12177</v>
      </c>
      <c r="D1303" s="82" t="s">
        <v>6964</v>
      </c>
      <c r="E1303" s="85" t="s">
        <v>6595</v>
      </c>
      <c r="F1303" s="83">
        <v>382.5</v>
      </c>
    </row>
    <row r="1304" spans="2:6" ht="27">
      <c r="B1304" s="81" t="s">
        <v>9566</v>
      </c>
      <c r="C1304" s="81" t="s">
        <v>12178</v>
      </c>
      <c r="D1304" s="82" t="s">
        <v>6965</v>
      </c>
      <c r="E1304" s="85" t="s">
        <v>6595</v>
      </c>
      <c r="F1304" s="83">
        <v>1022.87</v>
      </c>
    </row>
    <row r="1305" spans="2:6" ht="27">
      <c r="B1305" s="81" t="s">
        <v>9567</v>
      </c>
      <c r="C1305" s="81" t="s">
        <v>12179</v>
      </c>
      <c r="D1305" s="82" t="s">
        <v>6966</v>
      </c>
      <c r="E1305" s="85" t="s">
        <v>6595</v>
      </c>
      <c r="F1305" s="83">
        <v>1423.46</v>
      </c>
    </row>
    <row r="1306" spans="2:6">
      <c r="B1306" s="81" t="s">
        <v>9568</v>
      </c>
      <c r="C1306" s="81" t="s">
        <v>12180</v>
      </c>
      <c r="D1306" s="82" t="s">
        <v>6967</v>
      </c>
      <c r="E1306" s="85" t="s">
        <v>6595</v>
      </c>
      <c r="F1306" s="83">
        <v>1097.44</v>
      </c>
    </row>
    <row r="1307" spans="2:6" ht="27">
      <c r="B1307" s="81" t="s">
        <v>9569</v>
      </c>
      <c r="C1307" s="81" t="s">
        <v>12181</v>
      </c>
      <c r="D1307" s="82" t="s">
        <v>6968</v>
      </c>
      <c r="E1307" s="85" t="s">
        <v>6595</v>
      </c>
      <c r="F1307" s="83">
        <v>1295.56</v>
      </c>
    </row>
    <row r="1308" spans="2:6" ht="27">
      <c r="B1308" s="81" t="s">
        <v>9570</v>
      </c>
      <c r="C1308" s="81" t="s">
        <v>12182</v>
      </c>
      <c r="D1308" s="82" t="s">
        <v>6969</v>
      </c>
      <c r="E1308" s="85" t="s">
        <v>6595</v>
      </c>
      <c r="F1308" s="83">
        <v>1794.43</v>
      </c>
    </row>
    <row r="1309" spans="2:6" ht="27">
      <c r="B1309" s="81" t="s">
        <v>9571</v>
      </c>
      <c r="C1309" s="81" t="s">
        <v>12183</v>
      </c>
      <c r="D1309" s="82" t="s">
        <v>6970</v>
      </c>
      <c r="E1309" s="85" t="s">
        <v>6595</v>
      </c>
      <c r="F1309" s="83">
        <v>997.59</v>
      </c>
    </row>
    <row r="1310" spans="2:6" ht="27">
      <c r="B1310" s="81" t="s">
        <v>9572</v>
      </c>
      <c r="C1310" s="81" t="s">
        <v>12184</v>
      </c>
      <c r="D1310" s="82" t="s">
        <v>6971</v>
      </c>
      <c r="E1310" s="85" t="s">
        <v>6595</v>
      </c>
      <c r="F1310" s="83">
        <v>1451.66</v>
      </c>
    </row>
    <row r="1311" spans="2:6" ht="27">
      <c r="B1311" s="81" t="s">
        <v>9573</v>
      </c>
      <c r="C1311" s="81" t="s">
        <v>12185</v>
      </c>
      <c r="D1311" s="82" t="s">
        <v>6972</v>
      </c>
      <c r="E1311" s="85" t="s">
        <v>6595</v>
      </c>
      <c r="F1311" s="83">
        <v>545.32000000000005</v>
      </c>
    </row>
    <row r="1312" spans="2:6" ht="27">
      <c r="B1312" s="81" t="s">
        <v>9574</v>
      </c>
      <c r="C1312" s="81" t="s">
        <v>12186</v>
      </c>
      <c r="D1312" s="82" t="s">
        <v>6973</v>
      </c>
      <c r="E1312" s="85" t="s">
        <v>6595</v>
      </c>
      <c r="F1312" s="83">
        <v>796.03</v>
      </c>
    </row>
    <row r="1313" spans="2:6" ht="27">
      <c r="B1313" s="81" t="s">
        <v>9575</v>
      </c>
      <c r="C1313" s="81" t="s">
        <v>12187</v>
      </c>
      <c r="D1313" s="82" t="s">
        <v>6974</v>
      </c>
      <c r="E1313" s="85" t="s">
        <v>6595</v>
      </c>
      <c r="F1313" s="83">
        <v>992.68</v>
      </c>
    </row>
    <row r="1314" spans="2:6" ht="27">
      <c r="B1314" s="81" t="s">
        <v>9576</v>
      </c>
      <c r="C1314" s="81" t="s">
        <v>12188</v>
      </c>
      <c r="D1314" s="82" t="s">
        <v>6975</v>
      </c>
      <c r="E1314" s="85" t="s">
        <v>6595</v>
      </c>
      <c r="F1314" s="83">
        <v>1415.89</v>
      </c>
    </row>
    <row r="1315" spans="2:6" ht="27">
      <c r="B1315" s="81" t="s">
        <v>9577</v>
      </c>
      <c r="C1315" s="81" t="s">
        <v>12189</v>
      </c>
      <c r="D1315" s="82" t="s">
        <v>6976</v>
      </c>
      <c r="E1315" s="85" t="s">
        <v>6595</v>
      </c>
      <c r="F1315" s="83">
        <v>1255.6300000000001</v>
      </c>
    </row>
    <row r="1316" spans="2:6" ht="27">
      <c r="B1316" s="81" t="s">
        <v>9578</v>
      </c>
      <c r="C1316" s="81" t="s">
        <v>12190</v>
      </c>
      <c r="D1316" s="82" t="s">
        <v>6977</v>
      </c>
      <c r="E1316" s="85" t="s">
        <v>6595</v>
      </c>
      <c r="F1316" s="83">
        <v>1777.11</v>
      </c>
    </row>
    <row r="1317" spans="2:6">
      <c r="B1317" s="81" t="s">
        <v>9579</v>
      </c>
      <c r="C1317" s="81" t="s">
        <v>12191</v>
      </c>
      <c r="D1317" s="82" t="s">
        <v>6978</v>
      </c>
      <c r="E1317" s="85" t="s">
        <v>6595</v>
      </c>
      <c r="F1317" s="83">
        <v>854.64</v>
      </c>
    </row>
    <row r="1318" spans="2:6">
      <c r="B1318" s="81" t="s">
        <v>9580</v>
      </c>
      <c r="C1318" s="81" t="s">
        <v>12192</v>
      </c>
      <c r="D1318" s="82" t="s">
        <v>6979</v>
      </c>
      <c r="E1318" s="85" t="s">
        <v>6595</v>
      </c>
      <c r="F1318" s="83">
        <v>1364.29</v>
      </c>
    </row>
    <row r="1319" spans="2:6" ht="40.5">
      <c r="B1319" s="81" t="s">
        <v>16998</v>
      </c>
      <c r="C1319" s="81" t="s">
        <v>6590</v>
      </c>
      <c r="D1319" s="82" t="s">
        <v>16999</v>
      </c>
      <c r="E1319" s="85" t="s">
        <v>6462</v>
      </c>
      <c r="F1319" s="83">
        <v>38.82</v>
      </c>
    </row>
    <row r="1320" spans="2:6" ht="40.5">
      <c r="B1320" s="81" t="s">
        <v>17000</v>
      </c>
      <c r="C1320" s="81" t="s">
        <v>6590</v>
      </c>
      <c r="D1320" s="82" t="s">
        <v>17001</v>
      </c>
      <c r="E1320" s="85" t="s">
        <v>6462</v>
      </c>
      <c r="F1320" s="83">
        <v>71.09</v>
      </c>
    </row>
    <row r="1321" spans="2:6" ht="40.5">
      <c r="B1321" s="81" t="s">
        <v>17002</v>
      </c>
      <c r="C1321" s="81" t="s">
        <v>6590</v>
      </c>
      <c r="D1321" s="82" t="s">
        <v>17003</v>
      </c>
      <c r="E1321" s="85" t="s">
        <v>6462</v>
      </c>
      <c r="F1321" s="83">
        <v>49.82</v>
      </c>
    </row>
    <row r="1322" spans="2:6" ht="40.5">
      <c r="B1322" s="81" t="s">
        <v>17004</v>
      </c>
      <c r="C1322" s="81" t="s">
        <v>6590</v>
      </c>
      <c r="D1322" s="82" t="s">
        <v>17005</v>
      </c>
      <c r="E1322" s="85" t="s">
        <v>6462</v>
      </c>
      <c r="F1322" s="83">
        <v>87.27</v>
      </c>
    </row>
    <row r="1323" spans="2:6" ht="67.5">
      <c r="B1323" s="81" t="s">
        <v>17006</v>
      </c>
      <c r="C1323" s="81" t="s">
        <v>6590</v>
      </c>
      <c r="D1323" s="82" t="s">
        <v>17007</v>
      </c>
      <c r="E1323" s="85" t="s">
        <v>6462</v>
      </c>
      <c r="F1323" s="83">
        <v>162.72999999999999</v>
      </c>
    </row>
    <row r="1324" spans="2:6" ht="67.5">
      <c r="B1324" s="81" t="s">
        <v>17008</v>
      </c>
      <c r="C1324" s="81" t="s">
        <v>6590</v>
      </c>
      <c r="D1324" s="82" t="s">
        <v>17009</v>
      </c>
      <c r="E1324" s="85" t="s">
        <v>6462</v>
      </c>
      <c r="F1324" s="83">
        <v>91.54</v>
      </c>
    </row>
    <row r="1325" spans="2:6" ht="40.5">
      <c r="B1325" s="81" t="s">
        <v>17010</v>
      </c>
      <c r="C1325" s="81" t="s">
        <v>6590</v>
      </c>
      <c r="D1325" s="82" t="s">
        <v>17011</v>
      </c>
      <c r="E1325" s="85" t="s">
        <v>6462</v>
      </c>
      <c r="F1325" s="83">
        <v>65.88</v>
      </c>
    </row>
    <row r="1326" spans="2:6" ht="67.5">
      <c r="B1326" s="81" t="s">
        <v>17012</v>
      </c>
      <c r="C1326" s="81" t="s">
        <v>6590</v>
      </c>
      <c r="D1326" s="82" t="s">
        <v>17013</v>
      </c>
      <c r="E1326" s="85" t="s">
        <v>6462</v>
      </c>
      <c r="F1326" s="83">
        <v>210.47</v>
      </c>
    </row>
    <row r="1327" spans="2:6" ht="54">
      <c r="B1327" s="81" t="s">
        <v>17014</v>
      </c>
      <c r="C1327" s="81" t="s">
        <v>6590</v>
      </c>
      <c r="D1327" s="82" t="s">
        <v>17015</v>
      </c>
      <c r="E1327" s="85" t="s">
        <v>6462</v>
      </c>
      <c r="F1327" s="83">
        <v>139.28</v>
      </c>
    </row>
    <row r="1328" spans="2:6" ht="40.5">
      <c r="B1328" s="81" t="s">
        <v>17016</v>
      </c>
      <c r="C1328" s="81" t="s">
        <v>6590</v>
      </c>
      <c r="D1328" s="82" t="s">
        <v>17017</v>
      </c>
      <c r="E1328" s="85" t="s">
        <v>6462</v>
      </c>
      <c r="F1328" s="83">
        <v>271.77</v>
      </c>
    </row>
    <row r="1329" spans="2:6" ht="67.5">
      <c r="B1329" s="81" t="s">
        <v>17018</v>
      </c>
      <c r="C1329" s="81" t="s">
        <v>6590</v>
      </c>
      <c r="D1329" s="82" t="s">
        <v>17019</v>
      </c>
      <c r="E1329" s="85" t="s">
        <v>6462</v>
      </c>
      <c r="F1329" s="83">
        <v>169.69</v>
      </c>
    </row>
    <row r="1330" spans="2:6" ht="54">
      <c r="B1330" s="81" t="s">
        <v>17020</v>
      </c>
      <c r="C1330" s="81" t="s">
        <v>6590</v>
      </c>
      <c r="D1330" s="82" t="s">
        <v>17021</v>
      </c>
      <c r="E1330" s="85" t="s">
        <v>6462</v>
      </c>
      <c r="F1330" s="83">
        <v>98.5</v>
      </c>
    </row>
    <row r="1331" spans="2:6" ht="40.5">
      <c r="B1331" s="81" t="s">
        <v>17022</v>
      </c>
      <c r="C1331" s="81" t="s">
        <v>6590</v>
      </c>
      <c r="D1331" s="82" t="s">
        <v>17023</v>
      </c>
      <c r="E1331" s="85" t="s">
        <v>6462</v>
      </c>
      <c r="F1331" s="83">
        <v>72.84</v>
      </c>
    </row>
    <row r="1332" spans="2:6" ht="67.5">
      <c r="B1332" s="81" t="s">
        <v>17024</v>
      </c>
      <c r="C1332" s="81" t="s">
        <v>6590</v>
      </c>
      <c r="D1332" s="82" t="s">
        <v>17025</v>
      </c>
      <c r="E1332" s="85" t="s">
        <v>6462</v>
      </c>
      <c r="F1332" s="83">
        <v>217.43</v>
      </c>
    </row>
    <row r="1333" spans="2:6" ht="54">
      <c r="B1333" s="81" t="s">
        <v>17026</v>
      </c>
      <c r="C1333" s="81" t="s">
        <v>6590</v>
      </c>
      <c r="D1333" s="82" t="s">
        <v>17027</v>
      </c>
      <c r="E1333" s="85" t="s">
        <v>6462</v>
      </c>
      <c r="F1333" s="83">
        <v>146.24</v>
      </c>
    </row>
    <row r="1334" spans="2:6" ht="40.5">
      <c r="B1334" s="81" t="s">
        <v>17028</v>
      </c>
      <c r="C1334" s="81" t="s">
        <v>6590</v>
      </c>
      <c r="D1334" s="82" t="s">
        <v>17029</v>
      </c>
      <c r="E1334" s="85" t="s">
        <v>6462</v>
      </c>
      <c r="F1334" s="83">
        <v>120.58</v>
      </c>
    </row>
    <row r="1335" spans="2:6" ht="40.5">
      <c r="B1335" s="81" t="s">
        <v>17030</v>
      </c>
      <c r="C1335" s="81" t="s">
        <v>6590</v>
      </c>
      <c r="D1335" s="82" t="s">
        <v>17031</v>
      </c>
      <c r="E1335" s="85" t="s">
        <v>6462</v>
      </c>
      <c r="F1335" s="83">
        <v>147.88</v>
      </c>
    </row>
    <row r="1336" spans="2:6" ht="40.5">
      <c r="B1336" s="81" t="s">
        <v>17032</v>
      </c>
      <c r="C1336" s="81" t="s">
        <v>6590</v>
      </c>
      <c r="D1336" s="82" t="s">
        <v>17033</v>
      </c>
      <c r="E1336" s="85" t="s">
        <v>6462</v>
      </c>
      <c r="F1336" s="83">
        <v>198.95</v>
      </c>
    </row>
    <row r="1337" spans="2:6" ht="40.5">
      <c r="B1337" s="81" t="s">
        <v>17034</v>
      </c>
      <c r="C1337" s="81" t="s">
        <v>6590</v>
      </c>
      <c r="D1337" s="82" t="s">
        <v>17035</v>
      </c>
      <c r="E1337" s="85" t="s">
        <v>6462</v>
      </c>
      <c r="F1337" s="83">
        <v>227.26</v>
      </c>
    </row>
    <row r="1338" spans="2:6" ht="40.5">
      <c r="B1338" s="81" t="s">
        <v>17036</v>
      </c>
      <c r="C1338" s="81" t="s">
        <v>6590</v>
      </c>
      <c r="D1338" s="82" t="s">
        <v>17037</v>
      </c>
      <c r="E1338" s="85" t="s">
        <v>6462</v>
      </c>
      <c r="F1338" s="83">
        <v>312.27999999999997</v>
      </c>
    </row>
    <row r="1339" spans="2:6" ht="40.5">
      <c r="B1339" s="81" t="s">
        <v>17038</v>
      </c>
      <c r="C1339" s="81" t="s">
        <v>6590</v>
      </c>
      <c r="D1339" s="82" t="s">
        <v>17039</v>
      </c>
      <c r="E1339" s="85" t="s">
        <v>6462</v>
      </c>
      <c r="F1339" s="83">
        <v>429.86</v>
      </c>
    </row>
    <row r="1340" spans="2:6" ht="40.5">
      <c r="B1340" s="81" t="s">
        <v>17040</v>
      </c>
      <c r="C1340" s="81" t="s">
        <v>6590</v>
      </c>
      <c r="D1340" s="82" t="s">
        <v>17041</v>
      </c>
      <c r="E1340" s="85" t="s">
        <v>6462</v>
      </c>
      <c r="F1340" s="83">
        <v>549.79</v>
      </c>
    </row>
    <row r="1341" spans="2:6" ht="40.5">
      <c r="B1341" s="81" t="s">
        <v>9582</v>
      </c>
      <c r="C1341" s="81" t="s">
        <v>12194</v>
      </c>
      <c r="D1341" s="82" t="s">
        <v>17042</v>
      </c>
      <c r="E1341" s="85" t="s">
        <v>6462</v>
      </c>
      <c r="F1341" s="83">
        <v>48.88</v>
      </c>
    </row>
    <row r="1342" spans="2:6" ht="40.5">
      <c r="B1342" s="81" t="s">
        <v>9583</v>
      </c>
      <c r="C1342" s="81" t="s">
        <v>12195</v>
      </c>
      <c r="D1342" s="82" t="s">
        <v>17043</v>
      </c>
      <c r="E1342" s="85" t="s">
        <v>6462</v>
      </c>
      <c r="F1342" s="83">
        <v>66.61</v>
      </c>
    </row>
    <row r="1343" spans="2:6" ht="40.5">
      <c r="B1343" s="81" t="s">
        <v>9584</v>
      </c>
      <c r="C1343" s="81" t="s">
        <v>12196</v>
      </c>
      <c r="D1343" s="82" t="s">
        <v>17044</v>
      </c>
      <c r="E1343" s="85" t="s">
        <v>6462</v>
      </c>
      <c r="F1343" s="83">
        <v>91</v>
      </c>
    </row>
    <row r="1344" spans="2:6" ht="40.5">
      <c r="B1344" s="81" t="s">
        <v>9585</v>
      </c>
      <c r="C1344" s="81" t="s">
        <v>12197</v>
      </c>
      <c r="D1344" s="82" t="s">
        <v>17045</v>
      </c>
      <c r="E1344" s="85" t="s">
        <v>6462</v>
      </c>
      <c r="F1344" s="83">
        <v>111.96</v>
      </c>
    </row>
    <row r="1345" spans="2:6" ht="54">
      <c r="B1345" s="81" t="s">
        <v>9581</v>
      </c>
      <c r="C1345" s="81" t="s">
        <v>12193</v>
      </c>
      <c r="D1345" s="82" t="s">
        <v>17046</v>
      </c>
      <c r="E1345" s="85" t="s">
        <v>6462</v>
      </c>
      <c r="F1345" s="83">
        <v>18.52</v>
      </c>
    </row>
    <row r="1346" spans="2:6">
      <c r="B1346" s="81" t="s">
        <v>6235</v>
      </c>
      <c r="C1346" s="81" t="s">
        <v>12198</v>
      </c>
      <c r="D1346" s="82" t="s">
        <v>6234</v>
      </c>
      <c r="E1346" s="85" t="s">
        <v>6462</v>
      </c>
      <c r="F1346" s="83">
        <v>382.16</v>
      </c>
    </row>
    <row r="1347" spans="2:6" ht="27">
      <c r="B1347" s="81" t="s">
        <v>9586</v>
      </c>
      <c r="C1347" s="81" t="s">
        <v>12199</v>
      </c>
      <c r="D1347" s="82" t="s">
        <v>6980</v>
      </c>
      <c r="E1347" s="85" t="s">
        <v>6462</v>
      </c>
      <c r="F1347" s="83">
        <v>207.31</v>
      </c>
    </row>
    <row r="1348" spans="2:6">
      <c r="B1348" s="81" t="s">
        <v>9587</v>
      </c>
      <c r="C1348" s="81" t="s">
        <v>12200</v>
      </c>
      <c r="D1348" s="82" t="s">
        <v>6981</v>
      </c>
      <c r="E1348" s="85" t="s">
        <v>25</v>
      </c>
      <c r="F1348" s="83">
        <v>327.57</v>
      </c>
    </row>
    <row r="1349" spans="2:6">
      <c r="B1349" s="81" t="s">
        <v>9588</v>
      </c>
      <c r="C1349" s="81" t="s">
        <v>12201</v>
      </c>
      <c r="D1349" s="82" t="s">
        <v>6982</v>
      </c>
      <c r="E1349" s="85" t="s">
        <v>6462</v>
      </c>
      <c r="F1349" s="83">
        <v>563.09</v>
      </c>
    </row>
    <row r="1350" spans="2:6">
      <c r="B1350" s="81" t="s">
        <v>9589</v>
      </c>
      <c r="C1350" s="81" t="s">
        <v>12202</v>
      </c>
      <c r="D1350" s="82" t="s">
        <v>6983</v>
      </c>
      <c r="E1350" s="85" t="s">
        <v>6462</v>
      </c>
      <c r="F1350" s="83">
        <v>736.45</v>
      </c>
    </row>
    <row r="1351" spans="2:6">
      <c r="B1351" s="81" t="s">
        <v>9590</v>
      </c>
      <c r="C1351" s="81" t="s">
        <v>12203</v>
      </c>
      <c r="D1351" s="82" t="s">
        <v>6984</v>
      </c>
      <c r="E1351" s="85" t="s">
        <v>6462</v>
      </c>
      <c r="F1351" s="83">
        <v>806.34</v>
      </c>
    </row>
    <row r="1352" spans="2:6">
      <c r="B1352" s="81" t="s">
        <v>9591</v>
      </c>
      <c r="C1352" s="81" t="s">
        <v>12204</v>
      </c>
      <c r="D1352" s="82" t="s">
        <v>6985</v>
      </c>
      <c r="E1352" s="85" t="s">
        <v>6462</v>
      </c>
      <c r="F1352" s="83">
        <v>878.04</v>
      </c>
    </row>
    <row r="1353" spans="2:6">
      <c r="B1353" s="81" t="s">
        <v>9592</v>
      </c>
      <c r="C1353" s="81" t="s">
        <v>12205</v>
      </c>
      <c r="D1353" s="82" t="s">
        <v>6986</v>
      </c>
      <c r="E1353" s="85" t="s">
        <v>6462</v>
      </c>
      <c r="F1353" s="83">
        <v>1281.54</v>
      </c>
    </row>
    <row r="1354" spans="2:6">
      <c r="B1354" s="81" t="s">
        <v>9593</v>
      </c>
      <c r="C1354" s="81" t="s">
        <v>12206</v>
      </c>
      <c r="D1354" s="82" t="s">
        <v>6987</v>
      </c>
      <c r="E1354" s="85" t="s">
        <v>6462</v>
      </c>
      <c r="F1354" s="83">
        <v>281.17</v>
      </c>
    </row>
    <row r="1355" spans="2:6">
      <c r="B1355" s="81" t="s">
        <v>9594</v>
      </c>
      <c r="C1355" s="81" t="s">
        <v>12207</v>
      </c>
      <c r="D1355" s="82" t="s">
        <v>6988</v>
      </c>
      <c r="E1355" s="85" t="s">
        <v>6462</v>
      </c>
      <c r="F1355" s="83">
        <v>336.83</v>
      </c>
    </row>
    <row r="1356" spans="2:6">
      <c r="B1356" s="81" t="s">
        <v>9595</v>
      </c>
      <c r="C1356" s="81" t="s">
        <v>12208</v>
      </c>
      <c r="D1356" s="82" t="s">
        <v>6989</v>
      </c>
      <c r="E1356" s="85" t="s">
        <v>6462</v>
      </c>
      <c r="F1356" s="83">
        <v>389.67</v>
      </c>
    </row>
    <row r="1357" spans="2:6">
      <c r="B1357" s="81" t="s">
        <v>9596</v>
      </c>
      <c r="C1357" s="81" t="s">
        <v>12209</v>
      </c>
      <c r="D1357" s="82" t="s">
        <v>6990</v>
      </c>
      <c r="E1357" s="85" t="s">
        <v>6462</v>
      </c>
      <c r="F1357" s="83">
        <v>448.95</v>
      </c>
    </row>
    <row r="1358" spans="2:6">
      <c r="B1358" s="81" t="s">
        <v>9597</v>
      </c>
      <c r="C1358" s="81" t="s">
        <v>12210</v>
      </c>
      <c r="D1358" s="82" t="s">
        <v>6991</v>
      </c>
      <c r="E1358" s="85" t="s">
        <v>6462</v>
      </c>
      <c r="F1358" s="83">
        <v>504.81</v>
      </c>
    </row>
    <row r="1359" spans="2:6">
      <c r="B1359" s="81" t="s">
        <v>9598</v>
      </c>
      <c r="C1359" s="81" t="s">
        <v>12211</v>
      </c>
      <c r="D1359" s="82" t="s">
        <v>6992</v>
      </c>
      <c r="E1359" s="85" t="s">
        <v>6462</v>
      </c>
      <c r="F1359" s="83">
        <v>727.29</v>
      </c>
    </row>
    <row r="1360" spans="2:6">
      <c r="B1360" s="81" t="s">
        <v>9599</v>
      </c>
      <c r="C1360" s="81" t="s">
        <v>12212</v>
      </c>
      <c r="D1360" s="82" t="s">
        <v>6993</v>
      </c>
      <c r="E1360" s="85" t="s">
        <v>6462</v>
      </c>
      <c r="F1360" s="83">
        <v>914.62</v>
      </c>
    </row>
    <row r="1361" spans="2:6">
      <c r="B1361" s="81" t="s">
        <v>9600</v>
      </c>
      <c r="C1361" s="81" t="s">
        <v>12213</v>
      </c>
      <c r="D1361" s="82" t="s">
        <v>6994</v>
      </c>
      <c r="E1361" s="85" t="s">
        <v>6462</v>
      </c>
      <c r="F1361" s="83">
        <v>987.67</v>
      </c>
    </row>
    <row r="1362" spans="2:6">
      <c r="B1362" s="81" t="s">
        <v>9601</v>
      </c>
      <c r="C1362" s="81" t="s">
        <v>12214</v>
      </c>
      <c r="D1362" s="82" t="s">
        <v>6995</v>
      </c>
      <c r="E1362" s="85" t="s">
        <v>6462</v>
      </c>
      <c r="F1362" s="83">
        <v>1062.94</v>
      </c>
    </row>
    <row r="1363" spans="2:6">
      <c r="B1363" s="81" t="s">
        <v>9602</v>
      </c>
      <c r="C1363" s="81" t="s">
        <v>12215</v>
      </c>
      <c r="D1363" s="82" t="s">
        <v>6996</v>
      </c>
      <c r="E1363" s="85" t="s">
        <v>6462</v>
      </c>
      <c r="F1363" s="83">
        <v>1413.2</v>
      </c>
    </row>
    <row r="1364" spans="2:6">
      <c r="B1364" s="81" t="s">
        <v>9603</v>
      </c>
      <c r="C1364" s="81" t="s">
        <v>12216</v>
      </c>
      <c r="D1364" s="82" t="s">
        <v>6997</v>
      </c>
      <c r="E1364" s="85" t="s">
        <v>6462</v>
      </c>
      <c r="F1364" s="83">
        <v>423.17</v>
      </c>
    </row>
    <row r="1365" spans="2:6">
      <c r="B1365" s="81" t="s">
        <v>9604</v>
      </c>
      <c r="C1365" s="81" t="s">
        <v>12217</v>
      </c>
      <c r="D1365" s="82" t="s">
        <v>6998</v>
      </c>
      <c r="E1365" s="85" t="s">
        <v>6462</v>
      </c>
      <c r="F1365" s="83">
        <v>482.37</v>
      </c>
    </row>
    <row r="1366" spans="2:6">
      <c r="B1366" s="81" t="s">
        <v>9605</v>
      </c>
      <c r="C1366" s="81" t="s">
        <v>12218</v>
      </c>
      <c r="D1366" s="82" t="s">
        <v>6999</v>
      </c>
      <c r="E1366" s="85" t="s">
        <v>6462</v>
      </c>
      <c r="F1366" s="83">
        <v>539.6</v>
      </c>
    </row>
    <row r="1367" spans="2:6">
      <c r="B1367" s="81" t="s">
        <v>9606</v>
      </c>
      <c r="C1367" s="81" t="s">
        <v>12219</v>
      </c>
      <c r="D1367" s="82" t="s">
        <v>7000</v>
      </c>
      <c r="E1367" s="85" t="s">
        <v>6462</v>
      </c>
      <c r="F1367" s="83">
        <v>601.83000000000004</v>
      </c>
    </row>
    <row r="1368" spans="2:6">
      <c r="B1368" s="81" t="s">
        <v>9607</v>
      </c>
      <c r="C1368" s="81" t="s">
        <v>12220</v>
      </c>
      <c r="D1368" s="82" t="s">
        <v>7001</v>
      </c>
      <c r="E1368" s="85" t="s">
        <v>6462</v>
      </c>
      <c r="F1368" s="83">
        <v>662.05</v>
      </c>
    </row>
    <row r="1369" spans="2:6" ht="27">
      <c r="B1369" s="81" t="s">
        <v>9608</v>
      </c>
      <c r="C1369" s="81" t="s">
        <v>12221</v>
      </c>
      <c r="D1369" s="82" t="s">
        <v>7002</v>
      </c>
      <c r="E1369" s="85" t="s">
        <v>6462</v>
      </c>
      <c r="F1369" s="83">
        <v>86.66</v>
      </c>
    </row>
    <row r="1370" spans="2:6" ht="27">
      <c r="B1370" s="81" t="s">
        <v>9609</v>
      </c>
      <c r="C1370" s="81" t="s">
        <v>12222</v>
      </c>
      <c r="D1370" s="82" t="s">
        <v>7003</v>
      </c>
      <c r="E1370" s="85" t="s">
        <v>6462</v>
      </c>
      <c r="F1370" s="83">
        <v>109.1</v>
      </c>
    </row>
    <row r="1371" spans="2:6">
      <c r="B1371" s="81" t="s">
        <v>9610</v>
      </c>
      <c r="C1371" s="81" t="s">
        <v>12223</v>
      </c>
      <c r="D1371" s="82" t="s">
        <v>7004</v>
      </c>
      <c r="E1371" s="85" t="s">
        <v>6284</v>
      </c>
      <c r="F1371" s="83">
        <v>24.97</v>
      </c>
    </row>
    <row r="1372" spans="2:6" ht="27">
      <c r="B1372" s="81" t="s">
        <v>9611</v>
      </c>
      <c r="C1372" s="81" t="s">
        <v>12224</v>
      </c>
      <c r="D1372" s="82" t="s">
        <v>7005</v>
      </c>
      <c r="E1372" s="85" t="s">
        <v>6462</v>
      </c>
      <c r="F1372" s="83">
        <v>336.3</v>
      </c>
    </row>
    <row r="1373" spans="2:6" ht="27">
      <c r="B1373" s="81" t="s">
        <v>9612</v>
      </c>
      <c r="C1373" s="81" t="s">
        <v>12225</v>
      </c>
      <c r="D1373" s="82" t="s">
        <v>7006</v>
      </c>
      <c r="E1373" s="85" t="s">
        <v>6462</v>
      </c>
      <c r="F1373" s="83">
        <v>453.22</v>
      </c>
    </row>
    <row r="1374" spans="2:6" ht="27">
      <c r="B1374" s="81" t="s">
        <v>9613</v>
      </c>
      <c r="C1374" s="81" t="s">
        <v>12226</v>
      </c>
      <c r="D1374" s="82" t="s">
        <v>7007</v>
      </c>
      <c r="E1374" s="85" t="s">
        <v>6462</v>
      </c>
      <c r="F1374" s="83">
        <v>687.13</v>
      </c>
    </row>
    <row r="1375" spans="2:6" ht="27">
      <c r="B1375" s="81" t="s">
        <v>9614</v>
      </c>
      <c r="C1375" s="81" t="s">
        <v>12227</v>
      </c>
      <c r="D1375" s="82" t="s">
        <v>7008</v>
      </c>
      <c r="E1375" s="85" t="s">
        <v>6462</v>
      </c>
      <c r="F1375" s="83">
        <v>48.89</v>
      </c>
    </row>
    <row r="1376" spans="2:6" ht="27">
      <c r="B1376" s="81" t="s">
        <v>9615</v>
      </c>
      <c r="C1376" s="81" t="s">
        <v>12228</v>
      </c>
      <c r="D1376" s="82" t="s">
        <v>7009</v>
      </c>
      <c r="E1376" s="85" t="s">
        <v>6462</v>
      </c>
      <c r="F1376" s="83">
        <v>75.78</v>
      </c>
    </row>
    <row r="1377" spans="2:6" ht="27">
      <c r="B1377" s="81" t="s">
        <v>9616</v>
      </c>
      <c r="C1377" s="81" t="s">
        <v>12229</v>
      </c>
      <c r="D1377" s="82" t="s">
        <v>7010</v>
      </c>
      <c r="E1377" s="85" t="s">
        <v>6462</v>
      </c>
      <c r="F1377" s="83">
        <v>104.47</v>
      </c>
    </row>
    <row r="1378" spans="2:6" ht="27">
      <c r="B1378" s="81" t="s">
        <v>9617</v>
      </c>
      <c r="C1378" s="81" t="s">
        <v>12230</v>
      </c>
      <c r="D1378" s="82" t="s">
        <v>7011</v>
      </c>
      <c r="E1378" s="85" t="s">
        <v>6462</v>
      </c>
      <c r="F1378" s="83">
        <v>144.22999999999999</v>
      </c>
    </row>
    <row r="1379" spans="2:6" ht="27">
      <c r="B1379" s="81" t="s">
        <v>9618</v>
      </c>
      <c r="C1379" s="81" t="s">
        <v>12231</v>
      </c>
      <c r="D1379" s="82" t="s">
        <v>7012</v>
      </c>
      <c r="E1379" s="85" t="s">
        <v>6462</v>
      </c>
      <c r="F1379" s="83">
        <v>237.62</v>
      </c>
    </row>
    <row r="1380" spans="2:6" ht="25.5">
      <c r="B1380" s="77" t="s">
        <v>9619</v>
      </c>
      <c r="C1380" s="78" t="s">
        <v>12232</v>
      </c>
      <c r="D1380" s="79" t="s">
        <v>7013</v>
      </c>
      <c r="E1380" s="78" t="s">
        <v>6462</v>
      </c>
      <c r="F1380" s="83">
        <v>60.79</v>
      </c>
    </row>
    <row r="1381" spans="2:6" ht="27">
      <c r="B1381" s="81" t="s">
        <v>9620</v>
      </c>
      <c r="C1381" s="81" t="s">
        <v>12233</v>
      </c>
      <c r="D1381" s="82" t="s">
        <v>7014</v>
      </c>
      <c r="E1381" s="85" t="s">
        <v>6462</v>
      </c>
      <c r="F1381" s="83">
        <v>84.85</v>
      </c>
    </row>
    <row r="1382" spans="2:6" ht="27">
      <c r="B1382" s="81" t="s">
        <v>9621</v>
      </c>
      <c r="C1382" s="81" t="s">
        <v>12234</v>
      </c>
      <c r="D1382" s="82" t="s">
        <v>7015</v>
      </c>
      <c r="E1382" s="85" t="s">
        <v>6462</v>
      </c>
      <c r="F1382" s="83">
        <v>116.81</v>
      </c>
    </row>
    <row r="1383" spans="2:6" ht="27">
      <c r="B1383" s="81" t="s">
        <v>9622</v>
      </c>
      <c r="C1383" s="81" t="s">
        <v>12235</v>
      </c>
      <c r="D1383" s="82" t="s">
        <v>7016</v>
      </c>
      <c r="E1383" s="85" t="s">
        <v>6462</v>
      </c>
      <c r="F1383" s="83">
        <v>147.38</v>
      </c>
    </row>
    <row r="1384" spans="2:6" ht="27">
      <c r="B1384" s="81" t="s">
        <v>9623</v>
      </c>
      <c r="C1384" s="81" t="s">
        <v>12236</v>
      </c>
      <c r="D1384" s="82" t="s">
        <v>7017</v>
      </c>
      <c r="E1384" s="85" t="s">
        <v>6462</v>
      </c>
      <c r="F1384" s="83">
        <v>15.48</v>
      </c>
    </row>
    <row r="1385" spans="2:6" ht="27">
      <c r="B1385" s="81" t="s">
        <v>9624</v>
      </c>
      <c r="C1385" s="81" t="s">
        <v>12237</v>
      </c>
      <c r="D1385" s="82" t="s">
        <v>7018</v>
      </c>
      <c r="E1385" s="85" t="s">
        <v>6462</v>
      </c>
      <c r="F1385" s="83">
        <v>11.01</v>
      </c>
    </row>
    <row r="1386" spans="2:6" ht="27">
      <c r="B1386" s="81" t="s">
        <v>9625</v>
      </c>
      <c r="C1386" s="81" t="s">
        <v>12238</v>
      </c>
      <c r="D1386" s="82" t="s">
        <v>7019</v>
      </c>
      <c r="E1386" s="85" t="s">
        <v>6462</v>
      </c>
      <c r="F1386" s="83">
        <v>18.579999999999998</v>
      </c>
    </row>
    <row r="1387" spans="2:6" ht="27">
      <c r="B1387" s="81" t="s">
        <v>9626</v>
      </c>
      <c r="C1387" s="81" t="s">
        <v>12239</v>
      </c>
      <c r="D1387" s="82" t="s">
        <v>7020</v>
      </c>
      <c r="E1387" s="85" t="s">
        <v>6462</v>
      </c>
      <c r="F1387" s="83">
        <v>25</v>
      </c>
    </row>
    <row r="1388" spans="2:6" ht="27">
      <c r="B1388" s="81" t="s">
        <v>9627</v>
      </c>
      <c r="C1388" s="81" t="s">
        <v>12240</v>
      </c>
      <c r="D1388" s="82" t="s">
        <v>7021</v>
      </c>
      <c r="E1388" s="85" t="s">
        <v>6462</v>
      </c>
      <c r="F1388" s="83">
        <v>34.44</v>
      </c>
    </row>
    <row r="1389" spans="2:6" ht="27">
      <c r="B1389" s="81" t="s">
        <v>9628</v>
      </c>
      <c r="C1389" s="81" t="s">
        <v>12241</v>
      </c>
      <c r="D1389" s="82" t="s">
        <v>7022</v>
      </c>
      <c r="E1389" s="85" t="s">
        <v>6462</v>
      </c>
      <c r="F1389" s="83">
        <v>52.03</v>
      </c>
    </row>
    <row r="1390" spans="2:6" ht="27">
      <c r="B1390" s="81" t="s">
        <v>9629</v>
      </c>
      <c r="C1390" s="81" t="s">
        <v>12242</v>
      </c>
      <c r="D1390" s="82" t="s">
        <v>7023</v>
      </c>
      <c r="E1390" s="85" t="s">
        <v>6462</v>
      </c>
      <c r="F1390" s="83">
        <v>17.190000000000001</v>
      </c>
    </row>
    <row r="1391" spans="2:6" ht="27">
      <c r="B1391" s="81" t="s">
        <v>9630</v>
      </c>
      <c r="C1391" s="81" t="s">
        <v>12243</v>
      </c>
      <c r="D1391" s="82" t="s">
        <v>7024</v>
      </c>
      <c r="E1391" s="85" t="s">
        <v>6462</v>
      </c>
      <c r="F1391" s="83">
        <v>21.22</v>
      </c>
    </row>
    <row r="1392" spans="2:6" ht="27">
      <c r="B1392" s="81" t="s">
        <v>9631</v>
      </c>
      <c r="C1392" s="81" t="s">
        <v>12244</v>
      </c>
      <c r="D1392" s="82" t="s">
        <v>7025</v>
      </c>
      <c r="E1392" s="85" t="s">
        <v>6462</v>
      </c>
      <c r="F1392" s="83">
        <v>28.46</v>
      </c>
    </row>
    <row r="1393" spans="2:6">
      <c r="B1393" s="81" t="s">
        <v>9632</v>
      </c>
      <c r="C1393" s="81" t="s">
        <v>12245</v>
      </c>
      <c r="D1393" s="82" t="s">
        <v>7026</v>
      </c>
      <c r="E1393" s="85" t="s">
        <v>6462</v>
      </c>
      <c r="F1393" s="83">
        <v>63.23</v>
      </c>
    </row>
    <row r="1394" spans="2:6" ht="27">
      <c r="B1394" s="81" t="s">
        <v>9633</v>
      </c>
      <c r="C1394" s="81" t="s">
        <v>12246</v>
      </c>
      <c r="D1394" s="82" t="s">
        <v>7027</v>
      </c>
      <c r="E1394" s="85" t="s">
        <v>6595</v>
      </c>
      <c r="F1394" s="83">
        <v>1771.17</v>
      </c>
    </row>
    <row r="1395" spans="2:6" ht="27">
      <c r="B1395" s="81" t="s">
        <v>9634</v>
      </c>
      <c r="C1395" s="81" t="s">
        <v>12247</v>
      </c>
      <c r="D1395" s="82" t="s">
        <v>7028</v>
      </c>
      <c r="E1395" s="85" t="s">
        <v>6595</v>
      </c>
      <c r="F1395" s="83">
        <v>2127.08</v>
      </c>
    </row>
    <row r="1396" spans="2:6" ht="27">
      <c r="B1396" s="81" t="s">
        <v>9635</v>
      </c>
      <c r="C1396" s="81" t="s">
        <v>12248</v>
      </c>
      <c r="D1396" s="82" t="s">
        <v>7029</v>
      </c>
      <c r="E1396" s="85" t="s">
        <v>6595</v>
      </c>
      <c r="F1396" s="83">
        <v>2289.67</v>
      </c>
    </row>
    <row r="1397" spans="2:6" ht="27">
      <c r="B1397" s="81" t="s">
        <v>9636</v>
      </c>
      <c r="C1397" s="81" t="s">
        <v>12249</v>
      </c>
      <c r="D1397" s="82" t="s">
        <v>7030</v>
      </c>
      <c r="E1397" s="85" t="s">
        <v>6595</v>
      </c>
      <c r="F1397" s="83">
        <v>2483.59</v>
      </c>
    </row>
    <row r="1398" spans="2:6" ht="27">
      <c r="B1398" s="81" t="s">
        <v>9637</v>
      </c>
      <c r="C1398" s="81" t="s">
        <v>12250</v>
      </c>
      <c r="D1398" s="82" t="s">
        <v>7031</v>
      </c>
      <c r="E1398" s="85" t="s">
        <v>6595</v>
      </c>
      <c r="F1398" s="83">
        <v>2877.31</v>
      </c>
    </row>
    <row r="1399" spans="2:6" ht="27">
      <c r="B1399" s="81" t="s">
        <v>9638</v>
      </c>
      <c r="C1399" s="81" t="s">
        <v>12251</v>
      </c>
      <c r="D1399" s="82" t="s">
        <v>7032</v>
      </c>
      <c r="E1399" s="85" t="s">
        <v>6595</v>
      </c>
      <c r="F1399" s="83">
        <v>1195.73</v>
      </c>
    </row>
    <row r="1400" spans="2:6" ht="27">
      <c r="B1400" s="81" t="s">
        <v>9639</v>
      </c>
      <c r="C1400" s="81" t="s">
        <v>12252</v>
      </c>
      <c r="D1400" s="82" t="s">
        <v>6233</v>
      </c>
      <c r="E1400" s="85" t="s">
        <v>6595</v>
      </c>
      <c r="F1400" s="83">
        <v>1259.75</v>
      </c>
    </row>
    <row r="1401" spans="2:6" ht="27">
      <c r="B1401" s="81" t="s">
        <v>9640</v>
      </c>
      <c r="C1401" s="81" t="s">
        <v>12253</v>
      </c>
      <c r="D1401" s="82" t="s">
        <v>7033</v>
      </c>
      <c r="E1401" s="85" t="s">
        <v>6595</v>
      </c>
      <c r="F1401" s="83">
        <v>1312.91</v>
      </c>
    </row>
    <row r="1402" spans="2:6" ht="27">
      <c r="B1402" s="81" t="s">
        <v>9641</v>
      </c>
      <c r="C1402" s="81" t="s">
        <v>12254</v>
      </c>
      <c r="D1402" s="82" t="s">
        <v>7034</v>
      </c>
      <c r="E1402" s="85" t="s">
        <v>6595</v>
      </c>
      <c r="F1402" s="83">
        <v>1481.14</v>
      </c>
    </row>
    <row r="1403" spans="2:6" ht="27">
      <c r="B1403" s="81" t="s">
        <v>9642</v>
      </c>
      <c r="C1403" s="81" t="s">
        <v>12255</v>
      </c>
      <c r="D1403" s="82" t="s">
        <v>7035</v>
      </c>
      <c r="E1403" s="85" t="s">
        <v>6595</v>
      </c>
      <c r="F1403" s="83">
        <v>1622.46</v>
      </c>
    </row>
    <row r="1404" spans="2:6" ht="27">
      <c r="B1404" s="81" t="s">
        <v>9643</v>
      </c>
      <c r="C1404" s="81" t="s">
        <v>12256</v>
      </c>
      <c r="D1404" s="82" t="s">
        <v>7036</v>
      </c>
      <c r="E1404" s="85" t="s">
        <v>6595</v>
      </c>
      <c r="F1404" s="83">
        <v>2195.44</v>
      </c>
    </row>
    <row r="1405" spans="2:6" ht="27">
      <c r="B1405" s="81" t="s">
        <v>9644</v>
      </c>
      <c r="C1405" s="81" t="s">
        <v>12257</v>
      </c>
      <c r="D1405" s="82" t="s">
        <v>7037</v>
      </c>
      <c r="E1405" s="85" t="s">
        <v>6595</v>
      </c>
      <c r="F1405" s="83">
        <v>2390.65</v>
      </c>
    </row>
    <row r="1406" spans="2:6" ht="27">
      <c r="B1406" s="81" t="s">
        <v>9645</v>
      </c>
      <c r="C1406" s="81" t="s">
        <v>12258</v>
      </c>
      <c r="D1406" s="82" t="s">
        <v>7038</v>
      </c>
      <c r="E1406" s="85" t="s">
        <v>6595</v>
      </c>
      <c r="F1406" s="83">
        <v>2584.48</v>
      </c>
    </row>
    <row r="1407" spans="2:6" ht="27">
      <c r="B1407" s="81" t="s">
        <v>9646</v>
      </c>
      <c r="C1407" s="81" t="s">
        <v>12259</v>
      </c>
      <c r="D1407" s="82" t="s">
        <v>7039</v>
      </c>
      <c r="E1407" s="85" t="s">
        <v>6595</v>
      </c>
      <c r="F1407" s="83">
        <v>2795.01</v>
      </c>
    </row>
    <row r="1408" spans="2:6" ht="25.5">
      <c r="B1408" s="77" t="s">
        <v>9647</v>
      </c>
      <c r="C1408" s="78" t="s">
        <v>12260</v>
      </c>
      <c r="D1408" s="79" t="s">
        <v>7040</v>
      </c>
      <c r="E1408" s="78" t="s">
        <v>6595</v>
      </c>
      <c r="F1408" s="83">
        <v>3240.21</v>
      </c>
    </row>
    <row r="1409" spans="2:6" ht="27">
      <c r="B1409" s="81" t="s">
        <v>9648</v>
      </c>
      <c r="C1409" s="81" t="s">
        <v>12261</v>
      </c>
      <c r="D1409" s="82" t="s">
        <v>7041</v>
      </c>
      <c r="E1409" s="85" t="s">
        <v>6595</v>
      </c>
      <c r="F1409" s="83">
        <v>1475.25</v>
      </c>
    </row>
    <row r="1410" spans="2:6" ht="27">
      <c r="B1410" s="81" t="s">
        <v>9649</v>
      </c>
      <c r="C1410" s="81" t="s">
        <v>12262</v>
      </c>
      <c r="D1410" s="82" t="s">
        <v>7042</v>
      </c>
      <c r="E1410" s="85" t="s">
        <v>6595</v>
      </c>
      <c r="F1410" s="83">
        <v>1607.43</v>
      </c>
    </row>
    <row r="1411" spans="2:6" ht="27">
      <c r="B1411" s="81" t="s">
        <v>9650</v>
      </c>
      <c r="C1411" s="81" t="s">
        <v>12263</v>
      </c>
      <c r="D1411" s="82" t="s">
        <v>7043</v>
      </c>
      <c r="E1411" s="85" t="s">
        <v>6595</v>
      </c>
      <c r="F1411" s="83">
        <v>1677.01</v>
      </c>
    </row>
    <row r="1412" spans="2:6" ht="27">
      <c r="B1412" s="81" t="s">
        <v>9651</v>
      </c>
      <c r="C1412" s="81" t="s">
        <v>12264</v>
      </c>
      <c r="D1412" s="82" t="s">
        <v>7044</v>
      </c>
      <c r="E1412" s="85" t="s">
        <v>6595</v>
      </c>
      <c r="F1412" s="83">
        <v>1738.58</v>
      </c>
    </row>
    <row r="1413" spans="2:6" ht="27">
      <c r="B1413" s="81" t="s">
        <v>9652</v>
      </c>
      <c r="C1413" s="81" t="s">
        <v>12265</v>
      </c>
      <c r="D1413" s="82" t="s">
        <v>7045</v>
      </c>
      <c r="E1413" s="85" t="s">
        <v>6595</v>
      </c>
      <c r="F1413" s="83">
        <v>1982.09</v>
      </c>
    </row>
    <row r="1414" spans="2:6" ht="27">
      <c r="B1414" s="81" t="s">
        <v>9653</v>
      </c>
      <c r="C1414" s="81" t="s">
        <v>12266</v>
      </c>
      <c r="D1414" s="82" t="s">
        <v>7046</v>
      </c>
      <c r="E1414" s="85" t="s">
        <v>6595</v>
      </c>
      <c r="F1414" s="83">
        <v>2522.79</v>
      </c>
    </row>
    <row r="1415" spans="2:6" ht="27">
      <c r="B1415" s="81" t="s">
        <v>9654</v>
      </c>
      <c r="C1415" s="81" t="s">
        <v>12267</v>
      </c>
      <c r="D1415" s="82" t="s">
        <v>7047</v>
      </c>
      <c r="E1415" s="85" t="s">
        <v>6595</v>
      </c>
      <c r="F1415" s="83">
        <v>2733.93</v>
      </c>
    </row>
    <row r="1416" spans="2:6" ht="27">
      <c r="B1416" s="81" t="s">
        <v>9655</v>
      </c>
      <c r="C1416" s="81" t="s">
        <v>12268</v>
      </c>
      <c r="D1416" s="82" t="s">
        <v>7048</v>
      </c>
      <c r="E1416" s="85" t="s">
        <v>6595</v>
      </c>
      <c r="F1416" s="83">
        <v>2943.68</v>
      </c>
    </row>
    <row r="1417" spans="2:6" ht="27">
      <c r="B1417" s="81" t="s">
        <v>9656</v>
      </c>
      <c r="C1417" s="81" t="s">
        <v>12269</v>
      </c>
      <c r="D1417" s="82" t="s">
        <v>7049</v>
      </c>
      <c r="E1417" s="85" t="s">
        <v>6595</v>
      </c>
      <c r="F1417" s="83">
        <v>3170.13</v>
      </c>
    </row>
    <row r="1418" spans="2:6" ht="27">
      <c r="B1418" s="81" t="s">
        <v>9657</v>
      </c>
      <c r="C1418" s="81" t="s">
        <v>12270</v>
      </c>
      <c r="D1418" s="82" t="s">
        <v>7050</v>
      </c>
      <c r="E1418" s="85" t="s">
        <v>6595</v>
      </c>
      <c r="F1418" s="83">
        <v>3647.15</v>
      </c>
    </row>
    <row r="1419" spans="2:6" ht="25.5">
      <c r="B1419" s="77" t="s">
        <v>9658</v>
      </c>
      <c r="C1419" s="78" t="s">
        <v>12271</v>
      </c>
      <c r="D1419" s="79" t="s">
        <v>7051</v>
      </c>
      <c r="E1419" s="78" t="s">
        <v>6595</v>
      </c>
      <c r="F1419" s="83">
        <v>1823.7</v>
      </c>
    </row>
    <row r="1420" spans="2:6" ht="27">
      <c r="B1420" s="81" t="s">
        <v>9659</v>
      </c>
      <c r="C1420" s="81" t="s">
        <v>12272</v>
      </c>
      <c r="D1420" s="82" t="s">
        <v>7052</v>
      </c>
      <c r="E1420" s="85" t="s">
        <v>6595</v>
      </c>
      <c r="F1420" s="83">
        <v>1896.9</v>
      </c>
    </row>
    <row r="1421" spans="2:6" ht="27">
      <c r="B1421" s="81" t="s">
        <v>9660</v>
      </c>
      <c r="C1421" s="81" t="s">
        <v>12273</v>
      </c>
      <c r="D1421" s="82" t="s">
        <v>7053</v>
      </c>
      <c r="E1421" s="85" t="s">
        <v>6595</v>
      </c>
      <c r="F1421" s="83">
        <v>1966.48</v>
      </c>
    </row>
    <row r="1422" spans="2:6" ht="27">
      <c r="B1422" s="81" t="s">
        <v>9661</v>
      </c>
      <c r="C1422" s="81" t="s">
        <v>12274</v>
      </c>
      <c r="D1422" s="82" t="s">
        <v>7054</v>
      </c>
      <c r="E1422" s="85" t="s">
        <v>6595</v>
      </c>
      <c r="F1422" s="83">
        <v>2118.62</v>
      </c>
    </row>
    <row r="1423" spans="2:6" ht="27">
      <c r="B1423" s="81" t="s">
        <v>9662</v>
      </c>
      <c r="C1423" s="81" t="s">
        <v>12275</v>
      </c>
      <c r="D1423" s="82" t="s">
        <v>7055</v>
      </c>
      <c r="E1423" s="85" t="s">
        <v>6595</v>
      </c>
      <c r="F1423" s="83">
        <v>2293.5300000000002</v>
      </c>
    </row>
    <row r="1424" spans="2:6" ht="40.5">
      <c r="B1424" s="81" t="s">
        <v>17047</v>
      </c>
      <c r="C1424" s="81" t="s">
        <v>6590</v>
      </c>
      <c r="D1424" s="82" t="s">
        <v>17048</v>
      </c>
      <c r="E1424" s="85" t="s">
        <v>6462</v>
      </c>
      <c r="F1424" s="83">
        <v>21.55</v>
      </c>
    </row>
    <row r="1425" spans="2:6" ht="54">
      <c r="B1425" s="81" t="s">
        <v>17049</v>
      </c>
      <c r="C1425" s="81" t="s">
        <v>6590</v>
      </c>
      <c r="D1425" s="82" t="s">
        <v>17050</v>
      </c>
      <c r="E1425" s="85" t="s">
        <v>6462</v>
      </c>
      <c r="F1425" s="83">
        <v>22.65</v>
      </c>
    </row>
    <row r="1426" spans="2:6" ht="38.25">
      <c r="B1426" s="77" t="s">
        <v>17051</v>
      </c>
      <c r="C1426" s="78" t="s">
        <v>6590</v>
      </c>
      <c r="D1426" s="79" t="s">
        <v>17052</v>
      </c>
      <c r="E1426" s="78" t="s">
        <v>6462</v>
      </c>
      <c r="F1426" s="83">
        <v>23.14</v>
      </c>
    </row>
    <row r="1427" spans="2:6">
      <c r="B1427" s="81" t="s">
        <v>6238</v>
      </c>
      <c r="C1427" s="81" t="s">
        <v>12276</v>
      </c>
      <c r="D1427" s="82" t="s">
        <v>6237</v>
      </c>
      <c r="E1427" s="85" t="s">
        <v>6595</v>
      </c>
      <c r="F1427" s="83">
        <v>393.05</v>
      </c>
    </row>
    <row r="1428" spans="2:6">
      <c r="B1428" s="81" t="s">
        <v>9663</v>
      </c>
      <c r="C1428" s="81" t="s">
        <v>12277</v>
      </c>
      <c r="D1428" s="82" t="s">
        <v>7056</v>
      </c>
      <c r="E1428" s="85" t="s">
        <v>6462</v>
      </c>
      <c r="F1428" s="83">
        <v>41.21</v>
      </c>
    </row>
    <row r="1429" spans="2:6">
      <c r="B1429" s="81" t="s">
        <v>9664</v>
      </c>
      <c r="C1429" s="81" t="s">
        <v>12278</v>
      </c>
      <c r="D1429" s="82" t="s">
        <v>7057</v>
      </c>
      <c r="E1429" s="85" t="s">
        <v>6595</v>
      </c>
      <c r="F1429" s="83">
        <v>486.95</v>
      </c>
    </row>
    <row r="1430" spans="2:6">
      <c r="B1430" s="81" t="s">
        <v>9665</v>
      </c>
      <c r="C1430" s="81" t="s">
        <v>12279</v>
      </c>
      <c r="D1430" s="82" t="s">
        <v>7058</v>
      </c>
      <c r="E1430" s="85" t="s">
        <v>6595</v>
      </c>
      <c r="F1430" s="83">
        <v>121.26</v>
      </c>
    </row>
    <row r="1431" spans="2:6">
      <c r="B1431" s="77" t="s">
        <v>9666</v>
      </c>
      <c r="C1431" s="78" t="s">
        <v>12280</v>
      </c>
      <c r="D1431" s="79" t="s">
        <v>7059</v>
      </c>
      <c r="E1431" s="78" t="s">
        <v>6595</v>
      </c>
      <c r="F1431" s="83">
        <v>166.45</v>
      </c>
    </row>
    <row r="1432" spans="2:6">
      <c r="B1432" s="81" t="s">
        <v>9667</v>
      </c>
      <c r="C1432" s="81" t="s">
        <v>12281</v>
      </c>
      <c r="D1432" s="82" t="s">
        <v>7060</v>
      </c>
      <c r="E1432" s="85" t="s">
        <v>6595</v>
      </c>
      <c r="F1432" s="83">
        <v>217.92</v>
      </c>
    </row>
    <row r="1433" spans="2:6">
      <c r="B1433" s="81" t="s">
        <v>9668</v>
      </c>
      <c r="C1433" s="81" t="s">
        <v>12282</v>
      </c>
      <c r="D1433" s="82" t="s">
        <v>7061</v>
      </c>
      <c r="E1433" s="85" t="s">
        <v>6595</v>
      </c>
      <c r="F1433" s="83">
        <v>275.73</v>
      </c>
    </row>
    <row r="1434" spans="2:6">
      <c r="B1434" s="81" t="s">
        <v>9669</v>
      </c>
      <c r="C1434" s="81" t="s">
        <v>12283</v>
      </c>
      <c r="D1434" s="82" t="s">
        <v>7062</v>
      </c>
      <c r="E1434" s="85" t="s">
        <v>6595</v>
      </c>
      <c r="F1434" s="83">
        <v>339.81</v>
      </c>
    </row>
    <row r="1435" spans="2:6">
      <c r="B1435" s="81" t="s">
        <v>9670</v>
      </c>
      <c r="C1435" s="81" t="s">
        <v>12284</v>
      </c>
      <c r="D1435" s="82" t="s">
        <v>7063</v>
      </c>
      <c r="E1435" s="85" t="s">
        <v>6595</v>
      </c>
      <c r="F1435" s="83">
        <v>410.22</v>
      </c>
    </row>
    <row r="1436" spans="2:6">
      <c r="B1436" s="81">
        <v>319</v>
      </c>
      <c r="C1436" s="81" t="s">
        <v>6590</v>
      </c>
      <c r="D1436" s="82" t="s">
        <v>7064</v>
      </c>
      <c r="E1436" s="85"/>
      <c r="F1436" s="83"/>
    </row>
    <row r="1437" spans="2:6">
      <c r="B1437" s="81" t="s">
        <v>9671</v>
      </c>
      <c r="C1437" s="81" t="s">
        <v>12285</v>
      </c>
      <c r="D1437" s="82" t="s">
        <v>7065</v>
      </c>
      <c r="E1437" s="85" t="s">
        <v>6595</v>
      </c>
      <c r="F1437" s="83">
        <v>2.73</v>
      </c>
    </row>
    <row r="1438" spans="2:6">
      <c r="B1438" s="81" t="s">
        <v>9672</v>
      </c>
      <c r="C1438" s="81" t="s">
        <v>12286</v>
      </c>
      <c r="D1438" s="82" t="s">
        <v>7066</v>
      </c>
      <c r="E1438" s="85" t="s">
        <v>6595</v>
      </c>
      <c r="F1438" s="83">
        <v>546.54</v>
      </c>
    </row>
    <row r="1439" spans="2:6">
      <c r="B1439" s="81" t="s">
        <v>9673</v>
      </c>
      <c r="C1439" s="81" t="s">
        <v>12287</v>
      </c>
      <c r="D1439" s="82" t="s">
        <v>7067</v>
      </c>
      <c r="E1439" s="85" t="s">
        <v>6595</v>
      </c>
      <c r="F1439" s="83">
        <v>2.5299999999999998</v>
      </c>
    </row>
    <row r="1440" spans="2:6">
      <c r="B1440" s="81" t="s">
        <v>9674</v>
      </c>
      <c r="C1440" s="81" t="s">
        <v>12288</v>
      </c>
      <c r="D1440" s="82" t="s">
        <v>7068</v>
      </c>
      <c r="E1440" s="85" t="s">
        <v>6595</v>
      </c>
      <c r="F1440" s="83">
        <v>30.65</v>
      </c>
    </row>
    <row r="1441" spans="2:6">
      <c r="B1441" s="81" t="s">
        <v>9675</v>
      </c>
      <c r="C1441" s="81" t="s">
        <v>12289</v>
      </c>
      <c r="D1441" s="82" t="s">
        <v>7069</v>
      </c>
      <c r="E1441" s="85" t="s">
        <v>6595</v>
      </c>
      <c r="F1441" s="83">
        <v>30.65</v>
      </c>
    </row>
    <row r="1442" spans="2:6">
      <c r="B1442" s="81" t="s">
        <v>9676</v>
      </c>
      <c r="C1442" s="81" t="s">
        <v>12290</v>
      </c>
      <c r="D1442" s="82" t="s">
        <v>7070</v>
      </c>
      <c r="E1442" s="85" t="s">
        <v>6595</v>
      </c>
      <c r="F1442" s="83">
        <v>96.71</v>
      </c>
    </row>
    <row r="1443" spans="2:6">
      <c r="B1443" s="81" t="s">
        <v>9677</v>
      </c>
      <c r="C1443" s="81" t="s">
        <v>12291</v>
      </c>
      <c r="D1443" s="82" t="s">
        <v>7071</v>
      </c>
      <c r="E1443" s="85" t="s">
        <v>6595</v>
      </c>
      <c r="F1443" s="83">
        <v>13.88</v>
      </c>
    </row>
    <row r="1444" spans="2:6">
      <c r="B1444" s="81" t="s">
        <v>9678</v>
      </c>
      <c r="C1444" s="81" t="s">
        <v>12292</v>
      </c>
      <c r="D1444" s="82" t="s">
        <v>7072</v>
      </c>
      <c r="E1444" s="85" t="s">
        <v>6595</v>
      </c>
      <c r="F1444" s="83">
        <v>19.45</v>
      </c>
    </row>
    <row r="1445" spans="2:6">
      <c r="B1445" s="81" t="s">
        <v>9679</v>
      </c>
      <c r="C1445" s="81" t="s">
        <v>12293</v>
      </c>
      <c r="D1445" s="82" t="s">
        <v>7073</v>
      </c>
      <c r="E1445" s="85" t="s">
        <v>6595</v>
      </c>
      <c r="F1445" s="83">
        <v>3.55</v>
      </c>
    </row>
    <row r="1446" spans="2:6">
      <c r="B1446" s="81" t="s">
        <v>9680</v>
      </c>
      <c r="C1446" s="81" t="s">
        <v>12294</v>
      </c>
      <c r="D1446" s="82" t="s">
        <v>7074</v>
      </c>
      <c r="E1446" s="85" t="s">
        <v>6595</v>
      </c>
      <c r="F1446" s="83">
        <v>5.88</v>
      </c>
    </row>
    <row r="1447" spans="2:6">
      <c r="B1447" s="81" t="s">
        <v>9681</v>
      </c>
      <c r="C1447" s="81" t="s">
        <v>12295</v>
      </c>
      <c r="D1447" s="82" t="s">
        <v>7075</v>
      </c>
      <c r="E1447" s="85" t="s">
        <v>6595</v>
      </c>
      <c r="F1447" s="83">
        <v>4.7300000000000004</v>
      </c>
    </row>
    <row r="1448" spans="2:6" ht="27">
      <c r="B1448" s="81" t="s">
        <v>9682</v>
      </c>
      <c r="C1448" s="81" t="s">
        <v>12296</v>
      </c>
      <c r="D1448" s="82" t="s">
        <v>7076</v>
      </c>
      <c r="E1448" s="85" t="s">
        <v>6462</v>
      </c>
      <c r="F1448" s="83">
        <v>7.01</v>
      </c>
    </row>
    <row r="1449" spans="2:6" ht="27">
      <c r="B1449" s="81" t="s">
        <v>9683</v>
      </c>
      <c r="C1449" s="81" t="s">
        <v>12297</v>
      </c>
      <c r="D1449" s="82" t="s">
        <v>7077</v>
      </c>
      <c r="E1449" s="85" t="s">
        <v>6462</v>
      </c>
      <c r="F1449" s="83">
        <v>58.07</v>
      </c>
    </row>
    <row r="1450" spans="2:6" ht="27">
      <c r="B1450" s="81" t="s">
        <v>9684</v>
      </c>
      <c r="C1450" s="81" t="s">
        <v>12298</v>
      </c>
      <c r="D1450" s="82" t="s">
        <v>7078</v>
      </c>
      <c r="E1450" s="85" t="s">
        <v>6462</v>
      </c>
      <c r="F1450" s="83">
        <v>2.25</v>
      </c>
    </row>
    <row r="1451" spans="2:6" ht="27">
      <c r="B1451" s="81" t="s">
        <v>9685</v>
      </c>
      <c r="C1451" s="81" t="s">
        <v>12299</v>
      </c>
      <c r="D1451" s="82" t="s">
        <v>7079</v>
      </c>
      <c r="E1451" s="85" t="s">
        <v>6462</v>
      </c>
      <c r="F1451" s="83">
        <v>78.94</v>
      </c>
    </row>
    <row r="1452" spans="2:6" ht="27">
      <c r="B1452" s="81" t="s">
        <v>9686</v>
      </c>
      <c r="C1452" s="81" t="s">
        <v>12300</v>
      </c>
      <c r="D1452" s="82" t="s">
        <v>7080</v>
      </c>
      <c r="E1452" s="85" t="s">
        <v>6462</v>
      </c>
      <c r="F1452" s="83">
        <v>10.5</v>
      </c>
    </row>
    <row r="1453" spans="2:6" ht="27">
      <c r="B1453" s="81" t="s">
        <v>9687</v>
      </c>
      <c r="C1453" s="81" t="s">
        <v>12301</v>
      </c>
      <c r="D1453" s="82" t="s">
        <v>7081</v>
      </c>
      <c r="E1453" s="85" t="s">
        <v>6462</v>
      </c>
      <c r="F1453" s="83">
        <v>85.9</v>
      </c>
    </row>
    <row r="1454" spans="2:6" ht="27">
      <c r="B1454" s="81" t="s">
        <v>9688</v>
      </c>
      <c r="C1454" s="81" t="s">
        <v>12302</v>
      </c>
      <c r="D1454" s="82" t="s">
        <v>7082</v>
      </c>
      <c r="E1454" s="85" t="s">
        <v>6462</v>
      </c>
      <c r="F1454" s="83">
        <v>116.14</v>
      </c>
    </row>
    <row r="1455" spans="2:6" ht="27">
      <c r="B1455" s="81" t="s">
        <v>9689</v>
      </c>
      <c r="C1455" s="81" t="s">
        <v>12303</v>
      </c>
      <c r="D1455" s="82" t="s">
        <v>7083</v>
      </c>
      <c r="E1455" s="85" t="s">
        <v>6462</v>
      </c>
      <c r="F1455" s="83">
        <v>3.03</v>
      </c>
    </row>
    <row r="1456" spans="2:6" ht="27">
      <c r="B1456" s="81" t="s">
        <v>9690</v>
      </c>
      <c r="C1456" s="81" t="s">
        <v>12304</v>
      </c>
      <c r="D1456" s="82" t="s">
        <v>7084</v>
      </c>
      <c r="E1456" s="85" t="s">
        <v>6462</v>
      </c>
      <c r="F1456" s="83">
        <v>15.98</v>
      </c>
    </row>
    <row r="1457" spans="2:6" ht="25.5">
      <c r="B1457" s="77" t="s">
        <v>9691</v>
      </c>
      <c r="C1457" s="78" t="s">
        <v>12305</v>
      </c>
      <c r="D1457" s="79" t="s">
        <v>7085</v>
      </c>
      <c r="E1457" s="78" t="s">
        <v>6462</v>
      </c>
      <c r="F1457" s="83">
        <v>134.88</v>
      </c>
    </row>
    <row r="1458" spans="2:6" ht="27">
      <c r="B1458" s="81" t="s">
        <v>9692</v>
      </c>
      <c r="C1458" s="81" t="s">
        <v>12306</v>
      </c>
      <c r="D1458" s="82" t="s">
        <v>7086</v>
      </c>
      <c r="E1458" s="85" t="s">
        <v>6462</v>
      </c>
      <c r="F1458" s="83">
        <v>19.52</v>
      </c>
    </row>
    <row r="1459" spans="2:6" ht="27">
      <c r="B1459" s="81" t="s">
        <v>9693</v>
      </c>
      <c r="C1459" s="81" t="s">
        <v>12307</v>
      </c>
      <c r="D1459" s="82" t="s">
        <v>7087</v>
      </c>
      <c r="E1459" s="85" t="s">
        <v>6462</v>
      </c>
      <c r="F1459" s="83">
        <v>4.01</v>
      </c>
    </row>
    <row r="1460" spans="2:6" ht="27">
      <c r="B1460" s="81" t="s">
        <v>9694</v>
      </c>
      <c r="C1460" s="81" t="s">
        <v>12308</v>
      </c>
      <c r="D1460" s="82" t="s">
        <v>7088</v>
      </c>
      <c r="E1460" s="85" t="s">
        <v>6462</v>
      </c>
      <c r="F1460" s="83">
        <v>157.25</v>
      </c>
    </row>
    <row r="1461" spans="2:6" ht="27">
      <c r="B1461" s="81" t="s">
        <v>9695</v>
      </c>
      <c r="C1461" s="81" t="s">
        <v>12309</v>
      </c>
      <c r="D1461" s="82" t="s">
        <v>7089</v>
      </c>
      <c r="E1461" s="85" t="s">
        <v>6462</v>
      </c>
      <c r="F1461" s="83">
        <v>25.4</v>
      </c>
    </row>
    <row r="1462" spans="2:6" ht="27">
      <c r="B1462" s="81" t="s">
        <v>9696</v>
      </c>
      <c r="C1462" s="81" t="s">
        <v>12310</v>
      </c>
      <c r="D1462" s="82" t="s">
        <v>7090</v>
      </c>
      <c r="E1462" s="85" t="s">
        <v>6462</v>
      </c>
      <c r="F1462" s="83">
        <v>203.86</v>
      </c>
    </row>
    <row r="1463" spans="2:6" ht="27">
      <c r="B1463" s="81" t="s">
        <v>9697</v>
      </c>
      <c r="C1463" s="81" t="s">
        <v>12311</v>
      </c>
      <c r="D1463" s="82" t="s">
        <v>7091</v>
      </c>
      <c r="E1463" s="85" t="s">
        <v>6462</v>
      </c>
      <c r="F1463" s="83">
        <v>5.4</v>
      </c>
    </row>
    <row r="1464" spans="2:6" ht="25.5">
      <c r="B1464" s="77" t="s">
        <v>9698</v>
      </c>
      <c r="C1464" s="78" t="s">
        <v>12312</v>
      </c>
      <c r="D1464" s="79" t="s">
        <v>7092</v>
      </c>
      <c r="E1464" s="78" t="s">
        <v>6462</v>
      </c>
      <c r="F1464" s="83">
        <v>36.56</v>
      </c>
    </row>
    <row r="1465" spans="2:6" ht="27">
      <c r="B1465" s="81" t="s">
        <v>9699</v>
      </c>
      <c r="C1465" s="81" t="s">
        <v>12313</v>
      </c>
      <c r="D1465" s="82" t="s">
        <v>7093</v>
      </c>
      <c r="E1465" s="85" t="s">
        <v>6462</v>
      </c>
      <c r="F1465" s="83">
        <v>50.37</v>
      </c>
    </row>
    <row r="1466" spans="2:6" ht="27">
      <c r="B1466" s="81" t="s">
        <v>9700</v>
      </c>
      <c r="C1466" s="81" t="s">
        <v>12314</v>
      </c>
      <c r="D1466" s="82" t="s">
        <v>7094</v>
      </c>
      <c r="E1466" s="85" t="s">
        <v>6462</v>
      </c>
      <c r="F1466" s="83">
        <v>7.03</v>
      </c>
    </row>
    <row r="1467" spans="2:6" ht="27">
      <c r="B1467" s="81" t="s">
        <v>9701</v>
      </c>
      <c r="C1467" s="81" t="s">
        <v>6590</v>
      </c>
      <c r="D1467" s="82" t="s">
        <v>7095</v>
      </c>
      <c r="E1467" s="85" t="s">
        <v>6462</v>
      </c>
      <c r="F1467" s="83">
        <v>7.65</v>
      </c>
    </row>
    <row r="1468" spans="2:6" ht="27">
      <c r="B1468" s="81" t="s">
        <v>9702</v>
      </c>
      <c r="C1468" s="81" t="s">
        <v>6590</v>
      </c>
      <c r="D1468" s="82" t="s">
        <v>7096</v>
      </c>
      <c r="E1468" s="85" t="s">
        <v>6462</v>
      </c>
      <c r="F1468" s="83">
        <v>52.98</v>
      </c>
    </row>
    <row r="1469" spans="2:6" ht="27">
      <c r="B1469" s="81" t="s">
        <v>9703</v>
      </c>
      <c r="C1469" s="81" t="s">
        <v>12315</v>
      </c>
      <c r="D1469" s="82" t="s">
        <v>7097</v>
      </c>
      <c r="E1469" s="85" t="s">
        <v>6462</v>
      </c>
      <c r="F1469" s="83">
        <v>1.64</v>
      </c>
    </row>
    <row r="1470" spans="2:6" ht="27">
      <c r="B1470" s="81" t="s">
        <v>9704</v>
      </c>
      <c r="C1470" s="81" t="s">
        <v>6590</v>
      </c>
      <c r="D1470" s="82" t="s">
        <v>7098</v>
      </c>
      <c r="E1470" s="85" t="s">
        <v>6462</v>
      </c>
      <c r="F1470" s="83">
        <v>2.9</v>
      </c>
    </row>
    <row r="1471" spans="2:6" ht="27">
      <c r="B1471" s="81" t="s">
        <v>9705</v>
      </c>
      <c r="C1471" s="81" t="s">
        <v>6590</v>
      </c>
      <c r="D1471" s="82" t="s">
        <v>7099</v>
      </c>
      <c r="E1471" s="85" t="s">
        <v>6462</v>
      </c>
      <c r="F1471" s="83">
        <v>66.239999999999995</v>
      </c>
    </row>
    <row r="1472" spans="2:6" ht="25.5">
      <c r="B1472" s="77" t="s">
        <v>9706</v>
      </c>
      <c r="C1472" s="78" t="s">
        <v>12316</v>
      </c>
      <c r="D1472" s="79" t="s">
        <v>7100</v>
      </c>
      <c r="E1472" s="78" t="s">
        <v>6462</v>
      </c>
      <c r="F1472" s="83">
        <v>9.26</v>
      </c>
    </row>
    <row r="1473" spans="2:6" ht="27">
      <c r="B1473" s="81" t="s">
        <v>9707</v>
      </c>
      <c r="C1473" s="81" t="s">
        <v>6590</v>
      </c>
      <c r="D1473" s="82" t="s">
        <v>7101</v>
      </c>
      <c r="E1473" s="85" t="s">
        <v>6462</v>
      </c>
      <c r="F1473" s="83">
        <v>10.130000000000001</v>
      </c>
    </row>
    <row r="1474" spans="2:6" ht="27">
      <c r="B1474" s="81" t="s">
        <v>9708</v>
      </c>
      <c r="C1474" s="81" t="s">
        <v>6590</v>
      </c>
      <c r="D1474" s="82" t="s">
        <v>7102</v>
      </c>
      <c r="E1474" s="85" t="s">
        <v>6462</v>
      </c>
      <c r="F1474" s="83">
        <v>78.930000000000007</v>
      </c>
    </row>
    <row r="1475" spans="2:6" ht="27">
      <c r="B1475" s="81" t="s">
        <v>9709</v>
      </c>
      <c r="C1475" s="81" t="s">
        <v>6590</v>
      </c>
      <c r="D1475" s="82" t="s">
        <v>7103</v>
      </c>
      <c r="E1475" s="85" t="s">
        <v>6462</v>
      </c>
      <c r="F1475" s="83">
        <v>103.57</v>
      </c>
    </row>
    <row r="1476" spans="2:6" ht="27">
      <c r="B1476" s="81" t="s">
        <v>9710</v>
      </c>
      <c r="C1476" s="81" t="s">
        <v>12317</v>
      </c>
      <c r="D1476" s="82" t="s">
        <v>7104</v>
      </c>
      <c r="E1476" s="85" t="s">
        <v>6462</v>
      </c>
      <c r="F1476" s="83">
        <v>2.2200000000000002</v>
      </c>
    </row>
    <row r="1477" spans="2:6" ht="27">
      <c r="B1477" s="81" t="s">
        <v>9711</v>
      </c>
      <c r="C1477" s="81" t="s">
        <v>12318</v>
      </c>
      <c r="D1477" s="82" t="s">
        <v>7105</v>
      </c>
      <c r="E1477" s="85" t="s">
        <v>6462</v>
      </c>
      <c r="F1477" s="83">
        <v>12.29</v>
      </c>
    </row>
    <row r="1478" spans="2:6" ht="27">
      <c r="B1478" s="81" t="s">
        <v>9712</v>
      </c>
      <c r="C1478" s="81" t="s">
        <v>6590</v>
      </c>
      <c r="D1478" s="82" t="s">
        <v>7106</v>
      </c>
      <c r="E1478" s="85" t="s">
        <v>6462</v>
      </c>
      <c r="F1478" s="83">
        <v>2.77</v>
      </c>
    </row>
    <row r="1479" spans="2:6" ht="27">
      <c r="B1479" s="81" t="s">
        <v>9713</v>
      </c>
      <c r="C1479" s="81" t="s">
        <v>6590</v>
      </c>
      <c r="D1479" s="82" t="s">
        <v>7107</v>
      </c>
      <c r="E1479" s="85" t="s">
        <v>6462</v>
      </c>
      <c r="F1479" s="83">
        <v>13.88</v>
      </c>
    </row>
    <row r="1480" spans="2:6" ht="27">
      <c r="B1480" s="81" t="s">
        <v>9714</v>
      </c>
      <c r="C1480" s="81" t="s">
        <v>12319</v>
      </c>
      <c r="D1480" s="82" t="s">
        <v>7108</v>
      </c>
      <c r="E1480" s="85" t="s">
        <v>6462</v>
      </c>
      <c r="F1480" s="83">
        <v>15.95</v>
      </c>
    </row>
    <row r="1481" spans="2:6" ht="27">
      <c r="B1481" s="81" t="s">
        <v>9715</v>
      </c>
      <c r="C1481" s="81" t="s">
        <v>6590</v>
      </c>
      <c r="D1481" s="82" t="s">
        <v>7109</v>
      </c>
      <c r="E1481" s="85" t="s">
        <v>6462</v>
      </c>
      <c r="F1481" s="83">
        <v>17.86</v>
      </c>
    </row>
    <row r="1482" spans="2:6" ht="27">
      <c r="B1482" s="81" t="s">
        <v>9716</v>
      </c>
      <c r="C1482" s="81" t="s">
        <v>12320</v>
      </c>
      <c r="D1482" s="82" t="s">
        <v>7110</v>
      </c>
      <c r="E1482" s="85" t="s">
        <v>6462</v>
      </c>
      <c r="F1482" s="83">
        <v>3</v>
      </c>
    </row>
    <row r="1483" spans="2:6" ht="27">
      <c r="B1483" s="81" t="s">
        <v>9717</v>
      </c>
      <c r="C1483" s="81" t="s">
        <v>6590</v>
      </c>
      <c r="D1483" s="82" t="s">
        <v>7111</v>
      </c>
      <c r="E1483" s="85" t="s">
        <v>6462</v>
      </c>
      <c r="F1483" s="83">
        <v>3.62</v>
      </c>
    </row>
    <row r="1484" spans="2:6" ht="27">
      <c r="B1484" s="81" t="s">
        <v>9718</v>
      </c>
      <c r="C1484" s="81" t="s">
        <v>6590</v>
      </c>
      <c r="D1484" s="82" t="s">
        <v>7112</v>
      </c>
      <c r="E1484" s="85" t="s">
        <v>6462</v>
      </c>
      <c r="F1484" s="83">
        <v>24.59</v>
      </c>
    </row>
    <row r="1485" spans="2:6" ht="27">
      <c r="B1485" s="81" t="s">
        <v>9719</v>
      </c>
      <c r="C1485" s="81" t="s">
        <v>12321</v>
      </c>
      <c r="D1485" s="82" t="s">
        <v>7113</v>
      </c>
      <c r="E1485" s="85" t="s">
        <v>6462</v>
      </c>
      <c r="F1485" s="83">
        <v>4.1100000000000003</v>
      </c>
    </row>
    <row r="1486" spans="2:6" ht="27">
      <c r="B1486" s="81" t="s">
        <v>9720</v>
      </c>
      <c r="C1486" s="81" t="s">
        <v>6590</v>
      </c>
      <c r="D1486" s="82" t="s">
        <v>7114</v>
      </c>
      <c r="E1486" s="85" t="s">
        <v>6462</v>
      </c>
      <c r="F1486" s="83">
        <v>4.88</v>
      </c>
    </row>
    <row r="1487" spans="2:6" ht="27">
      <c r="B1487" s="81" t="s">
        <v>9721</v>
      </c>
      <c r="C1487" s="81" t="s">
        <v>6590</v>
      </c>
      <c r="D1487" s="82" t="s">
        <v>7115</v>
      </c>
      <c r="E1487" s="85" t="s">
        <v>6462</v>
      </c>
      <c r="F1487" s="83">
        <v>32.78</v>
      </c>
    </row>
    <row r="1488" spans="2:6" ht="27">
      <c r="B1488" s="81" t="s">
        <v>9722</v>
      </c>
      <c r="C1488" s="81" t="s">
        <v>6590</v>
      </c>
      <c r="D1488" s="82" t="s">
        <v>7116</v>
      </c>
      <c r="E1488" s="85" t="s">
        <v>6462</v>
      </c>
      <c r="F1488" s="83">
        <v>42.29</v>
      </c>
    </row>
    <row r="1489" spans="2:6">
      <c r="B1489" s="81" t="s">
        <v>9723</v>
      </c>
      <c r="C1489" s="81" t="s">
        <v>12322</v>
      </c>
      <c r="D1489" s="82" t="s">
        <v>7117</v>
      </c>
      <c r="E1489" s="85" t="s">
        <v>6462</v>
      </c>
      <c r="F1489" s="83">
        <v>6.85</v>
      </c>
    </row>
    <row r="1490" spans="2:6">
      <c r="B1490" s="81" t="s">
        <v>9724</v>
      </c>
      <c r="C1490" s="81" t="s">
        <v>12323</v>
      </c>
      <c r="D1490" s="82" t="s">
        <v>7118</v>
      </c>
      <c r="E1490" s="85" t="s">
        <v>6462</v>
      </c>
      <c r="F1490" s="83">
        <v>10.15</v>
      </c>
    </row>
    <row r="1491" spans="2:6">
      <c r="B1491" s="81" t="s">
        <v>9725</v>
      </c>
      <c r="C1491" s="81" t="s">
        <v>12324</v>
      </c>
      <c r="D1491" s="82" t="s">
        <v>7119</v>
      </c>
      <c r="E1491" s="85" t="s">
        <v>6462</v>
      </c>
      <c r="F1491" s="83">
        <v>13.83</v>
      </c>
    </row>
    <row r="1492" spans="2:6">
      <c r="B1492" s="81" t="s">
        <v>9726</v>
      </c>
      <c r="C1492" s="81" t="s">
        <v>12325</v>
      </c>
      <c r="D1492" s="82" t="s">
        <v>7120</v>
      </c>
      <c r="E1492" s="85" t="s">
        <v>6462</v>
      </c>
      <c r="F1492" s="83">
        <v>19.2</v>
      </c>
    </row>
    <row r="1493" spans="2:6">
      <c r="B1493" s="81" t="s">
        <v>9727</v>
      </c>
      <c r="C1493" s="81" t="s">
        <v>12326</v>
      </c>
      <c r="D1493" s="82" t="s">
        <v>7121</v>
      </c>
      <c r="E1493" s="85" t="s">
        <v>6462</v>
      </c>
      <c r="F1493" s="83">
        <v>25.7</v>
      </c>
    </row>
    <row r="1494" spans="2:6">
      <c r="B1494" s="81" t="s">
        <v>9728</v>
      </c>
      <c r="C1494" s="81" t="s">
        <v>12327</v>
      </c>
      <c r="D1494" s="82" t="s">
        <v>7122</v>
      </c>
      <c r="E1494" s="85" t="s">
        <v>6462</v>
      </c>
      <c r="F1494" s="83">
        <v>34.65</v>
      </c>
    </row>
    <row r="1495" spans="2:6">
      <c r="B1495" s="81" t="s">
        <v>9729</v>
      </c>
      <c r="C1495" s="81" t="s">
        <v>12328</v>
      </c>
      <c r="D1495" s="82" t="s">
        <v>7123</v>
      </c>
      <c r="E1495" s="85" t="s">
        <v>6462</v>
      </c>
      <c r="F1495" s="83">
        <v>47.69</v>
      </c>
    </row>
    <row r="1496" spans="2:6">
      <c r="B1496" s="81" t="s">
        <v>9730</v>
      </c>
      <c r="C1496" s="81" t="s">
        <v>12329</v>
      </c>
      <c r="D1496" s="82" t="s">
        <v>7124</v>
      </c>
      <c r="E1496" s="85" t="s">
        <v>6462</v>
      </c>
      <c r="F1496" s="83">
        <v>14.89</v>
      </c>
    </row>
    <row r="1497" spans="2:6">
      <c r="B1497" s="81" t="s">
        <v>9731</v>
      </c>
      <c r="C1497" s="81" t="s">
        <v>12330</v>
      </c>
      <c r="D1497" s="82" t="s">
        <v>7125</v>
      </c>
      <c r="E1497" s="85" t="s">
        <v>6462</v>
      </c>
      <c r="F1497" s="83">
        <v>15.08</v>
      </c>
    </row>
    <row r="1498" spans="2:6">
      <c r="B1498" s="81" t="s">
        <v>9732</v>
      </c>
      <c r="C1498" s="81" t="s">
        <v>12331</v>
      </c>
      <c r="D1498" s="82" t="s">
        <v>7126</v>
      </c>
      <c r="E1498" s="85" t="s">
        <v>6462</v>
      </c>
      <c r="F1498" s="83">
        <v>15.22</v>
      </c>
    </row>
    <row r="1499" spans="2:6">
      <c r="B1499" s="81" t="s">
        <v>9733</v>
      </c>
      <c r="C1499" s="81" t="s">
        <v>12332</v>
      </c>
      <c r="D1499" s="82" t="s">
        <v>7127</v>
      </c>
      <c r="E1499" s="85" t="s">
        <v>6462</v>
      </c>
      <c r="F1499" s="83">
        <v>15.41</v>
      </c>
    </row>
    <row r="1500" spans="2:6">
      <c r="B1500" s="81" t="s">
        <v>9734</v>
      </c>
      <c r="C1500" s="81" t="s">
        <v>12333</v>
      </c>
      <c r="D1500" s="82" t="s">
        <v>7128</v>
      </c>
      <c r="E1500" s="85" t="s">
        <v>6462</v>
      </c>
      <c r="F1500" s="83">
        <v>15.68</v>
      </c>
    </row>
    <row r="1501" spans="2:6">
      <c r="B1501" s="81" t="s">
        <v>9735</v>
      </c>
      <c r="C1501" s="81" t="s">
        <v>12334</v>
      </c>
      <c r="D1501" s="82" t="s">
        <v>7129</v>
      </c>
      <c r="E1501" s="85" t="s">
        <v>6462</v>
      </c>
      <c r="F1501" s="83">
        <v>7.66</v>
      </c>
    </row>
    <row r="1502" spans="2:6">
      <c r="B1502" s="81" t="s">
        <v>9736</v>
      </c>
      <c r="C1502" s="81" t="s">
        <v>12335</v>
      </c>
      <c r="D1502" s="82" t="s">
        <v>7130</v>
      </c>
      <c r="E1502" s="85" t="s">
        <v>6462</v>
      </c>
      <c r="F1502" s="83">
        <v>43.14</v>
      </c>
    </row>
    <row r="1503" spans="2:6">
      <c r="B1503" s="81" t="s">
        <v>9737</v>
      </c>
      <c r="C1503" s="81" t="s">
        <v>12336</v>
      </c>
      <c r="D1503" s="82" t="s">
        <v>7131</v>
      </c>
      <c r="E1503" s="85" t="s">
        <v>6462</v>
      </c>
      <c r="F1503" s="83">
        <v>15.31</v>
      </c>
    </row>
    <row r="1504" spans="2:6">
      <c r="B1504" s="81" t="s">
        <v>9738</v>
      </c>
      <c r="C1504" s="81" t="s">
        <v>12337</v>
      </c>
      <c r="D1504" s="82" t="s">
        <v>7132</v>
      </c>
      <c r="E1504" s="85" t="s">
        <v>6462</v>
      </c>
      <c r="F1504" s="83">
        <v>18.11</v>
      </c>
    </row>
    <row r="1505" spans="2:6">
      <c r="B1505" s="77" t="s">
        <v>9739</v>
      </c>
      <c r="C1505" s="78" t="s">
        <v>12338</v>
      </c>
      <c r="D1505" s="79" t="s">
        <v>7133</v>
      </c>
      <c r="E1505" s="78" t="s">
        <v>6462</v>
      </c>
      <c r="F1505" s="83">
        <v>20.87</v>
      </c>
    </row>
    <row r="1506" spans="2:6">
      <c r="B1506" s="81" t="s">
        <v>9740</v>
      </c>
      <c r="C1506" s="81" t="s">
        <v>12339</v>
      </c>
      <c r="D1506" s="82" t="s">
        <v>7134</v>
      </c>
      <c r="E1506" s="85" t="s">
        <v>6462</v>
      </c>
      <c r="F1506" s="83">
        <v>32.18</v>
      </c>
    </row>
    <row r="1507" spans="2:6">
      <c r="B1507" s="81" t="s">
        <v>9741</v>
      </c>
      <c r="C1507" s="81" t="s">
        <v>12340</v>
      </c>
      <c r="D1507" s="82" t="s">
        <v>7135</v>
      </c>
      <c r="E1507" s="85" t="s">
        <v>6462</v>
      </c>
      <c r="F1507" s="83">
        <v>74.209999999999994</v>
      </c>
    </row>
    <row r="1508" spans="2:6">
      <c r="B1508" s="81" t="s">
        <v>9742</v>
      </c>
      <c r="C1508" s="81" t="s">
        <v>12341</v>
      </c>
      <c r="D1508" s="82" t="s">
        <v>7136</v>
      </c>
      <c r="E1508" s="85" t="s">
        <v>6462</v>
      </c>
      <c r="F1508" s="83">
        <v>36.36</v>
      </c>
    </row>
    <row r="1509" spans="2:6">
      <c r="B1509" s="81" t="s">
        <v>9743</v>
      </c>
      <c r="C1509" s="81" t="s">
        <v>12342</v>
      </c>
      <c r="D1509" s="82" t="s">
        <v>7137</v>
      </c>
      <c r="E1509" s="85" t="s">
        <v>6462</v>
      </c>
      <c r="F1509" s="83">
        <v>39.869999999999997</v>
      </c>
    </row>
    <row r="1510" spans="2:6">
      <c r="B1510" s="81" t="s">
        <v>9744</v>
      </c>
      <c r="C1510" s="81" t="s">
        <v>12343</v>
      </c>
      <c r="D1510" s="82" t="s">
        <v>7138</v>
      </c>
      <c r="E1510" s="85" t="s">
        <v>6462</v>
      </c>
      <c r="F1510" s="83">
        <v>40.9</v>
      </c>
    </row>
    <row r="1511" spans="2:6" ht="27">
      <c r="B1511" s="81" t="s">
        <v>9745</v>
      </c>
      <c r="C1511" s="81" t="s">
        <v>12344</v>
      </c>
      <c r="D1511" s="82" t="s">
        <v>7139</v>
      </c>
      <c r="E1511" s="85" t="s">
        <v>6595</v>
      </c>
      <c r="F1511" s="83">
        <v>430.45</v>
      </c>
    </row>
    <row r="1512" spans="2:6" ht="27">
      <c r="B1512" s="81" t="s">
        <v>9746</v>
      </c>
      <c r="C1512" s="81" t="s">
        <v>12345</v>
      </c>
      <c r="D1512" s="82" t="s">
        <v>7140</v>
      </c>
      <c r="E1512" s="85" t="s">
        <v>6595</v>
      </c>
      <c r="F1512" s="83">
        <v>652.37</v>
      </c>
    </row>
    <row r="1513" spans="2:6">
      <c r="B1513" s="81" t="s">
        <v>9747</v>
      </c>
      <c r="C1513" s="81" t="s">
        <v>12346</v>
      </c>
      <c r="D1513" s="82" t="s">
        <v>7141</v>
      </c>
      <c r="E1513" s="85" t="s">
        <v>6595</v>
      </c>
      <c r="F1513" s="83">
        <v>7.12</v>
      </c>
    </row>
    <row r="1514" spans="2:6">
      <c r="B1514" s="81" t="s">
        <v>9748</v>
      </c>
      <c r="C1514" s="81" t="s">
        <v>12347</v>
      </c>
      <c r="D1514" s="82" t="s">
        <v>7142</v>
      </c>
      <c r="E1514" s="85" t="s">
        <v>6595</v>
      </c>
      <c r="F1514" s="83">
        <v>7.12</v>
      </c>
    </row>
    <row r="1515" spans="2:6">
      <c r="B1515" s="81" t="s">
        <v>9749</v>
      </c>
      <c r="C1515" s="81" t="s">
        <v>12348</v>
      </c>
      <c r="D1515" s="82" t="s">
        <v>7143</v>
      </c>
      <c r="E1515" s="85" t="s">
        <v>6595</v>
      </c>
      <c r="F1515" s="83">
        <v>7.12</v>
      </c>
    </row>
    <row r="1516" spans="2:6">
      <c r="B1516" s="81" t="s">
        <v>9750</v>
      </c>
      <c r="C1516" s="81" t="s">
        <v>12349</v>
      </c>
      <c r="D1516" s="82" t="s">
        <v>7144</v>
      </c>
      <c r="E1516" s="85" t="s">
        <v>6595</v>
      </c>
      <c r="F1516" s="83">
        <v>7.12</v>
      </c>
    </row>
    <row r="1517" spans="2:6">
      <c r="B1517" s="81" t="s">
        <v>9751</v>
      </c>
      <c r="C1517" s="81" t="s">
        <v>12350</v>
      </c>
      <c r="D1517" s="82" t="s">
        <v>7145</v>
      </c>
      <c r="E1517" s="85" t="s">
        <v>6595</v>
      </c>
      <c r="F1517" s="83">
        <v>22.44</v>
      </c>
    </row>
    <row r="1518" spans="2:6">
      <c r="B1518" s="81" t="s">
        <v>9752</v>
      </c>
      <c r="C1518" s="81" t="s">
        <v>12351</v>
      </c>
      <c r="D1518" s="82" t="s">
        <v>7146</v>
      </c>
      <c r="E1518" s="85" t="s">
        <v>6595</v>
      </c>
      <c r="F1518" s="83">
        <v>22.44</v>
      </c>
    </row>
    <row r="1519" spans="2:6">
      <c r="B1519" s="81" t="s">
        <v>9753</v>
      </c>
      <c r="C1519" s="81" t="s">
        <v>12352</v>
      </c>
      <c r="D1519" s="82" t="s">
        <v>7147</v>
      </c>
      <c r="E1519" s="85" t="s">
        <v>6595</v>
      </c>
      <c r="F1519" s="83">
        <v>22.44</v>
      </c>
    </row>
    <row r="1520" spans="2:6">
      <c r="B1520" s="81" t="s">
        <v>9754</v>
      </c>
      <c r="C1520" s="81" t="s">
        <v>12353</v>
      </c>
      <c r="D1520" s="82" t="s">
        <v>7148</v>
      </c>
      <c r="E1520" s="85" t="s">
        <v>6595</v>
      </c>
      <c r="F1520" s="83">
        <v>22.44</v>
      </c>
    </row>
    <row r="1521" spans="2:6">
      <c r="B1521" s="81" t="s">
        <v>9755</v>
      </c>
      <c r="C1521" s="81" t="s">
        <v>12354</v>
      </c>
      <c r="D1521" s="82" t="s">
        <v>7149</v>
      </c>
      <c r="E1521" s="85" t="s">
        <v>6595</v>
      </c>
      <c r="F1521" s="83">
        <v>22.44</v>
      </c>
    </row>
    <row r="1522" spans="2:6">
      <c r="B1522" s="81" t="s">
        <v>9756</v>
      </c>
      <c r="C1522" s="81" t="s">
        <v>12355</v>
      </c>
      <c r="D1522" s="82" t="s">
        <v>7150</v>
      </c>
      <c r="E1522" s="85" t="s">
        <v>6595</v>
      </c>
      <c r="F1522" s="83">
        <v>187.16</v>
      </c>
    </row>
    <row r="1523" spans="2:6">
      <c r="B1523" s="81" t="s">
        <v>9757</v>
      </c>
      <c r="C1523" s="81" t="s">
        <v>12356</v>
      </c>
      <c r="D1523" s="82" t="s">
        <v>7151</v>
      </c>
      <c r="E1523" s="85" t="s">
        <v>6595</v>
      </c>
      <c r="F1523" s="83">
        <v>267.13</v>
      </c>
    </row>
    <row r="1524" spans="2:6">
      <c r="B1524" s="81" t="s">
        <v>9758</v>
      </c>
      <c r="C1524" s="81" t="s">
        <v>12357</v>
      </c>
      <c r="D1524" s="82" t="s">
        <v>7152</v>
      </c>
      <c r="E1524" s="85" t="s">
        <v>6595</v>
      </c>
      <c r="F1524" s="83">
        <v>391.37</v>
      </c>
    </row>
    <row r="1525" spans="2:6">
      <c r="B1525" s="81" t="s">
        <v>9759</v>
      </c>
      <c r="C1525" s="81" t="s">
        <v>12358</v>
      </c>
      <c r="D1525" s="82" t="s">
        <v>7153</v>
      </c>
      <c r="E1525" s="85" t="s">
        <v>6595</v>
      </c>
      <c r="F1525" s="83">
        <v>799.63</v>
      </c>
    </row>
    <row r="1526" spans="2:6">
      <c r="B1526" s="81" t="s">
        <v>9760</v>
      </c>
      <c r="C1526" s="81" t="s">
        <v>12359</v>
      </c>
      <c r="D1526" s="82" t="s">
        <v>7154</v>
      </c>
      <c r="E1526" s="85" t="s">
        <v>6595</v>
      </c>
      <c r="F1526" s="83">
        <v>12.06</v>
      </c>
    </row>
    <row r="1527" spans="2:6">
      <c r="B1527" s="81" t="s">
        <v>9761</v>
      </c>
      <c r="C1527" s="81" t="s">
        <v>12360</v>
      </c>
      <c r="D1527" s="82" t="s">
        <v>7155</v>
      </c>
      <c r="E1527" s="85" t="s">
        <v>6595</v>
      </c>
      <c r="F1527" s="83">
        <v>13.11</v>
      </c>
    </row>
    <row r="1528" spans="2:6">
      <c r="B1528" s="81" t="s">
        <v>9762</v>
      </c>
      <c r="C1528" s="81" t="s">
        <v>12361</v>
      </c>
      <c r="D1528" s="82" t="s">
        <v>7156</v>
      </c>
      <c r="E1528" s="85" t="s">
        <v>6595</v>
      </c>
      <c r="F1528" s="83">
        <v>6.04</v>
      </c>
    </row>
    <row r="1529" spans="2:6">
      <c r="B1529" s="81" t="s">
        <v>9763</v>
      </c>
      <c r="C1529" s="81" t="s">
        <v>12362</v>
      </c>
      <c r="D1529" s="82" t="s">
        <v>7157</v>
      </c>
      <c r="E1529" s="85" t="s">
        <v>6595</v>
      </c>
      <c r="F1529" s="83">
        <v>6.76</v>
      </c>
    </row>
    <row r="1530" spans="2:6">
      <c r="B1530" s="81" t="s">
        <v>9764</v>
      </c>
      <c r="C1530" s="81" t="s">
        <v>12363</v>
      </c>
      <c r="D1530" s="82" t="s">
        <v>7158</v>
      </c>
      <c r="E1530" s="85" t="s">
        <v>6595</v>
      </c>
      <c r="F1530" s="83">
        <v>6.76</v>
      </c>
    </row>
    <row r="1531" spans="2:6" ht="27">
      <c r="B1531" s="81" t="s">
        <v>9765</v>
      </c>
      <c r="C1531" s="81" t="s">
        <v>12364</v>
      </c>
      <c r="D1531" s="82" t="s">
        <v>7159</v>
      </c>
      <c r="E1531" s="85" t="s">
        <v>6595</v>
      </c>
      <c r="F1531" s="83">
        <v>9.4700000000000006</v>
      </c>
    </row>
    <row r="1532" spans="2:6" ht="27">
      <c r="B1532" s="81" t="s">
        <v>9766</v>
      </c>
      <c r="C1532" s="81" t="s">
        <v>12365</v>
      </c>
      <c r="D1532" s="82" t="s">
        <v>7160</v>
      </c>
      <c r="E1532" s="85" t="s">
        <v>6595</v>
      </c>
      <c r="F1532" s="83">
        <v>7.94</v>
      </c>
    </row>
    <row r="1533" spans="2:6" ht="27">
      <c r="B1533" s="81" t="s">
        <v>9767</v>
      </c>
      <c r="C1533" s="81" t="s">
        <v>12366</v>
      </c>
      <c r="D1533" s="82" t="s">
        <v>7161</v>
      </c>
      <c r="E1533" s="85" t="s">
        <v>6595</v>
      </c>
      <c r="F1533" s="83">
        <v>7.94</v>
      </c>
    </row>
    <row r="1534" spans="2:6">
      <c r="B1534" s="81" t="s">
        <v>9768</v>
      </c>
      <c r="C1534" s="81" t="s">
        <v>12367</v>
      </c>
      <c r="D1534" s="82" t="s">
        <v>7162</v>
      </c>
      <c r="E1534" s="85" t="s">
        <v>6595</v>
      </c>
      <c r="F1534" s="83">
        <v>7.14</v>
      </c>
    </row>
    <row r="1535" spans="2:6">
      <c r="B1535" s="81" t="s">
        <v>9769</v>
      </c>
      <c r="C1535" s="81" t="s">
        <v>12368</v>
      </c>
      <c r="D1535" s="82" t="s">
        <v>7163</v>
      </c>
      <c r="E1535" s="85" t="s">
        <v>6595</v>
      </c>
      <c r="F1535" s="83">
        <v>6.09</v>
      </c>
    </row>
    <row r="1536" spans="2:6">
      <c r="B1536" s="81" t="s">
        <v>9770</v>
      </c>
      <c r="C1536" s="81" t="s">
        <v>12369</v>
      </c>
      <c r="D1536" s="82" t="s">
        <v>7164</v>
      </c>
      <c r="E1536" s="85" t="s">
        <v>6595</v>
      </c>
      <c r="F1536" s="83">
        <v>7.71</v>
      </c>
    </row>
    <row r="1537" spans="2:6" ht="27">
      <c r="B1537" s="81" t="s">
        <v>9771</v>
      </c>
      <c r="C1537" s="81" t="s">
        <v>12370</v>
      </c>
      <c r="D1537" s="82" t="s">
        <v>7165</v>
      </c>
      <c r="E1537" s="85" t="s">
        <v>6595</v>
      </c>
      <c r="F1537" s="83">
        <v>6.69</v>
      </c>
    </row>
    <row r="1538" spans="2:6">
      <c r="B1538" s="81" t="s">
        <v>9772</v>
      </c>
      <c r="C1538" s="81" t="s">
        <v>12371</v>
      </c>
      <c r="D1538" s="82" t="s">
        <v>7166</v>
      </c>
      <c r="E1538" s="85" t="s">
        <v>6595</v>
      </c>
      <c r="F1538" s="83">
        <v>55.08</v>
      </c>
    </row>
    <row r="1539" spans="2:6" ht="27">
      <c r="B1539" s="81" t="s">
        <v>9773</v>
      </c>
      <c r="C1539" s="81" t="s">
        <v>12372</v>
      </c>
      <c r="D1539" s="82" t="s">
        <v>7167</v>
      </c>
      <c r="E1539" s="85" t="s">
        <v>6595</v>
      </c>
      <c r="F1539" s="83">
        <v>89.26</v>
      </c>
    </row>
    <row r="1540" spans="2:6" ht="27">
      <c r="B1540" s="81" t="s">
        <v>9774</v>
      </c>
      <c r="C1540" s="81" t="s">
        <v>12373</v>
      </c>
      <c r="D1540" s="82" t="s">
        <v>7168</v>
      </c>
      <c r="E1540" s="85" t="s">
        <v>6595</v>
      </c>
      <c r="F1540" s="83">
        <v>89.1</v>
      </c>
    </row>
    <row r="1541" spans="2:6" ht="27">
      <c r="B1541" s="81" t="s">
        <v>9775</v>
      </c>
      <c r="C1541" s="81" t="s">
        <v>12374</v>
      </c>
      <c r="D1541" s="82" t="s">
        <v>7169</v>
      </c>
      <c r="E1541" s="85" t="s">
        <v>6595</v>
      </c>
      <c r="F1541" s="83">
        <v>155.12</v>
      </c>
    </row>
    <row r="1542" spans="2:6" ht="27">
      <c r="B1542" s="81" t="s">
        <v>9776</v>
      </c>
      <c r="C1542" s="81" t="s">
        <v>12375</v>
      </c>
      <c r="D1542" s="82" t="s">
        <v>7170</v>
      </c>
      <c r="E1542" s="85" t="s">
        <v>6595</v>
      </c>
      <c r="F1542" s="83">
        <v>193.49</v>
      </c>
    </row>
    <row r="1543" spans="2:6" ht="27">
      <c r="B1543" s="81" t="s">
        <v>9777</v>
      </c>
      <c r="C1543" s="81" t="s">
        <v>12376</v>
      </c>
      <c r="D1543" s="82" t="s">
        <v>7171</v>
      </c>
      <c r="E1543" s="85" t="s">
        <v>6595</v>
      </c>
      <c r="F1543" s="83">
        <v>20.76</v>
      </c>
    </row>
    <row r="1544" spans="2:6" ht="27">
      <c r="B1544" s="81" t="s">
        <v>9778</v>
      </c>
      <c r="C1544" s="81" t="s">
        <v>12377</v>
      </c>
      <c r="D1544" s="82" t="s">
        <v>7172</v>
      </c>
      <c r="E1544" s="85" t="s">
        <v>6595</v>
      </c>
      <c r="F1544" s="83">
        <v>38.39</v>
      </c>
    </row>
    <row r="1545" spans="2:6" ht="27">
      <c r="B1545" s="81" t="s">
        <v>9779</v>
      </c>
      <c r="C1545" s="81" t="s">
        <v>12378</v>
      </c>
      <c r="D1545" s="82" t="s">
        <v>7173</v>
      </c>
      <c r="E1545" s="85" t="s">
        <v>6595</v>
      </c>
      <c r="F1545" s="83">
        <v>66.37</v>
      </c>
    </row>
    <row r="1546" spans="2:6" ht="27">
      <c r="B1546" s="81" t="s">
        <v>9780</v>
      </c>
      <c r="C1546" s="81" t="s">
        <v>12379</v>
      </c>
      <c r="D1546" s="82" t="s">
        <v>7174</v>
      </c>
      <c r="E1546" s="85" t="s">
        <v>6595</v>
      </c>
      <c r="F1546" s="83">
        <v>74.099999999999994</v>
      </c>
    </row>
    <row r="1547" spans="2:6" ht="27">
      <c r="B1547" s="81" t="s">
        <v>9781</v>
      </c>
      <c r="C1547" s="81" t="s">
        <v>12380</v>
      </c>
      <c r="D1547" s="82" t="s">
        <v>7175</v>
      </c>
      <c r="E1547" s="85" t="s">
        <v>6595</v>
      </c>
      <c r="F1547" s="83">
        <v>106.71</v>
      </c>
    </row>
    <row r="1548" spans="2:6" ht="27">
      <c r="B1548" s="81" t="s">
        <v>9782</v>
      </c>
      <c r="C1548" s="81" t="s">
        <v>12381</v>
      </c>
      <c r="D1548" s="82" t="s">
        <v>7176</v>
      </c>
      <c r="E1548" s="85" t="s">
        <v>6595</v>
      </c>
      <c r="F1548" s="83">
        <v>86.6</v>
      </c>
    </row>
    <row r="1549" spans="2:6">
      <c r="B1549" s="81" t="s">
        <v>9783</v>
      </c>
      <c r="C1549" s="81" t="s">
        <v>12382</v>
      </c>
      <c r="D1549" s="82" t="s">
        <v>7177</v>
      </c>
      <c r="E1549" s="85" t="s">
        <v>6595</v>
      </c>
      <c r="F1549" s="83">
        <v>78.510000000000005</v>
      </c>
    </row>
    <row r="1550" spans="2:6">
      <c r="B1550" s="81" t="s">
        <v>9784</v>
      </c>
      <c r="C1550" s="81" t="s">
        <v>12383</v>
      </c>
      <c r="D1550" s="82" t="s">
        <v>7178</v>
      </c>
      <c r="E1550" s="85" t="s">
        <v>6595</v>
      </c>
      <c r="F1550" s="83">
        <v>92.93</v>
      </c>
    </row>
    <row r="1551" spans="2:6">
      <c r="B1551" s="81" t="s">
        <v>9785</v>
      </c>
      <c r="C1551" s="81" t="s">
        <v>12384</v>
      </c>
      <c r="D1551" s="82" t="s">
        <v>7179</v>
      </c>
      <c r="E1551" s="85" t="s">
        <v>6595</v>
      </c>
      <c r="F1551" s="83">
        <v>86.39</v>
      </c>
    </row>
    <row r="1552" spans="2:6">
      <c r="B1552" s="77" t="s">
        <v>9786</v>
      </c>
      <c r="C1552" s="78" t="s">
        <v>12385</v>
      </c>
      <c r="D1552" s="79" t="s">
        <v>7180</v>
      </c>
      <c r="E1552" s="78" t="s">
        <v>6595</v>
      </c>
      <c r="F1552" s="83">
        <v>104.36</v>
      </c>
    </row>
    <row r="1553" spans="2:6">
      <c r="B1553" s="81" t="s">
        <v>9787</v>
      </c>
      <c r="C1553" s="81" t="s">
        <v>12386</v>
      </c>
      <c r="D1553" s="82" t="s">
        <v>7181</v>
      </c>
      <c r="E1553" s="85" t="s">
        <v>6595</v>
      </c>
      <c r="F1553" s="83">
        <v>79.88</v>
      </c>
    </row>
    <row r="1554" spans="2:6">
      <c r="B1554" s="81" t="s">
        <v>9788</v>
      </c>
      <c r="C1554" s="81" t="s">
        <v>12387</v>
      </c>
      <c r="D1554" s="82" t="s">
        <v>7182</v>
      </c>
      <c r="E1554" s="85" t="s">
        <v>6595</v>
      </c>
      <c r="F1554" s="83">
        <v>135.4</v>
      </c>
    </row>
    <row r="1555" spans="2:6" ht="27">
      <c r="B1555" s="81" t="s">
        <v>9789</v>
      </c>
      <c r="C1555" s="81" t="s">
        <v>12388</v>
      </c>
      <c r="D1555" s="82" t="s">
        <v>7183</v>
      </c>
      <c r="E1555" s="85" t="s">
        <v>6595</v>
      </c>
      <c r="F1555" s="83">
        <v>45.48</v>
      </c>
    </row>
    <row r="1556" spans="2:6" ht="27">
      <c r="B1556" s="81" t="s">
        <v>9790</v>
      </c>
      <c r="C1556" s="81" t="s">
        <v>12389</v>
      </c>
      <c r="D1556" s="82" t="s">
        <v>7183</v>
      </c>
      <c r="E1556" s="85" t="s">
        <v>6595</v>
      </c>
      <c r="F1556" s="83">
        <v>45.48</v>
      </c>
    </row>
    <row r="1557" spans="2:6" ht="27">
      <c r="B1557" s="81" t="s">
        <v>9791</v>
      </c>
      <c r="C1557" s="81" t="s">
        <v>12390</v>
      </c>
      <c r="D1557" s="82" t="s">
        <v>7184</v>
      </c>
      <c r="E1557" s="85" t="s">
        <v>6595</v>
      </c>
      <c r="F1557" s="83">
        <v>97.18</v>
      </c>
    </row>
    <row r="1558" spans="2:6" ht="27">
      <c r="B1558" s="81" t="s">
        <v>9792</v>
      </c>
      <c r="C1558" s="81" t="s">
        <v>12391</v>
      </c>
      <c r="D1558" s="82" t="s">
        <v>7185</v>
      </c>
      <c r="E1558" s="85" t="s">
        <v>6595</v>
      </c>
      <c r="F1558" s="83">
        <v>97.18</v>
      </c>
    </row>
    <row r="1559" spans="2:6" ht="27">
      <c r="B1559" s="81" t="s">
        <v>9793</v>
      </c>
      <c r="C1559" s="81" t="s">
        <v>12392</v>
      </c>
      <c r="D1559" s="82" t="s">
        <v>7186</v>
      </c>
      <c r="E1559" s="85" t="s">
        <v>6595</v>
      </c>
      <c r="F1559" s="83">
        <v>114.65</v>
      </c>
    </row>
    <row r="1560" spans="2:6" ht="27">
      <c r="B1560" s="81" t="s">
        <v>9794</v>
      </c>
      <c r="C1560" s="81" t="s">
        <v>12393</v>
      </c>
      <c r="D1560" s="82" t="s">
        <v>7187</v>
      </c>
      <c r="E1560" s="85" t="s">
        <v>6595</v>
      </c>
      <c r="F1560" s="83">
        <v>152.97</v>
      </c>
    </row>
    <row r="1561" spans="2:6" ht="27">
      <c r="B1561" s="81" t="s">
        <v>9795</v>
      </c>
      <c r="C1561" s="81" t="s">
        <v>12394</v>
      </c>
      <c r="D1561" s="82" t="s">
        <v>7188</v>
      </c>
      <c r="E1561" s="85" t="s">
        <v>6595</v>
      </c>
      <c r="F1561" s="83">
        <v>152.97</v>
      </c>
    </row>
    <row r="1562" spans="2:6" ht="25.5">
      <c r="B1562" s="77" t="s">
        <v>9796</v>
      </c>
      <c r="C1562" s="78" t="s">
        <v>12395</v>
      </c>
      <c r="D1562" s="79" t="s">
        <v>7189</v>
      </c>
      <c r="E1562" s="78" t="s">
        <v>6595</v>
      </c>
      <c r="F1562" s="83">
        <v>198.14</v>
      </c>
    </row>
    <row r="1563" spans="2:6" ht="27">
      <c r="B1563" s="81" t="s">
        <v>9797</v>
      </c>
      <c r="C1563" s="81" t="s">
        <v>12396</v>
      </c>
      <c r="D1563" s="82" t="s">
        <v>7190</v>
      </c>
      <c r="E1563" s="85" t="s">
        <v>6595</v>
      </c>
      <c r="F1563" s="83">
        <v>230.18</v>
      </c>
    </row>
    <row r="1564" spans="2:6" ht="27">
      <c r="B1564" s="81" t="s">
        <v>9798</v>
      </c>
      <c r="C1564" s="81" t="s">
        <v>12397</v>
      </c>
      <c r="D1564" s="82" t="s">
        <v>7191</v>
      </c>
      <c r="E1564" s="85" t="s">
        <v>6595</v>
      </c>
      <c r="F1564" s="83">
        <v>231.79</v>
      </c>
    </row>
    <row r="1565" spans="2:6" ht="27">
      <c r="B1565" s="81" t="s">
        <v>9799</v>
      </c>
      <c r="C1565" s="81" t="s">
        <v>12398</v>
      </c>
      <c r="D1565" s="82" t="s">
        <v>7192</v>
      </c>
      <c r="E1565" s="85" t="s">
        <v>6595</v>
      </c>
      <c r="F1565" s="83">
        <v>339.58</v>
      </c>
    </row>
    <row r="1566" spans="2:6" ht="27">
      <c r="B1566" s="81" t="s">
        <v>9800</v>
      </c>
      <c r="C1566" s="81" t="s">
        <v>12399</v>
      </c>
      <c r="D1566" s="82" t="s">
        <v>7193</v>
      </c>
      <c r="E1566" s="85" t="s">
        <v>6595</v>
      </c>
      <c r="F1566" s="83">
        <v>337.83</v>
      </c>
    </row>
    <row r="1567" spans="2:6" ht="27">
      <c r="B1567" s="81" t="s">
        <v>9801</v>
      </c>
      <c r="C1567" s="81" t="s">
        <v>12400</v>
      </c>
      <c r="D1567" s="82" t="s">
        <v>7194</v>
      </c>
      <c r="E1567" s="85" t="s">
        <v>6595</v>
      </c>
      <c r="F1567" s="83">
        <v>339.44</v>
      </c>
    </row>
    <row r="1568" spans="2:6" ht="27">
      <c r="B1568" s="81" t="s">
        <v>9802</v>
      </c>
      <c r="C1568" s="81" t="s">
        <v>12401</v>
      </c>
      <c r="D1568" s="82" t="s">
        <v>7195</v>
      </c>
      <c r="E1568" s="85" t="s">
        <v>6595</v>
      </c>
      <c r="F1568" s="83">
        <v>543.21</v>
      </c>
    </row>
    <row r="1569" spans="2:6" ht="27">
      <c r="B1569" s="81" t="s">
        <v>9803</v>
      </c>
      <c r="C1569" s="81" t="s">
        <v>12402</v>
      </c>
      <c r="D1569" s="82" t="s">
        <v>7196</v>
      </c>
      <c r="E1569" s="85" t="s">
        <v>6595</v>
      </c>
      <c r="F1569" s="83">
        <v>646.67999999999995</v>
      </c>
    </row>
    <row r="1570" spans="2:6" ht="27">
      <c r="B1570" s="81" t="s">
        <v>9804</v>
      </c>
      <c r="C1570" s="81" t="s">
        <v>12403</v>
      </c>
      <c r="D1570" s="82" t="s">
        <v>7197</v>
      </c>
      <c r="E1570" s="85" t="s">
        <v>6595</v>
      </c>
      <c r="F1570" s="83">
        <v>648.29</v>
      </c>
    </row>
    <row r="1571" spans="2:6" ht="27">
      <c r="B1571" s="81" t="s">
        <v>9805</v>
      </c>
      <c r="C1571" s="81" t="s">
        <v>12404</v>
      </c>
      <c r="D1571" s="82" t="s">
        <v>7198</v>
      </c>
      <c r="E1571" s="85" t="s">
        <v>6595</v>
      </c>
      <c r="F1571" s="83">
        <v>789.25</v>
      </c>
    </row>
    <row r="1572" spans="2:6" ht="27">
      <c r="B1572" s="81" t="s">
        <v>9806</v>
      </c>
      <c r="C1572" s="81" t="s">
        <v>12405</v>
      </c>
      <c r="D1572" s="82" t="s">
        <v>7199</v>
      </c>
      <c r="E1572" s="85" t="s">
        <v>6595</v>
      </c>
      <c r="F1572" s="83">
        <v>1477.53</v>
      </c>
    </row>
    <row r="1573" spans="2:6">
      <c r="B1573" s="81" t="s">
        <v>9807</v>
      </c>
      <c r="C1573" s="81" t="s">
        <v>12406</v>
      </c>
      <c r="D1573" s="82" t="s">
        <v>7200</v>
      </c>
      <c r="E1573" s="85" t="s">
        <v>6595</v>
      </c>
      <c r="F1573" s="83">
        <v>261.18</v>
      </c>
    </row>
    <row r="1574" spans="2:6">
      <c r="B1574" s="81" t="s">
        <v>9808</v>
      </c>
      <c r="C1574" s="81" t="s">
        <v>12407</v>
      </c>
      <c r="D1574" s="82" t="s">
        <v>7201</v>
      </c>
      <c r="E1574" s="85" t="s">
        <v>6595</v>
      </c>
      <c r="F1574" s="83">
        <v>177.22</v>
      </c>
    </row>
    <row r="1575" spans="2:6">
      <c r="B1575" s="81" t="s">
        <v>9809</v>
      </c>
      <c r="C1575" s="81" t="s">
        <v>12408</v>
      </c>
      <c r="D1575" s="82" t="s">
        <v>7202</v>
      </c>
      <c r="E1575" s="85" t="s">
        <v>6595</v>
      </c>
      <c r="F1575" s="83">
        <v>933.59</v>
      </c>
    </row>
    <row r="1576" spans="2:6">
      <c r="B1576" s="81" t="s">
        <v>9810</v>
      </c>
      <c r="C1576" s="81" t="s">
        <v>12409</v>
      </c>
      <c r="D1576" s="82" t="s">
        <v>7203</v>
      </c>
      <c r="E1576" s="85" t="s">
        <v>6595</v>
      </c>
      <c r="F1576" s="83">
        <v>369.07</v>
      </c>
    </row>
    <row r="1577" spans="2:6">
      <c r="B1577" s="81" t="s">
        <v>9811</v>
      </c>
      <c r="C1577" s="81" t="s">
        <v>12410</v>
      </c>
      <c r="D1577" s="82" t="s">
        <v>7204</v>
      </c>
      <c r="E1577" s="85" t="s">
        <v>6595</v>
      </c>
      <c r="F1577" s="83">
        <v>1878.12</v>
      </c>
    </row>
    <row r="1578" spans="2:6">
      <c r="B1578" s="81" t="s">
        <v>9812</v>
      </c>
      <c r="C1578" s="81" t="s">
        <v>12411</v>
      </c>
      <c r="D1578" s="82" t="s">
        <v>7205</v>
      </c>
      <c r="E1578" s="85" t="s">
        <v>6595</v>
      </c>
      <c r="F1578" s="83">
        <v>983.12</v>
      </c>
    </row>
    <row r="1579" spans="2:6">
      <c r="B1579" s="81" t="s">
        <v>9813</v>
      </c>
      <c r="C1579" s="81" t="s">
        <v>12412</v>
      </c>
      <c r="D1579" s="82" t="s">
        <v>7206</v>
      </c>
      <c r="E1579" s="85" t="s">
        <v>6595</v>
      </c>
      <c r="F1579" s="83">
        <v>49.44</v>
      </c>
    </row>
    <row r="1580" spans="2:6">
      <c r="B1580" s="81" t="s">
        <v>9814</v>
      </c>
      <c r="C1580" s="81" t="s">
        <v>12413</v>
      </c>
      <c r="D1580" s="82" t="s">
        <v>7207</v>
      </c>
      <c r="E1580" s="85" t="s">
        <v>6595</v>
      </c>
      <c r="F1580" s="83">
        <v>82.82</v>
      </c>
    </row>
    <row r="1581" spans="2:6">
      <c r="B1581" s="81" t="s">
        <v>9815</v>
      </c>
      <c r="C1581" s="81" t="s">
        <v>12414</v>
      </c>
      <c r="D1581" s="82" t="s">
        <v>7208</v>
      </c>
      <c r="E1581" s="85" t="s">
        <v>6595</v>
      </c>
      <c r="F1581" s="83">
        <v>165.02</v>
      </c>
    </row>
    <row r="1582" spans="2:6">
      <c r="B1582" s="81" t="s">
        <v>9816</v>
      </c>
      <c r="C1582" s="81" t="s">
        <v>12415</v>
      </c>
      <c r="D1582" s="82" t="s">
        <v>7209</v>
      </c>
      <c r="E1582" s="85" t="s">
        <v>6595</v>
      </c>
      <c r="F1582" s="83">
        <v>267.73</v>
      </c>
    </row>
    <row r="1583" spans="2:6">
      <c r="B1583" s="81" t="s">
        <v>9817</v>
      </c>
      <c r="C1583" s="81" t="s">
        <v>12416</v>
      </c>
      <c r="D1583" s="82" t="s">
        <v>7210</v>
      </c>
      <c r="E1583" s="85" t="s">
        <v>6595</v>
      </c>
      <c r="F1583" s="83">
        <v>24.26</v>
      </c>
    </row>
    <row r="1584" spans="2:6">
      <c r="B1584" s="77" t="s">
        <v>9818</v>
      </c>
      <c r="C1584" s="78" t="s">
        <v>12417</v>
      </c>
      <c r="D1584" s="79" t="s">
        <v>7211</v>
      </c>
      <c r="E1584" s="78" t="s">
        <v>6595</v>
      </c>
      <c r="F1584" s="83">
        <v>27.03</v>
      </c>
    </row>
    <row r="1585" spans="2:6" ht="27">
      <c r="B1585" s="81" t="s">
        <v>9819</v>
      </c>
      <c r="C1585" s="81" t="s">
        <v>12418</v>
      </c>
      <c r="D1585" s="82" t="s">
        <v>7212</v>
      </c>
      <c r="E1585" s="85" t="s">
        <v>6595</v>
      </c>
      <c r="F1585" s="83">
        <v>13.73</v>
      </c>
    </row>
    <row r="1586" spans="2:6">
      <c r="B1586" s="81" t="s">
        <v>9820</v>
      </c>
      <c r="C1586" s="81" t="s">
        <v>12419</v>
      </c>
      <c r="D1586" s="82" t="s">
        <v>7213</v>
      </c>
      <c r="E1586" s="85" t="s">
        <v>6595</v>
      </c>
      <c r="F1586" s="83">
        <v>40.42</v>
      </c>
    </row>
    <row r="1587" spans="2:6" ht="27">
      <c r="B1587" s="81" t="s">
        <v>9821</v>
      </c>
      <c r="C1587" s="81" t="s">
        <v>12420</v>
      </c>
      <c r="D1587" s="82" t="s">
        <v>7214</v>
      </c>
      <c r="E1587" s="85" t="s">
        <v>6595</v>
      </c>
      <c r="F1587" s="83">
        <v>186.34</v>
      </c>
    </row>
    <row r="1588" spans="2:6" ht="27">
      <c r="B1588" s="81" t="s">
        <v>9822</v>
      </c>
      <c r="C1588" s="81" t="s">
        <v>12421</v>
      </c>
      <c r="D1588" s="82" t="s">
        <v>7215</v>
      </c>
      <c r="E1588" s="85" t="s">
        <v>6595</v>
      </c>
      <c r="F1588" s="83">
        <v>217.82</v>
      </c>
    </row>
    <row r="1589" spans="2:6" ht="27">
      <c r="B1589" s="81" t="s">
        <v>9823</v>
      </c>
      <c r="C1589" s="81" t="s">
        <v>12422</v>
      </c>
      <c r="D1589" s="82" t="s">
        <v>7216</v>
      </c>
      <c r="E1589" s="85" t="s">
        <v>6595</v>
      </c>
      <c r="F1589" s="83">
        <v>229.04</v>
      </c>
    </row>
    <row r="1590" spans="2:6">
      <c r="B1590" s="81" t="s">
        <v>9824</v>
      </c>
      <c r="C1590" s="81" t="s">
        <v>12423</v>
      </c>
      <c r="D1590" s="82" t="s">
        <v>7217</v>
      </c>
      <c r="E1590" s="85" t="s">
        <v>6595</v>
      </c>
      <c r="F1590" s="83">
        <v>1371.5</v>
      </c>
    </row>
    <row r="1591" spans="2:6">
      <c r="B1591" s="81" t="s">
        <v>9825</v>
      </c>
      <c r="C1591" s="81" t="s">
        <v>12424</v>
      </c>
      <c r="D1591" s="82" t="s">
        <v>7218</v>
      </c>
      <c r="E1591" s="85" t="s">
        <v>6595</v>
      </c>
      <c r="F1591" s="83">
        <v>3316.85</v>
      </c>
    </row>
    <row r="1592" spans="2:6">
      <c r="B1592" s="81" t="s">
        <v>9826</v>
      </c>
      <c r="C1592" s="81" t="s">
        <v>12425</v>
      </c>
      <c r="D1592" s="82" t="s">
        <v>7219</v>
      </c>
      <c r="E1592" s="85" t="s">
        <v>6595</v>
      </c>
      <c r="F1592" s="83">
        <v>240.18</v>
      </c>
    </row>
    <row r="1593" spans="2:6">
      <c r="B1593" s="81" t="s">
        <v>9827</v>
      </c>
      <c r="C1593" s="81" t="s">
        <v>12426</v>
      </c>
      <c r="D1593" s="82" t="s">
        <v>7220</v>
      </c>
      <c r="E1593" s="85" t="s">
        <v>6595</v>
      </c>
      <c r="F1593" s="83">
        <v>356.98</v>
      </c>
    </row>
    <row r="1594" spans="2:6" ht="27">
      <c r="B1594" s="81" t="s">
        <v>9828</v>
      </c>
      <c r="C1594" s="81" t="s">
        <v>12427</v>
      </c>
      <c r="D1594" s="82" t="s">
        <v>7221</v>
      </c>
      <c r="E1594" s="85" t="s">
        <v>6595</v>
      </c>
      <c r="F1594" s="83">
        <v>5293.86</v>
      </c>
    </row>
    <row r="1595" spans="2:6" ht="27">
      <c r="B1595" s="81" t="s">
        <v>9829</v>
      </c>
      <c r="C1595" s="81" t="s">
        <v>12428</v>
      </c>
      <c r="D1595" s="82" t="s">
        <v>7222</v>
      </c>
      <c r="E1595" s="85" t="s">
        <v>6595</v>
      </c>
      <c r="F1595" s="83">
        <v>3400.44</v>
      </c>
    </row>
    <row r="1596" spans="2:6" ht="25.5">
      <c r="B1596" s="77" t="s">
        <v>9830</v>
      </c>
      <c r="C1596" s="78" t="s">
        <v>12429</v>
      </c>
      <c r="D1596" s="79" t="s">
        <v>7223</v>
      </c>
      <c r="E1596" s="78" t="s">
        <v>6595</v>
      </c>
      <c r="F1596" s="83">
        <v>4151.92</v>
      </c>
    </row>
    <row r="1597" spans="2:6">
      <c r="B1597" s="81" t="s">
        <v>9831</v>
      </c>
      <c r="C1597" s="81" t="s">
        <v>12430</v>
      </c>
      <c r="D1597" s="82" t="s">
        <v>7224</v>
      </c>
      <c r="E1597" s="85" t="s">
        <v>6595</v>
      </c>
      <c r="F1597" s="83">
        <v>30.16</v>
      </c>
    </row>
    <row r="1598" spans="2:6" ht="27">
      <c r="B1598" s="81" t="s">
        <v>9832</v>
      </c>
      <c r="C1598" s="81" t="s">
        <v>12431</v>
      </c>
      <c r="D1598" s="82" t="s">
        <v>7225</v>
      </c>
      <c r="E1598" s="85" t="s">
        <v>6595</v>
      </c>
      <c r="F1598" s="83">
        <v>71.06</v>
      </c>
    </row>
    <row r="1599" spans="2:6">
      <c r="B1599" s="81" t="s">
        <v>9833</v>
      </c>
      <c r="C1599" s="81" t="s">
        <v>12432</v>
      </c>
      <c r="D1599" s="82" t="s">
        <v>7226</v>
      </c>
      <c r="E1599" s="85" t="s">
        <v>6595</v>
      </c>
      <c r="F1599" s="83">
        <v>456.48</v>
      </c>
    </row>
    <row r="1600" spans="2:6">
      <c r="B1600" s="81" t="s">
        <v>9834</v>
      </c>
      <c r="C1600" s="81" t="s">
        <v>12433</v>
      </c>
      <c r="D1600" s="82" t="s">
        <v>7227</v>
      </c>
      <c r="E1600" s="85" t="s">
        <v>6595</v>
      </c>
      <c r="F1600" s="83">
        <v>837.6</v>
      </c>
    </row>
    <row r="1601" spans="2:6">
      <c r="B1601" s="81" t="s">
        <v>9835</v>
      </c>
      <c r="C1601" s="81" t="s">
        <v>12434</v>
      </c>
      <c r="D1601" s="82" t="s">
        <v>7228</v>
      </c>
      <c r="E1601" s="85" t="s">
        <v>6595</v>
      </c>
      <c r="F1601" s="83">
        <v>280.35000000000002</v>
      </c>
    </row>
    <row r="1602" spans="2:6">
      <c r="B1602" s="81" t="s">
        <v>9836</v>
      </c>
      <c r="C1602" s="81" t="s">
        <v>12435</v>
      </c>
      <c r="D1602" s="82" t="s">
        <v>7229</v>
      </c>
      <c r="E1602" s="85" t="s">
        <v>6595</v>
      </c>
      <c r="F1602" s="83">
        <v>43.57</v>
      </c>
    </row>
    <row r="1603" spans="2:6">
      <c r="B1603" s="81" t="s">
        <v>9837</v>
      </c>
      <c r="C1603" s="81" t="s">
        <v>12436</v>
      </c>
      <c r="D1603" s="82" t="s">
        <v>7230</v>
      </c>
      <c r="E1603" s="85" t="s">
        <v>6595</v>
      </c>
      <c r="F1603" s="83">
        <v>62.06</v>
      </c>
    </row>
    <row r="1604" spans="2:6" ht="27">
      <c r="B1604" s="81" t="s">
        <v>9838</v>
      </c>
      <c r="C1604" s="81" t="s">
        <v>12437</v>
      </c>
      <c r="D1604" s="82" t="s">
        <v>7231</v>
      </c>
      <c r="E1604" s="85" t="s">
        <v>6462</v>
      </c>
      <c r="F1604" s="83">
        <v>6.87</v>
      </c>
    </row>
    <row r="1605" spans="2:6" ht="27">
      <c r="B1605" s="81" t="s">
        <v>9839</v>
      </c>
      <c r="C1605" s="81" t="s">
        <v>12438</v>
      </c>
      <c r="D1605" s="82" t="s">
        <v>7232</v>
      </c>
      <c r="E1605" s="85" t="s">
        <v>6462</v>
      </c>
      <c r="F1605" s="83">
        <v>15.24</v>
      </c>
    </row>
    <row r="1606" spans="2:6">
      <c r="B1606" s="81" t="s">
        <v>9840</v>
      </c>
      <c r="C1606" s="81" t="s">
        <v>12439</v>
      </c>
      <c r="D1606" s="82" t="s">
        <v>7233</v>
      </c>
      <c r="E1606" s="85" t="s">
        <v>6595</v>
      </c>
      <c r="F1606" s="83">
        <v>432.61</v>
      </c>
    </row>
    <row r="1607" spans="2:6">
      <c r="B1607" s="77" t="s">
        <v>9841</v>
      </c>
      <c r="C1607" s="78" t="s">
        <v>12440</v>
      </c>
      <c r="D1607" s="79" t="s">
        <v>7234</v>
      </c>
      <c r="E1607" s="78" t="s">
        <v>6595</v>
      </c>
      <c r="F1607" s="83">
        <v>283.27999999999997</v>
      </c>
    </row>
    <row r="1608" spans="2:6">
      <c r="B1608" s="81" t="s">
        <v>9842</v>
      </c>
      <c r="C1608" s="81" t="s">
        <v>12441</v>
      </c>
      <c r="D1608" s="82" t="s">
        <v>7235</v>
      </c>
      <c r="E1608" s="85" t="s">
        <v>6595</v>
      </c>
      <c r="F1608" s="83">
        <v>284.01</v>
      </c>
    </row>
    <row r="1609" spans="2:6" ht="27">
      <c r="B1609" s="81" t="s">
        <v>9843</v>
      </c>
      <c r="C1609" s="81" t="s">
        <v>12442</v>
      </c>
      <c r="D1609" s="82" t="s">
        <v>7236</v>
      </c>
      <c r="E1609" s="85" t="s">
        <v>6595</v>
      </c>
      <c r="F1609" s="83">
        <v>24.05</v>
      </c>
    </row>
    <row r="1610" spans="2:6">
      <c r="B1610" s="81" t="s">
        <v>9844</v>
      </c>
      <c r="C1610" s="81" t="s">
        <v>12443</v>
      </c>
      <c r="D1610" s="82" t="s">
        <v>7237</v>
      </c>
      <c r="E1610" s="85" t="s">
        <v>6595</v>
      </c>
      <c r="F1610" s="83">
        <v>17.510000000000002</v>
      </c>
    </row>
    <row r="1611" spans="2:6">
      <c r="B1611" s="81" t="s">
        <v>9845</v>
      </c>
      <c r="C1611" s="81" t="s">
        <v>12444</v>
      </c>
      <c r="D1611" s="82" t="s">
        <v>7238</v>
      </c>
      <c r="E1611" s="85" t="s">
        <v>6595</v>
      </c>
      <c r="F1611" s="83">
        <v>17.66</v>
      </c>
    </row>
    <row r="1612" spans="2:6">
      <c r="B1612" s="81" t="s">
        <v>9846</v>
      </c>
      <c r="C1612" s="81" t="s">
        <v>12445</v>
      </c>
      <c r="D1612" s="82" t="s">
        <v>7239</v>
      </c>
      <c r="E1612" s="85" t="s">
        <v>6595</v>
      </c>
      <c r="F1612" s="83">
        <v>25.68</v>
      </c>
    </row>
    <row r="1613" spans="2:6">
      <c r="B1613" s="81" t="s">
        <v>9847</v>
      </c>
      <c r="C1613" s="81" t="s">
        <v>12446</v>
      </c>
      <c r="D1613" s="82" t="s">
        <v>7240</v>
      </c>
      <c r="E1613" s="85" t="s">
        <v>6595</v>
      </c>
      <c r="F1613" s="83">
        <v>40.89</v>
      </c>
    </row>
    <row r="1614" spans="2:6">
      <c r="B1614" s="81" t="s">
        <v>9848</v>
      </c>
      <c r="C1614" s="81" t="s">
        <v>12447</v>
      </c>
      <c r="D1614" s="82" t="s">
        <v>7241</v>
      </c>
      <c r="E1614" s="85" t="s">
        <v>6595</v>
      </c>
      <c r="F1614" s="83">
        <v>30.8</v>
      </c>
    </row>
    <row r="1615" spans="2:6">
      <c r="B1615" s="81" t="s">
        <v>9849</v>
      </c>
      <c r="C1615" s="81" t="s">
        <v>12448</v>
      </c>
      <c r="D1615" s="82" t="s">
        <v>7242</v>
      </c>
      <c r="E1615" s="85" t="s">
        <v>6595</v>
      </c>
      <c r="F1615" s="83">
        <v>21.75</v>
      </c>
    </row>
    <row r="1616" spans="2:6">
      <c r="B1616" s="81" t="s">
        <v>9850</v>
      </c>
      <c r="C1616" s="81" t="s">
        <v>12449</v>
      </c>
      <c r="D1616" s="82" t="s">
        <v>7243</v>
      </c>
      <c r="E1616" s="85" t="s">
        <v>6595</v>
      </c>
      <c r="F1616" s="83">
        <v>45.46</v>
      </c>
    </row>
    <row r="1617" spans="2:6">
      <c r="B1617" s="81" t="s">
        <v>9851</v>
      </c>
      <c r="C1617" s="81" t="s">
        <v>12450</v>
      </c>
      <c r="D1617" s="82" t="s">
        <v>7244</v>
      </c>
      <c r="E1617" s="85" t="s">
        <v>6595</v>
      </c>
      <c r="F1617" s="83">
        <v>71.209999999999994</v>
      </c>
    </row>
    <row r="1618" spans="2:6">
      <c r="B1618" s="81" t="s">
        <v>9852</v>
      </c>
      <c r="C1618" s="81" t="s">
        <v>12451</v>
      </c>
      <c r="D1618" s="82" t="s">
        <v>7245</v>
      </c>
      <c r="E1618" s="85" t="s">
        <v>6595</v>
      </c>
      <c r="F1618" s="83">
        <v>110.26</v>
      </c>
    </row>
    <row r="1619" spans="2:6">
      <c r="B1619" s="81" t="s">
        <v>9853</v>
      </c>
      <c r="C1619" s="81" t="s">
        <v>12452</v>
      </c>
      <c r="D1619" s="82" t="s">
        <v>7246</v>
      </c>
      <c r="E1619" s="85" t="s">
        <v>6595</v>
      </c>
      <c r="F1619" s="83">
        <v>23.86</v>
      </c>
    </row>
    <row r="1620" spans="2:6">
      <c r="B1620" s="81" t="s">
        <v>9854</v>
      </c>
      <c r="C1620" s="81" t="s">
        <v>12453</v>
      </c>
      <c r="D1620" s="82" t="s">
        <v>7247</v>
      </c>
      <c r="E1620" s="85" t="s">
        <v>6595</v>
      </c>
      <c r="F1620" s="83">
        <v>137.26</v>
      </c>
    </row>
    <row r="1621" spans="2:6">
      <c r="B1621" s="81" t="s">
        <v>9855</v>
      </c>
      <c r="C1621" s="81" t="s">
        <v>12454</v>
      </c>
      <c r="D1621" s="82" t="s">
        <v>7248</v>
      </c>
      <c r="E1621" s="85" t="s">
        <v>6595</v>
      </c>
      <c r="F1621" s="83">
        <v>26.48</v>
      </c>
    </row>
    <row r="1622" spans="2:6">
      <c r="B1622" s="81" t="s">
        <v>9856</v>
      </c>
      <c r="C1622" s="81" t="s">
        <v>12455</v>
      </c>
      <c r="D1622" s="82" t="s">
        <v>7249</v>
      </c>
      <c r="E1622" s="85" t="s">
        <v>6595</v>
      </c>
      <c r="F1622" s="83">
        <v>32.72</v>
      </c>
    </row>
    <row r="1623" spans="2:6">
      <c r="B1623" s="81" t="s">
        <v>9857</v>
      </c>
      <c r="C1623" s="81" t="s">
        <v>12456</v>
      </c>
      <c r="D1623" s="82" t="s">
        <v>7250</v>
      </c>
      <c r="E1623" s="85" t="s">
        <v>6595</v>
      </c>
      <c r="F1623" s="83">
        <v>28.99</v>
      </c>
    </row>
    <row r="1624" spans="2:6">
      <c r="B1624" s="81" t="s">
        <v>9858</v>
      </c>
      <c r="C1624" s="81" t="s">
        <v>12457</v>
      </c>
      <c r="D1624" s="82" t="s">
        <v>7251</v>
      </c>
      <c r="E1624" s="85" t="s">
        <v>6595</v>
      </c>
      <c r="F1624" s="83">
        <v>22.46</v>
      </c>
    </row>
    <row r="1625" spans="2:6">
      <c r="B1625" s="81" t="s">
        <v>9859</v>
      </c>
      <c r="C1625" s="81" t="s">
        <v>12458</v>
      </c>
      <c r="D1625" s="82" t="s">
        <v>7252</v>
      </c>
      <c r="E1625" s="85" t="s">
        <v>6595</v>
      </c>
      <c r="F1625" s="83">
        <v>40.26</v>
      </c>
    </row>
    <row r="1626" spans="2:6">
      <c r="B1626" s="81" t="s">
        <v>9860</v>
      </c>
      <c r="C1626" s="81" t="s">
        <v>12459</v>
      </c>
      <c r="D1626" s="82" t="s">
        <v>7253</v>
      </c>
      <c r="E1626" s="85" t="s">
        <v>6595</v>
      </c>
      <c r="F1626" s="83">
        <v>67.040000000000006</v>
      </c>
    </row>
    <row r="1627" spans="2:6">
      <c r="B1627" s="81" t="s">
        <v>9861</v>
      </c>
      <c r="C1627" s="81" t="s">
        <v>12460</v>
      </c>
      <c r="D1627" s="82" t="s">
        <v>7254</v>
      </c>
      <c r="E1627" s="85" t="s">
        <v>6595</v>
      </c>
      <c r="F1627" s="83">
        <v>82.33</v>
      </c>
    </row>
    <row r="1628" spans="2:6">
      <c r="B1628" s="81" t="s">
        <v>9862</v>
      </c>
      <c r="C1628" s="81" t="s">
        <v>12461</v>
      </c>
      <c r="D1628" s="82" t="s">
        <v>7255</v>
      </c>
      <c r="E1628" s="85" t="s">
        <v>6595</v>
      </c>
      <c r="F1628" s="83">
        <v>22.47</v>
      </c>
    </row>
    <row r="1629" spans="2:6">
      <c r="B1629" s="81" t="s">
        <v>9863</v>
      </c>
      <c r="C1629" s="81" t="s">
        <v>12462</v>
      </c>
      <c r="D1629" s="82" t="s">
        <v>7256</v>
      </c>
      <c r="E1629" s="85" t="s">
        <v>6595</v>
      </c>
      <c r="F1629" s="83">
        <v>126.12</v>
      </c>
    </row>
    <row r="1630" spans="2:6">
      <c r="B1630" s="81" t="s">
        <v>9864</v>
      </c>
      <c r="C1630" s="81" t="s">
        <v>12463</v>
      </c>
      <c r="D1630" s="82" t="s">
        <v>7257</v>
      </c>
      <c r="E1630" s="85" t="s">
        <v>6595</v>
      </c>
      <c r="F1630" s="83">
        <v>24.97</v>
      </c>
    </row>
    <row r="1631" spans="2:6">
      <c r="B1631" s="81" t="s">
        <v>9865</v>
      </c>
      <c r="C1631" s="81" t="s">
        <v>12464</v>
      </c>
      <c r="D1631" s="82" t="s">
        <v>7258</v>
      </c>
      <c r="E1631" s="85" t="s">
        <v>6219</v>
      </c>
      <c r="F1631" s="83">
        <v>40.89</v>
      </c>
    </row>
    <row r="1632" spans="2:6">
      <c r="B1632" s="81" t="s">
        <v>9866</v>
      </c>
      <c r="C1632" s="81" t="s">
        <v>12465</v>
      </c>
      <c r="D1632" s="82" t="s">
        <v>7259</v>
      </c>
      <c r="E1632" s="85" t="s">
        <v>6595</v>
      </c>
      <c r="F1632" s="83">
        <v>33.729999999999997</v>
      </c>
    </row>
    <row r="1633" spans="2:6">
      <c r="B1633" s="81" t="s">
        <v>9867</v>
      </c>
      <c r="C1633" s="81" t="s">
        <v>12466</v>
      </c>
      <c r="D1633" s="82" t="s">
        <v>7260</v>
      </c>
      <c r="E1633" s="85" t="s">
        <v>6595</v>
      </c>
      <c r="F1633" s="83">
        <v>21.71</v>
      </c>
    </row>
    <row r="1634" spans="2:6">
      <c r="B1634" s="81" t="s">
        <v>9868</v>
      </c>
      <c r="C1634" s="81" t="s">
        <v>12467</v>
      </c>
      <c r="D1634" s="82" t="s">
        <v>7261</v>
      </c>
      <c r="E1634" s="85" t="s">
        <v>6595</v>
      </c>
      <c r="F1634" s="83">
        <v>42.68</v>
      </c>
    </row>
    <row r="1635" spans="2:6">
      <c r="B1635" s="81" t="s">
        <v>9869</v>
      </c>
      <c r="C1635" s="81" t="s">
        <v>12468</v>
      </c>
      <c r="D1635" s="82" t="s">
        <v>7262</v>
      </c>
      <c r="E1635" s="85" t="s">
        <v>6595</v>
      </c>
      <c r="F1635" s="83">
        <v>72.38</v>
      </c>
    </row>
    <row r="1636" spans="2:6">
      <c r="B1636" s="81" t="s">
        <v>9870</v>
      </c>
      <c r="C1636" s="81" t="s">
        <v>12469</v>
      </c>
      <c r="D1636" s="82" t="s">
        <v>7263</v>
      </c>
      <c r="E1636" s="85" t="s">
        <v>6595</v>
      </c>
      <c r="F1636" s="83">
        <v>97.58</v>
      </c>
    </row>
    <row r="1637" spans="2:6">
      <c r="B1637" s="81" t="s">
        <v>9871</v>
      </c>
      <c r="C1637" s="81" t="s">
        <v>12470</v>
      </c>
      <c r="D1637" s="82" t="s">
        <v>7264</v>
      </c>
      <c r="E1637" s="85" t="s">
        <v>6595</v>
      </c>
      <c r="F1637" s="83">
        <v>21.71</v>
      </c>
    </row>
    <row r="1638" spans="2:6">
      <c r="B1638" s="81" t="s">
        <v>9872</v>
      </c>
      <c r="C1638" s="81" t="s">
        <v>12471</v>
      </c>
      <c r="D1638" s="82" t="s">
        <v>7265</v>
      </c>
      <c r="E1638" s="85" t="s">
        <v>6595</v>
      </c>
      <c r="F1638" s="83">
        <v>167.56</v>
      </c>
    </row>
    <row r="1639" spans="2:6">
      <c r="B1639" s="81" t="s">
        <v>9873</v>
      </c>
      <c r="C1639" s="81" t="s">
        <v>12472</v>
      </c>
      <c r="D1639" s="82" t="s">
        <v>7266</v>
      </c>
      <c r="E1639" s="85" t="s">
        <v>6595</v>
      </c>
      <c r="F1639" s="83">
        <v>26.16</v>
      </c>
    </row>
    <row r="1640" spans="2:6">
      <c r="B1640" s="81" t="s">
        <v>9874</v>
      </c>
      <c r="C1640" s="81" t="s">
        <v>12473</v>
      </c>
      <c r="D1640" s="82" t="s">
        <v>7267</v>
      </c>
      <c r="E1640" s="85" t="s">
        <v>6595</v>
      </c>
      <c r="F1640" s="83">
        <v>35.25</v>
      </c>
    </row>
    <row r="1641" spans="2:6">
      <c r="B1641" s="81" t="s">
        <v>9875</v>
      </c>
      <c r="C1641" s="81" t="s">
        <v>12474</v>
      </c>
      <c r="D1641" s="82" t="s">
        <v>7268</v>
      </c>
      <c r="E1641" s="85" t="s">
        <v>6595</v>
      </c>
      <c r="F1641" s="83">
        <v>31.41</v>
      </c>
    </row>
    <row r="1642" spans="2:6">
      <c r="B1642" s="81" t="s">
        <v>9876</v>
      </c>
      <c r="C1642" s="81" t="s">
        <v>12475</v>
      </c>
      <c r="D1642" s="82" t="s">
        <v>7269</v>
      </c>
      <c r="E1642" s="85" t="s">
        <v>6595</v>
      </c>
      <c r="F1642" s="83">
        <v>22.29</v>
      </c>
    </row>
    <row r="1643" spans="2:6">
      <c r="B1643" s="81" t="s">
        <v>9877</v>
      </c>
      <c r="C1643" s="81" t="s">
        <v>12476</v>
      </c>
      <c r="D1643" s="82" t="s">
        <v>7270</v>
      </c>
      <c r="E1643" s="85" t="s">
        <v>6595</v>
      </c>
      <c r="F1643" s="83">
        <v>45.01</v>
      </c>
    </row>
    <row r="1644" spans="2:6">
      <c r="B1644" s="81" t="s">
        <v>9878</v>
      </c>
      <c r="C1644" s="81" t="s">
        <v>12477</v>
      </c>
      <c r="D1644" s="82" t="s">
        <v>7271</v>
      </c>
      <c r="E1644" s="85" t="s">
        <v>6595</v>
      </c>
      <c r="F1644" s="83">
        <v>73.06</v>
      </c>
    </row>
    <row r="1645" spans="2:6">
      <c r="B1645" s="81" t="s">
        <v>9879</v>
      </c>
      <c r="C1645" s="81" t="s">
        <v>12478</v>
      </c>
      <c r="D1645" s="82" t="s">
        <v>7272</v>
      </c>
      <c r="E1645" s="85" t="s">
        <v>6595</v>
      </c>
      <c r="F1645" s="83">
        <v>100.66</v>
      </c>
    </row>
    <row r="1646" spans="2:6">
      <c r="B1646" s="81" t="s">
        <v>9880</v>
      </c>
      <c r="C1646" s="81" t="s">
        <v>12479</v>
      </c>
      <c r="D1646" s="82" t="s">
        <v>7273</v>
      </c>
      <c r="E1646" s="85" t="s">
        <v>6595</v>
      </c>
      <c r="F1646" s="83">
        <v>22.67</v>
      </c>
    </row>
    <row r="1647" spans="2:6">
      <c r="B1647" s="81" t="s">
        <v>9881</v>
      </c>
      <c r="C1647" s="81" t="s">
        <v>12480</v>
      </c>
      <c r="D1647" s="82" t="s">
        <v>7274</v>
      </c>
      <c r="E1647" s="85" t="s">
        <v>6595</v>
      </c>
      <c r="F1647" s="83">
        <v>147.77000000000001</v>
      </c>
    </row>
    <row r="1648" spans="2:6">
      <c r="B1648" s="81" t="s">
        <v>9882</v>
      </c>
      <c r="C1648" s="81" t="s">
        <v>12481</v>
      </c>
      <c r="D1648" s="82" t="s">
        <v>7275</v>
      </c>
      <c r="E1648" s="85" t="s">
        <v>6595</v>
      </c>
      <c r="F1648" s="83">
        <v>27.89</v>
      </c>
    </row>
    <row r="1649" spans="2:6">
      <c r="B1649" s="81" t="s">
        <v>9883</v>
      </c>
      <c r="C1649" s="81" t="s">
        <v>12482</v>
      </c>
      <c r="D1649" s="82" t="s">
        <v>7276</v>
      </c>
      <c r="E1649" s="85" t="s">
        <v>6595</v>
      </c>
      <c r="F1649" s="83">
        <v>42.26</v>
      </c>
    </row>
    <row r="1650" spans="2:6">
      <c r="B1650" s="81" t="s">
        <v>9884</v>
      </c>
      <c r="C1650" s="81" t="s">
        <v>12483</v>
      </c>
      <c r="D1650" s="82" t="s">
        <v>7277</v>
      </c>
      <c r="E1650" s="85" t="s">
        <v>6595</v>
      </c>
      <c r="F1650" s="83">
        <v>36.71</v>
      </c>
    </row>
    <row r="1651" spans="2:6">
      <c r="B1651" s="81" t="s">
        <v>9885</v>
      </c>
      <c r="C1651" s="81" t="s">
        <v>12484</v>
      </c>
      <c r="D1651" s="82" t="s">
        <v>7278</v>
      </c>
      <c r="E1651" s="85" t="s">
        <v>6595</v>
      </c>
      <c r="F1651" s="83">
        <v>23.56</v>
      </c>
    </row>
    <row r="1652" spans="2:6">
      <c r="B1652" s="81" t="s">
        <v>9886</v>
      </c>
      <c r="C1652" s="81" t="s">
        <v>12485</v>
      </c>
      <c r="D1652" s="82" t="s">
        <v>7279</v>
      </c>
      <c r="E1652" s="85" t="s">
        <v>6595</v>
      </c>
      <c r="F1652" s="83">
        <v>50.2</v>
      </c>
    </row>
    <row r="1653" spans="2:6">
      <c r="B1653" s="81" t="s">
        <v>9887</v>
      </c>
      <c r="C1653" s="81" t="s">
        <v>12486</v>
      </c>
      <c r="D1653" s="82" t="s">
        <v>7280</v>
      </c>
      <c r="E1653" s="85" t="s">
        <v>6595</v>
      </c>
      <c r="F1653" s="83">
        <v>85.3</v>
      </c>
    </row>
    <row r="1654" spans="2:6">
      <c r="B1654" s="81" t="s">
        <v>9888</v>
      </c>
      <c r="C1654" s="81" t="s">
        <v>12487</v>
      </c>
      <c r="D1654" s="82" t="s">
        <v>7281</v>
      </c>
      <c r="E1654" s="85" t="s">
        <v>6595</v>
      </c>
      <c r="F1654" s="83">
        <v>26.92</v>
      </c>
    </row>
    <row r="1655" spans="2:6">
      <c r="B1655" s="81" t="s">
        <v>9889</v>
      </c>
      <c r="C1655" s="81" t="s">
        <v>12488</v>
      </c>
      <c r="D1655" s="82" t="s">
        <v>7282</v>
      </c>
      <c r="E1655" s="85" t="s">
        <v>6595</v>
      </c>
      <c r="F1655" s="83">
        <v>149.72999999999999</v>
      </c>
    </row>
    <row r="1656" spans="2:6">
      <c r="B1656" s="81" t="s">
        <v>9890</v>
      </c>
      <c r="C1656" s="81" t="s">
        <v>12489</v>
      </c>
      <c r="D1656" s="82" t="s">
        <v>7283</v>
      </c>
      <c r="E1656" s="85" t="s">
        <v>6595</v>
      </c>
      <c r="F1656" s="83">
        <v>34.04</v>
      </c>
    </row>
    <row r="1657" spans="2:6">
      <c r="B1657" s="81" t="s">
        <v>9891</v>
      </c>
      <c r="C1657" s="81" t="s">
        <v>12490</v>
      </c>
      <c r="D1657" s="82" t="s">
        <v>7284</v>
      </c>
      <c r="E1657" s="85" t="s">
        <v>6595</v>
      </c>
      <c r="F1657" s="83">
        <v>43.95</v>
      </c>
    </row>
    <row r="1658" spans="2:6">
      <c r="B1658" s="81" t="s">
        <v>9892</v>
      </c>
      <c r="C1658" s="81" t="s">
        <v>12491</v>
      </c>
      <c r="D1658" s="82" t="s">
        <v>7285</v>
      </c>
      <c r="E1658" s="85" t="s">
        <v>6595</v>
      </c>
      <c r="F1658" s="83">
        <v>40.99</v>
      </c>
    </row>
    <row r="1659" spans="2:6">
      <c r="B1659" s="81" t="s">
        <v>9893</v>
      </c>
      <c r="C1659" s="81" t="s">
        <v>12492</v>
      </c>
      <c r="D1659" s="82" t="s">
        <v>7286</v>
      </c>
      <c r="E1659" s="85" t="s">
        <v>6595</v>
      </c>
      <c r="F1659" s="83">
        <v>31.67</v>
      </c>
    </row>
    <row r="1660" spans="2:6">
      <c r="B1660" s="81" t="s">
        <v>9894</v>
      </c>
      <c r="C1660" s="81" t="s">
        <v>12493</v>
      </c>
      <c r="D1660" s="82" t="s">
        <v>7287</v>
      </c>
      <c r="E1660" s="85" t="s">
        <v>6595</v>
      </c>
      <c r="F1660" s="83">
        <v>55.24</v>
      </c>
    </row>
    <row r="1661" spans="2:6">
      <c r="B1661" s="81" t="s">
        <v>9895</v>
      </c>
      <c r="C1661" s="81" t="s">
        <v>12494</v>
      </c>
      <c r="D1661" s="82" t="s">
        <v>7288</v>
      </c>
      <c r="E1661" s="85" t="s">
        <v>6595</v>
      </c>
      <c r="F1661" s="83">
        <v>76.22</v>
      </c>
    </row>
    <row r="1662" spans="2:6">
      <c r="B1662" s="81" t="s">
        <v>9896</v>
      </c>
      <c r="C1662" s="81" t="s">
        <v>12495</v>
      </c>
      <c r="D1662" s="82" t="s">
        <v>7289</v>
      </c>
      <c r="E1662" s="85" t="s">
        <v>6595</v>
      </c>
      <c r="F1662" s="83">
        <v>101.12</v>
      </c>
    </row>
    <row r="1663" spans="2:6">
      <c r="B1663" s="81" t="s">
        <v>9897</v>
      </c>
      <c r="C1663" s="81" t="s">
        <v>12496</v>
      </c>
      <c r="D1663" s="82" t="s">
        <v>7290</v>
      </c>
      <c r="E1663" s="85" t="s">
        <v>6595</v>
      </c>
      <c r="F1663" s="83">
        <v>32.479999999999997</v>
      </c>
    </row>
    <row r="1664" spans="2:6">
      <c r="B1664" s="81" t="s">
        <v>9898</v>
      </c>
      <c r="C1664" s="81" t="s">
        <v>12497</v>
      </c>
      <c r="D1664" s="82" t="s">
        <v>7291</v>
      </c>
      <c r="E1664" s="85" t="s">
        <v>6595</v>
      </c>
      <c r="F1664" s="83">
        <v>152.91</v>
      </c>
    </row>
    <row r="1665" spans="2:6">
      <c r="B1665" s="81" t="s">
        <v>9899</v>
      </c>
      <c r="C1665" s="81" t="s">
        <v>12498</v>
      </c>
      <c r="D1665" s="82" t="s">
        <v>7292</v>
      </c>
      <c r="E1665" s="85" t="s">
        <v>6595</v>
      </c>
      <c r="F1665" s="83">
        <v>4.8</v>
      </c>
    </row>
    <row r="1666" spans="2:6">
      <c r="B1666" s="81" t="s">
        <v>9900</v>
      </c>
      <c r="C1666" s="81" t="s">
        <v>12499</v>
      </c>
      <c r="D1666" s="82" t="s">
        <v>7293</v>
      </c>
      <c r="E1666" s="85" t="s">
        <v>6595</v>
      </c>
      <c r="F1666" s="83">
        <v>9.3699999999999992</v>
      </c>
    </row>
    <row r="1667" spans="2:6">
      <c r="B1667" s="81" t="s">
        <v>9901</v>
      </c>
      <c r="C1667" s="81" t="s">
        <v>12500</v>
      </c>
      <c r="D1667" s="82" t="s">
        <v>7294</v>
      </c>
      <c r="E1667" s="85" t="s">
        <v>6595</v>
      </c>
      <c r="F1667" s="83">
        <v>7.24</v>
      </c>
    </row>
    <row r="1668" spans="2:6">
      <c r="B1668" s="81" t="s">
        <v>9902</v>
      </c>
      <c r="C1668" s="81" t="s">
        <v>12501</v>
      </c>
      <c r="D1668" s="82" t="s">
        <v>7295</v>
      </c>
      <c r="E1668" s="85" t="s">
        <v>6595</v>
      </c>
      <c r="F1668" s="83">
        <v>4.8</v>
      </c>
    </row>
    <row r="1669" spans="2:6">
      <c r="B1669" s="81" t="s">
        <v>9903</v>
      </c>
      <c r="C1669" s="81" t="s">
        <v>12502</v>
      </c>
      <c r="D1669" s="82" t="s">
        <v>7296</v>
      </c>
      <c r="E1669" s="85" t="s">
        <v>6595</v>
      </c>
      <c r="F1669" s="83">
        <v>4.8</v>
      </c>
    </row>
    <row r="1670" spans="2:6">
      <c r="B1670" s="81" t="s">
        <v>9904</v>
      </c>
      <c r="C1670" s="81" t="s">
        <v>12503</v>
      </c>
      <c r="D1670" s="82" t="s">
        <v>7297</v>
      </c>
      <c r="E1670" s="85" t="s">
        <v>6595</v>
      </c>
      <c r="F1670" s="83">
        <v>3.92</v>
      </c>
    </row>
    <row r="1671" spans="2:6">
      <c r="B1671" s="81" t="s">
        <v>9905</v>
      </c>
      <c r="C1671" s="81" t="s">
        <v>12504</v>
      </c>
      <c r="D1671" s="82" t="s">
        <v>7298</v>
      </c>
      <c r="E1671" s="85" t="s">
        <v>6595</v>
      </c>
      <c r="F1671" s="83">
        <v>4.8600000000000003</v>
      </c>
    </row>
    <row r="1672" spans="2:6">
      <c r="B1672" s="81" t="s">
        <v>9906</v>
      </c>
      <c r="C1672" s="81" t="s">
        <v>12505</v>
      </c>
      <c r="D1672" s="82" t="s">
        <v>7299</v>
      </c>
      <c r="E1672" s="85" t="s">
        <v>6761</v>
      </c>
      <c r="F1672" s="83">
        <v>34.450000000000003</v>
      </c>
    </row>
    <row r="1673" spans="2:6">
      <c r="B1673" s="81" t="s">
        <v>9907</v>
      </c>
      <c r="C1673" s="81" t="s">
        <v>12506</v>
      </c>
      <c r="D1673" s="82" t="s">
        <v>7300</v>
      </c>
      <c r="E1673" s="85" t="s">
        <v>6761</v>
      </c>
      <c r="F1673" s="83">
        <v>31.4</v>
      </c>
    </row>
    <row r="1674" spans="2:6">
      <c r="B1674" s="81" t="s">
        <v>9908</v>
      </c>
      <c r="C1674" s="81" t="s">
        <v>12507</v>
      </c>
      <c r="D1674" s="82" t="s">
        <v>7301</v>
      </c>
      <c r="E1674" s="85" t="s">
        <v>6761</v>
      </c>
      <c r="F1674" s="83">
        <v>22.86</v>
      </c>
    </row>
    <row r="1675" spans="2:6">
      <c r="B1675" s="81" t="s">
        <v>9909</v>
      </c>
      <c r="C1675" s="81" t="s">
        <v>12508</v>
      </c>
      <c r="D1675" s="82" t="s">
        <v>7302</v>
      </c>
      <c r="E1675" s="85" t="s">
        <v>6761</v>
      </c>
      <c r="F1675" s="83">
        <v>28.26</v>
      </c>
    </row>
    <row r="1676" spans="2:6">
      <c r="B1676" s="81" t="s">
        <v>9910</v>
      </c>
      <c r="C1676" s="81" t="s">
        <v>12509</v>
      </c>
      <c r="D1676" s="82" t="s">
        <v>7303</v>
      </c>
      <c r="E1676" s="85" t="s">
        <v>6761</v>
      </c>
      <c r="F1676" s="83">
        <v>22.99</v>
      </c>
    </row>
    <row r="1677" spans="2:6">
      <c r="B1677" s="81" t="s">
        <v>9911</v>
      </c>
      <c r="C1677" s="81" t="s">
        <v>12510</v>
      </c>
      <c r="D1677" s="82" t="s">
        <v>7304</v>
      </c>
      <c r="E1677" s="85" t="s">
        <v>6761</v>
      </c>
      <c r="F1677" s="83">
        <v>48.66</v>
      </c>
    </row>
    <row r="1678" spans="2:6">
      <c r="B1678" s="81" t="s">
        <v>9912</v>
      </c>
      <c r="C1678" s="81" t="s">
        <v>12511</v>
      </c>
      <c r="D1678" s="82" t="s">
        <v>7305</v>
      </c>
      <c r="E1678" s="85" t="s">
        <v>6761</v>
      </c>
      <c r="F1678" s="83">
        <v>31.47</v>
      </c>
    </row>
    <row r="1679" spans="2:6">
      <c r="B1679" s="77" t="s">
        <v>9913</v>
      </c>
      <c r="C1679" s="78" t="s">
        <v>12512</v>
      </c>
      <c r="D1679" s="79" t="s">
        <v>7306</v>
      </c>
      <c r="E1679" s="78" t="s">
        <v>6761</v>
      </c>
      <c r="F1679" s="83">
        <v>24.21</v>
      </c>
    </row>
    <row r="1680" spans="2:6">
      <c r="B1680" s="81" t="s">
        <v>9914</v>
      </c>
      <c r="C1680" s="81" t="s">
        <v>12513</v>
      </c>
      <c r="D1680" s="82" t="s">
        <v>7307</v>
      </c>
      <c r="E1680" s="85" t="s">
        <v>6761</v>
      </c>
      <c r="F1680" s="83">
        <v>33.700000000000003</v>
      </c>
    </row>
    <row r="1681" spans="2:6" ht="27">
      <c r="B1681" s="81" t="s">
        <v>9915</v>
      </c>
      <c r="C1681" s="81" t="s">
        <v>12514</v>
      </c>
      <c r="D1681" s="82" t="s">
        <v>7308</v>
      </c>
      <c r="E1681" s="85" t="s">
        <v>6761</v>
      </c>
      <c r="F1681" s="83">
        <v>30.81</v>
      </c>
    </row>
    <row r="1682" spans="2:6">
      <c r="B1682" s="81" t="s">
        <v>9916</v>
      </c>
      <c r="C1682" s="81" t="s">
        <v>12515</v>
      </c>
      <c r="D1682" s="82" t="s">
        <v>7309</v>
      </c>
      <c r="E1682" s="85" t="s">
        <v>6761</v>
      </c>
      <c r="F1682" s="83">
        <v>25.53</v>
      </c>
    </row>
    <row r="1683" spans="2:6">
      <c r="B1683" s="81" t="s">
        <v>9917</v>
      </c>
      <c r="C1683" s="81" t="s">
        <v>12516</v>
      </c>
      <c r="D1683" s="82" t="s">
        <v>7310</v>
      </c>
      <c r="E1683" s="85" t="s">
        <v>6761</v>
      </c>
      <c r="F1683" s="83">
        <v>35.92</v>
      </c>
    </row>
    <row r="1684" spans="2:6">
      <c r="B1684" s="81" t="s">
        <v>9918</v>
      </c>
      <c r="C1684" s="81" t="s">
        <v>12517</v>
      </c>
      <c r="D1684" s="82" t="s">
        <v>7311</v>
      </c>
      <c r="E1684" s="85" t="s">
        <v>6761</v>
      </c>
      <c r="F1684" s="83">
        <v>35.380000000000003</v>
      </c>
    </row>
    <row r="1685" spans="2:6">
      <c r="B1685" s="81" t="s">
        <v>9919</v>
      </c>
      <c r="C1685" s="81" t="s">
        <v>12518</v>
      </c>
      <c r="D1685" s="82" t="s">
        <v>7312</v>
      </c>
      <c r="E1685" s="85" t="s">
        <v>6761</v>
      </c>
      <c r="F1685" s="83">
        <v>26.16</v>
      </c>
    </row>
    <row r="1686" spans="2:6">
      <c r="B1686" s="81" t="s">
        <v>9920</v>
      </c>
      <c r="C1686" s="81" t="s">
        <v>12519</v>
      </c>
      <c r="D1686" s="82" t="s">
        <v>7313</v>
      </c>
      <c r="E1686" s="85" t="s">
        <v>6761</v>
      </c>
      <c r="F1686" s="83">
        <v>39.270000000000003</v>
      </c>
    </row>
    <row r="1687" spans="2:6">
      <c r="B1687" s="81" t="s">
        <v>9921</v>
      </c>
      <c r="C1687" s="81" t="s">
        <v>12520</v>
      </c>
      <c r="D1687" s="82" t="s">
        <v>7314</v>
      </c>
      <c r="E1687" s="85" t="s">
        <v>6761</v>
      </c>
      <c r="F1687" s="83">
        <v>27.38</v>
      </c>
    </row>
    <row r="1688" spans="2:6">
      <c r="B1688" s="81" t="s">
        <v>9922</v>
      </c>
      <c r="C1688" s="81" t="s">
        <v>12521</v>
      </c>
      <c r="D1688" s="82" t="s">
        <v>7315</v>
      </c>
      <c r="E1688" s="85" t="s">
        <v>6761</v>
      </c>
      <c r="F1688" s="83">
        <v>21.06</v>
      </c>
    </row>
    <row r="1689" spans="2:6">
      <c r="B1689" s="81" t="s">
        <v>9923</v>
      </c>
      <c r="C1689" s="81" t="s">
        <v>12522</v>
      </c>
      <c r="D1689" s="82" t="s">
        <v>7316</v>
      </c>
      <c r="E1689" s="85" t="s">
        <v>6761</v>
      </c>
      <c r="F1689" s="83">
        <v>20.66</v>
      </c>
    </row>
    <row r="1690" spans="2:6">
      <c r="B1690" s="81" t="s">
        <v>9924</v>
      </c>
      <c r="C1690" s="81" t="s">
        <v>12523</v>
      </c>
      <c r="D1690" s="82" t="s">
        <v>7317</v>
      </c>
      <c r="E1690" s="85" t="s">
        <v>6761</v>
      </c>
      <c r="F1690" s="83">
        <v>25.48</v>
      </c>
    </row>
    <row r="1691" spans="2:6">
      <c r="B1691" s="81" t="s">
        <v>9925</v>
      </c>
      <c r="C1691" s="81" t="s">
        <v>12524</v>
      </c>
      <c r="D1691" s="82" t="s">
        <v>7318</v>
      </c>
      <c r="E1691" s="85" t="s">
        <v>6761</v>
      </c>
      <c r="F1691" s="83">
        <v>40.25</v>
      </c>
    </row>
    <row r="1692" spans="2:6">
      <c r="B1692" s="81" t="s">
        <v>9926</v>
      </c>
      <c r="C1692" s="81" t="s">
        <v>12525</v>
      </c>
      <c r="D1692" s="82" t="s">
        <v>7319</v>
      </c>
      <c r="E1692" s="85" t="s">
        <v>6595</v>
      </c>
      <c r="F1692" s="83">
        <v>177.38</v>
      </c>
    </row>
    <row r="1693" spans="2:6">
      <c r="B1693" s="81" t="s">
        <v>9927</v>
      </c>
      <c r="C1693" s="81" t="s">
        <v>12526</v>
      </c>
      <c r="D1693" s="82" t="s">
        <v>7320</v>
      </c>
      <c r="E1693" s="85" t="s">
        <v>6595</v>
      </c>
      <c r="F1693" s="83">
        <v>38.58</v>
      </c>
    </row>
    <row r="1694" spans="2:6">
      <c r="B1694" s="81" t="s">
        <v>9928</v>
      </c>
      <c r="C1694" s="81" t="s">
        <v>12527</v>
      </c>
      <c r="D1694" s="82" t="s">
        <v>7321</v>
      </c>
      <c r="E1694" s="85" t="s">
        <v>6595</v>
      </c>
      <c r="F1694" s="83">
        <v>31.14</v>
      </c>
    </row>
    <row r="1695" spans="2:6">
      <c r="B1695" s="81" t="s">
        <v>9929</v>
      </c>
      <c r="C1695" s="81" t="s">
        <v>12528</v>
      </c>
      <c r="D1695" s="82" t="s">
        <v>7322</v>
      </c>
      <c r="E1695" s="85" t="s">
        <v>6595</v>
      </c>
      <c r="F1695" s="83">
        <v>40.67</v>
      </c>
    </row>
    <row r="1696" spans="2:6">
      <c r="B1696" s="81" t="s">
        <v>9930</v>
      </c>
      <c r="C1696" s="81" t="s">
        <v>12529</v>
      </c>
      <c r="D1696" s="82" t="s">
        <v>7323</v>
      </c>
      <c r="E1696" s="85" t="s">
        <v>6595</v>
      </c>
      <c r="F1696" s="83">
        <v>40.67</v>
      </c>
    </row>
    <row r="1697" spans="2:6">
      <c r="B1697" s="81" t="s">
        <v>9931</v>
      </c>
      <c r="C1697" s="81" t="s">
        <v>12530</v>
      </c>
      <c r="D1697" s="82" t="s">
        <v>7324</v>
      </c>
      <c r="E1697" s="85" t="s">
        <v>6595</v>
      </c>
      <c r="F1697" s="83">
        <v>7.27</v>
      </c>
    </row>
    <row r="1698" spans="2:6" ht="27">
      <c r="B1698" s="81" t="s">
        <v>9932</v>
      </c>
      <c r="C1698" s="81" t="s">
        <v>12531</v>
      </c>
      <c r="D1698" s="82" t="s">
        <v>7325</v>
      </c>
      <c r="E1698" s="85" t="s">
        <v>6595</v>
      </c>
      <c r="F1698" s="83">
        <v>8.1199999999999992</v>
      </c>
    </row>
    <row r="1699" spans="2:6">
      <c r="B1699" s="81" t="s">
        <v>9933</v>
      </c>
      <c r="C1699" s="81" t="s">
        <v>12532</v>
      </c>
      <c r="D1699" s="82" t="s">
        <v>7326</v>
      </c>
      <c r="E1699" s="85" t="s">
        <v>6595</v>
      </c>
      <c r="F1699" s="83">
        <v>6.44</v>
      </c>
    </row>
    <row r="1700" spans="2:6">
      <c r="B1700" s="81" t="s">
        <v>9934</v>
      </c>
      <c r="C1700" s="81" t="s">
        <v>12533</v>
      </c>
      <c r="D1700" s="82" t="s">
        <v>7327</v>
      </c>
      <c r="E1700" s="85" t="s">
        <v>6595</v>
      </c>
      <c r="F1700" s="83">
        <v>63.17</v>
      </c>
    </row>
    <row r="1701" spans="2:6">
      <c r="B1701" s="81" t="s">
        <v>9935</v>
      </c>
      <c r="C1701" s="81" t="s">
        <v>12534</v>
      </c>
      <c r="D1701" s="82" t="s">
        <v>7328</v>
      </c>
      <c r="E1701" s="85" t="s">
        <v>6595</v>
      </c>
      <c r="F1701" s="83">
        <v>206.77</v>
      </c>
    </row>
    <row r="1702" spans="2:6">
      <c r="B1702" s="81" t="s">
        <v>9936</v>
      </c>
      <c r="C1702" s="81" t="s">
        <v>12535</v>
      </c>
      <c r="D1702" s="82" t="s">
        <v>7329</v>
      </c>
      <c r="E1702" s="85" t="s">
        <v>6595</v>
      </c>
      <c r="F1702" s="83">
        <v>206.77</v>
      </c>
    </row>
    <row r="1703" spans="2:6">
      <c r="B1703" s="81" t="s">
        <v>9937</v>
      </c>
      <c r="C1703" s="81" t="s">
        <v>12536</v>
      </c>
      <c r="D1703" s="82" t="s">
        <v>7330</v>
      </c>
      <c r="E1703" s="85" t="s">
        <v>6595</v>
      </c>
      <c r="F1703" s="83">
        <v>206.77</v>
      </c>
    </row>
    <row r="1704" spans="2:6">
      <c r="B1704" s="81" t="s">
        <v>9938</v>
      </c>
      <c r="C1704" s="81" t="s">
        <v>12537</v>
      </c>
      <c r="D1704" s="82" t="s">
        <v>7331</v>
      </c>
      <c r="E1704" s="85" t="s">
        <v>6595</v>
      </c>
      <c r="F1704" s="83">
        <v>51.84</v>
      </c>
    </row>
    <row r="1705" spans="2:6">
      <c r="B1705" s="81" t="s">
        <v>9939</v>
      </c>
      <c r="C1705" s="81" t="s">
        <v>12538</v>
      </c>
      <c r="D1705" s="82" t="s">
        <v>7332</v>
      </c>
      <c r="E1705" s="85" t="s">
        <v>6595</v>
      </c>
      <c r="F1705" s="83">
        <v>51.84</v>
      </c>
    </row>
    <row r="1706" spans="2:6">
      <c r="B1706" s="81" t="s">
        <v>9940</v>
      </c>
      <c r="C1706" s="81" t="s">
        <v>12539</v>
      </c>
      <c r="D1706" s="82" t="s">
        <v>7333</v>
      </c>
      <c r="E1706" s="85" t="s">
        <v>6595</v>
      </c>
      <c r="F1706" s="83">
        <v>51.84</v>
      </c>
    </row>
    <row r="1707" spans="2:6">
      <c r="B1707" s="81" t="s">
        <v>9941</v>
      </c>
      <c r="C1707" s="81" t="s">
        <v>12540</v>
      </c>
      <c r="D1707" s="82" t="s">
        <v>7334</v>
      </c>
      <c r="E1707" s="85" t="s">
        <v>6595</v>
      </c>
      <c r="F1707" s="83">
        <v>51.84</v>
      </c>
    </row>
    <row r="1708" spans="2:6">
      <c r="B1708" s="81" t="s">
        <v>9942</v>
      </c>
      <c r="C1708" s="81" t="s">
        <v>12541</v>
      </c>
      <c r="D1708" s="82" t="s">
        <v>7335</v>
      </c>
      <c r="E1708" s="85" t="s">
        <v>6595</v>
      </c>
      <c r="F1708" s="83">
        <v>51.84</v>
      </c>
    </row>
    <row r="1709" spans="2:6">
      <c r="B1709" s="81" t="s">
        <v>9943</v>
      </c>
      <c r="C1709" s="81" t="s">
        <v>12542</v>
      </c>
      <c r="D1709" s="82" t="s">
        <v>7336</v>
      </c>
      <c r="E1709" s="85" t="s">
        <v>6595</v>
      </c>
      <c r="F1709" s="83">
        <v>63.17</v>
      </c>
    </row>
    <row r="1710" spans="2:6">
      <c r="B1710" s="81" t="s">
        <v>9944</v>
      </c>
      <c r="C1710" s="81" t="s">
        <v>12543</v>
      </c>
      <c r="D1710" s="82" t="s">
        <v>7337</v>
      </c>
      <c r="E1710" s="85" t="s">
        <v>6595</v>
      </c>
      <c r="F1710" s="83">
        <v>63.17</v>
      </c>
    </row>
    <row r="1711" spans="2:6">
      <c r="B1711" s="77" t="s">
        <v>9945</v>
      </c>
      <c r="C1711" s="78" t="s">
        <v>12544</v>
      </c>
      <c r="D1711" s="79" t="s">
        <v>7338</v>
      </c>
      <c r="E1711" s="78" t="s">
        <v>6595</v>
      </c>
      <c r="F1711" s="83">
        <v>63.17</v>
      </c>
    </row>
    <row r="1712" spans="2:6">
      <c r="B1712" s="81" t="s">
        <v>9946</v>
      </c>
      <c r="C1712" s="81" t="s">
        <v>12545</v>
      </c>
      <c r="D1712" s="82" t="s">
        <v>7339</v>
      </c>
      <c r="E1712" s="85" t="s">
        <v>6595</v>
      </c>
      <c r="F1712" s="83">
        <v>41.24</v>
      </c>
    </row>
    <row r="1713" spans="2:6">
      <c r="B1713" s="81" t="s">
        <v>9947</v>
      </c>
      <c r="C1713" s="81" t="s">
        <v>12546</v>
      </c>
      <c r="D1713" s="82" t="s">
        <v>7340</v>
      </c>
      <c r="E1713" s="85" t="s">
        <v>6595</v>
      </c>
      <c r="F1713" s="83">
        <v>57.19</v>
      </c>
    </row>
    <row r="1714" spans="2:6">
      <c r="B1714" s="81" t="s">
        <v>9948</v>
      </c>
      <c r="C1714" s="81" t="s">
        <v>12547</v>
      </c>
      <c r="D1714" s="82" t="s">
        <v>7341</v>
      </c>
      <c r="E1714" s="85" t="s">
        <v>6595</v>
      </c>
      <c r="F1714" s="83">
        <v>41.24</v>
      </c>
    </row>
    <row r="1715" spans="2:6">
      <c r="B1715" s="81" t="s">
        <v>9949</v>
      </c>
      <c r="C1715" s="81" t="s">
        <v>12548</v>
      </c>
      <c r="D1715" s="82" t="s">
        <v>7342</v>
      </c>
      <c r="E1715" s="85" t="s">
        <v>6595</v>
      </c>
      <c r="F1715" s="83">
        <v>41.24</v>
      </c>
    </row>
    <row r="1716" spans="2:6">
      <c r="B1716" s="81" t="s">
        <v>9950</v>
      </c>
      <c r="C1716" s="81" t="s">
        <v>12549</v>
      </c>
      <c r="D1716" s="82" t="s">
        <v>7343</v>
      </c>
      <c r="E1716" s="85" t="s">
        <v>6595</v>
      </c>
      <c r="F1716" s="83">
        <v>41.24</v>
      </c>
    </row>
    <row r="1717" spans="2:6">
      <c r="B1717" s="81" t="s">
        <v>9951</v>
      </c>
      <c r="C1717" s="81" t="s">
        <v>12550</v>
      </c>
      <c r="D1717" s="82" t="s">
        <v>7344</v>
      </c>
      <c r="E1717" s="85" t="s">
        <v>6595</v>
      </c>
      <c r="F1717" s="83">
        <v>41.24</v>
      </c>
    </row>
    <row r="1718" spans="2:6">
      <c r="B1718" s="81" t="s">
        <v>9952</v>
      </c>
      <c r="C1718" s="81" t="s">
        <v>12551</v>
      </c>
      <c r="D1718" s="82" t="s">
        <v>7345</v>
      </c>
      <c r="E1718" s="85" t="s">
        <v>6595</v>
      </c>
      <c r="F1718" s="83">
        <v>41.24</v>
      </c>
    </row>
    <row r="1719" spans="2:6">
      <c r="B1719" s="81" t="s">
        <v>9953</v>
      </c>
      <c r="C1719" s="81" t="s">
        <v>12552</v>
      </c>
      <c r="D1719" s="82" t="s">
        <v>7346</v>
      </c>
      <c r="E1719" s="85" t="s">
        <v>6595</v>
      </c>
      <c r="F1719" s="83">
        <v>41.24</v>
      </c>
    </row>
    <row r="1720" spans="2:6">
      <c r="B1720" s="81" t="s">
        <v>9954</v>
      </c>
      <c r="C1720" s="81" t="s">
        <v>12553</v>
      </c>
      <c r="D1720" s="82" t="s">
        <v>7347</v>
      </c>
      <c r="E1720" s="85" t="s">
        <v>6595</v>
      </c>
      <c r="F1720" s="83">
        <v>41.24</v>
      </c>
    </row>
    <row r="1721" spans="2:6">
      <c r="B1721" s="81" t="s">
        <v>9955</v>
      </c>
      <c r="C1721" s="81" t="s">
        <v>12554</v>
      </c>
      <c r="D1721" s="82" t="s">
        <v>7348</v>
      </c>
      <c r="E1721" s="85" t="s">
        <v>6595</v>
      </c>
      <c r="F1721" s="83">
        <v>42.81</v>
      </c>
    </row>
    <row r="1722" spans="2:6">
      <c r="B1722" s="81" t="s">
        <v>9956</v>
      </c>
      <c r="C1722" s="81" t="s">
        <v>12555</v>
      </c>
      <c r="D1722" s="82" t="s">
        <v>7349</v>
      </c>
      <c r="E1722" s="85" t="s">
        <v>6595</v>
      </c>
      <c r="F1722" s="83">
        <v>42.81</v>
      </c>
    </row>
    <row r="1723" spans="2:6">
      <c r="B1723" s="81" t="s">
        <v>9957</v>
      </c>
      <c r="C1723" s="81" t="s">
        <v>12556</v>
      </c>
      <c r="D1723" s="82" t="s">
        <v>7350</v>
      </c>
      <c r="E1723" s="85" t="s">
        <v>6595</v>
      </c>
      <c r="F1723" s="83">
        <v>52.33</v>
      </c>
    </row>
    <row r="1724" spans="2:6">
      <c r="B1724" s="81" t="s">
        <v>9958</v>
      </c>
      <c r="C1724" s="81" t="s">
        <v>12557</v>
      </c>
      <c r="D1724" s="82" t="s">
        <v>7351</v>
      </c>
      <c r="E1724" s="85" t="s">
        <v>6595</v>
      </c>
      <c r="F1724" s="83">
        <v>57.19</v>
      </c>
    </row>
    <row r="1725" spans="2:6">
      <c r="B1725" s="81" t="s">
        <v>9959</v>
      </c>
      <c r="C1725" s="81" t="s">
        <v>12558</v>
      </c>
      <c r="D1725" s="82" t="s">
        <v>7352</v>
      </c>
      <c r="E1725" s="85" t="s">
        <v>6595</v>
      </c>
      <c r="F1725" s="83">
        <v>57.19</v>
      </c>
    </row>
    <row r="1726" spans="2:6">
      <c r="B1726" s="81" t="s">
        <v>9960</v>
      </c>
      <c r="C1726" s="81" t="s">
        <v>12559</v>
      </c>
      <c r="D1726" s="82" t="s">
        <v>7353</v>
      </c>
      <c r="E1726" s="85" t="s">
        <v>6595</v>
      </c>
      <c r="F1726" s="83">
        <v>17.05</v>
      </c>
    </row>
    <row r="1727" spans="2:6">
      <c r="B1727" s="81" t="s">
        <v>9961</v>
      </c>
      <c r="C1727" s="81" t="s">
        <v>12560</v>
      </c>
      <c r="D1727" s="82" t="s">
        <v>7354</v>
      </c>
      <c r="E1727" s="85" t="s">
        <v>6595</v>
      </c>
      <c r="F1727" s="83">
        <v>17.05</v>
      </c>
    </row>
    <row r="1728" spans="2:6">
      <c r="B1728" s="81" t="s">
        <v>9962</v>
      </c>
      <c r="C1728" s="81" t="s">
        <v>12561</v>
      </c>
      <c r="D1728" s="82" t="s">
        <v>7355</v>
      </c>
      <c r="E1728" s="85" t="s">
        <v>6595</v>
      </c>
      <c r="F1728" s="83">
        <v>17.05</v>
      </c>
    </row>
    <row r="1729" spans="2:6">
      <c r="B1729" s="81" t="s">
        <v>9963</v>
      </c>
      <c r="C1729" s="81" t="s">
        <v>12562</v>
      </c>
      <c r="D1729" s="82" t="s">
        <v>7356</v>
      </c>
      <c r="E1729" s="85" t="s">
        <v>6595</v>
      </c>
      <c r="F1729" s="83">
        <v>17.05</v>
      </c>
    </row>
    <row r="1730" spans="2:6">
      <c r="B1730" s="81" t="s">
        <v>9964</v>
      </c>
      <c r="C1730" s="81" t="s">
        <v>12563</v>
      </c>
      <c r="D1730" s="82" t="s">
        <v>7357</v>
      </c>
      <c r="E1730" s="85" t="s">
        <v>6595</v>
      </c>
      <c r="F1730" s="83">
        <v>17.05</v>
      </c>
    </row>
    <row r="1731" spans="2:6">
      <c r="B1731" s="81" t="s">
        <v>9965</v>
      </c>
      <c r="C1731" s="81" t="s">
        <v>12564</v>
      </c>
      <c r="D1731" s="82" t="s">
        <v>7358</v>
      </c>
      <c r="E1731" s="85" t="s">
        <v>6595</v>
      </c>
      <c r="F1731" s="83">
        <v>17.05</v>
      </c>
    </row>
    <row r="1732" spans="2:6">
      <c r="B1732" s="81" t="s">
        <v>9966</v>
      </c>
      <c r="C1732" s="81" t="s">
        <v>12565</v>
      </c>
      <c r="D1732" s="82" t="s">
        <v>7359</v>
      </c>
      <c r="E1732" s="85" t="s">
        <v>6595</v>
      </c>
      <c r="F1732" s="83">
        <v>17.05</v>
      </c>
    </row>
    <row r="1733" spans="2:6">
      <c r="B1733" s="81" t="s">
        <v>9967</v>
      </c>
      <c r="C1733" s="81" t="s">
        <v>12566</v>
      </c>
      <c r="D1733" s="82" t="s">
        <v>7360</v>
      </c>
      <c r="E1733" s="85" t="s">
        <v>6595</v>
      </c>
      <c r="F1733" s="83">
        <v>21.83</v>
      </c>
    </row>
    <row r="1734" spans="2:6">
      <c r="B1734" s="77" t="s">
        <v>9968</v>
      </c>
      <c r="C1734" s="78" t="s">
        <v>12567</v>
      </c>
      <c r="D1734" s="79" t="s">
        <v>7361</v>
      </c>
      <c r="E1734" s="78" t="s">
        <v>6595</v>
      </c>
      <c r="F1734" s="83">
        <v>21.83</v>
      </c>
    </row>
    <row r="1735" spans="2:6">
      <c r="B1735" s="81" t="s">
        <v>9969</v>
      </c>
      <c r="C1735" s="81" t="s">
        <v>12568</v>
      </c>
      <c r="D1735" s="82" t="s">
        <v>7362</v>
      </c>
      <c r="E1735" s="85" t="s">
        <v>6595</v>
      </c>
      <c r="F1735" s="83">
        <v>21.83</v>
      </c>
    </row>
    <row r="1736" spans="2:6">
      <c r="B1736" s="81" t="s">
        <v>9970</v>
      </c>
      <c r="C1736" s="81" t="s">
        <v>12569</v>
      </c>
      <c r="D1736" s="82" t="s">
        <v>7363</v>
      </c>
      <c r="E1736" s="85" t="s">
        <v>6595</v>
      </c>
      <c r="F1736" s="83">
        <v>29.58</v>
      </c>
    </row>
    <row r="1737" spans="2:6">
      <c r="B1737" s="81" t="s">
        <v>9971</v>
      </c>
      <c r="C1737" s="81" t="s">
        <v>12570</v>
      </c>
      <c r="D1737" s="82" t="s">
        <v>7364</v>
      </c>
      <c r="E1737" s="85" t="s">
        <v>6595</v>
      </c>
      <c r="F1737" s="83">
        <v>29.58</v>
      </c>
    </row>
    <row r="1738" spans="2:6">
      <c r="B1738" s="81" t="s">
        <v>9972</v>
      </c>
      <c r="C1738" s="81" t="s">
        <v>12571</v>
      </c>
      <c r="D1738" s="82" t="s">
        <v>7365</v>
      </c>
      <c r="E1738" s="85" t="s">
        <v>6595</v>
      </c>
      <c r="F1738" s="83">
        <v>268.01</v>
      </c>
    </row>
    <row r="1739" spans="2:6">
      <c r="B1739" s="81" t="s">
        <v>9973</v>
      </c>
      <c r="C1739" s="81" t="s">
        <v>12572</v>
      </c>
      <c r="D1739" s="82" t="s">
        <v>7366</v>
      </c>
      <c r="E1739" s="85" t="s">
        <v>6595</v>
      </c>
      <c r="F1739" s="83">
        <v>74.97</v>
      </c>
    </row>
    <row r="1740" spans="2:6">
      <c r="B1740" s="81" t="s">
        <v>9974</v>
      </c>
      <c r="C1740" s="81" t="s">
        <v>12573</v>
      </c>
      <c r="D1740" s="82" t="s">
        <v>7367</v>
      </c>
      <c r="E1740" s="85" t="s">
        <v>6595</v>
      </c>
      <c r="F1740" s="83">
        <v>95.95</v>
      </c>
    </row>
    <row r="1741" spans="2:6">
      <c r="B1741" s="81" t="s">
        <v>9975</v>
      </c>
      <c r="C1741" s="81" t="s">
        <v>12574</v>
      </c>
      <c r="D1741" s="82" t="s">
        <v>7368</v>
      </c>
      <c r="E1741" s="85" t="s">
        <v>6595</v>
      </c>
      <c r="F1741" s="83">
        <v>268.01</v>
      </c>
    </row>
    <row r="1742" spans="2:6">
      <c r="B1742" s="81" t="s">
        <v>9976</v>
      </c>
      <c r="C1742" s="81" t="s">
        <v>12575</v>
      </c>
      <c r="D1742" s="82" t="s">
        <v>7369</v>
      </c>
      <c r="E1742" s="85" t="s">
        <v>6595</v>
      </c>
      <c r="F1742" s="83">
        <v>268.01</v>
      </c>
    </row>
    <row r="1743" spans="2:6">
      <c r="B1743" s="81" t="s">
        <v>9977</v>
      </c>
      <c r="C1743" s="81" t="s">
        <v>12576</v>
      </c>
      <c r="D1743" s="82" t="s">
        <v>7370</v>
      </c>
      <c r="E1743" s="85" t="s">
        <v>6595</v>
      </c>
      <c r="F1743" s="83">
        <v>74.97</v>
      </c>
    </row>
    <row r="1744" spans="2:6">
      <c r="B1744" s="81" t="s">
        <v>9978</v>
      </c>
      <c r="C1744" s="81" t="s">
        <v>12577</v>
      </c>
      <c r="D1744" s="82" t="s">
        <v>7371</v>
      </c>
      <c r="E1744" s="85" t="s">
        <v>6595</v>
      </c>
      <c r="F1744" s="83">
        <v>268.01</v>
      </c>
    </row>
    <row r="1745" spans="2:6">
      <c r="B1745" s="81" t="s">
        <v>9979</v>
      </c>
      <c r="C1745" s="81" t="s">
        <v>12578</v>
      </c>
      <c r="D1745" s="82" t="s">
        <v>7372</v>
      </c>
      <c r="E1745" s="85" t="s">
        <v>6595</v>
      </c>
      <c r="F1745" s="83">
        <v>74.97</v>
      </c>
    </row>
    <row r="1746" spans="2:6">
      <c r="B1746" s="81" t="s">
        <v>9980</v>
      </c>
      <c r="C1746" s="81" t="s">
        <v>12579</v>
      </c>
      <c r="D1746" s="82" t="s">
        <v>7373</v>
      </c>
      <c r="E1746" s="85" t="s">
        <v>6595</v>
      </c>
      <c r="F1746" s="83">
        <v>283.18</v>
      </c>
    </row>
    <row r="1747" spans="2:6">
      <c r="B1747" s="81" t="s">
        <v>9981</v>
      </c>
      <c r="C1747" s="81" t="s">
        <v>12580</v>
      </c>
      <c r="D1747" s="82" t="s">
        <v>7374</v>
      </c>
      <c r="E1747" s="85" t="s">
        <v>6595</v>
      </c>
      <c r="F1747" s="83">
        <v>74.97</v>
      </c>
    </row>
    <row r="1748" spans="2:6">
      <c r="B1748" s="81" t="s">
        <v>9982</v>
      </c>
      <c r="C1748" s="81" t="s">
        <v>12581</v>
      </c>
      <c r="D1748" s="82" t="s">
        <v>7375</v>
      </c>
      <c r="E1748" s="85" t="s">
        <v>6595</v>
      </c>
      <c r="F1748" s="83">
        <v>74.97</v>
      </c>
    </row>
    <row r="1749" spans="2:6">
      <c r="B1749" s="81" t="s">
        <v>9983</v>
      </c>
      <c r="C1749" s="81" t="s">
        <v>12582</v>
      </c>
      <c r="D1749" s="82" t="s">
        <v>7376</v>
      </c>
      <c r="E1749" s="85" t="s">
        <v>6595</v>
      </c>
      <c r="F1749" s="83">
        <v>74.97</v>
      </c>
    </row>
    <row r="1750" spans="2:6">
      <c r="B1750" s="81" t="s">
        <v>9984</v>
      </c>
      <c r="C1750" s="81" t="s">
        <v>12583</v>
      </c>
      <c r="D1750" s="82" t="s">
        <v>7377</v>
      </c>
      <c r="E1750" s="85" t="s">
        <v>6595</v>
      </c>
      <c r="F1750" s="83">
        <v>74.97</v>
      </c>
    </row>
    <row r="1751" spans="2:6">
      <c r="B1751" s="81" t="s">
        <v>9985</v>
      </c>
      <c r="C1751" s="81" t="s">
        <v>12584</v>
      </c>
      <c r="D1751" s="82" t="s">
        <v>7378</v>
      </c>
      <c r="E1751" s="85" t="s">
        <v>6595</v>
      </c>
      <c r="F1751" s="83">
        <v>74.97</v>
      </c>
    </row>
    <row r="1752" spans="2:6">
      <c r="B1752" s="81" t="s">
        <v>9986</v>
      </c>
      <c r="C1752" s="81" t="s">
        <v>12585</v>
      </c>
      <c r="D1752" s="82" t="s">
        <v>7379</v>
      </c>
      <c r="E1752" s="85" t="s">
        <v>6595</v>
      </c>
      <c r="F1752" s="83">
        <v>95.95</v>
      </c>
    </row>
    <row r="1753" spans="2:6">
      <c r="B1753" s="81" t="s">
        <v>9987</v>
      </c>
      <c r="C1753" s="81" t="s">
        <v>12586</v>
      </c>
      <c r="D1753" s="82" t="s">
        <v>7380</v>
      </c>
      <c r="E1753" s="85" t="s">
        <v>6595</v>
      </c>
      <c r="F1753" s="83">
        <v>95.95</v>
      </c>
    </row>
    <row r="1754" spans="2:6">
      <c r="B1754" s="81" t="s">
        <v>9988</v>
      </c>
      <c r="C1754" s="81" t="s">
        <v>12587</v>
      </c>
      <c r="D1754" s="82" t="s">
        <v>7381</v>
      </c>
      <c r="E1754" s="85" t="s">
        <v>6595</v>
      </c>
      <c r="F1754" s="83">
        <v>95.95</v>
      </c>
    </row>
    <row r="1755" spans="2:6">
      <c r="B1755" s="81" t="s">
        <v>9989</v>
      </c>
      <c r="C1755" s="81" t="s">
        <v>12588</v>
      </c>
      <c r="D1755" s="82" t="s">
        <v>7382</v>
      </c>
      <c r="E1755" s="85" t="s">
        <v>6595</v>
      </c>
      <c r="F1755" s="83">
        <v>73.819999999999993</v>
      </c>
    </row>
    <row r="1756" spans="2:6">
      <c r="B1756" s="81" t="s">
        <v>9990</v>
      </c>
      <c r="C1756" s="81" t="s">
        <v>12589</v>
      </c>
      <c r="D1756" s="82" t="s">
        <v>7383</v>
      </c>
      <c r="E1756" s="85" t="s">
        <v>6595</v>
      </c>
      <c r="F1756" s="83">
        <v>87.28</v>
      </c>
    </row>
    <row r="1757" spans="2:6">
      <c r="B1757" s="81" t="s">
        <v>9991</v>
      </c>
      <c r="C1757" s="81" t="s">
        <v>12590</v>
      </c>
      <c r="D1757" s="82" t="s">
        <v>7384</v>
      </c>
      <c r="E1757" s="85" t="s">
        <v>6595</v>
      </c>
      <c r="F1757" s="83">
        <v>73.819999999999993</v>
      </c>
    </row>
    <row r="1758" spans="2:6">
      <c r="B1758" s="81" t="s">
        <v>9992</v>
      </c>
      <c r="C1758" s="81" t="s">
        <v>12591</v>
      </c>
      <c r="D1758" s="82" t="s">
        <v>7385</v>
      </c>
      <c r="E1758" s="85" t="s">
        <v>6595</v>
      </c>
      <c r="F1758" s="83">
        <v>73.819999999999993</v>
      </c>
    </row>
    <row r="1759" spans="2:6">
      <c r="B1759" s="81" t="s">
        <v>9993</v>
      </c>
      <c r="C1759" s="81" t="s">
        <v>12592</v>
      </c>
      <c r="D1759" s="82" t="s">
        <v>7386</v>
      </c>
      <c r="E1759" s="85" t="s">
        <v>6595</v>
      </c>
      <c r="F1759" s="83">
        <v>73.819999999999993</v>
      </c>
    </row>
    <row r="1760" spans="2:6">
      <c r="B1760" s="81" t="s">
        <v>9994</v>
      </c>
      <c r="C1760" s="81" t="s">
        <v>12593</v>
      </c>
      <c r="D1760" s="82" t="s">
        <v>7387</v>
      </c>
      <c r="E1760" s="85" t="s">
        <v>6595</v>
      </c>
      <c r="F1760" s="83">
        <v>73.819999999999993</v>
      </c>
    </row>
    <row r="1761" spans="2:6">
      <c r="B1761" s="81" t="s">
        <v>9995</v>
      </c>
      <c r="C1761" s="81" t="s">
        <v>12594</v>
      </c>
      <c r="D1761" s="82" t="s">
        <v>7388</v>
      </c>
      <c r="E1761" s="85" t="s">
        <v>6595</v>
      </c>
      <c r="F1761" s="83">
        <v>73.819999999999993</v>
      </c>
    </row>
    <row r="1762" spans="2:6">
      <c r="B1762" s="81" t="s">
        <v>9996</v>
      </c>
      <c r="C1762" s="81" t="s">
        <v>12595</v>
      </c>
      <c r="D1762" s="82" t="s">
        <v>7389</v>
      </c>
      <c r="E1762" s="85" t="s">
        <v>6595</v>
      </c>
      <c r="F1762" s="83">
        <v>73.819999999999993</v>
      </c>
    </row>
    <row r="1763" spans="2:6">
      <c r="B1763" s="81" t="s">
        <v>9997</v>
      </c>
      <c r="C1763" s="81" t="s">
        <v>12596</v>
      </c>
      <c r="D1763" s="82" t="s">
        <v>7390</v>
      </c>
      <c r="E1763" s="85" t="s">
        <v>6595</v>
      </c>
      <c r="F1763" s="83">
        <v>87.28</v>
      </c>
    </row>
    <row r="1764" spans="2:6">
      <c r="B1764" s="81" t="s">
        <v>9998</v>
      </c>
      <c r="C1764" s="81" t="s">
        <v>12597</v>
      </c>
      <c r="D1764" s="82" t="s">
        <v>7391</v>
      </c>
      <c r="E1764" s="85" t="s">
        <v>6595</v>
      </c>
      <c r="F1764" s="83">
        <v>87.28</v>
      </c>
    </row>
    <row r="1765" spans="2:6">
      <c r="B1765" s="81" t="s">
        <v>9999</v>
      </c>
      <c r="C1765" s="81" t="s">
        <v>12598</v>
      </c>
      <c r="D1765" s="82" t="s">
        <v>7392</v>
      </c>
      <c r="E1765" s="85" t="s">
        <v>6595</v>
      </c>
      <c r="F1765" s="83">
        <v>87.28</v>
      </c>
    </row>
    <row r="1766" spans="2:6">
      <c r="B1766" s="81" t="s">
        <v>10000</v>
      </c>
      <c r="C1766" s="81" t="s">
        <v>12599</v>
      </c>
      <c r="D1766" s="82" t="s">
        <v>7393</v>
      </c>
      <c r="E1766" s="85" t="s">
        <v>6595</v>
      </c>
      <c r="F1766" s="83">
        <v>87.28</v>
      </c>
    </row>
    <row r="1767" spans="2:6">
      <c r="B1767" s="81" t="s">
        <v>10001</v>
      </c>
      <c r="C1767" s="81" t="s">
        <v>12600</v>
      </c>
      <c r="D1767" s="82" t="s">
        <v>7394</v>
      </c>
      <c r="E1767" s="85" t="s">
        <v>6462</v>
      </c>
      <c r="F1767" s="83">
        <v>41.4</v>
      </c>
    </row>
    <row r="1768" spans="2:6">
      <c r="B1768" s="81" t="s">
        <v>10002</v>
      </c>
      <c r="C1768" s="81" t="s">
        <v>12601</v>
      </c>
      <c r="D1768" s="82" t="s">
        <v>7395</v>
      </c>
      <c r="E1768" s="85" t="s">
        <v>6462</v>
      </c>
      <c r="F1768" s="83">
        <v>40.049999999999997</v>
      </c>
    </row>
    <row r="1769" spans="2:6">
      <c r="B1769" s="81" t="s">
        <v>10003</v>
      </c>
      <c r="C1769" s="81" t="s">
        <v>12602</v>
      </c>
      <c r="D1769" s="82" t="s">
        <v>7396</v>
      </c>
      <c r="E1769" s="85" t="s">
        <v>6462</v>
      </c>
      <c r="F1769" s="83">
        <v>27.64</v>
      </c>
    </row>
    <row r="1770" spans="2:6" ht="27">
      <c r="B1770" s="81" t="s">
        <v>10004</v>
      </c>
      <c r="C1770" s="81" t="s">
        <v>12603</v>
      </c>
      <c r="D1770" s="82" t="s">
        <v>7397</v>
      </c>
      <c r="E1770" s="85" t="s">
        <v>6462</v>
      </c>
      <c r="F1770" s="83">
        <v>54.89</v>
      </c>
    </row>
    <row r="1771" spans="2:6" ht="27">
      <c r="B1771" s="81" t="s">
        <v>10005</v>
      </c>
      <c r="C1771" s="81" t="s">
        <v>12604</v>
      </c>
      <c r="D1771" s="82" t="s">
        <v>7398</v>
      </c>
      <c r="E1771" s="85" t="s">
        <v>6462</v>
      </c>
      <c r="F1771" s="83">
        <v>114.77</v>
      </c>
    </row>
    <row r="1772" spans="2:6" ht="27">
      <c r="B1772" s="81" t="s">
        <v>10006</v>
      </c>
      <c r="C1772" s="81" t="s">
        <v>12605</v>
      </c>
      <c r="D1772" s="82" t="s">
        <v>7399</v>
      </c>
      <c r="E1772" s="85" t="s">
        <v>6462</v>
      </c>
      <c r="F1772" s="83">
        <v>101.5</v>
      </c>
    </row>
    <row r="1773" spans="2:6" ht="27">
      <c r="B1773" s="81" t="s">
        <v>10007</v>
      </c>
      <c r="C1773" s="81" t="s">
        <v>12606</v>
      </c>
      <c r="D1773" s="82" t="s">
        <v>7400</v>
      </c>
      <c r="E1773" s="85" t="s">
        <v>6462</v>
      </c>
      <c r="F1773" s="83">
        <v>132.11000000000001</v>
      </c>
    </row>
    <row r="1774" spans="2:6" ht="27">
      <c r="B1774" s="81" t="s">
        <v>10008</v>
      </c>
      <c r="C1774" s="81" t="s">
        <v>12607</v>
      </c>
      <c r="D1774" s="82" t="s">
        <v>7401</v>
      </c>
      <c r="E1774" s="85" t="s">
        <v>6462</v>
      </c>
      <c r="F1774" s="83">
        <v>122.16</v>
      </c>
    </row>
    <row r="1775" spans="2:6" ht="27">
      <c r="B1775" s="81" t="s">
        <v>10009</v>
      </c>
      <c r="C1775" s="81" t="s">
        <v>12608</v>
      </c>
      <c r="D1775" s="82" t="s">
        <v>7402</v>
      </c>
      <c r="E1775" s="85" t="s">
        <v>6462</v>
      </c>
      <c r="F1775" s="83">
        <v>181.27</v>
      </c>
    </row>
    <row r="1776" spans="2:6" ht="27">
      <c r="B1776" s="81" t="s">
        <v>10010</v>
      </c>
      <c r="C1776" s="81" t="s">
        <v>12609</v>
      </c>
      <c r="D1776" s="82" t="s">
        <v>7403</v>
      </c>
      <c r="E1776" s="85" t="s">
        <v>6462</v>
      </c>
      <c r="F1776" s="83">
        <v>160.16</v>
      </c>
    </row>
    <row r="1777" spans="2:6" ht="27">
      <c r="B1777" s="81" t="s">
        <v>10011</v>
      </c>
      <c r="C1777" s="81" t="s">
        <v>12610</v>
      </c>
      <c r="D1777" s="82" t="s">
        <v>7404</v>
      </c>
      <c r="E1777" s="85" t="s">
        <v>6462</v>
      </c>
      <c r="F1777" s="83">
        <v>226.57</v>
      </c>
    </row>
    <row r="1778" spans="2:6" ht="27">
      <c r="B1778" s="81" t="s">
        <v>10012</v>
      </c>
      <c r="C1778" s="81" t="s">
        <v>12611</v>
      </c>
      <c r="D1778" s="82" t="s">
        <v>7405</v>
      </c>
      <c r="E1778" s="85" t="s">
        <v>6462</v>
      </c>
      <c r="F1778" s="83">
        <v>55.79</v>
      </c>
    </row>
    <row r="1779" spans="2:6" ht="27">
      <c r="B1779" s="81" t="s">
        <v>10013</v>
      </c>
      <c r="C1779" s="81" t="s">
        <v>12612</v>
      </c>
      <c r="D1779" s="82" t="s">
        <v>7406</v>
      </c>
      <c r="E1779" s="85" t="s">
        <v>6462</v>
      </c>
      <c r="F1779" s="83">
        <v>120.44</v>
      </c>
    </row>
    <row r="1780" spans="2:6" ht="27">
      <c r="B1780" s="81" t="s">
        <v>10014</v>
      </c>
      <c r="C1780" s="81" t="s">
        <v>12613</v>
      </c>
      <c r="D1780" s="82" t="s">
        <v>7407</v>
      </c>
      <c r="E1780" s="85" t="s">
        <v>6462</v>
      </c>
      <c r="F1780" s="83">
        <v>98.42</v>
      </c>
    </row>
    <row r="1781" spans="2:6" ht="27">
      <c r="B1781" s="81" t="s">
        <v>10015</v>
      </c>
      <c r="C1781" s="81" t="s">
        <v>12614</v>
      </c>
      <c r="D1781" s="82" t="s">
        <v>7408</v>
      </c>
      <c r="E1781" s="85" t="s">
        <v>6462</v>
      </c>
      <c r="F1781" s="83">
        <v>134.75</v>
      </c>
    </row>
    <row r="1782" spans="2:6" ht="27">
      <c r="B1782" s="81" t="s">
        <v>10016</v>
      </c>
      <c r="C1782" s="81" t="s">
        <v>12615</v>
      </c>
      <c r="D1782" s="82" t="s">
        <v>7409</v>
      </c>
      <c r="E1782" s="85" t="s">
        <v>6462</v>
      </c>
      <c r="F1782" s="83">
        <v>119.39</v>
      </c>
    </row>
    <row r="1783" spans="2:6" ht="27">
      <c r="B1783" s="81" t="s">
        <v>10017</v>
      </c>
      <c r="C1783" s="81" t="s">
        <v>12616</v>
      </c>
      <c r="D1783" s="82" t="s">
        <v>7410</v>
      </c>
      <c r="E1783" s="85" t="s">
        <v>6462</v>
      </c>
      <c r="F1783" s="83">
        <v>181.28</v>
      </c>
    </row>
    <row r="1784" spans="2:6" ht="27">
      <c r="B1784" s="81" t="s">
        <v>10018</v>
      </c>
      <c r="C1784" s="81" t="s">
        <v>12617</v>
      </c>
      <c r="D1784" s="82" t="s">
        <v>7411</v>
      </c>
      <c r="E1784" s="85" t="s">
        <v>6462</v>
      </c>
      <c r="F1784" s="83">
        <v>161.86000000000001</v>
      </c>
    </row>
    <row r="1785" spans="2:6" ht="27">
      <c r="B1785" s="81" t="s">
        <v>10019</v>
      </c>
      <c r="C1785" s="81" t="s">
        <v>12618</v>
      </c>
      <c r="D1785" s="82" t="s">
        <v>7412</v>
      </c>
      <c r="E1785" s="85" t="s">
        <v>6462</v>
      </c>
      <c r="F1785" s="83">
        <v>260.24</v>
      </c>
    </row>
    <row r="1786" spans="2:6" ht="27">
      <c r="B1786" s="81" t="s">
        <v>10020</v>
      </c>
      <c r="C1786" s="81" t="s">
        <v>12619</v>
      </c>
      <c r="D1786" s="82" t="s">
        <v>7413</v>
      </c>
      <c r="E1786" s="85" t="s">
        <v>6595</v>
      </c>
      <c r="F1786" s="83">
        <v>523.49</v>
      </c>
    </row>
    <row r="1787" spans="2:6" ht="27">
      <c r="B1787" s="81" t="s">
        <v>10021</v>
      </c>
      <c r="C1787" s="81" t="s">
        <v>12620</v>
      </c>
      <c r="D1787" s="82" t="s">
        <v>7414</v>
      </c>
      <c r="E1787" s="85" t="s">
        <v>6595</v>
      </c>
      <c r="F1787" s="83">
        <v>924.24</v>
      </c>
    </row>
    <row r="1788" spans="2:6" ht="27">
      <c r="B1788" s="81" t="s">
        <v>10022</v>
      </c>
      <c r="C1788" s="81" t="s">
        <v>12621</v>
      </c>
      <c r="D1788" s="82" t="s">
        <v>7415</v>
      </c>
      <c r="E1788" s="85" t="s">
        <v>6595</v>
      </c>
      <c r="F1788" s="83">
        <v>1146.26</v>
      </c>
    </row>
    <row r="1789" spans="2:6" ht="27">
      <c r="B1789" s="81" t="s">
        <v>10023</v>
      </c>
      <c r="C1789" s="81" t="s">
        <v>12622</v>
      </c>
      <c r="D1789" s="82" t="s">
        <v>7416</v>
      </c>
      <c r="E1789" s="85" t="s">
        <v>6595</v>
      </c>
      <c r="F1789" s="83">
        <v>1209.97</v>
      </c>
    </row>
    <row r="1790" spans="2:6" ht="27">
      <c r="B1790" s="81" t="s">
        <v>10024</v>
      </c>
      <c r="C1790" s="81" t="s">
        <v>12623</v>
      </c>
      <c r="D1790" s="82" t="s">
        <v>7417</v>
      </c>
      <c r="E1790" s="85" t="s">
        <v>6595</v>
      </c>
      <c r="F1790" s="83">
        <v>539.05999999999995</v>
      </c>
    </row>
    <row r="1791" spans="2:6" ht="27">
      <c r="B1791" s="81" t="s">
        <v>10025</v>
      </c>
      <c r="C1791" s="81" t="s">
        <v>12624</v>
      </c>
      <c r="D1791" s="82" t="s">
        <v>7418</v>
      </c>
      <c r="E1791" s="85" t="s">
        <v>6595</v>
      </c>
      <c r="F1791" s="83">
        <v>555.75</v>
      </c>
    </row>
    <row r="1792" spans="2:6" ht="27">
      <c r="B1792" s="81" t="s">
        <v>10026</v>
      </c>
      <c r="C1792" s="81" t="s">
        <v>12625</v>
      </c>
      <c r="D1792" s="82" t="s">
        <v>7419</v>
      </c>
      <c r="E1792" s="85" t="s">
        <v>25</v>
      </c>
      <c r="F1792" s="83">
        <v>374.76</v>
      </c>
    </row>
    <row r="1793" spans="2:6">
      <c r="B1793" s="81" t="s">
        <v>10027</v>
      </c>
      <c r="C1793" s="81" t="s">
        <v>12626</v>
      </c>
      <c r="D1793" s="82" t="s">
        <v>7420</v>
      </c>
      <c r="E1793" s="85" t="s">
        <v>6462</v>
      </c>
      <c r="F1793" s="83">
        <v>2.35</v>
      </c>
    </row>
    <row r="1794" spans="2:6">
      <c r="B1794" s="81" t="s">
        <v>10028</v>
      </c>
      <c r="C1794" s="81" t="s">
        <v>12627</v>
      </c>
      <c r="D1794" s="82" t="s">
        <v>7421</v>
      </c>
      <c r="E1794" s="85" t="s">
        <v>6462</v>
      </c>
      <c r="F1794" s="83">
        <v>8.6999999999999993</v>
      </c>
    </row>
    <row r="1795" spans="2:6">
      <c r="B1795" s="81" t="s">
        <v>10029</v>
      </c>
      <c r="C1795" s="81" t="s">
        <v>12628</v>
      </c>
      <c r="D1795" s="82" t="s">
        <v>7422</v>
      </c>
      <c r="E1795" s="85" t="s">
        <v>6462</v>
      </c>
      <c r="F1795" s="83">
        <v>3.98</v>
      </c>
    </row>
    <row r="1796" spans="2:6">
      <c r="B1796" s="81" t="s">
        <v>10030</v>
      </c>
      <c r="C1796" s="81" t="s">
        <v>12629</v>
      </c>
      <c r="D1796" s="82" t="s">
        <v>7423</v>
      </c>
      <c r="E1796" s="85" t="s">
        <v>6462</v>
      </c>
      <c r="F1796" s="83">
        <v>4.6399999999999997</v>
      </c>
    </row>
    <row r="1797" spans="2:6">
      <c r="B1797" s="81" t="s">
        <v>10031</v>
      </c>
      <c r="C1797" s="81" t="s">
        <v>12630</v>
      </c>
      <c r="D1797" s="82" t="s">
        <v>7424</v>
      </c>
      <c r="E1797" s="85" t="s">
        <v>6462</v>
      </c>
      <c r="F1797" s="83">
        <v>5.58</v>
      </c>
    </row>
    <row r="1798" spans="2:6">
      <c r="B1798" s="81" t="s">
        <v>10032</v>
      </c>
      <c r="C1798" s="81" t="s">
        <v>12631</v>
      </c>
      <c r="D1798" s="82" t="s">
        <v>7425</v>
      </c>
      <c r="E1798" s="85" t="s">
        <v>6462</v>
      </c>
      <c r="F1798" s="83">
        <v>6.63</v>
      </c>
    </row>
    <row r="1799" spans="2:6">
      <c r="B1799" s="81" t="s">
        <v>10033</v>
      </c>
      <c r="C1799" s="81" t="s">
        <v>12632</v>
      </c>
      <c r="D1799" s="82" t="s">
        <v>7426</v>
      </c>
      <c r="E1799" s="85" t="s">
        <v>6462</v>
      </c>
      <c r="F1799" s="83">
        <v>3.13</v>
      </c>
    </row>
    <row r="1800" spans="2:6" ht="27">
      <c r="B1800" s="81" t="s">
        <v>10034</v>
      </c>
      <c r="C1800" s="81" t="s">
        <v>12633</v>
      </c>
      <c r="D1800" s="82" t="s">
        <v>7427</v>
      </c>
      <c r="E1800" s="85" t="s">
        <v>6595</v>
      </c>
      <c r="F1800" s="83">
        <v>63.32</v>
      </c>
    </row>
    <row r="1801" spans="2:6" ht="27">
      <c r="B1801" s="81" t="s">
        <v>10035</v>
      </c>
      <c r="C1801" s="81" t="s">
        <v>12634</v>
      </c>
      <c r="D1801" s="82" t="s">
        <v>7428</v>
      </c>
      <c r="E1801" s="85" t="s">
        <v>6595</v>
      </c>
      <c r="F1801" s="83">
        <v>72.540000000000006</v>
      </c>
    </row>
    <row r="1802" spans="2:6">
      <c r="B1802" s="81" t="s">
        <v>10036</v>
      </c>
      <c r="C1802" s="81" t="s">
        <v>12635</v>
      </c>
      <c r="D1802" s="82" t="s">
        <v>7429</v>
      </c>
      <c r="E1802" s="85" t="s">
        <v>6595</v>
      </c>
      <c r="F1802" s="83">
        <v>19.29</v>
      </c>
    </row>
    <row r="1803" spans="2:6">
      <c r="B1803" s="81" t="s">
        <v>10037</v>
      </c>
      <c r="C1803" s="81" t="s">
        <v>12636</v>
      </c>
      <c r="D1803" s="82" t="s">
        <v>7430</v>
      </c>
      <c r="E1803" s="85" t="s">
        <v>6595</v>
      </c>
      <c r="F1803" s="83">
        <v>28.67</v>
      </c>
    </row>
    <row r="1804" spans="2:6">
      <c r="B1804" s="81" t="s">
        <v>10038</v>
      </c>
      <c r="C1804" s="81" t="s">
        <v>12637</v>
      </c>
      <c r="D1804" s="82" t="s">
        <v>7431</v>
      </c>
      <c r="E1804" s="85" t="s">
        <v>6595</v>
      </c>
      <c r="F1804" s="83">
        <v>34.43</v>
      </c>
    </row>
    <row r="1805" spans="2:6">
      <c r="B1805" s="81" t="s">
        <v>10039</v>
      </c>
      <c r="C1805" s="81" t="s">
        <v>12638</v>
      </c>
      <c r="D1805" s="82" t="s">
        <v>7432</v>
      </c>
      <c r="E1805" s="85" t="s">
        <v>6595</v>
      </c>
      <c r="F1805" s="83">
        <v>20.239999999999998</v>
      </c>
    </row>
    <row r="1806" spans="2:6">
      <c r="B1806" s="81" t="s">
        <v>10040</v>
      </c>
      <c r="C1806" s="81" t="s">
        <v>12639</v>
      </c>
      <c r="D1806" s="82" t="s">
        <v>7433</v>
      </c>
      <c r="E1806" s="85" t="s">
        <v>6595</v>
      </c>
      <c r="F1806" s="83">
        <v>43.59</v>
      </c>
    </row>
    <row r="1807" spans="2:6">
      <c r="B1807" s="81" t="s">
        <v>10041</v>
      </c>
      <c r="C1807" s="81" t="s">
        <v>12640</v>
      </c>
      <c r="D1807" s="82" t="s">
        <v>7434</v>
      </c>
      <c r="E1807" s="85" t="s">
        <v>6595</v>
      </c>
      <c r="F1807" s="83">
        <v>29.4</v>
      </c>
    </row>
    <row r="1808" spans="2:6">
      <c r="B1808" s="81" t="s">
        <v>10042</v>
      </c>
      <c r="C1808" s="81" t="s">
        <v>12641</v>
      </c>
      <c r="D1808" s="82" t="s">
        <v>7435</v>
      </c>
      <c r="E1808" s="85" t="s">
        <v>6595</v>
      </c>
      <c r="F1808" s="83">
        <v>36.479999999999997</v>
      </c>
    </row>
    <row r="1809" spans="2:6">
      <c r="B1809" s="81" t="s">
        <v>10043</v>
      </c>
      <c r="C1809" s="81" t="s">
        <v>12642</v>
      </c>
      <c r="D1809" s="82" t="s">
        <v>7436</v>
      </c>
      <c r="E1809" s="85" t="s">
        <v>6595</v>
      </c>
      <c r="F1809" s="83">
        <v>27.45</v>
      </c>
    </row>
    <row r="1810" spans="2:6">
      <c r="B1810" s="81" t="s">
        <v>10044</v>
      </c>
      <c r="C1810" s="81" t="s">
        <v>12643</v>
      </c>
      <c r="D1810" s="82" t="s">
        <v>7437</v>
      </c>
      <c r="E1810" s="85" t="s">
        <v>6595</v>
      </c>
      <c r="F1810" s="83">
        <v>38.79</v>
      </c>
    </row>
    <row r="1811" spans="2:6">
      <c r="B1811" s="81" t="s">
        <v>10045</v>
      </c>
      <c r="C1811" s="81" t="s">
        <v>12644</v>
      </c>
      <c r="D1811" s="82" t="s">
        <v>7438</v>
      </c>
      <c r="E1811" s="85" t="s">
        <v>6595</v>
      </c>
      <c r="F1811" s="83">
        <v>24.3</v>
      </c>
    </row>
    <row r="1812" spans="2:6">
      <c r="B1812" s="81" t="s">
        <v>10046</v>
      </c>
      <c r="C1812" s="81" t="s">
        <v>12645</v>
      </c>
      <c r="D1812" s="82" t="s">
        <v>7439</v>
      </c>
      <c r="E1812" s="85" t="s">
        <v>6595</v>
      </c>
      <c r="F1812" s="83">
        <v>31.12</v>
      </c>
    </row>
    <row r="1813" spans="2:6">
      <c r="B1813" s="81" t="s">
        <v>10047</v>
      </c>
      <c r="C1813" s="81" t="s">
        <v>12646</v>
      </c>
      <c r="D1813" s="82" t="s">
        <v>7440</v>
      </c>
      <c r="E1813" s="85" t="s">
        <v>6595</v>
      </c>
      <c r="F1813" s="83">
        <v>35.229999999999997</v>
      </c>
    </row>
    <row r="1814" spans="2:6">
      <c r="B1814" s="81" t="s">
        <v>10048</v>
      </c>
      <c r="C1814" s="81" t="s">
        <v>12647</v>
      </c>
      <c r="D1814" s="82" t="s">
        <v>7441</v>
      </c>
      <c r="E1814" s="85" t="s">
        <v>6595</v>
      </c>
      <c r="F1814" s="83">
        <v>13.56</v>
      </c>
    </row>
    <row r="1815" spans="2:6">
      <c r="B1815" s="81" t="s">
        <v>10049</v>
      </c>
      <c r="C1815" s="81" t="s">
        <v>12648</v>
      </c>
      <c r="D1815" s="82" t="s">
        <v>7442</v>
      </c>
      <c r="E1815" s="85" t="s">
        <v>6595</v>
      </c>
      <c r="F1815" s="83">
        <v>12.71</v>
      </c>
    </row>
    <row r="1816" spans="2:6">
      <c r="B1816" s="81" t="s">
        <v>10050</v>
      </c>
      <c r="C1816" s="81" t="s">
        <v>12649</v>
      </c>
      <c r="D1816" s="82" t="s">
        <v>7443</v>
      </c>
      <c r="E1816" s="85" t="s">
        <v>6595</v>
      </c>
      <c r="F1816" s="83">
        <v>9.44</v>
      </c>
    </row>
    <row r="1817" spans="2:6">
      <c r="B1817" s="81" t="s">
        <v>10051</v>
      </c>
      <c r="C1817" s="81" t="s">
        <v>12650</v>
      </c>
      <c r="D1817" s="82" t="s">
        <v>7444</v>
      </c>
      <c r="E1817" s="85" t="s">
        <v>6595</v>
      </c>
      <c r="F1817" s="83">
        <v>5.77</v>
      </c>
    </row>
    <row r="1818" spans="2:6">
      <c r="B1818" s="81" t="s">
        <v>10052</v>
      </c>
      <c r="C1818" s="81" t="s">
        <v>12651</v>
      </c>
      <c r="D1818" s="82" t="s">
        <v>7445</v>
      </c>
      <c r="E1818" s="85" t="s">
        <v>6595</v>
      </c>
      <c r="F1818" s="83">
        <v>7.81</v>
      </c>
    </row>
    <row r="1819" spans="2:6">
      <c r="B1819" s="81" t="s">
        <v>10053</v>
      </c>
      <c r="C1819" s="81" t="s">
        <v>12652</v>
      </c>
      <c r="D1819" s="82" t="s">
        <v>7446</v>
      </c>
      <c r="E1819" s="85" t="s">
        <v>6595</v>
      </c>
      <c r="F1819" s="83">
        <v>21.11</v>
      </c>
    </row>
    <row r="1820" spans="2:6">
      <c r="B1820" s="81" t="s">
        <v>10054</v>
      </c>
      <c r="C1820" s="81" t="s">
        <v>12653</v>
      </c>
      <c r="D1820" s="82" t="s">
        <v>7447</v>
      </c>
      <c r="E1820" s="85" t="s">
        <v>6595</v>
      </c>
      <c r="F1820" s="83">
        <v>18.989999999999998</v>
      </c>
    </row>
    <row r="1821" spans="2:6" ht="27">
      <c r="B1821" s="81" t="s">
        <v>10055</v>
      </c>
      <c r="C1821" s="81" t="s">
        <v>12654</v>
      </c>
      <c r="D1821" s="82" t="s">
        <v>17053</v>
      </c>
      <c r="E1821" s="85" t="s">
        <v>6219</v>
      </c>
      <c r="F1821" s="83">
        <v>10.53</v>
      </c>
    </row>
    <row r="1822" spans="2:6" ht="27">
      <c r="B1822" s="81" t="s">
        <v>10057</v>
      </c>
      <c r="C1822" s="81" t="s">
        <v>12656</v>
      </c>
      <c r="D1822" s="82" t="s">
        <v>17054</v>
      </c>
      <c r="E1822" s="85" t="s">
        <v>6219</v>
      </c>
      <c r="F1822" s="83">
        <v>10.9</v>
      </c>
    </row>
    <row r="1823" spans="2:6" ht="27">
      <c r="B1823" s="81" t="s">
        <v>10058</v>
      </c>
      <c r="C1823" s="81" t="s">
        <v>12657</v>
      </c>
      <c r="D1823" s="82" t="s">
        <v>17055</v>
      </c>
      <c r="E1823" s="85" t="s">
        <v>6219</v>
      </c>
      <c r="F1823" s="83">
        <v>12.55</v>
      </c>
    </row>
    <row r="1824" spans="2:6" ht="27">
      <c r="B1824" s="81" t="s">
        <v>10059</v>
      </c>
      <c r="C1824" s="81" t="s">
        <v>12658</v>
      </c>
      <c r="D1824" s="82" t="s">
        <v>17056</v>
      </c>
      <c r="E1824" s="85" t="s">
        <v>6219</v>
      </c>
      <c r="F1824" s="83">
        <v>12.83</v>
      </c>
    </row>
    <row r="1825" spans="2:6" ht="27">
      <c r="B1825" s="81" t="s">
        <v>10056</v>
      </c>
      <c r="C1825" s="81" t="s">
        <v>12655</v>
      </c>
      <c r="D1825" s="82" t="s">
        <v>17057</v>
      </c>
      <c r="E1825" s="85" t="s">
        <v>6219</v>
      </c>
      <c r="F1825" s="83">
        <v>10.61</v>
      </c>
    </row>
    <row r="1826" spans="2:6" ht="27">
      <c r="B1826" s="81" t="s">
        <v>16389</v>
      </c>
      <c r="C1826" s="81" t="s">
        <v>6590</v>
      </c>
      <c r="D1826" s="82" t="s">
        <v>16390</v>
      </c>
      <c r="E1826" s="85" t="s">
        <v>6219</v>
      </c>
      <c r="F1826" s="83">
        <v>16.59</v>
      </c>
    </row>
    <row r="1827" spans="2:6" ht="27">
      <c r="B1827" s="81" t="s">
        <v>16391</v>
      </c>
      <c r="C1827" s="81" t="s">
        <v>6590</v>
      </c>
      <c r="D1827" s="82" t="s">
        <v>16392</v>
      </c>
      <c r="E1827" s="85" t="s">
        <v>6219</v>
      </c>
      <c r="F1827" s="83">
        <v>29.91</v>
      </c>
    </row>
    <row r="1828" spans="2:6" ht="27">
      <c r="B1828" s="81" t="s">
        <v>16393</v>
      </c>
      <c r="C1828" s="81" t="s">
        <v>6590</v>
      </c>
      <c r="D1828" s="82" t="s">
        <v>16394</v>
      </c>
      <c r="E1828" s="85" t="s">
        <v>6219</v>
      </c>
      <c r="F1828" s="83">
        <v>11.81</v>
      </c>
    </row>
    <row r="1829" spans="2:6">
      <c r="B1829" s="81" t="s">
        <v>10064</v>
      </c>
      <c r="C1829" s="81" t="s">
        <v>12663</v>
      </c>
      <c r="D1829" s="82" t="s">
        <v>7448</v>
      </c>
      <c r="E1829" s="85" t="s">
        <v>6595</v>
      </c>
      <c r="F1829" s="83">
        <v>21.8</v>
      </c>
    </row>
    <row r="1830" spans="2:6" ht="27">
      <c r="B1830" s="81" t="s">
        <v>10060</v>
      </c>
      <c r="C1830" s="81" t="s">
        <v>12659</v>
      </c>
      <c r="D1830" s="82" t="s">
        <v>17058</v>
      </c>
      <c r="E1830" s="85" t="s">
        <v>6219</v>
      </c>
      <c r="F1830" s="83">
        <v>9.9700000000000006</v>
      </c>
    </row>
    <row r="1831" spans="2:6" ht="40.5">
      <c r="B1831" s="81" t="s">
        <v>10061</v>
      </c>
      <c r="C1831" s="81" t="s">
        <v>12660</v>
      </c>
      <c r="D1831" s="82" t="s">
        <v>17059</v>
      </c>
      <c r="E1831" s="85" t="s">
        <v>6219</v>
      </c>
      <c r="F1831" s="83">
        <v>10.1</v>
      </c>
    </row>
    <row r="1832" spans="2:6" ht="27">
      <c r="B1832" s="81" t="s">
        <v>10063</v>
      </c>
      <c r="C1832" s="81" t="s">
        <v>12662</v>
      </c>
      <c r="D1832" s="82" t="s">
        <v>17060</v>
      </c>
      <c r="E1832" s="85" t="s">
        <v>6219</v>
      </c>
      <c r="F1832" s="83">
        <v>10.3</v>
      </c>
    </row>
    <row r="1833" spans="2:6" ht="27">
      <c r="B1833" s="81" t="s">
        <v>10062</v>
      </c>
      <c r="C1833" s="81" t="s">
        <v>12661</v>
      </c>
      <c r="D1833" s="82" t="s">
        <v>17061</v>
      </c>
      <c r="E1833" s="85" t="s">
        <v>6219</v>
      </c>
      <c r="F1833" s="83">
        <v>10.1</v>
      </c>
    </row>
    <row r="1834" spans="2:6" ht="27">
      <c r="B1834" s="81" t="s">
        <v>16395</v>
      </c>
      <c r="C1834" s="81" t="s">
        <v>6590</v>
      </c>
      <c r="D1834" s="82" t="s">
        <v>16396</v>
      </c>
      <c r="E1834" s="85" t="s">
        <v>6219</v>
      </c>
      <c r="F1834" s="83">
        <v>38.31</v>
      </c>
    </row>
    <row r="1835" spans="2:6" ht="27">
      <c r="B1835" s="81" t="s">
        <v>16397</v>
      </c>
      <c r="C1835" s="81" t="s">
        <v>6590</v>
      </c>
      <c r="D1835" s="82" t="s">
        <v>16398</v>
      </c>
      <c r="E1835" s="85" t="s">
        <v>6219</v>
      </c>
      <c r="F1835" s="83">
        <v>64.3</v>
      </c>
    </row>
    <row r="1836" spans="2:6" ht="27">
      <c r="B1836" s="81" t="s">
        <v>16399</v>
      </c>
      <c r="C1836" s="81" t="s">
        <v>6590</v>
      </c>
      <c r="D1836" s="82" t="s">
        <v>16400</v>
      </c>
      <c r="E1836" s="85" t="s">
        <v>6219</v>
      </c>
      <c r="F1836" s="83">
        <v>25.91</v>
      </c>
    </row>
    <row r="1837" spans="2:6" ht="27">
      <c r="B1837" s="81" t="s">
        <v>16401</v>
      </c>
      <c r="C1837" s="81" t="s">
        <v>6590</v>
      </c>
      <c r="D1837" s="82" t="s">
        <v>16402</v>
      </c>
      <c r="E1837" s="85" t="s">
        <v>6219</v>
      </c>
      <c r="F1837" s="83">
        <v>56.39</v>
      </c>
    </row>
    <row r="1838" spans="2:6" ht="27">
      <c r="B1838" s="81" t="s">
        <v>16403</v>
      </c>
      <c r="C1838" s="81" t="s">
        <v>6590</v>
      </c>
      <c r="D1838" s="82" t="s">
        <v>16404</v>
      </c>
      <c r="E1838" s="85" t="s">
        <v>6219</v>
      </c>
      <c r="F1838" s="83">
        <v>69.709999999999994</v>
      </c>
    </row>
    <row r="1839" spans="2:6" ht="27">
      <c r="B1839" s="81" t="s">
        <v>16405</v>
      </c>
      <c r="C1839" s="81" t="s">
        <v>6590</v>
      </c>
      <c r="D1839" s="82" t="s">
        <v>16406</v>
      </c>
      <c r="E1839" s="85" t="s">
        <v>6219</v>
      </c>
      <c r="F1839" s="83">
        <v>51.61</v>
      </c>
    </row>
    <row r="1840" spans="2:6" ht="27">
      <c r="B1840" s="81" t="s">
        <v>16407</v>
      </c>
      <c r="C1840" s="81" t="s">
        <v>6590</v>
      </c>
      <c r="D1840" s="82" t="s">
        <v>16408</v>
      </c>
      <c r="E1840" s="85" t="s">
        <v>6219</v>
      </c>
      <c r="F1840" s="83">
        <v>39.799999999999997</v>
      </c>
    </row>
    <row r="1841" spans="2:6" ht="27">
      <c r="B1841" s="81" t="s">
        <v>10086</v>
      </c>
      <c r="C1841" s="81" t="s">
        <v>12685</v>
      </c>
      <c r="D1841" s="82" t="s">
        <v>17062</v>
      </c>
      <c r="E1841" s="85" t="s">
        <v>6219</v>
      </c>
      <c r="F1841" s="83">
        <v>76.25</v>
      </c>
    </row>
    <row r="1842" spans="2:6" ht="27">
      <c r="B1842" s="81" t="s">
        <v>10085</v>
      </c>
      <c r="C1842" s="81" t="s">
        <v>12684</v>
      </c>
      <c r="D1842" s="82" t="s">
        <v>17063</v>
      </c>
      <c r="E1842" s="85" t="s">
        <v>6219</v>
      </c>
      <c r="F1842" s="83">
        <v>56.43</v>
      </c>
    </row>
    <row r="1843" spans="2:6" ht="27">
      <c r="B1843" s="81" t="s">
        <v>10087</v>
      </c>
      <c r="C1843" s="81" t="s">
        <v>12686</v>
      </c>
      <c r="D1843" s="82" t="s">
        <v>17064</v>
      </c>
      <c r="E1843" s="85" t="s">
        <v>6219</v>
      </c>
      <c r="F1843" s="83">
        <v>52.39</v>
      </c>
    </row>
    <row r="1844" spans="2:6" ht="27">
      <c r="B1844" s="81" t="s">
        <v>10084</v>
      </c>
      <c r="C1844" s="81" t="s">
        <v>12683</v>
      </c>
      <c r="D1844" s="82" t="s">
        <v>17065</v>
      </c>
      <c r="E1844" s="85" t="s">
        <v>6219</v>
      </c>
      <c r="F1844" s="83">
        <v>32.57</v>
      </c>
    </row>
    <row r="1845" spans="2:6" ht="40.5">
      <c r="B1845" s="81" t="s">
        <v>10070</v>
      </c>
      <c r="C1845" s="81" t="s">
        <v>12669</v>
      </c>
      <c r="D1845" s="82" t="s">
        <v>17066</v>
      </c>
      <c r="E1845" s="85" t="s">
        <v>6219</v>
      </c>
      <c r="F1845" s="83">
        <v>122.98</v>
      </c>
    </row>
    <row r="1846" spans="2:6" ht="40.5">
      <c r="B1846" s="81" t="s">
        <v>10072</v>
      </c>
      <c r="C1846" s="81" t="s">
        <v>12671</v>
      </c>
      <c r="D1846" s="82" t="s">
        <v>17067</v>
      </c>
      <c r="E1846" s="85" t="s">
        <v>6219</v>
      </c>
      <c r="F1846" s="83">
        <v>138.44999999999999</v>
      </c>
    </row>
    <row r="1847" spans="2:6" ht="40.5">
      <c r="B1847" s="81" t="s">
        <v>16409</v>
      </c>
      <c r="C1847" s="81" t="s">
        <v>6590</v>
      </c>
      <c r="D1847" s="82" t="s">
        <v>16410</v>
      </c>
      <c r="E1847" s="85" t="s">
        <v>6219</v>
      </c>
      <c r="F1847" s="83">
        <v>159.41</v>
      </c>
    </row>
    <row r="1848" spans="2:6" ht="40.5">
      <c r="B1848" s="81" t="s">
        <v>16411</v>
      </c>
      <c r="C1848" s="81" t="s">
        <v>6590</v>
      </c>
      <c r="D1848" s="82" t="s">
        <v>16412</v>
      </c>
      <c r="E1848" s="85" t="s">
        <v>6219</v>
      </c>
      <c r="F1848" s="83">
        <v>126.53</v>
      </c>
    </row>
    <row r="1849" spans="2:6" ht="40.5">
      <c r="B1849" s="81" t="s">
        <v>10074</v>
      </c>
      <c r="C1849" s="81" t="s">
        <v>12673</v>
      </c>
      <c r="D1849" s="82" t="s">
        <v>17068</v>
      </c>
      <c r="E1849" s="85" t="s">
        <v>6219</v>
      </c>
      <c r="F1849" s="83">
        <v>214.71</v>
      </c>
    </row>
    <row r="1850" spans="2:6" ht="40.5">
      <c r="B1850" s="81" t="s">
        <v>10076</v>
      </c>
      <c r="C1850" s="81" t="s">
        <v>12675</v>
      </c>
      <c r="D1850" s="82" t="s">
        <v>17069</v>
      </c>
      <c r="E1850" s="85" t="s">
        <v>6219</v>
      </c>
      <c r="F1850" s="83">
        <v>242.97</v>
      </c>
    </row>
    <row r="1851" spans="2:6" ht="40.5">
      <c r="B1851" s="81" t="s">
        <v>16413</v>
      </c>
      <c r="C1851" s="81" t="s">
        <v>6590</v>
      </c>
      <c r="D1851" s="82" t="s">
        <v>16414</v>
      </c>
      <c r="E1851" s="85" t="s">
        <v>6219</v>
      </c>
      <c r="F1851" s="83">
        <v>284.89</v>
      </c>
    </row>
    <row r="1852" spans="2:6" ht="40.5">
      <c r="B1852" s="81" t="s">
        <v>16415</v>
      </c>
      <c r="C1852" s="81" t="s">
        <v>6590</v>
      </c>
      <c r="D1852" s="82" t="s">
        <v>16416</v>
      </c>
      <c r="E1852" s="85" t="s">
        <v>6219</v>
      </c>
      <c r="F1852" s="83">
        <v>221.81</v>
      </c>
    </row>
    <row r="1853" spans="2:6" ht="27">
      <c r="B1853" s="81" t="s">
        <v>10066</v>
      </c>
      <c r="C1853" s="81" t="s">
        <v>12665</v>
      </c>
      <c r="D1853" s="82" t="s">
        <v>17070</v>
      </c>
      <c r="E1853" s="85" t="s">
        <v>6219</v>
      </c>
      <c r="F1853" s="83">
        <v>94.93</v>
      </c>
    </row>
    <row r="1854" spans="2:6" ht="27">
      <c r="B1854" s="81" t="s">
        <v>10068</v>
      </c>
      <c r="C1854" s="81" t="s">
        <v>12667</v>
      </c>
      <c r="D1854" s="82" t="s">
        <v>17071</v>
      </c>
      <c r="E1854" s="85" t="s">
        <v>6219</v>
      </c>
      <c r="F1854" s="83">
        <v>111.77</v>
      </c>
    </row>
    <row r="1855" spans="2:6" ht="40.5">
      <c r="B1855" s="81" t="s">
        <v>16417</v>
      </c>
      <c r="C1855" s="81" t="s">
        <v>6590</v>
      </c>
      <c r="D1855" s="82" t="s">
        <v>16418</v>
      </c>
      <c r="E1855" s="85" t="s">
        <v>6219</v>
      </c>
      <c r="F1855" s="83">
        <v>100.46</v>
      </c>
    </row>
    <row r="1856" spans="2:6" ht="40.5">
      <c r="B1856" s="81" t="s">
        <v>16419</v>
      </c>
      <c r="C1856" s="81" t="s">
        <v>6590</v>
      </c>
      <c r="D1856" s="82" t="s">
        <v>16420</v>
      </c>
      <c r="E1856" s="85" t="s">
        <v>6219</v>
      </c>
      <c r="F1856" s="83">
        <v>84.15</v>
      </c>
    </row>
    <row r="1857" spans="2:6" ht="40.5">
      <c r="B1857" s="81" t="s">
        <v>10069</v>
      </c>
      <c r="C1857" s="81" t="s">
        <v>12668</v>
      </c>
      <c r="D1857" s="82" t="s">
        <v>17072</v>
      </c>
      <c r="E1857" s="85" t="s">
        <v>6219</v>
      </c>
      <c r="F1857" s="83">
        <v>45.99</v>
      </c>
    </row>
    <row r="1858" spans="2:6" ht="40.5">
      <c r="B1858" s="81" t="s">
        <v>10071</v>
      </c>
      <c r="C1858" s="81" t="s">
        <v>12670</v>
      </c>
      <c r="D1858" s="82" t="s">
        <v>17073</v>
      </c>
      <c r="E1858" s="85" t="s">
        <v>6219</v>
      </c>
      <c r="F1858" s="83">
        <v>54.07</v>
      </c>
    </row>
    <row r="1859" spans="2:6" ht="40.5">
      <c r="B1859" s="81" t="s">
        <v>10073</v>
      </c>
      <c r="C1859" s="81" t="s">
        <v>12672</v>
      </c>
      <c r="D1859" s="82" t="s">
        <v>17074</v>
      </c>
      <c r="E1859" s="85" t="s">
        <v>6219</v>
      </c>
      <c r="F1859" s="83">
        <v>60.73</v>
      </c>
    </row>
    <row r="1860" spans="2:6" ht="40.5">
      <c r="B1860" s="81" t="s">
        <v>10075</v>
      </c>
      <c r="C1860" s="81" t="s">
        <v>12674</v>
      </c>
      <c r="D1860" s="82" t="s">
        <v>17075</v>
      </c>
      <c r="E1860" s="85" t="s">
        <v>6219</v>
      </c>
      <c r="F1860" s="83">
        <v>74.209999999999994</v>
      </c>
    </row>
    <row r="1861" spans="2:6" ht="40.5">
      <c r="B1861" s="81" t="s">
        <v>10065</v>
      </c>
      <c r="C1861" s="81" t="s">
        <v>12664</v>
      </c>
      <c r="D1861" s="82" t="s">
        <v>17076</v>
      </c>
      <c r="E1861" s="85" t="s">
        <v>6219</v>
      </c>
      <c r="F1861" s="83">
        <v>43.88</v>
      </c>
    </row>
    <row r="1862" spans="2:6" ht="40.5">
      <c r="B1862" s="81" t="s">
        <v>10067</v>
      </c>
      <c r="C1862" s="81" t="s">
        <v>12666</v>
      </c>
      <c r="D1862" s="82" t="s">
        <v>17077</v>
      </c>
      <c r="E1862" s="85" t="s">
        <v>6219</v>
      </c>
      <c r="F1862" s="83">
        <v>47.79</v>
      </c>
    </row>
    <row r="1863" spans="2:6" ht="40.5">
      <c r="B1863" s="81" t="s">
        <v>16421</v>
      </c>
      <c r="C1863" s="81" t="s">
        <v>6590</v>
      </c>
      <c r="D1863" s="82" t="s">
        <v>16422</v>
      </c>
      <c r="E1863" s="85" t="s">
        <v>6219</v>
      </c>
      <c r="F1863" s="83">
        <v>50.29</v>
      </c>
    </row>
    <row r="1864" spans="2:6" ht="40.5">
      <c r="B1864" s="81" t="s">
        <v>16423</v>
      </c>
      <c r="C1864" s="81" t="s">
        <v>6590</v>
      </c>
      <c r="D1864" s="82" t="s">
        <v>16424</v>
      </c>
      <c r="E1864" s="85" t="s">
        <v>6219</v>
      </c>
      <c r="F1864" s="83">
        <v>45.51</v>
      </c>
    </row>
    <row r="1865" spans="2:6" ht="27">
      <c r="B1865" s="81" t="s">
        <v>16425</v>
      </c>
      <c r="C1865" s="81" t="s">
        <v>6590</v>
      </c>
      <c r="D1865" s="82" t="s">
        <v>16426</v>
      </c>
      <c r="E1865" s="85" t="s">
        <v>6219</v>
      </c>
      <c r="F1865" s="83">
        <v>33.700000000000003</v>
      </c>
    </row>
    <row r="1866" spans="2:6" ht="27">
      <c r="B1866" s="81" t="s">
        <v>10077</v>
      </c>
      <c r="C1866" s="81" t="s">
        <v>12676</v>
      </c>
      <c r="D1866" s="82" t="s">
        <v>7449</v>
      </c>
      <c r="E1866" s="85" t="s">
        <v>6595</v>
      </c>
      <c r="F1866" s="83">
        <v>1634.84</v>
      </c>
    </row>
    <row r="1867" spans="2:6" ht="27">
      <c r="B1867" s="81" t="s">
        <v>10078</v>
      </c>
      <c r="C1867" s="81" t="s">
        <v>12677</v>
      </c>
      <c r="D1867" s="82" t="s">
        <v>7450</v>
      </c>
      <c r="E1867" s="85" t="s">
        <v>6595</v>
      </c>
      <c r="F1867" s="83">
        <v>2485</v>
      </c>
    </row>
    <row r="1868" spans="2:6" ht="27">
      <c r="B1868" s="81" t="s">
        <v>10079</v>
      </c>
      <c r="C1868" s="81" t="s">
        <v>12678</v>
      </c>
      <c r="D1868" s="82" t="s">
        <v>7451</v>
      </c>
      <c r="E1868" s="85" t="s">
        <v>6595</v>
      </c>
      <c r="F1868" s="83">
        <v>1661.46</v>
      </c>
    </row>
    <row r="1869" spans="2:6" ht="27">
      <c r="B1869" s="81" t="s">
        <v>10080</v>
      </c>
      <c r="C1869" s="81" t="s">
        <v>12679</v>
      </c>
      <c r="D1869" s="82" t="s">
        <v>7452</v>
      </c>
      <c r="E1869" s="85" t="s">
        <v>6595</v>
      </c>
      <c r="F1869" s="83">
        <v>2060.9899999999998</v>
      </c>
    </row>
    <row r="1870" spans="2:6" ht="27">
      <c r="B1870" s="81" t="s">
        <v>10081</v>
      </c>
      <c r="C1870" s="81" t="s">
        <v>12680</v>
      </c>
      <c r="D1870" s="82" t="s">
        <v>7453</v>
      </c>
      <c r="E1870" s="85" t="s">
        <v>6595</v>
      </c>
      <c r="F1870" s="83">
        <v>2502.25</v>
      </c>
    </row>
    <row r="1871" spans="2:6" ht="40.5">
      <c r="B1871" s="81" t="s">
        <v>10083</v>
      </c>
      <c r="C1871" s="81" t="s">
        <v>12682</v>
      </c>
      <c r="D1871" s="82" t="s">
        <v>17078</v>
      </c>
      <c r="E1871" s="85" t="s">
        <v>6219</v>
      </c>
      <c r="F1871" s="83">
        <v>66.569999999999993</v>
      </c>
    </row>
    <row r="1872" spans="2:6" ht="40.5">
      <c r="B1872" s="81" t="s">
        <v>16427</v>
      </c>
      <c r="C1872" s="81" t="s">
        <v>6590</v>
      </c>
      <c r="D1872" s="82" t="s">
        <v>16428</v>
      </c>
      <c r="E1872" s="85" t="s">
        <v>6219</v>
      </c>
      <c r="F1872" s="83">
        <v>70.61</v>
      </c>
    </row>
    <row r="1873" spans="2:6" ht="40.5">
      <c r="B1873" s="81" t="s">
        <v>16429</v>
      </c>
      <c r="C1873" s="81" t="s">
        <v>6590</v>
      </c>
      <c r="D1873" s="82" t="s">
        <v>16430</v>
      </c>
      <c r="E1873" s="85" t="s">
        <v>6219</v>
      </c>
      <c r="F1873" s="83">
        <v>65.83</v>
      </c>
    </row>
    <row r="1874" spans="2:6" ht="27">
      <c r="B1874" s="81" t="s">
        <v>10082</v>
      </c>
      <c r="C1874" s="81" t="s">
        <v>12681</v>
      </c>
      <c r="D1874" s="82" t="s">
        <v>17079</v>
      </c>
      <c r="E1874" s="85" t="s">
        <v>6219</v>
      </c>
      <c r="F1874" s="83">
        <v>46.75</v>
      </c>
    </row>
    <row r="1875" spans="2:6">
      <c r="B1875" s="81" t="s">
        <v>10088</v>
      </c>
      <c r="C1875" s="81" t="s">
        <v>12687</v>
      </c>
      <c r="D1875" s="82" t="s">
        <v>7454</v>
      </c>
      <c r="E1875" s="85" t="s">
        <v>6462</v>
      </c>
      <c r="F1875" s="83">
        <v>6.94</v>
      </c>
    </row>
    <row r="1876" spans="2:6">
      <c r="B1876" s="81" t="s">
        <v>10089</v>
      </c>
      <c r="C1876" s="81" t="s">
        <v>12688</v>
      </c>
      <c r="D1876" s="82" t="s">
        <v>7455</v>
      </c>
      <c r="E1876" s="85" t="s">
        <v>6462</v>
      </c>
      <c r="F1876" s="83">
        <v>9.52</v>
      </c>
    </row>
    <row r="1877" spans="2:6">
      <c r="B1877" s="81" t="s">
        <v>10090</v>
      </c>
      <c r="C1877" s="81" t="s">
        <v>12689</v>
      </c>
      <c r="D1877" s="82" t="s">
        <v>7456</v>
      </c>
      <c r="E1877" s="85" t="s">
        <v>6462</v>
      </c>
      <c r="F1877" s="83">
        <v>10.82</v>
      </c>
    </row>
    <row r="1878" spans="2:6">
      <c r="B1878" s="81" t="s">
        <v>10091</v>
      </c>
      <c r="C1878" s="81" t="s">
        <v>12690</v>
      </c>
      <c r="D1878" s="82" t="s">
        <v>7457</v>
      </c>
      <c r="E1878" s="85" t="s">
        <v>6462</v>
      </c>
      <c r="F1878" s="83">
        <v>15.2</v>
      </c>
    </row>
    <row r="1879" spans="2:6">
      <c r="B1879" s="81" t="s">
        <v>10092</v>
      </c>
      <c r="C1879" s="81" t="s">
        <v>12691</v>
      </c>
      <c r="D1879" s="82" t="s">
        <v>7458</v>
      </c>
      <c r="E1879" s="85" t="s">
        <v>6595</v>
      </c>
      <c r="F1879" s="83">
        <v>1083.42</v>
      </c>
    </row>
    <row r="1880" spans="2:6">
      <c r="B1880" s="81" t="s">
        <v>10093</v>
      </c>
      <c r="C1880" s="81" t="s">
        <v>12692</v>
      </c>
      <c r="D1880" s="82" t="s">
        <v>7459</v>
      </c>
      <c r="E1880" s="85" t="s">
        <v>6595</v>
      </c>
      <c r="F1880" s="83">
        <v>1412.43</v>
      </c>
    </row>
    <row r="1881" spans="2:6">
      <c r="B1881" s="81" t="s">
        <v>10094</v>
      </c>
      <c r="C1881" s="81" t="s">
        <v>12693</v>
      </c>
      <c r="D1881" s="82" t="s">
        <v>7460</v>
      </c>
      <c r="E1881" s="85" t="s">
        <v>6595</v>
      </c>
      <c r="F1881" s="83">
        <v>1504.31</v>
      </c>
    </row>
    <row r="1882" spans="2:6">
      <c r="B1882" s="81" t="s">
        <v>10095</v>
      </c>
      <c r="C1882" s="81" t="s">
        <v>12694</v>
      </c>
      <c r="D1882" s="82" t="s">
        <v>7461</v>
      </c>
      <c r="E1882" s="85" t="s">
        <v>6595</v>
      </c>
      <c r="F1882" s="83">
        <v>1897.75</v>
      </c>
    </row>
    <row r="1883" spans="2:6">
      <c r="B1883" s="81" t="s">
        <v>10096</v>
      </c>
      <c r="C1883" s="81" t="s">
        <v>12695</v>
      </c>
      <c r="D1883" s="82" t="s">
        <v>7462</v>
      </c>
      <c r="E1883" s="85" t="s">
        <v>6595</v>
      </c>
      <c r="F1883" s="83">
        <v>2472.1</v>
      </c>
    </row>
    <row r="1884" spans="2:6">
      <c r="B1884" s="81" t="s">
        <v>10097</v>
      </c>
      <c r="C1884" s="81" t="s">
        <v>12696</v>
      </c>
      <c r="D1884" s="82" t="s">
        <v>7463</v>
      </c>
      <c r="E1884" s="85" t="s">
        <v>6595</v>
      </c>
      <c r="F1884" s="83">
        <v>3258.46</v>
      </c>
    </row>
    <row r="1885" spans="2:6">
      <c r="B1885" s="81" t="s">
        <v>10098</v>
      </c>
      <c r="C1885" s="81" t="s">
        <v>12697</v>
      </c>
      <c r="D1885" s="82" t="s">
        <v>7464</v>
      </c>
      <c r="E1885" s="85" t="s">
        <v>6595</v>
      </c>
      <c r="F1885" s="83">
        <v>3571.57</v>
      </c>
    </row>
    <row r="1886" spans="2:6">
      <c r="B1886" s="81" t="s">
        <v>10099</v>
      </c>
      <c r="C1886" s="81" t="s">
        <v>12698</v>
      </c>
      <c r="D1886" s="82" t="s">
        <v>7465</v>
      </c>
      <c r="E1886" s="85" t="s">
        <v>6595</v>
      </c>
      <c r="F1886" s="83">
        <v>3583.97</v>
      </c>
    </row>
    <row r="1887" spans="2:6">
      <c r="B1887" s="81" t="s">
        <v>10100</v>
      </c>
      <c r="C1887" s="81" t="s">
        <v>12699</v>
      </c>
      <c r="D1887" s="82" t="s">
        <v>7466</v>
      </c>
      <c r="E1887" s="85" t="s">
        <v>6595</v>
      </c>
      <c r="F1887" s="83">
        <v>967.38</v>
      </c>
    </row>
    <row r="1888" spans="2:6">
      <c r="B1888" s="81" t="s">
        <v>10101</v>
      </c>
      <c r="C1888" s="81" t="s">
        <v>12700</v>
      </c>
      <c r="D1888" s="82" t="s">
        <v>7467</v>
      </c>
      <c r="E1888" s="85" t="s">
        <v>6595</v>
      </c>
      <c r="F1888" s="83">
        <v>1005.22</v>
      </c>
    </row>
    <row r="1889" spans="2:6">
      <c r="B1889" s="81" t="s">
        <v>10102</v>
      </c>
      <c r="C1889" s="81" t="s">
        <v>12701</v>
      </c>
      <c r="D1889" s="82" t="s">
        <v>7468</v>
      </c>
      <c r="E1889" s="85" t="s">
        <v>6595</v>
      </c>
      <c r="F1889" s="83">
        <v>1234.73</v>
      </c>
    </row>
    <row r="1890" spans="2:6">
      <c r="B1890" s="81" t="s">
        <v>10103</v>
      </c>
      <c r="C1890" s="81" t="s">
        <v>12702</v>
      </c>
      <c r="D1890" s="82" t="s">
        <v>7469</v>
      </c>
      <c r="E1890" s="85" t="s">
        <v>6595</v>
      </c>
      <c r="F1890" s="83">
        <v>1523.6</v>
      </c>
    </row>
    <row r="1891" spans="2:6">
      <c r="B1891" s="81" t="s">
        <v>10104</v>
      </c>
      <c r="C1891" s="81" t="s">
        <v>12703</v>
      </c>
      <c r="D1891" s="82" t="s">
        <v>7470</v>
      </c>
      <c r="E1891" s="85" t="s">
        <v>6595</v>
      </c>
      <c r="F1891" s="83">
        <v>1775.99</v>
      </c>
    </row>
    <row r="1892" spans="2:6">
      <c r="B1892" s="81" t="s">
        <v>10105</v>
      </c>
      <c r="C1892" s="81" t="s">
        <v>12704</v>
      </c>
      <c r="D1892" s="82" t="s">
        <v>7471</v>
      </c>
      <c r="E1892" s="85" t="s">
        <v>6595</v>
      </c>
      <c r="F1892" s="83">
        <v>2237.17</v>
      </c>
    </row>
    <row r="1893" spans="2:6">
      <c r="B1893" s="81" t="s">
        <v>10106</v>
      </c>
      <c r="C1893" s="81" t="s">
        <v>12705</v>
      </c>
      <c r="D1893" s="82" t="s">
        <v>7472</v>
      </c>
      <c r="E1893" s="85" t="s">
        <v>6595</v>
      </c>
      <c r="F1893" s="83">
        <v>2585.58</v>
      </c>
    </row>
    <row r="1894" spans="2:6">
      <c r="B1894" s="81" t="s">
        <v>10107</v>
      </c>
      <c r="C1894" s="81" t="s">
        <v>12706</v>
      </c>
      <c r="D1894" s="82" t="s">
        <v>7473</v>
      </c>
      <c r="E1894" s="85" t="s">
        <v>6595</v>
      </c>
      <c r="F1894" s="83">
        <v>3454.52</v>
      </c>
    </row>
    <row r="1895" spans="2:6">
      <c r="B1895" s="81" t="s">
        <v>10108</v>
      </c>
      <c r="C1895" s="81" t="s">
        <v>12707</v>
      </c>
      <c r="D1895" s="82" t="s">
        <v>7474</v>
      </c>
      <c r="E1895" s="85" t="s">
        <v>6595</v>
      </c>
      <c r="F1895" s="83">
        <v>3752.48</v>
      </c>
    </row>
    <row r="1896" spans="2:6">
      <c r="B1896" s="81" t="s">
        <v>10109</v>
      </c>
      <c r="C1896" s="81" t="s">
        <v>12708</v>
      </c>
      <c r="D1896" s="82" t="s">
        <v>7475</v>
      </c>
      <c r="E1896" s="85" t="s">
        <v>6595</v>
      </c>
      <c r="F1896" s="83">
        <v>3822.94</v>
      </c>
    </row>
    <row r="1897" spans="2:6">
      <c r="B1897" s="81" t="s">
        <v>10110</v>
      </c>
      <c r="C1897" s="81" t="s">
        <v>12709</v>
      </c>
      <c r="D1897" s="82" t="s">
        <v>7476</v>
      </c>
      <c r="E1897" s="85" t="s">
        <v>6595</v>
      </c>
      <c r="F1897" s="83">
        <v>1172.93</v>
      </c>
    </row>
    <row r="1898" spans="2:6">
      <c r="B1898" s="81" t="s">
        <v>10111</v>
      </c>
      <c r="C1898" s="81" t="s">
        <v>12710</v>
      </c>
      <c r="D1898" s="82" t="s">
        <v>7477</v>
      </c>
      <c r="E1898" s="85" t="s">
        <v>6462</v>
      </c>
      <c r="F1898" s="83">
        <v>20.02</v>
      </c>
    </row>
    <row r="1899" spans="2:6">
      <c r="B1899" s="81" t="s">
        <v>10112</v>
      </c>
      <c r="C1899" s="81" t="s">
        <v>12711</v>
      </c>
      <c r="D1899" s="82" t="s">
        <v>7478</v>
      </c>
      <c r="E1899" s="85" t="s">
        <v>6462</v>
      </c>
      <c r="F1899" s="83">
        <v>21.63</v>
      </c>
    </row>
    <row r="1900" spans="2:6">
      <c r="B1900" s="81" t="s">
        <v>10113</v>
      </c>
      <c r="C1900" s="81" t="s">
        <v>12712</v>
      </c>
      <c r="D1900" s="82" t="s">
        <v>7479</v>
      </c>
      <c r="E1900" s="85" t="s">
        <v>6462</v>
      </c>
      <c r="F1900" s="83">
        <v>30.36</v>
      </c>
    </row>
    <row r="1901" spans="2:6">
      <c r="B1901" s="81" t="s">
        <v>10114</v>
      </c>
      <c r="C1901" s="81" t="s">
        <v>12713</v>
      </c>
      <c r="D1901" s="82" t="s">
        <v>7480</v>
      </c>
      <c r="E1901" s="85" t="s">
        <v>6462</v>
      </c>
      <c r="F1901" s="83">
        <v>29.92</v>
      </c>
    </row>
    <row r="1902" spans="2:6">
      <c r="B1902" s="81" t="s">
        <v>10115</v>
      </c>
      <c r="C1902" s="81" t="s">
        <v>12714</v>
      </c>
      <c r="D1902" s="82" t="s">
        <v>7481</v>
      </c>
      <c r="E1902" s="85" t="s">
        <v>6462</v>
      </c>
      <c r="F1902" s="83">
        <v>19.75</v>
      </c>
    </row>
    <row r="1903" spans="2:6">
      <c r="B1903" s="81" t="s">
        <v>10116</v>
      </c>
      <c r="C1903" s="81" t="s">
        <v>12715</v>
      </c>
      <c r="D1903" s="82" t="s">
        <v>7482</v>
      </c>
      <c r="E1903" s="85" t="s">
        <v>6462</v>
      </c>
      <c r="F1903" s="83">
        <v>30.44</v>
      </c>
    </row>
    <row r="1904" spans="2:6">
      <c r="B1904" s="81" t="s">
        <v>10117</v>
      </c>
      <c r="C1904" s="81" t="s">
        <v>12716</v>
      </c>
      <c r="D1904" s="82" t="s">
        <v>7483</v>
      </c>
      <c r="E1904" s="85" t="s">
        <v>6595</v>
      </c>
      <c r="F1904" s="83">
        <v>5.25</v>
      </c>
    </row>
    <row r="1905" spans="2:6">
      <c r="B1905" s="81" t="s">
        <v>10118</v>
      </c>
      <c r="C1905" s="81" t="s">
        <v>12717</v>
      </c>
      <c r="D1905" s="82" t="s">
        <v>7484</v>
      </c>
      <c r="E1905" s="85" t="s">
        <v>6595</v>
      </c>
      <c r="F1905" s="83">
        <v>10.02</v>
      </c>
    </row>
    <row r="1906" spans="2:6">
      <c r="B1906" s="81" t="s">
        <v>10119</v>
      </c>
      <c r="C1906" s="81" t="s">
        <v>12718</v>
      </c>
      <c r="D1906" s="82" t="s">
        <v>7485</v>
      </c>
      <c r="E1906" s="85" t="s">
        <v>6595</v>
      </c>
      <c r="F1906" s="83">
        <v>3.3</v>
      </c>
    </row>
    <row r="1907" spans="2:6">
      <c r="B1907" s="81" t="s">
        <v>10120</v>
      </c>
      <c r="C1907" s="81" t="s">
        <v>12719</v>
      </c>
      <c r="D1907" s="82" t="s">
        <v>7486</v>
      </c>
      <c r="E1907" s="85" t="s">
        <v>6595</v>
      </c>
      <c r="F1907" s="83">
        <v>4.8899999999999997</v>
      </c>
    </row>
    <row r="1908" spans="2:6">
      <c r="B1908" s="81" t="s">
        <v>10121</v>
      </c>
      <c r="C1908" s="81" t="s">
        <v>12720</v>
      </c>
      <c r="D1908" s="82" t="s">
        <v>7487</v>
      </c>
      <c r="E1908" s="85" t="s">
        <v>6595</v>
      </c>
      <c r="F1908" s="83">
        <v>5.75</v>
      </c>
    </row>
    <row r="1909" spans="2:6">
      <c r="B1909" s="81" t="s">
        <v>10122</v>
      </c>
      <c r="C1909" s="81" t="s">
        <v>12721</v>
      </c>
      <c r="D1909" s="82" t="s">
        <v>7488</v>
      </c>
      <c r="E1909" s="85" t="s">
        <v>6595</v>
      </c>
      <c r="F1909" s="83">
        <v>3.21</v>
      </c>
    </row>
    <row r="1910" spans="2:6">
      <c r="B1910" s="81" t="s">
        <v>10123</v>
      </c>
      <c r="C1910" s="81" t="s">
        <v>12722</v>
      </c>
      <c r="D1910" s="82" t="s">
        <v>7489</v>
      </c>
      <c r="E1910" s="85" t="s">
        <v>6595</v>
      </c>
      <c r="F1910" s="83">
        <v>8.19</v>
      </c>
    </row>
    <row r="1911" spans="2:6">
      <c r="B1911" s="81" t="s">
        <v>10124</v>
      </c>
      <c r="C1911" s="81" t="s">
        <v>12723</v>
      </c>
      <c r="D1911" s="82" t="s">
        <v>7490</v>
      </c>
      <c r="E1911" s="85" t="s">
        <v>6595</v>
      </c>
      <c r="F1911" s="83">
        <v>3.23</v>
      </c>
    </row>
    <row r="1912" spans="2:6">
      <c r="B1912" s="81" t="s">
        <v>10125</v>
      </c>
      <c r="C1912" s="81" t="s">
        <v>12724</v>
      </c>
      <c r="D1912" s="82" t="s">
        <v>7491</v>
      </c>
      <c r="E1912" s="85" t="s">
        <v>6595</v>
      </c>
      <c r="F1912" s="83">
        <v>3.21</v>
      </c>
    </row>
    <row r="1913" spans="2:6">
      <c r="B1913" s="81" t="s">
        <v>10126</v>
      </c>
      <c r="C1913" s="81" t="s">
        <v>12725</v>
      </c>
      <c r="D1913" s="82" t="s">
        <v>7492</v>
      </c>
      <c r="E1913" s="85" t="s">
        <v>6595</v>
      </c>
      <c r="F1913" s="83">
        <v>6.14</v>
      </c>
    </row>
    <row r="1914" spans="2:6">
      <c r="B1914" s="81" t="s">
        <v>10127</v>
      </c>
      <c r="C1914" s="81" t="s">
        <v>12726</v>
      </c>
      <c r="D1914" s="82" t="s">
        <v>7493</v>
      </c>
      <c r="E1914" s="85" t="s">
        <v>6595</v>
      </c>
      <c r="F1914" s="83">
        <v>6.14</v>
      </c>
    </row>
    <row r="1915" spans="2:6">
      <c r="B1915" s="81" t="s">
        <v>10128</v>
      </c>
      <c r="C1915" s="81" t="s">
        <v>12727</v>
      </c>
      <c r="D1915" s="82" t="s">
        <v>7494</v>
      </c>
      <c r="E1915" s="85" t="s">
        <v>6595</v>
      </c>
      <c r="F1915" s="83">
        <v>5.18</v>
      </c>
    </row>
    <row r="1916" spans="2:6">
      <c r="B1916" s="81" t="s">
        <v>10129</v>
      </c>
      <c r="C1916" s="81" t="s">
        <v>12728</v>
      </c>
      <c r="D1916" s="82" t="s">
        <v>7495</v>
      </c>
      <c r="E1916" s="85" t="s">
        <v>6595</v>
      </c>
      <c r="F1916" s="83">
        <v>6.14</v>
      </c>
    </row>
    <row r="1917" spans="2:6">
      <c r="B1917" s="81" t="s">
        <v>10130</v>
      </c>
      <c r="C1917" s="81" t="s">
        <v>12729</v>
      </c>
      <c r="D1917" s="82" t="s">
        <v>7496</v>
      </c>
      <c r="E1917" s="85" t="s">
        <v>6595</v>
      </c>
      <c r="F1917" s="83">
        <v>4.38</v>
      </c>
    </row>
    <row r="1918" spans="2:6">
      <c r="B1918" s="81" t="s">
        <v>10131</v>
      </c>
      <c r="C1918" s="81" t="s">
        <v>12730</v>
      </c>
      <c r="D1918" s="82" t="s">
        <v>7497</v>
      </c>
      <c r="E1918" s="85" t="s">
        <v>6595</v>
      </c>
      <c r="F1918" s="83">
        <v>1112.68</v>
      </c>
    </row>
    <row r="1919" spans="2:6">
      <c r="B1919" s="81" t="s">
        <v>10132</v>
      </c>
      <c r="C1919" s="81" t="s">
        <v>12731</v>
      </c>
      <c r="D1919" s="82" t="s">
        <v>7498</v>
      </c>
      <c r="E1919" s="85" t="s">
        <v>6595</v>
      </c>
      <c r="F1919" s="83">
        <v>566.92999999999995</v>
      </c>
    </row>
    <row r="1920" spans="2:6">
      <c r="B1920" s="81" t="s">
        <v>10133</v>
      </c>
      <c r="C1920" s="81" t="s">
        <v>12732</v>
      </c>
      <c r="D1920" s="82" t="s">
        <v>7499</v>
      </c>
      <c r="E1920" s="85" t="s">
        <v>6595</v>
      </c>
      <c r="F1920" s="83">
        <v>1630.7</v>
      </c>
    </row>
    <row r="1921" spans="2:6" ht="27">
      <c r="B1921" s="81" t="s">
        <v>10134</v>
      </c>
      <c r="C1921" s="81" t="s">
        <v>12733</v>
      </c>
      <c r="D1921" s="82" t="s">
        <v>7500</v>
      </c>
      <c r="E1921" s="85" t="s">
        <v>6595</v>
      </c>
      <c r="F1921" s="83">
        <v>420.79</v>
      </c>
    </row>
    <row r="1922" spans="2:6">
      <c r="B1922" s="81" t="s">
        <v>10135</v>
      </c>
      <c r="C1922" s="81" t="s">
        <v>12734</v>
      </c>
      <c r="D1922" s="82" t="s">
        <v>7501</v>
      </c>
      <c r="E1922" s="85" t="s">
        <v>6595</v>
      </c>
      <c r="F1922" s="83">
        <v>14.9</v>
      </c>
    </row>
    <row r="1923" spans="2:6">
      <c r="B1923" s="81" t="s">
        <v>10136</v>
      </c>
      <c r="C1923" s="81" t="s">
        <v>12735</v>
      </c>
      <c r="D1923" s="82" t="s">
        <v>7502</v>
      </c>
      <c r="E1923" s="85" t="s">
        <v>6595</v>
      </c>
      <c r="F1923" s="83">
        <v>200.23</v>
      </c>
    </row>
    <row r="1924" spans="2:6">
      <c r="B1924" s="81" t="s">
        <v>10137</v>
      </c>
      <c r="C1924" s="81" t="s">
        <v>12736</v>
      </c>
      <c r="D1924" s="82" t="s">
        <v>7503</v>
      </c>
      <c r="E1924" s="85" t="s">
        <v>6595</v>
      </c>
      <c r="F1924" s="83">
        <v>208.4</v>
      </c>
    </row>
    <row r="1925" spans="2:6">
      <c r="B1925" s="81" t="s">
        <v>10138</v>
      </c>
      <c r="C1925" s="81" t="s">
        <v>12737</v>
      </c>
      <c r="D1925" s="82" t="s">
        <v>7504</v>
      </c>
      <c r="E1925" s="85" t="s">
        <v>6595</v>
      </c>
      <c r="F1925" s="83">
        <v>211.93</v>
      </c>
    </row>
    <row r="1926" spans="2:6">
      <c r="B1926" s="81" t="s">
        <v>10139</v>
      </c>
      <c r="C1926" s="81" t="s">
        <v>12738</v>
      </c>
      <c r="D1926" s="82" t="s">
        <v>7505</v>
      </c>
      <c r="E1926" s="85" t="s">
        <v>6595</v>
      </c>
      <c r="F1926" s="83">
        <v>250.17</v>
      </c>
    </row>
    <row r="1927" spans="2:6">
      <c r="B1927" s="81" t="s">
        <v>10140</v>
      </c>
      <c r="C1927" s="81" t="s">
        <v>12739</v>
      </c>
      <c r="D1927" s="82" t="s">
        <v>7506</v>
      </c>
      <c r="E1927" s="85" t="s">
        <v>6595</v>
      </c>
      <c r="F1927" s="83">
        <v>253.37</v>
      </c>
    </row>
    <row r="1928" spans="2:6">
      <c r="B1928" s="81" t="s">
        <v>10141</v>
      </c>
      <c r="C1928" s="81" t="s">
        <v>12740</v>
      </c>
      <c r="D1928" s="82" t="s">
        <v>7507</v>
      </c>
      <c r="E1928" s="85" t="s">
        <v>6595</v>
      </c>
      <c r="F1928" s="83">
        <v>256.44</v>
      </c>
    </row>
    <row r="1929" spans="2:6" ht="27">
      <c r="B1929" s="81" t="s">
        <v>10142</v>
      </c>
      <c r="C1929" s="81" t="s">
        <v>12741</v>
      </c>
      <c r="D1929" s="82" t="s">
        <v>7508</v>
      </c>
      <c r="E1929" s="85" t="s">
        <v>6595</v>
      </c>
      <c r="F1929" s="83">
        <v>192.84</v>
      </c>
    </row>
    <row r="1930" spans="2:6" ht="27">
      <c r="B1930" s="81" t="s">
        <v>10143</v>
      </c>
      <c r="C1930" s="81" t="s">
        <v>12742</v>
      </c>
      <c r="D1930" s="82" t="s">
        <v>7509</v>
      </c>
      <c r="E1930" s="85" t="s">
        <v>6595</v>
      </c>
      <c r="F1930" s="83">
        <v>170.05</v>
      </c>
    </row>
    <row r="1931" spans="2:6">
      <c r="B1931" s="81" t="s">
        <v>10144</v>
      </c>
      <c r="C1931" s="81" t="s">
        <v>12743</v>
      </c>
      <c r="D1931" s="82" t="s">
        <v>7510</v>
      </c>
      <c r="E1931" s="85" t="s">
        <v>6595</v>
      </c>
      <c r="F1931" s="83">
        <v>155.01</v>
      </c>
    </row>
    <row r="1932" spans="2:6">
      <c r="B1932" s="81" t="s">
        <v>10145</v>
      </c>
      <c r="C1932" s="81" t="s">
        <v>12744</v>
      </c>
      <c r="D1932" s="82" t="s">
        <v>7511</v>
      </c>
      <c r="E1932" s="85" t="s">
        <v>6595</v>
      </c>
      <c r="F1932" s="83">
        <v>223.35</v>
      </c>
    </row>
    <row r="1933" spans="2:6">
      <c r="B1933" s="81" t="s">
        <v>10146</v>
      </c>
      <c r="C1933" s="81" t="s">
        <v>12745</v>
      </c>
      <c r="D1933" s="82" t="s">
        <v>7512</v>
      </c>
      <c r="E1933" s="85" t="s">
        <v>6595</v>
      </c>
      <c r="F1933" s="83">
        <v>301.42</v>
      </c>
    </row>
    <row r="1934" spans="2:6">
      <c r="B1934" s="81" t="s">
        <v>10147</v>
      </c>
      <c r="C1934" s="81" t="s">
        <v>12746</v>
      </c>
      <c r="D1934" s="82" t="s">
        <v>7513</v>
      </c>
      <c r="E1934" s="85" t="s">
        <v>6595</v>
      </c>
      <c r="F1934" s="83">
        <v>385.07</v>
      </c>
    </row>
    <row r="1935" spans="2:6">
      <c r="B1935" s="81" t="s">
        <v>10148</v>
      </c>
      <c r="C1935" s="81" t="s">
        <v>12747</v>
      </c>
      <c r="D1935" s="82" t="s">
        <v>7514</v>
      </c>
      <c r="E1935" s="85" t="s">
        <v>6595</v>
      </c>
      <c r="F1935" s="83">
        <v>671.69</v>
      </c>
    </row>
    <row r="1936" spans="2:6">
      <c r="B1936" s="81" t="s">
        <v>10149</v>
      </c>
      <c r="C1936" s="81" t="s">
        <v>12748</v>
      </c>
      <c r="D1936" s="82" t="s">
        <v>7515</v>
      </c>
      <c r="E1936" s="85" t="s">
        <v>6595</v>
      </c>
      <c r="F1936" s="83">
        <v>905.73</v>
      </c>
    </row>
    <row r="1937" spans="2:6">
      <c r="B1937" s="81" t="s">
        <v>10150</v>
      </c>
      <c r="C1937" s="81" t="s">
        <v>12749</v>
      </c>
      <c r="D1937" s="82" t="s">
        <v>7516</v>
      </c>
      <c r="E1937" s="85" t="s">
        <v>6595</v>
      </c>
      <c r="F1937" s="83">
        <v>121.84</v>
      </c>
    </row>
    <row r="1938" spans="2:6" ht="27">
      <c r="B1938" s="81" t="s">
        <v>10151</v>
      </c>
      <c r="C1938" s="81" t="s">
        <v>12750</v>
      </c>
      <c r="D1938" s="82" t="s">
        <v>17080</v>
      </c>
      <c r="E1938" s="85" t="s">
        <v>6219</v>
      </c>
      <c r="F1938" s="83">
        <v>28.33</v>
      </c>
    </row>
    <row r="1939" spans="2:6" ht="27">
      <c r="B1939" s="81" t="s">
        <v>10152</v>
      </c>
      <c r="C1939" s="81" t="s">
        <v>12751</v>
      </c>
      <c r="D1939" s="82" t="s">
        <v>17081</v>
      </c>
      <c r="E1939" s="85" t="s">
        <v>6219</v>
      </c>
      <c r="F1939" s="83">
        <v>30.72</v>
      </c>
    </row>
    <row r="1940" spans="2:6" ht="27">
      <c r="B1940" s="81" t="s">
        <v>10153</v>
      </c>
      <c r="C1940" s="81" t="s">
        <v>12752</v>
      </c>
      <c r="D1940" s="82" t="s">
        <v>17082</v>
      </c>
      <c r="E1940" s="85" t="s">
        <v>6219</v>
      </c>
      <c r="F1940" s="83">
        <v>35.06</v>
      </c>
    </row>
    <row r="1941" spans="2:6" ht="27">
      <c r="B1941" s="81" t="s">
        <v>10154</v>
      </c>
      <c r="C1941" s="81" t="s">
        <v>12753</v>
      </c>
      <c r="D1941" s="82" t="s">
        <v>17083</v>
      </c>
      <c r="E1941" s="85" t="s">
        <v>6219</v>
      </c>
      <c r="F1941" s="83">
        <v>32.94</v>
      </c>
    </row>
    <row r="1942" spans="2:6" ht="27">
      <c r="B1942" s="81" t="s">
        <v>10155</v>
      </c>
      <c r="C1942" s="81" t="s">
        <v>12754</v>
      </c>
      <c r="D1942" s="82" t="s">
        <v>17084</v>
      </c>
      <c r="E1942" s="85" t="s">
        <v>6219</v>
      </c>
      <c r="F1942" s="83">
        <v>26.72</v>
      </c>
    </row>
    <row r="1943" spans="2:6" ht="27">
      <c r="B1943" s="81" t="s">
        <v>10156</v>
      </c>
      <c r="C1943" s="81" t="s">
        <v>12755</v>
      </c>
      <c r="D1943" s="82" t="s">
        <v>17085</v>
      </c>
      <c r="E1943" s="85" t="s">
        <v>6219</v>
      </c>
      <c r="F1943" s="83">
        <v>25.13</v>
      </c>
    </row>
    <row r="1944" spans="2:6" ht="27">
      <c r="B1944" s="81" t="s">
        <v>10157</v>
      </c>
      <c r="C1944" s="81" t="s">
        <v>12756</v>
      </c>
      <c r="D1944" s="82" t="s">
        <v>17086</v>
      </c>
      <c r="E1944" s="85" t="s">
        <v>6219</v>
      </c>
      <c r="F1944" s="83">
        <v>25.13</v>
      </c>
    </row>
    <row r="1945" spans="2:6">
      <c r="B1945" s="81" t="s">
        <v>10158</v>
      </c>
      <c r="C1945" s="81" t="s">
        <v>12757</v>
      </c>
      <c r="D1945" s="82" t="s">
        <v>17087</v>
      </c>
      <c r="E1945" s="85" t="s">
        <v>6219</v>
      </c>
      <c r="F1945" s="83">
        <v>7.27</v>
      </c>
    </row>
    <row r="1946" spans="2:6">
      <c r="B1946" s="81" t="s">
        <v>10159</v>
      </c>
      <c r="C1946" s="81" t="s">
        <v>12758</v>
      </c>
      <c r="D1946" s="82" t="s">
        <v>7517</v>
      </c>
      <c r="E1946" s="85" t="s">
        <v>6595</v>
      </c>
      <c r="F1946" s="83">
        <v>48.66</v>
      </c>
    </row>
    <row r="1947" spans="2:6">
      <c r="B1947" s="81" t="s">
        <v>10160</v>
      </c>
      <c r="C1947" s="81" t="s">
        <v>12759</v>
      </c>
      <c r="D1947" s="82" t="s">
        <v>7518</v>
      </c>
      <c r="E1947" s="85" t="s">
        <v>6595</v>
      </c>
      <c r="F1947" s="83">
        <v>52.59</v>
      </c>
    </row>
    <row r="1948" spans="2:6">
      <c r="B1948" s="81" t="s">
        <v>10161</v>
      </c>
      <c r="C1948" s="81" t="s">
        <v>12760</v>
      </c>
      <c r="D1948" s="82" t="s">
        <v>7519</v>
      </c>
      <c r="E1948" s="85" t="s">
        <v>6595</v>
      </c>
      <c r="F1948" s="83">
        <v>387.55</v>
      </c>
    </row>
    <row r="1949" spans="2:6">
      <c r="B1949" s="81" t="s">
        <v>10162</v>
      </c>
      <c r="C1949" s="81" t="s">
        <v>12761</v>
      </c>
      <c r="D1949" s="82" t="s">
        <v>7520</v>
      </c>
      <c r="E1949" s="85" t="s">
        <v>6595</v>
      </c>
      <c r="F1949" s="83">
        <v>457.35</v>
      </c>
    </row>
    <row r="1950" spans="2:6" ht="27">
      <c r="B1950" s="81" t="s">
        <v>10163</v>
      </c>
      <c r="C1950" s="81" t="s">
        <v>12762</v>
      </c>
      <c r="D1950" s="82" t="s">
        <v>17088</v>
      </c>
      <c r="E1950" s="85" t="s">
        <v>6219</v>
      </c>
      <c r="F1950" s="83">
        <v>15.9</v>
      </c>
    </row>
    <row r="1951" spans="2:6" ht="27">
      <c r="B1951" s="81" t="s">
        <v>10164</v>
      </c>
      <c r="C1951" s="81" t="s">
        <v>12763</v>
      </c>
      <c r="D1951" s="82" t="s">
        <v>17089</v>
      </c>
      <c r="E1951" s="85" t="s">
        <v>6219</v>
      </c>
      <c r="F1951" s="83">
        <v>14.36</v>
      </c>
    </row>
    <row r="1952" spans="2:6" ht="27">
      <c r="B1952" s="81" t="s">
        <v>10165</v>
      </c>
      <c r="C1952" s="81" t="s">
        <v>12764</v>
      </c>
      <c r="D1952" s="82" t="s">
        <v>17090</v>
      </c>
      <c r="E1952" s="85" t="s">
        <v>6219</v>
      </c>
      <c r="F1952" s="83">
        <v>7.47</v>
      </c>
    </row>
    <row r="1953" spans="2:6">
      <c r="B1953" s="81" t="s">
        <v>10166</v>
      </c>
      <c r="C1953" s="81" t="s">
        <v>12765</v>
      </c>
      <c r="D1953" s="82" t="s">
        <v>7521</v>
      </c>
      <c r="E1953" s="85" t="s">
        <v>6595</v>
      </c>
      <c r="F1953" s="83">
        <v>7.83</v>
      </c>
    </row>
    <row r="1954" spans="2:6">
      <c r="B1954" s="81" t="s">
        <v>10167</v>
      </c>
      <c r="C1954" s="81" t="s">
        <v>12766</v>
      </c>
      <c r="D1954" s="82" t="s">
        <v>7522</v>
      </c>
      <c r="E1954" s="85" t="s">
        <v>6595</v>
      </c>
      <c r="F1954" s="83">
        <v>6.3</v>
      </c>
    </row>
    <row r="1955" spans="2:6">
      <c r="B1955" s="81" t="s">
        <v>10168</v>
      </c>
      <c r="C1955" s="81" t="s">
        <v>12767</v>
      </c>
      <c r="D1955" s="82" t="s">
        <v>7523</v>
      </c>
      <c r="E1955" s="85" t="s">
        <v>6595</v>
      </c>
      <c r="F1955" s="83">
        <v>8.23</v>
      </c>
    </row>
    <row r="1956" spans="2:6">
      <c r="B1956" s="81" t="s">
        <v>10169</v>
      </c>
      <c r="C1956" s="81" t="s">
        <v>12768</v>
      </c>
      <c r="D1956" s="82" t="s">
        <v>7524</v>
      </c>
      <c r="E1956" s="85" t="s">
        <v>6595</v>
      </c>
      <c r="F1956" s="83">
        <v>219.85</v>
      </c>
    </row>
    <row r="1957" spans="2:6">
      <c r="B1957" s="81" t="s">
        <v>10170</v>
      </c>
      <c r="C1957" s="81" t="s">
        <v>12769</v>
      </c>
      <c r="D1957" s="82" t="s">
        <v>7525</v>
      </c>
      <c r="E1957" s="85" t="s">
        <v>6595</v>
      </c>
      <c r="F1957" s="83">
        <v>228.92</v>
      </c>
    </row>
    <row r="1958" spans="2:6">
      <c r="B1958" s="81" t="s">
        <v>10171</v>
      </c>
      <c r="C1958" s="81" t="s">
        <v>12770</v>
      </c>
      <c r="D1958" s="82" t="s">
        <v>7526</v>
      </c>
      <c r="E1958" s="85" t="s">
        <v>6595</v>
      </c>
      <c r="F1958" s="83">
        <v>5.0199999999999996</v>
      </c>
    </row>
    <row r="1959" spans="2:6">
      <c r="B1959" s="81" t="s">
        <v>10172</v>
      </c>
      <c r="C1959" s="81" t="s">
        <v>12771</v>
      </c>
      <c r="D1959" s="82" t="s">
        <v>7527</v>
      </c>
      <c r="E1959" s="85" t="s">
        <v>6595</v>
      </c>
      <c r="F1959" s="83">
        <v>7.87</v>
      </c>
    </row>
    <row r="1960" spans="2:6">
      <c r="B1960" s="81" t="s">
        <v>10173</v>
      </c>
      <c r="C1960" s="81" t="s">
        <v>12772</v>
      </c>
      <c r="D1960" s="82" t="s">
        <v>7528</v>
      </c>
      <c r="E1960" s="85" t="s">
        <v>6595</v>
      </c>
      <c r="F1960" s="83">
        <v>7.59</v>
      </c>
    </row>
    <row r="1961" spans="2:6">
      <c r="B1961" s="81" t="s">
        <v>10174</v>
      </c>
      <c r="C1961" s="81" t="s">
        <v>12773</v>
      </c>
      <c r="D1961" s="82" t="s">
        <v>7529</v>
      </c>
      <c r="E1961" s="85" t="s">
        <v>6595</v>
      </c>
      <c r="F1961" s="83">
        <v>9.7899999999999991</v>
      </c>
    </row>
    <row r="1962" spans="2:6">
      <c r="B1962" s="81" t="s">
        <v>10175</v>
      </c>
      <c r="C1962" s="81" t="s">
        <v>12774</v>
      </c>
      <c r="D1962" s="82" t="s">
        <v>7530</v>
      </c>
      <c r="E1962" s="85" t="s">
        <v>6595</v>
      </c>
      <c r="F1962" s="83">
        <v>3.79</v>
      </c>
    </row>
    <row r="1963" spans="2:6">
      <c r="B1963" s="81" t="s">
        <v>10176</v>
      </c>
      <c r="C1963" s="81" t="s">
        <v>12775</v>
      </c>
      <c r="D1963" s="82" t="s">
        <v>7531</v>
      </c>
      <c r="E1963" s="85" t="s">
        <v>6595</v>
      </c>
      <c r="F1963" s="83">
        <v>2.95</v>
      </c>
    </row>
    <row r="1964" spans="2:6">
      <c r="B1964" s="81" t="s">
        <v>10177</v>
      </c>
      <c r="C1964" s="81" t="s">
        <v>12776</v>
      </c>
      <c r="D1964" s="82" t="s">
        <v>7532</v>
      </c>
      <c r="E1964" s="85" t="s">
        <v>6761</v>
      </c>
      <c r="F1964" s="83">
        <v>22.56</v>
      </c>
    </row>
    <row r="1965" spans="2:6">
      <c r="B1965" s="81" t="s">
        <v>10178</v>
      </c>
      <c r="C1965" s="81" t="s">
        <v>12777</v>
      </c>
      <c r="D1965" s="82" t="s">
        <v>7533</v>
      </c>
      <c r="E1965" s="85" t="s">
        <v>6761</v>
      </c>
      <c r="F1965" s="83">
        <v>21.76</v>
      </c>
    </row>
    <row r="1966" spans="2:6">
      <c r="B1966" s="81" t="s">
        <v>10179</v>
      </c>
      <c r="C1966" s="81" t="s">
        <v>12778</v>
      </c>
      <c r="D1966" s="82" t="s">
        <v>7534</v>
      </c>
      <c r="E1966" s="85" t="s">
        <v>6595</v>
      </c>
      <c r="F1966" s="83">
        <v>24.05</v>
      </c>
    </row>
    <row r="1967" spans="2:6">
      <c r="B1967" s="81" t="s">
        <v>10180</v>
      </c>
      <c r="C1967" s="81" t="s">
        <v>12779</v>
      </c>
      <c r="D1967" s="82" t="s">
        <v>7535</v>
      </c>
      <c r="E1967" s="85" t="s">
        <v>6595</v>
      </c>
      <c r="F1967" s="83">
        <v>25.26</v>
      </c>
    </row>
    <row r="1968" spans="2:6">
      <c r="B1968" s="81" t="s">
        <v>10181</v>
      </c>
      <c r="C1968" s="81" t="s">
        <v>12780</v>
      </c>
      <c r="D1968" s="82" t="s">
        <v>7536</v>
      </c>
      <c r="E1968" s="85" t="s">
        <v>6595</v>
      </c>
      <c r="F1968" s="83">
        <v>22.01</v>
      </c>
    </row>
    <row r="1969" spans="2:6">
      <c r="B1969" s="81" t="s">
        <v>10182</v>
      </c>
      <c r="C1969" s="81" t="s">
        <v>12781</v>
      </c>
      <c r="D1969" s="82" t="s">
        <v>7537</v>
      </c>
      <c r="E1969" s="85" t="s">
        <v>6595</v>
      </c>
      <c r="F1969" s="83">
        <v>18</v>
      </c>
    </row>
    <row r="1970" spans="2:6">
      <c r="B1970" s="81" t="s">
        <v>10183</v>
      </c>
      <c r="C1970" s="81" t="s">
        <v>12782</v>
      </c>
      <c r="D1970" s="82" t="s">
        <v>7538</v>
      </c>
      <c r="E1970" s="85" t="s">
        <v>6595</v>
      </c>
      <c r="F1970" s="83">
        <v>22.01</v>
      </c>
    </row>
    <row r="1971" spans="2:6">
      <c r="B1971" s="81" t="s">
        <v>10184</v>
      </c>
      <c r="C1971" s="81" t="s">
        <v>12783</v>
      </c>
      <c r="D1971" s="82" t="s">
        <v>7539</v>
      </c>
      <c r="E1971" s="85" t="s">
        <v>6595</v>
      </c>
      <c r="F1971" s="83">
        <v>18.02</v>
      </c>
    </row>
    <row r="1972" spans="2:6">
      <c r="B1972" s="81" t="s">
        <v>10185</v>
      </c>
      <c r="C1972" s="81" t="s">
        <v>12784</v>
      </c>
      <c r="D1972" s="82" t="s">
        <v>7540</v>
      </c>
      <c r="E1972" s="85" t="s">
        <v>6462</v>
      </c>
      <c r="F1972" s="83">
        <v>11.78</v>
      </c>
    </row>
    <row r="1973" spans="2:6">
      <c r="B1973" s="81" t="s">
        <v>10186</v>
      </c>
      <c r="C1973" s="81" t="s">
        <v>6590</v>
      </c>
      <c r="D1973" s="82" t="s">
        <v>7541</v>
      </c>
      <c r="E1973" s="85"/>
      <c r="F1973" s="83"/>
    </row>
    <row r="1974" spans="2:6" ht="27">
      <c r="B1974" s="81" t="s">
        <v>10187</v>
      </c>
      <c r="C1974" s="81" t="s">
        <v>12785</v>
      </c>
      <c r="D1974" s="82" t="s">
        <v>7542</v>
      </c>
      <c r="E1974" s="85" t="s">
        <v>6462</v>
      </c>
      <c r="F1974" s="83">
        <v>14.11</v>
      </c>
    </row>
    <row r="1975" spans="2:6" ht="27">
      <c r="B1975" s="81" t="s">
        <v>10188</v>
      </c>
      <c r="C1975" s="81" t="s">
        <v>12786</v>
      </c>
      <c r="D1975" s="82" t="s">
        <v>7543</v>
      </c>
      <c r="E1975" s="85" t="s">
        <v>6462</v>
      </c>
      <c r="F1975" s="83">
        <v>15.29</v>
      </c>
    </row>
    <row r="1976" spans="2:6">
      <c r="B1976" s="81" t="s">
        <v>10189</v>
      </c>
      <c r="C1976" s="81" t="s">
        <v>12787</v>
      </c>
      <c r="D1976" s="82" t="s">
        <v>7544</v>
      </c>
      <c r="E1976" s="85" t="s">
        <v>6462</v>
      </c>
      <c r="F1976" s="83">
        <v>21.01</v>
      </c>
    </row>
    <row r="1977" spans="2:6" ht="27">
      <c r="B1977" s="81" t="s">
        <v>10190</v>
      </c>
      <c r="C1977" s="81" t="s">
        <v>12788</v>
      </c>
      <c r="D1977" s="82" t="s">
        <v>7545</v>
      </c>
      <c r="E1977" s="85" t="s">
        <v>6462</v>
      </c>
      <c r="F1977" s="83">
        <v>94.27</v>
      </c>
    </row>
    <row r="1978" spans="2:6" ht="27">
      <c r="B1978" s="81" t="s">
        <v>10191</v>
      </c>
      <c r="C1978" s="81" t="s">
        <v>12789</v>
      </c>
      <c r="D1978" s="82" t="s">
        <v>7546</v>
      </c>
      <c r="E1978" s="85" t="s">
        <v>6462</v>
      </c>
      <c r="F1978" s="83">
        <v>28.21</v>
      </c>
    </row>
    <row r="1979" spans="2:6" ht="27">
      <c r="B1979" s="81" t="s">
        <v>10192</v>
      </c>
      <c r="C1979" s="81" t="s">
        <v>12790</v>
      </c>
      <c r="D1979" s="82" t="s">
        <v>7547</v>
      </c>
      <c r="E1979" s="85" t="s">
        <v>6462</v>
      </c>
      <c r="F1979" s="83">
        <v>30.56</v>
      </c>
    </row>
    <row r="1980" spans="2:6" ht="27">
      <c r="B1980" s="81" t="s">
        <v>10193</v>
      </c>
      <c r="C1980" s="81" t="s">
        <v>12791</v>
      </c>
      <c r="D1980" s="82" t="s">
        <v>7548</v>
      </c>
      <c r="E1980" s="85" t="s">
        <v>6462</v>
      </c>
      <c r="F1980" s="83">
        <v>34</v>
      </c>
    </row>
    <row r="1981" spans="2:6" ht="27">
      <c r="B1981" s="81" t="s">
        <v>10194</v>
      </c>
      <c r="C1981" s="81" t="s">
        <v>12792</v>
      </c>
      <c r="D1981" s="82" t="s">
        <v>7549</v>
      </c>
      <c r="E1981" s="85" t="s">
        <v>6462</v>
      </c>
      <c r="F1981" s="83">
        <v>55.13</v>
      </c>
    </row>
    <row r="1982" spans="2:6" ht="27">
      <c r="B1982" s="81" t="s">
        <v>10195</v>
      </c>
      <c r="C1982" s="81" t="s">
        <v>12793</v>
      </c>
      <c r="D1982" s="82" t="s">
        <v>7550</v>
      </c>
      <c r="E1982" s="85" t="s">
        <v>6462</v>
      </c>
      <c r="F1982" s="83">
        <v>69.09</v>
      </c>
    </row>
    <row r="1983" spans="2:6" ht="27">
      <c r="B1983" s="81" t="s">
        <v>10196</v>
      </c>
      <c r="C1983" s="81" t="s">
        <v>12794</v>
      </c>
      <c r="D1983" s="82" t="s">
        <v>7551</v>
      </c>
      <c r="E1983" s="85" t="s">
        <v>6462</v>
      </c>
      <c r="F1983" s="83">
        <v>98.4</v>
      </c>
    </row>
    <row r="1984" spans="2:6" ht="27">
      <c r="B1984" s="81" t="s">
        <v>10197</v>
      </c>
      <c r="C1984" s="81" t="s">
        <v>12795</v>
      </c>
      <c r="D1984" s="82" t="s">
        <v>7552</v>
      </c>
      <c r="E1984" s="85" t="s">
        <v>6462</v>
      </c>
      <c r="F1984" s="83">
        <v>17.34</v>
      </c>
    </row>
    <row r="1985" spans="2:6" ht="27">
      <c r="B1985" s="81" t="s">
        <v>10198</v>
      </c>
      <c r="C1985" s="81" t="s">
        <v>12796</v>
      </c>
      <c r="D1985" s="82" t="s">
        <v>7553</v>
      </c>
      <c r="E1985" s="85" t="s">
        <v>6462</v>
      </c>
      <c r="F1985" s="83">
        <v>24.74</v>
      </c>
    </row>
    <row r="1986" spans="2:6" ht="27">
      <c r="B1986" s="81" t="s">
        <v>10199</v>
      </c>
      <c r="C1986" s="81" t="s">
        <v>12797</v>
      </c>
      <c r="D1986" s="82" t="s">
        <v>7554</v>
      </c>
      <c r="E1986" s="85" t="s">
        <v>6462</v>
      </c>
      <c r="F1986" s="83">
        <v>34.53</v>
      </c>
    </row>
    <row r="1987" spans="2:6" ht="27">
      <c r="B1987" s="81" t="s">
        <v>10200</v>
      </c>
      <c r="C1987" s="81" t="s">
        <v>12798</v>
      </c>
      <c r="D1987" s="82" t="s">
        <v>7555</v>
      </c>
      <c r="E1987" s="85" t="s">
        <v>6462</v>
      </c>
      <c r="F1987" s="83">
        <v>28.21</v>
      </c>
    </row>
    <row r="1988" spans="2:6" ht="27">
      <c r="B1988" s="81" t="s">
        <v>10201</v>
      </c>
      <c r="C1988" s="81" t="s">
        <v>12799</v>
      </c>
      <c r="D1988" s="82" t="s">
        <v>7556</v>
      </c>
      <c r="E1988" s="85" t="s">
        <v>6462</v>
      </c>
      <c r="F1988" s="83">
        <v>48.52</v>
      </c>
    </row>
    <row r="1989" spans="2:6" ht="27">
      <c r="B1989" s="81" t="s">
        <v>10202</v>
      </c>
      <c r="C1989" s="81" t="s">
        <v>12800</v>
      </c>
      <c r="D1989" s="82" t="s">
        <v>7557</v>
      </c>
      <c r="E1989" s="85" t="s">
        <v>6462</v>
      </c>
      <c r="F1989" s="83">
        <v>64.930000000000007</v>
      </c>
    </row>
    <row r="1990" spans="2:6" ht="27">
      <c r="B1990" s="81" t="s">
        <v>10203</v>
      </c>
      <c r="C1990" s="81" t="s">
        <v>12801</v>
      </c>
      <c r="D1990" s="82" t="s">
        <v>7558</v>
      </c>
      <c r="E1990" s="85" t="s">
        <v>6462</v>
      </c>
      <c r="F1990" s="83">
        <v>88.26</v>
      </c>
    </row>
    <row r="1991" spans="2:6" ht="27">
      <c r="B1991" s="81" t="s">
        <v>10204</v>
      </c>
      <c r="C1991" s="81" t="s">
        <v>12802</v>
      </c>
      <c r="D1991" s="82" t="s">
        <v>7559</v>
      </c>
      <c r="E1991" s="85" t="s">
        <v>6462</v>
      </c>
      <c r="F1991" s="83">
        <v>120.69</v>
      </c>
    </row>
    <row r="1992" spans="2:6" ht="27">
      <c r="B1992" s="81" t="s">
        <v>10204</v>
      </c>
      <c r="C1992" s="81" t="s">
        <v>12803</v>
      </c>
      <c r="D1992" s="82" t="s">
        <v>7560</v>
      </c>
      <c r="E1992" s="85" t="s">
        <v>6462</v>
      </c>
      <c r="F1992" s="83">
        <v>46.45</v>
      </c>
    </row>
    <row r="1993" spans="2:6" ht="27">
      <c r="B1993" s="81" t="s">
        <v>10205</v>
      </c>
      <c r="C1993" s="81" t="s">
        <v>12804</v>
      </c>
      <c r="D1993" s="82" t="s">
        <v>7561</v>
      </c>
      <c r="E1993" s="85" t="s">
        <v>6462</v>
      </c>
      <c r="F1993" s="83">
        <v>11.93</v>
      </c>
    </row>
    <row r="1994" spans="2:6" ht="27">
      <c r="B1994" s="332" t="s">
        <v>22974</v>
      </c>
      <c r="C1994" s="81" t="s">
        <v>12805</v>
      </c>
      <c r="D1994" s="82" t="s">
        <v>7562</v>
      </c>
      <c r="E1994" s="85" t="s">
        <v>6462</v>
      </c>
      <c r="F1994" s="83">
        <v>12.41</v>
      </c>
    </row>
    <row r="1995" spans="2:6" ht="27">
      <c r="B1995" s="81" t="s">
        <v>10206</v>
      </c>
      <c r="C1995" s="81" t="s">
        <v>12806</v>
      </c>
      <c r="D1995" s="82" t="s">
        <v>7563</v>
      </c>
      <c r="E1995" s="85" t="s">
        <v>6462</v>
      </c>
      <c r="F1995" s="83">
        <v>13.8</v>
      </c>
    </row>
    <row r="1996" spans="2:6" ht="27">
      <c r="B1996" s="81" t="s">
        <v>10207</v>
      </c>
      <c r="C1996" s="81" t="s">
        <v>12807</v>
      </c>
      <c r="D1996" s="82" t="s">
        <v>7564</v>
      </c>
      <c r="E1996" s="85" t="s">
        <v>6462</v>
      </c>
      <c r="F1996" s="83">
        <v>20.04</v>
      </c>
    </row>
    <row r="1997" spans="2:6" ht="27">
      <c r="B1997" s="81" t="s">
        <v>10208</v>
      </c>
      <c r="C1997" s="81" t="s">
        <v>12808</v>
      </c>
      <c r="D1997" s="82" t="s">
        <v>7565</v>
      </c>
      <c r="E1997" s="85" t="s">
        <v>6462</v>
      </c>
      <c r="F1997" s="83">
        <v>20.55</v>
      </c>
    </row>
    <row r="1998" spans="2:6" ht="27">
      <c r="B1998" s="81" t="s">
        <v>10209</v>
      </c>
      <c r="C1998" s="81" t="s">
        <v>12809</v>
      </c>
      <c r="D1998" s="82" t="s">
        <v>7566</v>
      </c>
      <c r="E1998" s="85" t="s">
        <v>6462</v>
      </c>
      <c r="F1998" s="83">
        <v>24.12</v>
      </c>
    </row>
    <row r="1999" spans="2:6" ht="27">
      <c r="B1999" s="81" t="s">
        <v>10210</v>
      </c>
      <c r="C1999" s="81" t="s">
        <v>12810</v>
      </c>
      <c r="D1999" s="82" t="s">
        <v>7567</v>
      </c>
      <c r="E1999" s="85" t="s">
        <v>6462</v>
      </c>
      <c r="F1999" s="83">
        <v>33.340000000000003</v>
      </c>
    </row>
    <row r="2000" spans="2:6" ht="27">
      <c r="B2000" s="81" t="s">
        <v>10211</v>
      </c>
      <c r="C2000" s="81" t="s">
        <v>12811</v>
      </c>
      <c r="D2000" s="82" t="s">
        <v>7568</v>
      </c>
      <c r="E2000" s="85" t="s">
        <v>6462</v>
      </c>
      <c r="F2000" s="83">
        <v>36.75</v>
      </c>
    </row>
    <row r="2001" spans="2:6">
      <c r="B2001" s="81" t="s">
        <v>10212</v>
      </c>
      <c r="C2001" s="81" t="s">
        <v>6590</v>
      </c>
      <c r="D2001" s="82" t="s">
        <v>7569</v>
      </c>
      <c r="E2001" s="85"/>
      <c r="F2001" s="83"/>
    </row>
    <row r="2002" spans="2:6" ht="27">
      <c r="B2002" s="81" t="s">
        <v>10213</v>
      </c>
      <c r="C2002" s="81" t="s">
        <v>12812</v>
      </c>
      <c r="D2002" s="82" t="s">
        <v>7570</v>
      </c>
      <c r="E2002" s="85" t="s">
        <v>6462</v>
      </c>
      <c r="F2002" s="83">
        <v>6.15</v>
      </c>
    </row>
    <row r="2003" spans="2:6" ht="27">
      <c r="B2003" s="81" t="s">
        <v>10214</v>
      </c>
      <c r="C2003" s="81" t="s">
        <v>12813</v>
      </c>
      <c r="D2003" s="82" t="s">
        <v>7571</v>
      </c>
      <c r="E2003" s="85" t="s">
        <v>6462</v>
      </c>
      <c r="F2003" s="83">
        <v>5.94</v>
      </c>
    </row>
    <row r="2004" spans="2:6" ht="27">
      <c r="B2004" s="81" t="s">
        <v>10215</v>
      </c>
      <c r="C2004" s="81" t="s">
        <v>12814</v>
      </c>
      <c r="D2004" s="82" t="s">
        <v>7572</v>
      </c>
      <c r="E2004" s="85" t="s">
        <v>6462</v>
      </c>
      <c r="F2004" s="83">
        <v>6.26</v>
      </c>
    </row>
    <row r="2005" spans="2:6" ht="27">
      <c r="B2005" s="81" t="s">
        <v>10216</v>
      </c>
      <c r="C2005" s="81" t="s">
        <v>12815</v>
      </c>
      <c r="D2005" s="82" t="s">
        <v>7573</v>
      </c>
      <c r="E2005" s="85" t="s">
        <v>6462</v>
      </c>
      <c r="F2005" s="83">
        <v>7.17</v>
      </c>
    </row>
    <row r="2006" spans="2:6" ht="27">
      <c r="B2006" s="81" t="s">
        <v>10217</v>
      </c>
      <c r="C2006" s="81" t="s">
        <v>6590</v>
      </c>
      <c r="D2006" s="82" t="s">
        <v>7574</v>
      </c>
      <c r="E2006" s="85" t="s">
        <v>6462</v>
      </c>
      <c r="F2006" s="83">
        <v>10.47</v>
      </c>
    </row>
    <row r="2007" spans="2:6" ht="27">
      <c r="B2007" s="81" t="s">
        <v>10218</v>
      </c>
      <c r="C2007" s="81" t="s">
        <v>6590</v>
      </c>
      <c r="D2007" s="82" t="s">
        <v>7575</v>
      </c>
      <c r="E2007" s="85" t="s">
        <v>6462</v>
      </c>
      <c r="F2007" s="83">
        <v>18.46</v>
      </c>
    </row>
    <row r="2008" spans="2:6" ht="27">
      <c r="B2008" s="81" t="s">
        <v>10219</v>
      </c>
      <c r="C2008" s="81" t="s">
        <v>6590</v>
      </c>
      <c r="D2008" s="82" t="s">
        <v>7576</v>
      </c>
      <c r="E2008" s="85" t="s">
        <v>6462</v>
      </c>
      <c r="F2008" s="83">
        <v>15.97</v>
      </c>
    </row>
    <row r="2009" spans="2:6" ht="25.5">
      <c r="B2009" s="77" t="s">
        <v>10220</v>
      </c>
      <c r="C2009" s="78" t="s">
        <v>6590</v>
      </c>
      <c r="D2009" s="79" t="s">
        <v>7577</v>
      </c>
      <c r="E2009" s="78" t="s">
        <v>6462</v>
      </c>
      <c r="F2009" s="83">
        <v>25.19</v>
      </c>
    </row>
    <row r="2010" spans="2:6" ht="27">
      <c r="B2010" s="81" t="s">
        <v>10221</v>
      </c>
      <c r="C2010" s="81" t="s">
        <v>6590</v>
      </c>
      <c r="D2010" s="82" t="s">
        <v>7578</v>
      </c>
      <c r="E2010" s="85" t="s">
        <v>6462</v>
      </c>
      <c r="F2010" s="83">
        <v>37.26</v>
      </c>
    </row>
    <row r="2011" spans="2:6" ht="27">
      <c r="B2011" s="81" t="s">
        <v>10222</v>
      </c>
      <c r="C2011" s="81" t="s">
        <v>6590</v>
      </c>
      <c r="D2011" s="82" t="s">
        <v>7579</v>
      </c>
      <c r="E2011" s="85" t="s">
        <v>6462</v>
      </c>
      <c r="F2011" s="83">
        <v>8.2100000000000009</v>
      </c>
    </row>
    <row r="2012" spans="2:6">
      <c r="B2012" s="81" t="s">
        <v>10223</v>
      </c>
      <c r="C2012" s="81" t="s">
        <v>6590</v>
      </c>
      <c r="D2012" s="82" t="s">
        <v>7580</v>
      </c>
      <c r="E2012" s="85"/>
      <c r="F2012" s="83"/>
    </row>
    <row r="2013" spans="2:6" ht="27">
      <c r="B2013" s="81" t="s">
        <v>10224</v>
      </c>
      <c r="C2013" s="81" t="s">
        <v>12816</v>
      </c>
      <c r="D2013" s="82" t="s">
        <v>7581</v>
      </c>
      <c r="E2013" s="85" t="s">
        <v>6462</v>
      </c>
      <c r="F2013" s="83">
        <v>42.42</v>
      </c>
    </row>
    <row r="2014" spans="2:6" ht="27">
      <c r="B2014" s="81" t="s">
        <v>10225</v>
      </c>
      <c r="C2014" s="81" t="s">
        <v>12817</v>
      </c>
      <c r="D2014" s="82" t="s">
        <v>7582</v>
      </c>
      <c r="E2014" s="85" t="s">
        <v>6462</v>
      </c>
      <c r="F2014" s="83">
        <v>63.31</v>
      </c>
    </row>
    <row r="2015" spans="2:6" ht="27">
      <c r="B2015" s="81" t="s">
        <v>10226</v>
      </c>
      <c r="C2015" s="81" t="s">
        <v>12818</v>
      </c>
      <c r="D2015" s="82" t="s">
        <v>7583</v>
      </c>
      <c r="E2015" s="85" t="s">
        <v>6462</v>
      </c>
      <c r="F2015" s="83">
        <v>83.52</v>
      </c>
    </row>
    <row r="2016" spans="2:6" ht="27">
      <c r="B2016" s="81" t="s">
        <v>17091</v>
      </c>
      <c r="C2016" s="81" t="s">
        <v>6590</v>
      </c>
      <c r="D2016" s="82" t="s">
        <v>17092</v>
      </c>
      <c r="E2016" s="85" t="s">
        <v>6462</v>
      </c>
      <c r="F2016" s="83">
        <v>18</v>
      </c>
    </row>
    <row r="2017" spans="2:6" ht="27">
      <c r="B2017" s="81" t="s">
        <v>10227</v>
      </c>
      <c r="C2017" s="81" t="s">
        <v>12819</v>
      </c>
      <c r="D2017" s="82" t="s">
        <v>7584</v>
      </c>
      <c r="E2017" s="85" t="s">
        <v>6462</v>
      </c>
      <c r="F2017" s="83">
        <v>18.59</v>
      </c>
    </row>
    <row r="2018" spans="2:6" ht="27">
      <c r="B2018" s="81" t="s">
        <v>10228</v>
      </c>
      <c r="C2018" s="81" t="s">
        <v>12820</v>
      </c>
      <c r="D2018" s="82" t="s">
        <v>7585</v>
      </c>
      <c r="E2018" s="85" t="s">
        <v>6462</v>
      </c>
      <c r="F2018" s="83">
        <v>19.690000000000001</v>
      </c>
    </row>
    <row r="2019" spans="2:6" ht="27">
      <c r="B2019" s="81" t="s">
        <v>10229</v>
      </c>
      <c r="C2019" s="81" t="s">
        <v>12821</v>
      </c>
      <c r="D2019" s="82" t="s">
        <v>7586</v>
      </c>
      <c r="E2019" s="85" t="s">
        <v>6462</v>
      </c>
      <c r="F2019" s="83">
        <v>30.78</v>
      </c>
    </row>
    <row r="2020" spans="2:6">
      <c r="B2020" s="81">
        <v>320</v>
      </c>
      <c r="C2020" s="81" t="s">
        <v>6590</v>
      </c>
      <c r="D2020" s="82" t="s">
        <v>7587</v>
      </c>
      <c r="E2020" s="85"/>
      <c r="F2020" s="83"/>
    </row>
    <row r="2021" spans="2:6">
      <c r="B2021" s="81" t="s">
        <v>10230</v>
      </c>
      <c r="C2021" s="81" t="s">
        <v>12822</v>
      </c>
      <c r="D2021" s="82" t="s">
        <v>7588</v>
      </c>
      <c r="E2021" s="85" t="s">
        <v>25</v>
      </c>
      <c r="F2021" s="83">
        <v>143.12</v>
      </c>
    </row>
    <row r="2022" spans="2:6">
      <c r="B2022" s="81" t="s">
        <v>10231</v>
      </c>
      <c r="C2022" s="81" t="s">
        <v>12823</v>
      </c>
      <c r="D2022" s="82" t="s">
        <v>7589</v>
      </c>
      <c r="E2022" s="85" t="s">
        <v>25</v>
      </c>
      <c r="F2022" s="83">
        <v>96.7</v>
      </c>
    </row>
    <row r="2023" spans="2:6">
      <c r="B2023" s="81" t="s">
        <v>10232</v>
      </c>
      <c r="C2023" s="81" t="s">
        <v>12824</v>
      </c>
      <c r="D2023" s="82" t="s">
        <v>7590</v>
      </c>
      <c r="E2023" s="85" t="s">
        <v>6595</v>
      </c>
      <c r="F2023" s="83">
        <v>63</v>
      </c>
    </row>
    <row r="2024" spans="2:6">
      <c r="B2024" s="81" t="s">
        <v>10233</v>
      </c>
      <c r="C2024" s="81" t="s">
        <v>12825</v>
      </c>
      <c r="D2024" s="82" t="s">
        <v>7591</v>
      </c>
      <c r="E2024" s="85" t="s">
        <v>6595</v>
      </c>
      <c r="F2024" s="83">
        <v>55</v>
      </c>
    </row>
    <row r="2025" spans="2:6">
      <c r="B2025" s="81">
        <v>321</v>
      </c>
      <c r="C2025" s="81" t="s">
        <v>6590</v>
      </c>
      <c r="D2025" s="82" t="s">
        <v>7592</v>
      </c>
      <c r="E2025" s="85"/>
      <c r="F2025" s="83"/>
    </row>
    <row r="2026" spans="2:6" ht="27">
      <c r="B2026" s="81" t="s">
        <v>10234</v>
      </c>
      <c r="C2026" s="81" t="s">
        <v>12826</v>
      </c>
      <c r="D2026" s="82" t="s">
        <v>7593</v>
      </c>
      <c r="E2026" s="85" t="s">
        <v>6595</v>
      </c>
      <c r="F2026" s="83">
        <v>160</v>
      </c>
    </row>
    <row r="2027" spans="2:6">
      <c r="B2027" s="81" t="s">
        <v>10235</v>
      </c>
      <c r="C2027" s="81" t="s">
        <v>12827</v>
      </c>
      <c r="D2027" s="82" t="s">
        <v>5891</v>
      </c>
      <c r="E2027" s="85" t="s">
        <v>6595</v>
      </c>
      <c r="F2027" s="83">
        <v>145.12</v>
      </c>
    </row>
    <row r="2028" spans="2:6">
      <c r="B2028" s="81" t="s">
        <v>10236</v>
      </c>
      <c r="C2028" s="81" t="s">
        <v>12828</v>
      </c>
      <c r="D2028" s="82" t="s">
        <v>5892</v>
      </c>
      <c r="E2028" s="85" t="s">
        <v>6595</v>
      </c>
      <c r="F2028" s="83">
        <v>190.16</v>
      </c>
    </row>
    <row r="2029" spans="2:6">
      <c r="B2029" s="81" t="s">
        <v>10237</v>
      </c>
      <c r="C2029" s="81" t="s">
        <v>12829</v>
      </c>
      <c r="D2029" s="82" t="s">
        <v>5890</v>
      </c>
      <c r="E2029" s="85" t="s">
        <v>6595</v>
      </c>
      <c r="F2029" s="83">
        <v>95.08</v>
      </c>
    </row>
    <row r="2030" spans="2:6">
      <c r="B2030" s="81" t="s">
        <v>10238</v>
      </c>
      <c r="C2030" s="81" t="s">
        <v>12830</v>
      </c>
      <c r="D2030" s="82" t="s">
        <v>5893</v>
      </c>
      <c r="E2030" s="85" t="s">
        <v>6595</v>
      </c>
      <c r="F2030" s="83">
        <v>100.08</v>
      </c>
    </row>
    <row r="2031" spans="2:6" ht="27">
      <c r="B2031" s="81" t="s">
        <v>10239</v>
      </c>
      <c r="C2031" s="81" t="s">
        <v>12831</v>
      </c>
      <c r="D2031" s="82" t="s">
        <v>7594</v>
      </c>
      <c r="E2031" s="85" t="s">
        <v>6595</v>
      </c>
      <c r="F2031" s="83">
        <v>96</v>
      </c>
    </row>
    <row r="2032" spans="2:6">
      <c r="B2032" s="81" t="s">
        <v>10240</v>
      </c>
      <c r="C2032" s="81" t="s">
        <v>12832</v>
      </c>
      <c r="D2032" s="82" t="s">
        <v>5896</v>
      </c>
      <c r="E2032" s="85" t="s">
        <v>6595</v>
      </c>
      <c r="F2032" s="83">
        <v>45.03</v>
      </c>
    </row>
    <row r="2033" spans="2:6">
      <c r="B2033" s="81" t="s">
        <v>10241</v>
      </c>
      <c r="C2033" s="81" t="s">
        <v>12833</v>
      </c>
      <c r="D2033" s="82" t="s">
        <v>5905</v>
      </c>
      <c r="E2033" s="85" t="s">
        <v>6595</v>
      </c>
      <c r="F2033" s="83">
        <v>72.56</v>
      </c>
    </row>
    <row r="2034" spans="2:6">
      <c r="B2034" s="81" t="s">
        <v>10242</v>
      </c>
      <c r="C2034" s="81" t="s">
        <v>12834</v>
      </c>
      <c r="D2034" s="82" t="s">
        <v>5886</v>
      </c>
      <c r="E2034" s="85" t="s">
        <v>6595</v>
      </c>
      <c r="F2034" s="83">
        <v>80.06</v>
      </c>
    </row>
    <row r="2035" spans="2:6">
      <c r="B2035" s="81" t="s">
        <v>10243</v>
      </c>
      <c r="C2035" s="81" t="s">
        <v>12835</v>
      </c>
      <c r="D2035" s="82" t="s">
        <v>5887</v>
      </c>
      <c r="E2035" s="85" t="s">
        <v>6595</v>
      </c>
      <c r="F2035" s="83">
        <v>95.08</v>
      </c>
    </row>
    <row r="2036" spans="2:6">
      <c r="B2036" s="81" t="s">
        <v>10244</v>
      </c>
      <c r="C2036" s="81" t="s">
        <v>12836</v>
      </c>
      <c r="D2036" s="82" t="s">
        <v>5888</v>
      </c>
      <c r="E2036" s="85" t="s">
        <v>6595</v>
      </c>
      <c r="F2036" s="83">
        <v>50.04</v>
      </c>
    </row>
    <row r="2037" spans="2:6">
      <c r="B2037" s="81" t="s">
        <v>10245</v>
      </c>
      <c r="C2037" s="81" t="s">
        <v>12837</v>
      </c>
      <c r="D2037" s="82" t="s">
        <v>5889</v>
      </c>
      <c r="E2037" s="85" t="s">
        <v>6595</v>
      </c>
      <c r="F2037" s="83">
        <v>45.03</v>
      </c>
    </row>
    <row r="2038" spans="2:6">
      <c r="B2038" s="81" t="s">
        <v>10246</v>
      </c>
      <c r="C2038" s="81" t="s">
        <v>12838</v>
      </c>
      <c r="D2038" s="82" t="s">
        <v>5897</v>
      </c>
      <c r="E2038" s="85" t="s">
        <v>6595</v>
      </c>
      <c r="F2038" s="83">
        <v>55.04</v>
      </c>
    </row>
    <row r="2039" spans="2:6">
      <c r="B2039" s="81" t="s">
        <v>10247</v>
      </c>
      <c r="C2039" s="81" t="s">
        <v>12839</v>
      </c>
      <c r="D2039" s="82" t="s">
        <v>5895</v>
      </c>
      <c r="E2039" s="85" t="s">
        <v>6595</v>
      </c>
      <c r="F2039" s="83">
        <v>40.03</v>
      </c>
    </row>
    <row r="2040" spans="2:6">
      <c r="B2040" s="81" t="s">
        <v>10248</v>
      </c>
      <c r="C2040" s="81" t="s">
        <v>12840</v>
      </c>
      <c r="D2040" s="82" t="s">
        <v>5894</v>
      </c>
      <c r="E2040" s="85" t="s">
        <v>6595</v>
      </c>
      <c r="F2040" s="83">
        <v>35.03</v>
      </c>
    </row>
    <row r="2041" spans="2:6">
      <c r="B2041" s="81" t="s">
        <v>10249</v>
      </c>
      <c r="C2041" s="81" t="s">
        <v>12841</v>
      </c>
      <c r="D2041" s="82" t="s">
        <v>5904</v>
      </c>
      <c r="E2041" s="85" t="s">
        <v>6595</v>
      </c>
      <c r="F2041" s="83">
        <v>645.54999999999995</v>
      </c>
    </row>
    <row r="2042" spans="2:6">
      <c r="B2042" s="81" t="s">
        <v>10250</v>
      </c>
      <c r="C2042" s="81" t="s">
        <v>12842</v>
      </c>
      <c r="D2042" s="82" t="s">
        <v>5901</v>
      </c>
      <c r="E2042" s="85" t="s">
        <v>6595</v>
      </c>
      <c r="F2042" s="83">
        <v>90.07</v>
      </c>
    </row>
    <row r="2043" spans="2:6">
      <c r="B2043" s="81" t="s">
        <v>10251</v>
      </c>
      <c r="C2043" s="81" t="s">
        <v>12843</v>
      </c>
      <c r="D2043" s="82" t="s">
        <v>5903</v>
      </c>
      <c r="E2043" s="85" t="s">
        <v>6595</v>
      </c>
      <c r="F2043" s="83">
        <v>100.08</v>
      </c>
    </row>
    <row r="2044" spans="2:6">
      <c r="B2044" s="81" t="s">
        <v>10252</v>
      </c>
      <c r="C2044" s="81" t="s">
        <v>12844</v>
      </c>
      <c r="D2044" s="82" t="s">
        <v>5902</v>
      </c>
      <c r="E2044" s="85" t="s">
        <v>6595</v>
      </c>
      <c r="F2044" s="83">
        <v>90.07</v>
      </c>
    </row>
    <row r="2045" spans="2:6">
      <c r="B2045" s="81" t="s">
        <v>10253</v>
      </c>
      <c r="C2045" s="81" t="s">
        <v>12845</v>
      </c>
      <c r="D2045" s="82" t="s">
        <v>5900</v>
      </c>
      <c r="E2045" s="85" t="s">
        <v>6595</v>
      </c>
      <c r="F2045" s="83">
        <v>40.03</v>
      </c>
    </row>
    <row r="2046" spans="2:6">
      <c r="B2046" s="81" t="s">
        <v>10254</v>
      </c>
      <c r="C2046" s="81" t="s">
        <v>12846</v>
      </c>
      <c r="D2046" s="82" t="s">
        <v>5898</v>
      </c>
      <c r="E2046" s="85" t="s">
        <v>6595</v>
      </c>
      <c r="F2046" s="83">
        <v>30.02</v>
      </c>
    </row>
    <row r="2047" spans="2:6">
      <c r="B2047" s="81" t="s">
        <v>10255</v>
      </c>
      <c r="C2047" s="81" t="s">
        <v>12847</v>
      </c>
      <c r="D2047" s="82" t="s">
        <v>5899</v>
      </c>
      <c r="E2047" s="85" t="s">
        <v>6595</v>
      </c>
      <c r="F2047" s="83">
        <v>30.02</v>
      </c>
    </row>
    <row r="2048" spans="2:6">
      <c r="B2048" s="81" t="s">
        <v>10256</v>
      </c>
      <c r="C2048" s="81" t="s">
        <v>12848</v>
      </c>
      <c r="D2048" s="82" t="s">
        <v>5885</v>
      </c>
      <c r="E2048" s="85" t="s">
        <v>25</v>
      </c>
      <c r="F2048" s="83">
        <v>1.19</v>
      </c>
    </row>
    <row r="2049" spans="2:6">
      <c r="B2049" s="81" t="s">
        <v>10257</v>
      </c>
      <c r="C2049" s="81" t="s">
        <v>12849</v>
      </c>
      <c r="D2049" s="82" t="s">
        <v>7595</v>
      </c>
      <c r="E2049" s="85" t="s">
        <v>25</v>
      </c>
      <c r="F2049" s="83">
        <v>0.37</v>
      </c>
    </row>
    <row r="2050" spans="2:6">
      <c r="B2050" s="81" t="s">
        <v>10258</v>
      </c>
      <c r="C2050" s="81" t="s">
        <v>12850</v>
      </c>
      <c r="D2050" s="82" t="s">
        <v>5906</v>
      </c>
      <c r="E2050" s="85" t="s">
        <v>6595</v>
      </c>
      <c r="F2050" s="83">
        <v>55.04</v>
      </c>
    </row>
    <row r="2051" spans="2:6">
      <c r="B2051" s="81">
        <v>322</v>
      </c>
      <c r="C2051" s="81" t="s">
        <v>6590</v>
      </c>
      <c r="D2051" s="82" t="s">
        <v>7596</v>
      </c>
      <c r="E2051" s="85"/>
      <c r="F2051" s="83"/>
    </row>
    <row r="2052" spans="2:6">
      <c r="B2052" s="77" t="s">
        <v>10259</v>
      </c>
      <c r="C2052" s="78" t="s">
        <v>12851</v>
      </c>
      <c r="D2052" s="79" t="s">
        <v>7597</v>
      </c>
      <c r="E2052" s="78" t="s">
        <v>6761</v>
      </c>
      <c r="F2052" s="83">
        <v>495</v>
      </c>
    </row>
    <row r="2053" spans="2:6">
      <c r="B2053" s="81" t="s">
        <v>10260</v>
      </c>
      <c r="C2053" s="81" t="s">
        <v>12852</v>
      </c>
      <c r="D2053" s="82" t="s">
        <v>7598</v>
      </c>
      <c r="E2053" s="85" t="s">
        <v>6761</v>
      </c>
      <c r="F2053" s="83">
        <v>495</v>
      </c>
    </row>
    <row r="2054" spans="2:6">
      <c r="B2054" s="81" t="s">
        <v>10261</v>
      </c>
      <c r="C2054" s="81" t="s">
        <v>12853</v>
      </c>
      <c r="D2054" s="82" t="s">
        <v>7599</v>
      </c>
      <c r="E2054" s="85" t="s">
        <v>6761</v>
      </c>
      <c r="F2054" s="83">
        <v>654</v>
      </c>
    </row>
    <row r="2055" spans="2:6">
      <c r="B2055" s="81" t="s">
        <v>10262</v>
      </c>
      <c r="C2055" s="81" t="s">
        <v>12854</v>
      </c>
      <c r="D2055" s="82" t="s">
        <v>7600</v>
      </c>
      <c r="E2055" s="85" t="s">
        <v>6595</v>
      </c>
      <c r="F2055" s="83">
        <v>1329.31</v>
      </c>
    </row>
    <row r="2056" spans="2:6">
      <c r="B2056" s="81" t="s">
        <v>10263</v>
      </c>
      <c r="C2056" s="81" t="s">
        <v>12855</v>
      </c>
      <c r="D2056" s="82" t="s">
        <v>7601</v>
      </c>
      <c r="E2056" s="85" t="s">
        <v>6595</v>
      </c>
      <c r="F2056" s="83">
        <v>611.25</v>
      </c>
    </row>
    <row r="2057" spans="2:6">
      <c r="B2057" s="81" t="s">
        <v>10264</v>
      </c>
      <c r="C2057" s="81" t="s">
        <v>12856</v>
      </c>
      <c r="D2057" s="82" t="s">
        <v>7602</v>
      </c>
      <c r="E2057" s="85" t="s">
        <v>6595</v>
      </c>
      <c r="F2057" s="83">
        <v>1552.75</v>
      </c>
    </row>
    <row r="2058" spans="2:6">
      <c r="B2058" s="81">
        <v>323</v>
      </c>
      <c r="C2058" s="81" t="s">
        <v>6590</v>
      </c>
      <c r="D2058" s="82" t="s">
        <v>7603</v>
      </c>
      <c r="E2058" s="85"/>
      <c r="F2058" s="83"/>
    </row>
    <row r="2059" spans="2:6">
      <c r="B2059" s="81" t="s">
        <v>10265</v>
      </c>
      <c r="C2059" s="81" t="s">
        <v>12857</v>
      </c>
      <c r="D2059" s="82" t="s">
        <v>7604</v>
      </c>
      <c r="E2059" s="85" t="s">
        <v>6595</v>
      </c>
      <c r="F2059" s="83">
        <v>1253.98</v>
      </c>
    </row>
    <row r="2060" spans="2:6">
      <c r="B2060" s="81" t="s">
        <v>10266</v>
      </c>
      <c r="C2060" s="81" t="s">
        <v>12858</v>
      </c>
      <c r="D2060" s="82" t="s">
        <v>7605</v>
      </c>
      <c r="E2060" s="85" t="s">
        <v>6595</v>
      </c>
      <c r="F2060" s="83">
        <v>1155.04</v>
      </c>
    </row>
    <row r="2061" spans="2:6">
      <c r="B2061" s="81" t="s">
        <v>10267</v>
      </c>
      <c r="C2061" s="81" t="s">
        <v>12859</v>
      </c>
      <c r="D2061" s="82" t="s">
        <v>7606</v>
      </c>
      <c r="E2061" s="85" t="s">
        <v>6595</v>
      </c>
      <c r="F2061" s="83">
        <v>1113.92</v>
      </c>
    </row>
    <row r="2062" spans="2:6">
      <c r="B2062" s="81" t="s">
        <v>10268</v>
      </c>
      <c r="C2062" s="81" t="s">
        <v>12860</v>
      </c>
      <c r="D2062" s="82" t="s">
        <v>7607</v>
      </c>
      <c r="E2062" s="85" t="s">
        <v>6595</v>
      </c>
      <c r="F2062" s="83">
        <v>1140.92</v>
      </c>
    </row>
    <row r="2063" spans="2:6">
      <c r="B2063" s="81" t="s">
        <v>10269</v>
      </c>
      <c r="C2063" s="81" t="s">
        <v>12861</v>
      </c>
      <c r="D2063" s="82" t="s">
        <v>7608</v>
      </c>
      <c r="E2063" s="85" t="s">
        <v>6595</v>
      </c>
      <c r="F2063" s="83">
        <v>667.05</v>
      </c>
    </row>
    <row r="2064" spans="2:6">
      <c r="B2064" s="81" t="s">
        <v>10270</v>
      </c>
      <c r="C2064" s="81" t="s">
        <v>12862</v>
      </c>
      <c r="D2064" s="82" t="s">
        <v>7609</v>
      </c>
      <c r="E2064" s="85" t="s">
        <v>6595</v>
      </c>
      <c r="F2064" s="83">
        <v>1033.58</v>
      </c>
    </row>
    <row r="2065" spans="2:6">
      <c r="B2065" s="81" t="s">
        <v>10271</v>
      </c>
      <c r="C2065" s="81" t="s">
        <v>12863</v>
      </c>
      <c r="D2065" s="82" t="s">
        <v>7610</v>
      </c>
      <c r="E2065" s="85" t="s">
        <v>6595</v>
      </c>
      <c r="F2065" s="83">
        <v>804.59</v>
      </c>
    </row>
    <row r="2066" spans="2:6">
      <c r="B2066" s="81">
        <v>324</v>
      </c>
      <c r="C2066" s="81" t="s">
        <v>6590</v>
      </c>
      <c r="D2066" s="82" t="s">
        <v>7611</v>
      </c>
      <c r="E2066" s="85"/>
      <c r="F2066" s="83"/>
    </row>
    <row r="2067" spans="2:6" ht="27">
      <c r="B2067" s="81" t="s">
        <v>10272</v>
      </c>
      <c r="C2067" s="81" t="s">
        <v>12864</v>
      </c>
      <c r="D2067" s="82" t="s">
        <v>7612</v>
      </c>
      <c r="E2067" s="85" t="s">
        <v>6462</v>
      </c>
      <c r="F2067" s="83">
        <v>40.700000000000003</v>
      </c>
    </row>
    <row r="2068" spans="2:6">
      <c r="B2068" s="81" t="s">
        <v>10273</v>
      </c>
      <c r="C2068" s="81" t="s">
        <v>12865</v>
      </c>
      <c r="D2068" s="82" t="s">
        <v>7613</v>
      </c>
      <c r="E2068" s="85" t="s">
        <v>6595</v>
      </c>
      <c r="F2068" s="83">
        <v>129.53</v>
      </c>
    </row>
    <row r="2069" spans="2:6">
      <c r="B2069" s="81" t="s">
        <v>10274</v>
      </c>
      <c r="C2069" s="81" t="s">
        <v>12866</v>
      </c>
      <c r="D2069" s="82" t="s">
        <v>7614</v>
      </c>
      <c r="E2069" s="85" t="s">
        <v>6595</v>
      </c>
      <c r="F2069" s="83">
        <v>161.55000000000001</v>
      </c>
    </row>
    <row r="2070" spans="2:6">
      <c r="B2070" s="81" t="s">
        <v>10275</v>
      </c>
      <c r="C2070" s="81" t="s">
        <v>12867</v>
      </c>
      <c r="D2070" s="82" t="s">
        <v>7615</v>
      </c>
      <c r="E2070" s="85" t="s">
        <v>6595</v>
      </c>
      <c r="F2070" s="83">
        <v>163.72</v>
      </c>
    </row>
    <row r="2071" spans="2:6">
      <c r="B2071" s="81" t="s">
        <v>10276</v>
      </c>
      <c r="C2071" s="81" t="s">
        <v>12868</v>
      </c>
      <c r="D2071" s="82" t="s">
        <v>7616</v>
      </c>
      <c r="E2071" s="85" t="s">
        <v>6595</v>
      </c>
      <c r="F2071" s="83">
        <v>165.89</v>
      </c>
    </row>
    <row r="2072" spans="2:6">
      <c r="B2072" s="81" t="s">
        <v>10277</v>
      </c>
      <c r="C2072" s="81" t="s">
        <v>12869</v>
      </c>
      <c r="D2072" s="82" t="s">
        <v>7617</v>
      </c>
      <c r="E2072" s="85" t="s">
        <v>6595</v>
      </c>
      <c r="F2072" s="83">
        <v>175.68</v>
      </c>
    </row>
    <row r="2073" spans="2:6" ht="27">
      <c r="B2073" s="81" t="s">
        <v>10278</v>
      </c>
      <c r="C2073" s="81" t="s">
        <v>6590</v>
      </c>
      <c r="D2073" s="82" t="s">
        <v>7618</v>
      </c>
      <c r="E2073" s="85" t="s">
        <v>6219</v>
      </c>
      <c r="F2073" s="83">
        <v>72.72</v>
      </c>
    </row>
    <row r="2074" spans="2:6">
      <c r="B2074" s="81" t="s">
        <v>10279</v>
      </c>
      <c r="C2074" s="81" t="s">
        <v>12870</v>
      </c>
      <c r="D2074" s="82" t="s">
        <v>7619</v>
      </c>
      <c r="E2074" s="85" t="s">
        <v>6595</v>
      </c>
      <c r="F2074" s="83">
        <v>137.25</v>
      </c>
    </row>
    <row r="2075" spans="2:6">
      <c r="B2075" s="81" t="s">
        <v>10280</v>
      </c>
      <c r="C2075" s="81" t="s">
        <v>12871</v>
      </c>
      <c r="D2075" s="82" t="s">
        <v>7620</v>
      </c>
      <c r="E2075" s="85" t="s">
        <v>6595</v>
      </c>
      <c r="F2075" s="83">
        <v>137.25</v>
      </c>
    </row>
    <row r="2076" spans="2:6">
      <c r="B2076" s="81" t="s">
        <v>10281</v>
      </c>
      <c r="C2076" s="81" t="s">
        <v>12872</v>
      </c>
      <c r="D2076" s="82" t="s">
        <v>7621</v>
      </c>
      <c r="E2076" s="85" t="s">
        <v>6595</v>
      </c>
      <c r="F2076" s="83">
        <v>137.25</v>
      </c>
    </row>
    <row r="2077" spans="2:6">
      <c r="B2077" s="77" t="s">
        <v>10282</v>
      </c>
      <c r="C2077" s="78" t="s">
        <v>12873</v>
      </c>
      <c r="D2077" s="79" t="s">
        <v>7622</v>
      </c>
      <c r="E2077" s="78" t="s">
        <v>6595</v>
      </c>
      <c r="F2077" s="83">
        <v>137.25</v>
      </c>
    </row>
    <row r="2078" spans="2:6" ht="27">
      <c r="B2078" s="81" t="s">
        <v>10283</v>
      </c>
      <c r="C2078" s="81" t="s">
        <v>12874</v>
      </c>
      <c r="D2078" s="82" t="s">
        <v>7623</v>
      </c>
      <c r="E2078" s="85" t="s">
        <v>6595</v>
      </c>
      <c r="F2078" s="83">
        <v>517.87</v>
      </c>
    </row>
    <row r="2079" spans="2:6" ht="27">
      <c r="B2079" s="81" t="s">
        <v>10284</v>
      </c>
      <c r="C2079" s="81" t="s">
        <v>12875</v>
      </c>
      <c r="D2079" s="82" t="s">
        <v>7624</v>
      </c>
      <c r="E2079" s="85" t="s">
        <v>6595</v>
      </c>
      <c r="F2079" s="83">
        <v>521.58000000000004</v>
      </c>
    </row>
    <row r="2080" spans="2:6" ht="27">
      <c r="B2080" s="81" t="s">
        <v>10285</v>
      </c>
      <c r="C2080" s="81" t="s">
        <v>12876</v>
      </c>
      <c r="D2080" s="82" t="s">
        <v>7625</v>
      </c>
      <c r="E2080" s="85" t="s">
        <v>6595</v>
      </c>
      <c r="F2080" s="83">
        <v>521.58000000000004</v>
      </c>
    </row>
    <row r="2081" spans="2:6" ht="27">
      <c r="B2081" s="81" t="s">
        <v>10286</v>
      </c>
      <c r="C2081" s="81" t="s">
        <v>12877</v>
      </c>
      <c r="D2081" s="82" t="s">
        <v>7626</v>
      </c>
      <c r="E2081" s="85" t="s">
        <v>6595</v>
      </c>
      <c r="F2081" s="83">
        <v>546.61</v>
      </c>
    </row>
    <row r="2082" spans="2:6" ht="27">
      <c r="B2082" s="81" t="s">
        <v>10287</v>
      </c>
      <c r="C2082" s="81" t="s">
        <v>12878</v>
      </c>
      <c r="D2082" s="82" t="s">
        <v>7627</v>
      </c>
      <c r="E2082" s="85" t="s">
        <v>6595</v>
      </c>
      <c r="F2082" s="83">
        <v>3455.68</v>
      </c>
    </row>
    <row r="2083" spans="2:6" ht="27">
      <c r="B2083" s="81" t="s">
        <v>10288</v>
      </c>
      <c r="C2083" s="81" t="s">
        <v>12879</v>
      </c>
      <c r="D2083" s="82" t="s">
        <v>7628</v>
      </c>
      <c r="E2083" s="85" t="s">
        <v>6595</v>
      </c>
      <c r="F2083" s="83">
        <v>3626.18</v>
      </c>
    </row>
    <row r="2084" spans="2:6" ht="27">
      <c r="B2084" s="81" t="s">
        <v>10289</v>
      </c>
      <c r="C2084" s="81" t="s">
        <v>12880</v>
      </c>
      <c r="D2084" s="82" t="s">
        <v>7629</v>
      </c>
      <c r="E2084" s="85" t="s">
        <v>6595</v>
      </c>
      <c r="F2084" s="83">
        <v>3796.68</v>
      </c>
    </row>
    <row r="2085" spans="2:6" ht="27">
      <c r="B2085" s="81" t="s">
        <v>10290</v>
      </c>
      <c r="C2085" s="81" t="s">
        <v>12881</v>
      </c>
      <c r="D2085" s="82" t="s">
        <v>7630</v>
      </c>
      <c r="E2085" s="85" t="s">
        <v>6595</v>
      </c>
      <c r="F2085" s="83">
        <v>297.39</v>
      </c>
    </row>
    <row r="2086" spans="2:6" ht="27">
      <c r="B2086" s="81" t="s">
        <v>10291</v>
      </c>
      <c r="C2086" s="81" t="s">
        <v>12882</v>
      </c>
      <c r="D2086" s="82" t="s">
        <v>7631</v>
      </c>
      <c r="E2086" s="85" t="s">
        <v>6595</v>
      </c>
      <c r="F2086" s="83">
        <v>260.37</v>
      </c>
    </row>
    <row r="2087" spans="2:6" ht="27">
      <c r="B2087" s="81" t="s">
        <v>10292</v>
      </c>
      <c r="C2087" s="81" t="s">
        <v>12883</v>
      </c>
      <c r="D2087" s="82" t="s">
        <v>7632</v>
      </c>
      <c r="E2087" s="85" t="s">
        <v>6595</v>
      </c>
      <c r="F2087" s="83">
        <v>315.39</v>
      </c>
    </row>
    <row r="2088" spans="2:6" ht="27">
      <c r="B2088" s="81" t="s">
        <v>10293</v>
      </c>
      <c r="C2088" s="81" t="s">
        <v>12884</v>
      </c>
      <c r="D2088" s="82" t="s">
        <v>7633</v>
      </c>
      <c r="E2088" s="85" t="s">
        <v>6595</v>
      </c>
      <c r="F2088" s="83">
        <v>278.37</v>
      </c>
    </row>
    <row r="2089" spans="2:6" ht="27">
      <c r="B2089" s="81" t="s">
        <v>10294</v>
      </c>
      <c r="C2089" s="81" t="s">
        <v>12885</v>
      </c>
      <c r="D2089" s="82" t="s">
        <v>7634</v>
      </c>
      <c r="E2089" s="85" t="s">
        <v>6595</v>
      </c>
      <c r="F2089" s="83">
        <v>278.37</v>
      </c>
    </row>
    <row r="2090" spans="2:6" ht="27">
      <c r="B2090" s="81" t="s">
        <v>10295</v>
      </c>
      <c r="C2090" s="81" t="s">
        <v>12886</v>
      </c>
      <c r="D2090" s="82" t="s">
        <v>7635</v>
      </c>
      <c r="E2090" s="85" t="s">
        <v>6595</v>
      </c>
      <c r="F2090" s="83">
        <v>281.26</v>
      </c>
    </row>
    <row r="2091" spans="2:6" ht="27">
      <c r="B2091" s="81" t="s">
        <v>10296</v>
      </c>
      <c r="C2091" s="81" t="s">
        <v>12887</v>
      </c>
      <c r="D2091" s="82" t="s">
        <v>7636</v>
      </c>
      <c r="E2091" s="85" t="s">
        <v>6595</v>
      </c>
      <c r="F2091" s="83">
        <v>661.87</v>
      </c>
    </row>
    <row r="2092" spans="2:6" ht="27">
      <c r="B2092" s="81" t="s">
        <v>10297</v>
      </c>
      <c r="C2092" s="81" t="s">
        <v>12888</v>
      </c>
      <c r="D2092" s="82" t="s">
        <v>7637</v>
      </c>
      <c r="E2092" s="85" t="s">
        <v>6595</v>
      </c>
      <c r="F2092" s="83">
        <v>665.58</v>
      </c>
    </row>
    <row r="2093" spans="2:6" ht="27">
      <c r="B2093" s="81" t="s">
        <v>10298</v>
      </c>
      <c r="C2093" s="81" t="s">
        <v>12889</v>
      </c>
      <c r="D2093" s="82" t="s">
        <v>7638</v>
      </c>
      <c r="E2093" s="85" t="s">
        <v>6595</v>
      </c>
      <c r="F2093" s="83">
        <v>665.58</v>
      </c>
    </row>
    <row r="2094" spans="2:6" ht="40.5">
      <c r="B2094" s="81" t="s">
        <v>10299</v>
      </c>
      <c r="C2094" s="81" t="s">
        <v>12890</v>
      </c>
      <c r="D2094" s="82" t="s">
        <v>7639</v>
      </c>
      <c r="E2094" s="85" t="s">
        <v>6595</v>
      </c>
      <c r="F2094" s="83">
        <v>555.51</v>
      </c>
    </row>
    <row r="2095" spans="2:6" ht="27">
      <c r="B2095" s="81" t="s">
        <v>10300</v>
      </c>
      <c r="C2095" s="81" t="s">
        <v>12891</v>
      </c>
      <c r="D2095" s="82" t="s">
        <v>7640</v>
      </c>
      <c r="E2095" s="85" t="s">
        <v>6595</v>
      </c>
      <c r="F2095" s="83">
        <v>429.29</v>
      </c>
    </row>
    <row r="2096" spans="2:6" ht="27">
      <c r="B2096" s="81" t="s">
        <v>10301</v>
      </c>
      <c r="C2096" s="81" t="s">
        <v>12892</v>
      </c>
      <c r="D2096" s="82" t="s">
        <v>7641</v>
      </c>
      <c r="E2096" s="85" t="s">
        <v>6462</v>
      </c>
      <c r="F2096" s="83">
        <v>63.33</v>
      </c>
    </row>
    <row r="2097" spans="2:6">
      <c r="B2097" s="81" t="s">
        <v>10302</v>
      </c>
      <c r="C2097" s="81" t="s">
        <v>12893</v>
      </c>
      <c r="D2097" s="82" t="s">
        <v>7642</v>
      </c>
      <c r="E2097" s="85" t="s">
        <v>6761</v>
      </c>
      <c r="F2097" s="83">
        <v>32.18</v>
      </c>
    </row>
    <row r="2098" spans="2:6">
      <c r="B2098" s="81" t="s">
        <v>10303</v>
      </c>
      <c r="C2098" s="81" t="s">
        <v>12894</v>
      </c>
      <c r="D2098" s="82" t="s">
        <v>7643</v>
      </c>
      <c r="E2098" s="85" t="s">
        <v>6761</v>
      </c>
      <c r="F2098" s="83">
        <v>34.72</v>
      </c>
    </row>
    <row r="2099" spans="2:6">
      <c r="B2099" s="81">
        <v>325</v>
      </c>
      <c r="C2099" s="81" t="s">
        <v>6590</v>
      </c>
      <c r="D2099" s="82" t="s">
        <v>7644</v>
      </c>
      <c r="E2099" s="85"/>
      <c r="F2099" s="83"/>
    </row>
    <row r="2100" spans="2:6" ht="27">
      <c r="B2100" s="81" t="s">
        <v>10304</v>
      </c>
      <c r="C2100" s="81" t="s">
        <v>6590</v>
      </c>
      <c r="D2100" s="82" t="s">
        <v>7645</v>
      </c>
      <c r="E2100" s="85" t="s">
        <v>25</v>
      </c>
      <c r="F2100" s="83">
        <v>10.02</v>
      </c>
    </row>
    <row r="2101" spans="2:6">
      <c r="B2101" s="81" t="s">
        <v>10305</v>
      </c>
      <c r="C2101" s="81" t="s">
        <v>12895</v>
      </c>
      <c r="D2101" s="82" t="s">
        <v>7646</v>
      </c>
      <c r="E2101" s="85" t="s">
        <v>25</v>
      </c>
      <c r="F2101" s="83">
        <v>27.47</v>
      </c>
    </row>
    <row r="2102" spans="2:6" ht="27">
      <c r="B2102" s="81" t="s">
        <v>10306</v>
      </c>
      <c r="C2102" s="81" t="s">
        <v>12896</v>
      </c>
      <c r="D2102" s="82" t="s">
        <v>7647</v>
      </c>
      <c r="E2102" s="85" t="s">
        <v>25</v>
      </c>
      <c r="F2102" s="83">
        <v>8.34</v>
      </c>
    </row>
    <row r="2103" spans="2:6" ht="27">
      <c r="B2103" s="81" t="s">
        <v>10307</v>
      </c>
      <c r="C2103" s="81" t="s">
        <v>12897</v>
      </c>
      <c r="D2103" s="82" t="s">
        <v>7648</v>
      </c>
      <c r="E2103" s="85" t="s">
        <v>7649</v>
      </c>
      <c r="F2103" s="83">
        <v>2</v>
      </c>
    </row>
    <row r="2104" spans="2:6" ht="27">
      <c r="B2104" s="81" t="s">
        <v>10308</v>
      </c>
      <c r="C2104" s="81" t="s">
        <v>12898</v>
      </c>
      <c r="D2104" s="82" t="s">
        <v>7650</v>
      </c>
      <c r="E2104" s="85" t="s">
        <v>7649</v>
      </c>
      <c r="F2104" s="83">
        <v>1.7</v>
      </c>
    </row>
    <row r="2105" spans="2:6" ht="27">
      <c r="B2105" s="81" t="s">
        <v>10309</v>
      </c>
      <c r="C2105" s="81" t="s">
        <v>6590</v>
      </c>
      <c r="D2105" s="82" t="s">
        <v>7651</v>
      </c>
      <c r="E2105" s="85" t="s">
        <v>6284</v>
      </c>
      <c r="F2105" s="83">
        <v>41.65</v>
      </c>
    </row>
    <row r="2106" spans="2:6" ht="27">
      <c r="B2106" s="81" t="s">
        <v>10310</v>
      </c>
      <c r="C2106" s="81" t="s">
        <v>12899</v>
      </c>
      <c r="D2106" s="82" t="s">
        <v>7652</v>
      </c>
      <c r="E2106" s="85" t="s">
        <v>6284</v>
      </c>
      <c r="F2106" s="83">
        <v>30.73</v>
      </c>
    </row>
    <row r="2107" spans="2:6" ht="27">
      <c r="B2107" s="81" t="s">
        <v>10311</v>
      </c>
      <c r="C2107" s="81" t="s">
        <v>12900</v>
      </c>
      <c r="D2107" s="82" t="s">
        <v>7653</v>
      </c>
      <c r="E2107" s="85" t="s">
        <v>6284</v>
      </c>
      <c r="F2107" s="83">
        <v>34.44</v>
      </c>
    </row>
    <row r="2108" spans="2:6" ht="27">
      <c r="B2108" s="81" t="s">
        <v>10312</v>
      </c>
      <c r="C2108" s="81" t="s">
        <v>12901</v>
      </c>
      <c r="D2108" s="82" t="s">
        <v>7654</v>
      </c>
      <c r="E2108" s="85" t="s">
        <v>6284</v>
      </c>
      <c r="F2108" s="83">
        <v>37.950000000000003</v>
      </c>
    </row>
    <row r="2109" spans="2:6" ht="27">
      <c r="B2109" s="81" t="s">
        <v>10313</v>
      </c>
      <c r="C2109" s="81" t="s">
        <v>12902</v>
      </c>
      <c r="D2109" s="82" t="s">
        <v>7655</v>
      </c>
      <c r="E2109" s="85" t="s">
        <v>6284</v>
      </c>
      <c r="F2109" s="83">
        <v>39.17</v>
      </c>
    </row>
    <row r="2110" spans="2:6" ht="27">
      <c r="B2110" s="81" t="s">
        <v>10314</v>
      </c>
      <c r="C2110" s="81" t="s">
        <v>12903</v>
      </c>
      <c r="D2110" s="82" t="s">
        <v>7656</v>
      </c>
      <c r="E2110" s="85" t="s">
        <v>6284</v>
      </c>
      <c r="F2110" s="83">
        <v>39.81</v>
      </c>
    </row>
    <row r="2111" spans="2:6" ht="40.5">
      <c r="B2111" s="81" t="s">
        <v>10315</v>
      </c>
      <c r="C2111" s="81" t="s">
        <v>12904</v>
      </c>
      <c r="D2111" s="82" t="s">
        <v>7657</v>
      </c>
      <c r="E2111" s="85" t="s">
        <v>6284</v>
      </c>
      <c r="F2111" s="83">
        <v>85.49</v>
      </c>
    </row>
    <row r="2112" spans="2:6" ht="40.5">
      <c r="B2112" s="81" t="s">
        <v>10316</v>
      </c>
      <c r="C2112" s="81" t="s">
        <v>6590</v>
      </c>
      <c r="D2112" s="82" t="s">
        <v>7658</v>
      </c>
      <c r="E2112" s="85" t="s">
        <v>6284</v>
      </c>
      <c r="F2112" s="83">
        <v>71.19</v>
      </c>
    </row>
    <row r="2113" spans="2:6" ht="40.5">
      <c r="B2113" s="81" t="s">
        <v>10317</v>
      </c>
      <c r="C2113" s="81" t="s">
        <v>6590</v>
      </c>
      <c r="D2113" s="82" t="s">
        <v>7659</v>
      </c>
      <c r="E2113" s="85" t="s">
        <v>6284</v>
      </c>
      <c r="F2113" s="83">
        <v>59.75</v>
      </c>
    </row>
    <row r="2114" spans="2:6">
      <c r="B2114" s="81" t="s">
        <v>10318</v>
      </c>
      <c r="C2114" s="81" t="s">
        <v>12905</v>
      </c>
      <c r="D2114" s="82" t="s">
        <v>7660</v>
      </c>
      <c r="E2114" s="85" t="s">
        <v>6284</v>
      </c>
      <c r="F2114" s="83">
        <v>39.090000000000003</v>
      </c>
    </row>
    <row r="2115" spans="2:6">
      <c r="B2115" s="81" t="s">
        <v>17093</v>
      </c>
      <c r="C2115" s="81" t="s">
        <v>6590</v>
      </c>
      <c r="D2115" s="82" t="s">
        <v>17094</v>
      </c>
      <c r="E2115" s="85" t="s">
        <v>6284</v>
      </c>
      <c r="F2115" s="83">
        <v>31.25</v>
      </c>
    </row>
    <row r="2116" spans="2:6" ht="27">
      <c r="B2116" s="81" t="s">
        <v>10319</v>
      </c>
      <c r="C2116" s="81" t="s">
        <v>12906</v>
      </c>
      <c r="D2116" s="82" t="s">
        <v>7661</v>
      </c>
      <c r="E2116" s="85" t="s">
        <v>25</v>
      </c>
      <c r="F2116" s="83">
        <v>418.22</v>
      </c>
    </row>
    <row r="2117" spans="2:6" ht="27">
      <c r="B2117" s="81" t="s">
        <v>10320</v>
      </c>
      <c r="C2117" s="81" t="s">
        <v>12907</v>
      </c>
      <c r="D2117" s="82" t="s">
        <v>7662</v>
      </c>
      <c r="E2117" s="85" t="s">
        <v>25</v>
      </c>
      <c r="F2117" s="83">
        <v>431.92</v>
      </c>
    </row>
    <row r="2118" spans="2:6" ht="27">
      <c r="B2118" s="81" t="s">
        <v>10321</v>
      </c>
      <c r="C2118" s="81" t="s">
        <v>12908</v>
      </c>
      <c r="D2118" s="82" t="s">
        <v>7663</v>
      </c>
      <c r="E2118" s="85" t="s">
        <v>25</v>
      </c>
      <c r="F2118" s="83">
        <v>454.34</v>
      </c>
    </row>
    <row r="2119" spans="2:6" ht="27">
      <c r="B2119" s="81" t="s">
        <v>10322</v>
      </c>
      <c r="C2119" s="81" t="s">
        <v>12909</v>
      </c>
      <c r="D2119" s="82" t="s">
        <v>7664</v>
      </c>
      <c r="E2119" s="85" t="s">
        <v>25</v>
      </c>
      <c r="F2119" s="83">
        <v>463.34</v>
      </c>
    </row>
    <row r="2120" spans="2:6" ht="27">
      <c r="B2120" s="81" t="s">
        <v>10323</v>
      </c>
      <c r="C2120" s="81" t="s">
        <v>12910</v>
      </c>
      <c r="D2120" s="82" t="s">
        <v>7665</v>
      </c>
      <c r="E2120" s="85" t="s">
        <v>25</v>
      </c>
      <c r="F2120" s="83">
        <v>482.03</v>
      </c>
    </row>
    <row r="2121" spans="2:6" ht="27">
      <c r="B2121" s="81" t="s">
        <v>10324</v>
      </c>
      <c r="C2121" s="81" t="s">
        <v>6590</v>
      </c>
      <c r="D2121" s="82" t="s">
        <v>7666</v>
      </c>
      <c r="E2121" s="85" t="s">
        <v>25</v>
      </c>
      <c r="F2121" s="83">
        <v>306.82</v>
      </c>
    </row>
    <row r="2122" spans="2:6" ht="25.5">
      <c r="B2122" s="77" t="s">
        <v>10325</v>
      </c>
      <c r="C2122" s="78" t="s">
        <v>6590</v>
      </c>
      <c r="D2122" s="79" t="s">
        <v>7667</v>
      </c>
      <c r="E2122" s="78" t="s">
        <v>25</v>
      </c>
      <c r="F2122" s="83">
        <v>312.60000000000002</v>
      </c>
    </row>
    <row r="2123" spans="2:6" ht="27">
      <c r="B2123" s="81" t="s">
        <v>10326</v>
      </c>
      <c r="C2123" s="81" t="s">
        <v>6590</v>
      </c>
      <c r="D2123" s="82" t="s">
        <v>7668</v>
      </c>
      <c r="E2123" s="85" t="s">
        <v>25</v>
      </c>
      <c r="F2123" s="83">
        <v>332.23</v>
      </c>
    </row>
    <row r="2124" spans="2:6" ht="27">
      <c r="B2124" s="81" t="s">
        <v>10327</v>
      </c>
      <c r="C2124" s="81" t="s">
        <v>6590</v>
      </c>
      <c r="D2124" s="82" t="s">
        <v>7669</v>
      </c>
      <c r="E2124" s="85" t="s">
        <v>25</v>
      </c>
      <c r="F2124" s="83">
        <v>353.6</v>
      </c>
    </row>
    <row r="2125" spans="2:6" ht="27">
      <c r="B2125" s="81" t="s">
        <v>10328</v>
      </c>
      <c r="C2125" s="81" t="s">
        <v>6590</v>
      </c>
      <c r="D2125" s="82" t="s">
        <v>7670</v>
      </c>
      <c r="E2125" s="85" t="s">
        <v>25</v>
      </c>
      <c r="F2125" s="83">
        <v>368.04</v>
      </c>
    </row>
    <row r="2126" spans="2:6" ht="27">
      <c r="B2126" s="81" t="s">
        <v>10329</v>
      </c>
      <c r="C2126" s="81" t="s">
        <v>6590</v>
      </c>
      <c r="D2126" s="82" t="s">
        <v>7671</v>
      </c>
      <c r="E2126" s="85" t="s">
        <v>25</v>
      </c>
      <c r="F2126" s="83">
        <v>379.01</v>
      </c>
    </row>
    <row r="2127" spans="2:6" ht="27">
      <c r="B2127" s="81" t="s">
        <v>10330</v>
      </c>
      <c r="C2127" s="81" t="s">
        <v>12911</v>
      </c>
      <c r="D2127" s="82" t="s">
        <v>7672</v>
      </c>
      <c r="E2127" s="85" t="s">
        <v>25</v>
      </c>
      <c r="F2127" s="83">
        <v>330.48</v>
      </c>
    </row>
    <row r="2128" spans="2:6" ht="27">
      <c r="B2128" s="81" t="s">
        <v>10331</v>
      </c>
      <c r="C2128" s="81" t="s">
        <v>12912</v>
      </c>
      <c r="D2128" s="82" t="s">
        <v>7673</v>
      </c>
      <c r="E2128" s="85" t="s">
        <v>25</v>
      </c>
      <c r="F2128" s="83">
        <v>336.36</v>
      </c>
    </row>
    <row r="2129" spans="2:6" ht="27">
      <c r="B2129" s="81" t="s">
        <v>10332</v>
      </c>
      <c r="C2129" s="81" t="s">
        <v>12913</v>
      </c>
      <c r="D2129" s="82" t="s">
        <v>7674</v>
      </c>
      <c r="E2129" s="85" t="s">
        <v>25</v>
      </c>
      <c r="F2129" s="83">
        <v>356.35</v>
      </c>
    </row>
    <row r="2130" spans="2:6" ht="27">
      <c r="B2130" s="81" t="s">
        <v>10333</v>
      </c>
      <c r="C2130" s="81" t="s">
        <v>12914</v>
      </c>
      <c r="D2130" s="82" t="s">
        <v>7675</v>
      </c>
      <c r="E2130" s="85" t="s">
        <v>25</v>
      </c>
      <c r="F2130" s="83">
        <v>378.11</v>
      </c>
    </row>
    <row r="2131" spans="2:6" ht="27">
      <c r="B2131" s="81" t="s">
        <v>10334</v>
      </c>
      <c r="C2131" s="81" t="s">
        <v>12915</v>
      </c>
      <c r="D2131" s="82" t="s">
        <v>7676</v>
      </c>
      <c r="E2131" s="85" t="s">
        <v>25</v>
      </c>
      <c r="F2131" s="83">
        <v>392.81</v>
      </c>
    </row>
    <row r="2132" spans="2:6" ht="27">
      <c r="B2132" s="81" t="s">
        <v>10335</v>
      </c>
      <c r="C2132" s="81" t="s">
        <v>12916</v>
      </c>
      <c r="D2132" s="82" t="s">
        <v>7677</v>
      </c>
      <c r="E2132" s="85" t="s">
        <v>25</v>
      </c>
      <c r="F2132" s="83">
        <v>403.98</v>
      </c>
    </row>
    <row r="2133" spans="2:6" ht="27">
      <c r="B2133" s="81" t="s">
        <v>10336</v>
      </c>
      <c r="C2133" s="81" t="s">
        <v>12917</v>
      </c>
      <c r="D2133" s="82" t="s">
        <v>7678</v>
      </c>
      <c r="E2133" s="85" t="s">
        <v>25</v>
      </c>
      <c r="F2133" s="83">
        <v>351.2</v>
      </c>
    </row>
    <row r="2134" spans="2:6" ht="27">
      <c r="B2134" s="81" t="s">
        <v>10337</v>
      </c>
      <c r="C2134" s="81" t="s">
        <v>12918</v>
      </c>
      <c r="D2134" s="82" t="s">
        <v>7679</v>
      </c>
      <c r="E2134" s="85" t="s">
        <v>25</v>
      </c>
      <c r="F2134" s="83">
        <v>356.87</v>
      </c>
    </row>
    <row r="2135" spans="2:6" ht="25.5">
      <c r="B2135" s="77" t="s">
        <v>10338</v>
      </c>
      <c r="C2135" s="78" t="s">
        <v>12919</v>
      </c>
      <c r="D2135" s="79" t="s">
        <v>7680</v>
      </c>
      <c r="E2135" s="78" t="s">
        <v>25</v>
      </c>
      <c r="F2135" s="83">
        <v>376.15</v>
      </c>
    </row>
    <row r="2136" spans="2:6" ht="27">
      <c r="B2136" s="81" t="s">
        <v>10339</v>
      </c>
      <c r="C2136" s="81" t="s">
        <v>12920</v>
      </c>
      <c r="D2136" s="82" t="s">
        <v>7681</v>
      </c>
      <c r="E2136" s="85" t="s">
        <v>25</v>
      </c>
      <c r="F2136" s="83">
        <v>397.13</v>
      </c>
    </row>
    <row r="2137" spans="2:6" ht="27">
      <c r="B2137" s="81" t="s">
        <v>10340</v>
      </c>
      <c r="C2137" s="81" t="s">
        <v>12921</v>
      </c>
      <c r="D2137" s="82" t="s">
        <v>7682</v>
      </c>
      <c r="E2137" s="85" t="s">
        <v>25</v>
      </c>
      <c r="F2137" s="83">
        <v>411.3</v>
      </c>
    </row>
    <row r="2138" spans="2:6" ht="27">
      <c r="B2138" s="81" t="s">
        <v>10341</v>
      </c>
      <c r="C2138" s="81" t="s">
        <v>12922</v>
      </c>
      <c r="D2138" s="82" t="s">
        <v>7683</v>
      </c>
      <c r="E2138" s="85" t="s">
        <v>25</v>
      </c>
      <c r="F2138" s="83">
        <v>411.11</v>
      </c>
    </row>
    <row r="2139" spans="2:6" ht="27">
      <c r="B2139" s="81" t="s">
        <v>10342</v>
      </c>
      <c r="C2139" s="81" t="s">
        <v>12923</v>
      </c>
      <c r="D2139" s="82" t="s">
        <v>7684</v>
      </c>
      <c r="E2139" s="85" t="s">
        <v>25</v>
      </c>
      <c r="F2139" s="83">
        <v>396.17</v>
      </c>
    </row>
    <row r="2140" spans="2:6" ht="27">
      <c r="B2140" s="81" t="s">
        <v>10343</v>
      </c>
      <c r="C2140" s="81" t="s">
        <v>12924</v>
      </c>
      <c r="D2140" s="82" t="s">
        <v>7685</v>
      </c>
      <c r="E2140" s="85" t="s">
        <v>25</v>
      </c>
      <c r="F2140" s="83">
        <v>406.38</v>
      </c>
    </row>
    <row r="2141" spans="2:6" ht="27">
      <c r="B2141" s="81" t="s">
        <v>10344</v>
      </c>
      <c r="C2141" s="81" t="s">
        <v>12925</v>
      </c>
      <c r="D2141" s="82" t="s">
        <v>7686</v>
      </c>
      <c r="E2141" s="85" t="s">
        <v>25</v>
      </c>
      <c r="F2141" s="83">
        <v>410.04</v>
      </c>
    </row>
    <row r="2142" spans="2:6" ht="27">
      <c r="B2142" s="81" t="s">
        <v>10345</v>
      </c>
      <c r="C2142" s="81" t="s">
        <v>12926</v>
      </c>
      <c r="D2142" s="82" t="s">
        <v>7687</v>
      </c>
      <c r="E2142" s="85" t="s">
        <v>25</v>
      </c>
      <c r="F2142" s="83">
        <v>417.74</v>
      </c>
    </row>
    <row r="2143" spans="2:6" ht="27">
      <c r="B2143" s="81" t="s">
        <v>10346</v>
      </c>
      <c r="C2143" s="81" t="s">
        <v>12927</v>
      </c>
      <c r="D2143" s="82" t="s">
        <v>7688</v>
      </c>
      <c r="E2143" s="85" t="s">
        <v>25</v>
      </c>
      <c r="F2143" s="83">
        <v>393.89</v>
      </c>
    </row>
    <row r="2144" spans="2:6" ht="27">
      <c r="B2144" s="81" t="s">
        <v>10347</v>
      </c>
      <c r="C2144" s="81" t="s">
        <v>12928</v>
      </c>
      <c r="D2144" s="82" t="s">
        <v>7689</v>
      </c>
      <c r="E2144" s="85" t="s">
        <v>25</v>
      </c>
      <c r="F2144" s="83">
        <v>327.39</v>
      </c>
    </row>
    <row r="2145" spans="2:6" ht="27">
      <c r="B2145" s="81" t="s">
        <v>10348</v>
      </c>
      <c r="C2145" s="81" t="s">
        <v>12929</v>
      </c>
      <c r="D2145" s="82" t="s">
        <v>7690</v>
      </c>
      <c r="E2145" s="85" t="s">
        <v>25</v>
      </c>
      <c r="F2145" s="83">
        <v>339.86</v>
      </c>
    </row>
    <row r="2146" spans="2:6" ht="27">
      <c r="B2146" s="81" t="s">
        <v>10349</v>
      </c>
      <c r="C2146" s="81" t="s">
        <v>12930</v>
      </c>
      <c r="D2146" s="82" t="s">
        <v>7691</v>
      </c>
      <c r="E2146" s="85" t="s">
        <v>6284</v>
      </c>
      <c r="F2146" s="83">
        <v>70.349999999999994</v>
      </c>
    </row>
    <row r="2147" spans="2:6">
      <c r="B2147" s="81">
        <v>326</v>
      </c>
      <c r="C2147" s="81" t="s">
        <v>6590</v>
      </c>
      <c r="D2147" s="82" t="s">
        <v>7692</v>
      </c>
      <c r="E2147" s="85"/>
      <c r="F2147" s="83"/>
    </row>
    <row r="2148" spans="2:6">
      <c r="B2148" s="81" t="s">
        <v>10350</v>
      </c>
      <c r="C2148" s="81" t="s">
        <v>12931</v>
      </c>
      <c r="D2148" s="82" t="s">
        <v>7693</v>
      </c>
      <c r="E2148" s="85" t="s">
        <v>7694</v>
      </c>
      <c r="F2148" s="83">
        <v>51.16</v>
      </c>
    </row>
    <row r="2149" spans="2:6">
      <c r="B2149" s="77" t="s">
        <v>10351</v>
      </c>
      <c r="C2149" s="78" t="s">
        <v>12932</v>
      </c>
      <c r="D2149" s="79" t="s">
        <v>7695</v>
      </c>
      <c r="E2149" s="78" t="s">
        <v>6284</v>
      </c>
      <c r="F2149" s="83">
        <v>133.80000000000001</v>
      </c>
    </row>
    <row r="2150" spans="2:6" ht="27">
      <c r="B2150" s="81" t="s">
        <v>10352</v>
      </c>
      <c r="C2150" s="81" t="s">
        <v>12933</v>
      </c>
      <c r="D2150" s="82" t="s">
        <v>7696</v>
      </c>
      <c r="E2150" s="85" t="s">
        <v>25</v>
      </c>
      <c r="F2150" s="83">
        <v>2821.51</v>
      </c>
    </row>
    <row r="2151" spans="2:6" ht="27">
      <c r="B2151" s="81" t="s">
        <v>10353</v>
      </c>
      <c r="C2151" s="81" t="s">
        <v>12934</v>
      </c>
      <c r="D2151" s="82" t="s">
        <v>7697</v>
      </c>
      <c r="E2151" s="85" t="s">
        <v>25</v>
      </c>
      <c r="F2151" s="83">
        <v>319.68</v>
      </c>
    </row>
    <row r="2152" spans="2:6" ht="27">
      <c r="B2152" s="81" t="s">
        <v>10354</v>
      </c>
      <c r="C2152" s="81" t="s">
        <v>12935</v>
      </c>
      <c r="D2152" s="82" t="s">
        <v>7698</v>
      </c>
      <c r="E2152" s="85" t="s">
        <v>25</v>
      </c>
      <c r="F2152" s="83">
        <v>530.37</v>
      </c>
    </row>
    <row r="2153" spans="2:6">
      <c r="B2153" s="81" t="s">
        <v>10355</v>
      </c>
      <c r="C2153" s="81" t="s">
        <v>12936</v>
      </c>
      <c r="D2153" s="82" t="s">
        <v>7699</v>
      </c>
      <c r="E2153" s="85" t="s">
        <v>6462</v>
      </c>
      <c r="F2153" s="83">
        <v>6.62</v>
      </c>
    </row>
    <row r="2154" spans="2:6" ht="27">
      <c r="B2154" s="81" t="s">
        <v>10356</v>
      </c>
      <c r="C2154" s="81" t="s">
        <v>12937</v>
      </c>
      <c r="D2154" s="82" t="s">
        <v>7700</v>
      </c>
      <c r="E2154" s="85" t="s">
        <v>6462</v>
      </c>
      <c r="F2154" s="83">
        <v>3.75</v>
      </c>
    </row>
    <row r="2155" spans="2:6" ht="27">
      <c r="B2155" s="81" t="s">
        <v>10357</v>
      </c>
      <c r="C2155" s="81" t="s">
        <v>12938</v>
      </c>
      <c r="D2155" s="82" t="s">
        <v>7701</v>
      </c>
      <c r="E2155" s="85" t="s">
        <v>6595</v>
      </c>
      <c r="F2155" s="83">
        <v>9.01</v>
      </c>
    </row>
    <row r="2156" spans="2:6" ht="27">
      <c r="B2156" s="81" t="s">
        <v>10358</v>
      </c>
      <c r="C2156" s="81" t="s">
        <v>12939</v>
      </c>
      <c r="D2156" s="82" t="s">
        <v>7702</v>
      </c>
      <c r="E2156" s="85" t="s">
        <v>6730</v>
      </c>
      <c r="F2156" s="83">
        <v>9.52</v>
      </c>
    </row>
    <row r="2157" spans="2:6">
      <c r="B2157" s="81">
        <v>327</v>
      </c>
      <c r="C2157" s="81" t="s">
        <v>6590</v>
      </c>
      <c r="D2157" s="82" t="s">
        <v>7703</v>
      </c>
      <c r="E2157" s="85"/>
      <c r="F2157" s="83"/>
    </row>
    <row r="2158" spans="2:6" ht="27">
      <c r="B2158" s="81" t="s">
        <v>10359</v>
      </c>
      <c r="C2158" s="81" t="s">
        <v>12940</v>
      </c>
      <c r="D2158" s="82" t="s">
        <v>7704</v>
      </c>
      <c r="E2158" s="85" t="s">
        <v>6284</v>
      </c>
      <c r="F2158" s="83">
        <v>196</v>
      </c>
    </row>
    <row r="2159" spans="2:6" ht="27">
      <c r="B2159" s="81" t="s">
        <v>10360</v>
      </c>
      <c r="C2159" s="81" t="s">
        <v>12941</v>
      </c>
      <c r="D2159" s="82" t="s">
        <v>7705</v>
      </c>
      <c r="E2159" s="85" t="s">
        <v>6284</v>
      </c>
      <c r="F2159" s="83">
        <v>224</v>
      </c>
    </row>
    <row r="2160" spans="2:6" ht="27">
      <c r="B2160" s="81" t="s">
        <v>10361</v>
      </c>
      <c r="C2160" s="81" t="s">
        <v>12942</v>
      </c>
      <c r="D2160" s="82" t="s">
        <v>7706</v>
      </c>
      <c r="E2160" s="85" t="s">
        <v>6284</v>
      </c>
      <c r="F2160" s="83">
        <v>252</v>
      </c>
    </row>
    <row r="2161" spans="2:6">
      <c r="B2161" s="81" t="s">
        <v>10362</v>
      </c>
      <c r="C2161" s="81" t="s">
        <v>12943</v>
      </c>
      <c r="D2161" s="82" t="s">
        <v>7707</v>
      </c>
      <c r="E2161" s="85" t="s">
        <v>6284</v>
      </c>
      <c r="F2161" s="83">
        <v>135.80000000000001</v>
      </c>
    </row>
    <row r="2162" spans="2:6">
      <c r="B2162" s="81" t="s">
        <v>10363</v>
      </c>
      <c r="C2162" s="81" t="s">
        <v>12944</v>
      </c>
      <c r="D2162" s="82" t="s">
        <v>7708</v>
      </c>
      <c r="E2162" s="85" t="s">
        <v>6284</v>
      </c>
      <c r="F2162" s="83">
        <v>144.19999999999999</v>
      </c>
    </row>
    <row r="2163" spans="2:6">
      <c r="B2163" s="81" t="s">
        <v>10364</v>
      </c>
      <c r="C2163" s="81" t="s">
        <v>12945</v>
      </c>
      <c r="D2163" s="82" t="s">
        <v>7709</v>
      </c>
      <c r="E2163" s="85" t="s">
        <v>6284</v>
      </c>
      <c r="F2163" s="83">
        <v>154</v>
      </c>
    </row>
    <row r="2164" spans="2:6">
      <c r="B2164" s="81" t="s">
        <v>10365</v>
      </c>
      <c r="C2164" s="81" t="s">
        <v>12946</v>
      </c>
      <c r="D2164" s="82" t="s">
        <v>7710</v>
      </c>
      <c r="E2164" s="85" t="s">
        <v>6284</v>
      </c>
      <c r="F2164" s="83">
        <v>159.6</v>
      </c>
    </row>
    <row r="2165" spans="2:6" ht="27">
      <c r="B2165" s="81" t="s">
        <v>10366</v>
      </c>
      <c r="C2165" s="81" t="s">
        <v>12947</v>
      </c>
      <c r="D2165" s="82" t="s">
        <v>7711</v>
      </c>
      <c r="E2165" s="85" t="s">
        <v>6284</v>
      </c>
      <c r="F2165" s="83">
        <v>210</v>
      </c>
    </row>
    <row r="2166" spans="2:6" ht="27">
      <c r="B2166" s="81" t="s">
        <v>10367</v>
      </c>
      <c r="C2166" s="81" t="s">
        <v>12948</v>
      </c>
      <c r="D2166" s="82" t="s">
        <v>7712</v>
      </c>
      <c r="E2166" s="85" t="s">
        <v>6284</v>
      </c>
      <c r="F2166" s="83">
        <v>224</v>
      </c>
    </row>
    <row r="2167" spans="2:6" ht="27">
      <c r="B2167" s="81" t="s">
        <v>10368</v>
      </c>
      <c r="C2167" s="81" t="s">
        <v>12949</v>
      </c>
      <c r="D2167" s="82" t="s">
        <v>7713</v>
      </c>
      <c r="E2167" s="85" t="s">
        <v>6284</v>
      </c>
      <c r="F2167" s="83">
        <v>238</v>
      </c>
    </row>
    <row r="2168" spans="2:6">
      <c r="B2168" s="81" t="s">
        <v>10369</v>
      </c>
      <c r="C2168" s="81" t="s">
        <v>12950</v>
      </c>
      <c r="D2168" s="82" t="s">
        <v>7714</v>
      </c>
      <c r="E2168" s="85" t="s">
        <v>6284</v>
      </c>
      <c r="F2168" s="83">
        <v>196</v>
      </c>
    </row>
    <row r="2169" spans="2:6" ht="27">
      <c r="B2169" s="81" t="s">
        <v>10370</v>
      </c>
      <c r="C2169" s="81" t="s">
        <v>12951</v>
      </c>
      <c r="D2169" s="82" t="s">
        <v>7715</v>
      </c>
      <c r="E2169" s="85" t="s">
        <v>6284</v>
      </c>
      <c r="F2169" s="83">
        <v>244.25</v>
      </c>
    </row>
    <row r="2170" spans="2:6" ht="27">
      <c r="B2170" s="81" t="s">
        <v>10371</v>
      </c>
      <c r="C2170" s="81" t="s">
        <v>12952</v>
      </c>
      <c r="D2170" s="82" t="s">
        <v>7716</v>
      </c>
      <c r="E2170" s="85" t="s">
        <v>6284</v>
      </c>
      <c r="F2170" s="83">
        <v>268.92</v>
      </c>
    </row>
    <row r="2171" spans="2:6" ht="25.5">
      <c r="B2171" s="77" t="s">
        <v>10372</v>
      </c>
      <c r="C2171" s="78" t="s">
        <v>12953</v>
      </c>
      <c r="D2171" s="79" t="s">
        <v>7717</v>
      </c>
      <c r="E2171" s="78" t="s">
        <v>6284</v>
      </c>
      <c r="F2171" s="83">
        <v>293.60000000000002</v>
      </c>
    </row>
    <row r="2172" spans="2:6" ht="27">
      <c r="B2172" s="81" t="s">
        <v>10373</v>
      </c>
      <c r="C2172" s="81" t="s">
        <v>12954</v>
      </c>
      <c r="D2172" s="82" t="s">
        <v>7718</v>
      </c>
      <c r="E2172" s="85" t="s">
        <v>6284</v>
      </c>
      <c r="F2172" s="83">
        <v>334.72</v>
      </c>
    </row>
    <row r="2173" spans="2:6" ht="27">
      <c r="B2173" s="81" t="s">
        <v>10374</v>
      </c>
      <c r="C2173" s="81" t="s">
        <v>12955</v>
      </c>
      <c r="D2173" s="82" t="s">
        <v>7719</v>
      </c>
      <c r="E2173" s="85" t="s">
        <v>6730</v>
      </c>
      <c r="F2173" s="83">
        <v>10.5</v>
      </c>
    </row>
    <row r="2174" spans="2:6" ht="27">
      <c r="B2174" s="81" t="s">
        <v>10375</v>
      </c>
      <c r="C2174" s="81" t="s">
        <v>12956</v>
      </c>
      <c r="D2174" s="82" t="s">
        <v>7720</v>
      </c>
      <c r="E2174" s="85" t="s">
        <v>6730</v>
      </c>
      <c r="F2174" s="83">
        <v>10.5</v>
      </c>
    </row>
    <row r="2175" spans="2:6" ht="27">
      <c r="B2175" s="81" t="s">
        <v>10376</v>
      </c>
      <c r="C2175" s="81" t="s">
        <v>12957</v>
      </c>
      <c r="D2175" s="82" t="s">
        <v>7721</v>
      </c>
      <c r="E2175" s="85" t="s">
        <v>6730</v>
      </c>
      <c r="F2175" s="83">
        <v>10.5</v>
      </c>
    </row>
    <row r="2176" spans="2:6" ht="27">
      <c r="B2176" s="81" t="s">
        <v>10377</v>
      </c>
      <c r="C2176" s="81" t="s">
        <v>12958</v>
      </c>
      <c r="D2176" s="82" t="s">
        <v>7722</v>
      </c>
      <c r="E2176" s="85" t="s">
        <v>6284</v>
      </c>
      <c r="F2176" s="83">
        <v>99.64</v>
      </c>
    </row>
    <row r="2177" spans="2:6" ht="27">
      <c r="B2177" s="81" t="s">
        <v>10378</v>
      </c>
      <c r="C2177" s="81" t="s">
        <v>12959</v>
      </c>
      <c r="D2177" s="82" t="s">
        <v>7723</v>
      </c>
      <c r="E2177" s="85" t="s">
        <v>6284</v>
      </c>
      <c r="F2177" s="83">
        <v>76.05</v>
      </c>
    </row>
    <row r="2178" spans="2:6" ht="27">
      <c r="B2178" s="81" t="s">
        <v>10379</v>
      </c>
      <c r="C2178" s="81" t="s">
        <v>12960</v>
      </c>
      <c r="D2178" s="82" t="s">
        <v>7724</v>
      </c>
      <c r="E2178" s="85" t="s">
        <v>6284</v>
      </c>
      <c r="F2178" s="83">
        <v>50.7</v>
      </c>
    </row>
    <row r="2179" spans="2:6">
      <c r="B2179" s="81">
        <v>328</v>
      </c>
      <c r="C2179" s="81" t="s">
        <v>6590</v>
      </c>
      <c r="D2179" s="82" t="s">
        <v>7725</v>
      </c>
      <c r="E2179" s="85"/>
      <c r="F2179" s="83"/>
    </row>
    <row r="2180" spans="2:6">
      <c r="B2180" s="77" t="s">
        <v>10380</v>
      </c>
      <c r="C2180" s="78" t="s">
        <v>12961</v>
      </c>
      <c r="D2180" s="79" t="s">
        <v>7726</v>
      </c>
      <c r="E2180" s="78" t="s">
        <v>6462</v>
      </c>
      <c r="F2180" s="83">
        <v>12.38</v>
      </c>
    </row>
    <row r="2181" spans="2:6">
      <c r="B2181" s="81" t="s">
        <v>10381</v>
      </c>
      <c r="C2181" s="81" t="s">
        <v>12962</v>
      </c>
      <c r="D2181" s="82" t="s">
        <v>7727</v>
      </c>
      <c r="E2181" s="85" t="s">
        <v>6462</v>
      </c>
      <c r="F2181" s="83">
        <v>8.5</v>
      </c>
    </row>
    <row r="2182" spans="2:6">
      <c r="B2182" s="81" t="s">
        <v>10382</v>
      </c>
      <c r="C2182" s="81" t="s">
        <v>12963</v>
      </c>
      <c r="D2182" s="82" t="s">
        <v>7728</v>
      </c>
      <c r="E2182" s="85" t="s">
        <v>6284</v>
      </c>
      <c r="F2182" s="83">
        <v>116.26</v>
      </c>
    </row>
    <row r="2183" spans="2:6">
      <c r="B2183" s="81" t="s">
        <v>10383</v>
      </c>
      <c r="C2183" s="81" t="s">
        <v>12964</v>
      </c>
      <c r="D2183" s="82" t="s">
        <v>7729</v>
      </c>
      <c r="E2183" s="85" t="s">
        <v>6284</v>
      </c>
      <c r="F2183" s="83">
        <v>33.450000000000003</v>
      </c>
    </row>
    <row r="2184" spans="2:6">
      <c r="B2184" s="81" t="s">
        <v>10384</v>
      </c>
      <c r="C2184" s="81" t="s">
        <v>12965</v>
      </c>
      <c r="D2184" s="82" t="s">
        <v>7730</v>
      </c>
      <c r="E2184" s="85" t="s">
        <v>6284</v>
      </c>
      <c r="F2184" s="83">
        <v>39.9</v>
      </c>
    </row>
    <row r="2185" spans="2:6">
      <c r="B2185" s="77" t="s">
        <v>10385</v>
      </c>
      <c r="C2185" s="78" t="s">
        <v>12966</v>
      </c>
      <c r="D2185" s="79" t="s">
        <v>7731</v>
      </c>
      <c r="E2185" s="78" t="s">
        <v>6284</v>
      </c>
      <c r="F2185" s="83">
        <v>30.22</v>
      </c>
    </row>
    <row r="2186" spans="2:6">
      <c r="B2186" s="81" t="s">
        <v>10386</v>
      </c>
      <c r="C2186" s="81" t="s">
        <v>12967</v>
      </c>
      <c r="D2186" s="82" t="s">
        <v>7732</v>
      </c>
      <c r="E2186" s="85" t="s">
        <v>6284</v>
      </c>
      <c r="F2186" s="83">
        <v>54.39</v>
      </c>
    </row>
    <row r="2187" spans="2:6">
      <c r="B2187" s="81" t="s">
        <v>10387</v>
      </c>
      <c r="C2187" s="81" t="s">
        <v>12968</v>
      </c>
      <c r="D2187" s="82" t="s">
        <v>7733</v>
      </c>
      <c r="E2187" s="85" t="s">
        <v>6284</v>
      </c>
      <c r="F2187" s="83">
        <v>70.23</v>
      </c>
    </row>
    <row r="2188" spans="2:6">
      <c r="B2188" s="81" t="s">
        <v>10388</v>
      </c>
      <c r="C2188" s="81" t="s">
        <v>12969</v>
      </c>
      <c r="D2188" s="82" t="s">
        <v>7734</v>
      </c>
      <c r="E2188" s="85" t="s">
        <v>6284</v>
      </c>
      <c r="F2188" s="83">
        <v>41</v>
      </c>
    </row>
    <row r="2189" spans="2:6">
      <c r="B2189" s="81" t="s">
        <v>10389</v>
      </c>
      <c r="C2189" s="81" t="s">
        <v>12970</v>
      </c>
      <c r="D2189" s="82" t="s">
        <v>7735</v>
      </c>
      <c r="E2189" s="85" t="s">
        <v>6284</v>
      </c>
      <c r="F2189" s="83">
        <v>41</v>
      </c>
    </row>
    <row r="2190" spans="2:6">
      <c r="B2190" s="81" t="s">
        <v>10390</v>
      </c>
      <c r="C2190" s="81" t="s">
        <v>6590</v>
      </c>
      <c r="D2190" s="82" t="s">
        <v>7736</v>
      </c>
      <c r="E2190" s="85" t="s">
        <v>6284</v>
      </c>
      <c r="F2190" s="83">
        <v>11.69</v>
      </c>
    </row>
    <row r="2191" spans="2:6">
      <c r="B2191" s="81">
        <v>329</v>
      </c>
      <c r="C2191" s="81" t="s">
        <v>6590</v>
      </c>
      <c r="D2191" s="82" t="s">
        <v>7737</v>
      </c>
      <c r="E2191" s="85"/>
      <c r="F2191" s="83"/>
    </row>
    <row r="2192" spans="2:6">
      <c r="B2192" s="81" t="s">
        <v>10391</v>
      </c>
      <c r="C2192" s="81" t="s">
        <v>12971</v>
      </c>
      <c r="D2192" s="82" t="s">
        <v>7738</v>
      </c>
      <c r="E2192" s="85" t="s">
        <v>6595</v>
      </c>
      <c r="F2192" s="83">
        <v>9.1199999999999992</v>
      </c>
    </row>
    <row r="2193" spans="2:6">
      <c r="B2193" s="81" t="s">
        <v>10392</v>
      </c>
      <c r="C2193" s="81" t="s">
        <v>12972</v>
      </c>
      <c r="D2193" s="82" t="s">
        <v>7739</v>
      </c>
      <c r="E2193" s="85" t="s">
        <v>6595</v>
      </c>
      <c r="F2193" s="83">
        <v>8.9</v>
      </c>
    </row>
    <row r="2194" spans="2:6">
      <c r="B2194" s="81" t="s">
        <v>10393</v>
      </c>
      <c r="C2194" s="81" t="s">
        <v>12973</v>
      </c>
      <c r="D2194" s="82" t="s">
        <v>7740</v>
      </c>
      <c r="E2194" s="85" t="s">
        <v>6595</v>
      </c>
      <c r="F2194" s="83">
        <v>9.1199999999999992</v>
      </c>
    </row>
    <row r="2195" spans="2:6" ht="40.5">
      <c r="B2195" s="81" t="s">
        <v>10396</v>
      </c>
      <c r="C2195" s="81" t="s">
        <v>12976</v>
      </c>
      <c r="D2195" s="82" t="s">
        <v>17095</v>
      </c>
      <c r="E2195" s="85" t="s">
        <v>6595</v>
      </c>
      <c r="F2195" s="83">
        <v>183.69</v>
      </c>
    </row>
    <row r="2196" spans="2:6" ht="40.5">
      <c r="B2196" s="81" t="s">
        <v>10394</v>
      </c>
      <c r="C2196" s="81" t="s">
        <v>12974</v>
      </c>
      <c r="D2196" s="82" t="s">
        <v>17096</v>
      </c>
      <c r="E2196" s="85" t="s">
        <v>6595</v>
      </c>
      <c r="F2196" s="83">
        <v>234.69</v>
      </c>
    </row>
    <row r="2197" spans="2:6" ht="40.5">
      <c r="B2197" s="81" t="s">
        <v>10395</v>
      </c>
      <c r="C2197" s="81" t="s">
        <v>12975</v>
      </c>
      <c r="D2197" s="82" t="s">
        <v>17097</v>
      </c>
      <c r="E2197" s="85" t="s">
        <v>6595</v>
      </c>
      <c r="F2197" s="83">
        <v>183.69</v>
      </c>
    </row>
    <row r="2198" spans="2:6">
      <c r="B2198" s="81" t="s">
        <v>10397</v>
      </c>
      <c r="C2198" s="81" t="s">
        <v>12977</v>
      </c>
      <c r="D2198" s="82" t="s">
        <v>7741</v>
      </c>
      <c r="E2198" s="85" t="s">
        <v>6595</v>
      </c>
      <c r="F2198" s="83">
        <v>130.58000000000001</v>
      </c>
    </row>
    <row r="2199" spans="2:6">
      <c r="B2199" s="81" t="s">
        <v>10398</v>
      </c>
      <c r="C2199" s="81" t="s">
        <v>12978</v>
      </c>
      <c r="D2199" s="82" t="s">
        <v>7742</v>
      </c>
      <c r="E2199" s="85" t="s">
        <v>6595</v>
      </c>
      <c r="F2199" s="83">
        <v>1161.01</v>
      </c>
    </row>
    <row r="2200" spans="2:6">
      <c r="B2200" s="81" t="s">
        <v>10399</v>
      </c>
      <c r="C2200" s="81" t="s">
        <v>12979</v>
      </c>
      <c r="D2200" s="82" t="s">
        <v>7743</v>
      </c>
      <c r="E2200" s="85" t="s">
        <v>6595</v>
      </c>
      <c r="F2200" s="83">
        <v>52.02</v>
      </c>
    </row>
    <row r="2201" spans="2:6">
      <c r="B2201" s="81" t="s">
        <v>10400</v>
      </c>
      <c r="C2201" s="81" t="s">
        <v>12980</v>
      </c>
      <c r="D2201" s="82" t="s">
        <v>7744</v>
      </c>
      <c r="E2201" s="85" t="s">
        <v>6595</v>
      </c>
      <c r="F2201" s="83">
        <v>70.02</v>
      </c>
    </row>
    <row r="2202" spans="2:6">
      <c r="B2202" s="81">
        <v>330</v>
      </c>
      <c r="C2202" s="81" t="s">
        <v>6590</v>
      </c>
      <c r="D2202" s="82" t="s">
        <v>7745</v>
      </c>
      <c r="E2202" s="85"/>
      <c r="F2202" s="83"/>
    </row>
    <row r="2203" spans="2:6">
      <c r="B2203" s="81" t="s">
        <v>10401</v>
      </c>
      <c r="C2203" s="81" t="s">
        <v>12981</v>
      </c>
      <c r="D2203" s="82" t="s">
        <v>7746</v>
      </c>
      <c r="E2203" s="85" t="s">
        <v>6595</v>
      </c>
      <c r="F2203" s="83">
        <v>140</v>
      </c>
    </row>
    <row r="2204" spans="2:6">
      <c r="B2204" s="81" t="s">
        <v>10402</v>
      </c>
      <c r="C2204" s="81" t="s">
        <v>12982</v>
      </c>
      <c r="D2204" s="82" t="s">
        <v>7747</v>
      </c>
      <c r="E2204" s="85" t="s">
        <v>6595</v>
      </c>
      <c r="F2204" s="83">
        <v>95</v>
      </c>
    </row>
    <row r="2205" spans="2:6">
      <c r="B2205" s="81" t="s">
        <v>10403</v>
      </c>
      <c r="C2205" s="81" t="s">
        <v>12983</v>
      </c>
      <c r="D2205" s="82" t="s">
        <v>7748</v>
      </c>
      <c r="E2205" s="85" t="s">
        <v>6595</v>
      </c>
      <c r="F2205" s="83">
        <v>140</v>
      </c>
    </row>
    <row r="2206" spans="2:6">
      <c r="B2206" s="81" t="s">
        <v>10404</v>
      </c>
      <c r="C2206" s="81" t="s">
        <v>12984</v>
      </c>
      <c r="D2206" s="82" t="s">
        <v>7749</v>
      </c>
      <c r="E2206" s="85" t="s">
        <v>6595</v>
      </c>
      <c r="F2206" s="83">
        <v>95</v>
      </c>
    </row>
    <row r="2207" spans="2:6">
      <c r="B2207" s="81" t="s">
        <v>10405</v>
      </c>
      <c r="C2207" s="81" t="s">
        <v>12985</v>
      </c>
      <c r="D2207" s="82" t="s">
        <v>7750</v>
      </c>
      <c r="E2207" s="85" t="s">
        <v>6595</v>
      </c>
      <c r="F2207" s="83">
        <v>38.090000000000003</v>
      </c>
    </row>
    <row r="2208" spans="2:6">
      <c r="B2208" s="81" t="s">
        <v>10406</v>
      </c>
      <c r="C2208" s="81" t="s">
        <v>12986</v>
      </c>
      <c r="D2208" s="82" t="s">
        <v>7751</v>
      </c>
      <c r="E2208" s="85" t="s">
        <v>6462</v>
      </c>
      <c r="F2208" s="83">
        <v>246.85</v>
      </c>
    </row>
    <row r="2209" spans="2:6">
      <c r="B2209" s="81" t="s">
        <v>10407</v>
      </c>
      <c r="C2209" s="81" t="s">
        <v>12987</v>
      </c>
      <c r="D2209" s="82" t="s">
        <v>7752</v>
      </c>
      <c r="E2209" s="85" t="s">
        <v>6462</v>
      </c>
      <c r="F2209" s="83">
        <v>320.16000000000003</v>
      </c>
    </row>
    <row r="2210" spans="2:6">
      <c r="B2210" s="81" t="s">
        <v>10408</v>
      </c>
      <c r="C2210" s="81" t="s">
        <v>12988</v>
      </c>
      <c r="D2210" s="82" t="s">
        <v>7753</v>
      </c>
      <c r="E2210" s="85" t="s">
        <v>6462</v>
      </c>
      <c r="F2210" s="83">
        <v>152.41999999999999</v>
      </c>
    </row>
    <row r="2211" spans="2:6">
      <c r="B2211" s="81" t="s">
        <v>10409</v>
      </c>
      <c r="C2211" s="81" t="s">
        <v>12989</v>
      </c>
      <c r="D2211" s="82" t="s">
        <v>7754</v>
      </c>
      <c r="E2211" s="85" t="s">
        <v>6462</v>
      </c>
      <c r="F2211" s="83">
        <v>175.1</v>
      </c>
    </row>
    <row r="2212" spans="2:6">
      <c r="B2212" s="81" t="s">
        <v>10410</v>
      </c>
      <c r="C2212" s="81" t="s">
        <v>12990</v>
      </c>
      <c r="D2212" s="82" t="s">
        <v>7755</v>
      </c>
      <c r="E2212" s="85" t="s">
        <v>6462</v>
      </c>
      <c r="F2212" s="83">
        <v>215.98</v>
      </c>
    </row>
    <row r="2213" spans="2:6">
      <c r="B2213" s="81" t="s">
        <v>10411</v>
      </c>
      <c r="C2213" s="81" t="s">
        <v>12991</v>
      </c>
      <c r="D2213" s="82" t="s">
        <v>7756</v>
      </c>
      <c r="E2213" s="85" t="s">
        <v>6595</v>
      </c>
      <c r="F2213" s="83">
        <v>84.83</v>
      </c>
    </row>
    <row r="2214" spans="2:6">
      <c r="B2214" s="81" t="s">
        <v>10412</v>
      </c>
      <c r="C2214" s="81" t="s">
        <v>12992</v>
      </c>
      <c r="D2214" s="82" t="s">
        <v>7757</v>
      </c>
      <c r="E2214" s="85" t="s">
        <v>6595</v>
      </c>
      <c r="F2214" s="83">
        <v>65</v>
      </c>
    </row>
    <row r="2215" spans="2:6">
      <c r="B2215" s="81" t="s">
        <v>10413</v>
      </c>
      <c r="C2215" s="81" t="s">
        <v>12993</v>
      </c>
      <c r="D2215" s="82" t="s">
        <v>7758</v>
      </c>
      <c r="E2215" s="85" t="s">
        <v>6595</v>
      </c>
      <c r="F2215" s="83">
        <v>74.5</v>
      </c>
    </row>
    <row r="2216" spans="2:6">
      <c r="B2216" s="81" t="s">
        <v>10414</v>
      </c>
      <c r="C2216" s="81" t="s">
        <v>12994</v>
      </c>
      <c r="D2216" s="82" t="s">
        <v>7759</v>
      </c>
      <c r="E2216" s="85" t="s">
        <v>6462</v>
      </c>
      <c r="F2216" s="83">
        <v>79.12</v>
      </c>
    </row>
    <row r="2217" spans="2:6">
      <c r="B2217" s="81" t="s">
        <v>10415</v>
      </c>
      <c r="C2217" s="81" t="s">
        <v>12995</v>
      </c>
      <c r="D2217" s="82" t="s">
        <v>7760</v>
      </c>
      <c r="E2217" s="85" t="s">
        <v>6462</v>
      </c>
      <c r="F2217" s="83">
        <v>86.33</v>
      </c>
    </row>
    <row r="2218" spans="2:6">
      <c r="B2218" s="81" t="s">
        <v>10416</v>
      </c>
      <c r="C2218" s="81" t="s">
        <v>12996</v>
      </c>
      <c r="D2218" s="82" t="s">
        <v>7761</v>
      </c>
      <c r="E2218" s="85" t="s">
        <v>6462</v>
      </c>
      <c r="F2218" s="83">
        <v>104.01</v>
      </c>
    </row>
    <row r="2219" spans="2:6">
      <c r="B2219" s="81" t="s">
        <v>10417</v>
      </c>
      <c r="C2219" s="81" t="s">
        <v>12997</v>
      </c>
      <c r="D2219" s="82" t="s">
        <v>7762</v>
      </c>
      <c r="E2219" s="85" t="s">
        <v>6462</v>
      </c>
      <c r="F2219" s="83">
        <v>110.27</v>
      </c>
    </row>
    <row r="2220" spans="2:6">
      <c r="B2220" s="81" t="s">
        <v>10418</v>
      </c>
      <c r="C2220" s="81" t="s">
        <v>12998</v>
      </c>
      <c r="D2220" s="82" t="s">
        <v>7763</v>
      </c>
      <c r="E2220" s="85" t="s">
        <v>6462</v>
      </c>
      <c r="F2220" s="83">
        <v>147.56</v>
      </c>
    </row>
    <row r="2221" spans="2:6">
      <c r="B2221" s="81" t="s">
        <v>10419</v>
      </c>
      <c r="C2221" s="81" t="s">
        <v>12999</v>
      </c>
      <c r="D2221" s="82" t="s">
        <v>7764</v>
      </c>
      <c r="E2221" s="85" t="s">
        <v>25</v>
      </c>
      <c r="F2221" s="83">
        <v>225.9</v>
      </c>
    </row>
    <row r="2222" spans="2:6">
      <c r="B2222" s="81" t="s">
        <v>10420</v>
      </c>
      <c r="C2222" s="81" t="s">
        <v>13000</v>
      </c>
      <c r="D2222" s="82" t="s">
        <v>7765</v>
      </c>
      <c r="E2222" s="85" t="s">
        <v>6462</v>
      </c>
      <c r="F2222" s="83">
        <v>97.35</v>
      </c>
    </row>
    <row r="2223" spans="2:6">
      <c r="B2223" s="81" t="s">
        <v>10421</v>
      </c>
      <c r="C2223" s="81" t="s">
        <v>13001</v>
      </c>
      <c r="D2223" s="82" t="s">
        <v>7766</v>
      </c>
      <c r="E2223" s="85" t="s">
        <v>6462</v>
      </c>
      <c r="F2223" s="83">
        <v>119.35</v>
      </c>
    </row>
    <row r="2224" spans="2:6">
      <c r="B2224" s="81" t="s">
        <v>10422</v>
      </c>
      <c r="C2224" s="81" t="s">
        <v>13002</v>
      </c>
      <c r="D2224" s="82" t="s">
        <v>7767</v>
      </c>
      <c r="E2224" s="85" t="s">
        <v>6462</v>
      </c>
      <c r="F2224" s="83">
        <v>136.75</v>
      </c>
    </row>
    <row r="2225" spans="2:6">
      <c r="B2225" s="81" t="s">
        <v>10423</v>
      </c>
      <c r="C2225" s="81" t="s">
        <v>13003</v>
      </c>
      <c r="D2225" s="82" t="s">
        <v>7768</v>
      </c>
      <c r="E2225" s="85" t="s">
        <v>6462</v>
      </c>
      <c r="F2225" s="83">
        <v>153.85</v>
      </c>
    </row>
    <row r="2226" spans="2:6">
      <c r="B2226" s="81" t="s">
        <v>10424</v>
      </c>
      <c r="C2226" s="81" t="s">
        <v>13004</v>
      </c>
      <c r="D2226" s="82" t="s">
        <v>7769</v>
      </c>
      <c r="E2226" s="85" t="s">
        <v>6462</v>
      </c>
      <c r="F2226" s="83">
        <v>162.65</v>
      </c>
    </row>
    <row r="2227" spans="2:6">
      <c r="B2227" s="81" t="s">
        <v>10425</v>
      </c>
      <c r="C2227" s="81" t="s">
        <v>13005</v>
      </c>
      <c r="D2227" s="82" t="s">
        <v>7770</v>
      </c>
      <c r="E2227" s="85" t="s">
        <v>6462</v>
      </c>
      <c r="F2227" s="83">
        <v>181.35</v>
      </c>
    </row>
    <row r="2228" spans="2:6">
      <c r="B2228" s="81" t="s">
        <v>10426</v>
      </c>
      <c r="C2228" s="81" t="s">
        <v>13006</v>
      </c>
      <c r="D2228" s="82" t="s">
        <v>7771</v>
      </c>
      <c r="E2228" s="85" t="s">
        <v>6462</v>
      </c>
      <c r="F2228" s="83">
        <v>234.35</v>
      </c>
    </row>
    <row r="2229" spans="2:6">
      <c r="B2229" s="81" t="s">
        <v>10427</v>
      </c>
      <c r="C2229" s="81" t="s">
        <v>13007</v>
      </c>
      <c r="D2229" s="82" t="s">
        <v>7772</v>
      </c>
      <c r="E2229" s="85" t="s">
        <v>6462</v>
      </c>
      <c r="F2229" s="83">
        <v>89.52</v>
      </c>
    </row>
    <row r="2230" spans="2:6">
      <c r="B2230" s="81" t="s">
        <v>10428</v>
      </c>
      <c r="C2230" s="81" t="s">
        <v>13008</v>
      </c>
      <c r="D2230" s="82" t="s">
        <v>7773</v>
      </c>
      <c r="E2230" s="85" t="s">
        <v>6462</v>
      </c>
      <c r="F2230" s="83">
        <v>93.92</v>
      </c>
    </row>
    <row r="2231" spans="2:6">
      <c r="B2231" s="81" t="s">
        <v>10429</v>
      </c>
      <c r="C2231" s="81" t="s">
        <v>13009</v>
      </c>
      <c r="D2231" s="82" t="s">
        <v>7774</v>
      </c>
      <c r="E2231" s="85" t="s">
        <v>6462</v>
      </c>
      <c r="F2231" s="83">
        <v>104.92</v>
      </c>
    </row>
    <row r="2232" spans="2:6">
      <c r="B2232" s="81" t="s">
        <v>10430</v>
      </c>
      <c r="C2232" s="81" t="s">
        <v>13010</v>
      </c>
      <c r="D2232" s="82" t="s">
        <v>7775</v>
      </c>
      <c r="E2232" s="85" t="s">
        <v>6462</v>
      </c>
      <c r="F2232" s="83">
        <v>111.52</v>
      </c>
    </row>
    <row r="2233" spans="2:6">
      <c r="B2233" s="81" t="s">
        <v>10431</v>
      </c>
      <c r="C2233" s="81" t="s">
        <v>13011</v>
      </c>
      <c r="D2233" s="82" t="s">
        <v>7776</v>
      </c>
      <c r="E2233" s="85" t="s">
        <v>6462</v>
      </c>
      <c r="F2233" s="83">
        <v>124.08</v>
      </c>
    </row>
    <row r="2234" spans="2:6">
      <c r="B2234" s="81" t="s">
        <v>10432</v>
      </c>
      <c r="C2234" s="81" t="s">
        <v>13012</v>
      </c>
      <c r="D2234" s="82" t="s">
        <v>7777</v>
      </c>
      <c r="E2234" s="85" t="s">
        <v>6462</v>
      </c>
      <c r="F2234" s="83">
        <v>140.58000000000001</v>
      </c>
    </row>
    <row r="2235" spans="2:6">
      <c r="B2235" s="81" t="s">
        <v>10433</v>
      </c>
      <c r="C2235" s="81" t="s">
        <v>13013</v>
      </c>
      <c r="D2235" s="82" t="s">
        <v>7778</v>
      </c>
      <c r="E2235" s="85" t="s">
        <v>6462</v>
      </c>
      <c r="F2235" s="83">
        <v>157.85</v>
      </c>
    </row>
    <row r="2236" spans="2:6">
      <c r="B2236" s="81" t="s">
        <v>10434</v>
      </c>
      <c r="C2236" s="81" t="s">
        <v>13014</v>
      </c>
      <c r="D2236" s="82" t="s">
        <v>7779</v>
      </c>
      <c r="E2236" s="85" t="s">
        <v>6462</v>
      </c>
      <c r="F2236" s="83">
        <v>225.61</v>
      </c>
    </row>
    <row r="2237" spans="2:6">
      <c r="B2237" s="81" t="s">
        <v>10435</v>
      </c>
      <c r="C2237" s="81" t="s">
        <v>13015</v>
      </c>
      <c r="D2237" s="82" t="s">
        <v>7780</v>
      </c>
      <c r="E2237" s="85" t="s">
        <v>6462</v>
      </c>
      <c r="F2237" s="83">
        <v>107.36</v>
      </c>
    </row>
    <row r="2238" spans="2:6">
      <c r="B2238" s="81" t="s">
        <v>10436</v>
      </c>
      <c r="C2238" s="81" t="s">
        <v>13016</v>
      </c>
      <c r="D2238" s="82" t="s">
        <v>7781</v>
      </c>
      <c r="E2238" s="85" t="s">
        <v>6462</v>
      </c>
      <c r="F2238" s="83">
        <v>254.87</v>
      </c>
    </row>
    <row r="2239" spans="2:6">
      <c r="B2239" s="81" t="s">
        <v>10437</v>
      </c>
      <c r="C2239" s="81" t="s">
        <v>13017</v>
      </c>
      <c r="D2239" s="82" t="s">
        <v>7782</v>
      </c>
      <c r="E2239" s="85" t="s">
        <v>6462</v>
      </c>
      <c r="F2239" s="83">
        <v>121.99</v>
      </c>
    </row>
    <row r="2240" spans="2:6">
      <c r="B2240" s="81" t="s">
        <v>10438</v>
      </c>
      <c r="C2240" s="81" t="s">
        <v>13018</v>
      </c>
      <c r="D2240" s="82" t="s">
        <v>7783</v>
      </c>
      <c r="E2240" s="85" t="s">
        <v>6462</v>
      </c>
      <c r="F2240" s="83">
        <v>275.77</v>
      </c>
    </row>
    <row r="2241" spans="2:6">
      <c r="B2241" s="81" t="s">
        <v>10439</v>
      </c>
      <c r="C2241" s="81" t="s">
        <v>13019</v>
      </c>
      <c r="D2241" s="82" t="s">
        <v>7784</v>
      </c>
      <c r="E2241" s="85" t="s">
        <v>6462</v>
      </c>
      <c r="F2241" s="83">
        <v>132.44</v>
      </c>
    </row>
    <row r="2242" spans="2:6">
      <c r="B2242" s="81" t="s">
        <v>10440</v>
      </c>
      <c r="C2242" s="81" t="s">
        <v>13020</v>
      </c>
      <c r="D2242" s="82" t="s">
        <v>7785</v>
      </c>
      <c r="E2242" s="85" t="s">
        <v>6462</v>
      </c>
      <c r="F2242" s="83">
        <v>309.20999999999998</v>
      </c>
    </row>
    <row r="2243" spans="2:6">
      <c r="B2243" s="81" t="s">
        <v>10441</v>
      </c>
      <c r="C2243" s="81" t="s">
        <v>13021</v>
      </c>
      <c r="D2243" s="82" t="s">
        <v>7786</v>
      </c>
      <c r="E2243" s="85" t="s">
        <v>6462</v>
      </c>
      <c r="F2243" s="83">
        <v>149.16</v>
      </c>
    </row>
    <row r="2244" spans="2:6">
      <c r="B2244" s="81" t="s">
        <v>10442</v>
      </c>
      <c r="C2244" s="81" t="s">
        <v>13022</v>
      </c>
      <c r="D2244" s="82" t="s">
        <v>7787</v>
      </c>
      <c r="E2244" s="85" t="s">
        <v>6462</v>
      </c>
      <c r="F2244" s="83">
        <v>359.37</v>
      </c>
    </row>
    <row r="2245" spans="2:6">
      <c r="B2245" s="81" t="s">
        <v>10443</v>
      </c>
      <c r="C2245" s="81" t="s">
        <v>13023</v>
      </c>
      <c r="D2245" s="82" t="s">
        <v>7788</v>
      </c>
      <c r="E2245" s="85" t="s">
        <v>6462</v>
      </c>
      <c r="F2245" s="83">
        <v>174.24</v>
      </c>
    </row>
    <row r="2246" spans="2:6">
      <c r="B2246" s="81" t="s">
        <v>10444</v>
      </c>
      <c r="C2246" s="81" t="s">
        <v>13024</v>
      </c>
      <c r="D2246" s="82" t="s">
        <v>7789</v>
      </c>
      <c r="E2246" s="85" t="s">
        <v>6462</v>
      </c>
      <c r="F2246" s="83">
        <v>40</v>
      </c>
    </row>
    <row r="2247" spans="2:6">
      <c r="B2247" s="81" t="s">
        <v>10445</v>
      </c>
      <c r="C2247" s="81" t="s">
        <v>13025</v>
      </c>
      <c r="D2247" s="82" t="s">
        <v>7790</v>
      </c>
      <c r="E2247" s="85" t="s">
        <v>6462</v>
      </c>
      <c r="F2247" s="83">
        <v>50</v>
      </c>
    </row>
    <row r="2248" spans="2:6">
      <c r="B2248" s="81" t="s">
        <v>10446</v>
      </c>
      <c r="C2248" s="81" t="s">
        <v>13026</v>
      </c>
      <c r="D2248" s="82" t="s">
        <v>7791</v>
      </c>
      <c r="E2248" s="85" t="s">
        <v>6462</v>
      </c>
      <c r="F2248" s="83">
        <v>60</v>
      </c>
    </row>
    <row r="2249" spans="2:6">
      <c r="B2249" s="81" t="s">
        <v>10447</v>
      </c>
      <c r="C2249" s="81" t="s">
        <v>13027</v>
      </c>
      <c r="D2249" s="82" t="s">
        <v>7792</v>
      </c>
      <c r="E2249" s="85" t="s">
        <v>6462</v>
      </c>
      <c r="F2249" s="83">
        <v>80</v>
      </c>
    </row>
    <row r="2250" spans="2:6">
      <c r="B2250" s="81" t="s">
        <v>10448</v>
      </c>
      <c r="C2250" s="81" t="s">
        <v>13028</v>
      </c>
      <c r="D2250" s="82" t="s">
        <v>7793</v>
      </c>
      <c r="E2250" s="85" t="s">
        <v>7794</v>
      </c>
      <c r="F2250" s="83">
        <v>1000</v>
      </c>
    </row>
    <row r="2251" spans="2:6">
      <c r="B2251" s="81" t="s">
        <v>10449</v>
      </c>
      <c r="C2251" s="81" t="s">
        <v>13029</v>
      </c>
      <c r="D2251" s="82" t="s">
        <v>7795</v>
      </c>
      <c r="E2251" s="85" t="s">
        <v>7794</v>
      </c>
      <c r="F2251" s="83">
        <v>1500</v>
      </c>
    </row>
    <row r="2252" spans="2:6">
      <c r="B2252" s="81" t="s">
        <v>10450</v>
      </c>
      <c r="C2252" s="81" t="s">
        <v>13030</v>
      </c>
      <c r="D2252" s="82" t="s">
        <v>7796</v>
      </c>
      <c r="E2252" s="85" t="s">
        <v>7794</v>
      </c>
      <c r="F2252" s="83">
        <v>6500</v>
      </c>
    </row>
    <row r="2253" spans="2:6" ht="27">
      <c r="B2253" s="81" t="s">
        <v>10451</v>
      </c>
      <c r="C2253" s="81" t="s">
        <v>13031</v>
      </c>
      <c r="D2253" s="82" t="s">
        <v>7797</v>
      </c>
      <c r="E2253" s="85" t="s">
        <v>7794</v>
      </c>
      <c r="F2253" s="83">
        <v>9000</v>
      </c>
    </row>
    <row r="2254" spans="2:6">
      <c r="B2254" s="81" t="s">
        <v>10452</v>
      </c>
      <c r="C2254" s="81" t="s">
        <v>13032</v>
      </c>
      <c r="D2254" s="82" t="s">
        <v>7798</v>
      </c>
      <c r="E2254" s="85" t="s">
        <v>7794</v>
      </c>
      <c r="F2254" s="83">
        <v>5000</v>
      </c>
    </row>
    <row r="2255" spans="2:6" ht="27">
      <c r="B2255" s="81" t="s">
        <v>10453</v>
      </c>
      <c r="C2255" s="81" t="s">
        <v>13033</v>
      </c>
      <c r="D2255" s="82" t="s">
        <v>7799</v>
      </c>
      <c r="E2255" s="85" t="s">
        <v>7794</v>
      </c>
      <c r="F2255" s="83">
        <v>6500</v>
      </c>
    </row>
    <row r="2256" spans="2:6">
      <c r="B2256" s="81" t="s">
        <v>10454</v>
      </c>
      <c r="C2256" s="81" t="s">
        <v>13034</v>
      </c>
      <c r="D2256" s="82" t="s">
        <v>7800</v>
      </c>
      <c r="E2256" s="85" t="s">
        <v>7794</v>
      </c>
      <c r="F2256" s="83">
        <v>10000</v>
      </c>
    </row>
    <row r="2257" spans="2:6" ht="27">
      <c r="B2257" s="81" t="s">
        <v>10455</v>
      </c>
      <c r="C2257" s="81" t="s">
        <v>13035</v>
      </c>
      <c r="D2257" s="82" t="s">
        <v>7801</v>
      </c>
      <c r="E2257" s="85" t="s">
        <v>7794</v>
      </c>
      <c r="F2257" s="83">
        <v>13500</v>
      </c>
    </row>
    <row r="2258" spans="2:6" ht="27">
      <c r="B2258" s="81" t="s">
        <v>10456</v>
      </c>
      <c r="C2258" s="81" t="s">
        <v>13036</v>
      </c>
      <c r="D2258" s="82" t="s">
        <v>7802</v>
      </c>
      <c r="E2258" s="85" t="s">
        <v>7794</v>
      </c>
      <c r="F2258" s="83">
        <v>9000</v>
      </c>
    </row>
    <row r="2259" spans="2:6" ht="27">
      <c r="B2259" s="81" t="s">
        <v>10457</v>
      </c>
      <c r="C2259" s="81" t="s">
        <v>13037</v>
      </c>
      <c r="D2259" s="82" t="s">
        <v>7803</v>
      </c>
      <c r="E2259" s="85" t="s">
        <v>7794</v>
      </c>
      <c r="F2259" s="83">
        <v>12000</v>
      </c>
    </row>
    <row r="2260" spans="2:6">
      <c r="B2260" s="81" t="s">
        <v>10458</v>
      </c>
      <c r="C2260" s="81" t="s">
        <v>13038</v>
      </c>
      <c r="D2260" s="82" t="s">
        <v>7804</v>
      </c>
      <c r="E2260" s="85" t="s">
        <v>7794</v>
      </c>
      <c r="F2260" s="83">
        <v>6500</v>
      </c>
    </row>
    <row r="2261" spans="2:6">
      <c r="B2261" s="81" t="s">
        <v>10459</v>
      </c>
      <c r="C2261" s="81" t="s">
        <v>13039</v>
      </c>
      <c r="D2261" s="82" t="s">
        <v>7805</v>
      </c>
      <c r="E2261" s="85" t="s">
        <v>7794</v>
      </c>
      <c r="F2261" s="83">
        <v>9000</v>
      </c>
    </row>
    <row r="2262" spans="2:6">
      <c r="B2262" s="81" t="s">
        <v>10460</v>
      </c>
      <c r="C2262" s="81" t="s">
        <v>13040</v>
      </c>
      <c r="D2262" s="82" t="s">
        <v>7806</v>
      </c>
      <c r="E2262" s="85" t="s">
        <v>6462</v>
      </c>
      <c r="F2262" s="83">
        <v>15.38</v>
      </c>
    </row>
    <row r="2263" spans="2:6">
      <c r="B2263" s="81" t="s">
        <v>10461</v>
      </c>
      <c r="C2263" s="81" t="s">
        <v>13041</v>
      </c>
      <c r="D2263" s="82" t="s">
        <v>7807</v>
      </c>
      <c r="E2263" s="85" t="s">
        <v>6462</v>
      </c>
      <c r="F2263" s="83">
        <v>20.07</v>
      </c>
    </row>
    <row r="2264" spans="2:6">
      <c r="B2264" s="81" t="s">
        <v>10462</v>
      </c>
      <c r="C2264" s="81" t="s">
        <v>13042</v>
      </c>
      <c r="D2264" s="82" t="s">
        <v>7808</v>
      </c>
      <c r="E2264" s="85" t="s">
        <v>6462</v>
      </c>
      <c r="F2264" s="83">
        <v>26.76</v>
      </c>
    </row>
    <row r="2265" spans="2:6">
      <c r="B2265" s="81" t="s">
        <v>10463</v>
      </c>
      <c r="C2265" s="81" t="s">
        <v>13043</v>
      </c>
      <c r="D2265" s="82" t="s">
        <v>7809</v>
      </c>
      <c r="E2265" s="85" t="s">
        <v>6462</v>
      </c>
      <c r="F2265" s="83">
        <v>40.14</v>
      </c>
    </row>
    <row r="2266" spans="2:6">
      <c r="B2266" s="81" t="s">
        <v>10464</v>
      </c>
      <c r="C2266" s="81" t="s">
        <v>13044</v>
      </c>
      <c r="D2266" s="82" t="s">
        <v>7810</v>
      </c>
      <c r="E2266" s="85" t="s">
        <v>6462</v>
      </c>
      <c r="F2266" s="83">
        <v>20</v>
      </c>
    </row>
    <row r="2267" spans="2:6">
      <c r="B2267" s="81" t="s">
        <v>10465</v>
      </c>
      <c r="C2267" s="81" t="s">
        <v>13045</v>
      </c>
      <c r="D2267" s="82" t="s">
        <v>7811</v>
      </c>
      <c r="E2267" s="85" t="s">
        <v>6462</v>
      </c>
      <c r="F2267" s="83">
        <v>27.5</v>
      </c>
    </row>
    <row r="2268" spans="2:6">
      <c r="B2268" s="81" t="s">
        <v>10466</v>
      </c>
      <c r="C2268" s="81" t="s">
        <v>13046</v>
      </c>
      <c r="D2268" s="82" t="s">
        <v>7812</v>
      </c>
      <c r="E2268" s="85" t="s">
        <v>6462</v>
      </c>
      <c r="F2268" s="83">
        <v>31.5</v>
      </c>
    </row>
    <row r="2269" spans="2:6">
      <c r="B2269" s="81" t="s">
        <v>10467</v>
      </c>
      <c r="C2269" s="81" t="s">
        <v>13047</v>
      </c>
      <c r="D2269" s="82" t="s">
        <v>7813</v>
      </c>
      <c r="E2269" s="85" t="s">
        <v>6462</v>
      </c>
      <c r="F2269" s="83">
        <v>37.5</v>
      </c>
    </row>
    <row r="2270" spans="2:6">
      <c r="B2270" s="81" t="s">
        <v>10468</v>
      </c>
      <c r="C2270" s="81" t="s">
        <v>13048</v>
      </c>
      <c r="D2270" s="82" t="s">
        <v>7814</v>
      </c>
      <c r="E2270" s="85" t="s">
        <v>6462</v>
      </c>
      <c r="F2270" s="83">
        <v>40</v>
      </c>
    </row>
    <row r="2271" spans="2:6">
      <c r="B2271" s="77" t="s">
        <v>10469</v>
      </c>
      <c r="C2271" s="78" t="s">
        <v>13049</v>
      </c>
      <c r="D2271" s="79" t="s">
        <v>7815</v>
      </c>
      <c r="E2271" s="78" t="s">
        <v>6462</v>
      </c>
      <c r="F2271" s="83">
        <v>47.5</v>
      </c>
    </row>
    <row r="2272" spans="2:6">
      <c r="B2272" s="81" t="s">
        <v>10470</v>
      </c>
      <c r="C2272" s="81" t="s">
        <v>13050</v>
      </c>
      <c r="D2272" s="82" t="s">
        <v>7816</v>
      </c>
      <c r="E2272" s="85" t="s">
        <v>6595</v>
      </c>
      <c r="F2272" s="83">
        <v>230</v>
      </c>
    </row>
    <row r="2273" spans="2:6">
      <c r="B2273" s="81" t="s">
        <v>10471</v>
      </c>
      <c r="C2273" s="81" t="s">
        <v>13051</v>
      </c>
      <c r="D2273" s="82" t="s">
        <v>7817</v>
      </c>
      <c r="E2273" s="85" t="s">
        <v>6595</v>
      </c>
      <c r="F2273" s="83">
        <v>165</v>
      </c>
    </row>
    <row r="2274" spans="2:6">
      <c r="B2274" s="81">
        <v>331</v>
      </c>
      <c r="C2274" s="81" t="s">
        <v>6590</v>
      </c>
      <c r="D2274" s="82" t="s">
        <v>7818</v>
      </c>
      <c r="E2274" s="85"/>
      <c r="F2274" s="83"/>
    </row>
    <row r="2275" spans="2:6" ht="27">
      <c r="B2275" s="81" t="s">
        <v>10472</v>
      </c>
      <c r="C2275" s="81" t="s">
        <v>13052</v>
      </c>
      <c r="D2275" s="82" t="s">
        <v>7819</v>
      </c>
      <c r="E2275" s="85" t="s">
        <v>25</v>
      </c>
      <c r="F2275" s="83">
        <v>301.23</v>
      </c>
    </row>
    <row r="2276" spans="2:6" ht="27">
      <c r="B2276" s="81" t="s">
        <v>10473</v>
      </c>
      <c r="C2276" s="81" t="s">
        <v>13053</v>
      </c>
      <c r="D2276" s="82" t="s">
        <v>7820</v>
      </c>
      <c r="E2276" s="85" t="s">
        <v>25</v>
      </c>
      <c r="F2276" s="83">
        <v>266.14</v>
      </c>
    </row>
    <row r="2277" spans="2:6" ht="27">
      <c r="B2277" s="81" t="s">
        <v>10474</v>
      </c>
      <c r="C2277" s="81" t="s">
        <v>13054</v>
      </c>
      <c r="D2277" s="82" t="s">
        <v>7821</v>
      </c>
      <c r="E2277" s="85" t="s">
        <v>25</v>
      </c>
      <c r="F2277" s="83">
        <v>258.27</v>
      </c>
    </row>
    <row r="2278" spans="2:6" ht="27">
      <c r="B2278" s="81" t="s">
        <v>17098</v>
      </c>
      <c r="C2278" s="81" t="s">
        <v>6590</v>
      </c>
      <c r="D2278" s="82" t="s">
        <v>17099</v>
      </c>
      <c r="E2278" s="85" t="s">
        <v>6284</v>
      </c>
      <c r="F2278" s="83">
        <v>40.44</v>
      </c>
    </row>
    <row r="2279" spans="2:6" ht="27">
      <c r="B2279" s="81" t="s">
        <v>10475</v>
      </c>
      <c r="C2279" s="81" t="s">
        <v>13055</v>
      </c>
      <c r="D2279" s="82" t="s">
        <v>7822</v>
      </c>
      <c r="E2279" s="85" t="s">
        <v>6284</v>
      </c>
      <c r="F2279" s="83">
        <v>38.450000000000003</v>
      </c>
    </row>
    <row r="2280" spans="2:6">
      <c r="B2280" s="81" t="s">
        <v>10476</v>
      </c>
      <c r="C2280" s="81" t="s">
        <v>13056</v>
      </c>
      <c r="D2280" s="82" t="s">
        <v>7823</v>
      </c>
      <c r="E2280" s="85" t="s">
        <v>6284</v>
      </c>
      <c r="F2280" s="83">
        <v>39.020000000000003</v>
      </c>
    </row>
    <row r="2281" spans="2:6" ht="27">
      <c r="B2281" s="81" t="s">
        <v>10477</v>
      </c>
      <c r="C2281" s="81" t="s">
        <v>13057</v>
      </c>
      <c r="D2281" s="82" t="s">
        <v>7824</v>
      </c>
      <c r="E2281" s="85" t="s">
        <v>25</v>
      </c>
      <c r="F2281" s="83">
        <v>400.48</v>
      </c>
    </row>
    <row r="2282" spans="2:6" ht="27">
      <c r="B2282" s="81" t="s">
        <v>10478</v>
      </c>
      <c r="C2282" s="81" t="s">
        <v>13058</v>
      </c>
      <c r="D2282" s="82" t="s">
        <v>7825</v>
      </c>
      <c r="E2282" s="85" t="s">
        <v>25</v>
      </c>
      <c r="F2282" s="83">
        <v>409.94</v>
      </c>
    </row>
    <row r="2283" spans="2:6" ht="27">
      <c r="B2283" s="81" t="s">
        <v>10479</v>
      </c>
      <c r="C2283" s="81" t="s">
        <v>13059</v>
      </c>
      <c r="D2283" s="82" t="s">
        <v>7826</v>
      </c>
      <c r="E2283" s="85" t="s">
        <v>25</v>
      </c>
      <c r="F2283" s="83">
        <v>431.79</v>
      </c>
    </row>
    <row r="2284" spans="2:6" ht="27">
      <c r="B2284" s="81" t="s">
        <v>10480</v>
      </c>
      <c r="C2284" s="81" t="s">
        <v>13060</v>
      </c>
      <c r="D2284" s="82" t="s">
        <v>7827</v>
      </c>
      <c r="E2284" s="85" t="s">
        <v>25</v>
      </c>
      <c r="F2284" s="83">
        <v>440.79</v>
      </c>
    </row>
    <row r="2285" spans="2:6" ht="27">
      <c r="B2285" s="81" t="s">
        <v>10481</v>
      </c>
      <c r="C2285" s="81" t="s">
        <v>13061</v>
      </c>
      <c r="D2285" s="82" t="s">
        <v>7828</v>
      </c>
      <c r="E2285" s="85" t="s">
        <v>25</v>
      </c>
      <c r="F2285" s="83">
        <v>459.48</v>
      </c>
    </row>
    <row r="2286" spans="2:6" ht="27">
      <c r="B2286" s="81" t="s">
        <v>10482</v>
      </c>
      <c r="C2286" s="81" t="s">
        <v>13062</v>
      </c>
      <c r="D2286" s="82" t="s">
        <v>7829</v>
      </c>
      <c r="E2286" s="85" t="s">
        <v>25</v>
      </c>
      <c r="F2286" s="83">
        <v>320.87</v>
      </c>
    </row>
    <row r="2287" spans="2:6" ht="40.5">
      <c r="B2287" s="81" t="s">
        <v>10483</v>
      </c>
      <c r="C2287" s="81" t="s">
        <v>13063</v>
      </c>
      <c r="D2287" s="82" t="s">
        <v>7830</v>
      </c>
      <c r="E2287" s="85" t="s">
        <v>25</v>
      </c>
      <c r="F2287" s="83">
        <v>358.48</v>
      </c>
    </row>
    <row r="2288" spans="2:6" ht="27">
      <c r="B2288" s="81" t="s">
        <v>10484</v>
      </c>
      <c r="C2288" s="81" t="s">
        <v>13064</v>
      </c>
      <c r="D2288" s="82" t="s">
        <v>7831</v>
      </c>
      <c r="E2288" s="85" t="s">
        <v>25</v>
      </c>
      <c r="F2288" s="83">
        <v>326.75</v>
      </c>
    </row>
    <row r="2289" spans="2:6" ht="27">
      <c r="B2289" s="81" t="s">
        <v>10485</v>
      </c>
      <c r="C2289" s="81" t="s">
        <v>13065</v>
      </c>
      <c r="D2289" s="82" t="s">
        <v>7832</v>
      </c>
      <c r="E2289" s="85" t="s">
        <v>25</v>
      </c>
      <c r="F2289" s="83">
        <v>346.74</v>
      </c>
    </row>
    <row r="2290" spans="2:6" ht="27">
      <c r="B2290" s="81" t="s">
        <v>10486</v>
      </c>
      <c r="C2290" s="81" t="s">
        <v>13066</v>
      </c>
      <c r="D2290" s="82" t="s">
        <v>7833</v>
      </c>
      <c r="E2290" s="85" t="s">
        <v>25</v>
      </c>
      <c r="F2290" s="83">
        <v>368.5</v>
      </c>
    </row>
    <row r="2291" spans="2:6" ht="27">
      <c r="B2291" s="81" t="s">
        <v>10487</v>
      </c>
      <c r="C2291" s="81" t="s">
        <v>13067</v>
      </c>
      <c r="D2291" s="82" t="s">
        <v>7834</v>
      </c>
      <c r="E2291" s="85" t="s">
        <v>25</v>
      </c>
      <c r="F2291" s="83">
        <v>383.2</v>
      </c>
    </row>
    <row r="2292" spans="2:6" ht="27">
      <c r="B2292" s="81" t="s">
        <v>10488</v>
      </c>
      <c r="C2292" s="81" t="s">
        <v>13068</v>
      </c>
      <c r="D2292" s="82" t="s">
        <v>7835</v>
      </c>
      <c r="E2292" s="85" t="s">
        <v>25</v>
      </c>
      <c r="F2292" s="83">
        <v>328.65</v>
      </c>
    </row>
    <row r="2293" spans="2:6" ht="27">
      <c r="B2293" s="81" t="s">
        <v>10489</v>
      </c>
      <c r="C2293" s="81" t="s">
        <v>13069</v>
      </c>
      <c r="D2293" s="82" t="s">
        <v>7836</v>
      </c>
      <c r="E2293" s="85" t="s">
        <v>25</v>
      </c>
      <c r="F2293" s="83">
        <v>334.32</v>
      </c>
    </row>
    <row r="2294" spans="2:6" ht="27">
      <c r="B2294" s="81" t="s">
        <v>10490</v>
      </c>
      <c r="C2294" s="81" t="s">
        <v>13070</v>
      </c>
      <c r="D2294" s="82" t="s">
        <v>7837</v>
      </c>
      <c r="E2294" s="85" t="s">
        <v>25</v>
      </c>
      <c r="F2294" s="83">
        <v>353.6</v>
      </c>
    </row>
    <row r="2295" spans="2:6" ht="27">
      <c r="B2295" s="81" t="s">
        <v>10491</v>
      </c>
      <c r="C2295" s="81" t="s">
        <v>13071</v>
      </c>
      <c r="D2295" s="82" t="s">
        <v>7838</v>
      </c>
      <c r="E2295" s="85" t="s">
        <v>25</v>
      </c>
      <c r="F2295" s="83">
        <v>374.58</v>
      </c>
    </row>
    <row r="2296" spans="2:6" ht="27">
      <c r="B2296" s="81" t="s">
        <v>10492</v>
      </c>
      <c r="C2296" s="81" t="s">
        <v>13072</v>
      </c>
      <c r="D2296" s="82" t="s">
        <v>7839</v>
      </c>
      <c r="E2296" s="85" t="s">
        <v>25</v>
      </c>
      <c r="F2296" s="83">
        <v>388.75</v>
      </c>
    </row>
    <row r="2297" spans="2:6" ht="40.5">
      <c r="B2297" s="81" t="s">
        <v>10493</v>
      </c>
      <c r="C2297" s="81" t="s">
        <v>13073</v>
      </c>
      <c r="D2297" s="82" t="s">
        <v>7840</v>
      </c>
      <c r="E2297" s="85" t="s">
        <v>25</v>
      </c>
      <c r="F2297" s="83">
        <v>373.62</v>
      </c>
    </row>
    <row r="2298" spans="2:6" ht="27">
      <c r="B2298" s="81" t="s">
        <v>10494</v>
      </c>
      <c r="C2298" s="81" t="s">
        <v>13074</v>
      </c>
      <c r="D2298" s="82" t="s">
        <v>7841</v>
      </c>
      <c r="E2298" s="85" t="s">
        <v>25</v>
      </c>
      <c r="F2298" s="83">
        <v>383.83</v>
      </c>
    </row>
    <row r="2299" spans="2:6" ht="27">
      <c r="B2299" s="81" t="s">
        <v>10495</v>
      </c>
      <c r="C2299" s="81" t="s">
        <v>13075</v>
      </c>
      <c r="D2299" s="82" t="s">
        <v>7842</v>
      </c>
      <c r="E2299" s="85" t="s">
        <v>25</v>
      </c>
      <c r="F2299" s="83">
        <v>383.41</v>
      </c>
    </row>
    <row r="2300" spans="2:6" ht="27">
      <c r="B2300" s="81" t="s">
        <v>10496</v>
      </c>
      <c r="C2300" s="81" t="s">
        <v>13076</v>
      </c>
      <c r="D2300" s="82" t="s">
        <v>7843</v>
      </c>
      <c r="E2300" s="85" t="s">
        <v>25</v>
      </c>
      <c r="F2300" s="83">
        <v>395.19</v>
      </c>
    </row>
    <row r="2301" spans="2:6" ht="27">
      <c r="B2301" s="81" t="s">
        <v>10497</v>
      </c>
      <c r="C2301" s="81" t="s">
        <v>13077</v>
      </c>
      <c r="D2301" s="82" t="s">
        <v>7844</v>
      </c>
      <c r="E2301" s="85" t="s">
        <v>25</v>
      </c>
      <c r="F2301" s="83">
        <v>380.95</v>
      </c>
    </row>
    <row r="2302" spans="2:6" ht="27">
      <c r="B2302" s="81" t="s">
        <v>10498</v>
      </c>
      <c r="C2302" s="81" t="s">
        <v>13078</v>
      </c>
      <c r="D2302" s="82" t="s">
        <v>7845</v>
      </c>
      <c r="E2302" s="85" t="s">
        <v>25</v>
      </c>
      <c r="F2302" s="83">
        <v>304.83999999999997</v>
      </c>
    </row>
    <row r="2303" spans="2:6" ht="27">
      <c r="B2303" s="81" t="s">
        <v>10499</v>
      </c>
      <c r="C2303" s="81" t="s">
        <v>13079</v>
      </c>
      <c r="D2303" s="82" t="s">
        <v>7846</v>
      </c>
      <c r="E2303" s="85" t="s">
        <v>25</v>
      </c>
      <c r="F2303" s="83">
        <v>317.31</v>
      </c>
    </row>
    <row r="2304" spans="2:6">
      <c r="B2304" s="81" t="s">
        <v>10500</v>
      </c>
      <c r="C2304" s="81" t="s">
        <v>13080</v>
      </c>
      <c r="D2304" s="82" t="s">
        <v>7847</v>
      </c>
      <c r="E2304" s="85" t="s">
        <v>25</v>
      </c>
      <c r="F2304" s="83">
        <v>100.99</v>
      </c>
    </row>
    <row r="2305" spans="2:6">
      <c r="B2305" s="81" t="s">
        <v>10501</v>
      </c>
      <c r="C2305" s="81" t="s">
        <v>13081</v>
      </c>
      <c r="D2305" s="82" t="s">
        <v>7848</v>
      </c>
      <c r="E2305" s="85" t="s">
        <v>25</v>
      </c>
      <c r="F2305" s="83">
        <v>108.83</v>
      </c>
    </row>
    <row r="2306" spans="2:6">
      <c r="B2306" s="81" t="s">
        <v>10502</v>
      </c>
      <c r="C2306" s="81" t="s">
        <v>13082</v>
      </c>
      <c r="D2306" s="82" t="s">
        <v>7849</v>
      </c>
      <c r="E2306" s="85" t="s">
        <v>25</v>
      </c>
      <c r="F2306" s="83">
        <v>323.26</v>
      </c>
    </row>
    <row r="2307" spans="2:6">
      <c r="B2307" s="77">
        <v>332</v>
      </c>
      <c r="C2307" s="78" t="s">
        <v>6590</v>
      </c>
      <c r="D2307" s="79" t="s">
        <v>7850</v>
      </c>
      <c r="E2307" s="78"/>
      <c r="F2307" s="83"/>
    </row>
    <row r="2308" spans="2:6">
      <c r="B2308" s="81" t="s">
        <v>10503</v>
      </c>
      <c r="C2308" s="81" t="s">
        <v>13083</v>
      </c>
      <c r="D2308" s="84" t="s">
        <v>7851</v>
      </c>
      <c r="E2308" s="85" t="s">
        <v>6595</v>
      </c>
      <c r="F2308" s="83">
        <v>64.349999999999994</v>
      </c>
    </row>
    <row r="2309" spans="2:6">
      <c r="B2309" s="81" t="s">
        <v>10504</v>
      </c>
      <c r="C2309" s="81" t="s">
        <v>13084</v>
      </c>
      <c r="D2309" s="84" t="s">
        <v>7852</v>
      </c>
      <c r="E2309" s="85" t="s">
        <v>6595</v>
      </c>
      <c r="F2309" s="83">
        <v>15.52</v>
      </c>
    </row>
    <row r="2310" spans="2:6">
      <c r="B2310" s="81" t="s">
        <v>10505</v>
      </c>
      <c r="C2310" s="81" t="s">
        <v>13085</v>
      </c>
      <c r="D2310" s="84" t="s">
        <v>7853</v>
      </c>
      <c r="E2310" s="85" t="s">
        <v>6595</v>
      </c>
      <c r="F2310" s="83">
        <v>302.08</v>
      </c>
    </row>
    <row r="2311" spans="2:6">
      <c r="B2311" s="77" t="s">
        <v>10506</v>
      </c>
      <c r="C2311" s="78" t="s">
        <v>13086</v>
      </c>
      <c r="D2311" s="79" t="s">
        <v>7854</v>
      </c>
      <c r="E2311" s="78" t="s">
        <v>6595</v>
      </c>
      <c r="F2311" s="83">
        <v>119.44</v>
      </c>
    </row>
    <row r="2312" spans="2:6">
      <c r="B2312" s="81" t="s">
        <v>10507</v>
      </c>
      <c r="C2312" s="81" t="s">
        <v>13087</v>
      </c>
      <c r="D2312" s="84" t="s">
        <v>7855</v>
      </c>
      <c r="E2312" s="85" t="s">
        <v>6595</v>
      </c>
      <c r="F2312" s="83">
        <v>119.44</v>
      </c>
    </row>
    <row r="2313" spans="2:6">
      <c r="B2313" s="81" t="s">
        <v>10508</v>
      </c>
      <c r="C2313" s="81" t="s">
        <v>13088</v>
      </c>
      <c r="D2313" s="84" t="s">
        <v>7856</v>
      </c>
      <c r="E2313" s="85" t="s">
        <v>6595</v>
      </c>
      <c r="F2313" s="83">
        <v>2659.06</v>
      </c>
    </row>
    <row r="2314" spans="2:6">
      <c r="B2314" s="81" t="s">
        <v>10509</v>
      </c>
      <c r="C2314" s="81" t="s">
        <v>13089</v>
      </c>
      <c r="D2314" s="84" t="s">
        <v>7857</v>
      </c>
      <c r="E2314" s="85" t="s">
        <v>6595</v>
      </c>
      <c r="F2314" s="83">
        <v>16.760000000000002</v>
      </c>
    </row>
    <row r="2315" spans="2:6">
      <c r="B2315" s="77" t="s">
        <v>10510</v>
      </c>
      <c r="C2315" s="78" t="s">
        <v>13090</v>
      </c>
      <c r="D2315" s="79" t="s">
        <v>7858</v>
      </c>
      <c r="E2315" s="78" t="s">
        <v>6595</v>
      </c>
      <c r="F2315" s="83">
        <v>10.92</v>
      </c>
    </row>
    <row r="2316" spans="2:6">
      <c r="B2316" s="81" t="s">
        <v>10511</v>
      </c>
      <c r="C2316" s="81" t="s">
        <v>13091</v>
      </c>
      <c r="D2316" s="82" t="s">
        <v>7859</v>
      </c>
      <c r="E2316" s="85" t="s">
        <v>6595</v>
      </c>
      <c r="F2316" s="83">
        <v>10.92</v>
      </c>
    </row>
    <row r="2317" spans="2:6">
      <c r="B2317" s="81" t="s">
        <v>10512</v>
      </c>
      <c r="C2317" s="81" t="s">
        <v>13092</v>
      </c>
      <c r="D2317" s="82" t="s">
        <v>7860</v>
      </c>
      <c r="E2317" s="85" t="s">
        <v>6595</v>
      </c>
      <c r="F2317" s="83">
        <v>10.92</v>
      </c>
    </row>
    <row r="2318" spans="2:6">
      <c r="B2318" s="81" t="s">
        <v>10513</v>
      </c>
      <c r="C2318" s="81" t="s">
        <v>13093</v>
      </c>
      <c r="D2318" s="82" t="s">
        <v>7861</v>
      </c>
      <c r="E2318" s="85" t="s">
        <v>6595</v>
      </c>
      <c r="F2318" s="83">
        <v>19.68</v>
      </c>
    </row>
    <row r="2319" spans="2:6">
      <c r="B2319" s="81" t="s">
        <v>10514</v>
      </c>
      <c r="C2319" s="81" t="s">
        <v>13094</v>
      </c>
      <c r="D2319" s="82" t="s">
        <v>7862</v>
      </c>
      <c r="E2319" s="85" t="s">
        <v>6595</v>
      </c>
      <c r="F2319" s="83">
        <v>37.22</v>
      </c>
    </row>
    <row r="2320" spans="2:6">
      <c r="B2320" s="81" t="s">
        <v>10515</v>
      </c>
      <c r="C2320" s="81" t="s">
        <v>13095</v>
      </c>
      <c r="D2320" s="82" t="s">
        <v>7863</v>
      </c>
      <c r="E2320" s="85" t="s">
        <v>6595</v>
      </c>
      <c r="F2320" s="83">
        <v>46.17</v>
      </c>
    </row>
    <row r="2321" spans="2:6">
      <c r="B2321" s="81" t="s">
        <v>10516</v>
      </c>
      <c r="C2321" s="81" t="s">
        <v>13096</v>
      </c>
      <c r="D2321" s="82" t="s">
        <v>7864</v>
      </c>
      <c r="E2321" s="85" t="s">
        <v>6595</v>
      </c>
      <c r="F2321" s="83">
        <v>34.85</v>
      </c>
    </row>
    <row r="2322" spans="2:6">
      <c r="B2322" s="81" t="s">
        <v>10517</v>
      </c>
      <c r="C2322" s="81" t="s">
        <v>13097</v>
      </c>
      <c r="D2322" s="82" t="s">
        <v>7865</v>
      </c>
      <c r="E2322" s="85" t="s">
        <v>6595</v>
      </c>
      <c r="F2322" s="83">
        <v>103.67</v>
      </c>
    </row>
    <row r="2323" spans="2:6">
      <c r="B2323" s="81" t="s">
        <v>10518</v>
      </c>
      <c r="C2323" s="81" t="s">
        <v>13098</v>
      </c>
      <c r="D2323" s="82" t="s">
        <v>7866</v>
      </c>
      <c r="E2323" s="85" t="s">
        <v>6595</v>
      </c>
      <c r="F2323" s="83">
        <v>15.2</v>
      </c>
    </row>
    <row r="2324" spans="2:6">
      <c r="B2324" s="81" t="s">
        <v>10519</v>
      </c>
      <c r="C2324" s="81" t="s">
        <v>13099</v>
      </c>
      <c r="D2324" s="82" t="s">
        <v>7867</v>
      </c>
      <c r="E2324" s="85" t="s">
        <v>6462</v>
      </c>
      <c r="F2324" s="83">
        <v>33.69</v>
      </c>
    </row>
    <row r="2325" spans="2:6">
      <c r="B2325" s="81" t="s">
        <v>10520</v>
      </c>
      <c r="C2325" s="81" t="s">
        <v>13100</v>
      </c>
      <c r="D2325" s="82" t="s">
        <v>7868</v>
      </c>
      <c r="E2325" s="85" t="s">
        <v>6462</v>
      </c>
      <c r="F2325" s="83">
        <v>41.75</v>
      </c>
    </row>
    <row r="2326" spans="2:6">
      <c r="B2326" s="81" t="s">
        <v>10521</v>
      </c>
      <c r="C2326" s="81" t="s">
        <v>13101</v>
      </c>
      <c r="D2326" s="82" t="s">
        <v>7869</v>
      </c>
      <c r="E2326" s="85" t="s">
        <v>6462</v>
      </c>
      <c r="F2326" s="83">
        <v>29.23</v>
      </c>
    </row>
    <row r="2327" spans="2:6">
      <c r="B2327" s="81" t="s">
        <v>10522</v>
      </c>
      <c r="C2327" s="81" t="s">
        <v>13102</v>
      </c>
      <c r="D2327" s="82" t="s">
        <v>7870</v>
      </c>
      <c r="E2327" s="85" t="s">
        <v>6595</v>
      </c>
      <c r="F2327" s="83">
        <v>68.63</v>
      </c>
    </row>
    <row r="2328" spans="2:6">
      <c r="B2328" s="81" t="s">
        <v>10523</v>
      </c>
      <c r="C2328" s="81" t="s">
        <v>13103</v>
      </c>
      <c r="D2328" s="82" t="s">
        <v>7871</v>
      </c>
      <c r="E2328" s="85" t="s">
        <v>6595</v>
      </c>
      <c r="F2328" s="83">
        <v>75.489999999999995</v>
      </c>
    </row>
    <row r="2329" spans="2:6">
      <c r="B2329" s="81" t="s">
        <v>10524</v>
      </c>
      <c r="C2329" s="81" t="s">
        <v>13104</v>
      </c>
      <c r="D2329" s="82" t="s">
        <v>7872</v>
      </c>
      <c r="E2329" s="85" t="s">
        <v>6595</v>
      </c>
      <c r="F2329" s="83">
        <v>82.82</v>
      </c>
    </row>
    <row r="2330" spans="2:6">
      <c r="B2330" s="81">
        <v>333</v>
      </c>
      <c r="C2330" s="81" t="s">
        <v>6590</v>
      </c>
      <c r="D2330" s="82" t="s">
        <v>7873</v>
      </c>
      <c r="E2330" s="85"/>
      <c r="F2330" s="83"/>
    </row>
    <row r="2331" spans="2:6" ht="27">
      <c r="B2331" s="81" t="s">
        <v>10525</v>
      </c>
      <c r="C2331" s="81" t="s">
        <v>13105</v>
      </c>
      <c r="D2331" s="82" t="s">
        <v>7874</v>
      </c>
      <c r="E2331" s="85" t="s">
        <v>6595</v>
      </c>
      <c r="F2331" s="83">
        <v>12.9</v>
      </c>
    </row>
    <row r="2332" spans="2:6" ht="25.5">
      <c r="B2332" s="77" t="s">
        <v>10526</v>
      </c>
      <c r="C2332" s="78" t="s">
        <v>13106</v>
      </c>
      <c r="D2332" s="79" t="s">
        <v>7875</v>
      </c>
      <c r="E2332" s="78" t="s">
        <v>6595</v>
      </c>
      <c r="F2332" s="83">
        <v>15.84</v>
      </c>
    </row>
    <row r="2333" spans="2:6" ht="27">
      <c r="B2333" s="81" t="s">
        <v>10527</v>
      </c>
      <c r="C2333" s="81" t="s">
        <v>13107</v>
      </c>
      <c r="D2333" s="82" t="s">
        <v>7876</v>
      </c>
      <c r="E2333" s="85" t="s">
        <v>6595</v>
      </c>
      <c r="F2333" s="83">
        <v>19.22</v>
      </c>
    </row>
    <row r="2334" spans="2:6" ht="27">
      <c r="B2334" s="81" t="s">
        <v>10528</v>
      </c>
      <c r="C2334" s="81" t="s">
        <v>13108</v>
      </c>
      <c r="D2334" s="82" t="s">
        <v>7877</v>
      </c>
      <c r="E2334" s="85" t="s">
        <v>6595</v>
      </c>
      <c r="F2334" s="83">
        <v>30.86</v>
      </c>
    </row>
    <row r="2335" spans="2:6" ht="27">
      <c r="B2335" s="81" t="s">
        <v>10529</v>
      </c>
      <c r="C2335" s="81" t="s">
        <v>13109</v>
      </c>
      <c r="D2335" s="82" t="s">
        <v>7878</v>
      </c>
      <c r="E2335" s="85" t="s">
        <v>6595</v>
      </c>
      <c r="F2335" s="83">
        <v>35.04</v>
      </c>
    </row>
    <row r="2336" spans="2:6" ht="27">
      <c r="B2336" s="81" t="s">
        <v>10530</v>
      </c>
      <c r="C2336" s="81" t="s">
        <v>13110</v>
      </c>
      <c r="D2336" s="82" t="s">
        <v>7879</v>
      </c>
      <c r="E2336" s="85" t="s">
        <v>6595</v>
      </c>
      <c r="F2336" s="83">
        <v>41.71</v>
      </c>
    </row>
    <row r="2337" spans="2:6" ht="27">
      <c r="B2337" s="81" t="s">
        <v>10531</v>
      </c>
      <c r="C2337" s="81" t="s">
        <v>13111</v>
      </c>
      <c r="D2337" s="82" t="s">
        <v>7880</v>
      </c>
      <c r="E2337" s="85" t="s">
        <v>6595</v>
      </c>
      <c r="F2337" s="83">
        <v>282.94</v>
      </c>
    </row>
    <row r="2338" spans="2:6" ht="27">
      <c r="B2338" s="81" t="s">
        <v>10532</v>
      </c>
      <c r="C2338" s="81" t="s">
        <v>13112</v>
      </c>
      <c r="D2338" s="82" t="s">
        <v>7881</v>
      </c>
      <c r="E2338" s="85" t="s">
        <v>6595</v>
      </c>
      <c r="F2338" s="83">
        <v>13.97</v>
      </c>
    </row>
    <row r="2339" spans="2:6" ht="27">
      <c r="B2339" s="81" t="s">
        <v>10533</v>
      </c>
      <c r="C2339" s="81" t="s">
        <v>13113</v>
      </c>
      <c r="D2339" s="82" t="s">
        <v>7882</v>
      </c>
      <c r="E2339" s="85" t="s">
        <v>6595</v>
      </c>
      <c r="F2339" s="83">
        <v>17.760000000000002</v>
      </c>
    </row>
    <row r="2340" spans="2:6" ht="27">
      <c r="B2340" s="81" t="s">
        <v>10534</v>
      </c>
      <c r="C2340" s="81" t="s">
        <v>13114</v>
      </c>
      <c r="D2340" s="82" t="s">
        <v>7883</v>
      </c>
      <c r="E2340" s="85" t="s">
        <v>6595</v>
      </c>
      <c r="F2340" s="83">
        <v>26.44</v>
      </c>
    </row>
    <row r="2341" spans="2:6" ht="27">
      <c r="B2341" s="81" t="s">
        <v>10535</v>
      </c>
      <c r="C2341" s="81" t="s">
        <v>13115</v>
      </c>
      <c r="D2341" s="82" t="s">
        <v>7884</v>
      </c>
      <c r="E2341" s="85" t="s">
        <v>6595</v>
      </c>
      <c r="F2341" s="83">
        <v>29.86</v>
      </c>
    </row>
    <row r="2342" spans="2:6" ht="27">
      <c r="B2342" s="81" t="s">
        <v>10536</v>
      </c>
      <c r="C2342" s="81" t="s">
        <v>13116</v>
      </c>
      <c r="D2342" s="82" t="s">
        <v>7885</v>
      </c>
      <c r="E2342" s="85" t="s">
        <v>6595</v>
      </c>
      <c r="F2342" s="83">
        <v>41.96</v>
      </c>
    </row>
    <row r="2343" spans="2:6" ht="27">
      <c r="B2343" s="81" t="s">
        <v>10537</v>
      </c>
      <c r="C2343" s="81" t="s">
        <v>13117</v>
      </c>
      <c r="D2343" s="82" t="s">
        <v>7886</v>
      </c>
      <c r="E2343" s="85" t="s">
        <v>6595</v>
      </c>
      <c r="F2343" s="83">
        <v>149.09</v>
      </c>
    </row>
    <row r="2344" spans="2:6" ht="27">
      <c r="B2344" s="81" t="s">
        <v>10538</v>
      </c>
      <c r="C2344" s="81" t="s">
        <v>13118</v>
      </c>
      <c r="D2344" s="82" t="s">
        <v>7887</v>
      </c>
      <c r="E2344" s="85" t="s">
        <v>6595</v>
      </c>
      <c r="F2344" s="83">
        <v>198.43</v>
      </c>
    </row>
    <row r="2345" spans="2:6">
      <c r="B2345" s="81" t="s">
        <v>10539</v>
      </c>
      <c r="C2345" s="81" t="s">
        <v>13119</v>
      </c>
      <c r="D2345" s="82" t="s">
        <v>7888</v>
      </c>
      <c r="E2345" s="85" t="s">
        <v>6595</v>
      </c>
      <c r="F2345" s="83">
        <v>2638.17</v>
      </c>
    </row>
    <row r="2346" spans="2:6">
      <c r="B2346" s="77" t="s">
        <v>10540</v>
      </c>
      <c r="C2346" s="78" t="s">
        <v>13120</v>
      </c>
      <c r="D2346" s="79" t="s">
        <v>7889</v>
      </c>
      <c r="E2346" s="78" t="s">
        <v>6595</v>
      </c>
      <c r="F2346" s="83">
        <v>2919.09</v>
      </c>
    </row>
    <row r="2347" spans="2:6">
      <c r="B2347" s="81" t="s">
        <v>10604</v>
      </c>
      <c r="C2347" s="81" t="s">
        <v>13184</v>
      </c>
      <c r="D2347" s="82" t="s">
        <v>7890</v>
      </c>
      <c r="E2347" s="85" t="s">
        <v>6595</v>
      </c>
      <c r="F2347" s="83">
        <v>493.7</v>
      </c>
    </row>
    <row r="2348" spans="2:6">
      <c r="B2348" s="81" t="s">
        <v>10605</v>
      </c>
      <c r="C2348" s="81" t="s">
        <v>13185</v>
      </c>
      <c r="D2348" s="82" t="s">
        <v>7891</v>
      </c>
      <c r="E2348" s="85" t="s">
        <v>6595</v>
      </c>
      <c r="F2348" s="83">
        <v>887.47</v>
      </c>
    </row>
    <row r="2349" spans="2:6">
      <c r="B2349" s="81" t="s">
        <v>10606</v>
      </c>
      <c r="C2349" s="81" t="s">
        <v>13186</v>
      </c>
      <c r="D2349" s="82" t="s">
        <v>7892</v>
      </c>
      <c r="E2349" s="85" t="s">
        <v>6595</v>
      </c>
      <c r="F2349" s="83">
        <v>357.79</v>
      </c>
    </row>
    <row r="2350" spans="2:6">
      <c r="B2350" s="81" t="s">
        <v>10607</v>
      </c>
      <c r="C2350" s="81" t="s">
        <v>13187</v>
      </c>
      <c r="D2350" s="82" t="s">
        <v>7893</v>
      </c>
      <c r="E2350" s="85" t="s">
        <v>6595</v>
      </c>
      <c r="F2350" s="83">
        <v>420.47</v>
      </c>
    </row>
    <row r="2351" spans="2:6">
      <c r="B2351" s="81" t="s">
        <v>10608</v>
      </c>
      <c r="C2351" s="81" t="s">
        <v>13188</v>
      </c>
      <c r="D2351" s="82" t="s">
        <v>7894</v>
      </c>
      <c r="E2351" s="85" t="s">
        <v>6595</v>
      </c>
      <c r="F2351" s="83">
        <v>9967.48</v>
      </c>
    </row>
    <row r="2352" spans="2:6">
      <c r="B2352" s="81" t="s">
        <v>10609</v>
      </c>
      <c r="C2352" s="81" t="s">
        <v>13189</v>
      </c>
      <c r="D2352" s="82" t="s">
        <v>7895</v>
      </c>
      <c r="E2352" s="85" t="s">
        <v>6595</v>
      </c>
      <c r="F2352" s="83">
        <v>118.2</v>
      </c>
    </row>
    <row r="2353" spans="2:6" ht="40.5">
      <c r="B2353" s="81" t="s">
        <v>10542</v>
      </c>
      <c r="C2353" s="81" t="s">
        <v>13122</v>
      </c>
      <c r="D2353" s="82" t="s">
        <v>17100</v>
      </c>
      <c r="E2353" s="85" t="s">
        <v>6219</v>
      </c>
      <c r="F2353" s="83">
        <v>830.9</v>
      </c>
    </row>
    <row r="2354" spans="2:6" ht="40.5">
      <c r="B2354" s="81" t="s">
        <v>10544</v>
      </c>
      <c r="C2354" s="81" t="s">
        <v>13124</v>
      </c>
      <c r="D2354" s="82" t="s">
        <v>17101</v>
      </c>
      <c r="E2354" s="85" t="s">
        <v>6219</v>
      </c>
      <c r="F2354" s="83">
        <v>1518.81</v>
      </c>
    </row>
    <row r="2355" spans="2:6" ht="40.5">
      <c r="B2355" s="81" t="s">
        <v>10546</v>
      </c>
      <c r="C2355" s="81" t="s">
        <v>13126</v>
      </c>
      <c r="D2355" s="82" t="s">
        <v>17102</v>
      </c>
      <c r="E2355" s="85" t="s">
        <v>6219</v>
      </c>
      <c r="F2355" s="83">
        <v>130.4</v>
      </c>
    </row>
    <row r="2356" spans="2:6" ht="38.25">
      <c r="B2356" s="77" t="s">
        <v>10548</v>
      </c>
      <c r="C2356" s="78" t="s">
        <v>13128</v>
      </c>
      <c r="D2356" s="79" t="s">
        <v>17103</v>
      </c>
      <c r="E2356" s="78" t="s">
        <v>6219</v>
      </c>
      <c r="F2356" s="83">
        <v>144.33000000000001</v>
      </c>
    </row>
    <row r="2357" spans="2:6" ht="40.5">
      <c r="B2357" s="81" t="s">
        <v>10550</v>
      </c>
      <c r="C2357" s="81" t="s">
        <v>13130</v>
      </c>
      <c r="D2357" s="82" t="s">
        <v>17104</v>
      </c>
      <c r="E2357" s="85" t="s">
        <v>6219</v>
      </c>
      <c r="F2357" s="83">
        <v>172.15</v>
      </c>
    </row>
    <row r="2358" spans="2:6" ht="40.5">
      <c r="B2358" s="81" t="s">
        <v>10553</v>
      </c>
      <c r="C2358" s="81" t="s">
        <v>13133</v>
      </c>
      <c r="D2358" s="82" t="s">
        <v>17105</v>
      </c>
      <c r="E2358" s="85" t="s">
        <v>6219</v>
      </c>
      <c r="F2358" s="83">
        <v>205.74</v>
      </c>
    </row>
    <row r="2359" spans="2:6" ht="40.5">
      <c r="B2359" s="81" t="s">
        <v>10555</v>
      </c>
      <c r="C2359" s="81" t="s">
        <v>13135</v>
      </c>
      <c r="D2359" s="82" t="s">
        <v>17106</v>
      </c>
      <c r="E2359" s="85" t="s">
        <v>6219</v>
      </c>
      <c r="F2359" s="83">
        <v>241.55</v>
      </c>
    </row>
    <row r="2360" spans="2:6" ht="40.5">
      <c r="B2360" s="81" t="s">
        <v>10557</v>
      </c>
      <c r="C2360" s="81" t="s">
        <v>13137</v>
      </c>
      <c r="D2360" s="82" t="s">
        <v>17107</v>
      </c>
      <c r="E2360" s="85" t="s">
        <v>6219</v>
      </c>
      <c r="F2360" s="83">
        <v>277.36</v>
      </c>
    </row>
    <row r="2361" spans="2:6" ht="40.5">
      <c r="B2361" s="81" t="s">
        <v>10559</v>
      </c>
      <c r="C2361" s="81" t="s">
        <v>13139</v>
      </c>
      <c r="D2361" s="82" t="s">
        <v>17108</v>
      </c>
      <c r="E2361" s="85" t="s">
        <v>6219</v>
      </c>
      <c r="F2361" s="83">
        <v>409.43</v>
      </c>
    </row>
    <row r="2362" spans="2:6" ht="40.5">
      <c r="B2362" s="81" t="s">
        <v>10561</v>
      </c>
      <c r="C2362" s="81" t="s">
        <v>13141</v>
      </c>
      <c r="D2362" s="82" t="s">
        <v>17109</v>
      </c>
      <c r="E2362" s="85" t="s">
        <v>6219</v>
      </c>
      <c r="F2362" s="83">
        <v>277.26</v>
      </c>
    </row>
    <row r="2363" spans="2:6" ht="40.5">
      <c r="B2363" s="81" t="s">
        <v>10563</v>
      </c>
      <c r="C2363" s="81" t="s">
        <v>13143</v>
      </c>
      <c r="D2363" s="82" t="s">
        <v>17110</v>
      </c>
      <c r="E2363" s="85" t="s">
        <v>6219</v>
      </c>
      <c r="F2363" s="83">
        <v>321.31</v>
      </c>
    </row>
    <row r="2364" spans="2:6" ht="40.5">
      <c r="B2364" s="81" t="s">
        <v>10567</v>
      </c>
      <c r="C2364" s="81" t="s">
        <v>13147</v>
      </c>
      <c r="D2364" s="82" t="s">
        <v>17111</v>
      </c>
      <c r="E2364" s="85" t="s">
        <v>6219</v>
      </c>
      <c r="F2364" s="83">
        <v>516.54999999999995</v>
      </c>
    </row>
    <row r="2365" spans="2:6" ht="40.5">
      <c r="B2365" s="81" t="s">
        <v>10569</v>
      </c>
      <c r="C2365" s="81" t="s">
        <v>13149</v>
      </c>
      <c r="D2365" s="82" t="s">
        <v>17112</v>
      </c>
      <c r="E2365" s="85" t="s">
        <v>6219</v>
      </c>
      <c r="F2365" s="83">
        <v>358.86</v>
      </c>
    </row>
    <row r="2366" spans="2:6" ht="40.5">
      <c r="B2366" s="81" t="s">
        <v>10571</v>
      </c>
      <c r="C2366" s="81" t="s">
        <v>13151</v>
      </c>
      <c r="D2366" s="82" t="s">
        <v>17113</v>
      </c>
      <c r="E2366" s="85" t="s">
        <v>6219</v>
      </c>
      <c r="F2366" s="83">
        <v>411.43</v>
      </c>
    </row>
    <row r="2367" spans="2:6" ht="40.5">
      <c r="B2367" s="81" t="s">
        <v>10576</v>
      </c>
      <c r="C2367" s="81" t="s">
        <v>13156</v>
      </c>
      <c r="D2367" s="82" t="s">
        <v>17114</v>
      </c>
      <c r="E2367" s="85" t="s">
        <v>6219</v>
      </c>
      <c r="F2367" s="83">
        <v>463.98</v>
      </c>
    </row>
    <row r="2368" spans="2:6" ht="40.5">
      <c r="B2368" s="81" t="s">
        <v>10579</v>
      </c>
      <c r="C2368" s="81" t="s">
        <v>13159</v>
      </c>
      <c r="D2368" s="82" t="s">
        <v>17115</v>
      </c>
      <c r="E2368" s="85" t="s">
        <v>6219</v>
      </c>
      <c r="F2368" s="83">
        <v>665.24</v>
      </c>
    </row>
    <row r="2369" spans="2:6" ht="40.5">
      <c r="B2369" s="81" t="s">
        <v>10581</v>
      </c>
      <c r="C2369" s="81" t="s">
        <v>13161</v>
      </c>
      <c r="D2369" s="82" t="s">
        <v>17116</v>
      </c>
      <c r="E2369" s="85" t="s">
        <v>6219</v>
      </c>
      <c r="F2369" s="83">
        <v>450.58</v>
      </c>
    </row>
    <row r="2370" spans="2:6" ht="40.5">
      <c r="B2370" s="81" t="s">
        <v>10583</v>
      </c>
      <c r="C2370" s="81" t="s">
        <v>13163</v>
      </c>
      <c r="D2370" s="82" t="s">
        <v>17117</v>
      </c>
      <c r="E2370" s="85" t="s">
        <v>6219</v>
      </c>
      <c r="F2370" s="83">
        <v>511.91</v>
      </c>
    </row>
    <row r="2371" spans="2:6" ht="40.5">
      <c r="B2371" s="81" t="s">
        <v>10585</v>
      </c>
      <c r="C2371" s="81" t="s">
        <v>13165</v>
      </c>
      <c r="D2371" s="82" t="s">
        <v>17118</v>
      </c>
      <c r="E2371" s="85" t="s">
        <v>6219</v>
      </c>
      <c r="F2371" s="83">
        <v>573.25</v>
      </c>
    </row>
    <row r="2372" spans="2:6" ht="40.5">
      <c r="B2372" s="81" t="s">
        <v>10587</v>
      </c>
      <c r="C2372" s="81" t="s">
        <v>13167</v>
      </c>
      <c r="D2372" s="82" t="s">
        <v>17119</v>
      </c>
      <c r="E2372" s="85" t="s">
        <v>6219</v>
      </c>
      <c r="F2372" s="83">
        <v>763.46</v>
      </c>
    </row>
    <row r="2373" spans="2:6" ht="40.5">
      <c r="B2373" s="81" t="s">
        <v>10589</v>
      </c>
      <c r="C2373" s="81" t="s">
        <v>13169</v>
      </c>
      <c r="D2373" s="82" t="s">
        <v>17120</v>
      </c>
      <c r="E2373" s="85" t="s">
        <v>6219</v>
      </c>
      <c r="F2373" s="83">
        <v>904.19</v>
      </c>
    </row>
    <row r="2374" spans="2:6" ht="40.5">
      <c r="B2374" s="81" t="s">
        <v>10591</v>
      </c>
      <c r="C2374" s="81" t="s">
        <v>13171</v>
      </c>
      <c r="D2374" s="82" t="s">
        <v>17121</v>
      </c>
      <c r="E2374" s="85" t="s">
        <v>6219</v>
      </c>
      <c r="F2374" s="83">
        <v>552.38</v>
      </c>
    </row>
    <row r="2375" spans="2:6" ht="40.5">
      <c r="B2375" s="81" t="s">
        <v>10593</v>
      </c>
      <c r="C2375" s="81" t="s">
        <v>13173</v>
      </c>
      <c r="D2375" s="82" t="s">
        <v>17122</v>
      </c>
      <c r="E2375" s="85" t="s">
        <v>6219</v>
      </c>
      <c r="F2375" s="83">
        <v>622.75</v>
      </c>
    </row>
    <row r="2376" spans="2:6" ht="40.5">
      <c r="B2376" s="81" t="s">
        <v>10595</v>
      </c>
      <c r="C2376" s="81" t="s">
        <v>13175</v>
      </c>
      <c r="D2376" s="82" t="s">
        <v>17123</v>
      </c>
      <c r="E2376" s="85" t="s">
        <v>6219</v>
      </c>
      <c r="F2376" s="83">
        <v>693.11</v>
      </c>
    </row>
    <row r="2377" spans="2:6" ht="38.25">
      <c r="B2377" s="77" t="s">
        <v>10597</v>
      </c>
      <c r="C2377" s="78" t="s">
        <v>13177</v>
      </c>
      <c r="D2377" s="79" t="s">
        <v>17124</v>
      </c>
      <c r="E2377" s="78" t="s">
        <v>6219</v>
      </c>
      <c r="F2377" s="83">
        <v>903.24</v>
      </c>
    </row>
    <row r="2378" spans="2:6" ht="40.5">
      <c r="B2378" s="81" t="s">
        <v>10599</v>
      </c>
      <c r="C2378" s="81" t="s">
        <v>13179</v>
      </c>
      <c r="D2378" s="82" t="s">
        <v>17125</v>
      </c>
      <c r="E2378" s="85" t="s">
        <v>6219</v>
      </c>
      <c r="F2378" s="83">
        <v>1062.53</v>
      </c>
    </row>
    <row r="2379" spans="2:6" ht="40.5">
      <c r="B2379" s="81" t="s">
        <v>10601</v>
      </c>
      <c r="C2379" s="81" t="s">
        <v>13181</v>
      </c>
      <c r="D2379" s="82" t="s">
        <v>17126</v>
      </c>
      <c r="E2379" s="85" t="s">
        <v>6219</v>
      </c>
      <c r="F2379" s="83">
        <v>743.94</v>
      </c>
    </row>
    <row r="2380" spans="2:6" ht="40.5">
      <c r="B2380" s="81" t="s">
        <v>10603</v>
      </c>
      <c r="C2380" s="81" t="s">
        <v>13183</v>
      </c>
      <c r="D2380" s="82" t="s">
        <v>17127</v>
      </c>
      <c r="E2380" s="85" t="s">
        <v>6219</v>
      </c>
      <c r="F2380" s="83">
        <v>823.58</v>
      </c>
    </row>
    <row r="2381" spans="2:6" ht="40.5">
      <c r="B2381" s="81" t="s">
        <v>10541</v>
      </c>
      <c r="C2381" s="81" t="s">
        <v>13121</v>
      </c>
      <c r="D2381" s="82" t="s">
        <v>17128</v>
      </c>
      <c r="E2381" s="85" t="s">
        <v>6219</v>
      </c>
      <c r="F2381" s="83">
        <v>448.66</v>
      </c>
    </row>
    <row r="2382" spans="2:6" ht="40.5">
      <c r="B2382" s="81" t="s">
        <v>10543</v>
      </c>
      <c r="C2382" s="81" t="s">
        <v>13123</v>
      </c>
      <c r="D2382" s="82" t="s">
        <v>17129</v>
      </c>
      <c r="E2382" s="85" t="s">
        <v>6219</v>
      </c>
      <c r="F2382" s="83">
        <v>582.46</v>
      </c>
    </row>
    <row r="2383" spans="2:6" ht="54">
      <c r="B2383" s="81" t="s">
        <v>10545</v>
      </c>
      <c r="C2383" s="81" t="s">
        <v>13125</v>
      </c>
      <c r="D2383" s="82" t="s">
        <v>17130</v>
      </c>
      <c r="E2383" s="85" t="s">
        <v>6219</v>
      </c>
      <c r="F2383" s="83">
        <v>77.91</v>
      </c>
    </row>
    <row r="2384" spans="2:6" ht="54">
      <c r="B2384" s="81" t="s">
        <v>10547</v>
      </c>
      <c r="C2384" s="81" t="s">
        <v>13127</v>
      </c>
      <c r="D2384" s="82" t="s">
        <v>17131</v>
      </c>
      <c r="E2384" s="85" t="s">
        <v>6219</v>
      </c>
      <c r="F2384" s="83">
        <v>97.73</v>
      </c>
    </row>
    <row r="2385" spans="2:6" ht="54">
      <c r="B2385" s="81" t="s">
        <v>10549</v>
      </c>
      <c r="C2385" s="81" t="s">
        <v>13129</v>
      </c>
      <c r="D2385" s="82" t="s">
        <v>17132</v>
      </c>
      <c r="E2385" s="85" t="s">
        <v>6219</v>
      </c>
      <c r="F2385" s="83">
        <v>119.67</v>
      </c>
    </row>
    <row r="2386" spans="2:6" ht="54">
      <c r="B2386" s="81" t="s">
        <v>10551</v>
      </c>
      <c r="C2386" s="81" t="s">
        <v>13131</v>
      </c>
      <c r="D2386" s="82" t="s">
        <v>17133</v>
      </c>
      <c r="E2386" s="85" t="s">
        <v>6219</v>
      </c>
      <c r="F2386" s="83">
        <v>230.06</v>
      </c>
    </row>
    <row r="2387" spans="2:6" ht="40.5">
      <c r="B2387" s="81" t="s">
        <v>10552</v>
      </c>
      <c r="C2387" s="81" t="s">
        <v>13132</v>
      </c>
      <c r="D2387" s="82" t="s">
        <v>17134</v>
      </c>
      <c r="E2387" s="85" t="s">
        <v>6219</v>
      </c>
      <c r="F2387" s="83">
        <v>122.61</v>
      </c>
    </row>
    <row r="2388" spans="2:6" ht="40.5">
      <c r="B2388" s="81" t="s">
        <v>10554</v>
      </c>
      <c r="C2388" s="81" t="s">
        <v>13134</v>
      </c>
      <c r="D2388" s="82" t="s">
        <v>17135</v>
      </c>
      <c r="E2388" s="85" t="s">
        <v>6219</v>
      </c>
      <c r="F2388" s="83">
        <v>158.41999999999999</v>
      </c>
    </row>
    <row r="2389" spans="2:6" ht="40.5">
      <c r="B2389" s="81" t="s">
        <v>10556</v>
      </c>
      <c r="C2389" s="81" t="s">
        <v>13136</v>
      </c>
      <c r="D2389" s="82" t="s">
        <v>17136</v>
      </c>
      <c r="E2389" s="85" t="s">
        <v>6219</v>
      </c>
      <c r="F2389" s="83">
        <v>194.23</v>
      </c>
    </row>
    <row r="2390" spans="2:6" ht="40.5">
      <c r="B2390" s="81" t="s">
        <v>10558</v>
      </c>
      <c r="C2390" s="81" t="s">
        <v>13138</v>
      </c>
      <c r="D2390" s="82" t="s">
        <v>17137</v>
      </c>
      <c r="E2390" s="85" t="s">
        <v>6219</v>
      </c>
      <c r="F2390" s="83">
        <v>288.57</v>
      </c>
    </row>
    <row r="2391" spans="2:6" ht="40.5">
      <c r="B2391" s="81" t="s">
        <v>10560</v>
      </c>
      <c r="C2391" s="81" t="s">
        <v>13140</v>
      </c>
      <c r="D2391" s="82" t="s">
        <v>17138</v>
      </c>
      <c r="E2391" s="85" t="s">
        <v>6219</v>
      </c>
      <c r="F2391" s="83">
        <v>156.38999999999999</v>
      </c>
    </row>
    <row r="2392" spans="2:6" ht="40.5">
      <c r="B2392" s="81" t="s">
        <v>10565</v>
      </c>
      <c r="C2392" s="81" t="s">
        <v>13145</v>
      </c>
      <c r="D2392" s="82" t="s">
        <v>17139</v>
      </c>
      <c r="E2392" s="85" t="s">
        <v>6219</v>
      </c>
      <c r="F2392" s="83">
        <v>147.63999999999999</v>
      </c>
    </row>
    <row r="2393" spans="2:6" ht="40.5">
      <c r="B2393" s="81" t="s">
        <v>10562</v>
      </c>
      <c r="C2393" s="81" t="s">
        <v>13142</v>
      </c>
      <c r="D2393" s="82" t="s">
        <v>17140</v>
      </c>
      <c r="E2393" s="85" t="s">
        <v>6219</v>
      </c>
      <c r="F2393" s="83">
        <v>200.44</v>
      </c>
    </row>
    <row r="2394" spans="2:6" ht="40.5">
      <c r="B2394" s="81" t="s">
        <v>10564</v>
      </c>
      <c r="C2394" s="81" t="s">
        <v>13144</v>
      </c>
      <c r="D2394" s="82" t="s">
        <v>17141</v>
      </c>
      <c r="E2394" s="85" t="s">
        <v>6219</v>
      </c>
      <c r="F2394" s="83">
        <v>244.5</v>
      </c>
    </row>
    <row r="2395" spans="2:6" ht="40.5">
      <c r="B2395" s="81" t="s">
        <v>10566</v>
      </c>
      <c r="C2395" s="81" t="s">
        <v>13146</v>
      </c>
      <c r="D2395" s="82" t="s">
        <v>17142</v>
      </c>
      <c r="E2395" s="85" t="s">
        <v>6219</v>
      </c>
      <c r="F2395" s="83">
        <v>350.82</v>
      </c>
    </row>
    <row r="2396" spans="2:6" ht="40.5">
      <c r="B2396" s="81" t="s">
        <v>10568</v>
      </c>
      <c r="C2396" s="81" t="s">
        <v>13148</v>
      </c>
      <c r="D2396" s="82" t="s">
        <v>17143</v>
      </c>
      <c r="E2396" s="85" t="s">
        <v>6219</v>
      </c>
      <c r="F2396" s="83">
        <v>193.13</v>
      </c>
    </row>
    <row r="2397" spans="2:6" ht="40.5">
      <c r="B2397" s="81" t="s">
        <v>10570</v>
      </c>
      <c r="C2397" s="81" t="s">
        <v>13150</v>
      </c>
      <c r="D2397" s="82" t="s">
        <v>17144</v>
      </c>
      <c r="E2397" s="85" t="s">
        <v>6219</v>
      </c>
      <c r="F2397" s="83">
        <v>245.69</v>
      </c>
    </row>
    <row r="2398" spans="2:6" ht="40.5">
      <c r="B2398" s="81" t="s">
        <v>10572</v>
      </c>
      <c r="C2398" s="81" t="s">
        <v>13152</v>
      </c>
      <c r="D2398" s="82" t="s">
        <v>17145</v>
      </c>
      <c r="E2398" s="85" t="s">
        <v>6219</v>
      </c>
      <c r="F2398" s="83">
        <v>258.83</v>
      </c>
    </row>
    <row r="2399" spans="2:6" ht="40.5">
      <c r="B2399" s="81" t="s">
        <v>10573</v>
      </c>
      <c r="C2399" s="81" t="s">
        <v>13153</v>
      </c>
      <c r="D2399" s="82" t="s">
        <v>17146</v>
      </c>
      <c r="E2399" s="85" t="s">
        <v>6219</v>
      </c>
      <c r="F2399" s="83">
        <v>270.13</v>
      </c>
    </row>
    <row r="2400" spans="2:6" ht="40.5">
      <c r="B2400" s="81" t="s">
        <v>10574</v>
      </c>
      <c r="C2400" s="81" t="s">
        <v>13154</v>
      </c>
      <c r="D2400" s="82" t="s">
        <v>17147</v>
      </c>
      <c r="E2400" s="85" t="s">
        <v>6219</v>
      </c>
      <c r="F2400" s="83">
        <v>285.12</v>
      </c>
    </row>
    <row r="2401" spans="2:6" ht="40.5">
      <c r="B2401" s="81" t="s">
        <v>10575</v>
      </c>
      <c r="C2401" s="81" t="s">
        <v>13155</v>
      </c>
      <c r="D2401" s="82" t="s">
        <v>17148</v>
      </c>
      <c r="E2401" s="85" t="s">
        <v>6219</v>
      </c>
      <c r="F2401" s="83">
        <v>298.25</v>
      </c>
    </row>
    <row r="2402" spans="2:6" ht="40.5">
      <c r="B2402" s="81" t="s">
        <v>10577</v>
      </c>
      <c r="C2402" s="81" t="s">
        <v>13157</v>
      </c>
      <c r="D2402" s="82" t="s">
        <v>17149</v>
      </c>
      <c r="E2402" s="85" t="s">
        <v>6219</v>
      </c>
      <c r="F2402" s="83">
        <v>311.39999999999998</v>
      </c>
    </row>
    <row r="2403" spans="2:6" ht="40.5">
      <c r="B2403" s="81" t="s">
        <v>10578</v>
      </c>
      <c r="C2403" s="81" t="s">
        <v>13158</v>
      </c>
      <c r="D2403" s="82" t="s">
        <v>17150</v>
      </c>
      <c r="E2403" s="85" t="s">
        <v>6219</v>
      </c>
      <c r="F2403" s="83">
        <v>457.77</v>
      </c>
    </row>
    <row r="2404" spans="2:6" ht="40.5">
      <c r="B2404" s="81" t="s">
        <v>10580</v>
      </c>
      <c r="C2404" s="81" t="s">
        <v>13160</v>
      </c>
      <c r="D2404" s="82" t="s">
        <v>17151</v>
      </c>
      <c r="E2404" s="85" t="s">
        <v>6219</v>
      </c>
      <c r="F2404" s="83">
        <v>243.1</v>
      </c>
    </row>
    <row r="2405" spans="2:6" ht="40.5">
      <c r="B2405" s="81" t="s">
        <v>10582</v>
      </c>
      <c r="C2405" s="81" t="s">
        <v>13162</v>
      </c>
      <c r="D2405" s="82" t="s">
        <v>17152</v>
      </c>
      <c r="E2405" s="85" t="s">
        <v>6219</v>
      </c>
      <c r="F2405" s="83">
        <v>304.43</v>
      </c>
    </row>
    <row r="2406" spans="2:6" ht="40.5">
      <c r="B2406" s="81" t="s">
        <v>10584</v>
      </c>
      <c r="C2406" s="81" t="s">
        <v>13164</v>
      </c>
      <c r="D2406" s="82" t="s">
        <v>17153</v>
      </c>
      <c r="E2406" s="85" t="s">
        <v>6219</v>
      </c>
      <c r="F2406" s="83">
        <v>365.77</v>
      </c>
    </row>
    <row r="2407" spans="2:6" ht="40.5">
      <c r="B2407" s="81" t="s">
        <v>10586</v>
      </c>
      <c r="C2407" s="81" t="s">
        <v>13166</v>
      </c>
      <c r="D2407" s="82" t="s">
        <v>17154</v>
      </c>
      <c r="E2407" s="85" t="s">
        <v>6219</v>
      </c>
      <c r="F2407" s="83">
        <v>498.99</v>
      </c>
    </row>
    <row r="2408" spans="2:6" ht="40.5">
      <c r="B2408" s="81" t="s">
        <v>10588</v>
      </c>
      <c r="C2408" s="81" t="s">
        <v>13168</v>
      </c>
      <c r="D2408" s="82" t="s">
        <v>17155</v>
      </c>
      <c r="E2408" s="85" t="s">
        <v>6219</v>
      </c>
      <c r="F2408" s="83">
        <v>639.71</v>
      </c>
    </row>
    <row r="2409" spans="2:6" ht="40.5">
      <c r="B2409" s="81" t="s">
        <v>10590</v>
      </c>
      <c r="C2409" s="81" t="s">
        <v>13170</v>
      </c>
      <c r="D2409" s="82" t="s">
        <v>17156</v>
      </c>
      <c r="E2409" s="85" t="s">
        <v>6219</v>
      </c>
      <c r="F2409" s="83">
        <v>287.91000000000003</v>
      </c>
    </row>
    <row r="2410" spans="2:6" ht="40.5">
      <c r="B2410" s="81" t="s">
        <v>10592</v>
      </c>
      <c r="C2410" s="81" t="s">
        <v>13172</v>
      </c>
      <c r="D2410" s="82" t="s">
        <v>17157</v>
      </c>
      <c r="E2410" s="85" t="s">
        <v>6219</v>
      </c>
      <c r="F2410" s="83">
        <v>358.28</v>
      </c>
    </row>
    <row r="2411" spans="2:6" ht="40.5">
      <c r="B2411" s="81" t="s">
        <v>10594</v>
      </c>
      <c r="C2411" s="81" t="s">
        <v>13174</v>
      </c>
      <c r="D2411" s="82" t="s">
        <v>17158</v>
      </c>
      <c r="E2411" s="85" t="s">
        <v>6219</v>
      </c>
      <c r="F2411" s="83">
        <v>428.64</v>
      </c>
    </row>
    <row r="2412" spans="2:6" ht="40.5">
      <c r="B2412" s="81" t="s">
        <v>10596</v>
      </c>
      <c r="C2412" s="81" t="s">
        <v>13176</v>
      </c>
      <c r="D2412" s="82" t="s">
        <v>17159</v>
      </c>
      <c r="E2412" s="85" t="s">
        <v>6219</v>
      </c>
      <c r="F2412" s="83">
        <v>574.89</v>
      </c>
    </row>
    <row r="2413" spans="2:6" ht="40.5">
      <c r="B2413" s="81" t="s">
        <v>10598</v>
      </c>
      <c r="C2413" s="81" t="s">
        <v>13178</v>
      </c>
      <c r="D2413" s="82" t="s">
        <v>17160</v>
      </c>
      <c r="E2413" s="85" t="s">
        <v>6219</v>
      </c>
      <c r="F2413" s="83">
        <v>734.17</v>
      </c>
    </row>
    <row r="2414" spans="2:6" ht="40.5">
      <c r="B2414" s="81" t="s">
        <v>10600</v>
      </c>
      <c r="C2414" s="81" t="s">
        <v>13180</v>
      </c>
      <c r="D2414" s="82" t="s">
        <v>17161</v>
      </c>
      <c r="E2414" s="85" t="s">
        <v>6219</v>
      </c>
      <c r="F2414" s="83">
        <v>415.57</v>
      </c>
    </row>
    <row r="2415" spans="2:6" ht="40.5">
      <c r="B2415" s="81" t="s">
        <v>10602</v>
      </c>
      <c r="C2415" s="81" t="s">
        <v>13182</v>
      </c>
      <c r="D2415" s="82" t="s">
        <v>17162</v>
      </c>
      <c r="E2415" s="85" t="s">
        <v>6219</v>
      </c>
      <c r="F2415" s="83">
        <v>495.22</v>
      </c>
    </row>
    <row r="2416" spans="2:6">
      <c r="B2416" s="81" t="s">
        <v>10610</v>
      </c>
      <c r="C2416" s="81" t="s">
        <v>13190</v>
      </c>
      <c r="D2416" s="82" t="s">
        <v>7896</v>
      </c>
      <c r="E2416" s="85" t="s">
        <v>6595</v>
      </c>
      <c r="F2416" s="83">
        <v>71.930000000000007</v>
      </c>
    </row>
    <row r="2417" spans="2:6">
      <c r="B2417" s="81" t="s">
        <v>10611</v>
      </c>
      <c r="C2417" s="81" t="s">
        <v>13191</v>
      </c>
      <c r="D2417" s="82" t="s">
        <v>7897</v>
      </c>
      <c r="E2417" s="85" t="s">
        <v>6595</v>
      </c>
      <c r="F2417" s="83">
        <v>56.16</v>
      </c>
    </row>
    <row r="2418" spans="2:6">
      <c r="B2418" s="81" t="s">
        <v>10612</v>
      </c>
      <c r="C2418" s="81" t="s">
        <v>13192</v>
      </c>
      <c r="D2418" s="82" t="s">
        <v>7898</v>
      </c>
      <c r="E2418" s="85" t="s">
        <v>6595</v>
      </c>
      <c r="F2418" s="83">
        <v>142.18</v>
      </c>
    </row>
    <row r="2419" spans="2:6">
      <c r="B2419" s="81" t="s">
        <v>10613</v>
      </c>
      <c r="C2419" s="81" t="s">
        <v>13193</v>
      </c>
      <c r="D2419" s="82" t="s">
        <v>7899</v>
      </c>
      <c r="E2419" s="85" t="s">
        <v>6595</v>
      </c>
      <c r="F2419" s="83">
        <v>38.119999999999997</v>
      </c>
    </row>
    <row r="2420" spans="2:6">
      <c r="B2420" s="81" t="s">
        <v>10614</v>
      </c>
      <c r="C2420" s="81" t="s">
        <v>13194</v>
      </c>
      <c r="D2420" s="82" t="s">
        <v>7900</v>
      </c>
      <c r="E2420" s="85" t="s">
        <v>6595</v>
      </c>
      <c r="F2420" s="83">
        <v>56.13</v>
      </c>
    </row>
    <row r="2421" spans="2:6">
      <c r="B2421" s="81" t="s">
        <v>10615</v>
      </c>
      <c r="C2421" s="81" t="s">
        <v>13195</v>
      </c>
      <c r="D2421" s="82" t="s">
        <v>7901</v>
      </c>
      <c r="E2421" s="85" t="s">
        <v>6595</v>
      </c>
      <c r="F2421" s="83">
        <v>51.86</v>
      </c>
    </row>
    <row r="2422" spans="2:6">
      <c r="B2422" s="81" t="s">
        <v>10616</v>
      </c>
      <c r="C2422" s="81" t="s">
        <v>13196</v>
      </c>
      <c r="D2422" s="82" t="s">
        <v>7902</v>
      </c>
      <c r="E2422" s="85" t="s">
        <v>6595</v>
      </c>
      <c r="F2422" s="83">
        <v>41.42</v>
      </c>
    </row>
    <row r="2423" spans="2:6">
      <c r="B2423" s="81" t="s">
        <v>10617</v>
      </c>
      <c r="C2423" s="81" t="s">
        <v>13197</v>
      </c>
      <c r="D2423" s="82" t="s">
        <v>7903</v>
      </c>
      <c r="E2423" s="85" t="s">
        <v>6595</v>
      </c>
      <c r="F2423" s="83">
        <v>42.33</v>
      </c>
    </row>
    <row r="2424" spans="2:6">
      <c r="B2424" s="81" t="s">
        <v>10618</v>
      </c>
      <c r="C2424" s="81" t="s">
        <v>13198</v>
      </c>
      <c r="D2424" s="82" t="s">
        <v>7904</v>
      </c>
      <c r="E2424" s="85" t="s">
        <v>6595</v>
      </c>
      <c r="F2424" s="83">
        <v>51.86</v>
      </c>
    </row>
    <row r="2425" spans="2:6">
      <c r="B2425" s="81" t="s">
        <v>10619</v>
      </c>
      <c r="C2425" s="81" t="s">
        <v>13199</v>
      </c>
      <c r="D2425" s="82" t="s">
        <v>7905</v>
      </c>
      <c r="E2425" s="85" t="s">
        <v>6595</v>
      </c>
      <c r="F2425" s="83">
        <v>53.33</v>
      </c>
    </row>
    <row r="2426" spans="2:6">
      <c r="B2426" s="81" t="s">
        <v>10620</v>
      </c>
      <c r="C2426" s="81" t="s">
        <v>13200</v>
      </c>
      <c r="D2426" s="82" t="s">
        <v>7906</v>
      </c>
      <c r="E2426" s="85" t="s">
        <v>6595</v>
      </c>
      <c r="F2426" s="83">
        <v>59.29</v>
      </c>
    </row>
    <row r="2427" spans="2:6">
      <c r="B2427" s="81" t="s">
        <v>10621</v>
      </c>
      <c r="C2427" s="81" t="s">
        <v>13201</v>
      </c>
      <c r="D2427" s="82" t="s">
        <v>7907</v>
      </c>
      <c r="E2427" s="85" t="s">
        <v>6595</v>
      </c>
      <c r="F2427" s="83">
        <v>62.35</v>
      </c>
    </row>
    <row r="2428" spans="2:6">
      <c r="B2428" s="81" t="s">
        <v>10622</v>
      </c>
      <c r="C2428" s="81" t="s">
        <v>13202</v>
      </c>
      <c r="D2428" s="82" t="s">
        <v>7908</v>
      </c>
      <c r="E2428" s="85" t="s">
        <v>6595</v>
      </c>
      <c r="F2428" s="83">
        <v>67.959999999999994</v>
      </c>
    </row>
    <row r="2429" spans="2:6">
      <c r="B2429" s="81" t="s">
        <v>10623</v>
      </c>
      <c r="C2429" s="81" t="s">
        <v>13203</v>
      </c>
      <c r="D2429" s="82" t="s">
        <v>7909</v>
      </c>
      <c r="E2429" s="85" t="s">
        <v>6595</v>
      </c>
      <c r="F2429" s="83">
        <v>3106.92</v>
      </c>
    </row>
    <row r="2430" spans="2:6">
      <c r="B2430" s="81" t="s">
        <v>10624</v>
      </c>
      <c r="C2430" s="81" t="s">
        <v>13204</v>
      </c>
      <c r="D2430" s="82" t="s">
        <v>7910</v>
      </c>
      <c r="E2430" s="85" t="s">
        <v>6595</v>
      </c>
      <c r="F2430" s="83">
        <v>701.28</v>
      </c>
    </row>
    <row r="2431" spans="2:6">
      <c r="B2431" s="81" t="s">
        <v>10625</v>
      </c>
      <c r="C2431" s="81" t="s">
        <v>13205</v>
      </c>
      <c r="D2431" s="82" t="s">
        <v>7911</v>
      </c>
      <c r="E2431" s="85" t="s">
        <v>6595</v>
      </c>
      <c r="F2431" s="83">
        <v>672.72</v>
      </c>
    </row>
    <row r="2432" spans="2:6">
      <c r="B2432" s="81" t="s">
        <v>10626</v>
      </c>
      <c r="C2432" s="81" t="s">
        <v>13206</v>
      </c>
      <c r="D2432" s="82" t="s">
        <v>7912</v>
      </c>
      <c r="E2432" s="85" t="s">
        <v>6595</v>
      </c>
      <c r="F2432" s="83">
        <v>1265.08</v>
      </c>
    </row>
    <row r="2433" spans="2:6">
      <c r="B2433" s="81" t="s">
        <v>10627</v>
      </c>
      <c r="C2433" s="81" t="s">
        <v>13207</v>
      </c>
      <c r="D2433" s="82" t="s">
        <v>7913</v>
      </c>
      <c r="E2433" s="85" t="s">
        <v>6595</v>
      </c>
      <c r="F2433" s="83">
        <v>1079.5</v>
      </c>
    </row>
    <row r="2434" spans="2:6">
      <c r="B2434" s="81" t="s">
        <v>10628</v>
      </c>
      <c r="C2434" s="81" t="s">
        <v>13208</v>
      </c>
      <c r="D2434" s="82" t="s">
        <v>7914</v>
      </c>
      <c r="E2434" s="85" t="s">
        <v>6595</v>
      </c>
      <c r="F2434" s="83">
        <v>2104.29</v>
      </c>
    </row>
    <row r="2435" spans="2:6">
      <c r="B2435" s="81" t="s">
        <v>10629</v>
      </c>
      <c r="C2435" s="81" t="s">
        <v>13209</v>
      </c>
      <c r="D2435" s="82" t="s">
        <v>7915</v>
      </c>
      <c r="E2435" s="85" t="s">
        <v>6595</v>
      </c>
      <c r="F2435" s="83">
        <v>2552.04</v>
      </c>
    </row>
    <row r="2436" spans="2:6">
      <c r="B2436" s="81" t="s">
        <v>10630</v>
      </c>
      <c r="C2436" s="81" t="s">
        <v>13210</v>
      </c>
      <c r="D2436" s="82" t="s">
        <v>7916</v>
      </c>
      <c r="E2436" s="85" t="s">
        <v>6761</v>
      </c>
      <c r="F2436" s="83">
        <v>1169.45</v>
      </c>
    </row>
    <row r="2437" spans="2:6" ht="27">
      <c r="B2437" s="81" t="s">
        <v>10631</v>
      </c>
      <c r="C2437" s="81" t="s">
        <v>13211</v>
      </c>
      <c r="D2437" s="82" t="s">
        <v>7917</v>
      </c>
      <c r="E2437" s="85" t="s">
        <v>6462</v>
      </c>
      <c r="F2437" s="83">
        <v>183.45</v>
      </c>
    </row>
    <row r="2438" spans="2:6" ht="27">
      <c r="B2438" s="81" t="s">
        <v>10632</v>
      </c>
      <c r="C2438" s="81" t="s">
        <v>13212</v>
      </c>
      <c r="D2438" s="82" t="s">
        <v>7918</v>
      </c>
      <c r="E2438" s="85" t="s">
        <v>6462</v>
      </c>
      <c r="F2438" s="83">
        <v>13.32</v>
      </c>
    </row>
    <row r="2439" spans="2:6" ht="27">
      <c r="B2439" s="81" t="s">
        <v>10633</v>
      </c>
      <c r="C2439" s="81" t="s">
        <v>13213</v>
      </c>
      <c r="D2439" s="82" t="s">
        <v>7919</v>
      </c>
      <c r="E2439" s="85" t="s">
        <v>6462</v>
      </c>
      <c r="F2439" s="83">
        <v>24.51</v>
      </c>
    </row>
    <row r="2440" spans="2:6" ht="27">
      <c r="B2440" s="81" t="s">
        <v>10634</v>
      </c>
      <c r="C2440" s="81" t="s">
        <v>13214</v>
      </c>
      <c r="D2440" s="82" t="s">
        <v>7920</v>
      </c>
      <c r="E2440" s="85" t="s">
        <v>6462</v>
      </c>
      <c r="F2440" s="83">
        <v>35.270000000000003</v>
      </c>
    </row>
    <row r="2441" spans="2:6" ht="27">
      <c r="B2441" s="81" t="s">
        <v>10635</v>
      </c>
      <c r="C2441" s="81" t="s">
        <v>13215</v>
      </c>
      <c r="D2441" s="82" t="s">
        <v>7921</v>
      </c>
      <c r="E2441" s="85" t="s">
        <v>6462</v>
      </c>
      <c r="F2441" s="83">
        <v>30.86</v>
      </c>
    </row>
    <row r="2442" spans="2:6" ht="27">
      <c r="B2442" s="81" t="s">
        <v>10636</v>
      </c>
      <c r="C2442" s="81" t="s">
        <v>13216</v>
      </c>
      <c r="D2442" s="82" t="s">
        <v>7922</v>
      </c>
      <c r="E2442" s="85" t="s">
        <v>6462</v>
      </c>
      <c r="F2442" s="83">
        <v>38.799999999999997</v>
      </c>
    </row>
    <row r="2443" spans="2:6" ht="27">
      <c r="B2443" s="81" t="s">
        <v>10637</v>
      </c>
      <c r="C2443" s="81" t="s">
        <v>13217</v>
      </c>
      <c r="D2443" s="82" t="s">
        <v>7923</v>
      </c>
      <c r="E2443" s="85" t="s">
        <v>6462</v>
      </c>
      <c r="F2443" s="83">
        <v>58.38</v>
      </c>
    </row>
    <row r="2444" spans="2:6" ht="27">
      <c r="B2444" s="81" t="s">
        <v>10638</v>
      </c>
      <c r="C2444" s="81" t="s">
        <v>13218</v>
      </c>
      <c r="D2444" s="82" t="s">
        <v>7924</v>
      </c>
      <c r="E2444" s="85" t="s">
        <v>6462</v>
      </c>
      <c r="F2444" s="83">
        <v>86.49</v>
      </c>
    </row>
    <row r="2445" spans="2:6" ht="27">
      <c r="B2445" s="81" t="s">
        <v>10639</v>
      </c>
      <c r="C2445" s="81" t="s">
        <v>13219</v>
      </c>
      <c r="D2445" s="82" t="s">
        <v>7925</v>
      </c>
      <c r="E2445" s="85" t="s">
        <v>6462</v>
      </c>
      <c r="F2445" s="83">
        <v>121.11</v>
      </c>
    </row>
    <row r="2446" spans="2:6" ht="27">
      <c r="B2446" s="81" t="s">
        <v>10640</v>
      </c>
      <c r="C2446" s="81" t="s">
        <v>13220</v>
      </c>
      <c r="D2446" s="82" t="s">
        <v>7926</v>
      </c>
      <c r="E2446" s="85" t="s">
        <v>6462</v>
      </c>
      <c r="F2446" s="83">
        <v>73.97</v>
      </c>
    </row>
    <row r="2447" spans="2:6" ht="27">
      <c r="B2447" s="81" t="s">
        <v>10641</v>
      </c>
      <c r="C2447" s="81" t="s">
        <v>13221</v>
      </c>
      <c r="D2447" s="82" t="s">
        <v>7927</v>
      </c>
      <c r="E2447" s="85" t="s">
        <v>6462</v>
      </c>
      <c r="F2447" s="83">
        <v>95.17</v>
      </c>
    </row>
    <row r="2448" spans="2:6" ht="27">
      <c r="B2448" s="81" t="s">
        <v>10642</v>
      </c>
      <c r="C2448" s="81" t="s">
        <v>13222</v>
      </c>
      <c r="D2448" s="82" t="s">
        <v>7928</v>
      </c>
      <c r="E2448" s="85" t="s">
        <v>6462</v>
      </c>
      <c r="F2448" s="83">
        <v>90.33</v>
      </c>
    </row>
    <row r="2449" spans="2:6" ht="27">
      <c r="B2449" s="81" t="s">
        <v>10643</v>
      </c>
      <c r="C2449" s="81" t="s">
        <v>13223</v>
      </c>
      <c r="D2449" s="82" t="s">
        <v>7929</v>
      </c>
      <c r="E2449" s="85" t="s">
        <v>6462</v>
      </c>
      <c r="F2449" s="83">
        <v>48.02</v>
      </c>
    </row>
    <row r="2450" spans="2:6" ht="27">
      <c r="B2450" s="81" t="s">
        <v>10644</v>
      </c>
      <c r="C2450" s="81" t="s">
        <v>13224</v>
      </c>
      <c r="D2450" s="82" t="s">
        <v>7930</v>
      </c>
      <c r="E2450" s="85" t="s">
        <v>6462</v>
      </c>
      <c r="F2450" s="83">
        <v>113.01</v>
      </c>
    </row>
    <row r="2451" spans="2:6" ht="27">
      <c r="B2451" s="81" t="s">
        <v>10645</v>
      </c>
      <c r="C2451" s="81" t="s">
        <v>13225</v>
      </c>
      <c r="D2451" s="82" t="s">
        <v>7931</v>
      </c>
      <c r="E2451" s="85" t="s">
        <v>6462</v>
      </c>
      <c r="F2451" s="83">
        <v>157.61000000000001</v>
      </c>
    </row>
    <row r="2452" spans="2:6" ht="27">
      <c r="B2452" s="81" t="s">
        <v>10646</v>
      </c>
      <c r="C2452" s="81" t="s">
        <v>13226</v>
      </c>
      <c r="D2452" s="82" t="s">
        <v>7932</v>
      </c>
      <c r="E2452" s="85" t="s">
        <v>6462</v>
      </c>
      <c r="F2452" s="83">
        <v>60.56</v>
      </c>
    </row>
    <row r="2453" spans="2:6" ht="27">
      <c r="B2453" s="81" t="s">
        <v>10647</v>
      </c>
      <c r="C2453" s="81" t="s">
        <v>13227</v>
      </c>
      <c r="D2453" s="82" t="s">
        <v>7933</v>
      </c>
      <c r="E2453" s="85" t="s">
        <v>6462</v>
      </c>
      <c r="F2453" s="83">
        <v>357.27</v>
      </c>
    </row>
    <row r="2454" spans="2:6" ht="27">
      <c r="B2454" s="81" t="s">
        <v>10648</v>
      </c>
      <c r="C2454" s="81" t="s">
        <v>13228</v>
      </c>
      <c r="D2454" s="82" t="s">
        <v>7934</v>
      </c>
      <c r="E2454" s="85" t="s">
        <v>6462</v>
      </c>
      <c r="F2454" s="83">
        <v>51.86</v>
      </c>
    </row>
    <row r="2455" spans="2:6" ht="27">
      <c r="B2455" s="81" t="s">
        <v>10649</v>
      </c>
      <c r="C2455" s="81" t="s">
        <v>13229</v>
      </c>
      <c r="D2455" s="82" t="s">
        <v>7935</v>
      </c>
      <c r="E2455" s="85" t="s">
        <v>6462</v>
      </c>
      <c r="F2455" s="83">
        <v>71.62</v>
      </c>
    </row>
    <row r="2456" spans="2:6" ht="27">
      <c r="B2456" s="81" t="s">
        <v>10650</v>
      </c>
      <c r="C2456" s="81" t="s">
        <v>13230</v>
      </c>
      <c r="D2456" s="82" t="s">
        <v>7936</v>
      </c>
      <c r="E2456" s="85" t="s">
        <v>6462</v>
      </c>
      <c r="F2456" s="83">
        <v>86.8</v>
      </c>
    </row>
    <row r="2457" spans="2:6" ht="27">
      <c r="B2457" s="81" t="s">
        <v>10651</v>
      </c>
      <c r="C2457" s="81" t="s">
        <v>13231</v>
      </c>
      <c r="D2457" s="82" t="s">
        <v>7937</v>
      </c>
      <c r="E2457" s="85" t="s">
        <v>6462</v>
      </c>
      <c r="F2457" s="83">
        <v>121.93</v>
      </c>
    </row>
    <row r="2458" spans="2:6" ht="27">
      <c r="B2458" s="81" t="s">
        <v>10652</v>
      </c>
      <c r="C2458" s="81" t="s">
        <v>13232</v>
      </c>
      <c r="D2458" s="82" t="s">
        <v>7938</v>
      </c>
      <c r="E2458" s="85" t="s">
        <v>6462</v>
      </c>
      <c r="F2458" s="83">
        <v>134.47</v>
      </c>
    </row>
    <row r="2459" spans="2:6" ht="27">
      <c r="B2459" s="81" t="s">
        <v>10653</v>
      </c>
      <c r="C2459" s="81" t="s">
        <v>13233</v>
      </c>
      <c r="D2459" s="82" t="s">
        <v>7939</v>
      </c>
      <c r="E2459" s="85" t="s">
        <v>6462</v>
      </c>
      <c r="F2459" s="83">
        <v>189.42</v>
      </c>
    </row>
    <row r="2460" spans="2:6" ht="27">
      <c r="B2460" s="81" t="s">
        <v>10654</v>
      </c>
      <c r="C2460" s="81" t="s">
        <v>13234</v>
      </c>
      <c r="D2460" s="82" t="s">
        <v>7940</v>
      </c>
      <c r="E2460" s="85" t="s">
        <v>6462</v>
      </c>
      <c r="F2460" s="83">
        <v>240.61</v>
      </c>
    </row>
    <row r="2461" spans="2:6" ht="27">
      <c r="B2461" s="81" t="s">
        <v>10655</v>
      </c>
      <c r="C2461" s="81" t="s">
        <v>13235</v>
      </c>
      <c r="D2461" s="82" t="s">
        <v>7941</v>
      </c>
      <c r="E2461" s="85" t="s">
        <v>6462</v>
      </c>
      <c r="F2461" s="83">
        <v>248.91</v>
      </c>
    </row>
    <row r="2462" spans="2:6" ht="27">
      <c r="B2462" s="81" t="s">
        <v>10656</v>
      </c>
      <c r="C2462" s="81" t="s">
        <v>13236</v>
      </c>
      <c r="D2462" s="82" t="s">
        <v>7942</v>
      </c>
      <c r="E2462" s="85" t="s">
        <v>6462</v>
      </c>
      <c r="F2462" s="83">
        <v>357.27</v>
      </c>
    </row>
    <row r="2463" spans="2:6" ht="25.5">
      <c r="B2463" s="77" t="s">
        <v>10657</v>
      </c>
      <c r="C2463" s="78" t="s">
        <v>13237</v>
      </c>
      <c r="D2463" s="79" t="s">
        <v>7943</v>
      </c>
      <c r="E2463" s="78" t="s">
        <v>6462</v>
      </c>
      <c r="F2463" s="83">
        <v>39.79</v>
      </c>
    </row>
    <row r="2464" spans="2:6" ht="27">
      <c r="B2464" s="81" t="s">
        <v>10658</v>
      </c>
      <c r="C2464" s="81" t="s">
        <v>13238</v>
      </c>
      <c r="D2464" s="82" t="s">
        <v>7944</v>
      </c>
      <c r="E2464" s="85" t="s">
        <v>6462</v>
      </c>
      <c r="F2464" s="83">
        <v>55.28</v>
      </c>
    </row>
    <row r="2465" spans="2:6" ht="27">
      <c r="B2465" s="81" t="s">
        <v>10659</v>
      </c>
      <c r="C2465" s="81" t="s">
        <v>13239</v>
      </c>
      <c r="D2465" s="82" t="s">
        <v>7945</v>
      </c>
      <c r="E2465" s="85" t="s">
        <v>6462</v>
      </c>
      <c r="F2465" s="83">
        <v>67.12</v>
      </c>
    </row>
    <row r="2466" spans="2:6" ht="27">
      <c r="B2466" s="81" t="s">
        <v>10660</v>
      </c>
      <c r="C2466" s="81" t="s">
        <v>13240</v>
      </c>
      <c r="D2466" s="82" t="s">
        <v>7946</v>
      </c>
      <c r="E2466" s="85" t="s">
        <v>6462</v>
      </c>
      <c r="F2466" s="83">
        <v>89.72</v>
      </c>
    </row>
    <row r="2467" spans="2:6" ht="27">
      <c r="B2467" s="81" t="s">
        <v>10661</v>
      </c>
      <c r="C2467" s="81" t="s">
        <v>13241</v>
      </c>
      <c r="D2467" s="82" t="s">
        <v>7947</v>
      </c>
      <c r="E2467" s="85" t="s">
        <v>6462</v>
      </c>
      <c r="F2467" s="83">
        <v>106.72</v>
      </c>
    </row>
    <row r="2468" spans="2:6" ht="27">
      <c r="B2468" s="81" t="s">
        <v>10662</v>
      </c>
      <c r="C2468" s="81" t="s">
        <v>13242</v>
      </c>
      <c r="D2468" s="82" t="s">
        <v>7948</v>
      </c>
      <c r="E2468" s="85" t="s">
        <v>6462</v>
      </c>
      <c r="F2468" s="83">
        <v>152.08000000000001</v>
      </c>
    </row>
    <row r="2469" spans="2:6" ht="27">
      <c r="B2469" s="81" t="s">
        <v>10663</v>
      </c>
      <c r="C2469" s="81" t="s">
        <v>13243</v>
      </c>
      <c r="D2469" s="82" t="s">
        <v>7949</v>
      </c>
      <c r="E2469" s="85" t="s">
        <v>6462</v>
      </c>
      <c r="F2469" s="83">
        <v>205.46</v>
      </c>
    </row>
    <row r="2470" spans="2:6" ht="27">
      <c r="B2470" s="81" t="s">
        <v>10664</v>
      </c>
      <c r="C2470" s="81" t="s">
        <v>13244</v>
      </c>
      <c r="D2470" s="82" t="s">
        <v>7950</v>
      </c>
      <c r="E2470" s="85" t="s">
        <v>6462</v>
      </c>
      <c r="F2470" s="83">
        <v>248.91</v>
      </c>
    </row>
    <row r="2471" spans="2:6" ht="27">
      <c r="B2471" s="81" t="s">
        <v>10665</v>
      </c>
      <c r="C2471" s="81" t="s">
        <v>13245</v>
      </c>
      <c r="D2471" s="82" t="s">
        <v>7951</v>
      </c>
      <c r="E2471" s="85" t="s">
        <v>6462</v>
      </c>
      <c r="F2471" s="83">
        <v>11.03</v>
      </c>
    </row>
    <row r="2472" spans="2:6" ht="27">
      <c r="B2472" s="81" t="s">
        <v>10666</v>
      </c>
      <c r="C2472" s="81" t="s">
        <v>13246</v>
      </c>
      <c r="D2472" s="82" t="s">
        <v>7952</v>
      </c>
      <c r="E2472" s="85" t="s">
        <v>6462</v>
      </c>
      <c r="F2472" s="83">
        <v>108.67</v>
      </c>
    </row>
    <row r="2473" spans="2:6" ht="27">
      <c r="B2473" s="81" t="s">
        <v>10667</v>
      </c>
      <c r="C2473" s="81" t="s">
        <v>13247</v>
      </c>
      <c r="D2473" s="82" t="s">
        <v>7953</v>
      </c>
      <c r="E2473" s="85" t="s">
        <v>6462</v>
      </c>
      <c r="F2473" s="83">
        <v>13.68</v>
      </c>
    </row>
    <row r="2474" spans="2:6" ht="27">
      <c r="B2474" s="81" t="s">
        <v>10668</v>
      </c>
      <c r="C2474" s="81" t="s">
        <v>13248</v>
      </c>
      <c r="D2474" s="82" t="s">
        <v>7954</v>
      </c>
      <c r="E2474" s="85" t="s">
        <v>6462</v>
      </c>
      <c r="F2474" s="83">
        <v>14.05</v>
      </c>
    </row>
    <row r="2475" spans="2:6" ht="27">
      <c r="B2475" s="81" t="s">
        <v>10669</v>
      </c>
      <c r="C2475" s="81" t="s">
        <v>13249</v>
      </c>
      <c r="D2475" s="82" t="s">
        <v>7955</v>
      </c>
      <c r="E2475" s="85" t="s">
        <v>6462</v>
      </c>
      <c r="F2475" s="83">
        <v>21.52</v>
      </c>
    </row>
    <row r="2476" spans="2:6" ht="27">
      <c r="B2476" s="81" t="s">
        <v>10670</v>
      </c>
      <c r="C2476" s="81" t="s">
        <v>13250</v>
      </c>
      <c r="D2476" s="82" t="s">
        <v>7956</v>
      </c>
      <c r="E2476" s="85" t="s">
        <v>6462</v>
      </c>
      <c r="F2476" s="83">
        <v>29.08</v>
      </c>
    </row>
    <row r="2477" spans="2:6" ht="27">
      <c r="B2477" s="81" t="s">
        <v>10671</v>
      </c>
      <c r="C2477" s="81" t="s">
        <v>13251</v>
      </c>
      <c r="D2477" s="82" t="s">
        <v>7957</v>
      </c>
      <c r="E2477" s="85" t="s">
        <v>6462</v>
      </c>
      <c r="F2477" s="83">
        <v>38.93</v>
      </c>
    </row>
    <row r="2478" spans="2:6" ht="27">
      <c r="B2478" s="81" t="s">
        <v>10672</v>
      </c>
      <c r="C2478" s="81" t="s">
        <v>13252</v>
      </c>
      <c r="D2478" s="82" t="s">
        <v>7958</v>
      </c>
      <c r="E2478" s="85" t="s">
        <v>6462</v>
      </c>
      <c r="F2478" s="83">
        <v>52.86</v>
      </c>
    </row>
    <row r="2479" spans="2:6" ht="27">
      <c r="B2479" s="81" t="s">
        <v>10673</v>
      </c>
      <c r="C2479" s="81" t="s">
        <v>13253</v>
      </c>
      <c r="D2479" s="82" t="s">
        <v>7959</v>
      </c>
      <c r="E2479" s="85" t="s">
        <v>6462</v>
      </c>
      <c r="F2479" s="83">
        <v>69.150000000000006</v>
      </c>
    </row>
    <row r="2480" spans="2:6" ht="27">
      <c r="B2480" s="81" t="s">
        <v>10674</v>
      </c>
      <c r="C2480" s="81" t="s">
        <v>13254</v>
      </c>
      <c r="D2480" s="82" t="s">
        <v>7960</v>
      </c>
      <c r="E2480" s="85" t="s">
        <v>6462</v>
      </c>
      <c r="F2480" s="83">
        <v>154.26</v>
      </c>
    </row>
    <row r="2481" spans="2:6" ht="27">
      <c r="B2481" s="81" t="s">
        <v>10675</v>
      </c>
      <c r="C2481" s="81" t="s">
        <v>13255</v>
      </c>
      <c r="D2481" s="82" t="s">
        <v>7961</v>
      </c>
      <c r="E2481" s="85" t="s">
        <v>6462</v>
      </c>
      <c r="F2481" s="83">
        <v>15.89</v>
      </c>
    </row>
    <row r="2482" spans="2:6" ht="27">
      <c r="B2482" s="81" t="s">
        <v>10676</v>
      </c>
      <c r="C2482" s="81" t="s">
        <v>13256</v>
      </c>
      <c r="D2482" s="82" t="s">
        <v>7962</v>
      </c>
      <c r="E2482" s="85" t="s">
        <v>6462</v>
      </c>
      <c r="F2482" s="83">
        <v>17.89</v>
      </c>
    </row>
    <row r="2483" spans="2:6" ht="27">
      <c r="B2483" s="81" t="s">
        <v>10677</v>
      </c>
      <c r="C2483" s="81" t="s">
        <v>13257</v>
      </c>
      <c r="D2483" s="82" t="s">
        <v>7963</v>
      </c>
      <c r="E2483" s="85" t="s">
        <v>6462</v>
      </c>
      <c r="F2483" s="83">
        <v>27.01</v>
      </c>
    </row>
    <row r="2484" spans="2:6" ht="27">
      <c r="B2484" s="81" t="s">
        <v>10678</v>
      </c>
      <c r="C2484" s="81" t="s">
        <v>13258</v>
      </c>
      <c r="D2484" s="82" t="s">
        <v>7964</v>
      </c>
      <c r="E2484" s="85" t="s">
        <v>6462</v>
      </c>
      <c r="F2484" s="83">
        <v>31.18</v>
      </c>
    </row>
    <row r="2485" spans="2:6" ht="27">
      <c r="B2485" s="81" t="s">
        <v>10679</v>
      </c>
      <c r="C2485" s="81" t="s">
        <v>13259</v>
      </c>
      <c r="D2485" s="82" t="s">
        <v>7965</v>
      </c>
      <c r="E2485" s="85" t="s">
        <v>6462</v>
      </c>
      <c r="F2485" s="83">
        <v>43.75</v>
      </c>
    </row>
    <row r="2486" spans="2:6" ht="27">
      <c r="B2486" s="81" t="s">
        <v>10680</v>
      </c>
      <c r="C2486" s="81" t="s">
        <v>13260</v>
      </c>
      <c r="D2486" s="82" t="s">
        <v>7966</v>
      </c>
      <c r="E2486" s="85" t="s">
        <v>6462</v>
      </c>
      <c r="F2486" s="83">
        <v>76.89</v>
      </c>
    </row>
    <row r="2487" spans="2:6" ht="27">
      <c r="B2487" s="81" t="s">
        <v>10681</v>
      </c>
      <c r="C2487" s="81" t="s">
        <v>13261</v>
      </c>
      <c r="D2487" s="82" t="s">
        <v>7967</v>
      </c>
      <c r="E2487" s="85" t="s">
        <v>6462</v>
      </c>
      <c r="F2487" s="83">
        <v>105.42</v>
      </c>
    </row>
    <row r="2488" spans="2:6" ht="27">
      <c r="B2488" s="81" t="s">
        <v>10682</v>
      </c>
      <c r="C2488" s="81" t="s">
        <v>13262</v>
      </c>
      <c r="D2488" s="82" t="s">
        <v>7968</v>
      </c>
      <c r="E2488" s="85" t="s">
        <v>6462</v>
      </c>
      <c r="F2488" s="83">
        <v>167.4</v>
      </c>
    </row>
    <row r="2489" spans="2:6" ht="27">
      <c r="B2489" s="81" t="s">
        <v>10683</v>
      </c>
      <c r="C2489" s="81" t="s">
        <v>13263</v>
      </c>
      <c r="D2489" s="82" t="s">
        <v>7969</v>
      </c>
      <c r="E2489" s="85" t="s">
        <v>6462</v>
      </c>
      <c r="F2489" s="83">
        <v>17.87</v>
      </c>
    </row>
    <row r="2490" spans="2:6" ht="27">
      <c r="B2490" s="81" t="s">
        <v>10684</v>
      </c>
      <c r="C2490" s="81" t="s">
        <v>13264</v>
      </c>
      <c r="D2490" s="82" t="s">
        <v>7970</v>
      </c>
      <c r="E2490" s="85" t="s">
        <v>6462</v>
      </c>
      <c r="F2490" s="83">
        <v>19.18</v>
      </c>
    </row>
    <row r="2491" spans="2:6" ht="27">
      <c r="B2491" s="81" t="s">
        <v>10685</v>
      </c>
      <c r="C2491" s="81" t="s">
        <v>13265</v>
      </c>
      <c r="D2491" s="82" t="s">
        <v>7971</v>
      </c>
      <c r="E2491" s="85" t="s">
        <v>6462</v>
      </c>
      <c r="F2491" s="83">
        <v>30.69</v>
      </c>
    </row>
    <row r="2492" spans="2:6" ht="27">
      <c r="B2492" s="81" t="s">
        <v>10686</v>
      </c>
      <c r="C2492" s="81" t="s">
        <v>13266</v>
      </c>
      <c r="D2492" s="82" t="s">
        <v>7972</v>
      </c>
      <c r="E2492" s="85" t="s">
        <v>6462</v>
      </c>
      <c r="F2492" s="83">
        <v>38.39</v>
      </c>
    </row>
    <row r="2493" spans="2:6" ht="27">
      <c r="B2493" s="81" t="s">
        <v>10687</v>
      </c>
      <c r="C2493" s="81" t="s">
        <v>13267</v>
      </c>
      <c r="D2493" s="82" t="s">
        <v>7973</v>
      </c>
      <c r="E2493" s="85" t="s">
        <v>6462</v>
      </c>
      <c r="F2493" s="83">
        <v>50.9</v>
      </c>
    </row>
    <row r="2494" spans="2:6" ht="27">
      <c r="B2494" s="81" t="s">
        <v>10688</v>
      </c>
      <c r="C2494" s="81" t="s">
        <v>13268</v>
      </c>
      <c r="D2494" s="82" t="s">
        <v>7974</v>
      </c>
      <c r="E2494" s="85" t="s">
        <v>6462</v>
      </c>
      <c r="F2494" s="83">
        <v>88.92</v>
      </c>
    </row>
    <row r="2495" spans="2:6" ht="27">
      <c r="B2495" s="81" t="s">
        <v>10689</v>
      </c>
      <c r="C2495" s="81" t="s">
        <v>13269</v>
      </c>
      <c r="D2495" s="82" t="s">
        <v>7975</v>
      </c>
      <c r="E2495" s="85" t="s">
        <v>6462</v>
      </c>
      <c r="F2495" s="83">
        <v>127.64</v>
      </c>
    </row>
    <row r="2496" spans="2:6" ht="27">
      <c r="B2496" s="81" t="s">
        <v>10690</v>
      </c>
      <c r="C2496" s="81" t="s">
        <v>13270</v>
      </c>
      <c r="D2496" s="82" t="s">
        <v>17163</v>
      </c>
      <c r="E2496" s="85" t="s">
        <v>6462</v>
      </c>
      <c r="F2496" s="83">
        <v>15.68</v>
      </c>
    </row>
    <row r="2497" spans="2:6" ht="27">
      <c r="B2497" s="81" t="s">
        <v>10691</v>
      </c>
      <c r="C2497" s="81" t="s">
        <v>13271</v>
      </c>
      <c r="D2497" s="82" t="s">
        <v>17164</v>
      </c>
      <c r="E2497" s="85" t="s">
        <v>6462</v>
      </c>
      <c r="F2497" s="83">
        <v>19.989999999999998</v>
      </c>
    </row>
    <row r="2498" spans="2:6" ht="27">
      <c r="B2498" s="81" t="s">
        <v>10692</v>
      </c>
      <c r="C2498" s="81" t="s">
        <v>13272</v>
      </c>
      <c r="D2498" s="82" t="s">
        <v>17165</v>
      </c>
      <c r="E2498" s="85" t="s">
        <v>6462</v>
      </c>
      <c r="F2498" s="83">
        <v>15.77</v>
      </c>
    </row>
    <row r="2499" spans="2:6" ht="27">
      <c r="B2499" s="81" t="s">
        <v>10693</v>
      </c>
      <c r="C2499" s="81" t="s">
        <v>13273</v>
      </c>
      <c r="D2499" s="82" t="s">
        <v>17166</v>
      </c>
      <c r="E2499" s="85" t="s">
        <v>6462</v>
      </c>
      <c r="F2499" s="83">
        <v>21.94</v>
      </c>
    </row>
    <row r="2500" spans="2:6" ht="27">
      <c r="B2500" s="81" t="s">
        <v>10694</v>
      </c>
      <c r="C2500" s="81" t="s">
        <v>13274</v>
      </c>
      <c r="D2500" s="82" t="s">
        <v>7976</v>
      </c>
      <c r="E2500" s="85" t="s">
        <v>6462</v>
      </c>
      <c r="F2500" s="83">
        <v>17.91</v>
      </c>
    </row>
    <row r="2501" spans="2:6" ht="27">
      <c r="B2501" s="81" t="s">
        <v>10695</v>
      </c>
      <c r="C2501" s="81" t="s">
        <v>13275</v>
      </c>
      <c r="D2501" s="82" t="s">
        <v>7977</v>
      </c>
      <c r="E2501" s="85" t="s">
        <v>6462</v>
      </c>
      <c r="F2501" s="83">
        <v>34.299999999999997</v>
      </c>
    </row>
    <row r="2502" spans="2:6" ht="27">
      <c r="B2502" s="81" t="s">
        <v>10696</v>
      </c>
      <c r="C2502" s="81" t="s">
        <v>13276</v>
      </c>
      <c r="D2502" s="82" t="s">
        <v>7978</v>
      </c>
      <c r="E2502" s="85" t="s">
        <v>6462</v>
      </c>
      <c r="F2502" s="83">
        <v>51.09</v>
      </c>
    </row>
    <row r="2503" spans="2:6" ht="27">
      <c r="B2503" s="81" t="s">
        <v>10697</v>
      </c>
      <c r="C2503" s="81" t="s">
        <v>13277</v>
      </c>
      <c r="D2503" s="82" t="s">
        <v>7979</v>
      </c>
      <c r="E2503" s="85" t="s">
        <v>6462</v>
      </c>
      <c r="F2503" s="83">
        <v>84.42</v>
      </c>
    </row>
    <row r="2504" spans="2:6" ht="27">
      <c r="B2504" s="81" t="s">
        <v>10698</v>
      </c>
      <c r="C2504" s="81" t="s">
        <v>13278</v>
      </c>
      <c r="D2504" s="82" t="s">
        <v>7980</v>
      </c>
      <c r="E2504" s="85" t="s">
        <v>6462</v>
      </c>
      <c r="F2504" s="83">
        <v>129.88</v>
      </c>
    </row>
    <row r="2505" spans="2:6" ht="27">
      <c r="B2505" s="81" t="s">
        <v>10699</v>
      </c>
      <c r="C2505" s="81" t="s">
        <v>13279</v>
      </c>
      <c r="D2505" s="82" t="s">
        <v>7981</v>
      </c>
      <c r="E2505" s="85" t="s">
        <v>6462</v>
      </c>
      <c r="F2505" s="83">
        <v>165.6</v>
      </c>
    </row>
    <row r="2506" spans="2:6" ht="27">
      <c r="B2506" s="81" t="s">
        <v>10700</v>
      </c>
      <c r="C2506" s="81" t="s">
        <v>13280</v>
      </c>
      <c r="D2506" s="82" t="s">
        <v>7982</v>
      </c>
      <c r="E2506" s="85" t="s">
        <v>6462</v>
      </c>
      <c r="F2506" s="83">
        <v>210.12</v>
      </c>
    </row>
    <row r="2507" spans="2:6" ht="27">
      <c r="B2507" s="81" t="s">
        <v>10704</v>
      </c>
      <c r="C2507" s="81" t="s">
        <v>13284</v>
      </c>
      <c r="D2507" s="82" t="s">
        <v>17167</v>
      </c>
      <c r="E2507" s="85" t="s">
        <v>6462</v>
      </c>
      <c r="F2507" s="83">
        <v>13.44</v>
      </c>
    </row>
    <row r="2508" spans="2:6" ht="27">
      <c r="B2508" s="81" t="s">
        <v>10709</v>
      </c>
      <c r="C2508" s="81" t="s">
        <v>13289</v>
      </c>
      <c r="D2508" s="82" t="s">
        <v>17168</v>
      </c>
      <c r="E2508" s="85" t="s">
        <v>6462</v>
      </c>
      <c r="F2508" s="83">
        <v>18.61</v>
      </c>
    </row>
    <row r="2509" spans="2:6" ht="27">
      <c r="B2509" s="81" t="s">
        <v>10701</v>
      </c>
      <c r="C2509" s="81" t="s">
        <v>13281</v>
      </c>
      <c r="D2509" s="82" t="s">
        <v>7983</v>
      </c>
      <c r="E2509" s="85" t="s">
        <v>6462</v>
      </c>
      <c r="F2509" s="83">
        <v>25.4</v>
      </c>
    </row>
    <row r="2510" spans="2:6" ht="27">
      <c r="B2510" s="81" t="s">
        <v>10702</v>
      </c>
      <c r="C2510" s="81" t="s">
        <v>13282</v>
      </c>
      <c r="D2510" s="82" t="s">
        <v>7984</v>
      </c>
      <c r="E2510" s="85" t="s">
        <v>6462</v>
      </c>
      <c r="F2510" s="83">
        <v>35.42</v>
      </c>
    </row>
    <row r="2511" spans="2:6" ht="27">
      <c r="B2511" s="81" t="s">
        <v>10703</v>
      </c>
      <c r="C2511" s="81" t="s">
        <v>13283</v>
      </c>
      <c r="D2511" s="82" t="s">
        <v>7985</v>
      </c>
      <c r="E2511" s="85" t="s">
        <v>6462</v>
      </c>
      <c r="F2511" s="83">
        <v>53.77</v>
      </c>
    </row>
    <row r="2512" spans="2:6" ht="27">
      <c r="B2512" s="81" t="s">
        <v>10705</v>
      </c>
      <c r="C2512" s="81" t="s">
        <v>13285</v>
      </c>
      <c r="D2512" s="82" t="s">
        <v>7986</v>
      </c>
      <c r="E2512" s="85" t="s">
        <v>6462</v>
      </c>
      <c r="F2512" s="83">
        <v>17.46</v>
      </c>
    </row>
    <row r="2513" spans="2:6" ht="27">
      <c r="B2513" s="81" t="s">
        <v>10706</v>
      </c>
      <c r="C2513" s="81" t="s">
        <v>13286</v>
      </c>
      <c r="D2513" s="82" t="s">
        <v>7987</v>
      </c>
      <c r="E2513" s="85" t="s">
        <v>6462</v>
      </c>
      <c r="F2513" s="83">
        <v>21.58</v>
      </c>
    </row>
    <row r="2514" spans="2:6" ht="27">
      <c r="B2514" s="81" t="s">
        <v>10707</v>
      </c>
      <c r="C2514" s="81" t="s">
        <v>13287</v>
      </c>
      <c r="D2514" s="82" t="s">
        <v>7988</v>
      </c>
      <c r="E2514" s="85" t="s">
        <v>6462</v>
      </c>
      <c r="F2514" s="83">
        <v>36.43</v>
      </c>
    </row>
    <row r="2515" spans="2:6" ht="27">
      <c r="B2515" s="81" t="s">
        <v>10708</v>
      </c>
      <c r="C2515" s="81" t="s">
        <v>13288</v>
      </c>
      <c r="D2515" s="82" t="s">
        <v>7989</v>
      </c>
      <c r="E2515" s="85" t="s">
        <v>6462</v>
      </c>
      <c r="F2515" s="83">
        <v>55.06</v>
      </c>
    </row>
    <row r="2516" spans="2:6" ht="27">
      <c r="B2516" s="81" t="s">
        <v>10710</v>
      </c>
      <c r="C2516" s="81" t="s">
        <v>13290</v>
      </c>
      <c r="D2516" s="82" t="s">
        <v>7990</v>
      </c>
      <c r="E2516" s="85" t="s">
        <v>6462</v>
      </c>
      <c r="F2516" s="83">
        <v>22.91</v>
      </c>
    </row>
    <row r="2517" spans="2:6" ht="27">
      <c r="B2517" s="81" t="s">
        <v>10711</v>
      </c>
      <c r="C2517" s="81" t="s">
        <v>13291</v>
      </c>
      <c r="D2517" s="82" t="s">
        <v>7991</v>
      </c>
      <c r="E2517" s="85" t="s">
        <v>6462</v>
      </c>
      <c r="F2517" s="83">
        <v>25.62</v>
      </c>
    </row>
    <row r="2518" spans="2:6" ht="27">
      <c r="B2518" s="81" t="s">
        <v>10712</v>
      </c>
      <c r="C2518" s="81" t="s">
        <v>13292</v>
      </c>
      <c r="D2518" s="82" t="s">
        <v>7992</v>
      </c>
      <c r="E2518" s="85" t="s">
        <v>6462</v>
      </c>
      <c r="F2518" s="83">
        <v>24.64</v>
      </c>
    </row>
    <row r="2519" spans="2:6" ht="27">
      <c r="B2519" s="81" t="s">
        <v>10713</v>
      </c>
      <c r="C2519" s="81" t="s">
        <v>13293</v>
      </c>
      <c r="D2519" s="82" t="s">
        <v>7993</v>
      </c>
      <c r="E2519" s="85" t="s">
        <v>6462</v>
      </c>
      <c r="F2519" s="83">
        <v>33.78</v>
      </c>
    </row>
    <row r="2520" spans="2:6" ht="27">
      <c r="B2520" s="81" t="s">
        <v>10714</v>
      </c>
      <c r="C2520" s="81" t="s">
        <v>13294</v>
      </c>
      <c r="D2520" s="82" t="s">
        <v>7994</v>
      </c>
      <c r="E2520" s="85" t="s">
        <v>6462</v>
      </c>
      <c r="F2520" s="83">
        <v>29.03</v>
      </c>
    </row>
    <row r="2521" spans="2:6" ht="27">
      <c r="B2521" s="81" t="s">
        <v>10715</v>
      </c>
      <c r="C2521" s="81" t="s">
        <v>13295</v>
      </c>
      <c r="D2521" s="82" t="s">
        <v>7995</v>
      </c>
      <c r="E2521" s="85" t="s">
        <v>6462</v>
      </c>
      <c r="F2521" s="83">
        <v>16.260000000000002</v>
      </c>
    </row>
    <row r="2522" spans="2:6" ht="27">
      <c r="B2522" s="81" t="s">
        <v>10716</v>
      </c>
      <c r="C2522" s="81" t="s">
        <v>13296</v>
      </c>
      <c r="D2522" s="82" t="s">
        <v>7996</v>
      </c>
      <c r="E2522" s="85" t="s">
        <v>6462</v>
      </c>
      <c r="F2522" s="83">
        <v>40.32</v>
      </c>
    </row>
    <row r="2523" spans="2:6" ht="27">
      <c r="B2523" s="81" t="s">
        <v>10717</v>
      </c>
      <c r="C2523" s="81" t="s">
        <v>13297</v>
      </c>
      <c r="D2523" s="82" t="s">
        <v>7997</v>
      </c>
      <c r="E2523" s="85" t="s">
        <v>6462</v>
      </c>
      <c r="F2523" s="83">
        <v>59.19</v>
      </c>
    </row>
    <row r="2524" spans="2:6" ht="27">
      <c r="B2524" s="81" t="s">
        <v>10718</v>
      </c>
      <c r="C2524" s="81" t="s">
        <v>13298</v>
      </c>
      <c r="D2524" s="82" t="s">
        <v>7998</v>
      </c>
      <c r="E2524" s="85" t="s">
        <v>6462</v>
      </c>
      <c r="F2524" s="83">
        <v>71.86</v>
      </c>
    </row>
    <row r="2525" spans="2:6" ht="27">
      <c r="B2525" s="81" t="s">
        <v>10719</v>
      </c>
      <c r="C2525" s="81" t="s">
        <v>13299</v>
      </c>
      <c r="D2525" s="82" t="s">
        <v>7999</v>
      </c>
      <c r="E2525" s="85" t="s">
        <v>6462</v>
      </c>
      <c r="F2525" s="83">
        <v>19.36</v>
      </c>
    </row>
    <row r="2526" spans="2:6" ht="27">
      <c r="B2526" s="81" t="s">
        <v>10720</v>
      </c>
      <c r="C2526" s="81" t="s">
        <v>13300</v>
      </c>
      <c r="D2526" s="82" t="s">
        <v>8000</v>
      </c>
      <c r="E2526" s="85" t="s">
        <v>6462</v>
      </c>
      <c r="F2526" s="83">
        <v>87.37</v>
      </c>
    </row>
    <row r="2527" spans="2:6" ht="27">
      <c r="B2527" s="81" t="s">
        <v>10721</v>
      </c>
      <c r="C2527" s="81" t="s">
        <v>13301</v>
      </c>
      <c r="D2527" s="82" t="s">
        <v>8001</v>
      </c>
      <c r="E2527" s="85" t="s">
        <v>6462</v>
      </c>
      <c r="F2527" s="83">
        <v>74.08</v>
      </c>
    </row>
    <row r="2528" spans="2:6" ht="27">
      <c r="B2528" s="81" t="s">
        <v>10722</v>
      </c>
      <c r="C2528" s="81" t="s">
        <v>13302</v>
      </c>
      <c r="D2528" s="82" t="s">
        <v>8002</v>
      </c>
      <c r="E2528" s="85" t="s">
        <v>6462</v>
      </c>
      <c r="F2528" s="83">
        <v>12.78</v>
      </c>
    </row>
    <row r="2529" spans="2:6" ht="27">
      <c r="B2529" s="81" t="s">
        <v>10723</v>
      </c>
      <c r="C2529" s="81" t="s">
        <v>13303</v>
      </c>
      <c r="D2529" s="82" t="s">
        <v>8003</v>
      </c>
      <c r="E2529" s="85" t="s">
        <v>6462</v>
      </c>
      <c r="F2529" s="83">
        <v>14.83</v>
      </c>
    </row>
    <row r="2530" spans="2:6" ht="27">
      <c r="B2530" s="81" t="s">
        <v>10724</v>
      </c>
      <c r="C2530" s="81" t="s">
        <v>13304</v>
      </c>
      <c r="D2530" s="82" t="s">
        <v>8004</v>
      </c>
      <c r="E2530" s="85" t="s">
        <v>6462</v>
      </c>
      <c r="F2530" s="83">
        <v>18.440000000000001</v>
      </c>
    </row>
    <row r="2531" spans="2:6" ht="27">
      <c r="B2531" s="81" t="s">
        <v>10725</v>
      </c>
      <c r="C2531" s="81" t="s">
        <v>13305</v>
      </c>
      <c r="D2531" s="82" t="s">
        <v>8005</v>
      </c>
      <c r="E2531" s="85" t="s">
        <v>6462</v>
      </c>
      <c r="F2531" s="83">
        <v>21.78</v>
      </c>
    </row>
    <row r="2532" spans="2:6" ht="27">
      <c r="B2532" s="81" t="s">
        <v>10726</v>
      </c>
      <c r="C2532" s="81" t="s">
        <v>13306</v>
      </c>
      <c r="D2532" s="82" t="s">
        <v>8006</v>
      </c>
      <c r="E2532" s="85" t="s">
        <v>6462</v>
      </c>
      <c r="F2532" s="83">
        <v>23.61</v>
      </c>
    </row>
    <row r="2533" spans="2:6" ht="27">
      <c r="B2533" s="81" t="s">
        <v>10727</v>
      </c>
      <c r="C2533" s="81" t="s">
        <v>13307</v>
      </c>
      <c r="D2533" s="82" t="s">
        <v>8007</v>
      </c>
      <c r="E2533" s="85" t="s">
        <v>6462</v>
      </c>
      <c r="F2533" s="83">
        <v>29.8</v>
      </c>
    </row>
    <row r="2534" spans="2:6" ht="27">
      <c r="B2534" s="81" t="s">
        <v>10728</v>
      </c>
      <c r="C2534" s="81" t="s">
        <v>13308</v>
      </c>
      <c r="D2534" s="82" t="s">
        <v>8008</v>
      </c>
      <c r="E2534" s="85" t="s">
        <v>6462</v>
      </c>
      <c r="F2534" s="83">
        <v>40.369999999999997</v>
      </c>
    </row>
    <row r="2535" spans="2:6" ht="27">
      <c r="B2535" s="81" t="s">
        <v>10729</v>
      </c>
      <c r="C2535" s="81" t="s">
        <v>13309</v>
      </c>
      <c r="D2535" s="82" t="s">
        <v>8009</v>
      </c>
      <c r="E2535" s="85" t="s">
        <v>6462</v>
      </c>
      <c r="F2535" s="83">
        <v>47.04</v>
      </c>
    </row>
    <row r="2536" spans="2:6" ht="27">
      <c r="B2536" s="81" t="s">
        <v>10730</v>
      </c>
      <c r="C2536" s="81" t="s">
        <v>6590</v>
      </c>
      <c r="D2536" s="82" t="s">
        <v>8010</v>
      </c>
      <c r="E2536" s="85" t="s">
        <v>6462</v>
      </c>
      <c r="F2536" s="83">
        <v>18.82</v>
      </c>
    </row>
    <row r="2537" spans="2:6" ht="27">
      <c r="B2537" s="81" t="s">
        <v>10731</v>
      </c>
      <c r="C2537" s="81" t="s">
        <v>6590</v>
      </c>
      <c r="D2537" s="82" t="s">
        <v>8011</v>
      </c>
      <c r="E2537" s="85" t="s">
        <v>6462</v>
      </c>
      <c r="F2537" s="83">
        <v>13.89</v>
      </c>
    </row>
    <row r="2538" spans="2:6" ht="27">
      <c r="B2538" s="81" t="s">
        <v>10732</v>
      </c>
      <c r="C2538" s="81" t="s">
        <v>6590</v>
      </c>
      <c r="D2538" s="82" t="s">
        <v>8012</v>
      </c>
      <c r="E2538" s="85" t="s">
        <v>6462</v>
      </c>
      <c r="F2538" s="83">
        <v>17.61</v>
      </c>
    </row>
    <row r="2539" spans="2:6">
      <c r="B2539" s="81" t="s">
        <v>10733</v>
      </c>
      <c r="C2539" s="81" t="s">
        <v>13310</v>
      </c>
      <c r="D2539" s="82" t="s">
        <v>8013</v>
      </c>
      <c r="E2539" s="85" t="s">
        <v>6595</v>
      </c>
      <c r="F2539" s="83">
        <v>82.42</v>
      </c>
    </row>
    <row r="2540" spans="2:6">
      <c r="B2540" s="81" t="s">
        <v>10734</v>
      </c>
      <c r="C2540" s="81" t="s">
        <v>13311</v>
      </c>
      <c r="D2540" s="82" t="s">
        <v>8014</v>
      </c>
      <c r="E2540" s="85" t="s">
        <v>6595</v>
      </c>
      <c r="F2540" s="83">
        <v>34.479999999999997</v>
      </c>
    </row>
    <row r="2541" spans="2:6">
      <c r="B2541" s="81" t="s">
        <v>10735</v>
      </c>
      <c r="C2541" s="81" t="s">
        <v>13312</v>
      </c>
      <c r="D2541" s="82" t="s">
        <v>8015</v>
      </c>
      <c r="E2541" s="85" t="s">
        <v>6595</v>
      </c>
      <c r="F2541" s="83">
        <v>38.9</v>
      </c>
    </row>
    <row r="2542" spans="2:6">
      <c r="B2542" s="81" t="s">
        <v>10736</v>
      </c>
      <c r="C2542" s="81" t="s">
        <v>13313</v>
      </c>
      <c r="D2542" s="82" t="s">
        <v>8016</v>
      </c>
      <c r="E2542" s="85" t="s">
        <v>6595</v>
      </c>
      <c r="F2542" s="83">
        <v>24.55</v>
      </c>
    </row>
    <row r="2543" spans="2:6">
      <c r="B2543" s="81" t="s">
        <v>10737</v>
      </c>
      <c r="C2543" s="81" t="s">
        <v>13314</v>
      </c>
      <c r="D2543" s="82" t="s">
        <v>8017</v>
      </c>
      <c r="E2543" s="85" t="s">
        <v>6595</v>
      </c>
      <c r="F2543" s="83">
        <v>33.74</v>
      </c>
    </row>
    <row r="2544" spans="2:6">
      <c r="B2544" s="81" t="s">
        <v>10738</v>
      </c>
      <c r="C2544" s="81" t="s">
        <v>13315</v>
      </c>
      <c r="D2544" s="82" t="s">
        <v>8018</v>
      </c>
      <c r="E2544" s="85" t="s">
        <v>6595</v>
      </c>
      <c r="F2544" s="83">
        <v>378.8</v>
      </c>
    </row>
    <row r="2545" spans="2:6">
      <c r="B2545" s="81" t="s">
        <v>10739</v>
      </c>
      <c r="C2545" s="81" t="s">
        <v>13316</v>
      </c>
      <c r="D2545" s="82" t="s">
        <v>8019</v>
      </c>
      <c r="E2545" s="85" t="s">
        <v>6595</v>
      </c>
      <c r="F2545" s="83">
        <v>109.57</v>
      </c>
    </row>
    <row r="2546" spans="2:6">
      <c r="B2546" s="81" t="s">
        <v>10740</v>
      </c>
      <c r="C2546" s="81" t="s">
        <v>13317</v>
      </c>
      <c r="D2546" s="82" t="s">
        <v>8020</v>
      </c>
      <c r="E2546" s="85" t="s">
        <v>6595</v>
      </c>
      <c r="F2546" s="83">
        <v>184.33</v>
      </c>
    </row>
    <row r="2547" spans="2:6">
      <c r="B2547" s="81" t="s">
        <v>10741</v>
      </c>
      <c r="C2547" s="81" t="s">
        <v>13318</v>
      </c>
      <c r="D2547" s="82" t="s">
        <v>8021</v>
      </c>
      <c r="E2547" s="85" t="s">
        <v>6595</v>
      </c>
      <c r="F2547" s="83">
        <v>6.58</v>
      </c>
    </row>
    <row r="2548" spans="2:6">
      <c r="B2548" s="81" t="s">
        <v>10742</v>
      </c>
      <c r="C2548" s="81" t="s">
        <v>13319</v>
      </c>
      <c r="D2548" s="82" t="s">
        <v>8022</v>
      </c>
      <c r="E2548" s="85" t="s">
        <v>6595</v>
      </c>
      <c r="F2548" s="83">
        <v>1199.4100000000001</v>
      </c>
    </row>
    <row r="2549" spans="2:6">
      <c r="B2549" s="81" t="s">
        <v>10743</v>
      </c>
      <c r="C2549" s="81" t="s">
        <v>13320</v>
      </c>
      <c r="D2549" s="82" t="s">
        <v>8023</v>
      </c>
      <c r="E2549" s="85" t="s">
        <v>6595</v>
      </c>
      <c r="F2549" s="83">
        <v>1307.32</v>
      </c>
    </row>
    <row r="2550" spans="2:6">
      <c r="B2550" s="81" t="s">
        <v>10744</v>
      </c>
      <c r="C2550" s="81" t="s">
        <v>13321</v>
      </c>
      <c r="D2550" s="82" t="s">
        <v>8024</v>
      </c>
      <c r="E2550" s="85" t="s">
        <v>6595</v>
      </c>
      <c r="F2550" s="83">
        <v>23.1</v>
      </c>
    </row>
    <row r="2551" spans="2:6">
      <c r="B2551" s="81" t="s">
        <v>10745</v>
      </c>
      <c r="C2551" s="81" t="s">
        <v>13322</v>
      </c>
      <c r="D2551" s="82" t="s">
        <v>8025</v>
      </c>
      <c r="E2551" s="85" t="s">
        <v>6595</v>
      </c>
      <c r="F2551" s="83">
        <v>23.1</v>
      </c>
    </row>
    <row r="2552" spans="2:6">
      <c r="B2552" s="81" t="s">
        <v>10746</v>
      </c>
      <c r="C2552" s="81" t="s">
        <v>13323</v>
      </c>
      <c r="D2552" s="82" t="s">
        <v>8026</v>
      </c>
      <c r="E2552" s="85" t="s">
        <v>6595</v>
      </c>
      <c r="F2552" s="83">
        <v>18.399999999999999</v>
      </c>
    </row>
    <row r="2553" spans="2:6">
      <c r="B2553" s="81" t="s">
        <v>10747</v>
      </c>
      <c r="C2553" s="81" t="s">
        <v>13324</v>
      </c>
      <c r="D2553" s="82" t="s">
        <v>8027</v>
      </c>
      <c r="E2553" s="85" t="s">
        <v>6595</v>
      </c>
      <c r="F2553" s="83">
        <v>33.200000000000003</v>
      </c>
    </row>
    <row r="2554" spans="2:6">
      <c r="B2554" s="81" t="s">
        <v>10748</v>
      </c>
      <c r="C2554" s="81" t="s">
        <v>13325</v>
      </c>
      <c r="D2554" s="82" t="s">
        <v>8028</v>
      </c>
      <c r="E2554" s="85" t="s">
        <v>6595</v>
      </c>
      <c r="F2554" s="83">
        <v>26.32</v>
      </c>
    </row>
    <row r="2555" spans="2:6">
      <c r="B2555" s="81" t="s">
        <v>10749</v>
      </c>
      <c r="C2555" s="81" t="s">
        <v>13326</v>
      </c>
      <c r="D2555" s="82" t="s">
        <v>8029</v>
      </c>
      <c r="E2555" s="85" t="s">
        <v>6595</v>
      </c>
      <c r="F2555" s="83">
        <v>31.52</v>
      </c>
    </row>
    <row r="2556" spans="2:6">
      <c r="B2556" s="81" t="s">
        <v>10750</v>
      </c>
      <c r="C2556" s="81" t="s">
        <v>13327</v>
      </c>
      <c r="D2556" s="82" t="s">
        <v>8030</v>
      </c>
      <c r="E2556" s="85" t="s">
        <v>6595</v>
      </c>
      <c r="F2556" s="83">
        <v>19.29</v>
      </c>
    </row>
    <row r="2557" spans="2:6">
      <c r="B2557" s="81" t="s">
        <v>10751</v>
      </c>
      <c r="C2557" s="81" t="s">
        <v>13328</v>
      </c>
      <c r="D2557" s="82" t="s">
        <v>8031</v>
      </c>
      <c r="E2557" s="85" t="s">
        <v>6595</v>
      </c>
      <c r="F2557" s="83">
        <v>19.29</v>
      </c>
    </row>
    <row r="2558" spans="2:6">
      <c r="B2558" s="81" t="s">
        <v>10752</v>
      </c>
      <c r="C2558" s="81" t="s">
        <v>13329</v>
      </c>
      <c r="D2558" s="82" t="s">
        <v>8032</v>
      </c>
      <c r="E2558" s="85" t="s">
        <v>6595</v>
      </c>
      <c r="F2558" s="83">
        <v>41.46</v>
      </c>
    </row>
    <row r="2559" spans="2:6">
      <c r="B2559" s="81" t="s">
        <v>10753</v>
      </c>
      <c r="C2559" s="81" t="s">
        <v>13330</v>
      </c>
      <c r="D2559" s="82" t="s">
        <v>8033</v>
      </c>
      <c r="E2559" s="85" t="s">
        <v>6595</v>
      </c>
      <c r="F2559" s="83">
        <v>17.52</v>
      </c>
    </row>
    <row r="2560" spans="2:6">
      <c r="B2560" s="81" t="s">
        <v>10754</v>
      </c>
      <c r="C2560" s="81" t="s">
        <v>13331</v>
      </c>
      <c r="D2560" s="82" t="s">
        <v>8034</v>
      </c>
      <c r="E2560" s="85" t="s">
        <v>6595</v>
      </c>
      <c r="F2560" s="83">
        <v>19.68</v>
      </c>
    </row>
    <row r="2561" spans="2:6" ht="27">
      <c r="B2561" s="81" t="s">
        <v>10755</v>
      </c>
      <c r="C2561" s="81" t="s">
        <v>13332</v>
      </c>
      <c r="D2561" s="82" t="s">
        <v>17169</v>
      </c>
      <c r="E2561" s="85" t="s">
        <v>6219</v>
      </c>
      <c r="F2561" s="83">
        <v>16.66</v>
      </c>
    </row>
    <row r="2562" spans="2:6" ht="27">
      <c r="B2562" s="81" t="s">
        <v>10756</v>
      </c>
      <c r="C2562" s="81" t="s">
        <v>13333</v>
      </c>
      <c r="D2562" s="82" t="s">
        <v>17170</v>
      </c>
      <c r="E2562" s="85" t="s">
        <v>6219</v>
      </c>
      <c r="F2562" s="83">
        <v>19.63</v>
      </c>
    </row>
    <row r="2563" spans="2:6" ht="27">
      <c r="B2563" s="81" t="s">
        <v>10757</v>
      </c>
      <c r="C2563" s="81" t="s">
        <v>13334</v>
      </c>
      <c r="D2563" s="82" t="s">
        <v>17171</v>
      </c>
      <c r="E2563" s="85" t="s">
        <v>6219</v>
      </c>
      <c r="F2563" s="83">
        <v>27.33</v>
      </c>
    </row>
    <row r="2564" spans="2:6" ht="27">
      <c r="B2564" s="81" t="s">
        <v>10758</v>
      </c>
      <c r="C2564" s="81" t="s">
        <v>13335</v>
      </c>
      <c r="D2564" s="82" t="s">
        <v>17172</v>
      </c>
      <c r="E2564" s="85" t="s">
        <v>6219</v>
      </c>
      <c r="F2564" s="83">
        <v>34.36</v>
      </c>
    </row>
    <row r="2565" spans="2:6" ht="27">
      <c r="B2565" s="81" t="s">
        <v>10759</v>
      </c>
      <c r="C2565" s="81" t="s">
        <v>13336</v>
      </c>
      <c r="D2565" s="82" t="s">
        <v>17173</v>
      </c>
      <c r="E2565" s="85" t="s">
        <v>6219</v>
      </c>
      <c r="F2565" s="83">
        <v>35.72</v>
      </c>
    </row>
    <row r="2566" spans="2:6" ht="27">
      <c r="B2566" s="81" t="s">
        <v>10760</v>
      </c>
      <c r="C2566" s="81" t="s">
        <v>13337</v>
      </c>
      <c r="D2566" s="82" t="s">
        <v>17174</v>
      </c>
      <c r="E2566" s="85" t="s">
        <v>6219</v>
      </c>
      <c r="F2566" s="83">
        <v>59.5</v>
      </c>
    </row>
    <row r="2567" spans="2:6" ht="25.5">
      <c r="B2567" s="77" t="s">
        <v>10774</v>
      </c>
      <c r="C2567" s="78" t="s">
        <v>13351</v>
      </c>
      <c r="D2567" s="79" t="s">
        <v>17175</v>
      </c>
      <c r="E2567" s="78" t="s">
        <v>6219</v>
      </c>
      <c r="F2567" s="83">
        <v>65.739999999999995</v>
      </c>
    </row>
    <row r="2568" spans="2:6" ht="27">
      <c r="B2568" s="81" t="s">
        <v>10775</v>
      </c>
      <c r="C2568" s="81" t="s">
        <v>13352</v>
      </c>
      <c r="D2568" s="82" t="s">
        <v>17176</v>
      </c>
      <c r="E2568" s="85" t="s">
        <v>6219</v>
      </c>
      <c r="F2568" s="83">
        <v>59.16</v>
      </c>
    </row>
    <row r="2569" spans="2:6" ht="27">
      <c r="B2569" s="81" t="s">
        <v>10778</v>
      </c>
      <c r="C2569" s="81" t="s">
        <v>13355</v>
      </c>
      <c r="D2569" s="82" t="s">
        <v>17177</v>
      </c>
      <c r="E2569" s="85" t="s">
        <v>6219</v>
      </c>
      <c r="F2569" s="83">
        <v>111.38</v>
      </c>
    </row>
    <row r="2570" spans="2:6" ht="27">
      <c r="B2570" s="81" t="s">
        <v>10779</v>
      </c>
      <c r="C2570" s="81" t="s">
        <v>13356</v>
      </c>
      <c r="D2570" s="82" t="s">
        <v>17178</v>
      </c>
      <c r="E2570" s="85" t="s">
        <v>6219</v>
      </c>
      <c r="F2570" s="83">
        <v>85.88</v>
      </c>
    </row>
    <row r="2571" spans="2:6" ht="27">
      <c r="B2571" s="81" t="s">
        <v>10776</v>
      </c>
      <c r="C2571" s="81" t="s">
        <v>13353</v>
      </c>
      <c r="D2571" s="82" t="s">
        <v>17179</v>
      </c>
      <c r="E2571" s="85" t="s">
        <v>6219</v>
      </c>
      <c r="F2571" s="83">
        <v>101.65</v>
      </c>
    </row>
    <row r="2572" spans="2:6" ht="27">
      <c r="B2572" s="81" t="s">
        <v>10777</v>
      </c>
      <c r="C2572" s="81" t="s">
        <v>13354</v>
      </c>
      <c r="D2572" s="82" t="s">
        <v>17180</v>
      </c>
      <c r="E2572" s="85" t="s">
        <v>6219</v>
      </c>
      <c r="F2572" s="83">
        <v>75.17</v>
      </c>
    </row>
    <row r="2573" spans="2:6" ht="27">
      <c r="B2573" s="81" t="s">
        <v>10770</v>
      </c>
      <c r="C2573" s="81" t="s">
        <v>13347</v>
      </c>
      <c r="D2573" s="82" t="s">
        <v>17181</v>
      </c>
      <c r="E2573" s="85" t="s">
        <v>6219</v>
      </c>
      <c r="F2573" s="83">
        <v>49.55</v>
      </c>
    </row>
    <row r="2574" spans="2:6" ht="27">
      <c r="B2574" s="81" t="s">
        <v>10771</v>
      </c>
      <c r="C2574" s="81" t="s">
        <v>13348</v>
      </c>
      <c r="D2574" s="82" t="s">
        <v>17182</v>
      </c>
      <c r="E2574" s="85" t="s">
        <v>6219</v>
      </c>
      <c r="F2574" s="83">
        <v>44.4</v>
      </c>
    </row>
    <row r="2575" spans="2:6" ht="27">
      <c r="B2575" s="81" t="s">
        <v>10772</v>
      </c>
      <c r="C2575" s="81" t="s">
        <v>13349</v>
      </c>
      <c r="D2575" s="82" t="s">
        <v>17183</v>
      </c>
      <c r="E2575" s="85" t="s">
        <v>6219</v>
      </c>
      <c r="F2575" s="83">
        <v>54.07</v>
      </c>
    </row>
    <row r="2576" spans="2:6" ht="27">
      <c r="B2576" s="81" t="s">
        <v>10773</v>
      </c>
      <c r="C2576" s="81" t="s">
        <v>13350</v>
      </c>
      <c r="D2576" s="82" t="s">
        <v>17184</v>
      </c>
      <c r="E2576" s="85" t="s">
        <v>6219</v>
      </c>
      <c r="F2576" s="83">
        <v>48.23</v>
      </c>
    </row>
    <row r="2577" spans="2:6" ht="27">
      <c r="B2577" s="81" t="s">
        <v>10764</v>
      </c>
      <c r="C2577" s="81" t="s">
        <v>13341</v>
      </c>
      <c r="D2577" s="82" t="s">
        <v>17185</v>
      </c>
      <c r="E2577" s="85" t="s">
        <v>6219</v>
      </c>
      <c r="F2577" s="83">
        <v>37.47</v>
      </c>
    </row>
    <row r="2578" spans="2:6" ht="27">
      <c r="B2578" s="81" t="s">
        <v>10766</v>
      </c>
      <c r="C2578" s="81" t="s">
        <v>13343</v>
      </c>
      <c r="D2578" s="82" t="s">
        <v>17186</v>
      </c>
      <c r="E2578" s="85" t="s">
        <v>6219</v>
      </c>
      <c r="F2578" s="83">
        <v>57.06</v>
      </c>
    </row>
    <row r="2579" spans="2:6" ht="27">
      <c r="B2579" s="81" t="s">
        <v>10765</v>
      </c>
      <c r="C2579" s="81" t="s">
        <v>13342</v>
      </c>
      <c r="D2579" s="82" t="s">
        <v>17187</v>
      </c>
      <c r="E2579" s="85" t="s">
        <v>6219</v>
      </c>
      <c r="F2579" s="83">
        <v>45.36</v>
      </c>
    </row>
    <row r="2580" spans="2:6" ht="27">
      <c r="B2580" s="81" t="s">
        <v>10762</v>
      </c>
      <c r="C2580" s="81" t="s">
        <v>13339</v>
      </c>
      <c r="D2580" s="82" t="s">
        <v>17188</v>
      </c>
      <c r="E2580" s="85" t="s">
        <v>6219</v>
      </c>
      <c r="F2580" s="83">
        <v>26.14</v>
      </c>
    </row>
    <row r="2581" spans="2:6" ht="27">
      <c r="B2581" s="81" t="s">
        <v>10767</v>
      </c>
      <c r="C2581" s="81" t="s">
        <v>13344</v>
      </c>
      <c r="D2581" s="82" t="s">
        <v>17189</v>
      </c>
      <c r="E2581" s="85" t="s">
        <v>6219</v>
      </c>
      <c r="F2581" s="83">
        <v>71.739999999999995</v>
      </c>
    </row>
    <row r="2582" spans="2:6" ht="27">
      <c r="B2582" s="81" t="s">
        <v>10768</v>
      </c>
      <c r="C2582" s="81" t="s">
        <v>13345</v>
      </c>
      <c r="D2582" s="82" t="s">
        <v>17190</v>
      </c>
      <c r="E2582" s="85" t="s">
        <v>6219</v>
      </c>
      <c r="F2582" s="83">
        <v>131.4</v>
      </c>
    </row>
    <row r="2583" spans="2:6" ht="25.5">
      <c r="B2583" s="77" t="s">
        <v>10769</v>
      </c>
      <c r="C2583" s="78" t="s">
        <v>13346</v>
      </c>
      <c r="D2583" s="79" t="s">
        <v>17191</v>
      </c>
      <c r="E2583" s="78" t="s">
        <v>6219</v>
      </c>
      <c r="F2583" s="83">
        <v>222.71</v>
      </c>
    </row>
    <row r="2584" spans="2:6" ht="27">
      <c r="B2584" s="81" t="s">
        <v>10763</v>
      </c>
      <c r="C2584" s="81" t="s">
        <v>13340</v>
      </c>
      <c r="D2584" s="82" t="s">
        <v>17192</v>
      </c>
      <c r="E2584" s="85" t="s">
        <v>6219</v>
      </c>
      <c r="F2584" s="83">
        <v>26.89</v>
      </c>
    </row>
    <row r="2585" spans="2:6" ht="27">
      <c r="B2585" s="81" t="s">
        <v>10761</v>
      </c>
      <c r="C2585" s="81" t="s">
        <v>13338</v>
      </c>
      <c r="D2585" s="82" t="s">
        <v>17193</v>
      </c>
      <c r="E2585" s="85" t="s">
        <v>6219</v>
      </c>
      <c r="F2585" s="83">
        <v>362.79</v>
      </c>
    </row>
    <row r="2586" spans="2:6" ht="27">
      <c r="B2586" s="81" t="s">
        <v>17194</v>
      </c>
      <c r="C2586" s="81" t="s">
        <v>6590</v>
      </c>
      <c r="D2586" s="82" t="s">
        <v>17195</v>
      </c>
      <c r="E2586" s="85" t="s">
        <v>6219</v>
      </c>
      <c r="F2586" s="83">
        <v>78.25</v>
      </c>
    </row>
    <row r="2587" spans="2:6" ht="27">
      <c r="B2587" s="81" t="s">
        <v>17196</v>
      </c>
      <c r="C2587" s="81" t="s">
        <v>6590</v>
      </c>
      <c r="D2587" s="82" t="s">
        <v>17197</v>
      </c>
      <c r="E2587" s="85" t="s">
        <v>6219</v>
      </c>
      <c r="F2587" s="83">
        <v>71.81</v>
      </c>
    </row>
    <row r="2588" spans="2:6" ht="27">
      <c r="B2588" s="81" t="s">
        <v>10780</v>
      </c>
      <c r="C2588" s="81" t="s">
        <v>13357</v>
      </c>
      <c r="D2588" s="82" t="s">
        <v>17198</v>
      </c>
      <c r="E2588" s="85" t="s">
        <v>6219</v>
      </c>
      <c r="F2588" s="83">
        <v>50.57</v>
      </c>
    </row>
    <row r="2589" spans="2:6" ht="40.5">
      <c r="B2589" s="81" t="s">
        <v>10781</v>
      </c>
      <c r="C2589" s="81" t="s">
        <v>13358</v>
      </c>
      <c r="D2589" s="82" t="s">
        <v>17199</v>
      </c>
      <c r="E2589" s="85" t="s">
        <v>6219</v>
      </c>
      <c r="F2589" s="83">
        <v>45.27</v>
      </c>
    </row>
    <row r="2590" spans="2:6" ht="27">
      <c r="B2590" s="81" t="s">
        <v>10782</v>
      </c>
      <c r="C2590" s="81" t="s">
        <v>13359</v>
      </c>
      <c r="D2590" s="82" t="s">
        <v>17200</v>
      </c>
      <c r="E2590" s="85" t="s">
        <v>6219</v>
      </c>
      <c r="F2590" s="83">
        <v>51.81</v>
      </c>
    </row>
    <row r="2591" spans="2:6" ht="27">
      <c r="B2591" s="81" t="s">
        <v>10783</v>
      </c>
      <c r="C2591" s="81" t="s">
        <v>13360</v>
      </c>
      <c r="D2591" s="82" t="s">
        <v>17201</v>
      </c>
      <c r="E2591" s="85" t="s">
        <v>6219</v>
      </c>
      <c r="F2591" s="83">
        <v>46.33</v>
      </c>
    </row>
    <row r="2592" spans="2:6">
      <c r="B2592" s="81" t="s">
        <v>10784</v>
      </c>
      <c r="C2592" s="81" t="s">
        <v>13361</v>
      </c>
      <c r="D2592" s="82" t="s">
        <v>8035</v>
      </c>
      <c r="E2592" s="85" t="s">
        <v>6595</v>
      </c>
      <c r="F2592" s="83">
        <v>75.930000000000007</v>
      </c>
    </row>
    <row r="2593" spans="2:6">
      <c r="B2593" s="81" t="s">
        <v>10785</v>
      </c>
      <c r="C2593" s="81" t="s">
        <v>13362</v>
      </c>
      <c r="D2593" s="82" t="s">
        <v>8036</v>
      </c>
      <c r="E2593" s="85" t="s">
        <v>6595</v>
      </c>
      <c r="F2593" s="83">
        <v>96.31</v>
      </c>
    </row>
    <row r="2594" spans="2:6">
      <c r="B2594" s="81">
        <v>334</v>
      </c>
      <c r="C2594" s="81" t="s">
        <v>6590</v>
      </c>
      <c r="D2594" s="82" t="s">
        <v>8037</v>
      </c>
      <c r="E2594" s="85"/>
      <c r="F2594" s="83"/>
    </row>
    <row r="2595" spans="2:6">
      <c r="B2595" s="81" t="s">
        <v>10786</v>
      </c>
      <c r="C2595" s="81" t="s">
        <v>13363</v>
      </c>
      <c r="D2595" s="82" t="s">
        <v>8038</v>
      </c>
      <c r="E2595" s="85" t="s">
        <v>6284</v>
      </c>
      <c r="F2595" s="83">
        <v>83.58</v>
      </c>
    </row>
    <row r="2596" spans="2:6">
      <c r="B2596" s="81" t="s">
        <v>10787</v>
      </c>
      <c r="C2596" s="81" t="s">
        <v>13364</v>
      </c>
      <c r="D2596" s="82" t="s">
        <v>8039</v>
      </c>
      <c r="E2596" s="85" t="s">
        <v>8040</v>
      </c>
      <c r="F2596" s="83">
        <v>515</v>
      </c>
    </row>
    <row r="2597" spans="2:6" ht="27">
      <c r="B2597" s="81" t="s">
        <v>10788</v>
      </c>
      <c r="C2597" s="81" t="s">
        <v>13365</v>
      </c>
      <c r="D2597" s="82" t="s">
        <v>17202</v>
      </c>
      <c r="E2597" s="85" t="s">
        <v>6284</v>
      </c>
      <c r="F2597" s="83">
        <v>369.13</v>
      </c>
    </row>
    <row r="2598" spans="2:6" ht="40.5">
      <c r="B2598" s="81" t="s">
        <v>10789</v>
      </c>
      <c r="C2598" s="81" t="s">
        <v>13366</v>
      </c>
      <c r="D2598" s="82" t="s">
        <v>17203</v>
      </c>
      <c r="E2598" s="85" t="s">
        <v>6219</v>
      </c>
      <c r="F2598" s="83">
        <v>5077.04</v>
      </c>
    </row>
    <row r="2599" spans="2:6" ht="40.5">
      <c r="B2599" s="81" t="s">
        <v>10790</v>
      </c>
      <c r="C2599" s="81" t="s">
        <v>13367</v>
      </c>
      <c r="D2599" s="82" t="s">
        <v>17204</v>
      </c>
      <c r="E2599" s="85" t="s">
        <v>6219</v>
      </c>
      <c r="F2599" s="83">
        <v>8464.99</v>
      </c>
    </row>
    <row r="2600" spans="2:6" ht="40.5">
      <c r="B2600" s="81" t="s">
        <v>10808</v>
      </c>
      <c r="C2600" s="81" t="s">
        <v>13385</v>
      </c>
      <c r="D2600" s="82" t="s">
        <v>17205</v>
      </c>
      <c r="E2600" s="85" t="s">
        <v>6219</v>
      </c>
      <c r="F2600" s="83">
        <v>6604.95</v>
      </c>
    </row>
    <row r="2601" spans="2:6" ht="40.5">
      <c r="B2601" s="81" t="s">
        <v>10809</v>
      </c>
      <c r="C2601" s="81" t="s">
        <v>13386</v>
      </c>
      <c r="D2601" s="82" t="s">
        <v>17206</v>
      </c>
      <c r="E2601" s="85" t="s">
        <v>6219</v>
      </c>
      <c r="F2601" s="83">
        <v>7674.65</v>
      </c>
    </row>
    <row r="2602" spans="2:6" ht="40.5">
      <c r="B2602" s="81" t="s">
        <v>10810</v>
      </c>
      <c r="C2602" s="81" t="s">
        <v>13387</v>
      </c>
      <c r="D2602" s="82" t="s">
        <v>17207</v>
      </c>
      <c r="E2602" s="85" t="s">
        <v>6219</v>
      </c>
      <c r="F2602" s="83">
        <v>6550.46</v>
      </c>
    </row>
    <row r="2603" spans="2:6" ht="40.5">
      <c r="B2603" s="81" t="s">
        <v>10811</v>
      </c>
      <c r="C2603" s="81" t="s">
        <v>13388</v>
      </c>
      <c r="D2603" s="82" t="s">
        <v>17208</v>
      </c>
      <c r="E2603" s="85" t="s">
        <v>6219</v>
      </c>
      <c r="F2603" s="83">
        <v>7620.16</v>
      </c>
    </row>
    <row r="2604" spans="2:6" ht="40.5">
      <c r="B2604" s="81" t="s">
        <v>10791</v>
      </c>
      <c r="C2604" s="81" t="s">
        <v>13368</v>
      </c>
      <c r="D2604" s="82" t="s">
        <v>17209</v>
      </c>
      <c r="E2604" s="85" t="s">
        <v>6219</v>
      </c>
      <c r="F2604" s="83">
        <v>5518.47</v>
      </c>
    </row>
    <row r="2605" spans="2:6" ht="40.5">
      <c r="B2605" s="81" t="s">
        <v>10792</v>
      </c>
      <c r="C2605" s="81" t="s">
        <v>13369</v>
      </c>
      <c r="D2605" s="82" t="s">
        <v>17210</v>
      </c>
      <c r="E2605" s="85" t="s">
        <v>6219</v>
      </c>
      <c r="F2605" s="83">
        <v>7038.18</v>
      </c>
    </row>
    <row r="2606" spans="2:6" ht="40.5">
      <c r="B2606" s="81" t="s">
        <v>10793</v>
      </c>
      <c r="C2606" s="81" t="s">
        <v>13370</v>
      </c>
      <c r="D2606" s="82" t="s">
        <v>17211</v>
      </c>
      <c r="E2606" s="85" t="s">
        <v>6219</v>
      </c>
      <c r="F2606" s="83">
        <v>9892.1</v>
      </c>
    </row>
    <row r="2607" spans="2:6" ht="40.5">
      <c r="B2607" s="81" t="s">
        <v>10796</v>
      </c>
      <c r="C2607" s="81" t="s">
        <v>13373</v>
      </c>
      <c r="D2607" s="82" t="s">
        <v>17212</v>
      </c>
      <c r="E2607" s="85" t="s">
        <v>6219</v>
      </c>
      <c r="F2607" s="83">
        <v>6406.42</v>
      </c>
    </row>
    <row r="2608" spans="2:6" ht="40.5">
      <c r="B2608" s="81" t="s">
        <v>10797</v>
      </c>
      <c r="C2608" s="81" t="s">
        <v>13374</v>
      </c>
      <c r="D2608" s="82" t="s">
        <v>17213</v>
      </c>
      <c r="E2608" s="85" t="s">
        <v>6219</v>
      </c>
      <c r="F2608" s="83">
        <v>8691.69</v>
      </c>
    </row>
    <row r="2609" spans="2:6" ht="40.5">
      <c r="B2609" s="81" t="s">
        <v>10794</v>
      </c>
      <c r="C2609" s="81" t="s">
        <v>13371</v>
      </c>
      <c r="D2609" s="82" t="s">
        <v>17214</v>
      </c>
      <c r="E2609" s="85" t="s">
        <v>6219</v>
      </c>
      <c r="F2609" s="83">
        <v>8909.99</v>
      </c>
    </row>
    <row r="2610" spans="2:6" ht="40.5">
      <c r="B2610" s="81" t="s">
        <v>10795</v>
      </c>
      <c r="C2610" s="81" t="s">
        <v>13372</v>
      </c>
      <c r="D2610" s="82" t="s">
        <v>17215</v>
      </c>
      <c r="E2610" s="85" t="s">
        <v>6219</v>
      </c>
      <c r="F2610" s="83">
        <v>17081.71</v>
      </c>
    </row>
    <row r="2611" spans="2:6">
      <c r="B2611" s="81" t="s">
        <v>10798</v>
      </c>
      <c r="C2611" s="81" t="s">
        <v>13375</v>
      </c>
      <c r="D2611" s="82" t="s">
        <v>8041</v>
      </c>
      <c r="E2611" s="85" t="s">
        <v>6462</v>
      </c>
      <c r="F2611" s="83">
        <v>23.01</v>
      </c>
    </row>
    <row r="2612" spans="2:6">
      <c r="B2612" s="81" t="s">
        <v>10799</v>
      </c>
      <c r="C2612" s="81" t="s">
        <v>13376</v>
      </c>
      <c r="D2612" s="82" t="s">
        <v>8042</v>
      </c>
      <c r="E2612" s="85" t="s">
        <v>6462</v>
      </c>
      <c r="F2612" s="83">
        <v>36.33</v>
      </c>
    </row>
    <row r="2613" spans="2:6" ht="27">
      <c r="B2613" s="81" t="s">
        <v>10800</v>
      </c>
      <c r="C2613" s="81" t="s">
        <v>13377</v>
      </c>
      <c r="D2613" s="82" t="s">
        <v>8043</v>
      </c>
      <c r="E2613" s="85" t="s">
        <v>8040</v>
      </c>
      <c r="F2613" s="83">
        <v>734.8</v>
      </c>
    </row>
    <row r="2614" spans="2:6" ht="27">
      <c r="B2614" s="81" t="s">
        <v>10801</v>
      </c>
      <c r="C2614" s="81" t="s">
        <v>13378</v>
      </c>
      <c r="D2614" s="82" t="s">
        <v>8044</v>
      </c>
      <c r="E2614" s="85" t="s">
        <v>8040</v>
      </c>
      <c r="F2614" s="83">
        <v>704.85</v>
      </c>
    </row>
    <row r="2615" spans="2:6" ht="27">
      <c r="B2615" s="81" t="s">
        <v>10802</v>
      </c>
      <c r="C2615" s="81" t="s">
        <v>13379</v>
      </c>
      <c r="D2615" s="82" t="s">
        <v>8045</v>
      </c>
      <c r="E2615" s="85" t="s">
        <v>8040</v>
      </c>
      <c r="F2615" s="83">
        <v>878.68</v>
      </c>
    </row>
    <row r="2616" spans="2:6">
      <c r="B2616" s="81" t="s">
        <v>10803</v>
      </c>
      <c r="C2616" s="81" t="s">
        <v>13380</v>
      </c>
      <c r="D2616" s="82" t="s">
        <v>8046</v>
      </c>
      <c r="E2616" s="85" t="s">
        <v>8040</v>
      </c>
      <c r="F2616" s="83">
        <v>652.79999999999995</v>
      </c>
    </row>
    <row r="2617" spans="2:6" ht="27">
      <c r="B2617" s="81" t="s">
        <v>10804</v>
      </c>
      <c r="C2617" s="81" t="s">
        <v>13381</v>
      </c>
      <c r="D2617" s="82" t="s">
        <v>8047</v>
      </c>
      <c r="E2617" s="85" t="s">
        <v>8040</v>
      </c>
      <c r="F2617" s="83">
        <v>875.23</v>
      </c>
    </row>
    <row r="2618" spans="2:6">
      <c r="B2618" s="81" t="s">
        <v>10805</v>
      </c>
      <c r="C2618" s="81" t="s">
        <v>13382</v>
      </c>
      <c r="D2618" s="82" t="s">
        <v>8048</v>
      </c>
      <c r="E2618" s="85" t="s">
        <v>8040</v>
      </c>
      <c r="F2618" s="83">
        <v>625.89</v>
      </c>
    </row>
    <row r="2619" spans="2:6" ht="27">
      <c r="B2619" s="81" t="s">
        <v>10806</v>
      </c>
      <c r="C2619" s="81" t="s">
        <v>13383</v>
      </c>
      <c r="D2619" s="82" t="s">
        <v>8049</v>
      </c>
      <c r="E2619" s="85" t="s">
        <v>8040</v>
      </c>
      <c r="F2619" s="83">
        <v>875.23</v>
      </c>
    </row>
    <row r="2620" spans="2:6" ht="27">
      <c r="B2620" s="81" t="s">
        <v>10807</v>
      </c>
      <c r="C2620" s="81" t="s">
        <v>13384</v>
      </c>
      <c r="D2620" s="82" t="s">
        <v>8050</v>
      </c>
      <c r="E2620" s="85" t="s">
        <v>8040</v>
      </c>
      <c r="F2620" s="83">
        <v>875.23</v>
      </c>
    </row>
    <row r="2621" spans="2:6">
      <c r="B2621" s="81" t="s">
        <v>10812</v>
      </c>
      <c r="C2621" s="81" t="s">
        <v>13389</v>
      </c>
      <c r="D2621" s="82" t="s">
        <v>8051</v>
      </c>
      <c r="E2621" s="85" t="s">
        <v>6462</v>
      </c>
      <c r="F2621" s="83">
        <v>2.62</v>
      </c>
    </row>
    <row r="2622" spans="2:6" ht="51">
      <c r="B2622" s="77" t="s">
        <v>10813</v>
      </c>
      <c r="C2622" s="78" t="s">
        <v>13390</v>
      </c>
      <c r="D2622" s="79" t="s">
        <v>8052</v>
      </c>
      <c r="E2622" s="78" t="s">
        <v>6595</v>
      </c>
      <c r="F2622" s="83">
        <v>1090.22</v>
      </c>
    </row>
    <row r="2623" spans="2:6" ht="54">
      <c r="B2623" s="81" t="s">
        <v>10814</v>
      </c>
      <c r="C2623" s="81" t="s">
        <v>13391</v>
      </c>
      <c r="D2623" s="82" t="s">
        <v>8053</v>
      </c>
      <c r="E2623" s="85" t="s">
        <v>6595</v>
      </c>
      <c r="F2623" s="83">
        <v>2710.22</v>
      </c>
    </row>
    <row r="2624" spans="2:6" ht="54">
      <c r="B2624" s="81" t="s">
        <v>10815</v>
      </c>
      <c r="C2624" s="81" t="s">
        <v>13392</v>
      </c>
      <c r="D2624" s="82" t="s">
        <v>8054</v>
      </c>
      <c r="E2624" s="85" t="s">
        <v>6595</v>
      </c>
      <c r="F2624" s="83">
        <v>1618.22</v>
      </c>
    </row>
    <row r="2625" spans="2:6">
      <c r="B2625" s="81" t="s">
        <v>10816</v>
      </c>
      <c r="C2625" s="81" t="s">
        <v>13393</v>
      </c>
      <c r="D2625" s="82" t="s">
        <v>8055</v>
      </c>
      <c r="E2625" s="85" t="s">
        <v>6595</v>
      </c>
      <c r="F2625" s="83">
        <v>213.79</v>
      </c>
    </row>
    <row r="2626" spans="2:6">
      <c r="B2626" s="81" t="s">
        <v>10817</v>
      </c>
      <c r="C2626" s="81" t="s">
        <v>13394</v>
      </c>
      <c r="D2626" s="82" t="s">
        <v>8056</v>
      </c>
      <c r="E2626" s="85" t="s">
        <v>6595</v>
      </c>
      <c r="F2626" s="83">
        <v>521.35</v>
      </c>
    </row>
    <row r="2627" spans="2:6" ht="27">
      <c r="B2627" s="81" t="s">
        <v>10818</v>
      </c>
      <c r="C2627" s="81" t="s">
        <v>13395</v>
      </c>
      <c r="D2627" s="82" t="s">
        <v>8057</v>
      </c>
      <c r="E2627" s="85" t="s">
        <v>6219</v>
      </c>
      <c r="F2627" s="83">
        <v>680</v>
      </c>
    </row>
    <row r="2628" spans="2:6">
      <c r="B2628" s="81" t="s">
        <v>10819</v>
      </c>
      <c r="C2628" s="81" t="s">
        <v>13396</v>
      </c>
      <c r="D2628" s="82" t="s">
        <v>8058</v>
      </c>
      <c r="E2628" s="85" t="s">
        <v>6462</v>
      </c>
      <c r="F2628" s="83">
        <v>5.7</v>
      </c>
    </row>
    <row r="2629" spans="2:6">
      <c r="B2629" s="81" t="s">
        <v>10820</v>
      </c>
      <c r="C2629" s="81" t="s">
        <v>13397</v>
      </c>
      <c r="D2629" s="82" t="s">
        <v>8059</v>
      </c>
      <c r="E2629" s="85" t="s">
        <v>6284</v>
      </c>
      <c r="F2629" s="83">
        <v>6.73</v>
      </c>
    </row>
    <row r="2630" spans="2:6">
      <c r="B2630" s="81" t="s">
        <v>10821</v>
      </c>
      <c r="C2630" s="81" t="s">
        <v>13398</v>
      </c>
      <c r="D2630" s="82" t="s">
        <v>8060</v>
      </c>
      <c r="E2630" s="85" t="s">
        <v>6462</v>
      </c>
      <c r="F2630" s="83">
        <v>11.65</v>
      </c>
    </row>
    <row r="2631" spans="2:6">
      <c r="B2631" s="81" t="s">
        <v>10822</v>
      </c>
      <c r="C2631" s="81" t="s">
        <v>13399</v>
      </c>
      <c r="D2631" s="82" t="s">
        <v>8061</v>
      </c>
      <c r="E2631" s="85" t="s">
        <v>6284</v>
      </c>
      <c r="F2631" s="83">
        <v>92.72</v>
      </c>
    </row>
    <row r="2632" spans="2:6">
      <c r="B2632" s="81" t="s">
        <v>10823</v>
      </c>
      <c r="C2632" s="81" t="s">
        <v>13400</v>
      </c>
      <c r="D2632" s="82" t="s">
        <v>8062</v>
      </c>
      <c r="E2632" s="85" t="s">
        <v>6284</v>
      </c>
      <c r="F2632" s="83">
        <v>48.34</v>
      </c>
    </row>
    <row r="2633" spans="2:6">
      <c r="B2633" s="77" t="s">
        <v>10824</v>
      </c>
      <c r="C2633" s="78" t="s">
        <v>13401</v>
      </c>
      <c r="D2633" s="79" t="s">
        <v>8063</v>
      </c>
      <c r="E2633" s="78" t="s">
        <v>6284</v>
      </c>
      <c r="F2633" s="83">
        <v>50.01</v>
      </c>
    </row>
    <row r="2634" spans="2:6">
      <c r="B2634" s="81" t="s">
        <v>10825</v>
      </c>
      <c r="C2634" s="81" t="s">
        <v>13402</v>
      </c>
      <c r="D2634" s="82" t="s">
        <v>8064</v>
      </c>
      <c r="E2634" s="85" t="s">
        <v>6462</v>
      </c>
      <c r="F2634" s="83">
        <v>133.99</v>
      </c>
    </row>
    <row r="2635" spans="2:6">
      <c r="B2635" s="81" t="s">
        <v>10826</v>
      </c>
      <c r="C2635" s="81" t="s">
        <v>13403</v>
      </c>
      <c r="D2635" s="82" t="s">
        <v>8065</v>
      </c>
      <c r="E2635" s="85" t="s">
        <v>6462</v>
      </c>
      <c r="F2635" s="83">
        <v>159.63</v>
      </c>
    </row>
    <row r="2636" spans="2:6">
      <c r="B2636" s="81" t="s">
        <v>10827</v>
      </c>
      <c r="C2636" s="81" t="s">
        <v>13404</v>
      </c>
      <c r="D2636" s="82" t="s">
        <v>8066</v>
      </c>
      <c r="E2636" s="85" t="s">
        <v>6462</v>
      </c>
      <c r="F2636" s="83">
        <v>148.66</v>
      </c>
    </row>
    <row r="2637" spans="2:6">
      <c r="B2637" s="81">
        <v>335</v>
      </c>
      <c r="C2637" s="81" t="s">
        <v>6590</v>
      </c>
      <c r="D2637" s="82" t="s">
        <v>8067</v>
      </c>
      <c r="E2637" s="85"/>
      <c r="F2637" s="83"/>
    </row>
    <row r="2638" spans="2:6" ht="27">
      <c r="B2638" s="81" t="s">
        <v>16431</v>
      </c>
      <c r="C2638" s="81" t="s">
        <v>6590</v>
      </c>
      <c r="D2638" s="82" t="s">
        <v>16432</v>
      </c>
      <c r="E2638" s="85" t="s">
        <v>6284</v>
      </c>
      <c r="F2638" s="83">
        <v>20.71</v>
      </c>
    </row>
    <row r="2639" spans="2:6" ht="27">
      <c r="B2639" s="81" t="s">
        <v>16433</v>
      </c>
      <c r="C2639" s="81" t="s">
        <v>6590</v>
      </c>
      <c r="D2639" s="82" t="s">
        <v>16434</v>
      </c>
      <c r="E2639" s="85" t="s">
        <v>6284</v>
      </c>
      <c r="F2639" s="83">
        <v>22.57</v>
      </c>
    </row>
    <row r="2640" spans="2:6" ht="27">
      <c r="B2640" s="81" t="s">
        <v>16435</v>
      </c>
      <c r="C2640" s="81" t="s">
        <v>6590</v>
      </c>
      <c r="D2640" s="82" t="s">
        <v>16436</v>
      </c>
      <c r="E2640" s="85" t="s">
        <v>6284</v>
      </c>
      <c r="F2640" s="83">
        <v>24.43</v>
      </c>
    </row>
    <row r="2641" spans="2:6" ht="27">
      <c r="B2641" s="81" t="s">
        <v>10828</v>
      </c>
      <c r="C2641" s="81" t="s">
        <v>13405</v>
      </c>
      <c r="D2641" s="82" t="s">
        <v>17216</v>
      </c>
      <c r="E2641" s="85" t="s">
        <v>6284</v>
      </c>
      <c r="F2641" s="83">
        <v>26.28</v>
      </c>
    </row>
    <row r="2642" spans="2:6" ht="25.5">
      <c r="B2642" s="77" t="s">
        <v>16437</v>
      </c>
      <c r="C2642" s="78" t="s">
        <v>6590</v>
      </c>
      <c r="D2642" s="79" t="s">
        <v>16438</v>
      </c>
      <c r="E2642" s="78" t="s">
        <v>6284</v>
      </c>
      <c r="F2642" s="129">
        <v>20</v>
      </c>
    </row>
    <row r="2643" spans="2:6" ht="27">
      <c r="B2643" s="81" t="s">
        <v>16439</v>
      </c>
      <c r="C2643" s="81" t="s">
        <v>6590</v>
      </c>
      <c r="D2643" s="82" t="s">
        <v>16440</v>
      </c>
      <c r="E2643" s="85" t="s">
        <v>6284</v>
      </c>
      <c r="F2643" s="83">
        <v>21.61</v>
      </c>
    </row>
    <row r="2644" spans="2:6" ht="27">
      <c r="B2644" s="81" t="s">
        <v>16441</v>
      </c>
      <c r="C2644" s="81" t="s">
        <v>6590</v>
      </c>
      <c r="D2644" s="82" t="s">
        <v>16442</v>
      </c>
      <c r="E2644" s="85" t="s">
        <v>6284</v>
      </c>
      <c r="F2644" s="83">
        <v>23.23</v>
      </c>
    </row>
    <row r="2645" spans="2:6" ht="27">
      <c r="B2645" s="81" t="s">
        <v>16443</v>
      </c>
      <c r="C2645" s="81" t="s">
        <v>6590</v>
      </c>
      <c r="D2645" s="82" t="s">
        <v>16444</v>
      </c>
      <c r="E2645" s="85" t="s">
        <v>6284</v>
      </c>
      <c r="F2645" s="83">
        <v>24.85</v>
      </c>
    </row>
    <row r="2646" spans="2:6">
      <c r="B2646" s="81" t="s">
        <v>10829</v>
      </c>
      <c r="C2646" s="81" t="s">
        <v>13406</v>
      </c>
      <c r="D2646" s="82" t="s">
        <v>8068</v>
      </c>
      <c r="E2646" s="85" t="s">
        <v>6284</v>
      </c>
      <c r="F2646" s="83">
        <v>8.75</v>
      </c>
    </row>
    <row r="2647" spans="2:6">
      <c r="B2647" s="81" t="s">
        <v>10830</v>
      </c>
      <c r="C2647" s="81" t="s">
        <v>13407</v>
      </c>
      <c r="D2647" s="82" t="s">
        <v>8069</v>
      </c>
      <c r="E2647" s="85" t="s">
        <v>6284</v>
      </c>
      <c r="F2647" s="83">
        <v>28.36</v>
      </c>
    </row>
    <row r="2648" spans="2:6">
      <c r="B2648" s="81" t="s">
        <v>10831</v>
      </c>
      <c r="C2648" s="81" t="s">
        <v>13408</v>
      </c>
      <c r="D2648" s="82" t="s">
        <v>8070</v>
      </c>
      <c r="E2648" s="85" t="s">
        <v>6284</v>
      </c>
      <c r="F2648" s="83">
        <v>57.86</v>
      </c>
    </row>
    <row r="2649" spans="2:6">
      <c r="B2649" s="81" t="s">
        <v>10832</v>
      </c>
      <c r="C2649" s="81" t="s">
        <v>13409</v>
      </c>
      <c r="D2649" s="82" t="s">
        <v>8071</v>
      </c>
      <c r="E2649" s="85" t="s">
        <v>6284</v>
      </c>
      <c r="F2649" s="83">
        <v>57.86</v>
      </c>
    </row>
    <row r="2650" spans="2:6">
      <c r="B2650" s="81" t="s">
        <v>10833</v>
      </c>
      <c r="C2650" s="81" t="s">
        <v>13410</v>
      </c>
      <c r="D2650" s="82" t="s">
        <v>8072</v>
      </c>
      <c r="E2650" s="85" t="s">
        <v>6462</v>
      </c>
      <c r="F2650" s="83">
        <v>8.4600000000000009</v>
      </c>
    </row>
    <row r="2651" spans="2:6">
      <c r="B2651" s="81" t="s">
        <v>10834</v>
      </c>
      <c r="C2651" s="81" t="s">
        <v>13411</v>
      </c>
      <c r="D2651" s="82" t="s">
        <v>8073</v>
      </c>
      <c r="E2651" s="85" t="s">
        <v>6284</v>
      </c>
      <c r="F2651" s="83">
        <v>21.04</v>
      </c>
    </row>
    <row r="2652" spans="2:6">
      <c r="B2652" s="77" t="s">
        <v>10835</v>
      </c>
      <c r="C2652" s="78" t="s">
        <v>13412</v>
      </c>
      <c r="D2652" s="79" t="s">
        <v>8074</v>
      </c>
      <c r="E2652" s="78" t="s">
        <v>6284</v>
      </c>
      <c r="F2652" s="83">
        <v>17.68</v>
      </c>
    </row>
    <row r="2653" spans="2:6">
      <c r="B2653" s="81" t="s">
        <v>10836</v>
      </c>
      <c r="C2653" s="81" t="s">
        <v>13413</v>
      </c>
      <c r="D2653" s="82" t="s">
        <v>17217</v>
      </c>
      <c r="E2653" s="85" t="s">
        <v>6284</v>
      </c>
      <c r="F2653" s="83">
        <v>17.690000000000001</v>
      </c>
    </row>
    <row r="2654" spans="2:6" ht="27">
      <c r="B2654" s="81" t="s">
        <v>10837</v>
      </c>
      <c r="C2654" s="81" t="s">
        <v>13414</v>
      </c>
      <c r="D2654" s="82" t="s">
        <v>17218</v>
      </c>
      <c r="E2654" s="85" t="s">
        <v>6284</v>
      </c>
      <c r="F2654" s="83">
        <v>15.65</v>
      </c>
    </row>
    <row r="2655" spans="2:6" ht="27">
      <c r="B2655" s="81" t="s">
        <v>16445</v>
      </c>
      <c r="C2655" s="81" t="s">
        <v>6590</v>
      </c>
      <c r="D2655" s="82" t="s">
        <v>16446</v>
      </c>
      <c r="E2655" s="85" t="s">
        <v>6284</v>
      </c>
      <c r="F2655" s="83">
        <v>17.510000000000002</v>
      </c>
    </row>
    <row r="2656" spans="2:6" ht="27">
      <c r="B2656" s="81" t="s">
        <v>16447</v>
      </c>
      <c r="C2656" s="81" t="s">
        <v>6590</v>
      </c>
      <c r="D2656" s="82" t="s">
        <v>16448</v>
      </c>
      <c r="E2656" s="85" t="s">
        <v>6284</v>
      </c>
      <c r="F2656" s="83">
        <v>19.37</v>
      </c>
    </row>
    <row r="2657" spans="2:6" ht="27">
      <c r="B2657" s="81" t="s">
        <v>16449</v>
      </c>
      <c r="C2657" s="81" t="s">
        <v>6590</v>
      </c>
      <c r="D2657" s="82" t="s">
        <v>16450</v>
      </c>
      <c r="E2657" s="85" t="s">
        <v>6284</v>
      </c>
      <c r="F2657" s="83">
        <v>21.22</v>
      </c>
    </row>
    <row r="2658" spans="2:6" ht="27">
      <c r="B2658" s="81" t="s">
        <v>16451</v>
      </c>
      <c r="C2658" s="81" t="s">
        <v>6590</v>
      </c>
      <c r="D2658" s="82" t="s">
        <v>16452</v>
      </c>
      <c r="E2658" s="85" t="s">
        <v>6284</v>
      </c>
      <c r="F2658" s="83">
        <v>14.94</v>
      </c>
    </row>
    <row r="2659" spans="2:6" ht="27">
      <c r="B2659" s="81" t="s">
        <v>16453</v>
      </c>
      <c r="C2659" s="81" t="s">
        <v>6590</v>
      </c>
      <c r="D2659" s="82" t="s">
        <v>16454</v>
      </c>
      <c r="E2659" s="85" t="s">
        <v>6284</v>
      </c>
      <c r="F2659" s="83">
        <v>16.55</v>
      </c>
    </row>
    <row r="2660" spans="2:6" ht="27">
      <c r="B2660" s="81" t="s">
        <v>16455</v>
      </c>
      <c r="C2660" s="81" t="s">
        <v>6590</v>
      </c>
      <c r="D2660" s="82" t="s">
        <v>16456</v>
      </c>
      <c r="E2660" s="85" t="s">
        <v>6284</v>
      </c>
      <c r="F2660" s="83">
        <v>18.170000000000002</v>
      </c>
    </row>
    <row r="2661" spans="2:6" ht="27">
      <c r="B2661" s="81" t="s">
        <v>16457</v>
      </c>
      <c r="C2661" s="81" t="s">
        <v>6590</v>
      </c>
      <c r="D2661" s="82" t="s">
        <v>16458</v>
      </c>
      <c r="E2661" s="85" t="s">
        <v>6284</v>
      </c>
      <c r="F2661" s="83">
        <v>19.79</v>
      </c>
    </row>
    <row r="2662" spans="2:6">
      <c r="B2662" s="81">
        <v>336</v>
      </c>
      <c r="C2662" s="81" t="s">
        <v>6590</v>
      </c>
      <c r="D2662" s="82" t="s">
        <v>8075</v>
      </c>
      <c r="E2662" s="85"/>
      <c r="F2662" s="83"/>
    </row>
    <row r="2663" spans="2:6" ht="40.5">
      <c r="B2663" s="81" t="s">
        <v>10838</v>
      </c>
      <c r="C2663" s="81" t="s">
        <v>13415</v>
      </c>
      <c r="D2663" s="82" t="s">
        <v>8076</v>
      </c>
      <c r="E2663" s="85" t="s">
        <v>6595</v>
      </c>
      <c r="F2663" s="83">
        <v>227.8</v>
      </c>
    </row>
    <row r="2664" spans="2:6" ht="40.5">
      <c r="B2664" s="81" t="s">
        <v>10839</v>
      </c>
      <c r="C2664" s="81" t="s">
        <v>13416</v>
      </c>
      <c r="D2664" s="82" t="s">
        <v>8077</v>
      </c>
      <c r="E2664" s="85" t="s">
        <v>6595</v>
      </c>
      <c r="F2664" s="83">
        <v>193.55</v>
      </c>
    </row>
    <row r="2665" spans="2:6" ht="40.5">
      <c r="B2665" s="81" t="s">
        <v>10840</v>
      </c>
      <c r="C2665" s="81" t="s">
        <v>13417</v>
      </c>
      <c r="D2665" s="82" t="s">
        <v>8078</v>
      </c>
      <c r="E2665" s="85" t="s">
        <v>6595</v>
      </c>
      <c r="F2665" s="83">
        <v>299.81</v>
      </c>
    </row>
    <row r="2666" spans="2:6">
      <c r="B2666" s="81" t="s">
        <v>10841</v>
      </c>
      <c r="C2666" s="81" t="s">
        <v>13418</v>
      </c>
      <c r="D2666" s="82" t="s">
        <v>8079</v>
      </c>
      <c r="E2666" s="85" t="s">
        <v>6219</v>
      </c>
      <c r="F2666" s="83">
        <v>109.23</v>
      </c>
    </row>
    <row r="2667" spans="2:6" ht="27">
      <c r="B2667" s="81" t="s">
        <v>10842</v>
      </c>
      <c r="C2667" s="81" t="s">
        <v>13419</v>
      </c>
      <c r="D2667" s="82" t="s">
        <v>8080</v>
      </c>
      <c r="E2667" s="85" t="s">
        <v>6595</v>
      </c>
      <c r="F2667" s="83">
        <v>49.62</v>
      </c>
    </row>
    <row r="2668" spans="2:6" ht="27">
      <c r="B2668" s="81" t="s">
        <v>10843</v>
      </c>
      <c r="C2668" s="81" t="s">
        <v>13420</v>
      </c>
      <c r="D2668" s="82" t="s">
        <v>8081</v>
      </c>
      <c r="E2668" s="85" t="s">
        <v>6595</v>
      </c>
      <c r="F2668" s="83">
        <v>58.96</v>
      </c>
    </row>
    <row r="2669" spans="2:6">
      <c r="B2669" s="81" t="s">
        <v>10844</v>
      </c>
      <c r="C2669" s="81" t="s">
        <v>13421</v>
      </c>
      <c r="D2669" s="82" t="s">
        <v>8082</v>
      </c>
      <c r="E2669" s="85" t="s">
        <v>6595</v>
      </c>
      <c r="F2669" s="83">
        <v>47.56</v>
      </c>
    </row>
    <row r="2670" spans="2:6">
      <c r="B2670" s="81" t="s">
        <v>10845</v>
      </c>
      <c r="C2670" s="81" t="s">
        <v>13422</v>
      </c>
      <c r="D2670" s="82" t="s">
        <v>8083</v>
      </c>
      <c r="E2670" s="85" t="s">
        <v>6595</v>
      </c>
      <c r="F2670" s="83">
        <v>5.92</v>
      </c>
    </row>
    <row r="2671" spans="2:6">
      <c r="B2671" s="81" t="s">
        <v>10846</v>
      </c>
      <c r="C2671" s="81" t="s">
        <v>13423</v>
      </c>
      <c r="D2671" s="82" t="s">
        <v>8084</v>
      </c>
      <c r="E2671" s="85" t="s">
        <v>6595</v>
      </c>
      <c r="F2671" s="83">
        <v>15.06</v>
      </c>
    </row>
    <row r="2672" spans="2:6" ht="27">
      <c r="B2672" s="81" t="s">
        <v>10847</v>
      </c>
      <c r="C2672" s="81" t="s">
        <v>13424</v>
      </c>
      <c r="D2672" s="82" t="s">
        <v>8085</v>
      </c>
      <c r="E2672" s="85" t="s">
        <v>6595</v>
      </c>
      <c r="F2672" s="83">
        <v>321.18</v>
      </c>
    </row>
    <row r="2673" spans="2:6" ht="27">
      <c r="B2673" s="81" t="s">
        <v>10848</v>
      </c>
      <c r="C2673" s="81" t="s">
        <v>13425</v>
      </c>
      <c r="D2673" s="82" t="s">
        <v>8086</v>
      </c>
      <c r="E2673" s="85" t="s">
        <v>6595</v>
      </c>
      <c r="F2673" s="83">
        <v>1031.5999999999999</v>
      </c>
    </row>
    <row r="2674" spans="2:6">
      <c r="B2674" s="81" t="s">
        <v>10849</v>
      </c>
      <c r="C2674" s="81" t="s">
        <v>13426</v>
      </c>
      <c r="D2674" s="82" t="s">
        <v>8087</v>
      </c>
      <c r="E2674" s="85" t="s">
        <v>6595</v>
      </c>
      <c r="F2674" s="83">
        <v>86.86</v>
      </c>
    </row>
    <row r="2675" spans="2:6">
      <c r="B2675" s="81" t="s">
        <v>10850</v>
      </c>
      <c r="C2675" s="81" t="s">
        <v>13427</v>
      </c>
      <c r="D2675" s="82" t="s">
        <v>8088</v>
      </c>
      <c r="E2675" s="85" t="s">
        <v>6595</v>
      </c>
      <c r="F2675" s="83">
        <v>408.57</v>
      </c>
    </row>
    <row r="2676" spans="2:6">
      <c r="B2676" s="81" t="s">
        <v>10851</v>
      </c>
      <c r="C2676" s="81" t="s">
        <v>13428</v>
      </c>
      <c r="D2676" s="82" t="s">
        <v>8089</v>
      </c>
      <c r="E2676" s="85" t="s">
        <v>6595</v>
      </c>
      <c r="F2676" s="83">
        <v>141.03</v>
      </c>
    </row>
    <row r="2677" spans="2:6">
      <c r="B2677" s="81" t="s">
        <v>10852</v>
      </c>
      <c r="C2677" s="81" t="s">
        <v>13429</v>
      </c>
      <c r="D2677" s="82" t="s">
        <v>8090</v>
      </c>
      <c r="E2677" s="85" t="s">
        <v>6595</v>
      </c>
      <c r="F2677" s="83">
        <v>152.41999999999999</v>
      </c>
    </row>
    <row r="2678" spans="2:6">
      <c r="B2678" s="81" t="s">
        <v>10853</v>
      </c>
      <c r="C2678" s="81" t="s">
        <v>13430</v>
      </c>
      <c r="D2678" s="82" t="s">
        <v>8091</v>
      </c>
      <c r="E2678" s="85" t="s">
        <v>6595</v>
      </c>
      <c r="F2678" s="83">
        <v>156.77000000000001</v>
      </c>
    </row>
    <row r="2679" spans="2:6">
      <c r="B2679" s="81" t="s">
        <v>10854</v>
      </c>
      <c r="C2679" s="81" t="s">
        <v>13431</v>
      </c>
      <c r="D2679" s="82" t="s">
        <v>8092</v>
      </c>
      <c r="E2679" s="85" t="s">
        <v>6595</v>
      </c>
      <c r="F2679" s="83">
        <v>576.80999999999995</v>
      </c>
    </row>
    <row r="2680" spans="2:6">
      <c r="B2680" s="81" t="s">
        <v>10855</v>
      </c>
      <c r="C2680" s="81" t="s">
        <v>13432</v>
      </c>
      <c r="D2680" s="82" t="s">
        <v>8093</v>
      </c>
      <c r="E2680" s="85" t="s">
        <v>6595</v>
      </c>
      <c r="F2680" s="83">
        <v>68.430000000000007</v>
      </c>
    </row>
    <row r="2681" spans="2:6">
      <c r="B2681" s="81" t="s">
        <v>10856</v>
      </c>
      <c r="C2681" s="81" t="s">
        <v>13433</v>
      </c>
      <c r="D2681" s="82" t="s">
        <v>8094</v>
      </c>
      <c r="E2681" s="85" t="s">
        <v>6595</v>
      </c>
      <c r="F2681" s="83">
        <v>241.75</v>
      </c>
    </row>
    <row r="2682" spans="2:6">
      <c r="B2682" s="81" t="s">
        <v>10857</v>
      </c>
      <c r="C2682" s="81" t="s">
        <v>13434</v>
      </c>
      <c r="D2682" s="82" t="s">
        <v>8095</v>
      </c>
      <c r="E2682" s="85" t="s">
        <v>6595</v>
      </c>
      <c r="F2682" s="83">
        <v>60.18</v>
      </c>
    </row>
    <row r="2683" spans="2:6">
      <c r="B2683" s="81" t="s">
        <v>10858</v>
      </c>
      <c r="C2683" s="81" t="s">
        <v>13435</v>
      </c>
      <c r="D2683" s="82" t="s">
        <v>8096</v>
      </c>
      <c r="E2683" s="85" t="s">
        <v>6595</v>
      </c>
      <c r="F2683" s="83">
        <v>28.96</v>
      </c>
    </row>
    <row r="2684" spans="2:6">
      <c r="B2684" s="81" t="s">
        <v>10859</v>
      </c>
      <c r="C2684" s="81" t="s">
        <v>13436</v>
      </c>
      <c r="D2684" s="82" t="s">
        <v>8097</v>
      </c>
      <c r="E2684" s="85" t="s">
        <v>6595</v>
      </c>
      <c r="F2684" s="83">
        <v>16.010000000000002</v>
      </c>
    </row>
    <row r="2685" spans="2:6">
      <c r="B2685" s="81" t="s">
        <v>10860</v>
      </c>
      <c r="C2685" s="81" t="s">
        <v>13437</v>
      </c>
      <c r="D2685" s="82" t="s">
        <v>8098</v>
      </c>
      <c r="E2685" s="85" t="s">
        <v>6595</v>
      </c>
      <c r="F2685" s="83">
        <v>16.010000000000002</v>
      </c>
    </row>
    <row r="2686" spans="2:6">
      <c r="B2686" s="81" t="s">
        <v>10861</v>
      </c>
      <c r="C2686" s="81" t="s">
        <v>13438</v>
      </c>
      <c r="D2686" s="82" t="s">
        <v>8099</v>
      </c>
      <c r="E2686" s="85" t="s">
        <v>6595</v>
      </c>
      <c r="F2686" s="83">
        <v>15.86</v>
      </c>
    </row>
    <row r="2687" spans="2:6">
      <c r="B2687" s="81" t="s">
        <v>10862</v>
      </c>
      <c r="C2687" s="81" t="s">
        <v>13439</v>
      </c>
      <c r="D2687" s="82" t="s">
        <v>8100</v>
      </c>
      <c r="E2687" s="85" t="s">
        <v>6595</v>
      </c>
      <c r="F2687" s="83">
        <v>16.52</v>
      </c>
    </row>
    <row r="2688" spans="2:6">
      <c r="B2688" s="81" t="s">
        <v>10863</v>
      </c>
      <c r="C2688" s="81" t="s">
        <v>13440</v>
      </c>
      <c r="D2688" s="82" t="s">
        <v>8101</v>
      </c>
      <c r="E2688" s="85" t="s">
        <v>6595</v>
      </c>
      <c r="F2688" s="83">
        <v>16.52</v>
      </c>
    </row>
    <row r="2689" spans="2:6">
      <c r="B2689" s="81" t="s">
        <v>10864</v>
      </c>
      <c r="C2689" s="81" t="s">
        <v>13441</v>
      </c>
      <c r="D2689" s="82" t="s">
        <v>8102</v>
      </c>
      <c r="E2689" s="85" t="s">
        <v>6595</v>
      </c>
      <c r="F2689" s="83">
        <v>16.52</v>
      </c>
    </row>
    <row r="2690" spans="2:6">
      <c r="B2690" s="81" t="s">
        <v>10865</v>
      </c>
      <c r="C2690" s="81" t="s">
        <v>13442</v>
      </c>
      <c r="D2690" s="82" t="s">
        <v>8103</v>
      </c>
      <c r="E2690" s="85" t="s">
        <v>6595</v>
      </c>
      <c r="F2690" s="83">
        <v>16.52</v>
      </c>
    </row>
    <row r="2691" spans="2:6">
      <c r="B2691" s="81" t="s">
        <v>10866</v>
      </c>
      <c r="C2691" s="81" t="s">
        <v>13443</v>
      </c>
      <c r="D2691" s="82" t="s">
        <v>8104</v>
      </c>
      <c r="E2691" s="85" t="s">
        <v>6595</v>
      </c>
      <c r="F2691" s="83">
        <v>16.52</v>
      </c>
    </row>
    <row r="2692" spans="2:6">
      <c r="B2692" s="81" t="s">
        <v>10867</v>
      </c>
      <c r="C2692" s="81" t="s">
        <v>13444</v>
      </c>
      <c r="D2692" s="82" t="s">
        <v>8105</v>
      </c>
      <c r="E2692" s="85" t="s">
        <v>6595</v>
      </c>
      <c r="F2692" s="83">
        <v>882.67</v>
      </c>
    </row>
    <row r="2693" spans="2:6" ht="40.5">
      <c r="B2693" s="81" t="s">
        <v>10868</v>
      </c>
      <c r="C2693" s="81" t="s">
        <v>13445</v>
      </c>
      <c r="D2693" s="82" t="s">
        <v>8106</v>
      </c>
      <c r="E2693" s="85" t="s">
        <v>6595</v>
      </c>
      <c r="F2693" s="83">
        <v>423.03</v>
      </c>
    </row>
    <row r="2694" spans="2:6" ht="27">
      <c r="B2694" s="81" t="s">
        <v>10869</v>
      </c>
      <c r="C2694" s="81" t="s">
        <v>13446</v>
      </c>
      <c r="D2694" s="82" t="s">
        <v>17219</v>
      </c>
      <c r="E2694" s="85" t="s">
        <v>6219</v>
      </c>
      <c r="F2694" s="83">
        <v>150.93</v>
      </c>
    </row>
    <row r="2695" spans="2:6" ht="27">
      <c r="B2695" s="81" t="s">
        <v>10871</v>
      </c>
      <c r="C2695" s="81" t="s">
        <v>13448</v>
      </c>
      <c r="D2695" s="82" t="s">
        <v>17220</v>
      </c>
      <c r="E2695" s="85" t="s">
        <v>6219</v>
      </c>
      <c r="F2695" s="83">
        <v>129.87</v>
      </c>
    </row>
    <row r="2696" spans="2:6" ht="27">
      <c r="B2696" s="81" t="s">
        <v>10870</v>
      </c>
      <c r="C2696" s="81" t="s">
        <v>13447</v>
      </c>
      <c r="D2696" s="82" t="s">
        <v>17221</v>
      </c>
      <c r="E2696" s="85" t="s">
        <v>6219</v>
      </c>
      <c r="F2696" s="83">
        <v>232.35</v>
      </c>
    </row>
    <row r="2697" spans="2:6" ht="27">
      <c r="B2697" s="81" t="s">
        <v>10872</v>
      </c>
      <c r="C2697" s="81" t="s">
        <v>13449</v>
      </c>
      <c r="D2697" s="82" t="s">
        <v>17222</v>
      </c>
      <c r="E2697" s="85" t="s">
        <v>6219</v>
      </c>
      <c r="F2697" s="83">
        <v>515.30999999999995</v>
      </c>
    </row>
    <row r="2698" spans="2:6">
      <c r="B2698" s="81" t="s">
        <v>10873</v>
      </c>
      <c r="C2698" s="81" t="s">
        <v>13450</v>
      </c>
      <c r="D2698" s="82" t="s">
        <v>8107</v>
      </c>
      <c r="E2698" s="85" t="s">
        <v>6595</v>
      </c>
      <c r="F2698" s="83">
        <v>53.78</v>
      </c>
    </row>
    <row r="2699" spans="2:6">
      <c r="B2699" s="81" t="s">
        <v>10874</v>
      </c>
      <c r="C2699" s="81" t="s">
        <v>13451</v>
      </c>
      <c r="D2699" s="82" t="s">
        <v>8108</v>
      </c>
      <c r="E2699" s="85" t="s">
        <v>6595</v>
      </c>
      <c r="F2699" s="83">
        <v>105.39</v>
      </c>
    </row>
    <row r="2700" spans="2:6">
      <c r="B2700" s="77" t="s">
        <v>10875</v>
      </c>
      <c r="C2700" s="78" t="s">
        <v>13452</v>
      </c>
      <c r="D2700" s="79" t="s">
        <v>8109</v>
      </c>
      <c r="E2700" s="78" t="s">
        <v>6595</v>
      </c>
      <c r="F2700" s="83">
        <v>89.93</v>
      </c>
    </row>
    <row r="2701" spans="2:6">
      <c r="B2701" s="81" t="s">
        <v>10876</v>
      </c>
      <c r="C2701" s="81" t="s">
        <v>13453</v>
      </c>
      <c r="D2701" s="82" t="s">
        <v>8110</v>
      </c>
      <c r="E2701" s="85" t="s">
        <v>6595</v>
      </c>
      <c r="F2701" s="83">
        <v>91.96</v>
      </c>
    </row>
    <row r="2702" spans="2:6">
      <c r="B2702" s="81" t="s">
        <v>10877</v>
      </c>
      <c r="C2702" s="81" t="s">
        <v>13454</v>
      </c>
      <c r="D2702" s="82" t="s">
        <v>8111</v>
      </c>
      <c r="E2702" s="85" t="s">
        <v>6595</v>
      </c>
      <c r="F2702" s="83">
        <v>88.09</v>
      </c>
    </row>
    <row r="2703" spans="2:6">
      <c r="B2703" s="81" t="s">
        <v>10878</v>
      </c>
      <c r="C2703" s="81" t="s">
        <v>13455</v>
      </c>
      <c r="D2703" s="82" t="s">
        <v>8112</v>
      </c>
      <c r="E2703" s="85" t="s">
        <v>6595</v>
      </c>
      <c r="F2703" s="83">
        <v>91.37</v>
      </c>
    </row>
    <row r="2704" spans="2:6">
      <c r="B2704" s="81" t="s">
        <v>10879</v>
      </c>
      <c r="C2704" s="81" t="s">
        <v>13456</v>
      </c>
      <c r="D2704" s="82" t="s">
        <v>8113</v>
      </c>
      <c r="E2704" s="85" t="s">
        <v>6595</v>
      </c>
      <c r="F2704" s="83">
        <v>105.39</v>
      </c>
    </row>
    <row r="2705" spans="2:6">
      <c r="B2705" s="81" t="s">
        <v>10880</v>
      </c>
      <c r="C2705" s="81" t="s">
        <v>13457</v>
      </c>
      <c r="D2705" s="82" t="s">
        <v>8114</v>
      </c>
      <c r="E2705" s="85" t="s">
        <v>6595</v>
      </c>
      <c r="F2705" s="83">
        <v>62.2</v>
      </c>
    </row>
    <row r="2706" spans="2:6">
      <c r="B2706" s="81" t="s">
        <v>10881</v>
      </c>
      <c r="C2706" s="81" t="s">
        <v>13458</v>
      </c>
      <c r="D2706" s="82" t="s">
        <v>8115</v>
      </c>
      <c r="E2706" s="85" t="s">
        <v>6595</v>
      </c>
      <c r="F2706" s="83">
        <v>236.78</v>
      </c>
    </row>
    <row r="2707" spans="2:6">
      <c r="B2707" s="81">
        <v>337</v>
      </c>
      <c r="C2707" s="81" t="s">
        <v>6590</v>
      </c>
      <c r="D2707" s="82" t="s">
        <v>8116</v>
      </c>
      <c r="E2707" s="85"/>
      <c r="F2707" s="83"/>
    </row>
    <row r="2708" spans="2:6">
      <c r="B2708" s="81" t="s">
        <v>10882</v>
      </c>
      <c r="C2708" s="81" t="s">
        <v>13459</v>
      </c>
      <c r="D2708" s="82" t="s">
        <v>8117</v>
      </c>
      <c r="E2708" s="85" t="s">
        <v>6595</v>
      </c>
      <c r="F2708" s="83">
        <v>125.61</v>
      </c>
    </row>
    <row r="2709" spans="2:6">
      <c r="B2709" s="81" t="s">
        <v>10883</v>
      </c>
      <c r="C2709" s="81" t="s">
        <v>13460</v>
      </c>
      <c r="D2709" s="82" t="s">
        <v>8118</v>
      </c>
      <c r="E2709" s="85" t="s">
        <v>6595</v>
      </c>
      <c r="F2709" s="83">
        <v>82.61</v>
      </c>
    </row>
    <row r="2710" spans="2:6" ht="27">
      <c r="B2710" s="81" t="s">
        <v>10884</v>
      </c>
      <c r="C2710" s="81" t="s">
        <v>13461</v>
      </c>
      <c r="D2710" s="82" t="s">
        <v>8119</v>
      </c>
      <c r="E2710" s="85" t="s">
        <v>6595</v>
      </c>
      <c r="F2710" s="83">
        <v>65.77</v>
      </c>
    </row>
    <row r="2711" spans="2:6" ht="27">
      <c r="B2711" s="81" t="s">
        <v>10885</v>
      </c>
      <c r="C2711" s="81" t="s">
        <v>13462</v>
      </c>
      <c r="D2711" s="82" t="s">
        <v>8120</v>
      </c>
      <c r="E2711" s="85" t="s">
        <v>6595</v>
      </c>
      <c r="F2711" s="83">
        <v>47.6</v>
      </c>
    </row>
    <row r="2712" spans="2:6" ht="27">
      <c r="B2712" s="81" t="s">
        <v>10886</v>
      </c>
      <c r="C2712" s="81" t="s">
        <v>13463</v>
      </c>
      <c r="D2712" s="82" t="s">
        <v>8121</v>
      </c>
      <c r="E2712" s="85" t="s">
        <v>6595</v>
      </c>
      <c r="F2712" s="83">
        <v>65.38</v>
      </c>
    </row>
    <row r="2713" spans="2:6">
      <c r="B2713" s="81" t="s">
        <v>10887</v>
      </c>
      <c r="C2713" s="81" t="s">
        <v>13464</v>
      </c>
      <c r="D2713" s="82" t="s">
        <v>8122</v>
      </c>
      <c r="E2713" s="85" t="s">
        <v>6595</v>
      </c>
      <c r="F2713" s="83">
        <v>308.85000000000002</v>
      </c>
    </row>
    <row r="2714" spans="2:6">
      <c r="B2714" s="81" t="s">
        <v>10888</v>
      </c>
      <c r="C2714" s="81" t="s">
        <v>13465</v>
      </c>
      <c r="D2714" s="82" t="s">
        <v>8123</v>
      </c>
      <c r="E2714" s="85" t="s">
        <v>6595</v>
      </c>
      <c r="F2714" s="83">
        <v>195.17</v>
      </c>
    </row>
    <row r="2715" spans="2:6" ht="27">
      <c r="B2715" s="81" t="s">
        <v>10889</v>
      </c>
      <c r="C2715" s="81" t="s">
        <v>13466</v>
      </c>
      <c r="D2715" s="82" t="s">
        <v>8124</v>
      </c>
      <c r="E2715" s="85" t="s">
        <v>6595</v>
      </c>
      <c r="F2715" s="83">
        <v>163.19</v>
      </c>
    </row>
    <row r="2716" spans="2:6">
      <c r="B2716" s="81" t="s">
        <v>10890</v>
      </c>
      <c r="C2716" s="81" t="s">
        <v>13467</v>
      </c>
      <c r="D2716" s="82" t="s">
        <v>8125</v>
      </c>
      <c r="E2716" s="85" t="s">
        <v>6595</v>
      </c>
      <c r="F2716" s="83">
        <v>229.25</v>
      </c>
    </row>
    <row r="2717" spans="2:6" ht="27">
      <c r="B2717" s="81" t="s">
        <v>10891</v>
      </c>
      <c r="C2717" s="81" t="s">
        <v>13468</v>
      </c>
      <c r="D2717" s="82" t="s">
        <v>8126</v>
      </c>
      <c r="E2717" s="85" t="s">
        <v>6595</v>
      </c>
      <c r="F2717" s="83">
        <v>151.33000000000001</v>
      </c>
    </row>
    <row r="2718" spans="2:6" ht="27">
      <c r="B2718" s="81" t="s">
        <v>10892</v>
      </c>
      <c r="C2718" s="81" t="s">
        <v>13469</v>
      </c>
      <c r="D2718" s="82" t="s">
        <v>8127</v>
      </c>
      <c r="E2718" s="85" t="s">
        <v>6595</v>
      </c>
      <c r="F2718" s="83">
        <v>151.46</v>
      </c>
    </row>
    <row r="2719" spans="2:6" ht="27">
      <c r="B2719" s="81" t="s">
        <v>10893</v>
      </c>
      <c r="C2719" s="81" t="s">
        <v>13470</v>
      </c>
      <c r="D2719" s="82" t="s">
        <v>8128</v>
      </c>
      <c r="E2719" s="85" t="s">
        <v>6595</v>
      </c>
      <c r="F2719" s="83">
        <v>126.94</v>
      </c>
    </row>
    <row r="2720" spans="2:6">
      <c r="B2720" s="81">
        <v>338</v>
      </c>
      <c r="C2720" s="81" t="s">
        <v>6590</v>
      </c>
      <c r="D2720" s="82" t="s">
        <v>8129</v>
      </c>
      <c r="E2720" s="85"/>
      <c r="F2720" s="83"/>
    </row>
    <row r="2721" spans="2:6" ht="27">
      <c r="B2721" s="81" t="s">
        <v>10894</v>
      </c>
      <c r="C2721" s="81" t="s">
        <v>6590</v>
      </c>
      <c r="D2721" s="82" t="s">
        <v>8130</v>
      </c>
      <c r="E2721" s="85" t="s">
        <v>6462</v>
      </c>
      <c r="F2721" s="83">
        <v>70.38</v>
      </c>
    </row>
    <row r="2722" spans="2:6" ht="25.5">
      <c r="B2722" s="77" t="s">
        <v>10895</v>
      </c>
      <c r="C2722" s="78" t="s">
        <v>6590</v>
      </c>
      <c r="D2722" s="79" t="s">
        <v>8131</v>
      </c>
      <c r="E2722" s="78" t="s">
        <v>6462</v>
      </c>
      <c r="F2722" s="83">
        <v>61.76</v>
      </c>
    </row>
    <row r="2723" spans="2:6" ht="27">
      <c r="B2723" s="81" t="s">
        <v>10896</v>
      </c>
      <c r="C2723" s="81" t="s">
        <v>6590</v>
      </c>
      <c r="D2723" s="82" t="s">
        <v>8132</v>
      </c>
      <c r="E2723" s="85" t="s">
        <v>6462</v>
      </c>
      <c r="F2723" s="83">
        <v>57.49</v>
      </c>
    </row>
    <row r="2724" spans="2:6" ht="27">
      <c r="B2724" s="81" t="s">
        <v>10897</v>
      </c>
      <c r="C2724" s="81" t="s">
        <v>13471</v>
      </c>
      <c r="D2724" s="82" t="s">
        <v>8133</v>
      </c>
      <c r="E2724" s="85" t="s">
        <v>6462</v>
      </c>
      <c r="F2724" s="83">
        <v>53.17</v>
      </c>
    </row>
    <row r="2725" spans="2:6">
      <c r="B2725" s="81" t="s">
        <v>10898</v>
      </c>
      <c r="C2725" s="81" t="s">
        <v>13472</v>
      </c>
      <c r="D2725" s="82" t="s">
        <v>8134</v>
      </c>
      <c r="E2725" s="85" t="s">
        <v>6462</v>
      </c>
      <c r="F2725" s="83">
        <v>22.14</v>
      </c>
    </row>
    <row r="2726" spans="2:6" ht="40.5">
      <c r="B2726" s="81" t="s">
        <v>10899</v>
      </c>
      <c r="C2726" s="81" t="s">
        <v>13473</v>
      </c>
      <c r="D2726" s="82" t="s">
        <v>8135</v>
      </c>
      <c r="E2726" s="85" t="s">
        <v>6462</v>
      </c>
      <c r="F2726" s="83">
        <v>13.02</v>
      </c>
    </row>
    <row r="2727" spans="2:6">
      <c r="B2727" s="81" t="s">
        <v>10900</v>
      </c>
      <c r="C2727" s="81" t="s">
        <v>13474</v>
      </c>
      <c r="D2727" s="82" t="s">
        <v>8136</v>
      </c>
      <c r="E2727" s="85" t="s">
        <v>6462</v>
      </c>
      <c r="F2727" s="83">
        <v>2.76</v>
      </c>
    </row>
    <row r="2728" spans="2:6">
      <c r="B2728" s="81" t="s">
        <v>10901</v>
      </c>
      <c r="C2728" s="81" t="s">
        <v>6590</v>
      </c>
      <c r="D2728" s="82" t="s">
        <v>8137</v>
      </c>
      <c r="E2728" s="85" t="s">
        <v>6284</v>
      </c>
      <c r="F2728" s="83">
        <v>6.78</v>
      </c>
    </row>
    <row r="2729" spans="2:6">
      <c r="B2729" s="81" t="s">
        <v>10902</v>
      </c>
      <c r="C2729" s="81" t="s">
        <v>13475</v>
      </c>
      <c r="D2729" s="82" t="s">
        <v>8138</v>
      </c>
      <c r="E2729" s="85" t="s">
        <v>6595</v>
      </c>
      <c r="F2729" s="83">
        <v>5.27</v>
      </c>
    </row>
    <row r="2730" spans="2:6">
      <c r="B2730" s="81" t="s">
        <v>10903</v>
      </c>
      <c r="C2730" s="81" t="s">
        <v>13476</v>
      </c>
      <c r="D2730" s="82" t="s">
        <v>8139</v>
      </c>
      <c r="E2730" s="85" t="s">
        <v>6595</v>
      </c>
      <c r="F2730" s="83">
        <v>5.9</v>
      </c>
    </row>
    <row r="2731" spans="2:6">
      <c r="B2731" s="81" t="s">
        <v>10904</v>
      </c>
      <c r="C2731" s="81" t="s">
        <v>13477</v>
      </c>
      <c r="D2731" s="82" t="s">
        <v>8140</v>
      </c>
      <c r="E2731" s="85" t="s">
        <v>6595</v>
      </c>
      <c r="F2731" s="83">
        <v>5.27</v>
      </c>
    </row>
    <row r="2732" spans="2:6">
      <c r="B2732" s="81" t="s">
        <v>10905</v>
      </c>
      <c r="C2732" s="81" t="s">
        <v>13478</v>
      </c>
      <c r="D2732" s="82" t="s">
        <v>8141</v>
      </c>
      <c r="E2732" s="85" t="s">
        <v>6595</v>
      </c>
      <c r="F2732" s="83">
        <v>5.2</v>
      </c>
    </row>
    <row r="2733" spans="2:6" ht="27">
      <c r="B2733" s="81" t="s">
        <v>10906</v>
      </c>
      <c r="C2733" s="81" t="s">
        <v>13479</v>
      </c>
      <c r="D2733" s="82" t="s">
        <v>8142</v>
      </c>
      <c r="E2733" s="85" t="s">
        <v>6462</v>
      </c>
      <c r="F2733" s="83">
        <v>0.85</v>
      </c>
    </row>
    <row r="2734" spans="2:6">
      <c r="B2734" s="81">
        <v>339</v>
      </c>
      <c r="C2734" s="81" t="s">
        <v>6590</v>
      </c>
      <c r="D2734" s="82" t="s">
        <v>8143</v>
      </c>
      <c r="E2734" s="85"/>
      <c r="F2734" s="83"/>
    </row>
    <row r="2735" spans="2:6">
      <c r="B2735" s="81" t="s">
        <v>10907</v>
      </c>
      <c r="C2735" s="81" t="s">
        <v>13480</v>
      </c>
      <c r="D2735" s="82" t="s">
        <v>8144</v>
      </c>
      <c r="E2735" s="85" t="s">
        <v>6284</v>
      </c>
      <c r="F2735" s="83">
        <v>6.35</v>
      </c>
    </row>
    <row r="2736" spans="2:6">
      <c r="B2736" s="81" t="s">
        <v>10908</v>
      </c>
      <c r="C2736" s="81" t="s">
        <v>13481</v>
      </c>
      <c r="D2736" s="82" t="s">
        <v>8145</v>
      </c>
      <c r="E2736" s="85" t="s">
        <v>6284</v>
      </c>
      <c r="F2736" s="83">
        <v>73.39</v>
      </c>
    </row>
    <row r="2737" spans="2:6">
      <c r="B2737" s="81" t="s">
        <v>10909</v>
      </c>
      <c r="C2737" s="81" t="s">
        <v>13482</v>
      </c>
      <c r="D2737" s="82" t="s">
        <v>8146</v>
      </c>
      <c r="E2737" s="85" t="s">
        <v>6284</v>
      </c>
      <c r="F2737" s="83">
        <v>89.46</v>
      </c>
    </row>
    <row r="2738" spans="2:6">
      <c r="B2738" s="81" t="s">
        <v>10910</v>
      </c>
      <c r="C2738" s="81" t="s">
        <v>13483</v>
      </c>
      <c r="D2738" s="82" t="s">
        <v>8147</v>
      </c>
      <c r="E2738" s="85" t="s">
        <v>6284</v>
      </c>
      <c r="F2738" s="83">
        <v>91.94</v>
      </c>
    </row>
    <row r="2739" spans="2:6">
      <c r="B2739" s="81" t="s">
        <v>10911</v>
      </c>
      <c r="C2739" s="81" t="s">
        <v>13484</v>
      </c>
      <c r="D2739" s="82" t="s">
        <v>8148</v>
      </c>
      <c r="E2739" s="85" t="s">
        <v>6284</v>
      </c>
      <c r="F2739" s="83">
        <v>80.16</v>
      </c>
    </row>
    <row r="2740" spans="2:6">
      <c r="B2740" s="81" t="s">
        <v>10912</v>
      </c>
      <c r="C2740" s="81" t="s">
        <v>13485</v>
      </c>
      <c r="D2740" s="82" t="s">
        <v>8149</v>
      </c>
      <c r="E2740" s="85" t="s">
        <v>6284</v>
      </c>
      <c r="F2740" s="83">
        <v>90.45</v>
      </c>
    </row>
    <row r="2741" spans="2:6">
      <c r="B2741" s="81" t="s">
        <v>10913</v>
      </c>
      <c r="C2741" s="81" t="s">
        <v>13486</v>
      </c>
      <c r="D2741" s="82" t="s">
        <v>8150</v>
      </c>
      <c r="E2741" s="85" t="s">
        <v>6284</v>
      </c>
      <c r="F2741" s="83">
        <v>94.41</v>
      </c>
    </row>
    <row r="2742" spans="2:6">
      <c r="B2742" s="81" t="s">
        <v>10914</v>
      </c>
      <c r="C2742" s="81" t="s">
        <v>13487</v>
      </c>
      <c r="D2742" s="82" t="s">
        <v>8151</v>
      </c>
      <c r="E2742" s="85" t="s">
        <v>6284</v>
      </c>
      <c r="F2742" s="83">
        <v>90.3</v>
      </c>
    </row>
    <row r="2743" spans="2:6">
      <c r="B2743" s="81" t="s">
        <v>10915</v>
      </c>
      <c r="C2743" s="81" t="s">
        <v>13488</v>
      </c>
      <c r="D2743" s="82" t="s">
        <v>8152</v>
      </c>
      <c r="E2743" s="85" t="s">
        <v>6284</v>
      </c>
      <c r="F2743" s="83">
        <v>74.52</v>
      </c>
    </row>
    <row r="2744" spans="2:6">
      <c r="B2744" s="81" t="s">
        <v>10916</v>
      </c>
      <c r="C2744" s="81" t="s">
        <v>13489</v>
      </c>
      <c r="D2744" s="82" t="s">
        <v>8153</v>
      </c>
      <c r="E2744" s="85" t="s">
        <v>6284</v>
      </c>
      <c r="F2744" s="83">
        <v>86.94</v>
      </c>
    </row>
    <row r="2745" spans="2:6">
      <c r="B2745" s="81" t="s">
        <v>10917</v>
      </c>
      <c r="C2745" s="81" t="s">
        <v>13490</v>
      </c>
      <c r="D2745" s="82" t="s">
        <v>8154</v>
      </c>
      <c r="E2745" s="85" t="s">
        <v>6284</v>
      </c>
      <c r="F2745" s="83">
        <v>92.61</v>
      </c>
    </row>
    <row r="2746" spans="2:6">
      <c r="B2746" s="81" t="s">
        <v>10918</v>
      </c>
      <c r="C2746" s="81" t="s">
        <v>13491</v>
      </c>
      <c r="D2746" s="82" t="s">
        <v>8155</v>
      </c>
      <c r="E2746" s="85" t="s">
        <v>6284</v>
      </c>
      <c r="F2746" s="83">
        <v>85.57</v>
      </c>
    </row>
    <row r="2747" spans="2:6">
      <c r="B2747" s="81" t="s">
        <v>10919</v>
      </c>
      <c r="C2747" s="81" t="s">
        <v>13492</v>
      </c>
      <c r="D2747" s="82" t="s">
        <v>8156</v>
      </c>
      <c r="E2747" s="85" t="s">
        <v>6284</v>
      </c>
      <c r="F2747" s="83">
        <v>73.180000000000007</v>
      </c>
    </row>
    <row r="2748" spans="2:6">
      <c r="B2748" s="81" t="s">
        <v>10920</v>
      </c>
      <c r="C2748" s="81" t="s">
        <v>13493</v>
      </c>
      <c r="D2748" s="82" t="s">
        <v>8157</v>
      </c>
      <c r="E2748" s="85" t="s">
        <v>6284</v>
      </c>
      <c r="F2748" s="83">
        <v>85.43</v>
      </c>
    </row>
    <row r="2749" spans="2:6">
      <c r="B2749" s="81" t="s">
        <v>10921</v>
      </c>
      <c r="C2749" s="81" t="s">
        <v>13494</v>
      </c>
      <c r="D2749" s="82" t="s">
        <v>8158</v>
      </c>
      <c r="E2749" s="85" t="s">
        <v>6284</v>
      </c>
      <c r="F2749" s="83">
        <v>93.34</v>
      </c>
    </row>
    <row r="2750" spans="2:6">
      <c r="B2750" s="81" t="s">
        <v>10922</v>
      </c>
      <c r="C2750" s="81" t="s">
        <v>13495</v>
      </c>
      <c r="D2750" s="82" t="s">
        <v>8159</v>
      </c>
      <c r="E2750" s="85" t="s">
        <v>6284</v>
      </c>
      <c r="F2750" s="83">
        <v>76.33</v>
      </c>
    </row>
    <row r="2751" spans="2:6">
      <c r="B2751" s="81" t="s">
        <v>10923</v>
      </c>
      <c r="C2751" s="81" t="s">
        <v>13496</v>
      </c>
      <c r="D2751" s="82" t="s">
        <v>8160</v>
      </c>
      <c r="E2751" s="85" t="s">
        <v>6284</v>
      </c>
      <c r="F2751" s="83">
        <v>87.04</v>
      </c>
    </row>
    <row r="2752" spans="2:6">
      <c r="B2752" s="81" t="s">
        <v>10924</v>
      </c>
      <c r="C2752" s="81" t="s">
        <v>13497</v>
      </c>
      <c r="D2752" s="82" t="s">
        <v>8161</v>
      </c>
      <c r="E2752" s="85" t="s">
        <v>6284</v>
      </c>
      <c r="F2752" s="83">
        <v>94.39</v>
      </c>
    </row>
    <row r="2753" spans="2:6">
      <c r="B2753" s="81" t="s">
        <v>10925</v>
      </c>
      <c r="C2753" s="81" t="s">
        <v>13498</v>
      </c>
      <c r="D2753" s="82" t="s">
        <v>8162</v>
      </c>
      <c r="E2753" s="85" t="s">
        <v>6284</v>
      </c>
      <c r="F2753" s="83">
        <v>79.69</v>
      </c>
    </row>
    <row r="2754" spans="2:6">
      <c r="B2754" s="81" t="s">
        <v>10926</v>
      </c>
      <c r="C2754" s="81" t="s">
        <v>13499</v>
      </c>
      <c r="D2754" s="82" t="s">
        <v>8163</v>
      </c>
      <c r="E2754" s="85" t="s">
        <v>6284</v>
      </c>
      <c r="F2754" s="83">
        <v>90.82</v>
      </c>
    </row>
    <row r="2755" spans="2:6">
      <c r="B2755" s="81" t="s">
        <v>10927</v>
      </c>
      <c r="C2755" s="81" t="s">
        <v>13500</v>
      </c>
      <c r="D2755" s="82" t="s">
        <v>8164</v>
      </c>
      <c r="E2755" s="85" t="s">
        <v>6284</v>
      </c>
      <c r="F2755" s="83">
        <v>98.9</v>
      </c>
    </row>
    <row r="2756" spans="2:6">
      <c r="B2756" s="81">
        <v>340</v>
      </c>
      <c r="C2756" s="81" t="s">
        <v>6590</v>
      </c>
      <c r="D2756" s="82" t="s">
        <v>8165</v>
      </c>
      <c r="E2756" s="85"/>
      <c r="F2756" s="83"/>
    </row>
    <row r="2757" spans="2:6">
      <c r="B2757" s="81" t="s">
        <v>10928</v>
      </c>
      <c r="C2757" s="81" t="s">
        <v>13501</v>
      </c>
      <c r="D2757" s="82" t="s">
        <v>8166</v>
      </c>
      <c r="E2757" s="85" t="s">
        <v>6284</v>
      </c>
      <c r="F2757" s="83">
        <v>3.84</v>
      </c>
    </row>
    <row r="2758" spans="2:6">
      <c r="B2758" s="81" t="s">
        <v>10929</v>
      </c>
      <c r="C2758" s="81" t="s">
        <v>13502</v>
      </c>
      <c r="D2758" s="82" t="s">
        <v>8167</v>
      </c>
      <c r="E2758" s="85" t="s">
        <v>6284</v>
      </c>
      <c r="F2758" s="83">
        <v>6.21</v>
      </c>
    </row>
    <row r="2759" spans="2:6">
      <c r="B2759" s="81" t="s">
        <v>10930</v>
      </c>
      <c r="C2759" s="81" t="s">
        <v>13503</v>
      </c>
      <c r="D2759" s="82" t="s">
        <v>8168</v>
      </c>
      <c r="E2759" s="85" t="s">
        <v>6284</v>
      </c>
      <c r="F2759" s="83">
        <v>1.33</v>
      </c>
    </row>
    <row r="2760" spans="2:6">
      <c r="B2760" s="81" t="s">
        <v>10931</v>
      </c>
      <c r="C2760" s="81" t="s">
        <v>13504</v>
      </c>
      <c r="D2760" s="82" t="s">
        <v>8169</v>
      </c>
      <c r="E2760" s="85" t="s">
        <v>6284</v>
      </c>
      <c r="F2760" s="83">
        <v>4.68</v>
      </c>
    </row>
    <row r="2761" spans="2:6">
      <c r="B2761" s="81" t="s">
        <v>10932</v>
      </c>
      <c r="C2761" s="81" t="s">
        <v>13505</v>
      </c>
      <c r="D2761" s="82" t="s">
        <v>8170</v>
      </c>
      <c r="E2761" s="85" t="s">
        <v>6462</v>
      </c>
      <c r="F2761" s="83">
        <v>5.35</v>
      </c>
    </row>
    <row r="2762" spans="2:6">
      <c r="B2762" s="77" t="s">
        <v>10933</v>
      </c>
      <c r="C2762" s="78" t="s">
        <v>13506</v>
      </c>
      <c r="D2762" s="79" t="s">
        <v>17223</v>
      </c>
      <c r="E2762" s="78" t="s">
        <v>6284</v>
      </c>
      <c r="F2762" s="83">
        <v>4.5999999999999996</v>
      </c>
    </row>
    <row r="2763" spans="2:6">
      <c r="B2763" s="81" t="s">
        <v>10934</v>
      </c>
      <c r="C2763" s="81" t="s">
        <v>13507</v>
      </c>
      <c r="D2763" s="82" t="s">
        <v>8171</v>
      </c>
      <c r="E2763" s="85" t="s">
        <v>8040</v>
      </c>
      <c r="F2763" s="83">
        <v>1471.8</v>
      </c>
    </row>
    <row r="2764" spans="2:6">
      <c r="B2764" s="81" t="s">
        <v>10935</v>
      </c>
      <c r="C2764" s="81" t="s">
        <v>13508</v>
      </c>
      <c r="D2764" s="82" t="s">
        <v>8172</v>
      </c>
      <c r="E2764" s="85" t="s">
        <v>8040</v>
      </c>
      <c r="F2764" s="83">
        <v>2943.6</v>
      </c>
    </row>
    <row r="2765" spans="2:6">
      <c r="B2765" s="81">
        <v>341</v>
      </c>
      <c r="C2765" s="81" t="s">
        <v>6590</v>
      </c>
      <c r="D2765" s="82" t="s">
        <v>8173</v>
      </c>
      <c r="E2765" s="85"/>
      <c r="F2765" s="83"/>
    </row>
    <row r="2766" spans="2:6">
      <c r="B2766" s="81" t="s">
        <v>10936</v>
      </c>
      <c r="C2766" s="81" t="s">
        <v>13509</v>
      </c>
      <c r="D2766" s="82" t="s">
        <v>8174</v>
      </c>
      <c r="E2766" s="85" t="s">
        <v>6284</v>
      </c>
      <c r="F2766" s="83">
        <v>6.85</v>
      </c>
    </row>
    <row r="2767" spans="2:6">
      <c r="B2767" s="81" t="s">
        <v>10937</v>
      </c>
      <c r="C2767" s="81" t="s">
        <v>13510</v>
      </c>
      <c r="D2767" s="82" t="s">
        <v>8175</v>
      </c>
      <c r="E2767" s="85" t="s">
        <v>6595</v>
      </c>
      <c r="F2767" s="83">
        <v>74</v>
      </c>
    </row>
    <row r="2768" spans="2:6">
      <c r="B2768" s="81" t="s">
        <v>10938</v>
      </c>
      <c r="C2768" s="81" t="s">
        <v>13511</v>
      </c>
      <c r="D2768" s="82" t="s">
        <v>8176</v>
      </c>
      <c r="E2768" s="85" t="s">
        <v>6595</v>
      </c>
      <c r="F2768" s="83">
        <v>82</v>
      </c>
    </row>
    <row r="2769" spans="2:6">
      <c r="B2769" s="81" t="s">
        <v>10939</v>
      </c>
      <c r="C2769" s="81" t="s">
        <v>13512</v>
      </c>
      <c r="D2769" s="82" t="s">
        <v>8177</v>
      </c>
      <c r="E2769" s="85" t="s">
        <v>6595</v>
      </c>
      <c r="F2769" s="83">
        <v>75</v>
      </c>
    </row>
    <row r="2770" spans="2:6">
      <c r="B2770" s="81">
        <v>342</v>
      </c>
      <c r="C2770" s="81" t="s">
        <v>6590</v>
      </c>
      <c r="D2770" s="82" t="s">
        <v>8178</v>
      </c>
      <c r="E2770" s="85"/>
      <c r="F2770" s="83"/>
    </row>
    <row r="2771" spans="2:6" ht="27">
      <c r="B2771" s="81" t="s">
        <v>10940</v>
      </c>
      <c r="C2771" s="81" t="s">
        <v>13513</v>
      </c>
      <c r="D2771" s="82" t="s">
        <v>8179</v>
      </c>
      <c r="E2771" s="85" t="s">
        <v>6595</v>
      </c>
      <c r="F2771" s="83">
        <v>442.29</v>
      </c>
    </row>
    <row r="2772" spans="2:6" ht="40.5">
      <c r="B2772" s="81" t="s">
        <v>10941</v>
      </c>
      <c r="C2772" s="81" t="s">
        <v>13514</v>
      </c>
      <c r="D2772" s="82" t="s">
        <v>8180</v>
      </c>
      <c r="E2772" s="85" t="s">
        <v>6595</v>
      </c>
      <c r="F2772" s="83">
        <v>412.17</v>
      </c>
    </row>
    <row r="2773" spans="2:6" ht="81">
      <c r="B2773" s="81" t="s">
        <v>10942</v>
      </c>
      <c r="C2773" s="81" t="s">
        <v>13515</v>
      </c>
      <c r="D2773" s="82" t="s">
        <v>17224</v>
      </c>
      <c r="E2773" s="85" t="s">
        <v>6595</v>
      </c>
      <c r="F2773" s="83">
        <v>468.05</v>
      </c>
    </row>
    <row r="2774" spans="2:6" ht="40.5">
      <c r="B2774" s="81" t="s">
        <v>10943</v>
      </c>
      <c r="C2774" s="81" t="s">
        <v>13516</v>
      </c>
      <c r="D2774" s="82" t="s">
        <v>8181</v>
      </c>
      <c r="E2774" s="85" t="s">
        <v>6595</v>
      </c>
      <c r="F2774" s="83">
        <v>190.43</v>
      </c>
    </row>
    <row r="2775" spans="2:6" ht="40.5">
      <c r="B2775" s="81" t="s">
        <v>10944</v>
      </c>
      <c r="C2775" s="81" t="s">
        <v>13517</v>
      </c>
      <c r="D2775" s="82" t="s">
        <v>8182</v>
      </c>
      <c r="E2775" s="85" t="s">
        <v>6595</v>
      </c>
      <c r="F2775" s="83">
        <v>452.39</v>
      </c>
    </row>
    <row r="2776" spans="2:6" ht="40.5">
      <c r="B2776" s="81" t="s">
        <v>10945</v>
      </c>
      <c r="C2776" s="81" t="s">
        <v>6590</v>
      </c>
      <c r="D2776" s="82" t="s">
        <v>8183</v>
      </c>
      <c r="E2776" s="85" t="s">
        <v>6595</v>
      </c>
      <c r="F2776" s="83">
        <v>286.98</v>
      </c>
    </row>
    <row r="2777" spans="2:6" ht="54">
      <c r="B2777" s="81" t="s">
        <v>10946</v>
      </c>
      <c r="C2777" s="81" t="s">
        <v>13518</v>
      </c>
      <c r="D2777" s="82" t="s">
        <v>8184</v>
      </c>
      <c r="E2777" s="85" t="s">
        <v>6595</v>
      </c>
      <c r="F2777" s="83">
        <v>548.94000000000005</v>
      </c>
    </row>
    <row r="2778" spans="2:6">
      <c r="B2778" s="81" t="s">
        <v>10947</v>
      </c>
      <c r="C2778" s="81" t="s">
        <v>13519</v>
      </c>
      <c r="D2778" s="82" t="s">
        <v>8185</v>
      </c>
      <c r="E2778" s="85" t="s">
        <v>6595</v>
      </c>
      <c r="F2778" s="83">
        <v>11.89</v>
      </c>
    </row>
    <row r="2779" spans="2:6">
      <c r="B2779" s="81" t="s">
        <v>10948</v>
      </c>
      <c r="C2779" s="81" t="s">
        <v>13520</v>
      </c>
      <c r="D2779" s="82" t="s">
        <v>8186</v>
      </c>
      <c r="E2779" s="85" t="s">
        <v>6595</v>
      </c>
      <c r="F2779" s="83">
        <v>19.14</v>
      </c>
    </row>
    <row r="2780" spans="2:6">
      <c r="B2780" s="81" t="s">
        <v>10949</v>
      </c>
      <c r="C2780" s="81" t="s">
        <v>13521</v>
      </c>
      <c r="D2780" s="82" t="s">
        <v>8187</v>
      </c>
      <c r="E2780" s="85" t="s">
        <v>6595</v>
      </c>
      <c r="F2780" s="83">
        <v>118.54</v>
      </c>
    </row>
    <row r="2781" spans="2:6">
      <c r="B2781" s="81" t="s">
        <v>10950</v>
      </c>
      <c r="C2781" s="81" t="s">
        <v>13522</v>
      </c>
      <c r="D2781" s="82" t="s">
        <v>8188</v>
      </c>
      <c r="E2781" s="85" t="s">
        <v>6595</v>
      </c>
      <c r="F2781" s="83">
        <v>154.82</v>
      </c>
    </row>
    <row r="2782" spans="2:6">
      <c r="B2782" s="81" t="s">
        <v>10951</v>
      </c>
      <c r="C2782" s="81" t="s">
        <v>13523</v>
      </c>
      <c r="D2782" s="82" t="s">
        <v>8189</v>
      </c>
      <c r="E2782" s="85" t="s">
        <v>6595</v>
      </c>
      <c r="F2782" s="83">
        <v>206.06</v>
      </c>
    </row>
    <row r="2783" spans="2:6">
      <c r="B2783" s="81" t="s">
        <v>10952</v>
      </c>
      <c r="C2783" s="81" t="s">
        <v>13524</v>
      </c>
      <c r="D2783" s="82" t="s">
        <v>8190</v>
      </c>
      <c r="E2783" s="85" t="s">
        <v>6595</v>
      </c>
      <c r="F2783" s="83">
        <v>59.33</v>
      </c>
    </row>
    <row r="2784" spans="2:6">
      <c r="B2784" s="81" t="s">
        <v>10953</v>
      </c>
      <c r="C2784" s="81" t="s">
        <v>13525</v>
      </c>
      <c r="D2784" s="82" t="s">
        <v>8191</v>
      </c>
      <c r="E2784" s="85" t="s">
        <v>6595</v>
      </c>
      <c r="F2784" s="83">
        <v>22.51</v>
      </c>
    </row>
    <row r="2785" spans="2:6">
      <c r="B2785" s="81" t="s">
        <v>10954</v>
      </c>
      <c r="C2785" s="81" t="s">
        <v>13526</v>
      </c>
      <c r="D2785" s="82" t="s">
        <v>8192</v>
      </c>
      <c r="E2785" s="85" t="s">
        <v>6595</v>
      </c>
      <c r="F2785" s="83">
        <v>14.66</v>
      </c>
    </row>
    <row r="2786" spans="2:6" ht="40.5">
      <c r="B2786" s="81" t="s">
        <v>10955</v>
      </c>
      <c r="C2786" s="81" t="s">
        <v>13527</v>
      </c>
      <c r="D2786" s="82" t="s">
        <v>8193</v>
      </c>
      <c r="E2786" s="85" t="s">
        <v>6595</v>
      </c>
      <c r="F2786" s="83">
        <v>215.73</v>
      </c>
    </row>
    <row r="2787" spans="2:6" ht="40.5">
      <c r="B2787" s="81" t="s">
        <v>10956</v>
      </c>
      <c r="C2787" s="81" t="s">
        <v>13528</v>
      </c>
      <c r="D2787" s="82" t="s">
        <v>8194</v>
      </c>
      <c r="E2787" s="85" t="s">
        <v>6595</v>
      </c>
      <c r="F2787" s="83">
        <v>271.26</v>
      </c>
    </row>
    <row r="2788" spans="2:6" ht="54">
      <c r="B2788" s="81" t="s">
        <v>10957</v>
      </c>
      <c r="C2788" s="81" t="s">
        <v>13529</v>
      </c>
      <c r="D2788" s="82" t="s">
        <v>8195</v>
      </c>
      <c r="E2788" s="85" t="s">
        <v>6595</v>
      </c>
      <c r="F2788" s="83">
        <v>274.76</v>
      </c>
    </row>
    <row r="2789" spans="2:6" ht="54">
      <c r="B2789" s="81" t="s">
        <v>10958</v>
      </c>
      <c r="C2789" s="81" t="s">
        <v>13530</v>
      </c>
      <c r="D2789" s="82" t="s">
        <v>8196</v>
      </c>
      <c r="E2789" s="85" t="s">
        <v>6595</v>
      </c>
      <c r="F2789" s="83">
        <v>299.8</v>
      </c>
    </row>
    <row r="2790" spans="2:6" ht="54">
      <c r="B2790" s="81" t="s">
        <v>10959</v>
      </c>
      <c r="C2790" s="81" t="s">
        <v>13531</v>
      </c>
      <c r="D2790" s="82" t="s">
        <v>8197</v>
      </c>
      <c r="E2790" s="85" t="s">
        <v>6595</v>
      </c>
      <c r="F2790" s="83">
        <v>573.82000000000005</v>
      </c>
    </row>
    <row r="2791" spans="2:6" ht="54">
      <c r="B2791" s="81" t="s">
        <v>10960</v>
      </c>
      <c r="C2791" s="81" t="s">
        <v>13532</v>
      </c>
      <c r="D2791" s="82" t="s">
        <v>8198</v>
      </c>
      <c r="E2791" s="85" t="s">
        <v>6595</v>
      </c>
      <c r="F2791" s="83">
        <v>517.83000000000004</v>
      </c>
    </row>
    <row r="2792" spans="2:6">
      <c r="B2792" s="81" t="s">
        <v>10961</v>
      </c>
      <c r="C2792" s="81" t="s">
        <v>13533</v>
      </c>
      <c r="D2792" s="82" t="s">
        <v>8199</v>
      </c>
      <c r="E2792" s="85" t="s">
        <v>6595</v>
      </c>
      <c r="F2792" s="83">
        <v>139.02000000000001</v>
      </c>
    </row>
    <row r="2793" spans="2:6" ht="27">
      <c r="B2793" s="81" t="s">
        <v>10962</v>
      </c>
      <c r="C2793" s="81" t="s">
        <v>13534</v>
      </c>
      <c r="D2793" s="82" t="s">
        <v>8200</v>
      </c>
      <c r="E2793" s="85" t="s">
        <v>6595</v>
      </c>
      <c r="F2793" s="83">
        <v>109.55</v>
      </c>
    </row>
    <row r="2794" spans="2:6" ht="27">
      <c r="B2794" s="81" t="s">
        <v>10963</v>
      </c>
      <c r="C2794" s="81" t="s">
        <v>13535</v>
      </c>
      <c r="D2794" s="82" t="s">
        <v>8201</v>
      </c>
      <c r="E2794" s="85" t="s">
        <v>6595</v>
      </c>
      <c r="F2794" s="83">
        <v>135.71</v>
      </c>
    </row>
    <row r="2795" spans="2:6" ht="27">
      <c r="B2795" s="81" t="s">
        <v>10964</v>
      </c>
      <c r="C2795" s="81" t="s">
        <v>13536</v>
      </c>
      <c r="D2795" s="82" t="s">
        <v>8202</v>
      </c>
      <c r="E2795" s="85" t="s">
        <v>6595</v>
      </c>
      <c r="F2795" s="83">
        <v>23.88</v>
      </c>
    </row>
    <row r="2796" spans="2:6" ht="54">
      <c r="B2796" s="81" t="s">
        <v>10965</v>
      </c>
      <c r="C2796" s="81" t="s">
        <v>13537</v>
      </c>
      <c r="D2796" s="82" t="s">
        <v>8203</v>
      </c>
      <c r="E2796" s="85" t="s">
        <v>6595</v>
      </c>
      <c r="F2796" s="83">
        <v>326.98</v>
      </c>
    </row>
    <row r="2797" spans="2:6" ht="54">
      <c r="B2797" s="81" t="s">
        <v>10966</v>
      </c>
      <c r="C2797" s="81" t="s">
        <v>13538</v>
      </c>
      <c r="D2797" s="82" t="s">
        <v>8204</v>
      </c>
      <c r="E2797" s="85" t="s">
        <v>6595</v>
      </c>
      <c r="F2797" s="83">
        <v>248.83</v>
      </c>
    </row>
    <row r="2798" spans="2:6" ht="54">
      <c r="B2798" s="81" t="s">
        <v>10967</v>
      </c>
      <c r="C2798" s="81" t="s">
        <v>13539</v>
      </c>
      <c r="D2798" s="82" t="s">
        <v>8205</v>
      </c>
      <c r="E2798" s="85" t="s">
        <v>6595</v>
      </c>
      <c r="F2798" s="83">
        <v>248.52</v>
      </c>
    </row>
    <row r="2799" spans="2:6">
      <c r="B2799" s="81" t="s">
        <v>10968</v>
      </c>
      <c r="C2799" s="81" t="s">
        <v>13540</v>
      </c>
      <c r="D2799" s="82" t="s">
        <v>8206</v>
      </c>
      <c r="E2799" s="85" t="s">
        <v>6595</v>
      </c>
      <c r="F2799" s="83">
        <v>43.36</v>
      </c>
    </row>
    <row r="2800" spans="2:6">
      <c r="B2800" s="81" t="s">
        <v>10969</v>
      </c>
      <c r="C2800" s="81" t="s">
        <v>13541</v>
      </c>
      <c r="D2800" s="82" t="s">
        <v>8207</v>
      </c>
      <c r="E2800" s="85" t="s">
        <v>6595</v>
      </c>
      <c r="F2800" s="83">
        <v>63.18</v>
      </c>
    </row>
    <row r="2801" spans="2:6">
      <c r="B2801" s="81" t="s">
        <v>10970</v>
      </c>
      <c r="C2801" s="81" t="s">
        <v>13542</v>
      </c>
      <c r="D2801" s="82" t="s">
        <v>8208</v>
      </c>
      <c r="E2801" s="85" t="s">
        <v>6595</v>
      </c>
      <c r="F2801" s="83">
        <v>557.83000000000004</v>
      </c>
    </row>
    <row r="2802" spans="2:6">
      <c r="B2802" s="81" t="s">
        <v>10971</v>
      </c>
      <c r="C2802" s="81" t="s">
        <v>13543</v>
      </c>
      <c r="D2802" s="82" t="s">
        <v>8209</v>
      </c>
      <c r="E2802" s="85" t="s">
        <v>6595</v>
      </c>
      <c r="F2802" s="83">
        <v>745.13</v>
      </c>
    </row>
    <row r="2803" spans="2:6" ht="27">
      <c r="B2803" s="81" t="s">
        <v>10972</v>
      </c>
      <c r="C2803" s="81" t="s">
        <v>13544</v>
      </c>
      <c r="D2803" s="82" t="s">
        <v>8210</v>
      </c>
      <c r="E2803" s="85" t="s">
        <v>6595</v>
      </c>
      <c r="F2803" s="83">
        <v>371.74</v>
      </c>
    </row>
    <row r="2804" spans="2:6">
      <c r="B2804" s="81" t="s">
        <v>10973</v>
      </c>
      <c r="C2804" s="81" t="s">
        <v>13545</v>
      </c>
      <c r="D2804" s="82" t="s">
        <v>8211</v>
      </c>
      <c r="E2804" s="85" t="s">
        <v>6595</v>
      </c>
      <c r="F2804" s="83">
        <v>7.28</v>
      </c>
    </row>
    <row r="2805" spans="2:6" ht="40.5">
      <c r="B2805" s="81" t="s">
        <v>10974</v>
      </c>
      <c r="C2805" s="81" t="s">
        <v>13546</v>
      </c>
      <c r="D2805" s="82" t="s">
        <v>8212</v>
      </c>
      <c r="E2805" s="85" t="s">
        <v>6595</v>
      </c>
      <c r="F2805" s="83">
        <v>324.3</v>
      </c>
    </row>
    <row r="2806" spans="2:6" ht="54">
      <c r="B2806" s="81" t="s">
        <v>10975</v>
      </c>
      <c r="C2806" s="81" t="s">
        <v>13547</v>
      </c>
      <c r="D2806" s="82" t="s">
        <v>8213</v>
      </c>
      <c r="E2806" s="85" t="s">
        <v>6595</v>
      </c>
      <c r="F2806" s="83">
        <v>451.28</v>
      </c>
    </row>
    <row r="2807" spans="2:6" ht="54">
      <c r="B2807" s="81" t="s">
        <v>10976</v>
      </c>
      <c r="C2807" s="81" t="s">
        <v>6590</v>
      </c>
      <c r="D2807" s="82" t="s">
        <v>8214</v>
      </c>
      <c r="E2807" s="85" t="s">
        <v>6595</v>
      </c>
      <c r="F2807" s="83">
        <v>411.13</v>
      </c>
    </row>
    <row r="2808" spans="2:6" ht="54">
      <c r="B2808" s="81" t="s">
        <v>10977</v>
      </c>
      <c r="C2808" s="81" t="s">
        <v>6590</v>
      </c>
      <c r="D2808" s="82" t="s">
        <v>8215</v>
      </c>
      <c r="E2808" s="85" t="s">
        <v>6595</v>
      </c>
      <c r="F2808" s="83">
        <v>311.11</v>
      </c>
    </row>
    <row r="2809" spans="2:6" ht="40.5">
      <c r="B2809" s="81" t="s">
        <v>10978</v>
      </c>
      <c r="C2809" s="81" t="s">
        <v>13548</v>
      </c>
      <c r="D2809" s="82" t="s">
        <v>8216</v>
      </c>
      <c r="E2809" s="85" t="s">
        <v>6595</v>
      </c>
      <c r="F2809" s="83">
        <v>109.81</v>
      </c>
    </row>
    <row r="2810" spans="2:6" ht="40.5">
      <c r="B2810" s="81" t="s">
        <v>10979</v>
      </c>
      <c r="C2810" s="81" t="s">
        <v>13549</v>
      </c>
      <c r="D2810" s="82" t="s">
        <v>8217</v>
      </c>
      <c r="E2810" s="85" t="s">
        <v>6595</v>
      </c>
      <c r="F2810" s="83">
        <v>133.41999999999999</v>
      </c>
    </row>
    <row r="2811" spans="2:6">
      <c r="B2811" s="81" t="s">
        <v>10980</v>
      </c>
      <c r="C2811" s="81" t="s">
        <v>13550</v>
      </c>
      <c r="D2811" s="82" t="s">
        <v>8218</v>
      </c>
      <c r="E2811" s="85" t="s">
        <v>6595</v>
      </c>
      <c r="F2811" s="83">
        <v>73.83</v>
      </c>
    </row>
    <row r="2812" spans="2:6" ht="27">
      <c r="B2812" s="81" t="s">
        <v>10983</v>
      </c>
      <c r="C2812" s="81" t="s">
        <v>13553</v>
      </c>
      <c r="D2812" s="82" t="s">
        <v>17225</v>
      </c>
      <c r="E2812" s="85" t="s">
        <v>6219</v>
      </c>
      <c r="F2812" s="83">
        <v>53.1</v>
      </c>
    </row>
    <row r="2813" spans="2:6" ht="27">
      <c r="B2813" s="81" t="s">
        <v>10985</v>
      </c>
      <c r="C2813" s="81" t="s">
        <v>13555</v>
      </c>
      <c r="D2813" s="82" t="s">
        <v>17226</v>
      </c>
      <c r="E2813" s="85" t="s">
        <v>6219</v>
      </c>
      <c r="F2813" s="83">
        <v>93.41</v>
      </c>
    </row>
    <row r="2814" spans="2:6" ht="27">
      <c r="B2814" s="81" t="s">
        <v>10984</v>
      </c>
      <c r="C2814" s="81" t="s">
        <v>13554</v>
      </c>
      <c r="D2814" s="82" t="s">
        <v>17227</v>
      </c>
      <c r="E2814" s="85" t="s">
        <v>6219</v>
      </c>
      <c r="F2814" s="83">
        <v>80.44</v>
      </c>
    </row>
    <row r="2815" spans="2:6" ht="40.5">
      <c r="B2815" s="81" t="s">
        <v>10981</v>
      </c>
      <c r="C2815" s="81" t="s">
        <v>13551</v>
      </c>
      <c r="D2815" s="82" t="s">
        <v>17228</v>
      </c>
      <c r="E2815" s="85" t="s">
        <v>6219</v>
      </c>
      <c r="F2815" s="83">
        <v>38.130000000000003</v>
      </c>
    </row>
    <row r="2816" spans="2:6" ht="27">
      <c r="B2816" s="81" t="s">
        <v>10986</v>
      </c>
      <c r="C2816" s="81" t="s">
        <v>13556</v>
      </c>
      <c r="D2816" s="82" t="s">
        <v>17229</v>
      </c>
      <c r="E2816" s="85" t="s">
        <v>6219</v>
      </c>
      <c r="F2816" s="83">
        <v>111.09</v>
      </c>
    </row>
    <row r="2817" spans="2:6" ht="27">
      <c r="B2817" s="81" t="s">
        <v>10982</v>
      </c>
      <c r="C2817" s="81" t="s">
        <v>13552</v>
      </c>
      <c r="D2817" s="82" t="s">
        <v>17230</v>
      </c>
      <c r="E2817" s="85" t="s">
        <v>6219</v>
      </c>
      <c r="F2817" s="83">
        <v>40.78</v>
      </c>
    </row>
    <row r="2818" spans="2:6" ht="27">
      <c r="B2818" s="81" t="s">
        <v>10987</v>
      </c>
      <c r="C2818" s="81" t="s">
        <v>13557</v>
      </c>
      <c r="D2818" s="82" t="s">
        <v>8219</v>
      </c>
      <c r="E2818" s="85" t="s">
        <v>6595</v>
      </c>
      <c r="F2818" s="83">
        <v>78.349999999999994</v>
      </c>
    </row>
    <row r="2819" spans="2:6" ht="27">
      <c r="B2819" s="81" t="s">
        <v>10988</v>
      </c>
      <c r="C2819" s="81" t="s">
        <v>13558</v>
      </c>
      <c r="D2819" s="82" t="s">
        <v>8220</v>
      </c>
      <c r="E2819" s="85" t="s">
        <v>6595</v>
      </c>
      <c r="F2819" s="83">
        <v>34.380000000000003</v>
      </c>
    </row>
    <row r="2820" spans="2:6" ht="27">
      <c r="B2820" s="81" t="s">
        <v>10989</v>
      </c>
      <c r="C2820" s="81" t="s">
        <v>13559</v>
      </c>
      <c r="D2820" s="82" t="s">
        <v>8221</v>
      </c>
      <c r="E2820" s="85" t="s">
        <v>6595</v>
      </c>
      <c r="F2820" s="83">
        <v>97.76</v>
      </c>
    </row>
    <row r="2821" spans="2:6" ht="40.5">
      <c r="B2821" s="81" t="s">
        <v>10990</v>
      </c>
      <c r="C2821" s="81" t="s">
        <v>13560</v>
      </c>
      <c r="D2821" s="82" t="s">
        <v>8222</v>
      </c>
      <c r="E2821" s="85" t="s">
        <v>6595</v>
      </c>
      <c r="F2821" s="83">
        <v>245.27</v>
      </c>
    </row>
    <row r="2822" spans="2:6" ht="27">
      <c r="B2822" s="81" t="s">
        <v>10991</v>
      </c>
      <c r="C2822" s="81" t="s">
        <v>13561</v>
      </c>
      <c r="D2822" s="82" t="s">
        <v>8223</v>
      </c>
      <c r="E2822" s="85" t="s">
        <v>6595</v>
      </c>
      <c r="F2822" s="83">
        <v>65.3</v>
      </c>
    </row>
    <row r="2823" spans="2:6" ht="27">
      <c r="B2823" s="81" t="s">
        <v>10992</v>
      </c>
      <c r="C2823" s="81" t="s">
        <v>13562</v>
      </c>
      <c r="D2823" s="82" t="s">
        <v>8224</v>
      </c>
      <c r="E2823" s="85" t="s">
        <v>6595</v>
      </c>
      <c r="F2823" s="83">
        <v>56.3</v>
      </c>
    </row>
    <row r="2824" spans="2:6" ht="27">
      <c r="B2824" s="81" t="s">
        <v>10993</v>
      </c>
      <c r="C2824" s="81" t="s">
        <v>13563</v>
      </c>
      <c r="D2824" s="82" t="s">
        <v>8225</v>
      </c>
      <c r="E2824" s="85" t="s">
        <v>6595</v>
      </c>
      <c r="F2824" s="83">
        <v>185.87</v>
      </c>
    </row>
    <row r="2825" spans="2:6" ht="27">
      <c r="B2825" s="81" t="s">
        <v>10994</v>
      </c>
      <c r="C2825" s="81" t="s">
        <v>13564</v>
      </c>
      <c r="D2825" s="82" t="s">
        <v>8226</v>
      </c>
      <c r="E2825" s="85" t="s">
        <v>6595</v>
      </c>
      <c r="F2825" s="83">
        <v>154.54</v>
      </c>
    </row>
    <row r="2826" spans="2:6" ht="27">
      <c r="B2826" s="81" t="s">
        <v>10995</v>
      </c>
      <c r="C2826" s="81" t="s">
        <v>13565</v>
      </c>
      <c r="D2826" s="82" t="s">
        <v>8227</v>
      </c>
      <c r="E2826" s="85" t="s">
        <v>6595</v>
      </c>
      <c r="F2826" s="83">
        <v>46.01</v>
      </c>
    </row>
    <row r="2827" spans="2:6" ht="27">
      <c r="B2827" s="81" t="s">
        <v>10996</v>
      </c>
      <c r="C2827" s="81" t="s">
        <v>13566</v>
      </c>
      <c r="D2827" s="82" t="s">
        <v>8228</v>
      </c>
      <c r="E2827" s="85" t="s">
        <v>6595</v>
      </c>
      <c r="F2827" s="83">
        <v>41.7</v>
      </c>
    </row>
    <row r="2828" spans="2:6" ht="27">
      <c r="B2828" s="81" t="s">
        <v>10997</v>
      </c>
      <c r="C2828" s="81" t="s">
        <v>6590</v>
      </c>
      <c r="D2828" s="82" t="s">
        <v>8229</v>
      </c>
      <c r="E2828" s="85" t="s">
        <v>6595</v>
      </c>
      <c r="F2828" s="83">
        <v>41.7</v>
      </c>
    </row>
    <row r="2829" spans="2:6" ht="27">
      <c r="B2829" s="81" t="s">
        <v>10998</v>
      </c>
      <c r="C2829" s="81" t="s">
        <v>13567</v>
      </c>
      <c r="D2829" s="82" t="s">
        <v>8230</v>
      </c>
      <c r="E2829" s="85" t="s">
        <v>6595</v>
      </c>
      <c r="F2829" s="83">
        <v>18.48</v>
      </c>
    </row>
    <row r="2830" spans="2:6">
      <c r="B2830" s="81" t="s">
        <v>10999</v>
      </c>
      <c r="C2830" s="81" t="s">
        <v>13568</v>
      </c>
      <c r="D2830" s="82" t="s">
        <v>8231</v>
      </c>
      <c r="E2830" s="85" t="s">
        <v>6595</v>
      </c>
      <c r="F2830" s="83">
        <v>37.28</v>
      </c>
    </row>
    <row r="2831" spans="2:6">
      <c r="B2831" s="81" t="s">
        <v>11000</v>
      </c>
      <c r="C2831" s="81" t="s">
        <v>13569</v>
      </c>
      <c r="D2831" s="82" t="s">
        <v>8232</v>
      </c>
      <c r="E2831" s="85" t="s">
        <v>6595</v>
      </c>
      <c r="F2831" s="83">
        <v>54.23</v>
      </c>
    </row>
    <row r="2832" spans="2:6">
      <c r="B2832" s="81" t="s">
        <v>11001</v>
      </c>
      <c r="C2832" s="81" t="s">
        <v>13570</v>
      </c>
      <c r="D2832" s="82" t="s">
        <v>8233</v>
      </c>
      <c r="E2832" s="85" t="s">
        <v>6595</v>
      </c>
      <c r="F2832" s="83">
        <v>66.88</v>
      </c>
    </row>
    <row r="2833" spans="2:6" ht="27">
      <c r="B2833" s="81" t="s">
        <v>11002</v>
      </c>
      <c r="C2833" s="81" t="s">
        <v>6590</v>
      </c>
      <c r="D2833" s="82" t="s">
        <v>8234</v>
      </c>
      <c r="E2833" s="85" t="s">
        <v>6219</v>
      </c>
      <c r="F2833" s="83">
        <v>220.26</v>
      </c>
    </row>
    <row r="2834" spans="2:6" ht="27">
      <c r="B2834" s="81" t="s">
        <v>11003</v>
      </c>
      <c r="C2834" s="81" t="s">
        <v>13571</v>
      </c>
      <c r="D2834" s="82" t="s">
        <v>8235</v>
      </c>
      <c r="E2834" s="85" t="s">
        <v>6219</v>
      </c>
      <c r="F2834" s="83">
        <v>191.26</v>
      </c>
    </row>
    <row r="2835" spans="2:6">
      <c r="B2835" s="81" t="s">
        <v>11004</v>
      </c>
      <c r="C2835" s="81" t="s">
        <v>13572</v>
      </c>
      <c r="D2835" s="82" t="s">
        <v>8236</v>
      </c>
      <c r="E2835" s="85" t="s">
        <v>6595</v>
      </c>
      <c r="F2835" s="83">
        <v>636.49</v>
      </c>
    </row>
    <row r="2836" spans="2:6">
      <c r="B2836" s="81" t="s">
        <v>11005</v>
      </c>
      <c r="C2836" s="81" t="s">
        <v>13573</v>
      </c>
      <c r="D2836" s="82" t="s">
        <v>8237</v>
      </c>
      <c r="E2836" s="85" t="s">
        <v>6595</v>
      </c>
      <c r="F2836" s="83">
        <v>50.78</v>
      </c>
    </row>
    <row r="2837" spans="2:6">
      <c r="B2837" s="81" t="s">
        <v>11006</v>
      </c>
      <c r="C2837" s="81" t="s">
        <v>13574</v>
      </c>
      <c r="D2837" s="82" t="s">
        <v>8238</v>
      </c>
      <c r="E2837" s="85" t="s">
        <v>6595</v>
      </c>
      <c r="F2837" s="83">
        <v>65.55</v>
      </c>
    </row>
    <row r="2838" spans="2:6">
      <c r="B2838" s="81" t="s">
        <v>11007</v>
      </c>
      <c r="C2838" s="81" t="s">
        <v>13575</v>
      </c>
      <c r="D2838" s="82" t="s">
        <v>8239</v>
      </c>
      <c r="E2838" s="85" t="s">
        <v>6595</v>
      </c>
      <c r="F2838" s="83">
        <v>72.930000000000007</v>
      </c>
    </row>
    <row r="2839" spans="2:6">
      <c r="B2839" s="81" t="s">
        <v>11008</v>
      </c>
      <c r="C2839" s="81" t="s">
        <v>13576</v>
      </c>
      <c r="D2839" s="82" t="s">
        <v>8240</v>
      </c>
      <c r="E2839" s="85" t="s">
        <v>6595</v>
      </c>
      <c r="F2839" s="83">
        <v>111.64</v>
      </c>
    </row>
    <row r="2840" spans="2:6">
      <c r="B2840" s="81" t="s">
        <v>11009</v>
      </c>
      <c r="C2840" s="81" t="s">
        <v>13577</v>
      </c>
      <c r="D2840" s="82" t="s">
        <v>8241</v>
      </c>
      <c r="E2840" s="85" t="s">
        <v>6595</v>
      </c>
      <c r="F2840" s="83">
        <v>117.65</v>
      </c>
    </row>
    <row r="2841" spans="2:6">
      <c r="B2841" s="81" t="s">
        <v>11010</v>
      </c>
      <c r="C2841" s="81" t="s">
        <v>13578</v>
      </c>
      <c r="D2841" s="82" t="s">
        <v>8242</v>
      </c>
      <c r="E2841" s="85" t="s">
        <v>6595</v>
      </c>
      <c r="F2841" s="83">
        <v>163.09</v>
      </c>
    </row>
    <row r="2842" spans="2:6">
      <c r="B2842" s="81" t="s">
        <v>11011</v>
      </c>
      <c r="C2842" s="81" t="s">
        <v>13579</v>
      </c>
      <c r="D2842" s="82" t="s">
        <v>8243</v>
      </c>
      <c r="E2842" s="85" t="s">
        <v>6595</v>
      </c>
      <c r="F2842" s="83">
        <v>281.20999999999998</v>
      </c>
    </row>
    <row r="2843" spans="2:6">
      <c r="B2843" s="81" t="s">
        <v>11012</v>
      </c>
      <c r="C2843" s="81" t="s">
        <v>13580</v>
      </c>
      <c r="D2843" s="82" t="s">
        <v>8244</v>
      </c>
      <c r="E2843" s="85" t="s">
        <v>6595</v>
      </c>
      <c r="F2843" s="83">
        <v>371.72</v>
      </c>
    </row>
    <row r="2844" spans="2:6">
      <c r="B2844" s="81" t="s">
        <v>11013</v>
      </c>
      <c r="C2844" s="81" t="s">
        <v>13581</v>
      </c>
      <c r="D2844" s="82" t="s">
        <v>8245</v>
      </c>
      <c r="E2844" s="85" t="s">
        <v>6595</v>
      </c>
      <c r="F2844" s="83">
        <v>798.34</v>
      </c>
    </row>
    <row r="2845" spans="2:6">
      <c r="B2845" s="81" t="s">
        <v>11014</v>
      </c>
      <c r="C2845" s="81" t="s">
        <v>13582</v>
      </c>
      <c r="D2845" s="82" t="s">
        <v>8246</v>
      </c>
      <c r="E2845" s="85" t="s">
        <v>6595</v>
      </c>
      <c r="F2845" s="83">
        <v>80.81</v>
      </c>
    </row>
    <row r="2846" spans="2:6">
      <c r="B2846" s="81" t="s">
        <v>11015</v>
      </c>
      <c r="C2846" s="81" t="s">
        <v>13583</v>
      </c>
      <c r="D2846" s="82" t="s">
        <v>8247</v>
      </c>
      <c r="E2846" s="85" t="s">
        <v>6595</v>
      </c>
      <c r="F2846" s="83">
        <v>94.32</v>
      </c>
    </row>
    <row r="2847" spans="2:6">
      <c r="B2847" s="81" t="s">
        <v>11016</v>
      </c>
      <c r="C2847" s="81" t="s">
        <v>13584</v>
      </c>
      <c r="D2847" s="82" t="s">
        <v>8248</v>
      </c>
      <c r="E2847" s="85" t="s">
        <v>6595</v>
      </c>
      <c r="F2847" s="83">
        <v>121.98</v>
      </c>
    </row>
    <row r="2848" spans="2:6">
      <c r="B2848" s="81" t="s">
        <v>11017</v>
      </c>
      <c r="C2848" s="81" t="s">
        <v>13585</v>
      </c>
      <c r="D2848" s="82" t="s">
        <v>8249</v>
      </c>
      <c r="E2848" s="85" t="s">
        <v>6595</v>
      </c>
      <c r="F2848" s="83">
        <v>183.89</v>
      </c>
    </row>
    <row r="2849" spans="2:6">
      <c r="B2849" s="81" t="s">
        <v>11018</v>
      </c>
      <c r="C2849" s="81" t="s">
        <v>13586</v>
      </c>
      <c r="D2849" s="82" t="s">
        <v>8250</v>
      </c>
      <c r="E2849" s="85" t="s">
        <v>6595</v>
      </c>
      <c r="F2849" s="83">
        <v>202.35</v>
      </c>
    </row>
    <row r="2850" spans="2:6">
      <c r="B2850" s="81" t="s">
        <v>11019</v>
      </c>
      <c r="C2850" s="81" t="s">
        <v>13587</v>
      </c>
      <c r="D2850" s="82" t="s">
        <v>8251</v>
      </c>
      <c r="E2850" s="85" t="s">
        <v>6595</v>
      </c>
      <c r="F2850" s="83">
        <v>272.51</v>
      </c>
    </row>
    <row r="2851" spans="2:6">
      <c r="B2851" s="81" t="s">
        <v>11020</v>
      </c>
      <c r="C2851" s="81" t="s">
        <v>13588</v>
      </c>
      <c r="D2851" s="82" t="s">
        <v>8252</v>
      </c>
      <c r="E2851" s="85" t="s">
        <v>6595</v>
      </c>
      <c r="F2851" s="83">
        <v>387.54</v>
      </c>
    </row>
    <row r="2852" spans="2:6">
      <c r="B2852" s="81" t="s">
        <v>11021</v>
      </c>
      <c r="C2852" s="81" t="s">
        <v>13589</v>
      </c>
      <c r="D2852" s="82" t="s">
        <v>8253</v>
      </c>
      <c r="E2852" s="85" t="s">
        <v>6595</v>
      </c>
      <c r="F2852" s="83">
        <v>521.09</v>
      </c>
    </row>
    <row r="2853" spans="2:6">
      <c r="B2853" s="81" t="s">
        <v>11022</v>
      </c>
      <c r="C2853" s="81" t="s">
        <v>13590</v>
      </c>
      <c r="D2853" s="82" t="s">
        <v>8254</v>
      </c>
      <c r="E2853" s="85" t="s">
        <v>6595</v>
      </c>
      <c r="F2853" s="83">
        <v>33.159999999999997</v>
      </c>
    </row>
    <row r="2854" spans="2:6">
      <c r="B2854" s="81" t="s">
        <v>11023</v>
      </c>
      <c r="C2854" s="81" t="s">
        <v>13591</v>
      </c>
      <c r="D2854" s="82" t="s">
        <v>8255</v>
      </c>
      <c r="E2854" s="85" t="s">
        <v>6595</v>
      </c>
      <c r="F2854" s="83">
        <v>74.34</v>
      </c>
    </row>
    <row r="2855" spans="2:6">
      <c r="B2855" s="81" t="s">
        <v>11024</v>
      </c>
      <c r="C2855" s="81" t="s">
        <v>13592</v>
      </c>
      <c r="D2855" s="82" t="s">
        <v>8256</v>
      </c>
      <c r="E2855" s="85" t="s">
        <v>6595</v>
      </c>
      <c r="F2855" s="83">
        <v>560.51</v>
      </c>
    </row>
    <row r="2856" spans="2:6">
      <c r="B2856" s="77">
        <v>343</v>
      </c>
      <c r="C2856" s="78" t="s">
        <v>6590</v>
      </c>
      <c r="D2856" s="79" t="s">
        <v>8257</v>
      </c>
      <c r="E2856" s="78"/>
      <c r="F2856" s="83"/>
    </row>
    <row r="2857" spans="2:6">
      <c r="B2857" s="81" t="s">
        <v>11025</v>
      </c>
      <c r="C2857" s="81" t="s">
        <v>13593</v>
      </c>
      <c r="D2857" s="82" t="s">
        <v>5994</v>
      </c>
      <c r="E2857" s="85" t="s">
        <v>8258</v>
      </c>
      <c r="F2857" s="83">
        <v>14.02</v>
      </c>
    </row>
    <row r="2858" spans="2:6">
      <c r="B2858" s="81" t="s">
        <v>11026</v>
      </c>
      <c r="C2858" s="81" t="s">
        <v>13594</v>
      </c>
      <c r="D2858" s="82" t="s">
        <v>8259</v>
      </c>
      <c r="E2858" s="85" t="s">
        <v>8258</v>
      </c>
      <c r="F2858" s="83">
        <v>13.87</v>
      </c>
    </row>
    <row r="2859" spans="2:6">
      <c r="B2859" s="81" t="s">
        <v>11027</v>
      </c>
      <c r="C2859" s="81" t="s">
        <v>13595</v>
      </c>
      <c r="D2859" s="82" t="s">
        <v>5995</v>
      </c>
      <c r="E2859" s="85" t="s">
        <v>8258</v>
      </c>
      <c r="F2859" s="83">
        <v>15.34</v>
      </c>
    </row>
    <row r="2860" spans="2:6">
      <c r="B2860" s="81" t="s">
        <v>11028</v>
      </c>
      <c r="C2860" s="81" t="s">
        <v>13596</v>
      </c>
      <c r="D2860" s="82" t="s">
        <v>8260</v>
      </c>
      <c r="E2860" s="85" t="s">
        <v>8258</v>
      </c>
      <c r="F2860" s="83">
        <v>14.37</v>
      </c>
    </row>
    <row r="2861" spans="2:6">
      <c r="B2861" s="81" t="s">
        <v>11029</v>
      </c>
      <c r="C2861" s="81" t="s">
        <v>13597</v>
      </c>
      <c r="D2861" s="82" t="s">
        <v>8261</v>
      </c>
      <c r="E2861" s="85" t="s">
        <v>8258</v>
      </c>
      <c r="F2861" s="83">
        <v>13.38</v>
      </c>
    </row>
    <row r="2862" spans="2:6">
      <c r="B2862" s="81" t="s">
        <v>11030</v>
      </c>
      <c r="C2862" s="81" t="s">
        <v>13598</v>
      </c>
      <c r="D2862" s="82" t="s">
        <v>8262</v>
      </c>
      <c r="E2862" s="85" t="s">
        <v>8258</v>
      </c>
      <c r="F2862" s="83">
        <v>15.34</v>
      </c>
    </row>
    <row r="2863" spans="2:6">
      <c r="B2863" s="81" t="s">
        <v>11031</v>
      </c>
      <c r="C2863" s="81" t="s">
        <v>13599</v>
      </c>
      <c r="D2863" s="82" t="s">
        <v>5999</v>
      </c>
      <c r="E2863" s="85" t="s">
        <v>8258</v>
      </c>
      <c r="F2863" s="83">
        <v>16.149999999999999</v>
      </c>
    </row>
    <row r="2864" spans="2:6">
      <c r="B2864" s="81" t="s">
        <v>11032</v>
      </c>
      <c r="C2864" s="81" t="s">
        <v>6590</v>
      </c>
      <c r="D2864" s="82" t="s">
        <v>8263</v>
      </c>
      <c r="E2864" s="85" t="s">
        <v>8258</v>
      </c>
      <c r="F2864" s="83">
        <v>13.38</v>
      </c>
    </row>
    <row r="2865" spans="2:6">
      <c r="B2865" s="81" t="s">
        <v>11033</v>
      </c>
      <c r="C2865" s="81" t="s">
        <v>13600</v>
      </c>
      <c r="D2865" s="82" t="s">
        <v>6000</v>
      </c>
      <c r="E2865" s="85" t="s">
        <v>8258</v>
      </c>
      <c r="F2865" s="83">
        <v>18.440000000000001</v>
      </c>
    </row>
    <row r="2866" spans="2:6">
      <c r="B2866" s="81" t="s">
        <v>11034</v>
      </c>
      <c r="C2866" s="81" t="s">
        <v>13601</v>
      </c>
      <c r="D2866" s="82" t="s">
        <v>8264</v>
      </c>
      <c r="E2866" s="85" t="s">
        <v>8258</v>
      </c>
      <c r="F2866" s="83">
        <v>20.27</v>
      </c>
    </row>
    <row r="2867" spans="2:6">
      <c r="B2867" s="81" t="s">
        <v>11035</v>
      </c>
      <c r="C2867" s="81" t="s">
        <v>13602</v>
      </c>
      <c r="D2867" s="82" t="s">
        <v>8265</v>
      </c>
      <c r="E2867" s="85" t="s">
        <v>8258</v>
      </c>
      <c r="F2867" s="83">
        <v>18.170000000000002</v>
      </c>
    </row>
    <row r="2868" spans="2:6">
      <c r="B2868" s="81" t="s">
        <v>11036</v>
      </c>
      <c r="C2868" s="81" t="s">
        <v>13603</v>
      </c>
      <c r="D2868" s="82" t="s">
        <v>6014</v>
      </c>
      <c r="E2868" s="85" t="s">
        <v>8258</v>
      </c>
      <c r="F2868" s="83">
        <v>14.06</v>
      </c>
    </row>
    <row r="2869" spans="2:6">
      <c r="B2869" s="81" t="s">
        <v>11037</v>
      </c>
      <c r="C2869" s="81" t="s">
        <v>13604</v>
      </c>
      <c r="D2869" s="82" t="s">
        <v>6015</v>
      </c>
      <c r="E2869" s="85" t="s">
        <v>8258</v>
      </c>
      <c r="F2869" s="83">
        <v>16.68</v>
      </c>
    </row>
    <row r="2870" spans="2:6">
      <c r="B2870" s="81" t="s">
        <v>11038</v>
      </c>
      <c r="C2870" s="81" t="s">
        <v>13605</v>
      </c>
      <c r="D2870" s="82" t="s">
        <v>8266</v>
      </c>
      <c r="E2870" s="85" t="s">
        <v>8258</v>
      </c>
      <c r="F2870" s="83">
        <v>18.420000000000002</v>
      </c>
    </row>
    <row r="2871" spans="2:6">
      <c r="B2871" s="81" t="s">
        <v>11039</v>
      </c>
      <c r="C2871" s="81" t="s">
        <v>13606</v>
      </c>
      <c r="D2871" s="82" t="s">
        <v>6018</v>
      </c>
      <c r="E2871" s="85" t="s">
        <v>8258</v>
      </c>
      <c r="F2871" s="83">
        <v>18.8</v>
      </c>
    </row>
    <row r="2872" spans="2:6">
      <c r="B2872" s="81" t="s">
        <v>11040</v>
      </c>
      <c r="C2872" s="81" t="s">
        <v>13607</v>
      </c>
      <c r="D2872" s="82" t="s">
        <v>6022</v>
      </c>
      <c r="E2872" s="85" t="s">
        <v>8258</v>
      </c>
      <c r="F2872" s="83">
        <v>19.170000000000002</v>
      </c>
    </row>
    <row r="2873" spans="2:6">
      <c r="B2873" s="81" t="s">
        <v>11041</v>
      </c>
      <c r="C2873" s="81" t="s">
        <v>13608</v>
      </c>
      <c r="D2873" s="82" t="s">
        <v>6023</v>
      </c>
      <c r="E2873" s="85" t="s">
        <v>8258</v>
      </c>
      <c r="F2873" s="83">
        <v>18.440000000000001</v>
      </c>
    </row>
    <row r="2874" spans="2:6">
      <c r="B2874" s="81" t="s">
        <v>11042</v>
      </c>
      <c r="C2874" s="81" t="s">
        <v>13609</v>
      </c>
      <c r="D2874" s="82" t="s">
        <v>8267</v>
      </c>
      <c r="E2874" s="85" t="s">
        <v>8258</v>
      </c>
      <c r="F2874" s="83">
        <v>18.8</v>
      </c>
    </row>
    <row r="2875" spans="2:6">
      <c r="B2875" s="81" t="s">
        <v>11043</v>
      </c>
      <c r="C2875" s="81" t="s">
        <v>6590</v>
      </c>
      <c r="D2875" s="82" t="s">
        <v>6024</v>
      </c>
      <c r="E2875" s="85" t="s">
        <v>8258</v>
      </c>
      <c r="F2875" s="83">
        <v>18.55</v>
      </c>
    </row>
    <row r="2876" spans="2:6">
      <c r="B2876" s="81" t="s">
        <v>11044</v>
      </c>
      <c r="C2876" s="81" t="s">
        <v>13610</v>
      </c>
      <c r="D2876" s="82" t="s">
        <v>6074</v>
      </c>
      <c r="E2876" s="85" t="s">
        <v>8258</v>
      </c>
      <c r="F2876" s="83">
        <v>17.91</v>
      </c>
    </row>
    <row r="2877" spans="2:6">
      <c r="B2877" s="81" t="s">
        <v>11045</v>
      </c>
      <c r="C2877" s="81" t="s">
        <v>13611</v>
      </c>
      <c r="D2877" s="82" t="s">
        <v>8268</v>
      </c>
      <c r="E2877" s="85" t="s">
        <v>8258</v>
      </c>
      <c r="F2877" s="83">
        <v>20.27</v>
      </c>
    </row>
    <row r="2878" spans="2:6">
      <c r="B2878" s="81" t="s">
        <v>11046</v>
      </c>
      <c r="C2878" s="81" t="s">
        <v>13612</v>
      </c>
      <c r="D2878" s="82" t="s">
        <v>6026</v>
      </c>
      <c r="E2878" s="85" t="s">
        <v>8258</v>
      </c>
      <c r="F2878" s="83">
        <v>18.78</v>
      </c>
    </row>
    <row r="2879" spans="2:6">
      <c r="B2879" s="81" t="s">
        <v>11047</v>
      </c>
      <c r="C2879" s="81" t="s">
        <v>13613</v>
      </c>
      <c r="D2879" s="82" t="s">
        <v>8269</v>
      </c>
      <c r="E2879" s="85" t="s">
        <v>8258</v>
      </c>
      <c r="F2879" s="83">
        <v>17.600000000000001</v>
      </c>
    </row>
    <row r="2880" spans="2:6">
      <c r="B2880" s="81" t="s">
        <v>11048</v>
      </c>
      <c r="C2880" s="81" t="s">
        <v>6590</v>
      </c>
      <c r="D2880" s="82" t="s">
        <v>8270</v>
      </c>
      <c r="E2880" s="85" t="s">
        <v>8258</v>
      </c>
      <c r="F2880" s="83">
        <v>15.91</v>
      </c>
    </row>
    <row r="2881" spans="2:6">
      <c r="B2881" s="81" t="s">
        <v>11049</v>
      </c>
      <c r="C2881" s="81" t="s">
        <v>13614</v>
      </c>
      <c r="D2881" s="82" t="s">
        <v>6056</v>
      </c>
      <c r="E2881" s="85" t="s">
        <v>8258</v>
      </c>
      <c r="F2881" s="83">
        <v>18.57</v>
      </c>
    </row>
    <row r="2882" spans="2:6">
      <c r="B2882" s="81" t="s">
        <v>11050</v>
      </c>
      <c r="C2882" s="81" t="s">
        <v>13615</v>
      </c>
      <c r="D2882" s="82" t="s">
        <v>6057</v>
      </c>
      <c r="E2882" s="85" t="s">
        <v>8258</v>
      </c>
      <c r="F2882" s="83">
        <v>19.690000000000001</v>
      </c>
    </row>
    <row r="2883" spans="2:6">
      <c r="B2883" s="81" t="s">
        <v>11051</v>
      </c>
      <c r="C2883" s="81" t="s">
        <v>13616</v>
      </c>
      <c r="D2883" s="82" t="s">
        <v>6060</v>
      </c>
      <c r="E2883" s="85" t="s">
        <v>8258</v>
      </c>
      <c r="F2883" s="83">
        <v>16.739999999999998</v>
      </c>
    </row>
    <row r="2884" spans="2:6">
      <c r="B2884" s="81" t="s">
        <v>11052</v>
      </c>
      <c r="C2884" s="81" t="s">
        <v>13617</v>
      </c>
      <c r="D2884" s="82" t="s">
        <v>8271</v>
      </c>
      <c r="E2884" s="85" t="s">
        <v>8258</v>
      </c>
      <c r="F2884" s="83">
        <v>21.74</v>
      </c>
    </row>
    <row r="2885" spans="2:6">
      <c r="B2885" s="81" t="s">
        <v>16083</v>
      </c>
      <c r="C2885" s="81" t="s">
        <v>6590</v>
      </c>
      <c r="D2885" s="82" t="s">
        <v>6061</v>
      </c>
      <c r="E2885" s="85" t="s">
        <v>8258</v>
      </c>
      <c r="F2885" s="83">
        <v>14.67</v>
      </c>
    </row>
    <row r="2886" spans="2:6">
      <c r="B2886" s="81" t="s">
        <v>11053</v>
      </c>
      <c r="C2886" s="81" t="s">
        <v>13618</v>
      </c>
      <c r="D2886" s="82" t="s">
        <v>8272</v>
      </c>
      <c r="E2886" s="85" t="s">
        <v>8258</v>
      </c>
      <c r="F2886" s="83">
        <v>13.38</v>
      </c>
    </row>
    <row r="2887" spans="2:6">
      <c r="B2887" s="81" t="s">
        <v>11054</v>
      </c>
      <c r="C2887" s="81" t="s">
        <v>6590</v>
      </c>
      <c r="D2887" s="82" t="s">
        <v>6062</v>
      </c>
      <c r="E2887" s="85" t="s">
        <v>8258</v>
      </c>
      <c r="F2887" s="83">
        <v>18.46</v>
      </c>
    </row>
    <row r="2888" spans="2:6">
      <c r="B2888" s="81" t="s">
        <v>11055</v>
      </c>
      <c r="C2888" s="81" t="s">
        <v>13619</v>
      </c>
      <c r="D2888" s="82" t="s">
        <v>6063</v>
      </c>
      <c r="E2888" s="85" t="s">
        <v>8258</v>
      </c>
      <c r="F2888" s="83">
        <v>13.38</v>
      </c>
    </row>
    <row r="2889" spans="2:6">
      <c r="B2889" s="81" t="s">
        <v>11056</v>
      </c>
      <c r="C2889" s="81" t="s">
        <v>13620</v>
      </c>
      <c r="D2889" s="82" t="s">
        <v>8273</v>
      </c>
      <c r="E2889" s="85" t="s">
        <v>8258</v>
      </c>
      <c r="F2889" s="83">
        <v>21.74</v>
      </c>
    </row>
    <row r="2890" spans="2:6">
      <c r="B2890" s="81" t="s">
        <v>11057</v>
      </c>
      <c r="C2890" s="81" t="s">
        <v>13621</v>
      </c>
      <c r="D2890" s="82" t="s">
        <v>6069</v>
      </c>
      <c r="E2890" s="85" t="s">
        <v>8258</v>
      </c>
      <c r="F2890" s="83">
        <v>20.190000000000001</v>
      </c>
    </row>
    <row r="2891" spans="2:6">
      <c r="B2891" s="81" t="s">
        <v>11058</v>
      </c>
      <c r="C2891" s="81" t="s">
        <v>6590</v>
      </c>
      <c r="D2891" s="82" t="s">
        <v>6071</v>
      </c>
      <c r="E2891" s="85" t="s">
        <v>8258</v>
      </c>
      <c r="F2891" s="83">
        <v>15.73</v>
      </c>
    </row>
    <row r="2892" spans="2:6" ht="27">
      <c r="B2892" s="81">
        <v>344</v>
      </c>
      <c r="C2892" s="81" t="s">
        <v>6590</v>
      </c>
      <c r="D2892" s="82" t="s">
        <v>17231</v>
      </c>
      <c r="E2892" s="85"/>
      <c r="F2892" s="83"/>
    </row>
    <row r="2893" spans="2:6">
      <c r="B2893" s="81" t="s">
        <v>11059</v>
      </c>
      <c r="C2893" s="81" t="s">
        <v>13622</v>
      </c>
      <c r="D2893" s="82" t="s">
        <v>8274</v>
      </c>
      <c r="E2893" s="85" t="s">
        <v>6241</v>
      </c>
      <c r="F2893" s="83">
        <v>1.5</v>
      </c>
    </row>
    <row r="2894" spans="2:6">
      <c r="B2894" s="81" t="s">
        <v>11060</v>
      </c>
      <c r="C2894" s="81" t="s">
        <v>13623</v>
      </c>
      <c r="D2894" s="82" t="s">
        <v>8275</v>
      </c>
      <c r="E2894" s="85" t="s">
        <v>6241</v>
      </c>
      <c r="F2894" s="83">
        <v>1</v>
      </c>
    </row>
    <row r="2895" spans="2:6">
      <c r="B2895" s="81" t="s">
        <v>11061</v>
      </c>
      <c r="C2895" s="81" t="s">
        <v>13624</v>
      </c>
      <c r="D2895" s="82" t="s">
        <v>8276</v>
      </c>
      <c r="E2895" s="85" t="s">
        <v>6241</v>
      </c>
      <c r="F2895" s="83">
        <v>2</v>
      </c>
    </row>
    <row r="2896" spans="2:6" ht="27">
      <c r="B2896" s="81">
        <v>345</v>
      </c>
      <c r="C2896" s="81" t="s">
        <v>6590</v>
      </c>
      <c r="D2896" s="82" t="s">
        <v>17232</v>
      </c>
      <c r="E2896" s="85"/>
      <c r="F2896" s="83"/>
    </row>
    <row r="2897" spans="2:6">
      <c r="B2897" s="81" t="s">
        <v>11062</v>
      </c>
      <c r="C2897" s="81" t="s">
        <v>13625</v>
      </c>
      <c r="D2897" s="82" t="s">
        <v>8274</v>
      </c>
      <c r="E2897" s="85" t="s">
        <v>6241</v>
      </c>
      <c r="F2897" s="83">
        <v>0.5</v>
      </c>
    </row>
    <row r="2898" spans="2:6">
      <c r="B2898" s="81" t="s">
        <v>11063</v>
      </c>
      <c r="C2898" s="81" t="s">
        <v>13626</v>
      </c>
      <c r="D2898" s="82" t="s">
        <v>8275</v>
      </c>
      <c r="E2898" s="85" t="s">
        <v>6241</v>
      </c>
      <c r="F2898" s="83">
        <v>0.3</v>
      </c>
    </row>
    <row r="2899" spans="2:6">
      <c r="B2899" s="81" t="s">
        <v>11064</v>
      </c>
      <c r="C2899" s="81" t="s">
        <v>13627</v>
      </c>
      <c r="D2899" s="82" t="s">
        <v>8276</v>
      </c>
      <c r="E2899" s="85" t="s">
        <v>6241</v>
      </c>
      <c r="F2899" s="83">
        <v>0.2</v>
      </c>
    </row>
    <row r="2900" spans="2:6">
      <c r="B2900" s="81">
        <v>346</v>
      </c>
      <c r="C2900" s="81" t="s">
        <v>6590</v>
      </c>
      <c r="D2900" s="82" t="s">
        <v>8277</v>
      </c>
      <c r="E2900" s="85"/>
      <c r="F2900" s="83"/>
    </row>
    <row r="2901" spans="2:6" ht="27">
      <c r="B2901" s="81" t="s">
        <v>11065</v>
      </c>
      <c r="C2901" s="81" t="s">
        <v>13628</v>
      </c>
      <c r="D2901" s="82" t="s">
        <v>8278</v>
      </c>
      <c r="E2901" s="85" t="s">
        <v>6462</v>
      </c>
      <c r="F2901" s="83">
        <v>15.64</v>
      </c>
    </row>
    <row r="2902" spans="2:6" ht="27">
      <c r="B2902" s="81" t="s">
        <v>11066</v>
      </c>
      <c r="C2902" s="81" t="s">
        <v>13629</v>
      </c>
      <c r="D2902" s="82" t="s">
        <v>8279</v>
      </c>
      <c r="E2902" s="85" t="s">
        <v>6462</v>
      </c>
      <c r="F2902" s="83">
        <v>16.68</v>
      </c>
    </row>
    <row r="2903" spans="2:6" ht="27">
      <c r="B2903" s="81" t="s">
        <v>11067</v>
      </c>
      <c r="C2903" s="81" t="s">
        <v>13630</v>
      </c>
      <c r="D2903" s="82" t="s">
        <v>8280</v>
      </c>
      <c r="E2903" s="85" t="s">
        <v>6595</v>
      </c>
      <c r="F2903" s="83">
        <v>816.54</v>
      </c>
    </row>
    <row r="2904" spans="2:6">
      <c r="B2904" s="81" t="s">
        <v>11068</v>
      </c>
      <c r="C2904" s="81" t="s">
        <v>13631</v>
      </c>
      <c r="D2904" s="82" t="s">
        <v>8281</v>
      </c>
      <c r="E2904" s="85" t="s">
        <v>6462</v>
      </c>
      <c r="F2904" s="83">
        <v>63.95</v>
      </c>
    </row>
    <row r="2905" spans="2:6">
      <c r="B2905" s="81" t="s">
        <v>11069</v>
      </c>
      <c r="C2905" s="81" t="s">
        <v>13632</v>
      </c>
      <c r="D2905" s="82" t="s">
        <v>8282</v>
      </c>
      <c r="E2905" s="85" t="s">
        <v>6462</v>
      </c>
      <c r="F2905" s="83">
        <v>66.95</v>
      </c>
    </row>
    <row r="2906" spans="2:6">
      <c r="B2906" s="81" t="s">
        <v>11070</v>
      </c>
      <c r="C2906" s="81" t="s">
        <v>13633</v>
      </c>
      <c r="D2906" s="82" t="s">
        <v>8283</v>
      </c>
      <c r="E2906" s="85" t="s">
        <v>6462</v>
      </c>
      <c r="F2906" s="83">
        <v>69.95</v>
      </c>
    </row>
    <row r="2907" spans="2:6">
      <c r="B2907" s="81" t="s">
        <v>11071</v>
      </c>
      <c r="C2907" s="81" t="s">
        <v>13634</v>
      </c>
      <c r="D2907" s="82" t="s">
        <v>8284</v>
      </c>
      <c r="E2907" s="85" t="s">
        <v>6462</v>
      </c>
      <c r="F2907" s="83">
        <v>205.99</v>
      </c>
    </row>
    <row r="2908" spans="2:6">
      <c r="B2908" s="81" t="s">
        <v>11072</v>
      </c>
      <c r="C2908" s="81" t="s">
        <v>13635</v>
      </c>
      <c r="D2908" s="82" t="s">
        <v>8285</v>
      </c>
      <c r="E2908" s="85" t="s">
        <v>6462</v>
      </c>
      <c r="F2908" s="83">
        <v>234.24</v>
      </c>
    </row>
    <row r="2909" spans="2:6" ht="27">
      <c r="B2909" s="81" t="s">
        <v>11073</v>
      </c>
      <c r="C2909" s="81" t="s">
        <v>6222</v>
      </c>
      <c r="D2909" s="82" t="s">
        <v>6223</v>
      </c>
      <c r="E2909" s="85" t="s">
        <v>6462</v>
      </c>
      <c r="F2909" s="83">
        <v>296.77999999999997</v>
      </c>
    </row>
    <row r="2910" spans="2:6" ht="27">
      <c r="B2910" s="81" t="s">
        <v>11074</v>
      </c>
      <c r="C2910" s="81" t="s">
        <v>13636</v>
      </c>
      <c r="D2910" s="82" t="s">
        <v>8286</v>
      </c>
      <c r="E2910" s="85" t="s">
        <v>6462</v>
      </c>
      <c r="F2910" s="83">
        <v>284.69</v>
      </c>
    </row>
    <row r="2911" spans="2:6" ht="27">
      <c r="B2911" s="81" t="s">
        <v>11075</v>
      </c>
      <c r="C2911" s="81" t="s">
        <v>13637</v>
      </c>
      <c r="D2911" s="82" t="s">
        <v>8287</v>
      </c>
      <c r="E2911" s="85" t="s">
        <v>6462</v>
      </c>
      <c r="F2911" s="83">
        <v>309.07</v>
      </c>
    </row>
    <row r="2912" spans="2:6" ht="27">
      <c r="B2912" s="81" t="s">
        <v>11076</v>
      </c>
      <c r="C2912" s="81" t="s">
        <v>13638</v>
      </c>
      <c r="D2912" s="82" t="s">
        <v>8288</v>
      </c>
      <c r="E2912" s="85" t="s">
        <v>6462</v>
      </c>
      <c r="F2912" s="83">
        <v>463.59</v>
      </c>
    </row>
    <row r="2913" spans="2:6" ht="27">
      <c r="B2913" s="81" t="s">
        <v>11077</v>
      </c>
      <c r="C2913" s="81" t="s">
        <v>13639</v>
      </c>
      <c r="D2913" s="82" t="s">
        <v>8289</v>
      </c>
      <c r="E2913" s="85" t="s">
        <v>6462</v>
      </c>
      <c r="F2913" s="83">
        <v>433.07</v>
      </c>
    </row>
    <row r="2914" spans="2:6" ht="27">
      <c r="B2914" s="81" t="s">
        <v>11078</v>
      </c>
      <c r="C2914" s="81" t="s">
        <v>13640</v>
      </c>
      <c r="D2914" s="82" t="s">
        <v>8290</v>
      </c>
      <c r="E2914" s="85" t="s">
        <v>6462</v>
      </c>
      <c r="F2914" s="83">
        <v>589.61</v>
      </c>
    </row>
    <row r="2915" spans="2:6" ht="27">
      <c r="B2915" s="81" t="s">
        <v>11079</v>
      </c>
      <c r="C2915" s="81" t="s">
        <v>13641</v>
      </c>
      <c r="D2915" s="82" t="s">
        <v>8291</v>
      </c>
      <c r="E2915" s="85" t="s">
        <v>6462</v>
      </c>
      <c r="F2915" s="83">
        <v>468.07</v>
      </c>
    </row>
    <row r="2916" spans="2:6">
      <c r="B2916" s="81">
        <v>347</v>
      </c>
      <c r="C2916" s="81" t="s">
        <v>6590</v>
      </c>
      <c r="D2916" s="82" t="s">
        <v>8292</v>
      </c>
      <c r="E2916" s="85"/>
      <c r="F2916" s="83"/>
    </row>
    <row r="2917" spans="2:6">
      <c r="B2917" s="81" t="s">
        <v>11080</v>
      </c>
      <c r="C2917" s="81" t="s">
        <v>13642</v>
      </c>
      <c r="D2917" s="82" t="s">
        <v>8293</v>
      </c>
      <c r="E2917" s="85" t="s">
        <v>6284</v>
      </c>
      <c r="F2917" s="83">
        <v>19.22</v>
      </c>
    </row>
    <row r="2918" spans="2:6">
      <c r="B2918" s="81" t="s">
        <v>11081</v>
      </c>
      <c r="C2918" s="81" t="s">
        <v>13643</v>
      </c>
      <c r="D2918" s="82" t="s">
        <v>8294</v>
      </c>
      <c r="E2918" s="85" t="s">
        <v>6595</v>
      </c>
      <c r="F2918" s="83">
        <v>625.82000000000005</v>
      </c>
    </row>
    <row r="2919" spans="2:6">
      <c r="B2919" s="81" t="s">
        <v>11082</v>
      </c>
      <c r="C2919" s="81" t="s">
        <v>13644</v>
      </c>
      <c r="D2919" s="82" t="s">
        <v>8295</v>
      </c>
      <c r="E2919" s="85" t="s">
        <v>6284</v>
      </c>
      <c r="F2919" s="83">
        <v>23.02</v>
      </c>
    </row>
    <row r="2920" spans="2:6" ht="40.5">
      <c r="B2920" s="81" t="s">
        <v>11083</v>
      </c>
      <c r="C2920" s="81" t="s">
        <v>13645</v>
      </c>
      <c r="D2920" s="82" t="s">
        <v>8296</v>
      </c>
      <c r="E2920" s="85" t="s">
        <v>6284</v>
      </c>
      <c r="F2920" s="83">
        <v>39.729999999999997</v>
      </c>
    </row>
    <row r="2921" spans="2:6" ht="40.5">
      <c r="B2921" s="81" t="s">
        <v>11084</v>
      </c>
      <c r="C2921" s="81" t="s">
        <v>13646</v>
      </c>
      <c r="D2921" s="82" t="s">
        <v>8297</v>
      </c>
      <c r="E2921" s="85" t="s">
        <v>6284</v>
      </c>
      <c r="F2921" s="83">
        <v>45.49</v>
      </c>
    </row>
    <row r="2922" spans="2:6" ht="40.5">
      <c r="B2922" s="81" t="s">
        <v>11085</v>
      </c>
      <c r="C2922" s="81" t="s">
        <v>6590</v>
      </c>
      <c r="D2922" s="82" t="s">
        <v>8298</v>
      </c>
      <c r="E2922" s="85" t="s">
        <v>25</v>
      </c>
      <c r="F2922" s="83">
        <v>504.46</v>
      </c>
    </row>
    <row r="2923" spans="2:6" ht="40.5">
      <c r="B2923" s="81" t="s">
        <v>11086</v>
      </c>
      <c r="C2923" s="81" t="s">
        <v>6590</v>
      </c>
      <c r="D2923" s="82" t="s">
        <v>8299</v>
      </c>
      <c r="E2923" s="85" t="s">
        <v>25</v>
      </c>
      <c r="F2923" s="83">
        <v>893.28</v>
      </c>
    </row>
    <row r="2924" spans="2:6">
      <c r="B2924" s="81" t="s">
        <v>11087</v>
      </c>
      <c r="C2924" s="81" t="s">
        <v>13647</v>
      </c>
      <c r="D2924" s="82" t="s">
        <v>8300</v>
      </c>
      <c r="E2924" s="85" t="s">
        <v>6284</v>
      </c>
      <c r="F2924" s="83">
        <v>7.68</v>
      </c>
    </row>
    <row r="2925" spans="2:6">
      <c r="B2925" s="81" t="s">
        <v>11088</v>
      </c>
      <c r="C2925" s="81" t="s">
        <v>13648</v>
      </c>
      <c r="D2925" s="82" t="s">
        <v>8301</v>
      </c>
      <c r="E2925" s="85" t="s">
        <v>6284</v>
      </c>
      <c r="F2925" s="83">
        <v>26.15</v>
      </c>
    </row>
    <row r="2926" spans="2:6" ht="40.5">
      <c r="B2926" s="81" t="s">
        <v>11089</v>
      </c>
      <c r="C2926" s="81" t="s">
        <v>13649</v>
      </c>
      <c r="D2926" s="82" t="s">
        <v>8302</v>
      </c>
      <c r="E2926" s="85" t="s">
        <v>6284</v>
      </c>
      <c r="F2926" s="83">
        <v>60.82</v>
      </c>
    </row>
    <row r="2927" spans="2:6" ht="40.5">
      <c r="B2927" s="81" t="s">
        <v>11090</v>
      </c>
      <c r="C2927" s="81" t="s">
        <v>13650</v>
      </c>
      <c r="D2927" s="82" t="s">
        <v>8303</v>
      </c>
      <c r="E2927" s="85" t="s">
        <v>6284</v>
      </c>
      <c r="F2927" s="83">
        <v>60.82</v>
      </c>
    </row>
    <row r="2928" spans="2:6" ht="40.5">
      <c r="B2928" s="81" t="s">
        <v>11091</v>
      </c>
      <c r="C2928" s="81" t="s">
        <v>13651</v>
      </c>
      <c r="D2928" s="82" t="s">
        <v>8304</v>
      </c>
      <c r="E2928" s="85" t="s">
        <v>6284</v>
      </c>
      <c r="F2928" s="83">
        <v>52.05</v>
      </c>
    </row>
    <row r="2929" spans="2:6" ht="40.5">
      <c r="B2929" s="81" t="s">
        <v>11092</v>
      </c>
      <c r="C2929" s="81" t="s">
        <v>13652</v>
      </c>
      <c r="D2929" s="82" t="s">
        <v>8305</v>
      </c>
      <c r="E2929" s="85" t="s">
        <v>6284</v>
      </c>
      <c r="F2929" s="83">
        <v>57.9</v>
      </c>
    </row>
    <row r="2930" spans="2:6">
      <c r="B2930" s="81">
        <v>348</v>
      </c>
      <c r="C2930" s="81" t="s">
        <v>6590</v>
      </c>
      <c r="D2930" s="82" t="s">
        <v>8306</v>
      </c>
      <c r="E2930" s="85"/>
      <c r="F2930" s="83"/>
    </row>
    <row r="2931" spans="2:6">
      <c r="B2931" s="81" t="s">
        <v>11093</v>
      </c>
      <c r="C2931" s="81" t="s">
        <v>13653</v>
      </c>
      <c r="D2931" s="82" t="s">
        <v>8307</v>
      </c>
      <c r="E2931" s="85" t="s">
        <v>6284</v>
      </c>
      <c r="F2931" s="83">
        <v>279.64</v>
      </c>
    </row>
    <row r="2932" spans="2:6">
      <c r="B2932" s="81" t="s">
        <v>11094</v>
      </c>
      <c r="C2932" s="81" t="s">
        <v>13654</v>
      </c>
      <c r="D2932" s="82" t="s">
        <v>8308</v>
      </c>
      <c r="E2932" s="85" t="s">
        <v>6284</v>
      </c>
      <c r="F2932" s="83">
        <v>111.99</v>
      </c>
    </row>
    <row r="2933" spans="2:6" ht="27">
      <c r="B2933" s="81" t="s">
        <v>11095</v>
      </c>
      <c r="C2933" s="81" t="s">
        <v>13655</v>
      </c>
      <c r="D2933" s="82" t="s">
        <v>8309</v>
      </c>
      <c r="E2933" s="85" t="s">
        <v>25</v>
      </c>
      <c r="F2933" s="83">
        <v>268.77</v>
      </c>
    </row>
    <row r="2934" spans="2:6">
      <c r="B2934" s="81" t="s">
        <v>11096</v>
      </c>
      <c r="C2934" s="81" t="s">
        <v>13656</v>
      </c>
      <c r="D2934" s="82" t="s">
        <v>8310</v>
      </c>
      <c r="E2934" s="85" t="s">
        <v>6595</v>
      </c>
      <c r="F2934" s="83">
        <v>60.38</v>
      </c>
    </row>
    <row r="2935" spans="2:6" ht="38.25">
      <c r="B2935" s="77" t="s">
        <v>11097</v>
      </c>
      <c r="C2935" s="78" t="s">
        <v>13657</v>
      </c>
      <c r="D2935" s="79" t="s">
        <v>8311</v>
      </c>
      <c r="E2935" s="78" t="s">
        <v>6730</v>
      </c>
      <c r="F2935" s="83">
        <v>0.91</v>
      </c>
    </row>
    <row r="2936" spans="2:6" ht="40.5">
      <c r="B2936" s="81" t="s">
        <v>11098</v>
      </c>
      <c r="C2936" s="81" t="s">
        <v>13658</v>
      </c>
      <c r="D2936" s="82" t="s">
        <v>8312</v>
      </c>
      <c r="E2936" s="85" t="s">
        <v>8313</v>
      </c>
      <c r="F2936" s="83">
        <v>0.62</v>
      </c>
    </row>
    <row r="2937" spans="2:6" ht="40.5">
      <c r="B2937" s="81" t="s">
        <v>11099</v>
      </c>
      <c r="C2937" s="81" t="s">
        <v>13659</v>
      </c>
      <c r="D2937" s="82" t="s">
        <v>8314</v>
      </c>
      <c r="E2937" s="85" t="s">
        <v>8313</v>
      </c>
      <c r="F2937" s="83">
        <v>0.62</v>
      </c>
    </row>
    <row r="2938" spans="2:6">
      <c r="B2938" s="81" t="s">
        <v>11100</v>
      </c>
      <c r="C2938" s="81" t="s">
        <v>13660</v>
      </c>
      <c r="D2938" s="82" t="s">
        <v>8315</v>
      </c>
      <c r="E2938" s="85" t="s">
        <v>6284</v>
      </c>
      <c r="F2938" s="83">
        <v>352.23</v>
      </c>
    </row>
    <row r="2939" spans="2:6">
      <c r="B2939" s="81" t="s">
        <v>11101</v>
      </c>
      <c r="C2939" s="81" t="s">
        <v>13661</v>
      </c>
      <c r="D2939" s="82" t="s">
        <v>8316</v>
      </c>
      <c r="E2939" s="85" t="s">
        <v>6284</v>
      </c>
      <c r="F2939" s="83">
        <v>60.96</v>
      </c>
    </row>
    <row r="2940" spans="2:6">
      <c r="B2940" s="81">
        <v>349</v>
      </c>
      <c r="C2940" s="81" t="s">
        <v>6590</v>
      </c>
      <c r="D2940" s="82" t="s">
        <v>8317</v>
      </c>
      <c r="E2940" s="85"/>
      <c r="F2940" s="83"/>
    </row>
    <row r="2941" spans="2:6">
      <c r="B2941" s="81" t="s">
        <v>11102</v>
      </c>
      <c r="C2941" s="81" t="s">
        <v>13662</v>
      </c>
      <c r="D2941" s="82" t="s">
        <v>8318</v>
      </c>
      <c r="E2941" s="85" t="s">
        <v>6595</v>
      </c>
      <c r="F2941" s="83">
        <v>75.069999999999993</v>
      </c>
    </row>
    <row r="2942" spans="2:6">
      <c r="B2942" s="81" t="s">
        <v>11103</v>
      </c>
      <c r="C2942" s="81" t="s">
        <v>13663</v>
      </c>
      <c r="D2942" s="82" t="s">
        <v>8319</v>
      </c>
      <c r="E2942" s="85" t="s">
        <v>6595</v>
      </c>
      <c r="F2942" s="83">
        <v>2</v>
      </c>
    </row>
    <row r="2943" spans="2:6">
      <c r="B2943" s="81" t="s">
        <v>11104</v>
      </c>
      <c r="C2943" s="81" t="s">
        <v>13664</v>
      </c>
      <c r="D2943" s="82" t="s">
        <v>8320</v>
      </c>
      <c r="E2943" s="85" t="s">
        <v>6595</v>
      </c>
      <c r="F2943" s="83">
        <v>1.5</v>
      </c>
    </row>
    <row r="2944" spans="2:6">
      <c r="B2944" s="81" t="s">
        <v>11105</v>
      </c>
      <c r="C2944" s="81" t="s">
        <v>13665</v>
      </c>
      <c r="D2944" s="82" t="s">
        <v>8321</v>
      </c>
      <c r="E2944" s="85" t="s">
        <v>6595</v>
      </c>
      <c r="F2944" s="83">
        <v>77</v>
      </c>
    </row>
    <row r="2945" spans="2:6">
      <c r="B2945" s="81" t="s">
        <v>11106</v>
      </c>
      <c r="C2945" s="81" t="s">
        <v>13666</v>
      </c>
      <c r="D2945" s="82" t="s">
        <v>8322</v>
      </c>
      <c r="E2945" s="85" t="s">
        <v>6595</v>
      </c>
      <c r="F2945" s="83">
        <v>101.33</v>
      </c>
    </row>
    <row r="2946" spans="2:6">
      <c r="B2946" s="81" t="s">
        <v>11107</v>
      </c>
      <c r="C2946" s="81" t="s">
        <v>13667</v>
      </c>
      <c r="D2946" s="82" t="s">
        <v>8323</v>
      </c>
      <c r="E2946" s="85" t="s">
        <v>6595</v>
      </c>
      <c r="F2946" s="83">
        <v>72</v>
      </c>
    </row>
    <row r="2947" spans="2:6">
      <c r="B2947" s="81" t="s">
        <v>11108</v>
      </c>
      <c r="C2947" s="81" t="s">
        <v>13668</v>
      </c>
      <c r="D2947" s="82" t="s">
        <v>8324</v>
      </c>
      <c r="E2947" s="85" t="s">
        <v>6595</v>
      </c>
      <c r="F2947" s="83">
        <v>79</v>
      </c>
    </row>
    <row r="2948" spans="2:6">
      <c r="B2948" s="81" t="s">
        <v>11109</v>
      </c>
      <c r="C2948" s="81" t="s">
        <v>13669</v>
      </c>
      <c r="D2948" s="82" t="s">
        <v>8325</v>
      </c>
      <c r="E2948" s="85" t="s">
        <v>6595</v>
      </c>
      <c r="F2948" s="83">
        <v>101.33</v>
      </c>
    </row>
    <row r="2949" spans="2:6">
      <c r="B2949" s="77" t="s">
        <v>11110</v>
      </c>
      <c r="C2949" s="78" t="s">
        <v>13670</v>
      </c>
      <c r="D2949" s="79" t="s">
        <v>8326</v>
      </c>
      <c r="E2949" s="78" t="s">
        <v>6284</v>
      </c>
      <c r="F2949" s="83">
        <v>2</v>
      </c>
    </row>
    <row r="2950" spans="2:6">
      <c r="B2950" s="81" t="s">
        <v>11111</v>
      </c>
      <c r="C2950" s="81" t="s">
        <v>13671</v>
      </c>
      <c r="D2950" s="82" t="s">
        <v>8327</v>
      </c>
      <c r="E2950" s="85" t="s">
        <v>6284</v>
      </c>
      <c r="F2950" s="83">
        <v>0.8</v>
      </c>
    </row>
    <row r="2951" spans="2:6">
      <c r="B2951" s="81" t="s">
        <v>11112</v>
      </c>
      <c r="C2951" s="81" t="s">
        <v>13672</v>
      </c>
      <c r="D2951" s="82" t="s">
        <v>8328</v>
      </c>
      <c r="E2951" s="85" t="s">
        <v>6284</v>
      </c>
      <c r="F2951" s="83">
        <v>0.8</v>
      </c>
    </row>
    <row r="2952" spans="2:6">
      <c r="B2952" s="81" t="s">
        <v>11113</v>
      </c>
      <c r="C2952" s="81" t="s">
        <v>13673</v>
      </c>
      <c r="D2952" s="82" t="s">
        <v>8329</v>
      </c>
      <c r="E2952" s="85" t="s">
        <v>6595</v>
      </c>
      <c r="F2952" s="83">
        <v>40</v>
      </c>
    </row>
    <row r="2953" spans="2:6">
      <c r="B2953" s="81" t="s">
        <v>11114</v>
      </c>
      <c r="C2953" s="81" t="s">
        <v>13674</v>
      </c>
      <c r="D2953" s="82" t="s">
        <v>8330</v>
      </c>
      <c r="E2953" s="85" t="s">
        <v>6595</v>
      </c>
      <c r="F2953" s="83">
        <v>22.8</v>
      </c>
    </row>
    <row r="2954" spans="2:6">
      <c r="B2954" s="77" t="s">
        <v>17233</v>
      </c>
      <c r="C2954" s="78" t="s">
        <v>6590</v>
      </c>
      <c r="D2954" s="79" t="s">
        <v>17234</v>
      </c>
      <c r="E2954" s="78" t="s">
        <v>25</v>
      </c>
      <c r="F2954" s="83">
        <v>113.1</v>
      </c>
    </row>
    <row r="2955" spans="2:6" ht="27">
      <c r="B2955" s="81" t="s">
        <v>11115</v>
      </c>
      <c r="C2955" s="81" t="s">
        <v>13675</v>
      </c>
      <c r="D2955" s="82" t="s">
        <v>8331</v>
      </c>
      <c r="E2955" s="85" t="s">
        <v>6284</v>
      </c>
      <c r="F2955" s="83">
        <v>15.1</v>
      </c>
    </row>
    <row r="2956" spans="2:6" ht="27">
      <c r="B2956" s="81" t="s">
        <v>11116</v>
      </c>
      <c r="C2956" s="81" t="s">
        <v>13676</v>
      </c>
      <c r="D2956" s="82" t="s">
        <v>8332</v>
      </c>
      <c r="E2956" s="85" t="s">
        <v>6284</v>
      </c>
      <c r="F2956" s="83">
        <v>16.920000000000002</v>
      </c>
    </row>
    <row r="2957" spans="2:6" ht="27">
      <c r="B2957" s="81" t="s">
        <v>11117</v>
      </c>
      <c r="C2957" s="81" t="s">
        <v>13677</v>
      </c>
      <c r="D2957" s="82" t="s">
        <v>8333</v>
      </c>
      <c r="E2957" s="85" t="s">
        <v>6284</v>
      </c>
      <c r="F2957" s="83">
        <v>16.920000000000002</v>
      </c>
    </row>
    <row r="2958" spans="2:6" ht="27">
      <c r="B2958" s="81" t="s">
        <v>11118</v>
      </c>
      <c r="C2958" s="81" t="s">
        <v>13678</v>
      </c>
      <c r="D2958" s="82" t="s">
        <v>8334</v>
      </c>
      <c r="E2958" s="85" t="s">
        <v>6595</v>
      </c>
      <c r="F2958" s="83">
        <v>8.0500000000000007</v>
      </c>
    </row>
    <row r="2959" spans="2:6" ht="27">
      <c r="B2959" s="81" t="s">
        <v>11119</v>
      </c>
      <c r="C2959" s="81" t="s">
        <v>13679</v>
      </c>
      <c r="D2959" s="82" t="s">
        <v>8335</v>
      </c>
      <c r="E2959" s="85" t="s">
        <v>6595</v>
      </c>
      <c r="F2959" s="83">
        <v>8.9499999999999993</v>
      </c>
    </row>
    <row r="2960" spans="2:6">
      <c r="B2960" s="81" t="s">
        <v>11120</v>
      </c>
      <c r="C2960" s="81" t="s">
        <v>13680</v>
      </c>
      <c r="D2960" s="82" t="s">
        <v>8336</v>
      </c>
      <c r="E2960" s="85" t="s">
        <v>6284</v>
      </c>
      <c r="F2960" s="83">
        <v>21.49</v>
      </c>
    </row>
    <row r="2961" spans="2:6">
      <c r="B2961" s="81">
        <v>350</v>
      </c>
      <c r="C2961" s="81" t="s">
        <v>6590</v>
      </c>
      <c r="D2961" s="82" t="s">
        <v>8337</v>
      </c>
      <c r="E2961" s="85"/>
      <c r="F2961" s="83"/>
    </row>
    <row r="2962" spans="2:6" ht="27">
      <c r="B2962" s="81" t="s">
        <v>11121</v>
      </c>
      <c r="C2962" s="81" t="s">
        <v>13681</v>
      </c>
      <c r="D2962" s="82" t="s">
        <v>8338</v>
      </c>
      <c r="E2962" s="85" t="s">
        <v>6284</v>
      </c>
      <c r="F2962" s="83">
        <v>17.28</v>
      </c>
    </row>
    <row r="2963" spans="2:6" ht="27">
      <c r="B2963" s="81" t="s">
        <v>11122</v>
      </c>
      <c r="C2963" s="81" t="s">
        <v>13682</v>
      </c>
      <c r="D2963" s="82" t="s">
        <v>8339</v>
      </c>
      <c r="E2963" s="85" t="s">
        <v>6462</v>
      </c>
      <c r="F2963" s="83">
        <v>5.16</v>
      </c>
    </row>
    <row r="2964" spans="2:6">
      <c r="B2964" s="81" t="s">
        <v>11123</v>
      </c>
      <c r="C2964" s="81" t="s">
        <v>13683</v>
      </c>
      <c r="D2964" s="82" t="s">
        <v>8340</v>
      </c>
      <c r="E2964" s="85" t="s">
        <v>6284</v>
      </c>
      <c r="F2964" s="83">
        <v>15.15</v>
      </c>
    </row>
    <row r="2965" spans="2:6" ht="27">
      <c r="B2965" s="81" t="s">
        <v>11124</v>
      </c>
      <c r="C2965" s="81" t="s">
        <v>13684</v>
      </c>
      <c r="D2965" s="82" t="s">
        <v>8341</v>
      </c>
      <c r="E2965" s="85" t="s">
        <v>6284</v>
      </c>
      <c r="F2965" s="83">
        <v>18.239999999999998</v>
      </c>
    </row>
    <row r="2966" spans="2:6" ht="27">
      <c r="B2966" s="81" t="s">
        <v>11125</v>
      </c>
      <c r="C2966" s="81" t="s">
        <v>13685</v>
      </c>
      <c r="D2966" s="82" t="s">
        <v>8342</v>
      </c>
      <c r="E2966" s="85" t="s">
        <v>6284</v>
      </c>
      <c r="F2966" s="83">
        <v>11.18</v>
      </c>
    </row>
    <row r="2967" spans="2:6" ht="27">
      <c r="B2967" s="81" t="s">
        <v>11126</v>
      </c>
      <c r="C2967" s="81" t="s">
        <v>13686</v>
      </c>
      <c r="D2967" s="82" t="s">
        <v>8343</v>
      </c>
      <c r="E2967" s="85" t="s">
        <v>6284</v>
      </c>
      <c r="F2967" s="83">
        <v>10.54</v>
      </c>
    </row>
    <row r="2968" spans="2:6" ht="27">
      <c r="B2968" s="81" t="s">
        <v>11127</v>
      </c>
      <c r="C2968" s="81" t="s">
        <v>13687</v>
      </c>
      <c r="D2968" s="82" t="s">
        <v>8344</v>
      </c>
      <c r="E2968" s="85" t="s">
        <v>6284</v>
      </c>
      <c r="F2968" s="83">
        <v>12.84</v>
      </c>
    </row>
    <row r="2969" spans="2:6" ht="27">
      <c r="B2969" s="81" t="s">
        <v>11128</v>
      </c>
      <c r="C2969" s="81" t="s">
        <v>13688</v>
      </c>
      <c r="D2969" s="82" t="s">
        <v>8345</v>
      </c>
      <c r="E2969" s="85" t="s">
        <v>6284</v>
      </c>
      <c r="F2969" s="83">
        <v>9.31</v>
      </c>
    </row>
    <row r="2970" spans="2:6" ht="27">
      <c r="B2970" s="81" t="s">
        <v>11129</v>
      </c>
      <c r="C2970" s="81" t="s">
        <v>13689</v>
      </c>
      <c r="D2970" s="82" t="s">
        <v>8346</v>
      </c>
      <c r="E2970" s="85" t="s">
        <v>6284</v>
      </c>
      <c r="F2970" s="83">
        <v>11.65</v>
      </c>
    </row>
    <row r="2971" spans="2:6" ht="27">
      <c r="B2971" s="81" t="s">
        <v>11130</v>
      </c>
      <c r="C2971" s="81" t="s">
        <v>13690</v>
      </c>
      <c r="D2971" s="82" t="s">
        <v>8347</v>
      </c>
      <c r="E2971" s="85" t="s">
        <v>6284</v>
      </c>
      <c r="F2971" s="83">
        <v>8.52</v>
      </c>
    </row>
    <row r="2972" spans="2:6" ht="27">
      <c r="B2972" s="81" t="s">
        <v>11131</v>
      </c>
      <c r="C2972" s="81" t="s">
        <v>13691</v>
      </c>
      <c r="D2972" s="82" t="s">
        <v>8348</v>
      </c>
      <c r="E2972" s="85" t="s">
        <v>6284</v>
      </c>
      <c r="F2972" s="83">
        <v>8.8800000000000008</v>
      </c>
    </row>
    <row r="2973" spans="2:6" ht="27">
      <c r="B2973" s="81" t="s">
        <v>11132</v>
      </c>
      <c r="C2973" s="81" t="s">
        <v>13692</v>
      </c>
      <c r="D2973" s="82" t="s">
        <v>8349</v>
      </c>
      <c r="E2973" s="85" t="s">
        <v>6284</v>
      </c>
      <c r="F2973" s="83">
        <v>8.24</v>
      </c>
    </row>
    <row r="2974" spans="2:6" ht="27">
      <c r="B2974" s="81" t="s">
        <v>11133</v>
      </c>
      <c r="C2974" s="81" t="s">
        <v>13693</v>
      </c>
      <c r="D2974" s="82" t="s">
        <v>8350</v>
      </c>
      <c r="E2974" s="85" t="s">
        <v>6284</v>
      </c>
      <c r="F2974" s="83">
        <v>20.83</v>
      </c>
    </row>
    <row r="2975" spans="2:6" ht="27">
      <c r="B2975" s="81" t="s">
        <v>11134</v>
      </c>
      <c r="C2975" s="81" t="s">
        <v>13694</v>
      </c>
      <c r="D2975" s="82" t="s">
        <v>8351</v>
      </c>
      <c r="E2975" s="85" t="s">
        <v>6284</v>
      </c>
      <c r="F2975" s="83">
        <v>15.3</v>
      </c>
    </row>
    <row r="2976" spans="2:6" ht="27">
      <c r="B2976" s="81" t="s">
        <v>11135</v>
      </c>
      <c r="C2976" s="81" t="s">
        <v>13695</v>
      </c>
      <c r="D2976" s="82" t="s">
        <v>8352</v>
      </c>
      <c r="E2976" s="85" t="s">
        <v>6284</v>
      </c>
      <c r="F2976" s="83">
        <v>19.64</v>
      </c>
    </row>
    <row r="2977" spans="2:6" ht="27">
      <c r="B2977" s="81" t="s">
        <v>11136</v>
      </c>
      <c r="C2977" s="81" t="s">
        <v>13696</v>
      </c>
      <c r="D2977" s="82" t="s">
        <v>8353</v>
      </c>
      <c r="E2977" s="85" t="s">
        <v>6284</v>
      </c>
      <c r="F2977" s="83">
        <v>14.51</v>
      </c>
    </row>
    <row r="2978" spans="2:6">
      <c r="B2978" s="81" t="s">
        <v>11137</v>
      </c>
      <c r="C2978" s="81" t="s">
        <v>13697</v>
      </c>
      <c r="D2978" s="82" t="s">
        <v>8354</v>
      </c>
      <c r="E2978" s="85" t="s">
        <v>6284</v>
      </c>
      <c r="F2978" s="83">
        <v>2.2400000000000002</v>
      </c>
    </row>
    <row r="2979" spans="2:6">
      <c r="B2979" s="81" t="s">
        <v>11138</v>
      </c>
      <c r="C2979" s="81" t="s">
        <v>13698</v>
      </c>
      <c r="D2979" s="82" t="s">
        <v>8355</v>
      </c>
      <c r="E2979" s="85" t="s">
        <v>6284</v>
      </c>
      <c r="F2979" s="83">
        <v>3.32</v>
      </c>
    </row>
    <row r="2980" spans="2:6">
      <c r="B2980" s="81" t="s">
        <v>11139</v>
      </c>
      <c r="C2980" s="81" t="s">
        <v>13699</v>
      </c>
      <c r="D2980" s="82" t="s">
        <v>8356</v>
      </c>
      <c r="E2980" s="85" t="s">
        <v>6284</v>
      </c>
      <c r="F2980" s="83">
        <v>3.33</v>
      </c>
    </row>
    <row r="2981" spans="2:6">
      <c r="B2981" s="81" t="s">
        <v>11140</v>
      </c>
      <c r="C2981" s="81" t="s">
        <v>13700</v>
      </c>
      <c r="D2981" s="82" t="s">
        <v>8357</v>
      </c>
      <c r="E2981" s="85" t="s">
        <v>6284</v>
      </c>
      <c r="F2981" s="83">
        <v>2.5099999999999998</v>
      </c>
    </row>
    <row r="2982" spans="2:6" ht="27">
      <c r="B2982" s="81" t="s">
        <v>11141</v>
      </c>
      <c r="C2982" s="81" t="s">
        <v>13701</v>
      </c>
      <c r="D2982" s="82" t="s">
        <v>8358</v>
      </c>
      <c r="E2982" s="85" t="s">
        <v>6284</v>
      </c>
      <c r="F2982" s="83">
        <v>15.52</v>
      </c>
    </row>
    <row r="2983" spans="2:6" ht="27">
      <c r="B2983" s="81" t="s">
        <v>11142</v>
      </c>
      <c r="C2983" s="81" t="s">
        <v>13702</v>
      </c>
      <c r="D2983" s="82" t="s">
        <v>8359</v>
      </c>
      <c r="E2983" s="85" t="s">
        <v>6284</v>
      </c>
      <c r="F2983" s="83">
        <v>9.81</v>
      </c>
    </row>
    <row r="2984" spans="2:6" ht="27">
      <c r="B2984" s="81" t="s">
        <v>11143</v>
      </c>
      <c r="C2984" s="81" t="s">
        <v>13703</v>
      </c>
      <c r="D2984" s="82" t="s">
        <v>8360</v>
      </c>
      <c r="E2984" s="85" t="s">
        <v>6284</v>
      </c>
      <c r="F2984" s="83">
        <v>18.329999999999998</v>
      </c>
    </row>
    <row r="2985" spans="2:6" ht="27">
      <c r="B2985" s="81" t="s">
        <v>11144</v>
      </c>
      <c r="C2985" s="81" t="s">
        <v>13704</v>
      </c>
      <c r="D2985" s="82" t="s">
        <v>8361</v>
      </c>
      <c r="E2985" s="85" t="s">
        <v>6284</v>
      </c>
      <c r="F2985" s="83">
        <v>12.78</v>
      </c>
    </row>
    <row r="2986" spans="2:6" ht="27">
      <c r="B2986" s="81" t="s">
        <v>11145</v>
      </c>
      <c r="C2986" s="81" t="s">
        <v>13705</v>
      </c>
      <c r="D2986" s="82" t="s">
        <v>8362</v>
      </c>
      <c r="E2986" s="85" t="s">
        <v>6284</v>
      </c>
      <c r="F2986" s="83">
        <v>10.88</v>
      </c>
    </row>
    <row r="2987" spans="2:6" ht="27">
      <c r="B2987" s="81" t="s">
        <v>11146</v>
      </c>
      <c r="C2987" s="81" t="s">
        <v>13706</v>
      </c>
      <c r="D2987" s="82" t="s">
        <v>8363</v>
      </c>
      <c r="E2987" s="85" t="s">
        <v>6284</v>
      </c>
      <c r="F2987" s="83">
        <v>25.39</v>
      </c>
    </row>
    <row r="2988" spans="2:6" ht="27">
      <c r="B2988" s="81" t="s">
        <v>11147</v>
      </c>
      <c r="C2988" s="81" t="s">
        <v>13707</v>
      </c>
      <c r="D2988" s="82" t="s">
        <v>8364</v>
      </c>
      <c r="E2988" s="85" t="s">
        <v>6284</v>
      </c>
      <c r="F2988" s="83">
        <v>14.39</v>
      </c>
    </row>
    <row r="2989" spans="2:6" ht="27">
      <c r="B2989" s="81" t="s">
        <v>11148</v>
      </c>
      <c r="C2989" s="81" t="s">
        <v>13708</v>
      </c>
      <c r="D2989" s="82" t="s">
        <v>8365</v>
      </c>
      <c r="E2989" s="85" t="s">
        <v>6462</v>
      </c>
      <c r="F2989" s="83">
        <v>2.2200000000000002</v>
      </c>
    </row>
    <row r="2990" spans="2:6" ht="27">
      <c r="B2990" s="81" t="s">
        <v>11149</v>
      </c>
      <c r="C2990" s="81" t="s">
        <v>13709</v>
      </c>
      <c r="D2990" s="82" t="s">
        <v>8366</v>
      </c>
      <c r="E2990" s="85" t="s">
        <v>6462</v>
      </c>
      <c r="F2990" s="83">
        <v>3.19</v>
      </c>
    </row>
    <row r="2991" spans="2:6">
      <c r="B2991" s="81" t="s">
        <v>11150</v>
      </c>
      <c r="C2991" s="81" t="s">
        <v>13710</v>
      </c>
      <c r="D2991" s="82" t="s">
        <v>8367</v>
      </c>
      <c r="E2991" s="85" t="s">
        <v>6284</v>
      </c>
      <c r="F2991" s="83">
        <v>7.22</v>
      </c>
    </row>
    <row r="2992" spans="2:6">
      <c r="B2992" s="81" t="s">
        <v>11151</v>
      </c>
      <c r="C2992" s="81" t="s">
        <v>13711</v>
      </c>
      <c r="D2992" s="82" t="s">
        <v>8368</v>
      </c>
      <c r="E2992" s="85" t="s">
        <v>6284</v>
      </c>
      <c r="F2992" s="83">
        <v>7.22</v>
      </c>
    </row>
    <row r="2993" spans="2:6">
      <c r="B2993" s="81" t="s">
        <v>11152</v>
      </c>
      <c r="C2993" s="81" t="s">
        <v>13712</v>
      </c>
      <c r="D2993" s="82" t="s">
        <v>8369</v>
      </c>
      <c r="E2993" s="85" t="s">
        <v>6284</v>
      </c>
      <c r="F2993" s="83">
        <v>14.67</v>
      </c>
    </row>
    <row r="2994" spans="2:6" ht="27">
      <c r="B2994" s="81" t="s">
        <v>11153</v>
      </c>
      <c r="C2994" s="81" t="s">
        <v>13713</v>
      </c>
      <c r="D2994" s="82" t="s">
        <v>8370</v>
      </c>
      <c r="E2994" s="85" t="s">
        <v>6284</v>
      </c>
      <c r="F2994" s="83">
        <v>8.4600000000000009</v>
      </c>
    </row>
    <row r="2995" spans="2:6" ht="27">
      <c r="B2995" s="81" t="s">
        <v>11154</v>
      </c>
      <c r="C2995" s="81" t="s">
        <v>13714</v>
      </c>
      <c r="D2995" s="82" t="s">
        <v>8371</v>
      </c>
      <c r="E2995" s="85" t="s">
        <v>6462</v>
      </c>
      <c r="F2995" s="83">
        <v>7.72</v>
      </c>
    </row>
    <row r="2996" spans="2:6" ht="27">
      <c r="B2996" s="81" t="s">
        <v>11155</v>
      </c>
      <c r="C2996" s="81" t="s">
        <v>13715</v>
      </c>
      <c r="D2996" s="82" t="s">
        <v>8372</v>
      </c>
      <c r="E2996" s="85" t="s">
        <v>6462</v>
      </c>
      <c r="F2996" s="83">
        <v>7.72</v>
      </c>
    </row>
    <row r="2997" spans="2:6" ht="27">
      <c r="B2997" s="81" t="s">
        <v>11156</v>
      </c>
      <c r="C2997" s="81" t="s">
        <v>13716</v>
      </c>
      <c r="D2997" s="82" t="s">
        <v>8373</v>
      </c>
      <c r="E2997" s="85" t="s">
        <v>6284</v>
      </c>
      <c r="F2997" s="83">
        <v>22.26</v>
      </c>
    </row>
    <row r="2998" spans="2:6" ht="27">
      <c r="B2998" s="81" t="s">
        <v>11157</v>
      </c>
      <c r="C2998" s="81" t="s">
        <v>13717</v>
      </c>
      <c r="D2998" s="82" t="s">
        <v>8374</v>
      </c>
      <c r="E2998" s="85" t="s">
        <v>6284</v>
      </c>
      <c r="F2998" s="83">
        <v>35.26</v>
      </c>
    </row>
    <row r="2999" spans="2:6" ht="27">
      <c r="B2999" s="81" t="s">
        <v>11158</v>
      </c>
      <c r="C2999" s="81" t="s">
        <v>13718</v>
      </c>
      <c r="D2999" s="82" t="s">
        <v>8375</v>
      </c>
      <c r="E2999" s="85" t="s">
        <v>6284</v>
      </c>
      <c r="F2999" s="83">
        <v>23.54</v>
      </c>
    </row>
    <row r="3000" spans="2:6" ht="27">
      <c r="B3000" s="81" t="s">
        <v>11159</v>
      </c>
      <c r="C3000" s="81" t="s">
        <v>13719</v>
      </c>
      <c r="D3000" s="82" t="s">
        <v>8376</v>
      </c>
      <c r="E3000" s="85" t="s">
        <v>6284</v>
      </c>
      <c r="F3000" s="83">
        <v>7.96</v>
      </c>
    </row>
    <row r="3001" spans="2:6" ht="27">
      <c r="B3001" s="81" t="s">
        <v>11160</v>
      </c>
      <c r="C3001" s="81" t="s">
        <v>6590</v>
      </c>
      <c r="D3001" s="82" t="s">
        <v>8377</v>
      </c>
      <c r="E3001" s="85" t="s">
        <v>6284</v>
      </c>
      <c r="F3001" s="83">
        <v>16.850000000000001</v>
      </c>
    </row>
    <row r="3002" spans="2:6" ht="27">
      <c r="B3002" s="81" t="s">
        <v>11161</v>
      </c>
      <c r="C3002" s="81" t="s">
        <v>13720</v>
      </c>
      <c r="D3002" s="82" t="s">
        <v>8378</v>
      </c>
      <c r="E3002" s="85" t="s">
        <v>6284</v>
      </c>
      <c r="F3002" s="83">
        <v>19.27</v>
      </c>
    </row>
    <row r="3003" spans="2:6" ht="27">
      <c r="B3003" s="81" t="s">
        <v>11162</v>
      </c>
      <c r="C3003" s="81" t="s">
        <v>13721</v>
      </c>
      <c r="D3003" s="82" t="s">
        <v>8379</v>
      </c>
      <c r="E3003" s="85" t="s">
        <v>6284</v>
      </c>
      <c r="F3003" s="83">
        <v>14.15</v>
      </c>
    </row>
    <row r="3004" spans="2:6" ht="27">
      <c r="B3004" s="81" t="s">
        <v>11163</v>
      </c>
      <c r="C3004" s="81" t="s">
        <v>13722</v>
      </c>
      <c r="D3004" s="82" t="s">
        <v>8380</v>
      </c>
      <c r="E3004" s="85" t="s">
        <v>6284</v>
      </c>
      <c r="F3004" s="83">
        <v>16.36</v>
      </c>
    </row>
    <row r="3005" spans="2:6" ht="27">
      <c r="B3005" s="81" t="s">
        <v>11164</v>
      </c>
      <c r="C3005" s="81" t="s">
        <v>13723</v>
      </c>
      <c r="D3005" s="82" t="s">
        <v>17235</v>
      </c>
      <c r="E3005" s="85" t="s">
        <v>6284</v>
      </c>
      <c r="F3005" s="83">
        <v>11.97</v>
      </c>
    </row>
    <row r="3006" spans="2:6" ht="27">
      <c r="B3006" s="81" t="s">
        <v>11165</v>
      </c>
      <c r="C3006" s="81" t="s">
        <v>13724</v>
      </c>
      <c r="D3006" s="82" t="s">
        <v>8381</v>
      </c>
      <c r="E3006" s="85" t="s">
        <v>6284</v>
      </c>
      <c r="F3006" s="83">
        <v>19.52</v>
      </c>
    </row>
    <row r="3007" spans="2:6" ht="27">
      <c r="B3007" s="81" t="s">
        <v>11166</v>
      </c>
      <c r="C3007" s="81" t="s">
        <v>6590</v>
      </c>
      <c r="D3007" s="82" t="s">
        <v>8382</v>
      </c>
      <c r="E3007" s="85" t="s">
        <v>6462</v>
      </c>
      <c r="F3007" s="83">
        <v>5.42</v>
      </c>
    </row>
    <row r="3008" spans="2:6" ht="27">
      <c r="B3008" s="81" t="s">
        <v>11167</v>
      </c>
      <c r="C3008" s="81" t="s">
        <v>13725</v>
      </c>
      <c r="D3008" s="82" t="s">
        <v>8383</v>
      </c>
      <c r="E3008" s="85" t="s">
        <v>6284</v>
      </c>
      <c r="F3008" s="83">
        <v>14.65</v>
      </c>
    </row>
    <row r="3009" spans="2:6" ht="27">
      <c r="B3009" s="81" t="s">
        <v>11168</v>
      </c>
      <c r="C3009" s="81" t="s">
        <v>13726</v>
      </c>
      <c r="D3009" s="82" t="s">
        <v>8384</v>
      </c>
      <c r="E3009" s="85" t="s">
        <v>6284</v>
      </c>
      <c r="F3009" s="83">
        <v>14.65</v>
      </c>
    </row>
    <row r="3010" spans="2:6" ht="27">
      <c r="B3010" s="81" t="s">
        <v>11169</v>
      </c>
      <c r="C3010" s="81" t="s">
        <v>13727</v>
      </c>
      <c r="D3010" s="82" t="s">
        <v>8385</v>
      </c>
      <c r="E3010" s="85" t="s">
        <v>6284</v>
      </c>
      <c r="F3010" s="83">
        <v>15.49</v>
      </c>
    </row>
    <row r="3011" spans="2:6" ht="40.5">
      <c r="B3011" s="81" t="s">
        <v>11170</v>
      </c>
      <c r="C3011" s="81" t="s">
        <v>13728</v>
      </c>
      <c r="D3011" s="82" t="s">
        <v>8386</v>
      </c>
      <c r="E3011" s="85" t="s">
        <v>6462</v>
      </c>
      <c r="F3011" s="83">
        <v>4.95</v>
      </c>
    </row>
    <row r="3012" spans="2:6" ht="27">
      <c r="B3012" s="81" t="s">
        <v>11171</v>
      </c>
      <c r="C3012" s="81" t="s">
        <v>13729</v>
      </c>
      <c r="D3012" s="82" t="s">
        <v>8387</v>
      </c>
      <c r="E3012" s="85" t="s">
        <v>6284</v>
      </c>
      <c r="F3012" s="83">
        <v>9.41</v>
      </c>
    </row>
    <row r="3013" spans="2:6" ht="27">
      <c r="B3013" s="81" t="s">
        <v>11172</v>
      </c>
      <c r="C3013" s="81" t="s">
        <v>13730</v>
      </c>
      <c r="D3013" s="82" t="s">
        <v>8388</v>
      </c>
      <c r="E3013" s="85" t="s">
        <v>6284</v>
      </c>
      <c r="F3013" s="83">
        <v>11.18</v>
      </c>
    </row>
    <row r="3014" spans="2:6" ht="27">
      <c r="B3014" s="81" t="s">
        <v>11173</v>
      </c>
      <c r="C3014" s="81" t="s">
        <v>13731</v>
      </c>
      <c r="D3014" s="82" t="s">
        <v>8389</v>
      </c>
      <c r="E3014" s="85" t="s">
        <v>6462</v>
      </c>
      <c r="F3014" s="83">
        <v>12.68</v>
      </c>
    </row>
    <row r="3015" spans="2:6" ht="27">
      <c r="B3015" s="81" t="s">
        <v>16459</v>
      </c>
      <c r="C3015" s="81" t="s">
        <v>6590</v>
      </c>
      <c r="D3015" s="82" t="s">
        <v>16460</v>
      </c>
      <c r="E3015" s="85" t="s">
        <v>6284</v>
      </c>
      <c r="F3015" s="83">
        <v>17.18</v>
      </c>
    </row>
    <row r="3016" spans="2:6" ht="27">
      <c r="B3016" s="81" t="s">
        <v>16461</v>
      </c>
      <c r="C3016" s="81" t="s">
        <v>6590</v>
      </c>
      <c r="D3016" s="82" t="s">
        <v>16462</v>
      </c>
      <c r="E3016" s="85" t="s">
        <v>6284</v>
      </c>
      <c r="F3016" s="83">
        <v>26.49</v>
      </c>
    </row>
    <row r="3017" spans="2:6" ht="27">
      <c r="B3017" s="81" t="s">
        <v>16463</v>
      </c>
      <c r="C3017" s="81" t="s">
        <v>6590</v>
      </c>
      <c r="D3017" s="82" t="s">
        <v>16464</v>
      </c>
      <c r="E3017" s="85" t="s">
        <v>6284</v>
      </c>
      <c r="F3017" s="83">
        <v>23.83</v>
      </c>
    </row>
    <row r="3018" spans="2:6" ht="27">
      <c r="B3018" s="81" t="s">
        <v>16465</v>
      </c>
      <c r="C3018" s="81" t="s">
        <v>6590</v>
      </c>
      <c r="D3018" s="82" t="s">
        <v>16466</v>
      </c>
      <c r="E3018" s="85" t="s">
        <v>6284</v>
      </c>
      <c r="F3018" s="83">
        <v>16.57</v>
      </c>
    </row>
    <row r="3019" spans="2:6">
      <c r="B3019" s="81" t="s">
        <v>16467</v>
      </c>
      <c r="C3019" s="81" t="s">
        <v>6590</v>
      </c>
      <c r="D3019" s="82" t="s">
        <v>16468</v>
      </c>
      <c r="E3019" s="85" t="s">
        <v>6284</v>
      </c>
      <c r="F3019" s="83">
        <v>32.31</v>
      </c>
    </row>
    <row r="3020" spans="2:6" ht="27">
      <c r="B3020" s="81" t="s">
        <v>16469</v>
      </c>
      <c r="C3020" s="81" t="s">
        <v>6590</v>
      </c>
      <c r="D3020" s="82" t="s">
        <v>16470</v>
      </c>
      <c r="E3020" s="85" t="s">
        <v>6284</v>
      </c>
      <c r="F3020" s="83">
        <v>64.400000000000006</v>
      </c>
    </row>
    <row r="3021" spans="2:6">
      <c r="B3021" s="81" t="s">
        <v>11174</v>
      </c>
      <c r="C3021" s="81" t="s">
        <v>13732</v>
      </c>
      <c r="D3021" s="82" t="s">
        <v>8390</v>
      </c>
      <c r="E3021" s="85" t="s">
        <v>6284</v>
      </c>
      <c r="F3021" s="83">
        <v>18.93</v>
      </c>
    </row>
    <row r="3022" spans="2:6">
      <c r="B3022" s="81" t="s">
        <v>11175</v>
      </c>
      <c r="C3022" s="81" t="s">
        <v>13733</v>
      </c>
      <c r="D3022" s="82" t="s">
        <v>8391</v>
      </c>
      <c r="E3022" s="85" t="s">
        <v>6284</v>
      </c>
      <c r="F3022" s="83">
        <v>11.8</v>
      </c>
    </row>
    <row r="3023" spans="2:6" ht="27">
      <c r="B3023" s="81" t="s">
        <v>11178</v>
      </c>
      <c r="C3023" s="81" t="s">
        <v>13736</v>
      </c>
      <c r="D3023" s="82" t="s">
        <v>8392</v>
      </c>
      <c r="E3023" s="85" t="s">
        <v>6284</v>
      </c>
      <c r="F3023" s="83">
        <v>16.27</v>
      </c>
    </row>
    <row r="3024" spans="2:6" ht="27">
      <c r="B3024" s="81" t="s">
        <v>11179</v>
      </c>
      <c r="C3024" s="81" t="s">
        <v>13737</v>
      </c>
      <c r="D3024" s="82" t="s">
        <v>8393</v>
      </c>
      <c r="E3024" s="85" t="s">
        <v>6284</v>
      </c>
      <c r="F3024" s="83">
        <v>22.98</v>
      </c>
    </row>
    <row r="3025" spans="2:6" ht="27">
      <c r="B3025" s="81" t="s">
        <v>11180</v>
      </c>
      <c r="C3025" s="81" t="s">
        <v>13738</v>
      </c>
      <c r="D3025" s="82" t="s">
        <v>8394</v>
      </c>
      <c r="E3025" s="85" t="s">
        <v>6284</v>
      </c>
      <c r="F3025" s="83">
        <v>15.69</v>
      </c>
    </row>
    <row r="3026" spans="2:6" ht="27">
      <c r="B3026" s="81" t="s">
        <v>11181</v>
      </c>
      <c r="C3026" s="81" t="s">
        <v>13739</v>
      </c>
      <c r="D3026" s="82" t="s">
        <v>8395</v>
      </c>
      <c r="E3026" s="85" t="s">
        <v>6284</v>
      </c>
      <c r="F3026" s="83">
        <v>24.33</v>
      </c>
    </row>
    <row r="3027" spans="2:6" ht="27">
      <c r="B3027" s="81" t="s">
        <v>11176</v>
      </c>
      <c r="C3027" s="81" t="s">
        <v>13734</v>
      </c>
      <c r="D3027" s="82" t="s">
        <v>17236</v>
      </c>
      <c r="E3027" s="85" t="s">
        <v>6284</v>
      </c>
      <c r="F3027" s="83">
        <v>14.56</v>
      </c>
    </row>
    <row r="3028" spans="2:6" ht="27">
      <c r="B3028" s="81" t="s">
        <v>11177</v>
      </c>
      <c r="C3028" s="81" t="s">
        <v>13735</v>
      </c>
      <c r="D3028" s="82" t="s">
        <v>17237</v>
      </c>
      <c r="E3028" s="85" t="s">
        <v>6284</v>
      </c>
      <c r="F3028" s="83">
        <v>18.59</v>
      </c>
    </row>
    <row r="3029" spans="2:6" ht="27">
      <c r="B3029" s="81" t="s">
        <v>11182</v>
      </c>
      <c r="C3029" s="81" t="s">
        <v>13740</v>
      </c>
      <c r="D3029" s="82" t="s">
        <v>8396</v>
      </c>
      <c r="E3029" s="85" t="s">
        <v>6462</v>
      </c>
      <c r="F3029" s="83">
        <v>14.76</v>
      </c>
    </row>
    <row r="3030" spans="2:6" ht="27">
      <c r="B3030" s="81" t="s">
        <v>11183</v>
      </c>
      <c r="C3030" s="81" t="s">
        <v>13741</v>
      </c>
      <c r="D3030" s="82" t="s">
        <v>17238</v>
      </c>
      <c r="E3030" s="85" t="s">
        <v>6284</v>
      </c>
      <c r="F3030" s="83">
        <v>22.98</v>
      </c>
    </row>
    <row r="3031" spans="2:6" ht="40.5">
      <c r="B3031" s="81" t="s">
        <v>11184</v>
      </c>
      <c r="C3031" s="81" t="s">
        <v>13742</v>
      </c>
      <c r="D3031" s="82" t="s">
        <v>8397</v>
      </c>
      <c r="E3031" s="85" t="s">
        <v>6284</v>
      </c>
      <c r="F3031" s="83">
        <v>8.81</v>
      </c>
    </row>
    <row r="3032" spans="2:6" ht="27">
      <c r="B3032" s="81" t="s">
        <v>11185</v>
      </c>
      <c r="C3032" s="81" t="s">
        <v>13743</v>
      </c>
      <c r="D3032" s="82" t="s">
        <v>8398</v>
      </c>
      <c r="E3032" s="85" t="s">
        <v>6284</v>
      </c>
      <c r="F3032" s="83">
        <v>17.329999999999998</v>
      </c>
    </row>
    <row r="3033" spans="2:6" ht="27">
      <c r="B3033" s="81" t="s">
        <v>11186</v>
      </c>
      <c r="C3033" s="81" t="s">
        <v>13744</v>
      </c>
      <c r="D3033" s="82" t="s">
        <v>8399</v>
      </c>
      <c r="E3033" s="85" t="s">
        <v>6284</v>
      </c>
      <c r="F3033" s="83">
        <v>11.28</v>
      </c>
    </row>
    <row r="3034" spans="2:6" ht="27">
      <c r="B3034" s="81" t="s">
        <v>11187</v>
      </c>
      <c r="C3034" s="81" t="s">
        <v>13745</v>
      </c>
      <c r="D3034" s="82" t="s">
        <v>8400</v>
      </c>
      <c r="E3034" s="85" t="s">
        <v>6462</v>
      </c>
      <c r="F3034" s="83">
        <v>3.82</v>
      </c>
    </row>
    <row r="3035" spans="2:6" ht="27">
      <c r="B3035" s="81" t="s">
        <v>11188</v>
      </c>
      <c r="C3035" s="81" t="s">
        <v>13746</v>
      </c>
      <c r="D3035" s="82" t="s">
        <v>8401</v>
      </c>
      <c r="E3035" s="85" t="s">
        <v>6284</v>
      </c>
      <c r="F3035" s="83">
        <v>9.8800000000000008</v>
      </c>
    </row>
    <row r="3036" spans="2:6" ht="27">
      <c r="B3036" s="81" t="s">
        <v>11189</v>
      </c>
      <c r="C3036" s="81" t="s">
        <v>13747</v>
      </c>
      <c r="D3036" s="82" t="s">
        <v>8402</v>
      </c>
      <c r="E3036" s="85" t="s">
        <v>6284</v>
      </c>
      <c r="F3036" s="83">
        <v>24.39</v>
      </c>
    </row>
    <row r="3037" spans="2:6" ht="27">
      <c r="B3037" s="81" t="s">
        <v>11190</v>
      </c>
      <c r="C3037" s="81" t="s">
        <v>13748</v>
      </c>
      <c r="D3037" s="82" t="s">
        <v>8403</v>
      </c>
      <c r="E3037" s="85" t="s">
        <v>6284</v>
      </c>
      <c r="F3037" s="83">
        <v>12.89</v>
      </c>
    </row>
    <row r="3038" spans="2:6" ht="27">
      <c r="B3038" s="81" t="s">
        <v>11191</v>
      </c>
      <c r="C3038" s="81" t="s">
        <v>13749</v>
      </c>
      <c r="D3038" s="82" t="s">
        <v>8404</v>
      </c>
      <c r="E3038" s="85" t="s">
        <v>6595</v>
      </c>
      <c r="F3038" s="83">
        <v>171.52</v>
      </c>
    </row>
    <row r="3039" spans="2:6">
      <c r="B3039" s="77" t="s">
        <v>11192</v>
      </c>
      <c r="C3039" s="78" t="s">
        <v>13750</v>
      </c>
      <c r="D3039" s="79" t="s">
        <v>8405</v>
      </c>
      <c r="E3039" s="78" t="s">
        <v>6284</v>
      </c>
      <c r="F3039" s="83">
        <v>13.61</v>
      </c>
    </row>
    <row r="3040" spans="2:6" ht="27">
      <c r="B3040" s="81" t="s">
        <v>11193</v>
      </c>
      <c r="C3040" s="81" t="s">
        <v>13751</v>
      </c>
      <c r="D3040" s="82" t="s">
        <v>8406</v>
      </c>
      <c r="E3040" s="85" t="s">
        <v>6284</v>
      </c>
      <c r="F3040" s="83">
        <v>19.350000000000001</v>
      </c>
    </row>
    <row r="3041" spans="2:6" ht="40.5">
      <c r="B3041" s="81" t="s">
        <v>11194</v>
      </c>
      <c r="C3041" s="81" t="s">
        <v>13752</v>
      </c>
      <c r="D3041" s="82" t="s">
        <v>8407</v>
      </c>
      <c r="E3041" s="85" t="s">
        <v>6284</v>
      </c>
      <c r="F3041" s="83">
        <v>3.87</v>
      </c>
    </row>
    <row r="3042" spans="2:6" ht="27">
      <c r="B3042" s="81" t="s">
        <v>11195</v>
      </c>
      <c r="C3042" s="81" t="s">
        <v>13753</v>
      </c>
      <c r="D3042" s="82" t="s">
        <v>8408</v>
      </c>
      <c r="E3042" s="85" t="s">
        <v>6284</v>
      </c>
      <c r="F3042" s="83">
        <v>4.29</v>
      </c>
    </row>
    <row r="3043" spans="2:6" ht="27">
      <c r="B3043" s="81" t="s">
        <v>11196</v>
      </c>
      <c r="C3043" s="81" t="s">
        <v>13754</v>
      </c>
      <c r="D3043" s="82" t="s">
        <v>8409</v>
      </c>
      <c r="E3043" s="85" t="s">
        <v>6284</v>
      </c>
      <c r="F3043" s="83">
        <v>5.4</v>
      </c>
    </row>
    <row r="3044" spans="2:6">
      <c r="B3044" s="81" t="s">
        <v>16471</v>
      </c>
      <c r="C3044" s="81" t="s">
        <v>6590</v>
      </c>
      <c r="D3044" s="82" t="s">
        <v>16472</v>
      </c>
      <c r="E3044" s="85" t="s">
        <v>6284</v>
      </c>
      <c r="F3044" s="83">
        <v>15.74</v>
      </c>
    </row>
    <row r="3045" spans="2:6" ht="27">
      <c r="B3045" s="81" t="s">
        <v>11197</v>
      </c>
      <c r="C3045" s="81" t="s">
        <v>13755</v>
      </c>
      <c r="D3045" s="82" t="s">
        <v>8410</v>
      </c>
      <c r="E3045" s="85" t="s">
        <v>6284</v>
      </c>
      <c r="F3045" s="83">
        <v>32.78</v>
      </c>
    </row>
    <row r="3046" spans="2:6" ht="27">
      <c r="B3046" s="81" t="s">
        <v>11198</v>
      </c>
      <c r="C3046" s="81" t="s">
        <v>13756</v>
      </c>
      <c r="D3046" s="82" t="s">
        <v>8411</v>
      </c>
      <c r="E3046" s="85" t="s">
        <v>6284</v>
      </c>
      <c r="F3046" s="83">
        <v>32.65</v>
      </c>
    </row>
    <row r="3047" spans="2:6">
      <c r="B3047" s="81">
        <v>351</v>
      </c>
      <c r="C3047" s="81" t="s">
        <v>6590</v>
      </c>
      <c r="D3047" s="82" t="s">
        <v>8412</v>
      </c>
      <c r="E3047" s="85"/>
      <c r="F3047" s="83"/>
    </row>
    <row r="3048" spans="2:6">
      <c r="B3048" s="81" t="s">
        <v>11199</v>
      </c>
      <c r="C3048" s="81" t="s">
        <v>13757</v>
      </c>
      <c r="D3048" s="82" t="s">
        <v>8413</v>
      </c>
      <c r="E3048" s="85" t="s">
        <v>6284</v>
      </c>
      <c r="F3048" s="83">
        <v>6.69</v>
      </c>
    </row>
    <row r="3049" spans="2:6" ht="27">
      <c r="B3049" s="81" t="s">
        <v>11200</v>
      </c>
      <c r="C3049" s="81" t="s">
        <v>13758</v>
      </c>
      <c r="D3049" s="82" t="s">
        <v>8414</v>
      </c>
      <c r="E3049" s="85" t="s">
        <v>6462</v>
      </c>
      <c r="F3049" s="83">
        <v>16.61</v>
      </c>
    </row>
    <row r="3050" spans="2:6">
      <c r="B3050" s="81" t="s">
        <v>11201</v>
      </c>
      <c r="C3050" s="81" t="s">
        <v>13759</v>
      </c>
      <c r="D3050" s="82" t="s">
        <v>8415</v>
      </c>
      <c r="E3050" s="85" t="s">
        <v>6284</v>
      </c>
      <c r="F3050" s="83">
        <v>2.16</v>
      </c>
    </row>
    <row r="3051" spans="2:6" ht="27">
      <c r="B3051" s="81" t="s">
        <v>11202</v>
      </c>
      <c r="C3051" s="81" t="s">
        <v>13760</v>
      </c>
      <c r="D3051" s="82" t="s">
        <v>8416</v>
      </c>
      <c r="E3051" s="85" t="s">
        <v>6462</v>
      </c>
      <c r="F3051" s="83">
        <v>19.97</v>
      </c>
    </row>
    <row r="3052" spans="2:6" ht="27">
      <c r="B3052" s="81" t="s">
        <v>16473</v>
      </c>
      <c r="C3052" s="81" t="s">
        <v>6590</v>
      </c>
      <c r="D3052" s="82" t="s">
        <v>16474</v>
      </c>
      <c r="E3052" s="85" t="s">
        <v>6284</v>
      </c>
      <c r="F3052" s="83">
        <v>32.090000000000003</v>
      </c>
    </row>
    <row r="3053" spans="2:6">
      <c r="B3053" s="81" t="s">
        <v>11203</v>
      </c>
      <c r="C3053" s="81" t="s">
        <v>13761</v>
      </c>
      <c r="D3053" s="82" t="s">
        <v>8417</v>
      </c>
      <c r="E3053" s="85" t="s">
        <v>6284</v>
      </c>
      <c r="F3053" s="83">
        <v>53.91</v>
      </c>
    </row>
    <row r="3054" spans="2:6">
      <c r="B3054" s="81" t="s">
        <v>11204</v>
      </c>
      <c r="C3054" s="81" t="s">
        <v>13762</v>
      </c>
      <c r="D3054" s="82" t="s">
        <v>8418</v>
      </c>
      <c r="E3054" s="85" t="s">
        <v>6284</v>
      </c>
      <c r="F3054" s="83">
        <v>22.23</v>
      </c>
    </row>
    <row r="3055" spans="2:6">
      <c r="B3055" s="81" t="s">
        <v>11205</v>
      </c>
      <c r="C3055" s="81" t="s">
        <v>13763</v>
      </c>
      <c r="D3055" s="82" t="s">
        <v>8419</v>
      </c>
      <c r="E3055" s="85" t="s">
        <v>6284</v>
      </c>
      <c r="F3055" s="83">
        <v>24</v>
      </c>
    </row>
    <row r="3056" spans="2:6">
      <c r="B3056" s="81" t="s">
        <v>11206</v>
      </c>
      <c r="C3056" s="81" t="s">
        <v>13764</v>
      </c>
      <c r="D3056" s="82" t="s">
        <v>8420</v>
      </c>
      <c r="E3056" s="85" t="s">
        <v>6284</v>
      </c>
      <c r="F3056" s="83">
        <v>25.78</v>
      </c>
    </row>
    <row r="3057" spans="2:6">
      <c r="B3057" s="81" t="s">
        <v>11207</v>
      </c>
      <c r="C3057" s="81" t="s">
        <v>13765</v>
      </c>
      <c r="D3057" s="82" t="s">
        <v>8421</v>
      </c>
      <c r="E3057" s="85" t="s">
        <v>6284</v>
      </c>
      <c r="F3057" s="83">
        <v>35.380000000000003</v>
      </c>
    </row>
    <row r="3058" spans="2:6" ht="27">
      <c r="B3058" s="81" t="s">
        <v>11208</v>
      </c>
      <c r="C3058" s="81" t="s">
        <v>13766</v>
      </c>
      <c r="D3058" s="82" t="s">
        <v>8422</v>
      </c>
      <c r="E3058" s="85" t="s">
        <v>6462</v>
      </c>
      <c r="F3058" s="83">
        <v>99.77</v>
      </c>
    </row>
    <row r="3059" spans="2:6" ht="27">
      <c r="B3059" s="81" t="s">
        <v>11209</v>
      </c>
      <c r="C3059" s="81" t="s">
        <v>13767</v>
      </c>
      <c r="D3059" s="82" t="s">
        <v>8423</v>
      </c>
      <c r="E3059" s="85" t="s">
        <v>6462</v>
      </c>
      <c r="F3059" s="83">
        <v>8.16</v>
      </c>
    </row>
    <row r="3060" spans="2:6" ht="27">
      <c r="B3060" s="81" t="s">
        <v>11210</v>
      </c>
      <c r="C3060" s="81" t="s">
        <v>13768</v>
      </c>
      <c r="D3060" s="82" t="s">
        <v>8424</v>
      </c>
      <c r="E3060" s="85" t="s">
        <v>6284</v>
      </c>
      <c r="F3060" s="83">
        <v>75.400000000000006</v>
      </c>
    </row>
    <row r="3061" spans="2:6" ht="27">
      <c r="B3061" s="81" t="s">
        <v>11211</v>
      </c>
      <c r="C3061" s="81" t="s">
        <v>13769</v>
      </c>
      <c r="D3061" s="82" t="s">
        <v>8425</v>
      </c>
      <c r="E3061" s="85" t="s">
        <v>6284</v>
      </c>
      <c r="F3061" s="83">
        <v>79.62</v>
      </c>
    </row>
    <row r="3062" spans="2:6" ht="27">
      <c r="B3062" s="81" t="s">
        <v>11212</v>
      </c>
      <c r="C3062" s="81" t="s">
        <v>13770</v>
      </c>
      <c r="D3062" s="82" t="s">
        <v>8426</v>
      </c>
      <c r="E3062" s="85" t="s">
        <v>6284</v>
      </c>
      <c r="F3062" s="83">
        <v>82.31</v>
      </c>
    </row>
    <row r="3063" spans="2:6" ht="27">
      <c r="B3063" s="81" t="s">
        <v>11213</v>
      </c>
      <c r="C3063" s="81" t="s">
        <v>13771</v>
      </c>
      <c r="D3063" s="82" t="s">
        <v>8427</v>
      </c>
      <c r="E3063" s="85" t="s">
        <v>6284</v>
      </c>
      <c r="F3063" s="83">
        <v>85.76</v>
      </c>
    </row>
    <row r="3064" spans="2:6" ht="27">
      <c r="B3064" s="81" t="s">
        <v>11214</v>
      </c>
      <c r="C3064" s="81" t="s">
        <v>13772</v>
      </c>
      <c r="D3064" s="82" t="s">
        <v>8428</v>
      </c>
      <c r="E3064" s="85" t="s">
        <v>6284</v>
      </c>
      <c r="F3064" s="83">
        <v>86.68</v>
      </c>
    </row>
    <row r="3065" spans="2:6">
      <c r="B3065" s="81" t="s">
        <v>11215</v>
      </c>
      <c r="C3065" s="81" t="s">
        <v>13773</v>
      </c>
      <c r="D3065" s="82" t="s">
        <v>8429</v>
      </c>
      <c r="E3065" s="85" t="s">
        <v>6284</v>
      </c>
      <c r="F3065" s="83">
        <v>33.68</v>
      </c>
    </row>
    <row r="3066" spans="2:6">
      <c r="B3066" s="81" t="s">
        <v>11216</v>
      </c>
      <c r="C3066" s="81" t="s">
        <v>13774</v>
      </c>
      <c r="D3066" s="82" t="s">
        <v>8430</v>
      </c>
      <c r="E3066" s="85" t="s">
        <v>6284</v>
      </c>
      <c r="F3066" s="83">
        <v>37.33</v>
      </c>
    </row>
    <row r="3067" spans="2:6" ht="27">
      <c r="B3067" s="81" t="s">
        <v>11217</v>
      </c>
      <c r="C3067" s="81" t="s">
        <v>13775</v>
      </c>
      <c r="D3067" s="82" t="s">
        <v>8431</v>
      </c>
      <c r="E3067" s="85" t="s">
        <v>6284</v>
      </c>
      <c r="F3067" s="83">
        <v>71.92</v>
      </c>
    </row>
    <row r="3068" spans="2:6" ht="27">
      <c r="B3068" s="81" t="s">
        <v>11218</v>
      </c>
      <c r="C3068" s="81" t="s">
        <v>13776</v>
      </c>
      <c r="D3068" s="82" t="s">
        <v>8432</v>
      </c>
      <c r="E3068" s="85" t="s">
        <v>6284</v>
      </c>
      <c r="F3068" s="83">
        <v>72.540000000000006</v>
      </c>
    </row>
    <row r="3069" spans="2:6" ht="27">
      <c r="B3069" s="81" t="s">
        <v>11219</v>
      </c>
      <c r="C3069" s="81" t="s">
        <v>13777</v>
      </c>
      <c r="D3069" s="82" t="s">
        <v>8433</v>
      </c>
      <c r="E3069" s="85" t="s">
        <v>6284</v>
      </c>
      <c r="F3069" s="83">
        <v>72.8</v>
      </c>
    </row>
    <row r="3070" spans="2:6">
      <c r="B3070" s="81" t="s">
        <v>11220</v>
      </c>
      <c r="C3070" s="81" t="s">
        <v>13778</v>
      </c>
      <c r="D3070" s="82" t="s">
        <v>8434</v>
      </c>
      <c r="E3070" s="85" t="s">
        <v>6284</v>
      </c>
      <c r="F3070" s="83">
        <v>47.31</v>
      </c>
    </row>
    <row r="3071" spans="2:6" ht="25.5">
      <c r="B3071" s="77" t="s">
        <v>11221</v>
      </c>
      <c r="C3071" s="78" t="s">
        <v>13779</v>
      </c>
      <c r="D3071" s="79" t="s">
        <v>8435</v>
      </c>
      <c r="E3071" s="78" t="s">
        <v>6284</v>
      </c>
      <c r="F3071" s="83">
        <v>75.38</v>
      </c>
    </row>
    <row r="3072" spans="2:6">
      <c r="B3072" s="81" t="s">
        <v>11222</v>
      </c>
      <c r="C3072" s="81" t="s">
        <v>13780</v>
      </c>
      <c r="D3072" s="82" t="s">
        <v>8436</v>
      </c>
      <c r="E3072" s="85" t="s">
        <v>6284</v>
      </c>
      <c r="F3072" s="83">
        <v>23</v>
      </c>
    </row>
    <row r="3073" spans="2:6" ht="27">
      <c r="B3073" s="81" t="s">
        <v>11223</v>
      </c>
      <c r="C3073" s="81" t="s">
        <v>13781</v>
      </c>
      <c r="D3073" s="82" t="s">
        <v>8437</v>
      </c>
      <c r="E3073" s="85" t="s">
        <v>6284</v>
      </c>
      <c r="F3073" s="83">
        <v>80.819999999999993</v>
      </c>
    </row>
    <row r="3074" spans="2:6" ht="27">
      <c r="B3074" s="81" t="s">
        <v>11224</v>
      </c>
      <c r="C3074" s="81" t="s">
        <v>13782</v>
      </c>
      <c r="D3074" s="82" t="s">
        <v>8438</v>
      </c>
      <c r="E3074" s="85" t="s">
        <v>6284</v>
      </c>
      <c r="F3074" s="83">
        <v>29.13</v>
      </c>
    </row>
    <row r="3075" spans="2:6" ht="27">
      <c r="B3075" s="81" t="s">
        <v>11225</v>
      </c>
      <c r="C3075" s="81" t="s">
        <v>13783</v>
      </c>
      <c r="D3075" s="82" t="s">
        <v>8439</v>
      </c>
      <c r="E3075" s="85" t="s">
        <v>6284</v>
      </c>
      <c r="F3075" s="83">
        <v>34.159999999999997</v>
      </c>
    </row>
    <row r="3076" spans="2:6" ht="27">
      <c r="B3076" s="81" t="s">
        <v>11226</v>
      </c>
      <c r="C3076" s="81" t="s">
        <v>13784</v>
      </c>
      <c r="D3076" s="82" t="s">
        <v>8440</v>
      </c>
      <c r="E3076" s="85" t="s">
        <v>6284</v>
      </c>
      <c r="F3076" s="83">
        <v>33.39</v>
      </c>
    </row>
    <row r="3077" spans="2:6" ht="27">
      <c r="B3077" s="81" t="s">
        <v>11227</v>
      </c>
      <c r="C3077" s="81" t="s">
        <v>13785</v>
      </c>
      <c r="D3077" s="82" t="s">
        <v>8441</v>
      </c>
      <c r="E3077" s="85" t="s">
        <v>6284</v>
      </c>
      <c r="F3077" s="83">
        <v>35.28</v>
      </c>
    </row>
    <row r="3078" spans="2:6" ht="27">
      <c r="B3078" s="81" t="s">
        <v>11228</v>
      </c>
      <c r="C3078" s="81" t="s">
        <v>13786</v>
      </c>
      <c r="D3078" s="82" t="s">
        <v>8442</v>
      </c>
      <c r="E3078" s="85" t="s">
        <v>6284</v>
      </c>
      <c r="F3078" s="83">
        <v>37.54</v>
      </c>
    </row>
    <row r="3079" spans="2:6" ht="27">
      <c r="B3079" s="81" t="s">
        <v>11229</v>
      </c>
      <c r="C3079" s="81" t="s">
        <v>13787</v>
      </c>
      <c r="D3079" s="82" t="s">
        <v>8443</v>
      </c>
      <c r="E3079" s="85" t="s">
        <v>6284</v>
      </c>
      <c r="F3079" s="83">
        <v>36.770000000000003</v>
      </c>
    </row>
    <row r="3080" spans="2:6" ht="27">
      <c r="B3080" s="81" t="s">
        <v>11230</v>
      </c>
      <c r="C3080" s="81" t="s">
        <v>13788</v>
      </c>
      <c r="D3080" s="82" t="s">
        <v>8444</v>
      </c>
      <c r="E3080" s="85" t="s">
        <v>6284</v>
      </c>
      <c r="F3080" s="83">
        <v>38.659999999999997</v>
      </c>
    </row>
    <row r="3081" spans="2:6" ht="27">
      <c r="B3081" s="81" t="s">
        <v>11231</v>
      </c>
      <c r="C3081" s="81" t="s">
        <v>13789</v>
      </c>
      <c r="D3081" s="82" t="s">
        <v>8445</v>
      </c>
      <c r="E3081" s="85" t="s">
        <v>6284</v>
      </c>
      <c r="F3081" s="83">
        <v>47.82</v>
      </c>
    </row>
    <row r="3082" spans="2:6" ht="38.25">
      <c r="B3082" s="77" t="s">
        <v>11232</v>
      </c>
      <c r="C3082" s="78" t="s">
        <v>13790</v>
      </c>
      <c r="D3082" s="79" t="s">
        <v>8446</v>
      </c>
      <c r="E3082" s="78" t="s">
        <v>6284</v>
      </c>
      <c r="F3082" s="83">
        <v>30.31</v>
      </c>
    </row>
    <row r="3083" spans="2:6" ht="27">
      <c r="B3083" s="81" t="s">
        <v>11233</v>
      </c>
      <c r="C3083" s="81" t="s">
        <v>13791</v>
      </c>
      <c r="D3083" s="82" t="s">
        <v>8447</v>
      </c>
      <c r="E3083" s="85" t="s">
        <v>6284</v>
      </c>
      <c r="F3083" s="83">
        <v>26.03</v>
      </c>
    </row>
    <row r="3084" spans="2:6" ht="27">
      <c r="B3084" s="81" t="s">
        <v>11234</v>
      </c>
      <c r="C3084" s="81" t="s">
        <v>13792</v>
      </c>
      <c r="D3084" s="82" t="s">
        <v>8448</v>
      </c>
      <c r="E3084" s="85" t="s">
        <v>6284</v>
      </c>
      <c r="F3084" s="83">
        <v>35.58</v>
      </c>
    </row>
    <row r="3085" spans="2:6" ht="27">
      <c r="B3085" s="81" t="s">
        <v>11235</v>
      </c>
      <c r="C3085" s="81" t="s">
        <v>13793</v>
      </c>
      <c r="D3085" s="82" t="s">
        <v>8449</v>
      </c>
      <c r="E3085" s="85" t="s">
        <v>6284</v>
      </c>
      <c r="F3085" s="83">
        <v>34.81</v>
      </c>
    </row>
    <row r="3086" spans="2:6" ht="27">
      <c r="B3086" s="81" t="s">
        <v>11236</v>
      </c>
      <c r="C3086" s="81" t="s">
        <v>13794</v>
      </c>
      <c r="D3086" s="82" t="s">
        <v>8450</v>
      </c>
      <c r="E3086" s="85" t="s">
        <v>6284</v>
      </c>
      <c r="F3086" s="83">
        <v>36.700000000000003</v>
      </c>
    </row>
    <row r="3087" spans="2:6" ht="27">
      <c r="B3087" s="81" t="s">
        <v>11237</v>
      </c>
      <c r="C3087" s="81" t="s">
        <v>13795</v>
      </c>
      <c r="D3087" s="82" t="s">
        <v>8451</v>
      </c>
      <c r="E3087" s="85" t="s">
        <v>6284</v>
      </c>
      <c r="F3087" s="83">
        <v>27.8</v>
      </c>
    </row>
    <row r="3088" spans="2:6" ht="27">
      <c r="B3088" s="81" t="s">
        <v>11238</v>
      </c>
      <c r="C3088" s="81" t="s">
        <v>13796</v>
      </c>
      <c r="D3088" s="82" t="s">
        <v>8452</v>
      </c>
      <c r="E3088" s="85" t="s">
        <v>6284</v>
      </c>
      <c r="F3088" s="83">
        <v>38.74</v>
      </c>
    </row>
    <row r="3089" spans="2:6" ht="27">
      <c r="B3089" s="81" t="s">
        <v>11239</v>
      </c>
      <c r="C3089" s="81" t="s">
        <v>13797</v>
      </c>
      <c r="D3089" s="82" t="s">
        <v>8453</v>
      </c>
      <c r="E3089" s="85" t="s">
        <v>6284</v>
      </c>
      <c r="F3089" s="83">
        <v>37.97</v>
      </c>
    </row>
    <row r="3090" spans="2:6" ht="27">
      <c r="B3090" s="81" t="s">
        <v>11240</v>
      </c>
      <c r="C3090" s="81" t="s">
        <v>13798</v>
      </c>
      <c r="D3090" s="82" t="s">
        <v>8454</v>
      </c>
      <c r="E3090" s="85" t="s">
        <v>6284</v>
      </c>
      <c r="F3090" s="83">
        <v>39.86</v>
      </c>
    </row>
    <row r="3091" spans="2:6" ht="27">
      <c r="B3091" s="81" t="s">
        <v>11241</v>
      </c>
      <c r="C3091" s="81" t="s">
        <v>13799</v>
      </c>
      <c r="D3091" s="82" t="s">
        <v>8455</v>
      </c>
      <c r="E3091" s="85" t="s">
        <v>6284</v>
      </c>
      <c r="F3091" s="83">
        <v>29.58</v>
      </c>
    </row>
    <row r="3092" spans="2:6" ht="27">
      <c r="B3092" s="81" t="s">
        <v>11242</v>
      </c>
      <c r="C3092" s="81" t="s">
        <v>13800</v>
      </c>
      <c r="D3092" s="82" t="s">
        <v>8456</v>
      </c>
      <c r="E3092" s="85" t="s">
        <v>6284</v>
      </c>
      <c r="F3092" s="83">
        <v>50.19</v>
      </c>
    </row>
    <row r="3093" spans="2:6" ht="27">
      <c r="B3093" s="81" t="s">
        <v>11243</v>
      </c>
      <c r="C3093" s="81" t="s">
        <v>13801</v>
      </c>
      <c r="D3093" s="82" t="s">
        <v>8457</v>
      </c>
      <c r="E3093" s="85" t="s">
        <v>6284</v>
      </c>
      <c r="F3093" s="83">
        <v>40.5</v>
      </c>
    </row>
    <row r="3094" spans="2:6" ht="40.5">
      <c r="B3094" s="81" t="s">
        <v>11244</v>
      </c>
      <c r="C3094" s="81" t="s">
        <v>13802</v>
      </c>
      <c r="D3094" s="82" t="s">
        <v>8458</v>
      </c>
      <c r="E3094" s="85" t="s">
        <v>6284</v>
      </c>
      <c r="F3094" s="83">
        <v>51.41</v>
      </c>
    </row>
    <row r="3095" spans="2:6">
      <c r="B3095" s="81" t="s">
        <v>11245</v>
      </c>
      <c r="C3095" s="81" t="s">
        <v>13803</v>
      </c>
      <c r="D3095" s="82" t="s">
        <v>8459</v>
      </c>
      <c r="E3095" s="85" t="s">
        <v>25</v>
      </c>
      <c r="F3095" s="83">
        <v>2233.15</v>
      </c>
    </row>
    <row r="3096" spans="2:6" ht="40.5">
      <c r="B3096" s="81" t="s">
        <v>11246</v>
      </c>
      <c r="C3096" s="81" t="s">
        <v>6590</v>
      </c>
      <c r="D3096" s="82" t="s">
        <v>8460</v>
      </c>
      <c r="E3096" s="85" t="s">
        <v>6284</v>
      </c>
      <c r="F3096" s="83">
        <v>33.68</v>
      </c>
    </row>
    <row r="3097" spans="2:6" ht="38.25">
      <c r="B3097" s="77" t="s">
        <v>11247</v>
      </c>
      <c r="C3097" s="78" t="s">
        <v>13804</v>
      </c>
      <c r="D3097" s="79" t="s">
        <v>8461</v>
      </c>
      <c r="E3097" s="78" t="s">
        <v>6284</v>
      </c>
      <c r="F3097" s="83">
        <v>52.63</v>
      </c>
    </row>
    <row r="3098" spans="2:6" ht="40.5">
      <c r="B3098" s="81" t="s">
        <v>11248</v>
      </c>
      <c r="C3098" s="81" t="s">
        <v>6590</v>
      </c>
      <c r="D3098" s="82" t="s">
        <v>8462</v>
      </c>
      <c r="E3098" s="85" t="s">
        <v>6284</v>
      </c>
      <c r="F3098" s="83">
        <v>74.709999999999994</v>
      </c>
    </row>
    <row r="3099" spans="2:6" ht="40.5">
      <c r="B3099" s="81" t="s">
        <v>11249</v>
      </c>
      <c r="C3099" s="81" t="s">
        <v>6590</v>
      </c>
      <c r="D3099" s="82" t="s">
        <v>8463</v>
      </c>
      <c r="E3099" s="85" t="s">
        <v>6284</v>
      </c>
      <c r="F3099" s="83">
        <v>80.94</v>
      </c>
    </row>
    <row r="3100" spans="2:6" ht="40.5">
      <c r="B3100" s="81" t="s">
        <v>11250</v>
      </c>
      <c r="C3100" s="81" t="s">
        <v>6590</v>
      </c>
      <c r="D3100" s="82" t="s">
        <v>8464</v>
      </c>
      <c r="E3100" s="85" t="s">
        <v>6284</v>
      </c>
      <c r="F3100" s="83">
        <v>59.24</v>
      </c>
    </row>
    <row r="3101" spans="2:6" ht="40.5">
      <c r="B3101" s="81" t="s">
        <v>11251</v>
      </c>
      <c r="C3101" s="81" t="s">
        <v>6590</v>
      </c>
      <c r="D3101" s="82" t="s">
        <v>8465</v>
      </c>
      <c r="E3101" s="85" t="s">
        <v>6284</v>
      </c>
      <c r="F3101" s="83">
        <v>38.22</v>
      </c>
    </row>
    <row r="3102" spans="2:6" ht="40.5">
      <c r="B3102" s="81" t="s">
        <v>11252</v>
      </c>
      <c r="C3102" s="81" t="s">
        <v>13805</v>
      </c>
      <c r="D3102" s="82" t="s">
        <v>8466</v>
      </c>
      <c r="E3102" s="85" t="s">
        <v>6284</v>
      </c>
      <c r="F3102" s="83">
        <v>113.82</v>
      </c>
    </row>
    <row r="3103" spans="2:6" ht="27">
      <c r="B3103" s="81" t="s">
        <v>11253</v>
      </c>
      <c r="C3103" s="81" t="s">
        <v>13806</v>
      </c>
      <c r="D3103" s="82" t="s">
        <v>8467</v>
      </c>
      <c r="E3103" s="85" t="s">
        <v>6284</v>
      </c>
      <c r="F3103" s="83">
        <v>60.77</v>
      </c>
    </row>
    <row r="3104" spans="2:6" ht="27">
      <c r="B3104" s="81" t="s">
        <v>11254</v>
      </c>
      <c r="C3104" s="81" t="s">
        <v>13807</v>
      </c>
      <c r="D3104" s="82" t="s">
        <v>8468</v>
      </c>
      <c r="E3104" s="85" t="s">
        <v>6284</v>
      </c>
      <c r="F3104" s="83">
        <v>60.77</v>
      </c>
    </row>
    <row r="3105" spans="2:6" ht="27">
      <c r="B3105" s="81" t="s">
        <v>11255</v>
      </c>
      <c r="C3105" s="81" t="s">
        <v>13808</v>
      </c>
      <c r="D3105" s="82" t="s">
        <v>8469</v>
      </c>
      <c r="E3105" s="85" t="s">
        <v>6284</v>
      </c>
      <c r="F3105" s="83">
        <v>96.5</v>
      </c>
    </row>
    <row r="3106" spans="2:6" ht="27">
      <c r="B3106" s="81" t="s">
        <v>11256</v>
      </c>
      <c r="C3106" s="81" t="s">
        <v>13809</v>
      </c>
      <c r="D3106" s="82" t="s">
        <v>8470</v>
      </c>
      <c r="E3106" s="85" t="s">
        <v>6284</v>
      </c>
      <c r="F3106" s="83">
        <v>94.81</v>
      </c>
    </row>
    <row r="3107" spans="2:6" ht="27">
      <c r="B3107" s="81" t="s">
        <v>11257</v>
      </c>
      <c r="C3107" s="81" t="s">
        <v>13810</v>
      </c>
      <c r="D3107" s="82" t="s">
        <v>8471</v>
      </c>
      <c r="E3107" s="85" t="s">
        <v>6284</v>
      </c>
      <c r="F3107" s="83">
        <v>75.459999999999994</v>
      </c>
    </row>
    <row r="3108" spans="2:6" ht="27">
      <c r="B3108" s="81" t="s">
        <v>11258</v>
      </c>
      <c r="C3108" s="81" t="s">
        <v>13811</v>
      </c>
      <c r="D3108" s="82" t="s">
        <v>8472</v>
      </c>
      <c r="E3108" s="85" t="s">
        <v>6284</v>
      </c>
      <c r="F3108" s="83">
        <v>73.77</v>
      </c>
    </row>
    <row r="3109" spans="2:6" ht="40.5">
      <c r="B3109" s="81" t="s">
        <v>11259</v>
      </c>
      <c r="C3109" s="81" t="s">
        <v>13812</v>
      </c>
      <c r="D3109" s="82" t="s">
        <v>8473</v>
      </c>
      <c r="E3109" s="85" t="s">
        <v>6284</v>
      </c>
      <c r="F3109" s="83">
        <v>77.31</v>
      </c>
    </row>
    <row r="3110" spans="2:6" ht="40.5">
      <c r="B3110" s="77" t="s">
        <v>11260</v>
      </c>
      <c r="C3110" s="85" t="s">
        <v>13813</v>
      </c>
      <c r="D3110" s="84" t="s">
        <v>8474</v>
      </c>
      <c r="E3110" s="85" t="s">
        <v>6284</v>
      </c>
      <c r="F3110" s="86">
        <v>65.349999999999994</v>
      </c>
    </row>
    <row r="3111" spans="2:6" ht="27">
      <c r="B3111" s="81" t="s">
        <v>11261</v>
      </c>
      <c r="C3111" s="85" t="s">
        <v>13814</v>
      </c>
      <c r="D3111" s="82" t="s">
        <v>8475</v>
      </c>
      <c r="E3111" s="85" t="s">
        <v>6284</v>
      </c>
      <c r="F3111" s="86">
        <v>189.06</v>
      </c>
    </row>
    <row r="3112" spans="2:6" ht="27">
      <c r="B3112" s="81" t="s">
        <v>11262</v>
      </c>
      <c r="C3112" s="85" t="s">
        <v>13815</v>
      </c>
      <c r="D3112" s="82" t="s">
        <v>8476</v>
      </c>
      <c r="E3112" s="85" t="s">
        <v>6284</v>
      </c>
      <c r="F3112" s="86">
        <v>189.06</v>
      </c>
    </row>
    <row r="3113" spans="2:6" ht="27">
      <c r="B3113" s="81" t="s">
        <v>11263</v>
      </c>
      <c r="C3113" s="85" t="s">
        <v>13816</v>
      </c>
      <c r="D3113" s="82" t="s">
        <v>8477</v>
      </c>
      <c r="E3113" s="85" t="s">
        <v>6284</v>
      </c>
      <c r="F3113" s="86">
        <v>124.05</v>
      </c>
    </row>
    <row r="3114" spans="2:6" ht="27">
      <c r="B3114" s="81" t="s">
        <v>11264</v>
      </c>
      <c r="C3114" s="85" t="s">
        <v>13817</v>
      </c>
      <c r="D3114" s="82" t="s">
        <v>8478</v>
      </c>
      <c r="E3114" s="85" t="s">
        <v>6284</v>
      </c>
      <c r="F3114" s="86">
        <v>124.05</v>
      </c>
    </row>
    <row r="3115" spans="2:6" ht="27">
      <c r="B3115" s="81" t="s">
        <v>11265</v>
      </c>
      <c r="C3115" s="85" t="s">
        <v>13818</v>
      </c>
      <c r="D3115" s="82" t="s">
        <v>8479</v>
      </c>
      <c r="E3115" s="85" t="s">
        <v>6284</v>
      </c>
      <c r="F3115" s="86">
        <v>189.06</v>
      </c>
    </row>
    <row r="3116" spans="2:6" ht="27">
      <c r="B3116" s="81" t="s">
        <v>11266</v>
      </c>
      <c r="C3116" s="85" t="s">
        <v>13819</v>
      </c>
      <c r="D3116" s="82" t="s">
        <v>8480</v>
      </c>
      <c r="E3116" s="85" t="s">
        <v>6284</v>
      </c>
      <c r="F3116" s="86">
        <v>189.06</v>
      </c>
    </row>
    <row r="3117" spans="2:6" ht="27">
      <c r="B3117" s="81" t="s">
        <v>11267</v>
      </c>
      <c r="C3117" s="85" t="s">
        <v>13820</v>
      </c>
      <c r="D3117" s="82" t="s">
        <v>8481</v>
      </c>
      <c r="E3117" s="85" t="s">
        <v>6284</v>
      </c>
      <c r="F3117" s="86">
        <v>124.05</v>
      </c>
    </row>
    <row r="3118" spans="2:6" ht="27">
      <c r="B3118" s="81" t="s">
        <v>11268</v>
      </c>
      <c r="C3118" s="85" t="s">
        <v>13821</v>
      </c>
      <c r="D3118" s="82" t="s">
        <v>8482</v>
      </c>
      <c r="E3118" s="85" t="s">
        <v>6284</v>
      </c>
      <c r="F3118" s="86">
        <v>124.05</v>
      </c>
    </row>
    <row r="3119" spans="2:6" ht="40.5">
      <c r="B3119" s="81" t="s">
        <v>11269</v>
      </c>
      <c r="C3119" s="85" t="s">
        <v>13822</v>
      </c>
      <c r="D3119" s="82" t="s">
        <v>8483</v>
      </c>
      <c r="E3119" s="85" t="s">
        <v>6284</v>
      </c>
      <c r="F3119" s="86">
        <v>67.05</v>
      </c>
    </row>
    <row r="3120" spans="2:6" ht="40.5">
      <c r="B3120" s="81" t="s">
        <v>11270</v>
      </c>
      <c r="C3120" s="85" t="s">
        <v>13823</v>
      </c>
      <c r="D3120" s="82" t="s">
        <v>8484</v>
      </c>
      <c r="E3120" s="85" t="s">
        <v>6284</v>
      </c>
      <c r="F3120" s="86">
        <v>67.05</v>
      </c>
    </row>
    <row r="3121" spans="2:6">
      <c r="B3121" s="81" t="s">
        <v>11271</v>
      </c>
      <c r="C3121" s="85" t="s">
        <v>13824</v>
      </c>
      <c r="D3121" s="82" t="s">
        <v>8485</v>
      </c>
      <c r="E3121" s="85" t="s">
        <v>6284</v>
      </c>
      <c r="F3121" s="86">
        <v>207.16</v>
      </c>
    </row>
    <row r="3122" spans="2:6">
      <c r="B3122" s="81" t="s">
        <v>11272</v>
      </c>
      <c r="C3122" s="85" t="s">
        <v>13825</v>
      </c>
      <c r="D3122" s="82" t="s">
        <v>8486</v>
      </c>
      <c r="E3122" s="85" t="s">
        <v>6284</v>
      </c>
      <c r="F3122" s="86">
        <v>48.02</v>
      </c>
    </row>
    <row r="3123" spans="2:6">
      <c r="B3123" s="81" t="s">
        <v>11273</v>
      </c>
      <c r="C3123" s="85" t="s">
        <v>13826</v>
      </c>
      <c r="D3123" s="82" t="s">
        <v>8487</v>
      </c>
      <c r="E3123" s="85" t="s">
        <v>6284</v>
      </c>
      <c r="F3123" s="86">
        <v>50.7</v>
      </c>
    </row>
    <row r="3124" spans="2:6">
      <c r="B3124" s="81" t="s">
        <v>11274</v>
      </c>
      <c r="C3124" s="85" t="s">
        <v>13827</v>
      </c>
      <c r="D3124" s="82" t="s">
        <v>8488</v>
      </c>
      <c r="E3124" s="85" t="s">
        <v>6284</v>
      </c>
      <c r="F3124" s="86">
        <v>14.5</v>
      </c>
    </row>
    <row r="3125" spans="2:6">
      <c r="B3125" s="81" t="s">
        <v>11275</v>
      </c>
      <c r="C3125" s="85" t="s">
        <v>13828</v>
      </c>
      <c r="D3125" s="82" t="s">
        <v>8489</v>
      </c>
      <c r="E3125" s="85" t="s">
        <v>6284</v>
      </c>
      <c r="F3125" s="86">
        <v>30</v>
      </c>
    </row>
    <row r="3126" spans="2:6">
      <c r="B3126" s="81" t="s">
        <v>11276</v>
      </c>
      <c r="C3126" s="85" t="s">
        <v>13829</v>
      </c>
      <c r="D3126" s="82" t="s">
        <v>8490</v>
      </c>
      <c r="E3126" s="85" t="s">
        <v>6284</v>
      </c>
      <c r="F3126" s="86">
        <v>23.97</v>
      </c>
    </row>
    <row r="3127" spans="2:6">
      <c r="B3127" s="81" t="s">
        <v>11277</v>
      </c>
      <c r="C3127" s="85" t="s">
        <v>13830</v>
      </c>
      <c r="D3127" s="82" t="s">
        <v>8491</v>
      </c>
      <c r="E3127" s="85" t="s">
        <v>6284</v>
      </c>
      <c r="F3127" s="86">
        <v>15.16</v>
      </c>
    </row>
    <row r="3128" spans="2:6">
      <c r="B3128" s="81" t="s">
        <v>11278</v>
      </c>
      <c r="C3128" s="85" t="s">
        <v>13831</v>
      </c>
      <c r="D3128" s="82" t="s">
        <v>8492</v>
      </c>
      <c r="E3128" s="85" t="s">
        <v>6284</v>
      </c>
      <c r="F3128" s="86">
        <v>38.86</v>
      </c>
    </row>
    <row r="3129" spans="2:6">
      <c r="B3129" s="81" t="s">
        <v>11279</v>
      </c>
      <c r="C3129" s="85" t="s">
        <v>13832</v>
      </c>
      <c r="D3129" s="82" t="s">
        <v>8493</v>
      </c>
      <c r="E3129" s="85" t="s">
        <v>6284</v>
      </c>
      <c r="F3129" s="86">
        <v>27.06</v>
      </c>
    </row>
    <row r="3130" spans="2:6" ht="27">
      <c r="B3130" s="81" t="s">
        <v>11280</v>
      </c>
      <c r="C3130" s="85" t="s">
        <v>13833</v>
      </c>
      <c r="D3130" s="82" t="s">
        <v>8494</v>
      </c>
      <c r="E3130" s="85" t="s">
        <v>6284</v>
      </c>
      <c r="F3130" s="86">
        <v>36.729999999999997</v>
      </c>
    </row>
    <row r="3131" spans="2:6" ht="27">
      <c r="B3131" s="81" t="s">
        <v>11281</v>
      </c>
      <c r="C3131" s="85" t="s">
        <v>13834</v>
      </c>
      <c r="D3131" s="82" t="s">
        <v>8495</v>
      </c>
      <c r="E3131" s="85" t="s">
        <v>6284</v>
      </c>
      <c r="F3131" s="86">
        <v>37.47</v>
      </c>
    </row>
    <row r="3132" spans="2:6" ht="27">
      <c r="B3132" s="81" t="s">
        <v>11282</v>
      </c>
      <c r="C3132" s="85" t="s">
        <v>13835</v>
      </c>
      <c r="D3132" s="82" t="s">
        <v>8496</v>
      </c>
      <c r="E3132" s="85" t="s">
        <v>6284</v>
      </c>
      <c r="F3132" s="86">
        <v>38.520000000000003</v>
      </c>
    </row>
    <row r="3133" spans="2:6" ht="40.5">
      <c r="B3133" s="81" t="s">
        <v>11283</v>
      </c>
      <c r="C3133" s="85" t="s">
        <v>13836</v>
      </c>
      <c r="D3133" s="82" t="s">
        <v>8497</v>
      </c>
      <c r="E3133" s="85" t="s">
        <v>6284</v>
      </c>
      <c r="F3133" s="86">
        <v>44.53</v>
      </c>
    </row>
    <row r="3134" spans="2:6" ht="40.5">
      <c r="B3134" s="81" t="s">
        <v>11284</v>
      </c>
      <c r="C3134" s="85" t="s">
        <v>13837</v>
      </c>
      <c r="D3134" s="82" t="s">
        <v>8498</v>
      </c>
      <c r="E3134" s="85" t="s">
        <v>6284</v>
      </c>
      <c r="F3134" s="86">
        <v>52.56</v>
      </c>
    </row>
    <row r="3135" spans="2:6" ht="40.5">
      <c r="B3135" s="81" t="s">
        <v>11285</v>
      </c>
      <c r="C3135" s="85" t="s">
        <v>13838</v>
      </c>
      <c r="D3135" s="82" t="s">
        <v>8499</v>
      </c>
      <c r="E3135" s="85" t="s">
        <v>6284</v>
      </c>
      <c r="F3135" s="86">
        <v>69.86</v>
      </c>
    </row>
    <row r="3136" spans="2:6" ht="40.5">
      <c r="B3136" s="81" t="s">
        <v>11286</v>
      </c>
      <c r="C3136" s="85" t="s">
        <v>13839</v>
      </c>
      <c r="D3136" s="82" t="s">
        <v>8500</v>
      </c>
      <c r="E3136" s="85" t="s">
        <v>6284</v>
      </c>
      <c r="F3136" s="86">
        <v>201.17</v>
      </c>
    </row>
    <row r="3137" spans="2:6" ht="27">
      <c r="B3137" s="81" t="s">
        <v>11287</v>
      </c>
      <c r="C3137" s="85" t="s">
        <v>13840</v>
      </c>
      <c r="D3137" s="82" t="s">
        <v>8501</v>
      </c>
      <c r="E3137" s="85" t="s">
        <v>6284</v>
      </c>
      <c r="F3137" s="86">
        <v>73.989999999999995</v>
      </c>
    </row>
    <row r="3138" spans="2:6" ht="27">
      <c r="B3138" s="81" t="s">
        <v>11288</v>
      </c>
      <c r="C3138" s="85" t="s">
        <v>13841</v>
      </c>
      <c r="D3138" s="82" t="s">
        <v>8502</v>
      </c>
      <c r="E3138" s="85" t="s">
        <v>6284</v>
      </c>
      <c r="F3138" s="86">
        <v>71.89</v>
      </c>
    </row>
    <row r="3139" spans="2:6" ht="27">
      <c r="B3139" s="81" t="s">
        <v>11289</v>
      </c>
      <c r="C3139" s="85" t="s">
        <v>13842</v>
      </c>
      <c r="D3139" s="82" t="s">
        <v>8503</v>
      </c>
      <c r="E3139" s="85" t="s">
        <v>6284</v>
      </c>
      <c r="F3139" s="86">
        <v>54.57</v>
      </c>
    </row>
    <row r="3140" spans="2:6" ht="27">
      <c r="B3140" s="81" t="s">
        <v>11290</v>
      </c>
      <c r="C3140" s="85" t="s">
        <v>13843</v>
      </c>
      <c r="D3140" s="82" t="s">
        <v>8504</v>
      </c>
      <c r="E3140" s="85" t="s">
        <v>6284</v>
      </c>
      <c r="F3140" s="86">
        <v>80.819999999999993</v>
      </c>
    </row>
    <row r="3141" spans="2:6" ht="27">
      <c r="B3141" s="81" t="s">
        <v>6220</v>
      </c>
      <c r="C3141" s="85" t="s">
        <v>13844</v>
      </c>
      <c r="D3141" s="82" t="s">
        <v>8505</v>
      </c>
      <c r="E3141" s="85" t="s">
        <v>6284</v>
      </c>
      <c r="F3141" s="86">
        <v>75.569999999999993</v>
      </c>
    </row>
    <row r="3142" spans="2:6" ht="27">
      <c r="B3142" s="81" t="s">
        <v>11291</v>
      </c>
      <c r="C3142" s="85" t="s">
        <v>13845</v>
      </c>
      <c r="D3142" s="82" t="s">
        <v>8506</v>
      </c>
      <c r="E3142" s="85" t="s">
        <v>6284</v>
      </c>
      <c r="F3142" s="86">
        <v>57.19</v>
      </c>
    </row>
    <row r="3143" spans="2:6" ht="27">
      <c r="B3143" s="81" t="s">
        <v>11292</v>
      </c>
      <c r="C3143" s="81" t="s">
        <v>13846</v>
      </c>
      <c r="D3143" s="82" t="s">
        <v>8507</v>
      </c>
      <c r="E3143" s="85" t="s">
        <v>6284</v>
      </c>
      <c r="F3143" s="86">
        <v>184.21</v>
      </c>
    </row>
    <row r="3144" spans="2:6" ht="27">
      <c r="B3144" s="81" t="s">
        <v>11293</v>
      </c>
      <c r="C3144" s="85" t="s">
        <v>13847</v>
      </c>
      <c r="D3144" s="82" t="s">
        <v>8508</v>
      </c>
      <c r="E3144" s="85" t="s">
        <v>6284</v>
      </c>
      <c r="F3144" s="86">
        <v>236.38</v>
      </c>
    </row>
    <row r="3145" spans="2:6" ht="27">
      <c r="B3145" s="81" t="s">
        <v>11294</v>
      </c>
      <c r="C3145" s="85" t="s">
        <v>13848</v>
      </c>
      <c r="D3145" s="82" t="s">
        <v>8509</v>
      </c>
      <c r="E3145" s="85" t="s">
        <v>6284</v>
      </c>
      <c r="F3145" s="86">
        <v>55.06</v>
      </c>
    </row>
    <row r="3146" spans="2:6">
      <c r="B3146" s="81" t="s">
        <v>11295</v>
      </c>
      <c r="C3146" s="81" t="s">
        <v>13849</v>
      </c>
      <c r="D3146" s="82" t="s">
        <v>8510</v>
      </c>
      <c r="E3146" s="85" t="s">
        <v>6284</v>
      </c>
      <c r="F3146" s="86">
        <v>71.349999999999994</v>
      </c>
    </row>
    <row r="3147" spans="2:6" ht="27">
      <c r="B3147" s="81" t="s">
        <v>11296</v>
      </c>
      <c r="C3147" s="81" t="s">
        <v>13850</v>
      </c>
      <c r="D3147" s="82" t="s">
        <v>8511</v>
      </c>
      <c r="E3147" s="85" t="s">
        <v>6284</v>
      </c>
      <c r="F3147" s="86">
        <v>122.82</v>
      </c>
    </row>
    <row r="3148" spans="2:6">
      <c r="B3148" s="81" t="s">
        <v>11297</v>
      </c>
      <c r="C3148" s="81" t="s">
        <v>13851</v>
      </c>
      <c r="D3148" s="82" t="s">
        <v>8512</v>
      </c>
      <c r="E3148" s="85" t="s">
        <v>6284</v>
      </c>
      <c r="F3148" s="86">
        <v>99.69</v>
      </c>
    </row>
    <row r="3149" spans="2:6" ht="27">
      <c r="B3149" s="81" t="s">
        <v>11298</v>
      </c>
      <c r="C3149" s="81" t="s">
        <v>13852</v>
      </c>
      <c r="D3149" s="82" t="s">
        <v>8513</v>
      </c>
      <c r="E3149" s="85" t="s">
        <v>6284</v>
      </c>
      <c r="F3149" s="86">
        <v>107.38</v>
      </c>
    </row>
    <row r="3150" spans="2:6">
      <c r="B3150" s="81" t="s">
        <v>11299</v>
      </c>
      <c r="C3150" s="81" t="s">
        <v>13853</v>
      </c>
      <c r="D3150" s="82" t="s">
        <v>8514</v>
      </c>
      <c r="E3150" s="85" t="s">
        <v>6284</v>
      </c>
      <c r="F3150" s="86">
        <v>84.25</v>
      </c>
    </row>
    <row r="3151" spans="2:6">
      <c r="B3151" s="81">
        <v>352</v>
      </c>
      <c r="C3151" s="81" t="s">
        <v>6590</v>
      </c>
      <c r="D3151" s="82" t="s">
        <v>8515</v>
      </c>
      <c r="E3151" s="85"/>
      <c r="F3151" s="86"/>
    </row>
    <row r="3152" spans="2:6">
      <c r="B3152" s="81" t="s">
        <v>11300</v>
      </c>
      <c r="C3152" s="81" t="s">
        <v>13854</v>
      </c>
      <c r="D3152" s="82" t="s">
        <v>8516</v>
      </c>
      <c r="E3152" s="85" t="s">
        <v>6595</v>
      </c>
      <c r="F3152" s="86">
        <v>7.08</v>
      </c>
    </row>
    <row r="3153" spans="2:6">
      <c r="B3153" s="81" t="s">
        <v>11301</v>
      </c>
      <c r="C3153" s="81" t="s">
        <v>13855</v>
      </c>
      <c r="D3153" s="82" t="s">
        <v>8517</v>
      </c>
      <c r="E3153" s="85" t="s">
        <v>6595</v>
      </c>
      <c r="F3153" s="86">
        <v>7.45</v>
      </c>
    </row>
    <row r="3154" spans="2:6">
      <c r="B3154" s="81" t="s">
        <v>11302</v>
      </c>
      <c r="C3154" s="81" t="s">
        <v>13856</v>
      </c>
      <c r="D3154" s="82" t="s">
        <v>8518</v>
      </c>
      <c r="E3154" s="85" t="s">
        <v>6595</v>
      </c>
      <c r="F3154" s="86">
        <v>41.68</v>
      </c>
    </row>
    <row r="3155" spans="2:6">
      <c r="B3155" s="81" t="s">
        <v>11303</v>
      </c>
      <c r="C3155" s="81" t="s">
        <v>13857</v>
      </c>
      <c r="D3155" s="82" t="s">
        <v>8519</v>
      </c>
      <c r="E3155" s="85" t="s">
        <v>6595</v>
      </c>
      <c r="F3155" s="86">
        <v>45.89</v>
      </c>
    </row>
    <row r="3156" spans="2:6">
      <c r="B3156" s="81" t="s">
        <v>11304</v>
      </c>
      <c r="C3156" s="85" t="s">
        <v>13858</v>
      </c>
      <c r="D3156" s="82" t="s">
        <v>8520</v>
      </c>
      <c r="E3156" s="85" t="s">
        <v>6595</v>
      </c>
      <c r="F3156" s="86">
        <v>44.27</v>
      </c>
    </row>
    <row r="3157" spans="2:6">
      <c r="B3157" s="81" t="s">
        <v>11305</v>
      </c>
      <c r="C3157" s="85" t="s">
        <v>13859</v>
      </c>
      <c r="D3157" s="82" t="s">
        <v>8521</v>
      </c>
      <c r="E3157" s="85" t="s">
        <v>6595</v>
      </c>
      <c r="F3157" s="86">
        <v>736.18</v>
      </c>
    </row>
    <row r="3158" spans="2:6">
      <c r="B3158" s="81" t="s">
        <v>11306</v>
      </c>
      <c r="C3158" s="81" t="s">
        <v>13860</v>
      </c>
      <c r="D3158" s="82" t="s">
        <v>8522</v>
      </c>
      <c r="E3158" s="85" t="s">
        <v>6595</v>
      </c>
      <c r="F3158" s="86">
        <v>13.72</v>
      </c>
    </row>
    <row r="3159" spans="2:6">
      <c r="B3159" s="81" t="s">
        <v>11307</v>
      </c>
      <c r="C3159" s="81" t="s">
        <v>13861</v>
      </c>
      <c r="D3159" s="82" t="s">
        <v>8523</v>
      </c>
      <c r="E3159" s="85" t="s">
        <v>6595</v>
      </c>
      <c r="F3159" s="86">
        <v>13.72</v>
      </c>
    </row>
    <row r="3160" spans="2:6">
      <c r="B3160" s="81" t="s">
        <v>11308</v>
      </c>
      <c r="C3160" s="81" t="s">
        <v>13862</v>
      </c>
      <c r="D3160" s="82" t="s">
        <v>8524</v>
      </c>
      <c r="E3160" s="85" t="s">
        <v>6595</v>
      </c>
      <c r="F3160" s="86">
        <v>594.99</v>
      </c>
    </row>
    <row r="3161" spans="2:6">
      <c r="B3161" s="81" t="s">
        <v>11309</v>
      </c>
      <c r="C3161" s="85" t="s">
        <v>13863</v>
      </c>
      <c r="D3161" s="82" t="s">
        <v>8525</v>
      </c>
      <c r="E3161" s="85" t="s">
        <v>6761</v>
      </c>
      <c r="F3161" s="86">
        <v>841.87</v>
      </c>
    </row>
    <row r="3162" spans="2:6">
      <c r="B3162" s="81" t="s">
        <v>11310</v>
      </c>
      <c r="C3162" s="85" t="s">
        <v>13864</v>
      </c>
      <c r="D3162" s="82" t="s">
        <v>8526</v>
      </c>
      <c r="E3162" s="85" t="s">
        <v>6595</v>
      </c>
      <c r="F3162" s="86">
        <v>181.95</v>
      </c>
    </row>
    <row r="3163" spans="2:6">
      <c r="B3163" s="81" t="s">
        <v>11311</v>
      </c>
      <c r="C3163" s="85" t="s">
        <v>13865</v>
      </c>
      <c r="D3163" s="82" t="s">
        <v>8527</v>
      </c>
      <c r="E3163" s="85" t="s">
        <v>6595</v>
      </c>
      <c r="F3163" s="86">
        <v>53.68</v>
      </c>
    </row>
    <row r="3164" spans="2:6">
      <c r="B3164" s="81" t="s">
        <v>11312</v>
      </c>
      <c r="C3164" s="81" t="s">
        <v>13866</v>
      </c>
      <c r="D3164" s="82" t="s">
        <v>8528</v>
      </c>
      <c r="E3164" s="85" t="s">
        <v>6595</v>
      </c>
      <c r="F3164" s="86">
        <v>63.13</v>
      </c>
    </row>
    <row r="3165" spans="2:6">
      <c r="B3165" s="81" t="s">
        <v>11313</v>
      </c>
      <c r="C3165" s="81" t="s">
        <v>13867</v>
      </c>
      <c r="D3165" s="82" t="s">
        <v>8529</v>
      </c>
      <c r="E3165" s="85" t="s">
        <v>6219</v>
      </c>
      <c r="F3165" s="86">
        <v>432.87</v>
      </c>
    </row>
    <row r="3166" spans="2:6">
      <c r="B3166" s="81" t="s">
        <v>11314</v>
      </c>
      <c r="C3166" s="85" t="s">
        <v>13868</v>
      </c>
      <c r="D3166" s="82" t="s">
        <v>8530</v>
      </c>
      <c r="E3166" s="85" t="s">
        <v>6595</v>
      </c>
      <c r="F3166" s="86">
        <v>432.87</v>
      </c>
    </row>
    <row r="3167" spans="2:6">
      <c r="B3167" s="81">
        <v>353</v>
      </c>
      <c r="C3167" s="81" t="s">
        <v>6590</v>
      </c>
      <c r="D3167" s="82" t="s">
        <v>8531</v>
      </c>
      <c r="E3167" s="85"/>
      <c r="F3167" s="86"/>
    </row>
    <row r="3168" spans="2:6">
      <c r="B3168" s="81" t="s">
        <v>11315</v>
      </c>
      <c r="C3168" s="81" t="s">
        <v>13869</v>
      </c>
      <c r="D3168" s="82" t="s">
        <v>8532</v>
      </c>
      <c r="E3168" s="85" t="s">
        <v>6462</v>
      </c>
      <c r="F3168" s="86">
        <v>18.48</v>
      </c>
    </row>
    <row r="3169" spans="2:6">
      <c r="B3169" s="81" t="s">
        <v>11316</v>
      </c>
      <c r="C3169" s="85" t="s">
        <v>13870</v>
      </c>
      <c r="D3169" s="82" t="s">
        <v>8533</v>
      </c>
      <c r="E3169" s="85" t="s">
        <v>6462</v>
      </c>
      <c r="F3169" s="86">
        <v>95.98</v>
      </c>
    </row>
    <row r="3170" spans="2:6">
      <c r="B3170" s="81" t="s">
        <v>11317</v>
      </c>
      <c r="C3170" s="81" t="s">
        <v>13871</v>
      </c>
      <c r="D3170" s="82" t="s">
        <v>8534</v>
      </c>
      <c r="E3170" s="85" t="s">
        <v>6462</v>
      </c>
      <c r="F3170" s="86">
        <v>49.92</v>
      </c>
    </row>
    <row r="3171" spans="2:6">
      <c r="B3171" s="81" t="s">
        <v>11318</v>
      </c>
      <c r="C3171" s="85" t="s">
        <v>13872</v>
      </c>
      <c r="D3171" s="82" t="s">
        <v>8535</v>
      </c>
      <c r="E3171" s="85" t="s">
        <v>6462</v>
      </c>
      <c r="F3171" s="86">
        <v>60.15</v>
      </c>
    </row>
    <row r="3172" spans="2:6">
      <c r="B3172" s="81" t="s">
        <v>11319</v>
      </c>
      <c r="C3172" s="85" t="s">
        <v>13873</v>
      </c>
      <c r="D3172" s="82" t="s">
        <v>8536</v>
      </c>
      <c r="E3172" s="85" t="s">
        <v>6462</v>
      </c>
      <c r="F3172" s="86">
        <v>65.55</v>
      </c>
    </row>
    <row r="3173" spans="2:6">
      <c r="B3173" s="81" t="s">
        <v>11320</v>
      </c>
      <c r="C3173" s="85" t="s">
        <v>13874</v>
      </c>
      <c r="D3173" s="82" t="s">
        <v>8537</v>
      </c>
      <c r="E3173" s="85" t="s">
        <v>6462</v>
      </c>
      <c r="F3173" s="86">
        <v>74.260000000000005</v>
      </c>
    </row>
    <row r="3174" spans="2:6">
      <c r="B3174" s="81" t="s">
        <v>11321</v>
      </c>
      <c r="C3174" s="85" t="s">
        <v>13875</v>
      </c>
      <c r="D3174" s="82" t="s">
        <v>8538</v>
      </c>
      <c r="E3174" s="85" t="s">
        <v>6462</v>
      </c>
      <c r="F3174" s="86">
        <v>79.25</v>
      </c>
    </row>
    <row r="3175" spans="2:6">
      <c r="B3175" s="81" t="s">
        <v>11322</v>
      </c>
      <c r="C3175" s="85" t="s">
        <v>13876</v>
      </c>
      <c r="D3175" s="82" t="s">
        <v>8539</v>
      </c>
      <c r="E3175" s="85" t="s">
        <v>6462</v>
      </c>
      <c r="F3175" s="86">
        <v>86.08</v>
      </c>
    </row>
    <row r="3176" spans="2:6">
      <c r="B3176" s="81" t="s">
        <v>11323</v>
      </c>
      <c r="C3176" s="85" t="s">
        <v>13877</v>
      </c>
      <c r="D3176" s="82" t="s">
        <v>8540</v>
      </c>
      <c r="E3176" s="85" t="s">
        <v>6462</v>
      </c>
      <c r="F3176" s="86">
        <v>46.65</v>
      </c>
    </row>
    <row r="3177" spans="2:6">
      <c r="B3177" s="81" t="s">
        <v>11324</v>
      </c>
      <c r="C3177" s="81" t="s">
        <v>13878</v>
      </c>
      <c r="D3177" s="82" t="s">
        <v>8541</v>
      </c>
      <c r="E3177" s="85" t="s">
        <v>6462</v>
      </c>
      <c r="F3177" s="86">
        <v>56.15</v>
      </c>
    </row>
    <row r="3178" spans="2:6">
      <c r="B3178" s="81" t="s">
        <v>11325</v>
      </c>
      <c r="C3178" s="85" t="s">
        <v>13879</v>
      </c>
      <c r="D3178" s="82" t="s">
        <v>8542</v>
      </c>
      <c r="E3178" s="85" t="s">
        <v>6462</v>
      </c>
      <c r="F3178" s="86">
        <v>60.6</v>
      </c>
    </row>
    <row r="3179" spans="2:6">
      <c r="B3179" s="81" t="s">
        <v>11326</v>
      </c>
      <c r="C3179" s="85" t="s">
        <v>13880</v>
      </c>
      <c r="D3179" s="82" t="s">
        <v>8543</v>
      </c>
      <c r="E3179" s="85" t="s">
        <v>6462</v>
      </c>
      <c r="F3179" s="86">
        <v>62.63</v>
      </c>
    </row>
    <row r="3180" spans="2:6">
      <c r="B3180" s="81" t="s">
        <v>11327</v>
      </c>
      <c r="C3180" s="85" t="s">
        <v>13881</v>
      </c>
      <c r="D3180" s="82" t="s">
        <v>8544</v>
      </c>
      <c r="E3180" s="85" t="s">
        <v>6462</v>
      </c>
      <c r="F3180" s="86">
        <v>67.73</v>
      </c>
    </row>
    <row r="3181" spans="2:6">
      <c r="B3181" s="81" t="s">
        <v>11328</v>
      </c>
      <c r="C3181" s="85" t="s">
        <v>13882</v>
      </c>
      <c r="D3181" s="82" t="s">
        <v>8545</v>
      </c>
      <c r="E3181" s="85" t="s">
        <v>6462</v>
      </c>
      <c r="F3181" s="86">
        <v>71.739999999999995</v>
      </c>
    </row>
    <row r="3182" spans="2:6">
      <c r="B3182" s="81" t="s">
        <v>11329</v>
      </c>
      <c r="C3182" s="85" t="s">
        <v>13883</v>
      </c>
      <c r="D3182" s="82" t="s">
        <v>8546</v>
      </c>
      <c r="E3182" s="85" t="s">
        <v>6462</v>
      </c>
      <c r="F3182" s="86">
        <v>77.17</v>
      </c>
    </row>
    <row r="3183" spans="2:6">
      <c r="B3183" s="81" t="s">
        <v>11330</v>
      </c>
      <c r="C3183" s="85" t="s">
        <v>13884</v>
      </c>
      <c r="D3183" s="82" t="s">
        <v>8547</v>
      </c>
      <c r="E3183" s="85" t="s">
        <v>6462</v>
      </c>
      <c r="F3183" s="86">
        <v>43.7</v>
      </c>
    </row>
    <row r="3184" spans="2:6">
      <c r="B3184" s="81" t="s">
        <v>11331</v>
      </c>
      <c r="C3184" s="85" t="s">
        <v>13885</v>
      </c>
      <c r="D3184" s="82" t="s">
        <v>8548</v>
      </c>
      <c r="E3184" s="85" t="s">
        <v>6462</v>
      </c>
      <c r="F3184" s="86">
        <v>52.58</v>
      </c>
    </row>
    <row r="3185" spans="2:6">
      <c r="B3185" s="81" t="s">
        <v>11332</v>
      </c>
      <c r="C3185" s="85" t="s">
        <v>13886</v>
      </c>
      <c r="D3185" s="82" t="s">
        <v>8549</v>
      </c>
      <c r="E3185" s="85" t="s">
        <v>6462</v>
      </c>
      <c r="F3185" s="86">
        <v>56.15</v>
      </c>
    </row>
    <row r="3186" spans="2:6">
      <c r="B3186" s="81" t="s">
        <v>11333</v>
      </c>
      <c r="C3186" s="85" t="s">
        <v>13887</v>
      </c>
      <c r="D3186" s="82" t="s">
        <v>8550</v>
      </c>
      <c r="E3186" s="85" t="s">
        <v>6462</v>
      </c>
      <c r="F3186" s="86">
        <v>61.84</v>
      </c>
    </row>
    <row r="3187" spans="2:6">
      <c r="B3187" s="77" t="s">
        <v>11334</v>
      </c>
      <c r="C3187" s="85" t="s">
        <v>13888</v>
      </c>
      <c r="D3187" s="82" t="s">
        <v>8551</v>
      </c>
      <c r="E3187" s="85" t="s">
        <v>6462</v>
      </c>
      <c r="F3187" s="86">
        <v>65.06</v>
      </c>
    </row>
    <row r="3188" spans="2:6">
      <c r="B3188" s="81" t="s">
        <v>11335</v>
      </c>
      <c r="C3188" s="85" t="s">
        <v>13889</v>
      </c>
      <c r="D3188" s="82" t="s">
        <v>8552</v>
      </c>
      <c r="E3188" s="85" t="s">
        <v>6462</v>
      </c>
      <c r="F3188" s="86">
        <v>50.22</v>
      </c>
    </row>
    <row r="3189" spans="2:6" ht="27">
      <c r="B3189" s="81" t="s">
        <v>11336</v>
      </c>
      <c r="C3189" s="85" t="s">
        <v>13890</v>
      </c>
      <c r="D3189" s="82" t="s">
        <v>8553</v>
      </c>
      <c r="E3189" s="85" t="s">
        <v>6462</v>
      </c>
      <c r="F3189" s="86">
        <v>52.81</v>
      </c>
    </row>
    <row r="3190" spans="2:6" ht="27">
      <c r="B3190" s="81" t="s">
        <v>11337</v>
      </c>
      <c r="C3190" s="85" t="s">
        <v>13891</v>
      </c>
      <c r="D3190" s="82" t="s">
        <v>8554</v>
      </c>
      <c r="E3190" s="85" t="s">
        <v>6462</v>
      </c>
      <c r="F3190" s="86">
        <v>50.14</v>
      </c>
    </row>
    <row r="3191" spans="2:6">
      <c r="B3191" s="81" t="s">
        <v>11338</v>
      </c>
      <c r="C3191" s="85" t="s">
        <v>13892</v>
      </c>
      <c r="D3191" s="82" t="s">
        <v>8555</v>
      </c>
      <c r="E3191" s="85" t="s">
        <v>6462</v>
      </c>
      <c r="F3191" s="86">
        <v>195.11</v>
      </c>
    </row>
    <row r="3192" spans="2:6">
      <c r="B3192" s="81" t="s">
        <v>11339</v>
      </c>
      <c r="C3192" s="85" t="s">
        <v>13893</v>
      </c>
      <c r="D3192" s="82" t="s">
        <v>8556</v>
      </c>
      <c r="E3192" s="85" t="s">
        <v>6595</v>
      </c>
      <c r="F3192" s="86">
        <v>31.5</v>
      </c>
    </row>
    <row r="3193" spans="2:6">
      <c r="B3193" s="81" t="s">
        <v>11340</v>
      </c>
      <c r="C3193" s="85" t="s">
        <v>13894</v>
      </c>
      <c r="D3193" s="82" t="s">
        <v>8557</v>
      </c>
      <c r="E3193" s="85" t="s">
        <v>6595</v>
      </c>
      <c r="F3193" s="86">
        <v>48.48</v>
      </c>
    </row>
    <row r="3194" spans="2:6">
      <c r="B3194" s="81" t="s">
        <v>11341</v>
      </c>
      <c r="C3194" s="85" t="s">
        <v>13895</v>
      </c>
      <c r="D3194" s="82" t="s">
        <v>8558</v>
      </c>
      <c r="E3194" s="85" t="s">
        <v>6595</v>
      </c>
      <c r="F3194" s="86">
        <v>29.47</v>
      </c>
    </row>
    <row r="3195" spans="2:6">
      <c r="B3195" s="81" t="s">
        <v>11342</v>
      </c>
      <c r="C3195" s="85" t="s">
        <v>13896</v>
      </c>
      <c r="D3195" s="82" t="s">
        <v>8559</v>
      </c>
      <c r="E3195" s="85" t="s">
        <v>6462</v>
      </c>
      <c r="F3195" s="86">
        <v>23.23</v>
      </c>
    </row>
    <row r="3196" spans="2:6">
      <c r="B3196" s="81" t="s">
        <v>11343</v>
      </c>
      <c r="C3196" s="85" t="s">
        <v>13897</v>
      </c>
      <c r="D3196" s="82" t="s">
        <v>8560</v>
      </c>
      <c r="E3196" s="85" t="s">
        <v>6462</v>
      </c>
      <c r="F3196" s="86">
        <v>25.46</v>
      </c>
    </row>
    <row r="3197" spans="2:6">
      <c r="B3197" s="81" t="s">
        <v>11344</v>
      </c>
      <c r="C3197" s="85" t="s">
        <v>13898</v>
      </c>
      <c r="D3197" s="82" t="s">
        <v>8561</v>
      </c>
      <c r="E3197" s="85" t="s">
        <v>6462</v>
      </c>
      <c r="F3197" s="86">
        <v>27.69</v>
      </c>
    </row>
    <row r="3198" spans="2:6">
      <c r="B3198" s="81" t="s">
        <v>11345</v>
      </c>
      <c r="C3198" s="85" t="s">
        <v>13899</v>
      </c>
      <c r="D3198" s="82" t="s">
        <v>8562</v>
      </c>
      <c r="E3198" s="85" t="s">
        <v>6462</v>
      </c>
      <c r="F3198" s="86">
        <v>31.25</v>
      </c>
    </row>
    <row r="3199" spans="2:6">
      <c r="B3199" s="81" t="s">
        <v>11346</v>
      </c>
      <c r="C3199" s="85" t="s">
        <v>13900</v>
      </c>
      <c r="D3199" s="82" t="s">
        <v>8563</v>
      </c>
      <c r="E3199" s="85" t="s">
        <v>6462</v>
      </c>
      <c r="F3199" s="86">
        <v>38.82</v>
      </c>
    </row>
    <row r="3200" spans="2:6">
      <c r="B3200" s="81" t="s">
        <v>11347</v>
      </c>
      <c r="C3200" s="85" t="s">
        <v>13901</v>
      </c>
      <c r="D3200" s="82" t="s">
        <v>8564</v>
      </c>
      <c r="E3200" s="85" t="s">
        <v>6462</v>
      </c>
      <c r="F3200" s="86">
        <v>43.28</v>
      </c>
    </row>
    <row r="3201" spans="2:6">
      <c r="B3201" s="81" t="s">
        <v>11348</v>
      </c>
      <c r="C3201" s="85" t="s">
        <v>13902</v>
      </c>
      <c r="D3201" s="82" t="s">
        <v>8565</v>
      </c>
      <c r="E3201" s="85" t="s">
        <v>6462</v>
      </c>
      <c r="F3201" s="86">
        <v>47.73</v>
      </c>
    </row>
    <row r="3202" spans="2:6">
      <c r="B3202" s="81" t="s">
        <v>11349</v>
      </c>
      <c r="C3202" s="85" t="s">
        <v>13903</v>
      </c>
      <c r="D3202" s="82" t="s">
        <v>8566</v>
      </c>
      <c r="E3202" s="85" t="s">
        <v>6462</v>
      </c>
      <c r="F3202" s="86">
        <v>21.89</v>
      </c>
    </row>
    <row r="3203" spans="2:6">
      <c r="B3203" s="81" t="s">
        <v>11350</v>
      </c>
      <c r="C3203" s="85" t="s">
        <v>13904</v>
      </c>
      <c r="D3203" s="82" t="s">
        <v>8567</v>
      </c>
      <c r="E3203" s="85" t="s">
        <v>6462</v>
      </c>
      <c r="F3203" s="86">
        <v>23.67</v>
      </c>
    </row>
    <row r="3204" spans="2:6">
      <c r="B3204" s="81" t="s">
        <v>11351</v>
      </c>
      <c r="C3204" s="85" t="s">
        <v>13905</v>
      </c>
      <c r="D3204" s="82" t="s">
        <v>8568</v>
      </c>
      <c r="E3204" s="85" t="s">
        <v>6462</v>
      </c>
      <c r="F3204" s="86">
        <v>25.46</v>
      </c>
    </row>
    <row r="3205" spans="2:6">
      <c r="B3205" s="81" t="s">
        <v>11352</v>
      </c>
      <c r="C3205" s="85" t="s">
        <v>13906</v>
      </c>
      <c r="D3205" s="82" t="s">
        <v>8569</v>
      </c>
      <c r="E3205" s="85" t="s">
        <v>6462</v>
      </c>
      <c r="F3205" s="86">
        <v>28.3</v>
      </c>
    </row>
    <row r="3206" spans="2:6">
      <c r="B3206" s="81">
        <v>354</v>
      </c>
      <c r="C3206" s="85" t="s">
        <v>6590</v>
      </c>
      <c r="D3206" s="82" t="s">
        <v>8570</v>
      </c>
      <c r="E3206" s="85"/>
      <c r="F3206" s="86"/>
    </row>
    <row r="3207" spans="2:6">
      <c r="B3207" s="81" t="s">
        <v>11353</v>
      </c>
      <c r="C3207" s="85" t="s">
        <v>13907</v>
      </c>
      <c r="D3207" s="82" t="s">
        <v>8571</v>
      </c>
      <c r="E3207" s="85" t="s">
        <v>6284</v>
      </c>
      <c r="F3207" s="86">
        <v>166.84</v>
      </c>
    </row>
    <row r="3208" spans="2:6">
      <c r="B3208" s="81" t="s">
        <v>11354</v>
      </c>
      <c r="C3208" s="85" t="s">
        <v>13908</v>
      </c>
      <c r="D3208" s="82" t="s">
        <v>8572</v>
      </c>
      <c r="E3208" s="85" t="s">
        <v>6284</v>
      </c>
      <c r="F3208" s="86">
        <v>159.24</v>
      </c>
    </row>
    <row r="3209" spans="2:6">
      <c r="B3209" s="81" t="s">
        <v>11355</v>
      </c>
      <c r="C3209" s="85" t="s">
        <v>13909</v>
      </c>
      <c r="D3209" s="82" t="s">
        <v>8573</v>
      </c>
      <c r="E3209" s="85" t="s">
        <v>6284</v>
      </c>
      <c r="F3209" s="86">
        <v>171.68</v>
      </c>
    </row>
    <row r="3210" spans="2:6">
      <c r="B3210" s="81" t="s">
        <v>11356</v>
      </c>
      <c r="C3210" s="85" t="s">
        <v>13910</v>
      </c>
      <c r="D3210" s="82" t="s">
        <v>8574</v>
      </c>
      <c r="E3210" s="85" t="s">
        <v>6284</v>
      </c>
      <c r="F3210" s="86">
        <v>163.05000000000001</v>
      </c>
    </row>
    <row r="3211" spans="2:6" ht="27">
      <c r="B3211" s="81" t="s">
        <v>11357</v>
      </c>
      <c r="C3211" s="85" t="s">
        <v>13911</v>
      </c>
      <c r="D3211" s="82" t="s">
        <v>8575</v>
      </c>
      <c r="E3211" s="85" t="s">
        <v>6284</v>
      </c>
      <c r="F3211" s="86">
        <v>206.58</v>
      </c>
    </row>
    <row r="3212" spans="2:6">
      <c r="B3212" s="81" t="s">
        <v>11358</v>
      </c>
      <c r="C3212" s="85" t="s">
        <v>13912</v>
      </c>
      <c r="D3212" s="82" t="s">
        <v>8576</v>
      </c>
      <c r="E3212" s="85" t="s">
        <v>6284</v>
      </c>
      <c r="F3212" s="86">
        <v>200.29</v>
      </c>
    </row>
    <row r="3213" spans="2:6">
      <c r="B3213" s="81" t="s">
        <v>11359</v>
      </c>
      <c r="C3213" s="85" t="s">
        <v>13913</v>
      </c>
      <c r="D3213" s="82" t="s">
        <v>8577</v>
      </c>
      <c r="E3213" s="85" t="s">
        <v>6284</v>
      </c>
      <c r="F3213" s="86">
        <v>149.47</v>
      </c>
    </row>
    <row r="3214" spans="2:6">
      <c r="B3214" s="81" t="s">
        <v>11360</v>
      </c>
      <c r="C3214" s="85" t="s">
        <v>13914</v>
      </c>
      <c r="D3214" s="82" t="s">
        <v>8578</v>
      </c>
      <c r="E3214" s="85" t="s">
        <v>6284</v>
      </c>
      <c r="F3214" s="86">
        <v>152.71</v>
      </c>
    </row>
    <row r="3215" spans="2:6">
      <c r="B3215" s="81" t="s">
        <v>11361</v>
      </c>
      <c r="C3215" s="85" t="s">
        <v>13915</v>
      </c>
      <c r="D3215" s="82" t="s">
        <v>8579</v>
      </c>
      <c r="E3215" s="85" t="s">
        <v>6284</v>
      </c>
      <c r="F3215" s="86">
        <v>248.56</v>
      </c>
    </row>
    <row r="3216" spans="2:6">
      <c r="B3216" s="81" t="s">
        <v>11362</v>
      </c>
      <c r="C3216" s="85" t="s">
        <v>13916</v>
      </c>
      <c r="D3216" s="82" t="s">
        <v>8580</v>
      </c>
      <c r="E3216" s="85" t="s">
        <v>6284</v>
      </c>
      <c r="F3216" s="86">
        <v>242.27</v>
      </c>
    </row>
    <row r="3217" spans="2:6">
      <c r="B3217" s="81">
        <v>355</v>
      </c>
      <c r="C3217" s="85" t="s">
        <v>6590</v>
      </c>
      <c r="D3217" s="82" t="s">
        <v>8581</v>
      </c>
      <c r="E3217" s="85"/>
      <c r="F3217" s="86"/>
    </row>
    <row r="3218" spans="2:6">
      <c r="B3218" s="81" t="s">
        <v>11363</v>
      </c>
      <c r="C3218" s="85" t="s">
        <v>13917</v>
      </c>
      <c r="D3218" s="82" t="s">
        <v>8582</v>
      </c>
      <c r="E3218" s="85" t="s">
        <v>6284</v>
      </c>
      <c r="F3218" s="86">
        <v>0.89</v>
      </c>
    </row>
    <row r="3219" spans="2:6">
      <c r="B3219" s="81" t="s">
        <v>11364</v>
      </c>
      <c r="C3219" s="85" t="s">
        <v>13918</v>
      </c>
      <c r="D3219" s="82" t="s">
        <v>8583</v>
      </c>
      <c r="E3219" s="85" t="s">
        <v>6595</v>
      </c>
      <c r="F3219" s="86">
        <v>27.26</v>
      </c>
    </row>
    <row r="3220" spans="2:6">
      <c r="B3220" s="81" t="s">
        <v>11365</v>
      </c>
      <c r="C3220" s="85" t="s">
        <v>13919</v>
      </c>
      <c r="D3220" s="82" t="s">
        <v>8584</v>
      </c>
      <c r="E3220" s="85" t="s">
        <v>6595</v>
      </c>
      <c r="F3220" s="86">
        <v>31.87</v>
      </c>
    </row>
    <row r="3221" spans="2:6">
      <c r="B3221" s="81" t="s">
        <v>11366</v>
      </c>
      <c r="C3221" s="85" t="s">
        <v>13920</v>
      </c>
      <c r="D3221" s="82" t="s">
        <v>8585</v>
      </c>
      <c r="E3221" s="85" t="s">
        <v>6595</v>
      </c>
      <c r="F3221" s="86">
        <v>19.920000000000002</v>
      </c>
    </row>
    <row r="3222" spans="2:6">
      <c r="B3222" s="81" t="s">
        <v>11367</v>
      </c>
      <c r="C3222" s="85" t="s">
        <v>13921</v>
      </c>
      <c r="D3222" s="82" t="s">
        <v>8586</v>
      </c>
      <c r="E3222" s="85" t="s">
        <v>6595</v>
      </c>
      <c r="F3222" s="86">
        <v>24.52</v>
      </c>
    </row>
    <row r="3223" spans="2:6">
      <c r="B3223" s="81" t="s">
        <v>11368</v>
      </c>
      <c r="C3223" s="85" t="s">
        <v>13922</v>
      </c>
      <c r="D3223" s="82" t="s">
        <v>8587</v>
      </c>
      <c r="E3223" s="85" t="s">
        <v>6284</v>
      </c>
      <c r="F3223" s="86">
        <v>0.33</v>
      </c>
    </row>
    <row r="3224" spans="2:6" ht="27">
      <c r="B3224" s="81" t="s">
        <v>11369</v>
      </c>
      <c r="C3224" s="85" t="s">
        <v>13923</v>
      </c>
      <c r="D3224" s="82" t="s">
        <v>8588</v>
      </c>
      <c r="E3224" s="85" t="s">
        <v>6284</v>
      </c>
      <c r="F3224" s="86">
        <v>2.0499999999999998</v>
      </c>
    </row>
    <row r="3225" spans="2:6">
      <c r="B3225" s="81" t="s">
        <v>11370</v>
      </c>
      <c r="C3225" s="85" t="s">
        <v>6590</v>
      </c>
      <c r="D3225" s="82" t="s">
        <v>8589</v>
      </c>
      <c r="E3225" s="85" t="s">
        <v>6284</v>
      </c>
      <c r="F3225" s="86">
        <v>1.07</v>
      </c>
    </row>
    <row r="3226" spans="2:6">
      <c r="B3226" s="81">
        <v>356</v>
      </c>
      <c r="C3226" s="85" t="s">
        <v>6590</v>
      </c>
      <c r="D3226" s="82" t="s">
        <v>8590</v>
      </c>
      <c r="E3226" s="85"/>
      <c r="F3226" s="86"/>
    </row>
    <row r="3227" spans="2:6" ht="27">
      <c r="B3227" s="81" t="s">
        <v>11371</v>
      </c>
      <c r="C3227" s="85" t="s">
        <v>13924</v>
      </c>
      <c r="D3227" s="82" t="s">
        <v>8591</v>
      </c>
      <c r="E3227" s="85" t="s">
        <v>6462</v>
      </c>
      <c r="F3227" s="86">
        <v>4.1500000000000004</v>
      </c>
    </row>
    <row r="3228" spans="2:6" ht="27">
      <c r="B3228" s="81" t="s">
        <v>11372</v>
      </c>
      <c r="C3228" s="85" t="s">
        <v>13925</v>
      </c>
      <c r="D3228" s="82" t="s">
        <v>8592</v>
      </c>
      <c r="E3228" s="85" t="s">
        <v>6462</v>
      </c>
      <c r="F3228" s="86">
        <v>5.38</v>
      </c>
    </row>
    <row r="3229" spans="2:6" ht="27">
      <c r="B3229" s="81" t="s">
        <v>11373</v>
      </c>
      <c r="C3229" s="85" t="s">
        <v>13926</v>
      </c>
      <c r="D3229" s="82" t="s">
        <v>8593</v>
      </c>
      <c r="E3229" s="85" t="s">
        <v>6462</v>
      </c>
      <c r="F3229" s="86">
        <v>9.5299999999999994</v>
      </c>
    </row>
    <row r="3230" spans="2:6" ht="27">
      <c r="B3230" s="81" t="s">
        <v>11374</v>
      </c>
      <c r="C3230" s="85" t="s">
        <v>13927</v>
      </c>
      <c r="D3230" s="82" t="s">
        <v>8594</v>
      </c>
      <c r="E3230" s="85" t="s">
        <v>6462</v>
      </c>
      <c r="F3230" s="86">
        <v>4.74</v>
      </c>
    </row>
    <row r="3231" spans="2:6" ht="27">
      <c r="B3231" s="81" t="s">
        <v>11375</v>
      </c>
      <c r="C3231" s="85" t="s">
        <v>13928</v>
      </c>
      <c r="D3231" s="82" t="s">
        <v>8595</v>
      </c>
      <c r="E3231" s="85" t="s">
        <v>6462</v>
      </c>
      <c r="F3231" s="86">
        <v>7.38</v>
      </c>
    </row>
    <row r="3232" spans="2:6" ht="27">
      <c r="B3232" s="81" t="s">
        <v>11376</v>
      </c>
      <c r="C3232" s="85" t="s">
        <v>13929</v>
      </c>
      <c r="D3232" s="82" t="s">
        <v>8596</v>
      </c>
      <c r="E3232" s="85" t="s">
        <v>6462</v>
      </c>
      <c r="F3232" s="86">
        <v>9.49</v>
      </c>
    </row>
    <row r="3233" spans="2:6" ht="27">
      <c r="B3233" s="81" t="s">
        <v>11377</v>
      </c>
      <c r="C3233" s="85" t="s">
        <v>13930</v>
      </c>
      <c r="D3233" s="82" t="s">
        <v>8597</v>
      </c>
      <c r="E3233" s="85" t="s">
        <v>6462</v>
      </c>
      <c r="F3233" s="86">
        <v>13.28</v>
      </c>
    </row>
    <row r="3234" spans="2:6" ht="27">
      <c r="B3234" s="81" t="s">
        <v>11378</v>
      </c>
      <c r="C3234" s="85" t="s">
        <v>13931</v>
      </c>
      <c r="D3234" s="82" t="s">
        <v>8598</v>
      </c>
      <c r="E3234" s="85" t="s">
        <v>6462</v>
      </c>
      <c r="F3234" s="86">
        <v>14.45</v>
      </c>
    </row>
    <row r="3235" spans="2:6" ht="27">
      <c r="B3235" s="81" t="s">
        <v>11379</v>
      </c>
      <c r="C3235" s="85" t="s">
        <v>13932</v>
      </c>
      <c r="D3235" s="82" t="s">
        <v>8599</v>
      </c>
      <c r="E3235" s="85" t="s">
        <v>6462</v>
      </c>
      <c r="F3235" s="86">
        <v>18.46</v>
      </c>
    </row>
    <row r="3236" spans="2:6">
      <c r="B3236" s="81">
        <v>357</v>
      </c>
      <c r="C3236" s="85" t="s">
        <v>6590</v>
      </c>
      <c r="D3236" s="82" t="s">
        <v>8600</v>
      </c>
      <c r="E3236" s="85"/>
      <c r="F3236" s="86"/>
    </row>
    <row r="3237" spans="2:6" ht="27">
      <c r="B3237" s="81" t="s">
        <v>11380</v>
      </c>
      <c r="C3237" s="85" t="s">
        <v>13933</v>
      </c>
      <c r="D3237" s="82" t="s">
        <v>8601</v>
      </c>
      <c r="E3237" s="85" t="s">
        <v>6284</v>
      </c>
      <c r="F3237" s="86">
        <v>4.25</v>
      </c>
    </row>
    <row r="3238" spans="2:6" ht="27">
      <c r="B3238" s="81" t="s">
        <v>11381</v>
      </c>
      <c r="C3238" s="85" t="s">
        <v>6590</v>
      </c>
      <c r="D3238" s="82" t="s">
        <v>8602</v>
      </c>
      <c r="E3238" s="85" t="s">
        <v>6284</v>
      </c>
      <c r="F3238" s="86">
        <v>4.04</v>
      </c>
    </row>
    <row r="3239" spans="2:6">
      <c r="B3239" s="81" t="s">
        <v>11382</v>
      </c>
      <c r="C3239" s="85" t="s">
        <v>13934</v>
      </c>
      <c r="D3239" s="82" t="s">
        <v>8603</v>
      </c>
      <c r="E3239" s="85" t="s">
        <v>6462</v>
      </c>
      <c r="F3239" s="86">
        <v>16.57</v>
      </c>
    </row>
    <row r="3240" spans="2:6">
      <c r="B3240" s="81" t="s">
        <v>11383</v>
      </c>
      <c r="C3240" s="85" t="s">
        <v>13935</v>
      </c>
      <c r="D3240" s="82" t="s">
        <v>8604</v>
      </c>
      <c r="E3240" s="85" t="s">
        <v>6462</v>
      </c>
      <c r="F3240" s="86">
        <v>17.25</v>
      </c>
    </row>
    <row r="3241" spans="2:6">
      <c r="B3241" s="81" t="s">
        <v>11384</v>
      </c>
      <c r="C3241" s="85" t="s">
        <v>13936</v>
      </c>
      <c r="D3241" s="82" t="s">
        <v>8605</v>
      </c>
      <c r="E3241" s="85" t="s">
        <v>6462</v>
      </c>
      <c r="F3241" s="86">
        <v>26.66</v>
      </c>
    </row>
    <row r="3242" spans="2:6" ht="27">
      <c r="B3242" s="81" t="s">
        <v>11385</v>
      </c>
      <c r="C3242" s="85" t="s">
        <v>13937</v>
      </c>
      <c r="D3242" s="82" t="s">
        <v>17239</v>
      </c>
      <c r="E3242" s="85" t="s">
        <v>6284</v>
      </c>
      <c r="F3242" s="86">
        <v>11.31</v>
      </c>
    </row>
    <row r="3243" spans="2:6" ht="27">
      <c r="B3243" s="81" t="s">
        <v>11386</v>
      </c>
      <c r="C3243" s="85" t="s">
        <v>13938</v>
      </c>
      <c r="D3243" s="82" t="s">
        <v>8606</v>
      </c>
      <c r="E3243" s="85" t="s">
        <v>6284</v>
      </c>
      <c r="F3243" s="86">
        <v>8.69</v>
      </c>
    </row>
    <row r="3244" spans="2:6" ht="27">
      <c r="B3244" s="81" t="s">
        <v>11387</v>
      </c>
      <c r="C3244" s="85" t="s">
        <v>13939</v>
      </c>
      <c r="D3244" s="82" t="s">
        <v>8607</v>
      </c>
      <c r="E3244" s="85" t="s">
        <v>6284</v>
      </c>
      <c r="F3244" s="86">
        <v>8.23</v>
      </c>
    </row>
    <row r="3245" spans="2:6" ht="27">
      <c r="B3245" s="81" t="s">
        <v>11388</v>
      </c>
      <c r="C3245" s="85" t="s">
        <v>13940</v>
      </c>
      <c r="D3245" s="82" t="s">
        <v>8608</v>
      </c>
      <c r="E3245" s="85" t="s">
        <v>6284</v>
      </c>
      <c r="F3245" s="86">
        <v>5.67</v>
      </c>
    </row>
    <row r="3246" spans="2:6" ht="27">
      <c r="B3246" s="81" t="s">
        <v>11389</v>
      </c>
      <c r="C3246" s="85" t="s">
        <v>13941</v>
      </c>
      <c r="D3246" s="82" t="s">
        <v>8609</v>
      </c>
      <c r="E3246" s="85" t="s">
        <v>6284</v>
      </c>
      <c r="F3246" s="86">
        <v>8.01</v>
      </c>
    </row>
    <row r="3247" spans="2:6" ht="27">
      <c r="B3247" s="81" t="s">
        <v>11390</v>
      </c>
      <c r="C3247" s="85" t="s">
        <v>13942</v>
      </c>
      <c r="D3247" s="82" t="s">
        <v>8610</v>
      </c>
      <c r="E3247" s="85" t="s">
        <v>6284</v>
      </c>
      <c r="F3247" s="86">
        <v>21.11</v>
      </c>
    </row>
    <row r="3248" spans="2:6">
      <c r="B3248" s="81" t="s">
        <v>11391</v>
      </c>
      <c r="C3248" s="85" t="s">
        <v>13943</v>
      </c>
      <c r="D3248" s="82" t="s">
        <v>8611</v>
      </c>
      <c r="E3248" s="85" t="s">
        <v>6462</v>
      </c>
      <c r="F3248" s="86">
        <v>19.059999999999999</v>
      </c>
    </row>
    <row r="3249" spans="2:6">
      <c r="B3249" s="81" t="s">
        <v>11392</v>
      </c>
      <c r="C3249" s="85" t="s">
        <v>13944</v>
      </c>
      <c r="D3249" s="82" t="s">
        <v>8612</v>
      </c>
      <c r="E3249" s="85" t="s">
        <v>6462</v>
      </c>
      <c r="F3249" s="86">
        <v>16.03</v>
      </c>
    </row>
    <row r="3250" spans="2:6">
      <c r="B3250" s="81" t="s">
        <v>11393</v>
      </c>
      <c r="C3250" s="85" t="s">
        <v>13945</v>
      </c>
      <c r="D3250" s="82" t="s">
        <v>8613</v>
      </c>
      <c r="E3250" s="85" t="s">
        <v>6284</v>
      </c>
      <c r="F3250" s="86">
        <v>18.63</v>
      </c>
    </row>
    <row r="3251" spans="2:6" ht="27">
      <c r="B3251" s="81" t="s">
        <v>11394</v>
      </c>
      <c r="C3251" s="85" t="s">
        <v>13946</v>
      </c>
      <c r="D3251" s="82" t="s">
        <v>8614</v>
      </c>
      <c r="E3251" s="85" t="s">
        <v>6284</v>
      </c>
      <c r="F3251" s="86">
        <v>69.33</v>
      </c>
    </row>
    <row r="3252" spans="2:6" ht="27">
      <c r="B3252" s="81" t="s">
        <v>11395</v>
      </c>
      <c r="C3252" s="85" t="s">
        <v>6590</v>
      </c>
      <c r="D3252" s="82" t="s">
        <v>8615</v>
      </c>
      <c r="E3252" s="85" t="s">
        <v>6284</v>
      </c>
      <c r="F3252" s="86">
        <v>8.44</v>
      </c>
    </row>
    <row r="3253" spans="2:6" ht="27">
      <c r="B3253" s="81" t="s">
        <v>11396</v>
      </c>
      <c r="C3253" s="85" t="s">
        <v>13947</v>
      </c>
      <c r="D3253" s="82" t="s">
        <v>8616</v>
      </c>
      <c r="E3253" s="85" t="s">
        <v>6284</v>
      </c>
      <c r="F3253" s="86">
        <v>21.97</v>
      </c>
    </row>
    <row r="3254" spans="2:6" ht="27">
      <c r="B3254" s="81" t="s">
        <v>11397</v>
      </c>
      <c r="C3254" s="85" t="s">
        <v>13948</v>
      </c>
      <c r="D3254" s="82" t="s">
        <v>8617</v>
      </c>
      <c r="E3254" s="85" t="s">
        <v>6284</v>
      </c>
      <c r="F3254" s="86">
        <v>26.88</v>
      </c>
    </row>
    <row r="3255" spans="2:6" ht="27">
      <c r="B3255" s="81" t="s">
        <v>11398</v>
      </c>
      <c r="C3255" s="85" t="s">
        <v>13949</v>
      </c>
      <c r="D3255" s="82" t="s">
        <v>8618</v>
      </c>
      <c r="E3255" s="85" t="s">
        <v>6284</v>
      </c>
      <c r="F3255" s="86">
        <v>19.86</v>
      </c>
    </row>
    <row r="3256" spans="2:6" ht="27">
      <c r="B3256" s="81" t="s">
        <v>11399</v>
      </c>
      <c r="C3256" s="85" t="s">
        <v>13950</v>
      </c>
      <c r="D3256" s="82" t="s">
        <v>8619</v>
      </c>
      <c r="E3256" s="85" t="s">
        <v>6284</v>
      </c>
      <c r="F3256" s="86">
        <v>36.36</v>
      </c>
    </row>
    <row r="3257" spans="2:6" ht="27">
      <c r="B3257" s="81" t="s">
        <v>11400</v>
      </c>
      <c r="C3257" s="85" t="s">
        <v>13951</v>
      </c>
      <c r="D3257" s="82" t="s">
        <v>8620</v>
      </c>
      <c r="E3257" s="85" t="s">
        <v>6284</v>
      </c>
      <c r="F3257" s="86">
        <v>127.05</v>
      </c>
    </row>
    <row r="3258" spans="2:6" ht="27">
      <c r="B3258" s="81" t="s">
        <v>11401</v>
      </c>
      <c r="C3258" s="85" t="s">
        <v>13952</v>
      </c>
      <c r="D3258" s="82" t="s">
        <v>8621</v>
      </c>
      <c r="E3258" s="85" t="s">
        <v>6284</v>
      </c>
      <c r="F3258" s="86">
        <v>20.22</v>
      </c>
    </row>
    <row r="3259" spans="2:6" ht="27">
      <c r="B3259" s="81" t="s">
        <v>11402</v>
      </c>
      <c r="C3259" s="85" t="s">
        <v>13953</v>
      </c>
      <c r="D3259" s="82" t="s">
        <v>8622</v>
      </c>
      <c r="E3259" s="85" t="s">
        <v>6284</v>
      </c>
      <c r="F3259" s="86">
        <v>21.6</v>
      </c>
    </row>
    <row r="3260" spans="2:6" ht="27">
      <c r="B3260" s="81" t="s">
        <v>11403</v>
      </c>
      <c r="C3260" s="85" t="s">
        <v>13954</v>
      </c>
      <c r="D3260" s="82" t="s">
        <v>8623</v>
      </c>
      <c r="E3260" s="85" t="s">
        <v>6284</v>
      </c>
      <c r="F3260" s="86">
        <v>53.67</v>
      </c>
    </row>
    <row r="3261" spans="2:6" ht="27">
      <c r="B3261" s="81" t="s">
        <v>11404</v>
      </c>
      <c r="C3261" s="85" t="s">
        <v>13955</v>
      </c>
      <c r="D3261" s="82" t="s">
        <v>8624</v>
      </c>
      <c r="E3261" s="85" t="s">
        <v>6284</v>
      </c>
      <c r="F3261" s="86">
        <v>46.92</v>
      </c>
    </row>
    <row r="3262" spans="2:6" ht="27">
      <c r="B3262" s="81" t="s">
        <v>11405</v>
      </c>
      <c r="C3262" s="85" t="s">
        <v>13956</v>
      </c>
      <c r="D3262" s="82" t="s">
        <v>8625</v>
      </c>
      <c r="E3262" s="85" t="s">
        <v>6284</v>
      </c>
      <c r="F3262" s="86">
        <v>49.74</v>
      </c>
    </row>
    <row r="3263" spans="2:6" ht="40.5">
      <c r="B3263" s="81" t="s">
        <v>11406</v>
      </c>
      <c r="C3263" s="85" t="s">
        <v>6590</v>
      </c>
      <c r="D3263" s="82" t="s">
        <v>8626</v>
      </c>
      <c r="E3263" s="85" t="s">
        <v>6284</v>
      </c>
      <c r="F3263" s="86">
        <v>55.41</v>
      </c>
    </row>
    <row r="3264" spans="2:6" ht="40.5">
      <c r="B3264" s="81" t="s">
        <v>11407</v>
      </c>
      <c r="C3264" s="85" t="s">
        <v>13957</v>
      </c>
      <c r="D3264" s="82" t="s">
        <v>8627</v>
      </c>
      <c r="E3264" s="85" t="s">
        <v>6284</v>
      </c>
      <c r="F3264" s="86">
        <v>43.29</v>
      </c>
    </row>
    <row r="3265" spans="2:6" ht="40.5">
      <c r="B3265" s="81" t="s">
        <v>11408</v>
      </c>
      <c r="C3265" s="85" t="s">
        <v>13958</v>
      </c>
      <c r="D3265" s="82" t="s">
        <v>8628</v>
      </c>
      <c r="E3265" s="85" t="s">
        <v>6284</v>
      </c>
      <c r="F3265" s="86">
        <v>42.35</v>
      </c>
    </row>
    <row r="3266" spans="2:6" ht="40.5">
      <c r="B3266" s="81" t="s">
        <v>11409</v>
      </c>
      <c r="C3266" s="85" t="s">
        <v>13959</v>
      </c>
      <c r="D3266" s="82" t="s">
        <v>8629</v>
      </c>
      <c r="E3266" s="85" t="s">
        <v>6284</v>
      </c>
      <c r="F3266" s="86">
        <v>65.09</v>
      </c>
    </row>
    <row r="3267" spans="2:6" ht="40.5">
      <c r="B3267" s="81" t="s">
        <v>11410</v>
      </c>
      <c r="C3267" s="85" t="s">
        <v>13960</v>
      </c>
      <c r="D3267" s="82" t="s">
        <v>8630</v>
      </c>
      <c r="E3267" s="85" t="s">
        <v>6284</v>
      </c>
      <c r="F3267" s="86">
        <v>209.32</v>
      </c>
    </row>
    <row r="3268" spans="2:6" ht="54">
      <c r="B3268" s="81" t="s">
        <v>11411</v>
      </c>
      <c r="C3268" s="85" t="s">
        <v>13961</v>
      </c>
      <c r="D3268" s="82" t="s">
        <v>8631</v>
      </c>
      <c r="E3268" s="85" t="s">
        <v>6284</v>
      </c>
      <c r="F3268" s="86">
        <v>40.67</v>
      </c>
    </row>
    <row r="3269" spans="2:6" ht="27">
      <c r="B3269" s="81" t="s">
        <v>11412</v>
      </c>
      <c r="C3269" s="85" t="s">
        <v>13962</v>
      </c>
      <c r="D3269" s="82" t="s">
        <v>8632</v>
      </c>
      <c r="E3269" s="85" t="s">
        <v>6284</v>
      </c>
      <c r="F3269" s="86">
        <v>56.6</v>
      </c>
    </row>
    <row r="3270" spans="2:6" ht="27">
      <c r="B3270" s="81" t="s">
        <v>11413</v>
      </c>
      <c r="C3270" s="85" t="s">
        <v>13963</v>
      </c>
      <c r="D3270" s="82" t="s">
        <v>8633</v>
      </c>
      <c r="E3270" s="85" t="s">
        <v>6284</v>
      </c>
      <c r="F3270" s="86">
        <v>59.22</v>
      </c>
    </row>
    <row r="3271" spans="2:6" ht="40.5">
      <c r="B3271" s="81" t="s">
        <v>11414</v>
      </c>
      <c r="C3271" s="85" t="s">
        <v>13964</v>
      </c>
      <c r="D3271" s="82" t="s">
        <v>8634</v>
      </c>
      <c r="E3271" s="85" t="s">
        <v>6284</v>
      </c>
      <c r="F3271" s="86">
        <v>187.39</v>
      </c>
    </row>
    <row r="3272" spans="2:6" ht="27">
      <c r="B3272" s="81" t="s">
        <v>11415</v>
      </c>
      <c r="C3272" s="85" t="s">
        <v>13965</v>
      </c>
      <c r="D3272" s="82" t="s">
        <v>8635</v>
      </c>
      <c r="E3272" s="85" t="s">
        <v>6284</v>
      </c>
      <c r="F3272" s="86">
        <v>278.68</v>
      </c>
    </row>
    <row r="3273" spans="2:6" ht="27">
      <c r="B3273" s="81" t="s">
        <v>11416</v>
      </c>
      <c r="C3273" s="85" t="s">
        <v>13966</v>
      </c>
      <c r="D3273" s="82" t="s">
        <v>8636</v>
      </c>
      <c r="E3273" s="85" t="s">
        <v>6284</v>
      </c>
      <c r="F3273" s="86">
        <v>185.06</v>
      </c>
    </row>
    <row r="3274" spans="2:6" ht="54">
      <c r="B3274" s="81" t="s">
        <v>11417</v>
      </c>
      <c r="C3274" s="85" t="s">
        <v>13967</v>
      </c>
      <c r="D3274" s="82" t="s">
        <v>8637</v>
      </c>
      <c r="E3274" s="85" t="s">
        <v>6284</v>
      </c>
      <c r="F3274" s="86">
        <v>96.05</v>
      </c>
    </row>
    <row r="3275" spans="2:6" ht="54">
      <c r="B3275" s="81" t="s">
        <v>11418</v>
      </c>
      <c r="C3275" s="85" t="s">
        <v>13968</v>
      </c>
      <c r="D3275" s="82" t="s">
        <v>8638</v>
      </c>
      <c r="E3275" s="85" t="s">
        <v>6284</v>
      </c>
      <c r="F3275" s="86">
        <v>73.05</v>
      </c>
    </row>
    <row r="3276" spans="2:6" ht="40.5">
      <c r="B3276" s="81" t="s">
        <v>11419</v>
      </c>
      <c r="C3276" s="85" t="s">
        <v>13969</v>
      </c>
      <c r="D3276" s="82" t="s">
        <v>8639</v>
      </c>
      <c r="E3276" s="85" t="s">
        <v>6284</v>
      </c>
      <c r="F3276" s="86">
        <v>82.02</v>
      </c>
    </row>
    <row r="3277" spans="2:6">
      <c r="B3277" s="81" t="s">
        <v>11420</v>
      </c>
      <c r="C3277" s="85" t="s">
        <v>13970</v>
      </c>
      <c r="D3277" s="82" t="s">
        <v>8640</v>
      </c>
      <c r="E3277" s="85" t="s">
        <v>6284</v>
      </c>
      <c r="F3277" s="86">
        <v>14.89</v>
      </c>
    </row>
    <row r="3278" spans="2:6">
      <c r="B3278" s="81" t="s">
        <v>11421</v>
      </c>
      <c r="C3278" s="85" t="s">
        <v>6590</v>
      </c>
      <c r="D3278" s="82" t="s">
        <v>8641</v>
      </c>
      <c r="E3278" s="85" t="s">
        <v>6284</v>
      </c>
      <c r="F3278" s="86">
        <v>17.190000000000001</v>
      </c>
    </row>
    <row r="3279" spans="2:6">
      <c r="B3279" s="81" t="s">
        <v>11422</v>
      </c>
      <c r="C3279" s="85" t="s">
        <v>13971</v>
      </c>
      <c r="D3279" s="82" t="s">
        <v>8642</v>
      </c>
      <c r="E3279" s="85" t="s">
        <v>6284</v>
      </c>
      <c r="F3279" s="86">
        <v>94.29</v>
      </c>
    </row>
    <row r="3280" spans="2:6" ht="40.5">
      <c r="B3280" s="81" t="s">
        <v>11423</v>
      </c>
      <c r="C3280" s="85" t="s">
        <v>6590</v>
      </c>
      <c r="D3280" s="82" t="s">
        <v>8643</v>
      </c>
      <c r="E3280" s="85" t="s">
        <v>6284</v>
      </c>
      <c r="F3280" s="86">
        <v>53.1</v>
      </c>
    </row>
    <row r="3281" spans="2:6" ht="40.5">
      <c r="B3281" s="81" t="s">
        <v>11424</v>
      </c>
      <c r="C3281" s="85" t="s">
        <v>6590</v>
      </c>
      <c r="D3281" s="82" t="s">
        <v>8644</v>
      </c>
      <c r="E3281" s="85" t="s">
        <v>6284</v>
      </c>
      <c r="F3281" s="86">
        <v>44.69</v>
      </c>
    </row>
    <row r="3282" spans="2:6" ht="27">
      <c r="B3282" s="81" t="s">
        <v>11425</v>
      </c>
      <c r="C3282" s="85" t="s">
        <v>6590</v>
      </c>
      <c r="D3282" s="82" t="s">
        <v>8645</v>
      </c>
      <c r="E3282" s="85" t="s">
        <v>6284</v>
      </c>
      <c r="F3282" s="86">
        <v>12</v>
      </c>
    </row>
    <row r="3283" spans="2:6" ht="40.5">
      <c r="B3283" s="81" t="s">
        <v>11426</v>
      </c>
      <c r="C3283" s="85" t="s">
        <v>13972</v>
      </c>
      <c r="D3283" s="82" t="s">
        <v>8646</v>
      </c>
      <c r="E3283" s="85" t="s">
        <v>6284</v>
      </c>
      <c r="F3283" s="86">
        <v>32.22</v>
      </c>
    </row>
    <row r="3284" spans="2:6">
      <c r="B3284" s="81">
        <v>358</v>
      </c>
      <c r="C3284" s="85" t="s">
        <v>6590</v>
      </c>
      <c r="D3284" s="82" t="s">
        <v>8647</v>
      </c>
      <c r="E3284" s="85"/>
      <c r="F3284" s="86"/>
    </row>
    <row r="3285" spans="2:6" ht="27">
      <c r="B3285" s="81" t="s">
        <v>11427</v>
      </c>
      <c r="C3285" s="85" t="s">
        <v>13973</v>
      </c>
      <c r="D3285" s="82" t="s">
        <v>8648</v>
      </c>
      <c r="E3285" s="85" t="s">
        <v>6462</v>
      </c>
      <c r="F3285" s="86">
        <v>25.9</v>
      </c>
    </row>
    <row r="3286" spans="2:6" ht="27">
      <c r="B3286" s="81" t="s">
        <v>11428</v>
      </c>
      <c r="C3286" s="85" t="s">
        <v>13974</v>
      </c>
      <c r="D3286" s="82" t="s">
        <v>8649</v>
      </c>
      <c r="E3286" s="85" t="s">
        <v>6462</v>
      </c>
      <c r="F3286" s="86">
        <v>26.01</v>
      </c>
    </row>
    <row r="3287" spans="2:6" ht="27">
      <c r="B3287" s="81" t="s">
        <v>11429</v>
      </c>
      <c r="C3287" s="85" t="s">
        <v>13975</v>
      </c>
      <c r="D3287" s="82" t="s">
        <v>8650</v>
      </c>
      <c r="E3287" s="85" t="s">
        <v>6462</v>
      </c>
      <c r="F3287" s="86">
        <v>13.55</v>
      </c>
    </row>
    <row r="3288" spans="2:6" ht="27">
      <c r="B3288" s="81" t="s">
        <v>11430</v>
      </c>
      <c r="C3288" s="85" t="s">
        <v>13976</v>
      </c>
      <c r="D3288" s="82" t="s">
        <v>8651</v>
      </c>
      <c r="E3288" s="85" t="s">
        <v>6462</v>
      </c>
      <c r="F3288" s="86">
        <v>11.78</v>
      </c>
    </row>
    <row r="3289" spans="2:6" ht="27">
      <c r="B3289" s="81" t="s">
        <v>11431</v>
      </c>
      <c r="C3289" s="85" t="s">
        <v>13977</v>
      </c>
      <c r="D3289" s="82" t="s">
        <v>8652</v>
      </c>
      <c r="E3289" s="85" t="s">
        <v>6462</v>
      </c>
      <c r="F3289" s="86">
        <v>12.97</v>
      </c>
    </row>
    <row r="3290" spans="2:6" ht="27">
      <c r="B3290" s="81" t="s">
        <v>11432</v>
      </c>
      <c r="C3290" s="85" t="s">
        <v>13978</v>
      </c>
      <c r="D3290" s="82" t="s">
        <v>8653</v>
      </c>
      <c r="E3290" s="85" t="s">
        <v>6462</v>
      </c>
      <c r="F3290" s="86">
        <v>9.06</v>
      </c>
    </row>
    <row r="3291" spans="2:6" ht="27">
      <c r="B3291" s="81" t="s">
        <v>11433</v>
      </c>
      <c r="C3291" s="85" t="s">
        <v>13979</v>
      </c>
      <c r="D3291" s="82" t="s">
        <v>8654</v>
      </c>
      <c r="E3291" s="85" t="s">
        <v>6462</v>
      </c>
      <c r="F3291" s="86">
        <v>28.17</v>
      </c>
    </row>
    <row r="3292" spans="2:6" ht="27">
      <c r="B3292" s="81" t="s">
        <v>11434</v>
      </c>
      <c r="C3292" s="85" t="s">
        <v>13980</v>
      </c>
      <c r="D3292" s="82" t="s">
        <v>8655</v>
      </c>
      <c r="E3292" s="85" t="s">
        <v>6462</v>
      </c>
      <c r="F3292" s="86">
        <v>17.079999999999998</v>
      </c>
    </row>
    <row r="3293" spans="2:6" ht="40.5">
      <c r="B3293" s="81" t="s">
        <v>11435</v>
      </c>
      <c r="C3293" s="85" t="s">
        <v>13981</v>
      </c>
      <c r="D3293" s="82" t="s">
        <v>8656</v>
      </c>
      <c r="E3293" s="85" t="s">
        <v>6462</v>
      </c>
      <c r="F3293" s="86">
        <v>20.56</v>
      </c>
    </row>
    <row r="3294" spans="2:6" ht="27">
      <c r="B3294" s="81" t="s">
        <v>11436</v>
      </c>
      <c r="C3294" s="85" t="s">
        <v>13982</v>
      </c>
      <c r="D3294" s="82" t="s">
        <v>8657</v>
      </c>
      <c r="E3294" s="85" t="s">
        <v>6462</v>
      </c>
      <c r="F3294" s="86">
        <v>27.87</v>
      </c>
    </row>
    <row r="3295" spans="2:6" ht="27">
      <c r="B3295" s="81" t="s">
        <v>11437</v>
      </c>
      <c r="C3295" s="85" t="s">
        <v>13983</v>
      </c>
      <c r="D3295" s="82" t="s">
        <v>8658</v>
      </c>
      <c r="E3295" s="85" t="s">
        <v>6462</v>
      </c>
      <c r="F3295" s="86">
        <v>17.989999999999998</v>
      </c>
    </row>
    <row r="3296" spans="2:6" ht="27">
      <c r="B3296" s="81" t="s">
        <v>11438</v>
      </c>
      <c r="C3296" s="85" t="s">
        <v>13984</v>
      </c>
      <c r="D3296" s="82" t="s">
        <v>8659</v>
      </c>
      <c r="E3296" s="85" t="s">
        <v>6462</v>
      </c>
      <c r="F3296" s="86">
        <v>20.79</v>
      </c>
    </row>
    <row r="3297" spans="2:6" ht="27">
      <c r="B3297" s="81" t="s">
        <v>11439</v>
      </c>
      <c r="C3297" s="85" t="s">
        <v>13985</v>
      </c>
      <c r="D3297" s="82" t="s">
        <v>8660</v>
      </c>
      <c r="E3297" s="85" t="s">
        <v>6462</v>
      </c>
      <c r="F3297" s="86">
        <v>7.63</v>
      </c>
    </row>
    <row r="3298" spans="2:6" ht="27">
      <c r="B3298" s="81" t="s">
        <v>11440</v>
      </c>
      <c r="C3298" s="85" t="s">
        <v>13986</v>
      </c>
      <c r="D3298" s="82" t="s">
        <v>8661</v>
      </c>
      <c r="E3298" s="85" t="s">
        <v>6462</v>
      </c>
      <c r="F3298" s="86">
        <v>7.85</v>
      </c>
    </row>
    <row r="3299" spans="2:6" ht="27">
      <c r="B3299" s="81" t="s">
        <v>11441</v>
      </c>
      <c r="C3299" s="85" t="s">
        <v>13987</v>
      </c>
      <c r="D3299" s="82" t="s">
        <v>8662</v>
      </c>
      <c r="E3299" s="85" t="s">
        <v>6462</v>
      </c>
      <c r="F3299" s="86">
        <v>38.26</v>
      </c>
    </row>
    <row r="3300" spans="2:6" ht="27">
      <c r="B3300" s="81" t="s">
        <v>11442</v>
      </c>
      <c r="C3300" s="85" t="s">
        <v>13988</v>
      </c>
      <c r="D3300" s="82" t="s">
        <v>8663</v>
      </c>
      <c r="E3300" s="85" t="s">
        <v>6462</v>
      </c>
      <c r="F3300" s="86">
        <v>27.73</v>
      </c>
    </row>
    <row r="3301" spans="2:6" ht="27">
      <c r="B3301" s="81" t="s">
        <v>11443</v>
      </c>
      <c r="C3301" s="85" t="s">
        <v>13989</v>
      </c>
      <c r="D3301" s="82" t="s">
        <v>8664</v>
      </c>
      <c r="E3301" s="85" t="s">
        <v>6462</v>
      </c>
      <c r="F3301" s="86">
        <v>31.95</v>
      </c>
    </row>
    <row r="3302" spans="2:6" ht="27">
      <c r="B3302" s="81" t="s">
        <v>11444</v>
      </c>
      <c r="C3302" s="85" t="s">
        <v>13990</v>
      </c>
      <c r="D3302" s="82" t="s">
        <v>8665</v>
      </c>
      <c r="E3302" s="85" t="s">
        <v>6462</v>
      </c>
      <c r="F3302" s="86">
        <v>26.47</v>
      </c>
    </row>
    <row r="3303" spans="2:6" ht="27">
      <c r="B3303" s="81" t="s">
        <v>11445</v>
      </c>
      <c r="C3303" s="85" t="s">
        <v>13991</v>
      </c>
      <c r="D3303" s="82" t="s">
        <v>8666</v>
      </c>
      <c r="E3303" s="85" t="s">
        <v>6462</v>
      </c>
      <c r="F3303" s="86">
        <v>21.84</v>
      </c>
    </row>
    <row r="3304" spans="2:6" ht="27">
      <c r="B3304" s="81" t="s">
        <v>11446</v>
      </c>
      <c r="C3304" s="85" t="s">
        <v>13992</v>
      </c>
      <c r="D3304" s="82" t="s">
        <v>8667</v>
      </c>
      <c r="E3304" s="85" t="s">
        <v>6462</v>
      </c>
      <c r="F3304" s="86">
        <v>23.69</v>
      </c>
    </row>
    <row r="3305" spans="2:6" ht="27">
      <c r="B3305" s="81" t="s">
        <v>11447</v>
      </c>
      <c r="C3305" s="85" t="s">
        <v>13993</v>
      </c>
      <c r="D3305" s="82" t="s">
        <v>8668</v>
      </c>
      <c r="E3305" s="85" t="s">
        <v>6462</v>
      </c>
      <c r="F3305" s="86">
        <v>14.01</v>
      </c>
    </row>
    <row r="3306" spans="2:6">
      <c r="B3306" s="81">
        <v>359</v>
      </c>
      <c r="C3306" s="85" t="s">
        <v>6590</v>
      </c>
      <c r="D3306" s="82" t="s">
        <v>8669</v>
      </c>
      <c r="E3306" s="85"/>
      <c r="F3306" s="86"/>
    </row>
    <row r="3307" spans="2:6" ht="40.5">
      <c r="B3307" s="81" t="s">
        <v>11448</v>
      </c>
      <c r="C3307" s="85" t="s">
        <v>13994</v>
      </c>
      <c r="D3307" s="82" t="s">
        <v>8670</v>
      </c>
      <c r="E3307" s="85" t="s">
        <v>6462</v>
      </c>
      <c r="F3307" s="86">
        <v>360.47</v>
      </c>
    </row>
    <row r="3308" spans="2:6">
      <c r="B3308" s="81" t="s">
        <v>11449</v>
      </c>
      <c r="C3308" s="85" t="s">
        <v>13995</v>
      </c>
      <c r="D3308" s="82" t="s">
        <v>8671</v>
      </c>
      <c r="E3308" s="85" t="s">
        <v>6595</v>
      </c>
      <c r="F3308" s="86">
        <v>131.9</v>
      </c>
    </row>
    <row r="3309" spans="2:6">
      <c r="B3309" s="81" t="s">
        <v>11450</v>
      </c>
      <c r="C3309" s="85" t="s">
        <v>13996</v>
      </c>
      <c r="D3309" s="82" t="s">
        <v>8672</v>
      </c>
      <c r="E3309" s="85" t="s">
        <v>6284</v>
      </c>
      <c r="F3309" s="86">
        <v>97.16</v>
      </c>
    </row>
    <row r="3310" spans="2:6" ht="54">
      <c r="B3310" s="81" t="s">
        <v>11451</v>
      </c>
      <c r="C3310" s="85" t="s">
        <v>13997</v>
      </c>
      <c r="D3310" s="82" t="s">
        <v>8673</v>
      </c>
      <c r="E3310" s="85" t="s">
        <v>6595</v>
      </c>
      <c r="F3310" s="86">
        <v>339.83</v>
      </c>
    </row>
    <row r="3311" spans="2:6" ht="27">
      <c r="B3311" s="81" t="s">
        <v>11452</v>
      </c>
      <c r="C3311" s="85" t="s">
        <v>13998</v>
      </c>
      <c r="D3311" s="82" t="s">
        <v>8674</v>
      </c>
      <c r="E3311" s="85" t="s">
        <v>6595</v>
      </c>
      <c r="F3311" s="86">
        <v>927.7</v>
      </c>
    </row>
    <row r="3312" spans="2:6">
      <c r="B3312" s="81" t="s">
        <v>11453</v>
      </c>
      <c r="C3312" s="85" t="s">
        <v>13999</v>
      </c>
      <c r="D3312" s="82" t="s">
        <v>8675</v>
      </c>
      <c r="E3312" s="85" t="s">
        <v>6595</v>
      </c>
      <c r="F3312" s="86">
        <v>1690.34</v>
      </c>
    </row>
    <row r="3313" spans="2:6">
      <c r="B3313" s="81" t="s">
        <v>11454</v>
      </c>
      <c r="C3313" s="85" t="s">
        <v>14000</v>
      </c>
      <c r="D3313" s="82" t="s">
        <v>8676</v>
      </c>
      <c r="E3313" s="85" t="s">
        <v>6595</v>
      </c>
      <c r="F3313" s="86">
        <v>626.84</v>
      </c>
    </row>
    <row r="3314" spans="2:6">
      <c r="B3314" s="81" t="s">
        <v>11455</v>
      </c>
      <c r="C3314" s="85" t="s">
        <v>14001</v>
      </c>
      <c r="D3314" s="82" t="s">
        <v>8677</v>
      </c>
      <c r="E3314" s="85" t="s">
        <v>6595</v>
      </c>
      <c r="F3314" s="86">
        <v>180.83</v>
      </c>
    </row>
    <row r="3315" spans="2:6">
      <c r="B3315" s="81" t="s">
        <v>11456</v>
      </c>
      <c r="C3315" s="85" t="s">
        <v>14002</v>
      </c>
      <c r="D3315" s="82" t="s">
        <v>8678</v>
      </c>
      <c r="E3315" s="85" t="s">
        <v>6595</v>
      </c>
      <c r="F3315" s="86">
        <v>413.42</v>
      </c>
    </row>
    <row r="3316" spans="2:6">
      <c r="B3316" s="81" t="s">
        <v>11457</v>
      </c>
      <c r="C3316" s="85" t="s">
        <v>14003</v>
      </c>
      <c r="D3316" s="82" t="s">
        <v>8679</v>
      </c>
      <c r="E3316" s="85" t="s">
        <v>6284</v>
      </c>
      <c r="F3316" s="86">
        <v>785.68</v>
      </c>
    </row>
    <row r="3317" spans="2:6">
      <c r="B3317" s="81" t="s">
        <v>11458</v>
      </c>
      <c r="C3317" s="85" t="s">
        <v>14004</v>
      </c>
      <c r="D3317" s="82" t="s">
        <v>8680</v>
      </c>
      <c r="E3317" s="85" t="s">
        <v>6462</v>
      </c>
      <c r="F3317" s="86">
        <v>473.51</v>
      </c>
    </row>
    <row r="3318" spans="2:6">
      <c r="B3318" s="81" t="s">
        <v>11459</v>
      </c>
      <c r="C3318" s="85" t="s">
        <v>14005</v>
      </c>
      <c r="D3318" s="82" t="s">
        <v>8681</v>
      </c>
      <c r="E3318" s="85" t="s">
        <v>6595</v>
      </c>
      <c r="F3318" s="86">
        <v>63.76</v>
      </c>
    </row>
    <row r="3319" spans="2:6">
      <c r="B3319" s="81" t="s">
        <v>11460</v>
      </c>
      <c r="C3319" s="85" t="s">
        <v>14006</v>
      </c>
      <c r="D3319" s="82" t="s">
        <v>8682</v>
      </c>
      <c r="E3319" s="85" t="s">
        <v>6462</v>
      </c>
      <c r="F3319" s="86">
        <v>301.95</v>
      </c>
    </row>
    <row r="3320" spans="2:6" ht="27">
      <c r="B3320" s="81" t="s">
        <v>11461</v>
      </c>
      <c r="C3320" s="85" t="s">
        <v>14007</v>
      </c>
      <c r="D3320" s="82" t="s">
        <v>8683</v>
      </c>
      <c r="E3320" s="85" t="s">
        <v>6284</v>
      </c>
      <c r="F3320" s="86">
        <v>477.16</v>
      </c>
    </row>
    <row r="3321" spans="2:6">
      <c r="B3321" s="81" t="s">
        <v>11462</v>
      </c>
      <c r="C3321" s="85" t="s">
        <v>14008</v>
      </c>
      <c r="D3321" s="82" t="s">
        <v>8684</v>
      </c>
      <c r="E3321" s="85" t="s">
        <v>6284</v>
      </c>
      <c r="F3321" s="86">
        <v>382.32</v>
      </c>
    </row>
    <row r="3322" spans="2:6">
      <c r="B3322" s="81" t="s">
        <v>11463</v>
      </c>
      <c r="C3322" s="85" t="s">
        <v>14009</v>
      </c>
      <c r="D3322" s="82" t="s">
        <v>8685</v>
      </c>
      <c r="E3322" s="85" t="s">
        <v>6284</v>
      </c>
      <c r="F3322" s="86">
        <v>542.16</v>
      </c>
    </row>
    <row r="3323" spans="2:6">
      <c r="B3323" s="81" t="s">
        <v>11464</v>
      </c>
      <c r="C3323" s="85" t="s">
        <v>14010</v>
      </c>
      <c r="D3323" s="82" t="s">
        <v>8686</v>
      </c>
      <c r="E3323" s="85" t="s">
        <v>6284</v>
      </c>
      <c r="F3323" s="86">
        <v>357.16</v>
      </c>
    </row>
    <row r="3324" spans="2:6" ht="27">
      <c r="B3324" s="81" t="s">
        <v>11465</v>
      </c>
      <c r="C3324" s="85" t="s">
        <v>14011</v>
      </c>
      <c r="D3324" s="82" t="s">
        <v>8687</v>
      </c>
      <c r="E3324" s="85" t="s">
        <v>6284</v>
      </c>
      <c r="F3324" s="86">
        <v>317.16000000000003</v>
      </c>
    </row>
    <row r="3325" spans="2:6">
      <c r="B3325" s="81" t="s">
        <v>11466</v>
      </c>
      <c r="C3325" s="85" t="s">
        <v>14012</v>
      </c>
      <c r="D3325" s="82" t="s">
        <v>8688</v>
      </c>
      <c r="E3325" s="85" t="s">
        <v>6284</v>
      </c>
      <c r="F3325" s="86">
        <v>327.16000000000003</v>
      </c>
    </row>
    <row r="3326" spans="2:6">
      <c r="B3326" s="81" t="s">
        <v>11467</v>
      </c>
      <c r="C3326" s="85" t="s">
        <v>14013</v>
      </c>
      <c r="D3326" s="82" t="s">
        <v>8689</v>
      </c>
      <c r="E3326" s="85" t="s">
        <v>6284</v>
      </c>
      <c r="F3326" s="86">
        <v>327.16000000000003</v>
      </c>
    </row>
    <row r="3327" spans="2:6">
      <c r="B3327" s="81" t="s">
        <v>11468</v>
      </c>
      <c r="C3327" s="85" t="s">
        <v>14014</v>
      </c>
      <c r="D3327" s="82" t="s">
        <v>8690</v>
      </c>
      <c r="E3327" s="85" t="s">
        <v>6284</v>
      </c>
      <c r="F3327" s="86">
        <v>483.73</v>
      </c>
    </row>
    <row r="3328" spans="2:6">
      <c r="B3328" s="81" t="s">
        <v>11469</v>
      </c>
      <c r="C3328" s="85" t="s">
        <v>14015</v>
      </c>
      <c r="D3328" s="82" t="s">
        <v>8691</v>
      </c>
      <c r="E3328" s="85" t="s">
        <v>6284</v>
      </c>
      <c r="F3328" s="86">
        <v>483.73</v>
      </c>
    </row>
    <row r="3329" spans="2:6">
      <c r="B3329" s="81" t="s">
        <v>11470</v>
      </c>
      <c r="C3329" s="85" t="s">
        <v>14016</v>
      </c>
      <c r="D3329" s="82" t="s">
        <v>8692</v>
      </c>
      <c r="E3329" s="85" t="s">
        <v>6595</v>
      </c>
      <c r="F3329" s="86">
        <v>283.77</v>
      </c>
    </row>
    <row r="3330" spans="2:6" ht="27">
      <c r="B3330" s="81" t="s">
        <v>11471</v>
      </c>
      <c r="C3330" s="85" t="s">
        <v>14017</v>
      </c>
      <c r="D3330" s="82" t="s">
        <v>8693</v>
      </c>
      <c r="E3330" s="85" t="s">
        <v>25</v>
      </c>
      <c r="F3330" s="86">
        <v>1278.8399999999999</v>
      </c>
    </row>
    <row r="3331" spans="2:6" ht="27">
      <c r="B3331" s="81" t="s">
        <v>11472</v>
      </c>
      <c r="C3331" s="85" t="s">
        <v>14018</v>
      </c>
      <c r="D3331" s="82" t="s">
        <v>8694</v>
      </c>
      <c r="E3331" s="85" t="s">
        <v>6462</v>
      </c>
      <c r="F3331" s="86">
        <v>89.06</v>
      </c>
    </row>
    <row r="3332" spans="2:6">
      <c r="B3332" s="81" t="s">
        <v>11473</v>
      </c>
      <c r="C3332" s="85" t="s">
        <v>14019</v>
      </c>
      <c r="D3332" s="82" t="s">
        <v>8695</v>
      </c>
      <c r="E3332" s="85" t="s">
        <v>6462</v>
      </c>
      <c r="F3332" s="86">
        <v>224.46</v>
      </c>
    </row>
    <row r="3333" spans="2:6" ht="27">
      <c r="B3333" s="81" t="s">
        <v>11474</v>
      </c>
      <c r="C3333" s="85" t="s">
        <v>14020</v>
      </c>
      <c r="D3333" s="82" t="s">
        <v>8696</v>
      </c>
      <c r="E3333" s="85" t="s">
        <v>6462</v>
      </c>
      <c r="F3333" s="86">
        <v>1192.1400000000001</v>
      </c>
    </row>
    <row r="3334" spans="2:6" ht="27">
      <c r="B3334" s="81" t="s">
        <v>11475</v>
      </c>
      <c r="C3334" s="85" t="s">
        <v>14021</v>
      </c>
      <c r="D3334" s="82" t="s">
        <v>8697</v>
      </c>
      <c r="E3334" s="85" t="s">
        <v>6284</v>
      </c>
      <c r="F3334" s="86">
        <v>897.16</v>
      </c>
    </row>
    <row r="3335" spans="2:6">
      <c r="B3335" s="81" t="s">
        <v>11476</v>
      </c>
      <c r="C3335" s="85" t="s">
        <v>14022</v>
      </c>
      <c r="D3335" s="82" t="s">
        <v>8698</v>
      </c>
      <c r="E3335" s="85" t="s">
        <v>6284</v>
      </c>
      <c r="F3335" s="86">
        <v>247.16</v>
      </c>
    </row>
    <row r="3336" spans="2:6">
      <c r="B3336" s="81" t="s">
        <v>11477</v>
      </c>
      <c r="C3336" s="85" t="s">
        <v>14023</v>
      </c>
      <c r="D3336" s="82" t="s">
        <v>8699</v>
      </c>
      <c r="E3336" s="85" t="s">
        <v>6284</v>
      </c>
      <c r="F3336" s="86">
        <v>577.16</v>
      </c>
    </row>
    <row r="3337" spans="2:6">
      <c r="B3337" s="81" t="s">
        <v>11478</v>
      </c>
      <c r="C3337" s="85" t="s">
        <v>14024</v>
      </c>
      <c r="D3337" s="82" t="s">
        <v>8700</v>
      </c>
      <c r="E3337" s="85" t="s">
        <v>6284</v>
      </c>
      <c r="F3337" s="86">
        <v>747.16</v>
      </c>
    </row>
    <row r="3338" spans="2:6">
      <c r="B3338" s="81" t="s">
        <v>11479</v>
      </c>
      <c r="C3338" s="85" t="s">
        <v>14025</v>
      </c>
      <c r="D3338" s="82" t="s">
        <v>8701</v>
      </c>
      <c r="E3338" s="85" t="s">
        <v>6284</v>
      </c>
      <c r="F3338" s="86">
        <v>547.16</v>
      </c>
    </row>
    <row r="3339" spans="2:6">
      <c r="B3339" s="81" t="s">
        <v>11480</v>
      </c>
      <c r="C3339" s="85" t="s">
        <v>14026</v>
      </c>
      <c r="D3339" s="82" t="s">
        <v>8702</v>
      </c>
      <c r="E3339" s="85" t="s">
        <v>6284</v>
      </c>
      <c r="F3339" s="86">
        <v>547.16</v>
      </c>
    </row>
    <row r="3340" spans="2:6">
      <c r="B3340" s="81" t="s">
        <v>11481</v>
      </c>
      <c r="C3340" s="85" t="s">
        <v>14027</v>
      </c>
      <c r="D3340" s="82" t="s">
        <v>8703</v>
      </c>
      <c r="E3340" s="85" t="s">
        <v>6284</v>
      </c>
      <c r="F3340" s="86">
        <v>347.16</v>
      </c>
    </row>
    <row r="3341" spans="2:6">
      <c r="B3341" s="81" t="s">
        <v>11482</v>
      </c>
      <c r="C3341" s="85" t="s">
        <v>14028</v>
      </c>
      <c r="D3341" s="82" t="s">
        <v>8704</v>
      </c>
      <c r="E3341" s="85" t="s">
        <v>6462</v>
      </c>
      <c r="F3341" s="86">
        <v>140.66</v>
      </c>
    </row>
    <row r="3342" spans="2:6">
      <c r="B3342" s="81" t="s">
        <v>11483</v>
      </c>
      <c r="C3342" s="85" t="s">
        <v>14029</v>
      </c>
      <c r="D3342" s="82" t="s">
        <v>8705</v>
      </c>
      <c r="E3342" s="85" t="s">
        <v>6462</v>
      </c>
      <c r="F3342" s="86">
        <v>151.44999999999999</v>
      </c>
    </row>
    <row r="3343" spans="2:6">
      <c r="B3343" s="81" t="s">
        <v>11484</v>
      </c>
      <c r="C3343" s="85" t="s">
        <v>14030</v>
      </c>
      <c r="D3343" s="82" t="s">
        <v>8706</v>
      </c>
      <c r="E3343" s="85" t="s">
        <v>6595</v>
      </c>
      <c r="F3343" s="86">
        <v>178.18</v>
      </c>
    </row>
    <row r="3344" spans="2:6">
      <c r="B3344" s="81" t="s">
        <v>11485</v>
      </c>
      <c r="C3344" s="85" t="s">
        <v>14031</v>
      </c>
      <c r="D3344" s="82" t="s">
        <v>8707</v>
      </c>
      <c r="E3344" s="85" t="s">
        <v>6595</v>
      </c>
      <c r="F3344" s="86">
        <v>256.87</v>
      </c>
    </row>
    <row r="3345" spans="2:6">
      <c r="B3345" s="81" t="s">
        <v>11486</v>
      </c>
      <c r="C3345" s="85" t="s">
        <v>14032</v>
      </c>
      <c r="D3345" s="82" t="s">
        <v>8708</v>
      </c>
      <c r="E3345" s="85" t="s">
        <v>6595</v>
      </c>
      <c r="F3345" s="86">
        <v>170.08</v>
      </c>
    </row>
    <row r="3346" spans="2:6">
      <c r="B3346" s="81">
        <v>360</v>
      </c>
      <c r="C3346" s="85" t="s">
        <v>6590</v>
      </c>
      <c r="D3346" s="82" t="s">
        <v>8709</v>
      </c>
      <c r="E3346" s="85"/>
      <c r="F3346" s="86"/>
    </row>
    <row r="3347" spans="2:6" ht="27">
      <c r="B3347" s="81" t="s">
        <v>11487</v>
      </c>
      <c r="C3347" s="85" t="s">
        <v>14033</v>
      </c>
      <c r="D3347" s="82" t="s">
        <v>8710</v>
      </c>
      <c r="E3347" s="85" t="s">
        <v>6761</v>
      </c>
      <c r="F3347" s="86">
        <v>560.9</v>
      </c>
    </row>
    <row r="3348" spans="2:6" ht="40.5">
      <c r="B3348" s="81" t="s">
        <v>11488</v>
      </c>
      <c r="C3348" s="85" t="s">
        <v>14034</v>
      </c>
      <c r="D3348" s="82" t="s">
        <v>8711</v>
      </c>
      <c r="E3348" s="85" t="s">
        <v>6462</v>
      </c>
      <c r="F3348" s="86">
        <v>474.07</v>
      </c>
    </row>
    <row r="3349" spans="2:6" ht="40.5">
      <c r="B3349" s="81" t="s">
        <v>11489</v>
      </c>
      <c r="C3349" s="85" t="s">
        <v>14035</v>
      </c>
      <c r="D3349" s="82" t="s">
        <v>8712</v>
      </c>
      <c r="E3349" s="85" t="s">
        <v>6462</v>
      </c>
      <c r="F3349" s="86">
        <v>520.53</v>
      </c>
    </row>
    <row r="3350" spans="2:6" ht="40.5">
      <c r="B3350" s="81" t="s">
        <v>11490</v>
      </c>
      <c r="C3350" s="85" t="s">
        <v>14036</v>
      </c>
      <c r="D3350" s="82" t="s">
        <v>8713</v>
      </c>
      <c r="E3350" s="85" t="s">
        <v>6462</v>
      </c>
      <c r="F3350" s="86">
        <v>636.66999999999996</v>
      </c>
    </row>
    <row r="3351" spans="2:6" ht="27">
      <c r="B3351" s="81" t="s">
        <v>11491</v>
      </c>
      <c r="C3351" s="85" t="s">
        <v>14037</v>
      </c>
      <c r="D3351" s="82" t="s">
        <v>8714</v>
      </c>
      <c r="E3351" s="85" t="s">
        <v>6595</v>
      </c>
      <c r="F3351" s="86">
        <v>205.46</v>
      </c>
    </row>
    <row r="3352" spans="2:6" ht="27">
      <c r="B3352" s="81" t="s">
        <v>11492</v>
      </c>
      <c r="C3352" s="85" t="s">
        <v>14038</v>
      </c>
      <c r="D3352" s="82" t="s">
        <v>8715</v>
      </c>
      <c r="E3352" s="85" t="s">
        <v>6595</v>
      </c>
      <c r="F3352" s="86">
        <v>205.15</v>
      </c>
    </row>
    <row r="3353" spans="2:6">
      <c r="B3353" s="81" t="s">
        <v>11493</v>
      </c>
      <c r="C3353" s="85" t="s">
        <v>14039</v>
      </c>
      <c r="D3353" s="82" t="s">
        <v>8716</v>
      </c>
      <c r="E3353" s="85" t="s">
        <v>6595</v>
      </c>
      <c r="F3353" s="86">
        <v>164.4</v>
      </c>
    </row>
    <row r="3354" spans="2:6" ht="40.5">
      <c r="B3354" s="81" t="s">
        <v>11494</v>
      </c>
      <c r="C3354" s="85" t="s">
        <v>14040</v>
      </c>
      <c r="D3354" s="82" t="s">
        <v>8717</v>
      </c>
      <c r="E3354" s="85" t="s">
        <v>6761</v>
      </c>
      <c r="F3354" s="86">
        <v>821.6</v>
      </c>
    </row>
    <row r="3355" spans="2:6" ht="40.5">
      <c r="B3355" s="81" t="s">
        <v>11495</v>
      </c>
      <c r="C3355" s="85" t="s">
        <v>14041</v>
      </c>
      <c r="D3355" s="82" t="s">
        <v>8718</v>
      </c>
      <c r="E3355" s="85" t="s">
        <v>6462</v>
      </c>
      <c r="F3355" s="86">
        <v>41.8</v>
      </c>
    </row>
    <row r="3356" spans="2:6" ht="27">
      <c r="B3356" s="81" t="s">
        <v>11496</v>
      </c>
      <c r="C3356" s="85" t="s">
        <v>14042</v>
      </c>
      <c r="D3356" s="82" t="s">
        <v>8719</v>
      </c>
      <c r="E3356" s="85" t="s">
        <v>6761</v>
      </c>
      <c r="F3356" s="86">
        <v>435</v>
      </c>
    </row>
    <row r="3357" spans="2:6" ht="40.5">
      <c r="B3357" s="81" t="s">
        <v>11497</v>
      </c>
      <c r="C3357" s="85" t="s">
        <v>14043</v>
      </c>
      <c r="D3357" s="82" t="s">
        <v>17240</v>
      </c>
      <c r="E3357" s="85" t="s">
        <v>6761</v>
      </c>
      <c r="F3357" s="86">
        <v>4640.79</v>
      </c>
    </row>
    <row r="3358" spans="2:6">
      <c r="B3358" s="81" t="s">
        <v>11498</v>
      </c>
      <c r="C3358" s="85" t="s">
        <v>14044</v>
      </c>
      <c r="D3358" s="82" t="s">
        <v>8720</v>
      </c>
      <c r="E3358" s="85" t="s">
        <v>6462</v>
      </c>
      <c r="F3358" s="86">
        <v>14.61</v>
      </c>
    </row>
    <row r="3359" spans="2:6" ht="27">
      <c r="B3359" s="81" t="s">
        <v>11499</v>
      </c>
      <c r="C3359" s="85" t="s">
        <v>14045</v>
      </c>
      <c r="D3359" s="82" t="s">
        <v>8721</v>
      </c>
      <c r="E3359" s="85" t="s">
        <v>6595</v>
      </c>
      <c r="F3359" s="86">
        <v>4263.55</v>
      </c>
    </row>
    <row r="3360" spans="2:6" ht="27">
      <c r="B3360" s="81" t="s">
        <v>11500</v>
      </c>
      <c r="C3360" s="85" t="s">
        <v>14046</v>
      </c>
      <c r="D3360" s="82" t="s">
        <v>8722</v>
      </c>
      <c r="E3360" s="85" t="s">
        <v>25</v>
      </c>
      <c r="F3360" s="86">
        <v>2350.69</v>
      </c>
    </row>
    <row r="3361" spans="2:6" ht="27">
      <c r="B3361" s="81" t="s">
        <v>11501</v>
      </c>
      <c r="C3361" s="85" t="s">
        <v>14047</v>
      </c>
      <c r="D3361" s="82" t="s">
        <v>8723</v>
      </c>
      <c r="E3361" s="85" t="s">
        <v>25</v>
      </c>
      <c r="F3361" s="86">
        <v>2350.69</v>
      </c>
    </row>
    <row r="3362" spans="2:6" ht="27">
      <c r="B3362" s="81" t="s">
        <v>11502</v>
      </c>
      <c r="C3362" s="85" t="s">
        <v>14048</v>
      </c>
      <c r="D3362" s="82" t="s">
        <v>8724</v>
      </c>
      <c r="E3362" s="85" t="s">
        <v>25</v>
      </c>
      <c r="F3362" s="86">
        <v>1077.55</v>
      </c>
    </row>
    <row r="3363" spans="2:6" ht="27">
      <c r="B3363" s="81" t="s">
        <v>11503</v>
      </c>
      <c r="C3363" s="85" t="s">
        <v>14049</v>
      </c>
      <c r="D3363" s="82" t="s">
        <v>8725</v>
      </c>
      <c r="E3363" s="85" t="s">
        <v>25</v>
      </c>
      <c r="F3363" s="86">
        <v>1077.55</v>
      </c>
    </row>
    <row r="3364" spans="2:6" ht="27">
      <c r="B3364" s="81" t="s">
        <v>11504</v>
      </c>
      <c r="C3364" s="85" t="s">
        <v>14050</v>
      </c>
      <c r="D3364" s="82" t="s">
        <v>8726</v>
      </c>
      <c r="E3364" s="85" t="s">
        <v>25</v>
      </c>
      <c r="F3364" s="86">
        <v>1198.25</v>
      </c>
    </row>
    <row r="3365" spans="2:6" ht="40.5">
      <c r="B3365" s="81" t="s">
        <v>11505</v>
      </c>
      <c r="C3365" s="85" t="s">
        <v>14051</v>
      </c>
      <c r="D3365" s="82" t="s">
        <v>8727</v>
      </c>
      <c r="E3365" s="85" t="s">
        <v>6284</v>
      </c>
      <c r="F3365" s="86">
        <v>90.37</v>
      </c>
    </row>
    <row r="3366" spans="2:6" ht="27">
      <c r="B3366" s="81" t="s">
        <v>11506</v>
      </c>
      <c r="C3366" s="85" t="s">
        <v>14052</v>
      </c>
      <c r="D3366" s="82" t="s">
        <v>8728</v>
      </c>
      <c r="E3366" s="85" t="s">
        <v>25</v>
      </c>
      <c r="F3366" s="86">
        <v>1465.57</v>
      </c>
    </row>
    <row r="3367" spans="2:6">
      <c r="B3367" s="81" t="s">
        <v>11507</v>
      </c>
      <c r="C3367" s="85" t="s">
        <v>14053</v>
      </c>
      <c r="D3367" s="82" t="s">
        <v>8729</v>
      </c>
      <c r="E3367" s="85" t="s">
        <v>6284</v>
      </c>
      <c r="F3367" s="86">
        <v>97.35</v>
      </c>
    </row>
    <row r="3368" spans="2:6">
      <c r="B3368" s="81" t="s">
        <v>11508</v>
      </c>
      <c r="C3368" s="85" t="s">
        <v>14054</v>
      </c>
      <c r="D3368" s="82" t="s">
        <v>8730</v>
      </c>
      <c r="E3368" s="85" t="s">
        <v>6595</v>
      </c>
      <c r="F3368" s="86">
        <v>198</v>
      </c>
    </row>
    <row r="3369" spans="2:6" ht="40.5">
      <c r="B3369" s="81" t="s">
        <v>11509</v>
      </c>
      <c r="C3369" s="85" t="s">
        <v>14055</v>
      </c>
      <c r="D3369" s="82" t="s">
        <v>8731</v>
      </c>
      <c r="E3369" s="85" t="s">
        <v>6595</v>
      </c>
      <c r="F3369" s="86">
        <v>9593.5499999999993</v>
      </c>
    </row>
    <row r="3370" spans="2:6" ht="40.5">
      <c r="B3370" s="81" t="s">
        <v>11510</v>
      </c>
      <c r="C3370" s="85" t="s">
        <v>14056</v>
      </c>
      <c r="D3370" s="82" t="s">
        <v>8732</v>
      </c>
      <c r="E3370" s="85" t="s">
        <v>6595</v>
      </c>
      <c r="F3370" s="86">
        <v>11898.49</v>
      </c>
    </row>
    <row r="3371" spans="2:6" ht="40.5">
      <c r="B3371" s="81" t="s">
        <v>11511</v>
      </c>
      <c r="C3371" s="85" t="s">
        <v>14057</v>
      </c>
      <c r="D3371" s="82" t="s">
        <v>8733</v>
      </c>
      <c r="E3371" s="85" t="s">
        <v>6595</v>
      </c>
      <c r="F3371" s="86">
        <v>13121.19</v>
      </c>
    </row>
    <row r="3372" spans="2:6" ht="40.5">
      <c r="B3372" s="81" t="s">
        <v>11512</v>
      </c>
      <c r="C3372" s="85" t="s">
        <v>14058</v>
      </c>
      <c r="D3372" s="82" t="s">
        <v>8734</v>
      </c>
      <c r="E3372" s="85" t="s">
        <v>6595</v>
      </c>
      <c r="F3372" s="86">
        <v>14387.25</v>
      </c>
    </row>
    <row r="3373" spans="2:6" ht="40.5">
      <c r="B3373" s="81" t="s">
        <v>11513</v>
      </c>
      <c r="C3373" s="85" t="s">
        <v>14059</v>
      </c>
      <c r="D3373" s="82" t="s">
        <v>8735</v>
      </c>
      <c r="E3373" s="85" t="s">
        <v>6595</v>
      </c>
      <c r="F3373" s="86">
        <v>15485.25</v>
      </c>
    </row>
    <row r="3374" spans="2:6" ht="27">
      <c r="B3374" s="81" t="s">
        <v>11514</v>
      </c>
      <c r="C3374" s="85" t="s">
        <v>14060</v>
      </c>
      <c r="D3374" s="82" t="s">
        <v>8736</v>
      </c>
      <c r="E3374" s="85" t="s">
        <v>6595</v>
      </c>
      <c r="F3374" s="86">
        <v>1219.78</v>
      </c>
    </row>
    <row r="3375" spans="2:6" ht="27">
      <c r="B3375" s="81" t="s">
        <v>11515</v>
      </c>
      <c r="C3375" s="85" t="s">
        <v>14061</v>
      </c>
      <c r="D3375" s="82" t="s">
        <v>8737</v>
      </c>
      <c r="E3375" s="85" t="s">
        <v>6595</v>
      </c>
      <c r="F3375" s="86">
        <v>1388.02</v>
      </c>
    </row>
    <row r="3376" spans="2:6" ht="27">
      <c r="B3376" s="81" t="s">
        <v>11516</v>
      </c>
      <c r="C3376" s="85" t="s">
        <v>14062</v>
      </c>
      <c r="D3376" s="82" t="s">
        <v>8738</v>
      </c>
      <c r="E3376" s="85" t="s">
        <v>6595</v>
      </c>
      <c r="F3376" s="86">
        <v>883.28</v>
      </c>
    </row>
    <row r="3377" spans="2:6" ht="27">
      <c r="B3377" s="81" t="s">
        <v>11517</v>
      </c>
      <c r="C3377" s="85" t="s">
        <v>14063</v>
      </c>
      <c r="D3377" s="82" t="s">
        <v>8739</v>
      </c>
      <c r="E3377" s="85" t="s">
        <v>6595</v>
      </c>
      <c r="F3377" s="86">
        <v>1388.02</v>
      </c>
    </row>
    <row r="3378" spans="2:6" ht="27">
      <c r="B3378" s="81" t="s">
        <v>11518</v>
      </c>
      <c r="C3378" s="85" t="s">
        <v>14064</v>
      </c>
      <c r="D3378" s="82" t="s">
        <v>8740</v>
      </c>
      <c r="E3378" s="85" t="s">
        <v>6595</v>
      </c>
      <c r="F3378" s="86">
        <v>504.73</v>
      </c>
    </row>
    <row r="3379" spans="2:6" ht="27">
      <c r="B3379" s="81" t="s">
        <v>11519</v>
      </c>
      <c r="C3379" s="85" t="s">
        <v>14065</v>
      </c>
      <c r="D3379" s="82" t="s">
        <v>8741</v>
      </c>
      <c r="E3379" s="85" t="s">
        <v>6595</v>
      </c>
      <c r="F3379" s="86">
        <v>672.98</v>
      </c>
    </row>
    <row r="3380" spans="2:6" ht="27">
      <c r="B3380" s="81" t="s">
        <v>11520</v>
      </c>
      <c r="C3380" s="85" t="s">
        <v>14066</v>
      </c>
      <c r="D3380" s="82" t="s">
        <v>8742</v>
      </c>
      <c r="E3380" s="85" t="s">
        <v>6595</v>
      </c>
      <c r="F3380" s="86">
        <v>321.64</v>
      </c>
    </row>
    <row r="3381" spans="2:6" ht="27">
      <c r="B3381" s="81" t="s">
        <v>11521</v>
      </c>
      <c r="C3381" s="85" t="s">
        <v>14067</v>
      </c>
      <c r="D3381" s="82" t="s">
        <v>8743</v>
      </c>
      <c r="E3381" s="85" t="s">
        <v>6595</v>
      </c>
      <c r="F3381" s="86">
        <v>1556.27</v>
      </c>
    </row>
    <row r="3382" spans="2:6" ht="27">
      <c r="B3382" s="81" t="s">
        <v>11522</v>
      </c>
      <c r="C3382" s="85" t="s">
        <v>14068</v>
      </c>
      <c r="D3382" s="82" t="s">
        <v>8744</v>
      </c>
      <c r="E3382" s="85" t="s">
        <v>6595</v>
      </c>
      <c r="F3382" s="86">
        <v>336.49</v>
      </c>
    </row>
    <row r="3383" spans="2:6">
      <c r="B3383" s="81" t="s">
        <v>11523</v>
      </c>
      <c r="C3383" s="85" t="s">
        <v>14069</v>
      </c>
      <c r="D3383" s="82" t="s">
        <v>8745</v>
      </c>
      <c r="E3383" s="85" t="s">
        <v>6595</v>
      </c>
      <c r="F3383" s="86">
        <v>703.66</v>
      </c>
    </row>
    <row r="3384" spans="2:6" ht="27">
      <c r="B3384" s="81" t="s">
        <v>11524</v>
      </c>
      <c r="C3384" s="85" t="s">
        <v>14070</v>
      </c>
      <c r="D3384" s="82" t="s">
        <v>8746</v>
      </c>
      <c r="E3384" s="85" t="s">
        <v>6595</v>
      </c>
      <c r="F3384" s="86">
        <v>127.04</v>
      </c>
    </row>
    <row r="3385" spans="2:6" ht="27">
      <c r="B3385" s="81" t="s">
        <v>11525</v>
      </c>
      <c r="C3385" s="85" t="s">
        <v>14071</v>
      </c>
      <c r="D3385" s="82" t="s">
        <v>8747</v>
      </c>
      <c r="E3385" s="85" t="s">
        <v>6595</v>
      </c>
      <c r="F3385" s="86">
        <v>254.08</v>
      </c>
    </row>
    <row r="3386" spans="2:6" ht="27">
      <c r="B3386" s="81" t="s">
        <v>11526</v>
      </c>
      <c r="C3386" s="85" t="s">
        <v>14072</v>
      </c>
      <c r="D3386" s="82" t="s">
        <v>8748</v>
      </c>
      <c r="E3386" s="85" t="s">
        <v>6595</v>
      </c>
      <c r="F3386" s="86">
        <v>465.5</v>
      </c>
    </row>
    <row r="3387" spans="2:6" ht="27">
      <c r="B3387" s="81" t="s">
        <v>11527</v>
      </c>
      <c r="C3387" s="85" t="s">
        <v>14073</v>
      </c>
      <c r="D3387" s="82" t="s">
        <v>8749</v>
      </c>
      <c r="E3387" s="85" t="s">
        <v>6595</v>
      </c>
      <c r="F3387" s="86">
        <v>472.34</v>
      </c>
    </row>
    <row r="3388" spans="2:6" ht="27">
      <c r="B3388" s="81" t="s">
        <v>11528</v>
      </c>
      <c r="C3388" s="85" t="s">
        <v>14074</v>
      </c>
      <c r="D3388" s="82" t="s">
        <v>8750</v>
      </c>
      <c r="E3388" s="85" t="s">
        <v>6595</v>
      </c>
      <c r="F3388" s="86">
        <v>698.25</v>
      </c>
    </row>
    <row r="3389" spans="2:6" ht="27">
      <c r="B3389" s="81" t="s">
        <v>11529</v>
      </c>
      <c r="C3389" s="85" t="s">
        <v>14075</v>
      </c>
      <c r="D3389" s="82" t="s">
        <v>8751</v>
      </c>
      <c r="E3389" s="85" t="s">
        <v>6595</v>
      </c>
      <c r="F3389" s="86">
        <v>708.51</v>
      </c>
    </row>
    <row r="3390" spans="2:6" ht="27">
      <c r="B3390" s="81" t="s">
        <v>11530</v>
      </c>
      <c r="C3390" s="85" t="s">
        <v>14076</v>
      </c>
      <c r="D3390" s="82" t="s">
        <v>8752</v>
      </c>
      <c r="E3390" s="85" t="s">
        <v>6595</v>
      </c>
      <c r="F3390" s="86">
        <v>931</v>
      </c>
    </row>
    <row r="3391" spans="2:6" ht="27">
      <c r="B3391" s="81" t="s">
        <v>11531</v>
      </c>
      <c r="C3391" s="85" t="s">
        <v>14077</v>
      </c>
      <c r="D3391" s="82" t="s">
        <v>8753</v>
      </c>
      <c r="E3391" s="85" t="s">
        <v>6595</v>
      </c>
      <c r="F3391" s="86">
        <v>944.69</v>
      </c>
    </row>
    <row r="3392" spans="2:6" ht="27">
      <c r="B3392" s="81" t="s">
        <v>11532</v>
      </c>
      <c r="C3392" s="85" t="s">
        <v>14078</v>
      </c>
      <c r="D3392" s="82" t="s">
        <v>8754</v>
      </c>
      <c r="E3392" s="85" t="s">
        <v>6595</v>
      </c>
      <c r="F3392" s="86">
        <v>462.07</v>
      </c>
    </row>
    <row r="3393" spans="2:6" ht="27">
      <c r="B3393" s="81" t="s">
        <v>11533</v>
      </c>
      <c r="C3393" s="85" t="s">
        <v>14079</v>
      </c>
      <c r="D3393" s="82" t="s">
        <v>8755</v>
      </c>
      <c r="E3393" s="85" t="s">
        <v>6595</v>
      </c>
      <c r="F3393" s="86">
        <v>236.17</v>
      </c>
    </row>
    <row r="3394" spans="2:6" ht="27">
      <c r="B3394" s="81" t="s">
        <v>11534</v>
      </c>
      <c r="C3394" s="85" t="s">
        <v>14080</v>
      </c>
      <c r="D3394" s="82" t="s">
        <v>8756</v>
      </c>
      <c r="E3394" s="85" t="s">
        <v>6595</v>
      </c>
      <c r="F3394" s="86">
        <v>266.97000000000003</v>
      </c>
    </row>
    <row r="3395" spans="2:6" ht="27">
      <c r="B3395" s="81" t="s">
        <v>11535</v>
      </c>
      <c r="C3395" s="85" t="s">
        <v>14081</v>
      </c>
      <c r="D3395" s="82" t="s">
        <v>8757</v>
      </c>
      <c r="E3395" s="85" t="s">
        <v>6595</v>
      </c>
      <c r="F3395" s="86">
        <v>301.2</v>
      </c>
    </row>
    <row r="3396" spans="2:6" ht="27">
      <c r="B3396" s="81" t="s">
        <v>11536</v>
      </c>
      <c r="C3396" s="85" t="s">
        <v>14082</v>
      </c>
      <c r="D3396" s="82" t="s">
        <v>8758</v>
      </c>
      <c r="E3396" s="85" t="s">
        <v>6595</v>
      </c>
      <c r="F3396" s="86">
        <v>112.61</v>
      </c>
    </row>
    <row r="3397" spans="2:6" ht="27">
      <c r="B3397" s="81" t="s">
        <v>11537</v>
      </c>
      <c r="C3397" s="85" t="s">
        <v>14083</v>
      </c>
      <c r="D3397" s="82" t="s">
        <v>8759</v>
      </c>
      <c r="E3397" s="85" t="s">
        <v>6595</v>
      </c>
      <c r="F3397" s="86">
        <v>222.48</v>
      </c>
    </row>
    <row r="3398" spans="2:6" ht="27">
      <c r="B3398" s="81" t="s">
        <v>11538</v>
      </c>
      <c r="C3398" s="85" t="s">
        <v>14084</v>
      </c>
      <c r="D3398" s="82" t="s">
        <v>8760</v>
      </c>
      <c r="E3398" s="85" t="s">
        <v>6595</v>
      </c>
      <c r="F3398" s="86">
        <v>225.9</v>
      </c>
    </row>
    <row r="3399" spans="2:6" ht="27">
      <c r="B3399" s="81" t="s">
        <v>11539</v>
      </c>
      <c r="C3399" s="85" t="s">
        <v>14085</v>
      </c>
      <c r="D3399" s="82" t="s">
        <v>8761</v>
      </c>
      <c r="E3399" s="85" t="s">
        <v>6595</v>
      </c>
      <c r="F3399" s="86">
        <v>177.98</v>
      </c>
    </row>
    <row r="3400" spans="2:6" ht="27">
      <c r="B3400" s="81" t="s">
        <v>11540</v>
      </c>
      <c r="C3400" s="85" t="s">
        <v>14086</v>
      </c>
      <c r="D3400" s="82" t="s">
        <v>8762</v>
      </c>
      <c r="E3400" s="85" t="s">
        <v>6595</v>
      </c>
      <c r="F3400" s="86">
        <v>184.83</v>
      </c>
    </row>
    <row r="3401" spans="2:6" ht="27">
      <c r="B3401" s="81" t="s">
        <v>11541</v>
      </c>
      <c r="C3401" s="85" t="s">
        <v>14087</v>
      </c>
      <c r="D3401" s="82" t="s">
        <v>8763</v>
      </c>
      <c r="E3401" s="85" t="s">
        <v>6595</v>
      </c>
      <c r="F3401" s="86">
        <v>1687.44</v>
      </c>
    </row>
    <row r="3402" spans="2:6" ht="27">
      <c r="B3402" s="81" t="s">
        <v>11542</v>
      </c>
      <c r="C3402" s="85" t="s">
        <v>14088</v>
      </c>
      <c r="D3402" s="82" t="s">
        <v>8764</v>
      </c>
      <c r="E3402" s="85" t="s">
        <v>6595</v>
      </c>
      <c r="F3402" s="86">
        <v>1712.25</v>
      </c>
    </row>
    <row r="3403" spans="2:6" ht="27">
      <c r="B3403" s="81" t="s">
        <v>11543</v>
      </c>
      <c r="C3403" s="85" t="s">
        <v>14089</v>
      </c>
      <c r="D3403" s="82" t="s">
        <v>8765</v>
      </c>
      <c r="E3403" s="85" t="s">
        <v>6595</v>
      </c>
      <c r="F3403" s="86">
        <v>1920.19</v>
      </c>
    </row>
    <row r="3404" spans="2:6" ht="27">
      <c r="B3404" s="81" t="s">
        <v>11544</v>
      </c>
      <c r="C3404" s="85" t="s">
        <v>14090</v>
      </c>
      <c r="D3404" s="82" t="s">
        <v>8766</v>
      </c>
      <c r="E3404" s="85" t="s">
        <v>6595</v>
      </c>
      <c r="F3404" s="86">
        <v>1948.42</v>
      </c>
    </row>
    <row r="3405" spans="2:6">
      <c r="B3405" s="81" t="s">
        <v>11545</v>
      </c>
      <c r="C3405" s="85" t="s">
        <v>14091</v>
      </c>
      <c r="D3405" s="82" t="s">
        <v>8767</v>
      </c>
      <c r="E3405" s="85" t="s">
        <v>6595</v>
      </c>
      <c r="F3405" s="86">
        <v>264.08</v>
      </c>
    </row>
    <row r="3406" spans="2:6">
      <c r="B3406" s="81" t="s">
        <v>11546</v>
      </c>
      <c r="C3406" s="85" t="s">
        <v>14092</v>
      </c>
      <c r="D3406" s="82" t="s">
        <v>8768</v>
      </c>
      <c r="E3406" s="85" t="s">
        <v>6595</v>
      </c>
      <c r="F3406" s="86">
        <v>281.68</v>
      </c>
    </row>
    <row r="3407" spans="2:6" ht="27">
      <c r="B3407" s="81" t="s">
        <v>11547</v>
      </c>
      <c r="C3407" s="85" t="s">
        <v>14093</v>
      </c>
      <c r="D3407" s="82" t="s">
        <v>8769</v>
      </c>
      <c r="E3407" s="85" t="s">
        <v>6595</v>
      </c>
      <c r="F3407" s="86">
        <v>484.94</v>
      </c>
    </row>
    <row r="3408" spans="2:6" ht="27">
      <c r="B3408" s="81" t="s">
        <v>11548</v>
      </c>
      <c r="C3408" s="85" t="s">
        <v>14094</v>
      </c>
      <c r="D3408" s="82" t="s">
        <v>8770</v>
      </c>
      <c r="E3408" s="85" t="s">
        <v>6595</v>
      </c>
      <c r="F3408" s="86">
        <v>691.97</v>
      </c>
    </row>
    <row r="3409" spans="2:6" ht="27">
      <c r="B3409" s="81" t="s">
        <v>11549</v>
      </c>
      <c r="C3409" s="85" t="s">
        <v>14095</v>
      </c>
      <c r="D3409" s="82" t="s">
        <v>8771</v>
      </c>
      <c r="E3409" s="85" t="s">
        <v>6284</v>
      </c>
      <c r="F3409" s="86">
        <v>148.32</v>
      </c>
    </row>
    <row r="3410" spans="2:6" ht="27">
      <c r="B3410" s="81" t="s">
        <v>11550</v>
      </c>
      <c r="C3410" s="85" t="s">
        <v>14096</v>
      </c>
      <c r="D3410" s="82" t="s">
        <v>8772</v>
      </c>
      <c r="E3410" s="85" t="s">
        <v>6284</v>
      </c>
      <c r="F3410" s="86">
        <v>131.32</v>
      </c>
    </row>
    <row r="3411" spans="2:6" ht="27">
      <c r="B3411" s="81" t="s">
        <v>11551</v>
      </c>
      <c r="C3411" s="85" t="s">
        <v>14097</v>
      </c>
      <c r="D3411" s="82" t="s">
        <v>8773</v>
      </c>
      <c r="E3411" s="85" t="s">
        <v>6284</v>
      </c>
      <c r="F3411" s="86">
        <v>114.15</v>
      </c>
    </row>
    <row r="3412" spans="2:6">
      <c r="B3412" s="81" t="s">
        <v>11552</v>
      </c>
      <c r="C3412" s="85" t="s">
        <v>14098</v>
      </c>
      <c r="D3412" s="82" t="s">
        <v>8774</v>
      </c>
      <c r="E3412" s="85" t="s">
        <v>6595</v>
      </c>
      <c r="F3412" s="86">
        <v>1645.68</v>
      </c>
    </row>
    <row r="3413" spans="2:6">
      <c r="B3413" s="81" t="s">
        <v>11553</v>
      </c>
      <c r="C3413" s="85" t="s">
        <v>14099</v>
      </c>
      <c r="D3413" s="82" t="s">
        <v>8775</v>
      </c>
      <c r="E3413" s="85" t="s">
        <v>6284</v>
      </c>
      <c r="F3413" s="86">
        <v>18.18</v>
      </c>
    </row>
    <row r="3414" spans="2:6" ht="27">
      <c r="B3414" s="81" t="s">
        <v>11554</v>
      </c>
      <c r="C3414" s="85" t="s">
        <v>14100</v>
      </c>
      <c r="D3414" s="82" t="s">
        <v>8776</v>
      </c>
      <c r="E3414" s="85" t="s">
        <v>6284</v>
      </c>
      <c r="F3414" s="86">
        <v>192.25</v>
      </c>
    </row>
    <row r="3415" spans="2:6" ht="27">
      <c r="B3415" s="81" t="s">
        <v>11555</v>
      </c>
      <c r="C3415" s="85" t="s">
        <v>14101</v>
      </c>
      <c r="D3415" s="82" t="s">
        <v>8777</v>
      </c>
      <c r="E3415" s="85" t="s">
        <v>6595</v>
      </c>
      <c r="F3415" s="86">
        <v>170.79</v>
      </c>
    </row>
    <row r="3416" spans="2:6" ht="27">
      <c r="B3416" s="81" t="s">
        <v>11556</v>
      </c>
      <c r="C3416" s="85" t="s">
        <v>14102</v>
      </c>
      <c r="D3416" s="82" t="s">
        <v>8778</v>
      </c>
      <c r="E3416" s="85" t="s">
        <v>25</v>
      </c>
      <c r="F3416" s="86">
        <v>1743.71</v>
      </c>
    </row>
    <row r="3417" spans="2:6" ht="27">
      <c r="B3417" s="81" t="s">
        <v>11557</v>
      </c>
      <c r="C3417" s="85" t="s">
        <v>14103</v>
      </c>
      <c r="D3417" s="82" t="s">
        <v>8779</v>
      </c>
      <c r="E3417" s="85" t="s">
        <v>25</v>
      </c>
      <c r="F3417" s="86">
        <v>1697.61</v>
      </c>
    </row>
    <row r="3418" spans="2:6" ht="40.5">
      <c r="B3418" s="81" t="s">
        <v>11558</v>
      </c>
      <c r="C3418" s="85" t="s">
        <v>14104</v>
      </c>
      <c r="D3418" s="82" t="s">
        <v>8780</v>
      </c>
      <c r="E3418" s="85" t="s">
        <v>6595</v>
      </c>
      <c r="F3418" s="86">
        <v>2695.93</v>
      </c>
    </row>
    <row r="3419" spans="2:6" ht="27">
      <c r="B3419" s="81" t="s">
        <v>11559</v>
      </c>
      <c r="C3419" s="85" t="s">
        <v>14105</v>
      </c>
      <c r="D3419" s="82" t="s">
        <v>8781</v>
      </c>
      <c r="E3419" s="85" t="s">
        <v>6595</v>
      </c>
      <c r="F3419" s="86">
        <v>415.18</v>
      </c>
    </row>
    <row r="3420" spans="2:6" ht="27">
      <c r="B3420" s="81" t="s">
        <v>11560</v>
      </c>
      <c r="C3420" s="85" t="s">
        <v>14106</v>
      </c>
      <c r="D3420" s="82" t="s">
        <v>8782</v>
      </c>
      <c r="E3420" s="85" t="s">
        <v>6595</v>
      </c>
      <c r="F3420" s="86">
        <v>474.49</v>
      </c>
    </row>
    <row r="3421" spans="2:6">
      <c r="B3421" s="81" t="s">
        <v>11561</v>
      </c>
      <c r="C3421" s="85" t="s">
        <v>14107</v>
      </c>
      <c r="D3421" s="82" t="s">
        <v>8783</v>
      </c>
      <c r="E3421" s="85" t="s">
        <v>6595</v>
      </c>
      <c r="F3421" s="86">
        <v>593.12</v>
      </c>
    </row>
    <row r="3422" spans="2:6" ht="27">
      <c r="B3422" s="81" t="s">
        <v>11562</v>
      </c>
      <c r="C3422" s="85" t="s">
        <v>14108</v>
      </c>
      <c r="D3422" s="82" t="s">
        <v>8784</v>
      </c>
      <c r="E3422" s="85" t="s">
        <v>6595</v>
      </c>
      <c r="F3422" s="86">
        <v>232.44</v>
      </c>
    </row>
    <row r="3423" spans="2:6">
      <c r="B3423" s="81" t="s">
        <v>11563</v>
      </c>
      <c r="C3423" s="85" t="s">
        <v>14109</v>
      </c>
      <c r="D3423" s="82" t="s">
        <v>8785</v>
      </c>
      <c r="E3423" s="85" t="s">
        <v>6595</v>
      </c>
      <c r="F3423" s="86">
        <v>472.75</v>
      </c>
    </row>
    <row r="3424" spans="2:6" ht="27">
      <c r="B3424" s="81" t="s">
        <v>11564</v>
      </c>
      <c r="C3424" s="85" t="s">
        <v>14110</v>
      </c>
      <c r="D3424" s="82" t="s">
        <v>8786</v>
      </c>
      <c r="E3424" s="85" t="s">
        <v>6284</v>
      </c>
      <c r="F3424" s="86">
        <v>131.52000000000001</v>
      </c>
    </row>
    <row r="3425" spans="2:6">
      <c r="B3425" s="81" t="s">
        <v>11565</v>
      </c>
      <c r="C3425" s="85" t="s">
        <v>14111</v>
      </c>
      <c r="D3425" s="82" t="s">
        <v>8787</v>
      </c>
      <c r="E3425" s="85" t="s">
        <v>6595</v>
      </c>
      <c r="F3425" s="86">
        <v>737.92</v>
      </c>
    </row>
    <row r="3426" spans="2:6">
      <c r="B3426" s="81" t="s">
        <v>11566</v>
      </c>
      <c r="C3426" s="85" t="s">
        <v>14112</v>
      </c>
      <c r="D3426" s="82" t="s">
        <v>8788</v>
      </c>
      <c r="E3426" s="85" t="s">
        <v>6595</v>
      </c>
      <c r="F3426" s="86">
        <v>637.91999999999996</v>
      </c>
    </row>
    <row r="3427" spans="2:6">
      <c r="B3427" s="81" t="s">
        <v>11567</v>
      </c>
      <c r="C3427" s="85" t="s">
        <v>14113</v>
      </c>
      <c r="D3427" s="82" t="s">
        <v>8789</v>
      </c>
      <c r="E3427" s="85" t="s">
        <v>6595</v>
      </c>
      <c r="F3427" s="86">
        <v>537.91999999999996</v>
      </c>
    </row>
    <row r="3428" spans="2:6">
      <c r="B3428" s="81" t="s">
        <v>11568</v>
      </c>
      <c r="C3428" s="85" t="s">
        <v>14114</v>
      </c>
      <c r="D3428" s="82" t="s">
        <v>8790</v>
      </c>
      <c r="E3428" s="85" t="s">
        <v>6595</v>
      </c>
      <c r="F3428" s="86">
        <v>637.91999999999996</v>
      </c>
    </row>
    <row r="3429" spans="2:6">
      <c r="B3429" s="81" t="s">
        <v>11569</v>
      </c>
      <c r="C3429" s="85" t="s">
        <v>14115</v>
      </c>
      <c r="D3429" s="82" t="s">
        <v>8791</v>
      </c>
      <c r="E3429" s="85" t="s">
        <v>6595</v>
      </c>
      <c r="F3429" s="86">
        <v>537.91999999999996</v>
      </c>
    </row>
    <row r="3430" spans="2:6">
      <c r="B3430" s="81" t="s">
        <v>11570</v>
      </c>
      <c r="C3430" s="85" t="s">
        <v>14116</v>
      </c>
      <c r="D3430" s="82" t="s">
        <v>8792</v>
      </c>
      <c r="E3430" s="85" t="s">
        <v>6595</v>
      </c>
      <c r="F3430" s="86">
        <v>537.91999999999996</v>
      </c>
    </row>
    <row r="3431" spans="2:6">
      <c r="B3431" s="81" t="s">
        <v>11571</v>
      </c>
      <c r="C3431" s="85" t="s">
        <v>14117</v>
      </c>
      <c r="D3431" s="82" t="s">
        <v>8793</v>
      </c>
      <c r="E3431" s="85" t="s">
        <v>6595</v>
      </c>
      <c r="F3431" s="86">
        <v>281.68</v>
      </c>
    </row>
    <row r="3432" spans="2:6" ht="27">
      <c r="B3432" s="81" t="s">
        <v>11572</v>
      </c>
      <c r="C3432" s="85" t="s">
        <v>14118</v>
      </c>
      <c r="D3432" s="82" t="s">
        <v>8794</v>
      </c>
      <c r="E3432" s="85" t="s">
        <v>6595</v>
      </c>
      <c r="F3432" s="86">
        <v>2173.7600000000002</v>
      </c>
    </row>
    <row r="3433" spans="2:6">
      <c r="B3433" s="81" t="s">
        <v>11573</v>
      </c>
      <c r="C3433" s="85" t="s">
        <v>14119</v>
      </c>
      <c r="D3433" s="82" t="s">
        <v>8795</v>
      </c>
      <c r="E3433" s="85" t="s">
        <v>6595</v>
      </c>
      <c r="F3433" s="86">
        <v>1555.84</v>
      </c>
    </row>
    <row r="3434" spans="2:6">
      <c r="B3434" s="81" t="s">
        <v>11574</v>
      </c>
      <c r="C3434" s="85" t="s">
        <v>14120</v>
      </c>
      <c r="D3434" s="82" t="s">
        <v>8796</v>
      </c>
      <c r="E3434" s="85" t="s">
        <v>6595</v>
      </c>
      <c r="F3434" s="86">
        <v>1155.8399999999999</v>
      </c>
    </row>
    <row r="3435" spans="2:6">
      <c r="B3435" s="81" t="s">
        <v>11575</v>
      </c>
      <c r="C3435" s="85" t="s">
        <v>14121</v>
      </c>
      <c r="D3435" s="82" t="s">
        <v>8797</v>
      </c>
      <c r="E3435" s="85" t="s">
        <v>6595</v>
      </c>
      <c r="F3435" s="86">
        <v>1755.84</v>
      </c>
    </row>
    <row r="3436" spans="2:6">
      <c r="B3436" s="81" t="s">
        <v>11576</v>
      </c>
      <c r="C3436" s="85" t="s">
        <v>14122</v>
      </c>
      <c r="D3436" s="82" t="s">
        <v>8798</v>
      </c>
      <c r="E3436" s="85" t="s">
        <v>6595</v>
      </c>
      <c r="F3436" s="86">
        <v>1155.8399999999999</v>
      </c>
    </row>
    <row r="3437" spans="2:6">
      <c r="B3437" s="81" t="s">
        <v>11577</v>
      </c>
      <c r="C3437" s="85" t="s">
        <v>14123</v>
      </c>
      <c r="D3437" s="82" t="s">
        <v>8799</v>
      </c>
      <c r="E3437" s="85" t="s">
        <v>6462</v>
      </c>
      <c r="F3437" s="86">
        <v>19.88</v>
      </c>
    </row>
    <row r="3438" spans="2:6" ht="27">
      <c r="B3438" s="81" t="s">
        <v>11578</v>
      </c>
      <c r="C3438" s="85" t="s">
        <v>14124</v>
      </c>
      <c r="D3438" s="82" t="s">
        <v>8800</v>
      </c>
      <c r="E3438" s="85" t="s">
        <v>6595</v>
      </c>
      <c r="F3438" s="86">
        <v>199.62</v>
      </c>
    </row>
    <row r="3439" spans="2:6" ht="27">
      <c r="B3439" s="81" t="s">
        <v>11579</v>
      </c>
      <c r="C3439" s="85" t="s">
        <v>14125</v>
      </c>
      <c r="D3439" s="82" t="s">
        <v>8801</v>
      </c>
      <c r="E3439" s="85" t="s">
        <v>25</v>
      </c>
      <c r="F3439" s="86">
        <v>1180.68</v>
      </c>
    </row>
    <row r="3440" spans="2:6">
      <c r="B3440" s="81">
        <v>361</v>
      </c>
      <c r="C3440" s="85" t="s">
        <v>6590</v>
      </c>
      <c r="D3440" s="82" t="s">
        <v>8802</v>
      </c>
      <c r="E3440" s="85"/>
      <c r="F3440" s="86"/>
    </row>
    <row r="3441" spans="2:6" ht="27">
      <c r="B3441" s="81" t="s">
        <v>11580</v>
      </c>
      <c r="C3441" s="85" t="s">
        <v>6590</v>
      </c>
      <c r="D3441" s="82" t="s">
        <v>8803</v>
      </c>
      <c r="E3441" s="85" t="s">
        <v>6284</v>
      </c>
      <c r="F3441" s="86">
        <v>105.26</v>
      </c>
    </row>
    <row r="3442" spans="2:6" ht="27">
      <c r="B3442" s="81" t="s">
        <v>11581</v>
      </c>
      <c r="C3442" s="85" t="s">
        <v>14126</v>
      </c>
      <c r="D3442" s="82" t="s">
        <v>8804</v>
      </c>
      <c r="E3442" s="85" t="s">
        <v>6462</v>
      </c>
      <c r="F3442" s="86">
        <v>129.16999999999999</v>
      </c>
    </row>
    <row r="3443" spans="2:6" ht="27">
      <c r="B3443" s="81" t="s">
        <v>11582</v>
      </c>
      <c r="C3443" s="85" t="s">
        <v>14127</v>
      </c>
      <c r="D3443" s="82" t="s">
        <v>8805</v>
      </c>
      <c r="E3443" s="85" t="s">
        <v>6462</v>
      </c>
      <c r="F3443" s="86">
        <v>285.47000000000003</v>
      </c>
    </row>
    <row r="3444" spans="2:6" ht="27">
      <c r="B3444" s="81" t="s">
        <v>11583</v>
      </c>
      <c r="C3444" s="85" t="s">
        <v>14128</v>
      </c>
      <c r="D3444" s="82" t="s">
        <v>8806</v>
      </c>
      <c r="E3444" s="85" t="s">
        <v>6462</v>
      </c>
      <c r="F3444" s="86">
        <v>401.61</v>
      </c>
    </row>
    <row r="3445" spans="2:6" ht="27">
      <c r="B3445" s="81" t="s">
        <v>11584</v>
      </c>
      <c r="C3445" s="85" t="s">
        <v>14129</v>
      </c>
      <c r="D3445" s="82" t="s">
        <v>8807</v>
      </c>
      <c r="E3445" s="85" t="s">
        <v>6595</v>
      </c>
      <c r="F3445" s="86">
        <v>183.3</v>
      </c>
    </row>
    <row r="3446" spans="2:6" ht="27">
      <c r="B3446" s="81" t="s">
        <v>11585</v>
      </c>
      <c r="C3446" s="85" t="s">
        <v>14130</v>
      </c>
      <c r="D3446" s="82" t="s">
        <v>8808</v>
      </c>
      <c r="E3446" s="85" t="s">
        <v>6595</v>
      </c>
      <c r="F3446" s="86">
        <v>212.11</v>
      </c>
    </row>
    <row r="3447" spans="2:6" ht="27">
      <c r="B3447" s="81" t="s">
        <v>11586</v>
      </c>
      <c r="C3447" s="85" t="s">
        <v>14131</v>
      </c>
      <c r="D3447" s="82" t="s">
        <v>8809</v>
      </c>
      <c r="E3447" s="85" t="s">
        <v>6595</v>
      </c>
      <c r="F3447" s="86">
        <v>221.05</v>
      </c>
    </row>
    <row r="3448" spans="2:6" ht="27">
      <c r="B3448" s="81" t="s">
        <v>11587</v>
      </c>
      <c r="C3448" s="85" t="s">
        <v>14132</v>
      </c>
      <c r="D3448" s="82" t="s">
        <v>8810</v>
      </c>
      <c r="E3448" s="85" t="s">
        <v>6595</v>
      </c>
      <c r="F3448" s="86">
        <v>323.31</v>
      </c>
    </row>
    <row r="3449" spans="2:6">
      <c r="B3449" s="81" t="s">
        <v>11588</v>
      </c>
      <c r="C3449" s="85" t="s">
        <v>14133</v>
      </c>
      <c r="D3449" s="82" t="s">
        <v>8811</v>
      </c>
      <c r="E3449" s="85" t="s">
        <v>6595</v>
      </c>
      <c r="F3449" s="86">
        <v>268.52</v>
      </c>
    </row>
    <row r="3450" spans="2:6">
      <c r="B3450" s="81" t="s">
        <v>11589</v>
      </c>
      <c r="C3450" s="85" t="s">
        <v>14134</v>
      </c>
      <c r="D3450" s="82" t="s">
        <v>8812</v>
      </c>
      <c r="E3450" s="85" t="s">
        <v>6284</v>
      </c>
      <c r="F3450" s="86">
        <v>58.71</v>
      </c>
    </row>
    <row r="3451" spans="2:6">
      <c r="B3451" s="81" t="s">
        <v>11590</v>
      </c>
      <c r="C3451" s="85" t="s">
        <v>14135</v>
      </c>
      <c r="D3451" s="82" t="s">
        <v>8813</v>
      </c>
      <c r="E3451" s="85" t="s">
        <v>6284</v>
      </c>
      <c r="F3451" s="86">
        <v>68.11</v>
      </c>
    </row>
    <row r="3452" spans="2:6">
      <c r="B3452" s="81" t="s">
        <v>11591</v>
      </c>
      <c r="C3452" s="85" t="s">
        <v>14136</v>
      </c>
      <c r="D3452" s="82" t="s">
        <v>8814</v>
      </c>
      <c r="E3452" s="85" t="s">
        <v>6284</v>
      </c>
      <c r="F3452" s="86">
        <v>109.35</v>
      </c>
    </row>
    <row r="3453" spans="2:6">
      <c r="B3453" s="81" t="s">
        <v>11592</v>
      </c>
      <c r="C3453" s="85" t="s">
        <v>14137</v>
      </c>
      <c r="D3453" s="82" t="s">
        <v>17241</v>
      </c>
      <c r="E3453" s="85" t="s">
        <v>6284</v>
      </c>
      <c r="F3453" s="86">
        <v>42.44</v>
      </c>
    </row>
    <row r="3454" spans="2:6">
      <c r="B3454" s="81" t="s">
        <v>11594</v>
      </c>
      <c r="C3454" s="85" t="s">
        <v>14139</v>
      </c>
      <c r="D3454" s="82" t="s">
        <v>8815</v>
      </c>
      <c r="E3454" s="85" t="s">
        <v>6462</v>
      </c>
      <c r="F3454" s="86">
        <v>322.52999999999997</v>
      </c>
    </row>
    <row r="3455" spans="2:6">
      <c r="B3455" s="81" t="s">
        <v>11595</v>
      </c>
      <c r="C3455" s="85" t="s">
        <v>14140</v>
      </c>
      <c r="D3455" s="82" t="s">
        <v>8816</v>
      </c>
      <c r="E3455" s="85" t="s">
        <v>6462</v>
      </c>
      <c r="F3455" s="86">
        <v>105.3</v>
      </c>
    </row>
    <row r="3456" spans="2:6">
      <c r="B3456" s="81" t="s">
        <v>11596</v>
      </c>
      <c r="C3456" s="85" t="s">
        <v>14141</v>
      </c>
      <c r="D3456" s="82" t="s">
        <v>8817</v>
      </c>
      <c r="E3456" s="85" t="s">
        <v>6462</v>
      </c>
      <c r="F3456" s="86">
        <v>169.34</v>
      </c>
    </row>
    <row r="3457" spans="2:6">
      <c r="B3457" s="81" t="s">
        <v>11597</v>
      </c>
      <c r="C3457" s="85" t="s">
        <v>14142</v>
      </c>
      <c r="D3457" s="82" t="s">
        <v>8818</v>
      </c>
      <c r="E3457" s="85" t="s">
        <v>6462</v>
      </c>
      <c r="F3457" s="86">
        <v>166.14</v>
      </c>
    </row>
    <row r="3458" spans="2:6">
      <c r="B3458" s="81" t="s">
        <v>11598</v>
      </c>
      <c r="C3458" s="85" t="s">
        <v>14143</v>
      </c>
      <c r="D3458" s="82" t="s">
        <v>8819</v>
      </c>
      <c r="E3458" s="85" t="s">
        <v>6462</v>
      </c>
      <c r="F3458" s="86">
        <v>89.34</v>
      </c>
    </row>
    <row r="3459" spans="2:6">
      <c r="B3459" s="81" t="s">
        <v>11599</v>
      </c>
      <c r="C3459" s="85" t="s">
        <v>14144</v>
      </c>
      <c r="D3459" s="82" t="s">
        <v>8820</v>
      </c>
      <c r="E3459" s="85" t="s">
        <v>6462</v>
      </c>
      <c r="F3459" s="86">
        <v>80.39</v>
      </c>
    </row>
    <row r="3460" spans="2:6">
      <c r="B3460" s="81" t="s">
        <v>11600</v>
      </c>
      <c r="C3460" s="85" t="s">
        <v>14145</v>
      </c>
      <c r="D3460" s="82" t="s">
        <v>8821</v>
      </c>
      <c r="E3460" s="85" t="s">
        <v>6595</v>
      </c>
      <c r="F3460" s="86">
        <v>35.07</v>
      </c>
    </row>
    <row r="3461" spans="2:6">
      <c r="B3461" s="81" t="s">
        <v>11601</v>
      </c>
      <c r="C3461" s="85" t="s">
        <v>14146</v>
      </c>
      <c r="D3461" s="82" t="s">
        <v>8822</v>
      </c>
      <c r="E3461" s="85" t="s">
        <v>6462</v>
      </c>
      <c r="F3461" s="86">
        <v>161.66999999999999</v>
      </c>
    </row>
    <row r="3462" spans="2:6">
      <c r="B3462" s="81" t="s">
        <v>11602</v>
      </c>
      <c r="C3462" s="85" t="s">
        <v>14147</v>
      </c>
      <c r="D3462" s="82" t="s">
        <v>8823</v>
      </c>
      <c r="E3462" s="85" t="s">
        <v>6462</v>
      </c>
      <c r="F3462" s="86">
        <v>361.2</v>
      </c>
    </row>
    <row r="3463" spans="2:6" ht="27">
      <c r="B3463" s="81" t="s">
        <v>11603</v>
      </c>
      <c r="C3463" s="85" t="s">
        <v>14148</v>
      </c>
      <c r="D3463" s="82" t="s">
        <v>8824</v>
      </c>
      <c r="E3463" s="85" t="s">
        <v>6284</v>
      </c>
      <c r="F3463" s="86">
        <v>190.75</v>
      </c>
    </row>
    <row r="3464" spans="2:6" ht="27">
      <c r="B3464" s="81" t="s">
        <v>11604</v>
      </c>
      <c r="C3464" s="85" t="s">
        <v>14149</v>
      </c>
      <c r="D3464" s="82" t="s">
        <v>8825</v>
      </c>
      <c r="E3464" s="85" t="s">
        <v>6284</v>
      </c>
      <c r="F3464" s="86">
        <v>219.91</v>
      </c>
    </row>
    <row r="3465" spans="2:6">
      <c r="B3465" s="81" t="s">
        <v>11605</v>
      </c>
      <c r="C3465" s="85" t="s">
        <v>14150</v>
      </c>
      <c r="D3465" s="82" t="s">
        <v>8826</v>
      </c>
      <c r="E3465" s="85" t="s">
        <v>6284</v>
      </c>
      <c r="F3465" s="86">
        <v>247.42</v>
      </c>
    </row>
    <row r="3466" spans="2:6">
      <c r="B3466" s="81" t="s">
        <v>11606</v>
      </c>
      <c r="C3466" s="85" t="s">
        <v>14151</v>
      </c>
      <c r="D3466" s="82" t="s">
        <v>8827</v>
      </c>
      <c r="E3466" s="85" t="s">
        <v>6284</v>
      </c>
      <c r="F3466" s="86">
        <v>342.28</v>
      </c>
    </row>
    <row r="3467" spans="2:6">
      <c r="B3467" s="81" t="s">
        <v>11607</v>
      </c>
      <c r="C3467" s="85" t="s">
        <v>14152</v>
      </c>
      <c r="D3467" s="82" t="s">
        <v>8828</v>
      </c>
      <c r="E3467" s="85" t="s">
        <v>6284</v>
      </c>
      <c r="F3467" s="86">
        <v>352.89</v>
      </c>
    </row>
    <row r="3468" spans="2:6" ht="40.5">
      <c r="B3468" s="81" t="s">
        <v>11608</v>
      </c>
      <c r="C3468" s="85" t="s">
        <v>14153</v>
      </c>
      <c r="D3468" s="82" t="s">
        <v>8829</v>
      </c>
      <c r="E3468" s="85" t="s">
        <v>6284</v>
      </c>
      <c r="F3468" s="86">
        <v>393.67</v>
      </c>
    </row>
    <row r="3469" spans="2:6" ht="40.5">
      <c r="B3469" s="81" t="s">
        <v>11609</v>
      </c>
      <c r="C3469" s="85" t="s">
        <v>14154</v>
      </c>
      <c r="D3469" s="82" t="s">
        <v>8830</v>
      </c>
      <c r="E3469" s="85" t="s">
        <v>6284</v>
      </c>
      <c r="F3469" s="86">
        <v>408.85</v>
      </c>
    </row>
    <row r="3470" spans="2:6" ht="40.5">
      <c r="B3470" s="81" t="s">
        <v>11610</v>
      </c>
      <c r="C3470" s="85" t="s">
        <v>14155</v>
      </c>
      <c r="D3470" s="82" t="s">
        <v>8831</v>
      </c>
      <c r="E3470" s="85" t="s">
        <v>6284</v>
      </c>
      <c r="F3470" s="86">
        <v>408.85</v>
      </c>
    </row>
    <row r="3471" spans="2:6" ht="40.5">
      <c r="B3471" s="81" t="s">
        <v>11611</v>
      </c>
      <c r="C3471" s="85" t="s">
        <v>14156</v>
      </c>
      <c r="D3471" s="82" t="s">
        <v>8832</v>
      </c>
      <c r="E3471" s="85" t="s">
        <v>6284</v>
      </c>
      <c r="F3471" s="86">
        <v>411.89</v>
      </c>
    </row>
    <row r="3472" spans="2:6">
      <c r="B3472" s="81" t="s">
        <v>11612</v>
      </c>
      <c r="C3472" s="85" t="s">
        <v>14157</v>
      </c>
      <c r="D3472" s="82" t="s">
        <v>8833</v>
      </c>
      <c r="E3472" s="85" t="s">
        <v>6284</v>
      </c>
      <c r="F3472" s="86">
        <v>394.51</v>
      </c>
    </row>
    <row r="3473" spans="2:6">
      <c r="B3473" s="81" t="s">
        <v>11613</v>
      </c>
      <c r="C3473" s="85" t="s">
        <v>14158</v>
      </c>
      <c r="D3473" s="82" t="s">
        <v>8834</v>
      </c>
      <c r="E3473" s="85" t="s">
        <v>6284</v>
      </c>
      <c r="F3473" s="86">
        <v>394.51</v>
      </c>
    </row>
    <row r="3474" spans="2:6" ht="27">
      <c r="B3474" s="81" t="s">
        <v>11614</v>
      </c>
      <c r="C3474" s="85" t="s">
        <v>14159</v>
      </c>
      <c r="D3474" s="82" t="s">
        <v>8835</v>
      </c>
      <c r="E3474" s="85" t="s">
        <v>6284</v>
      </c>
      <c r="F3474" s="86">
        <v>278.14</v>
      </c>
    </row>
    <row r="3475" spans="2:6" ht="27">
      <c r="B3475" s="81" t="s">
        <v>11615</v>
      </c>
      <c r="C3475" s="85" t="s">
        <v>14160</v>
      </c>
      <c r="D3475" s="82" t="s">
        <v>8836</v>
      </c>
      <c r="E3475" s="85" t="s">
        <v>6284</v>
      </c>
      <c r="F3475" s="86">
        <v>278.14</v>
      </c>
    </row>
    <row r="3476" spans="2:6">
      <c r="B3476" s="81" t="s">
        <v>11616</v>
      </c>
      <c r="C3476" s="85" t="s">
        <v>14161</v>
      </c>
      <c r="D3476" s="82" t="s">
        <v>8837</v>
      </c>
      <c r="E3476" s="85" t="s">
        <v>6284</v>
      </c>
      <c r="F3476" s="86">
        <v>454.68</v>
      </c>
    </row>
    <row r="3477" spans="2:6">
      <c r="B3477" s="81" t="s">
        <v>11617</v>
      </c>
      <c r="C3477" s="85" t="s">
        <v>14162</v>
      </c>
      <c r="D3477" s="82" t="s">
        <v>8838</v>
      </c>
      <c r="E3477" s="85" t="s">
        <v>6595</v>
      </c>
      <c r="F3477" s="86">
        <v>291.44</v>
      </c>
    </row>
    <row r="3478" spans="2:6">
      <c r="B3478" s="81" t="s">
        <v>11618</v>
      </c>
      <c r="C3478" s="85" t="s">
        <v>14163</v>
      </c>
      <c r="D3478" s="82" t="s">
        <v>8839</v>
      </c>
      <c r="E3478" s="85" t="s">
        <v>6284</v>
      </c>
      <c r="F3478" s="86">
        <v>234.74</v>
      </c>
    </row>
    <row r="3479" spans="2:6" ht="40.5">
      <c r="B3479" s="81" t="s">
        <v>11619</v>
      </c>
      <c r="C3479" s="85" t="s">
        <v>14164</v>
      </c>
      <c r="D3479" s="82" t="s">
        <v>17242</v>
      </c>
      <c r="E3479" s="85" t="s">
        <v>6284</v>
      </c>
      <c r="F3479" s="86">
        <v>326.60000000000002</v>
      </c>
    </row>
    <row r="3480" spans="2:6" ht="40.5">
      <c r="B3480" s="81" t="s">
        <v>11620</v>
      </c>
      <c r="C3480" s="85" t="s">
        <v>14165</v>
      </c>
      <c r="D3480" s="82" t="s">
        <v>8840</v>
      </c>
      <c r="E3480" s="85" t="s">
        <v>6284</v>
      </c>
      <c r="F3480" s="86">
        <v>433.17</v>
      </c>
    </row>
    <row r="3481" spans="2:6" ht="40.5">
      <c r="B3481" s="81" t="s">
        <v>16477</v>
      </c>
      <c r="C3481" s="85" t="s">
        <v>6590</v>
      </c>
      <c r="D3481" s="82" t="s">
        <v>16478</v>
      </c>
      <c r="E3481" s="85" t="s">
        <v>6284</v>
      </c>
      <c r="F3481" s="86">
        <v>300.07</v>
      </c>
    </row>
    <row r="3482" spans="2:6" ht="40.5">
      <c r="B3482" s="81" t="s">
        <v>16479</v>
      </c>
      <c r="C3482" s="85" t="s">
        <v>6590</v>
      </c>
      <c r="D3482" s="82" t="s">
        <v>16480</v>
      </c>
      <c r="E3482" s="85" t="s">
        <v>6284</v>
      </c>
      <c r="F3482" s="86">
        <v>285.23</v>
      </c>
    </row>
    <row r="3483" spans="2:6" ht="27">
      <c r="B3483" s="81" t="s">
        <v>11621</v>
      </c>
      <c r="C3483" s="85" t="s">
        <v>6590</v>
      </c>
      <c r="D3483" s="82" t="s">
        <v>8841</v>
      </c>
      <c r="E3483" s="85" t="s">
        <v>6284</v>
      </c>
      <c r="F3483" s="86">
        <v>490.98</v>
      </c>
    </row>
    <row r="3484" spans="2:6" ht="40.5">
      <c r="B3484" s="81" t="s">
        <v>16475</v>
      </c>
      <c r="C3484" s="85" t="s">
        <v>6590</v>
      </c>
      <c r="D3484" s="82" t="s">
        <v>17243</v>
      </c>
      <c r="E3484" s="85" t="s">
        <v>6219</v>
      </c>
      <c r="F3484" s="86">
        <v>278.99</v>
      </c>
    </row>
    <row r="3485" spans="2:6" ht="40.5">
      <c r="B3485" s="81" t="s">
        <v>16476</v>
      </c>
      <c r="C3485" s="85" t="s">
        <v>6590</v>
      </c>
      <c r="D3485" s="82" t="s">
        <v>17244</v>
      </c>
      <c r="E3485" s="85" t="s">
        <v>6219</v>
      </c>
      <c r="F3485" s="86">
        <v>164.83</v>
      </c>
    </row>
    <row r="3486" spans="2:6" ht="27">
      <c r="B3486" s="81" t="s">
        <v>11622</v>
      </c>
      <c r="C3486" s="85" t="s">
        <v>14166</v>
      </c>
      <c r="D3486" s="82" t="s">
        <v>8842</v>
      </c>
      <c r="E3486" s="85" t="s">
        <v>6462</v>
      </c>
      <c r="F3486" s="86">
        <v>108.24</v>
      </c>
    </row>
    <row r="3487" spans="2:6">
      <c r="B3487" s="81" t="s">
        <v>11623</v>
      </c>
      <c r="C3487" s="85" t="s">
        <v>14167</v>
      </c>
      <c r="D3487" s="82" t="s">
        <v>8843</v>
      </c>
      <c r="E3487" s="85" t="s">
        <v>6595</v>
      </c>
      <c r="F3487" s="86">
        <v>91.83</v>
      </c>
    </row>
    <row r="3488" spans="2:6" ht="27">
      <c r="B3488" s="81" t="s">
        <v>11624</v>
      </c>
      <c r="C3488" s="85" t="s">
        <v>14168</v>
      </c>
      <c r="D3488" s="82" t="s">
        <v>8844</v>
      </c>
      <c r="E3488" s="85" t="s">
        <v>6462</v>
      </c>
      <c r="F3488" s="86">
        <v>511.95</v>
      </c>
    </row>
    <row r="3489" spans="2:6" ht="27">
      <c r="B3489" s="81" t="s">
        <v>11625</v>
      </c>
      <c r="C3489" s="85" t="s">
        <v>14169</v>
      </c>
      <c r="D3489" s="82" t="s">
        <v>8845</v>
      </c>
      <c r="E3489" s="85" t="s">
        <v>6462</v>
      </c>
      <c r="F3489" s="86">
        <v>426.95</v>
      </c>
    </row>
    <row r="3490" spans="2:6" ht="27">
      <c r="B3490" s="81" t="s">
        <v>11626</v>
      </c>
      <c r="C3490" s="85" t="s">
        <v>14170</v>
      </c>
      <c r="D3490" s="82" t="s">
        <v>8846</v>
      </c>
      <c r="E3490" s="85" t="s">
        <v>6462</v>
      </c>
      <c r="F3490" s="86">
        <v>421.95</v>
      </c>
    </row>
    <row r="3491" spans="2:6" ht="27">
      <c r="B3491" s="81" t="s">
        <v>11627</v>
      </c>
      <c r="C3491" s="85" t="s">
        <v>14171</v>
      </c>
      <c r="D3491" s="82" t="s">
        <v>8847</v>
      </c>
      <c r="E3491" s="85" t="s">
        <v>6462</v>
      </c>
      <c r="F3491" s="86">
        <v>721.95</v>
      </c>
    </row>
    <row r="3492" spans="2:6" ht="27">
      <c r="B3492" s="81" t="s">
        <v>11628</v>
      </c>
      <c r="C3492" s="85" t="s">
        <v>14172</v>
      </c>
      <c r="D3492" s="82" t="s">
        <v>8848</v>
      </c>
      <c r="E3492" s="85" t="s">
        <v>6462</v>
      </c>
      <c r="F3492" s="86">
        <v>601.95000000000005</v>
      </c>
    </row>
    <row r="3493" spans="2:6" ht="27">
      <c r="B3493" s="81" t="s">
        <v>11629</v>
      </c>
      <c r="C3493" s="85" t="s">
        <v>14173</v>
      </c>
      <c r="D3493" s="82" t="s">
        <v>8849</v>
      </c>
      <c r="E3493" s="85" t="s">
        <v>6462</v>
      </c>
      <c r="F3493" s="86">
        <v>350.4</v>
      </c>
    </row>
    <row r="3494" spans="2:6">
      <c r="B3494" s="81" t="s">
        <v>11630</v>
      </c>
      <c r="C3494" s="85" t="s">
        <v>14174</v>
      </c>
      <c r="D3494" s="82" t="s">
        <v>8850</v>
      </c>
      <c r="E3494" s="85" t="s">
        <v>6595</v>
      </c>
      <c r="F3494" s="86">
        <v>461.02</v>
      </c>
    </row>
    <row r="3495" spans="2:6">
      <c r="B3495" s="81" t="s">
        <v>11631</v>
      </c>
      <c r="C3495" s="85" t="s">
        <v>14175</v>
      </c>
      <c r="D3495" s="82" t="s">
        <v>8851</v>
      </c>
      <c r="E3495" s="85" t="s">
        <v>6595</v>
      </c>
      <c r="F3495" s="86">
        <v>226.2</v>
      </c>
    </row>
    <row r="3496" spans="2:6">
      <c r="B3496" s="81" t="s">
        <v>11632</v>
      </c>
      <c r="C3496" s="85" t="s">
        <v>14176</v>
      </c>
      <c r="D3496" s="82" t="s">
        <v>8852</v>
      </c>
      <c r="E3496" s="85" t="s">
        <v>6761</v>
      </c>
      <c r="F3496" s="86">
        <v>1508.22</v>
      </c>
    </row>
    <row r="3497" spans="2:6">
      <c r="B3497" s="81" t="s">
        <v>11633</v>
      </c>
      <c r="C3497" s="85" t="s">
        <v>14177</v>
      </c>
      <c r="D3497" s="82" t="s">
        <v>8853</v>
      </c>
      <c r="E3497" s="85" t="s">
        <v>6595</v>
      </c>
      <c r="F3497" s="86">
        <v>313.47000000000003</v>
      </c>
    </row>
    <row r="3498" spans="2:6">
      <c r="B3498" s="81" t="s">
        <v>11634</v>
      </c>
      <c r="C3498" s="85" t="s">
        <v>14178</v>
      </c>
      <c r="D3498" s="82" t="s">
        <v>8854</v>
      </c>
      <c r="E3498" s="85" t="s">
        <v>6595</v>
      </c>
      <c r="F3498" s="86">
        <v>342.38</v>
      </c>
    </row>
    <row r="3499" spans="2:6">
      <c r="B3499" s="81" t="s">
        <v>11635</v>
      </c>
      <c r="C3499" s="85" t="s">
        <v>14179</v>
      </c>
      <c r="D3499" s="82" t="s">
        <v>8855</v>
      </c>
      <c r="E3499" s="85" t="s">
        <v>6595</v>
      </c>
      <c r="F3499" s="86">
        <v>371.29</v>
      </c>
    </row>
    <row r="3500" spans="2:6" ht="27">
      <c r="B3500" s="81" t="s">
        <v>11636</v>
      </c>
      <c r="C3500" s="85" t="s">
        <v>14180</v>
      </c>
      <c r="D3500" s="82" t="s">
        <v>8856</v>
      </c>
      <c r="E3500" s="85" t="s">
        <v>6595</v>
      </c>
      <c r="F3500" s="86">
        <v>469.77</v>
      </c>
    </row>
    <row r="3501" spans="2:6">
      <c r="B3501" s="81" t="s">
        <v>11637</v>
      </c>
      <c r="C3501" s="85" t="s">
        <v>14181</v>
      </c>
      <c r="D3501" s="82" t="s">
        <v>8857</v>
      </c>
      <c r="E3501" s="85" t="s">
        <v>6595</v>
      </c>
      <c r="F3501" s="86">
        <v>400.21</v>
      </c>
    </row>
    <row r="3502" spans="2:6" ht="40.5">
      <c r="B3502" s="81" t="s">
        <v>11638</v>
      </c>
      <c r="C3502" s="85" t="s">
        <v>14182</v>
      </c>
      <c r="D3502" s="82" t="s">
        <v>8858</v>
      </c>
      <c r="E3502" s="85" t="s">
        <v>6595</v>
      </c>
      <c r="F3502" s="86">
        <v>822.53</v>
      </c>
    </row>
    <row r="3503" spans="2:6" ht="40.5">
      <c r="B3503" s="81" t="s">
        <v>11639</v>
      </c>
      <c r="C3503" s="85" t="s">
        <v>14183</v>
      </c>
      <c r="D3503" s="82" t="s">
        <v>8859</v>
      </c>
      <c r="E3503" s="85" t="s">
        <v>6595</v>
      </c>
      <c r="F3503" s="86">
        <v>1063.67</v>
      </c>
    </row>
    <row r="3504" spans="2:6" ht="40.5">
      <c r="B3504" s="81" t="s">
        <v>11640</v>
      </c>
      <c r="C3504" s="85" t="s">
        <v>14184</v>
      </c>
      <c r="D3504" s="82" t="s">
        <v>8860</v>
      </c>
      <c r="E3504" s="85" t="s">
        <v>6595</v>
      </c>
      <c r="F3504" s="86">
        <v>2254.38</v>
      </c>
    </row>
    <row r="3505" spans="2:6" ht="27">
      <c r="B3505" s="81" t="s">
        <v>11641</v>
      </c>
      <c r="C3505" s="85" t="s">
        <v>14185</v>
      </c>
      <c r="D3505" s="82" t="s">
        <v>8861</v>
      </c>
      <c r="E3505" s="85" t="s">
        <v>6595</v>
      </c>
      <c r="F3505" s="86">
        <v>290.83</v>
      </c>
    </row>
    <row r="3506" spans="2:6" ht="27">
      <c r="B3506" s="81" t="s">
        <v>11642</v>
      </c>
      <c r="C3506" s="85" t="s">
        <v>14186</v>
      </c>
      <c r="D3506" s="82" t="s">
        <v>8862</v>
      </c>
      <c r="E3506" s="85" t="s">
        <v>6595</v>
      </c>
      <c r="F3506" s="86">
        <v>253.19</v>
      </c>
    </row>
    <row r="3507" spans="2:6" ht="27">
      <c r="B3507" s="81" t="s">
        <v>11643</v>
      </c>
      <c r="C3507" s="85" t="s">
        <v>14187</v>
      </c>
      <c r="D3507" s="82" t="s">
        <v>8863</v>
      </c>
      <c r="E3507" s="85" t="s">
        <v>6595</v>
      </c>
      <c r="F3507" s="86">
        <v>285.92</v>
      </c>
    </row>
    <row r="3508" spans="2:6">
      <c r="B3508" s="81" t="s">
        <v>11644</v>
      </c>
      <c r="C3508" s="85" t="s">
        <v>14188</v>
      </c>
      <c r="D3508" s="82" t="s">
        <v>8864</v>
      </c>
      <c r="E3508" s="85" t="s">
        <v>6284</v>
      </c>
      <c r="F3508" s="86">
        <v>282.44</v>
      </c>
    </row>
    <row r="3509" spans="2:6">
      <c r="B3509" s="81" t="s">
        <v>11645</v>
      </c>
      <c r="C3509" s="85" t="s">
        <v>14189</v>
      </c>
      <c r="D3509" s="82" t="s">
        <v>8865</v>
      </c>
      <c r="E3509" s="85" t="s">
        <v>6284</v>
      </c>
      <c r="F3509" s="86">
        <v>242.44</v>
      </c>
    </row>
    <row r="3510" spans="2:6">
      <c r="B3510" s="81" t="s">
        <v>11646</v>
      </c>
      <c r="C3510" s="85" t="s">
        <v>14190</v>
      </c>
      <c r="D3510" s="82" t="s">
        <v>8866</v>
      </c>
      <c r="E3510" s="85" t="s">
        <v>6284</v>
      </c>
      <c r="F3510" s="86">
        <v>282.44</v>
      </c>
    </row>
    <row r="3511" spans="2:6">
      <c r="B3511" s="81" t="s">
        <v>11647</v>
      </c>
      <c r="C3511" s="85" t="s">
        <v>14191</v>
      </c>
      <c r="D3511" s="82" t="s">
        <v>8867</v>
      </c>
      <c r="E3511" s="85" t="s">
        <v>6284</v>
      </c>
      <c r="F3511" s="86">
        <v>258.70999999999998</v>
      </c>
    </row>
    <row r="3512" spans="2:6">
      <c r="B3512" s="81" t="s">
        <v>11648</v>
      </c>
      <c r="C3512" s="85" t="s">
        <v>14192</v>
      </c>
      <c r="D3512" s="82" t="s">
        <v>8868</v>
      </c>
      <c r="E3512" s="85" t="s">
        <v>6284</v>
      </c>
      <c r="F3512" s="86">
        <v>238.71</v>
      </c>
    </row>
    <row r="3513" spans="2:6">
      <c r="B3513" s="81" t="s">
        <v>11649</v>
      </c>
      <c r="C3513" s="85" t="s">
        <v>14193</v>
      </c>
      <c r="D3513" s="82" t="s">
        <v>8869</v>
      </c>
      <c r="E3513" s="85" t="s">
        <v>6284</v>
      </c>
      <c r="F3513" s="86">
        <v>278.70999999999998</v>
      </c>
    </row>
    <row r="3514" spans="2:6">
      <c r="B3514" s="81" t="s">
        <v>11650</v>
      </c>
      <c r="C3514" s="85" t="s">
        <v>14194</v>
      </c>
      <c r="D3514" s="82" t="s">
        <v>8870</v>
      </c>
      <c r="E3514" s="85" t="s">
        <v>6284</v>
      </c>
      <c r="F3514" s="86">
        <v>313.61</v>
      </c>
    </row>
    <row r="3515" spans="2:6">
      <c r="B3515" s="81" t="s">
        <v>11651</v>
      </c>
      <c r="C3515" s="85" t="s">
        <v>14195</v>
      </c>
      <c r="D3515" s="82" t="s">
        <v>8871</v>
      </c>
      <c r="E3515" s="85" t="s">
        <v>6284</v>
      </c>
      <c r="F3515" s="86">
        <v>338.71</v>
      </c>
    </row>
    <row r="3516" spans="2:6">
      <c r="B3516" s="81" t="s">
        <v>11652</v>
      </c>
      <c r="C3516" s="85" t="s">
        <v>14196</v>
      </c>
      <c r="D3516" s="82" t="s">
        <v>8872</v>
      </c>
      <c r="E3516" s="85" t="s">
        <v>6284</v>
      </c>
      <c r="F3516" s="86">
        <v>348.71</v>
      </c>
    </row>
    <row r="3517" spans="2:6" ht="40.5">
      <c r="B3517" s="81" t="s">
        <v>11593</v>
      </c>
      <c r="C3517" s="85" t="s">
        <v>14138</v>
      </c>
      <c r="D3517" s="82" t="s">
        <v>17245</v>
      </c>
      <c r="E3517" s="85" t="s">
        <v>6219</v>
      </c>
      <c r="F3517" s="86">
        <v>181.71</v>
      </c>
    </row>
    <row r="3518" spans="2:6">
      <c r="B3518" s="81" t="s">
        <v>11653</v>
      </c>
      <c r="C3518" s="85" t="s">
        <v>14197</v>
      </c>
      <c r="D3518" s="82" t="s">
        <v>8873</v>
      </c>
      <c r="E3518" s="85" t="s">
        <v>6462</v>
      </c>
      <c r="F3518" s="86">
        <v>16.5</v>
      </c>
    </row>
    <row r="3519" spans="2:6">
      <c r="B3519" s="81">
        <v>362</v>
      </c>
      <c r="C3519" s="85" t="s">
        <v>6590</v>
      </c>
      <c r="D3519" s="82" t="s">
        <v>8874</v>
      </c>
      <c r="E3519" s="85"/>
      <c r="F3519" s="86"/>
    </row>
    <row r="3520" spans="2:6">
      <c r="B3520" s="81" t="s">
        <v>11654</v>
      </c>
      <c r="C3520" s="85" t="s">
        <v>14198</v>
      </c>
      <c r="D3520" s="82" t="s">
        <v>8875</v>
      </c>
      <c r="E3520" s="85" t="s">
        <v>6284</v>
      </c>
      <c r="F3520" s="86">
        <v>135.36000000000001</v>
      </c>
    </row>
    <row r="3521" spans="2:6">
      <c r="B3521" s="81" t="s">
        <v>11655</v>
      </c>
      <c r="C3521" s="85" t="s">
        <v>14199</v>
      </c>
      <c r="D3521" s="82" t="s">
        <v>8876</v>
      </c>
      <c r="E3521" s="85" t="s">
        <v>6462</v>
      </c>
      <c r="F3521" s="86">
        <v>22.64</v>
      </c>
    </row>
    <row r="3522" spans="2:6">
      <c r="B3522" s="81" t="s">
        <v>11656</v>
      </c>
      <c r="C3522" s="85" t="s">
        <v>14200</v>
      </c>
      <c r="D3522" s="82" t="s">
        <v>8877</v>
      </c>
      <c r="E3522" s="85" t="s">
        <v>6462</v>
      </c>
      <c r="F3522" s="86">
        <v>35.36</v>
      </c>
    </row>
    <row r="3523" spans="2:6">
      <c r="B3523" s="81" t="s">
        <v>11657</v>
      </c>
      <c r="C3523" s="85" t="s">
        <v>14201</v>
      </c>
      <c r="D3523" s="82" t="s">
        <v>8878</v>
      </c>
      <c r="E3523" s="85" t="s">
        <v>6284</v>
      </c>
      <c r="F3523" s="86">
        <v>199.59</v>
      </c>
    </row>
    <row r="3524" spans="2:6">
      <c r="B3524" s="81" t="s">
        <v>11658</v>
      </c>
      <c r="C3524" s="85" t="s">
        <v>14202</v>
      </c>
      <c r="D3524" s="82" t="s">
        <v>8879</v>
      </c>
      <c r="E3524" s="85" t="s">
        <v>6284</v>
      </c>
      <c r="F3524" s="86">
        <v>238.44</v>
      </c>
    </row>
    <row r="3525" spans="2:6">
      <c r="B3525" s="81" t="s">
        <v>11659</v>
      </c>
      <c r="C3525" s="85" t="s">
        <v>14203</v>
      </c>
      <c r="D3525" s="82" t="s">
        <v>8880</v>
      </c>
      <c r="E3525" s="85" t="s">
        <v>6284</v>
      </c>
      <c r="F3525" s="86">
        <v>266.93</v>
      </c>
    </row>
    <row r="3526" spans="2:6">
      <c r="B3526" s="81" t="s">
        <v>11660</v>
      </c>
      <c r="C3526" s="85" t="s">
        <v>14204</v>
      </c>
      <c r="D3526" s="82" t="s">
        <v>8881</v>
      </c>
      <c r="E3526" s="85" t="s">
        <v>6284</v>
      </c>
      <c r="F3526" s="86">
        <v>283.10000000000002</v>
      </c>
    </row>
    <row r="3527" spans="2:6">
      <c r="B3527" s="81" t="s">
        <v>11661</v>
      </c>
      <c r="C3527" s="85" t="s">
        <v>14205</v>
      </c>
      <c r="D3527" s="82" t="s">
        <v>8882</v>
      </c>
      <c r="E3527" s="85" t="s">
        <v>6462</v>
      </c>
      <c r="F3527" s="86">
        <v>33.51</v>
      </c>
    </row>
    <row r="3528" spans="2:6">
      <c r="B3528" s="81" t="s">
        <v>11662</v>
      </c>
      <c r="C3528" s="85" t="s">
        <v>14206</v>
      </c>
      <c r="D3528" s="82" t="s">
        <v>8883</v>
      </c>
      <c r="E3528" s="85" t="s">
        <v>6284</v>
      </c>
      <c r="F3528" s="86">
        <v>135.36000000000001</v>
      </c>
    </row>
    <row r="3529" spans="2:6">
      <c r="B3529" s="81" t="s">
        <v>11663</v>
      </c>
      <c r="C3529" s="85" t="s">
        <v>14207</v>
      </c>
      <c r="D3529" s="82" t="s">
        <v>8884</v>
      </c>
      <c r="E3529" s="85" t="s">
        <v>6284</v>
      </c>
      <c r="F3529" s="86">
        <v>202.18</v>
      </c>
    </row>
    <row r="3530" spans="2:6">
      <c r="B3530" s="81" t="s">
        <v>11664</v>
      </c>
      <c r="C3530" s="85" t="s">
        <v>14208</v>
      </c>
      <c r="D3530" s="82" t="s">
        <v>8885</v>
      </c>
      <c r="E3530" s="85" t="s">
        <v>6284</v>
      </c>
      <c r="F3530" s="86">
        <v>241.03</v>
      </c>
    </row>
    <row r="3531" spans="2:6">
      <c r="B3531" s="81" t="s">
        <v>11665</v>
      </c>
      <c r="C3531" s="85" t="s">
        <v>14209</v>
      </c>
      <c r="D3531" s="82" t="s">
        <v>8886</v>
      </c>
      <c r="E3531" s="85" t="s">
        <v>6284</v>
      </c>
      <c r="F3531" s="86">
        <v>266.93</v>
      </c>
    </row>
    <row r="3532" spans="2:6">
      <c r="B3532" s="81" t="s">
        <v>11666</v>
      </c>
      <c r="C3532" s="85" t="s">
        <v>14210</v>
      </c>
      <c r="D3532" s="82" t="s">
        <v>8887</v>
      </c>
      <c r="E3532" s="85" t="s">
        <v>6284</v>
      </c>
      <c r="F3532" s="86">
        <v>283.10000000000002</v>
      </c>
    </row>
    <row r="3533" spans="2:6">
      <c r="B3533" s="81">
        <v>363</v>
      </c>
      <c r="C3533" s="85" t="s">
        <v>6590</v>
      </c>
      <c r="D3533" s="82" t="s">
        <v>8888</v>
      </c>
      <c r="E3533" s="85"/>
      <c r="F3533" s="86"/>
    </row>
    <row r="3534" spans="2:6">
      <c r="B3534" s="81" t="s">
        <v>11667</v>
      </c>
      <c r="C3534" s="85" t="s">
        <v>14211</v>
      </c>
      <c r="D3534" s="82" t="s">
        <v>8889</v>
      </c>
      <c r="E3534" s="85" t="s">
        <v>7794</v>
      </c>
      <c r="F3534" s="86">
        <v>700</v>
      </c>
    </row>
    <row r="3535" spans="2:6">
      <c r="B3535" s="81" t="s">
        <v>11668</v>
      </c>
      <c r="C3535" s="85" t="s">
        <v>14212</v>
      </c>
      <c r="D3535" s="82" t="s">
        <v>8890</v>
      </c>
      <c r="E3535" s="85" t="s">
        <v>7794</v>
      </c>
      <c r="F3535" s="86">
        <v>1050</v>
      </c>
    </row>
    <row r="3536" spans="2:6">
      <c r="B3536" s="81" t="s">
        <v>11669</v>
      </c>
      <c r="C3536" s="85" t="s">
        <v>14213</v>
      </c>
      <c r="D3536" s="82" t="s">
        <v>8891</v>
      </c>
      <c r="E3536" s="85" t="s">
        <v>6462</v>
      </c>
      <c r="F3536" s="86">
        <v>75.62</v>
      </c>
    </row>
    <row r="3537" spans="2:6">
      <c r="B3537" s="81" t="s">
        <v>11670</v>
      </c>
      <c r="C3537" s="85" t="s">
        <v>14214</v>
      </c>
      <c r="D3537" s="82" t="s">
        <v>8892</v>
      </c>
      <c r="E3537" s="85" t="s">
        <v>6462</v>
      </c>
      <c r="F3537" s="86">
        <v>126.5</v>
      </c>
    </row>
    <row r="3538" spans="2:6">
      <c r="B3538" s="81">
        <v>364</v>
      </c>
      <c r="C3538" s="85" t="s">
        <v>6590</v>
      </c>
      <c r="D3538" s="82" t="s">
        <v>8893</v>
      </c>
      <c r="E3538" s="85"/>
      <c r="F3538" s="86"/>
    </row>
    <row r="3539" spans="2:6">
      <c r="B3539" s="81" t="s">
        <v>11671</v>
      </c>
      <c r="C3539" s="85" t="s">
        <v>14215</v>
      </c>
      <c r="D3539" s="82" t="s">
        <v>8894</v>
      </c>
      <c r="E3539" s="85" t="s">
        <v>6595</v>
      </c>
      <c r="F3539" s="86">
        <v>17.8</v>
      </c>
    </row>
    <row r="3540" spans="2:6">
      <c r="B3540" s="81" t="s">
        <v>11672</v>
      </c>
      <c r="C3540" s="85" t="s">
        <v>14216</v>
      </c>
      <c r="D3540" s="82" t="s">
        <v>8895</v>
      </c>
      <c r="E3540" s="85" t="s">
        <v>6595</v>
      </c>
      <c r="F3540" s="86">
        <v>17.8</v>
      </c>
    </row>
    <row r="3541" spans="2:6">
      <c r="B3541" s="81" t="s">
        <v>11673</v>
      </c>
      <c r="C3541" s="85" t="s">
        <v>14217</v>
      </c>
      <c r="D3541" s="82" t="s">
        <v>8896</v>
      </c>
      <c r="E3541" s="85" t="s">
        <v>6595</v>
      </c>
      <c r="F3541" s="86">
        <v>11.19</v>
      </c>
    </row>
    <row r="3542" spans="2:6">
      <c r="B3542" s="81" t="s">
        <v>11674</v>
      </c>
      <c r="C3542" s="85" t="s">
        <v>14218</v>
      </c>
      <c r="D3542" s="82" t="s">
        <v>8897</v>
      </c>
      <c r="E3542" s="85" t="s">
        <v>6595</v>
      </c>
      <c r="F3542" s="86">
        <v>11.69</v>
      </c>
    </row>
    <row r="3543" spans="2:6">
      <c r="B3543" s="81" t="s">
        <v>11675</v>
      </c>
      <c r="C3543" s="85" t="s">
        <v>14219</v>
      </c>
      <c r="D3543" s="82" t="s">
        <v>8898</v>
      </c>
      <c r="E3543" s="85" t="s">
        <v>6595</v>
      </c>
      <c r="F3543" s="86">
        <v>20.56</v>
      </c>
    </row>
    <row r="3544" spans="2:6" ht="40.5">
      <c r="B3544" s="81" t="s">
        <v>11676</v>
      </c>
      <c r="C3544" s="85" t="s">
        <v>14220</v>
      </c>
      <c r="D3544" s="82" t="s">
        <v>17246</v>
      </c>
      <c r="E3544" s="85" t="s">
        <v>6595</v>
      </c>
      <c r="F3544" s="86">
        <v>208.44</v>
      </c>
    </row>
    <row r="3545" spans="2:6" ht="40.5">
      <c r="B3545" s="81" t="s">
        <v>11677</v>
      </c>
      <c r="C3545" s="85" t="s">
        <v>14221</v>
      </c>
      <c r="D3545" s="82" t="s">
        <v>17247</v>
      </c>
      <c r="E3545" s="85" t="s">
        <v>6595</v>
      </c>
      <c r="F3545" s="86">
        <v>119.55</v>
      </c>
    </row>
    <row r="3546" spans="2:6" ht="27">
      <c r="B3546" s="81" t="s">
        <v>11678</v>
      </c>
      <c r="C3546" s="85" t="s">
        <v>14222</v>
      </c>
      <c r="D3546" s="82" t="s">
        <v>8899</v>
      </c>
      <c r="E3546" s="85" t="s">
        <v>6595</v>
      </c>
      <c r="F3546" s="86">
        <v>729.5</v>
      </c>
    </row>
    <row r="3547" spans="2:6">
      <c r="B3547" s="81" t="s">
        <v>11679</v>
      </c>
      <c r="C3547" s="85" t="s">
        <v>14223</v>
      </c>
      <c r="D3547" s="82" t="s">
        <v>8900</v>
      </c>
      <c r="E3547" s="85" t="s">
        <v>6595</v>
      </c>
      <c r="F3547" s="86">
        <v>15.5</v>
      </c>
    </row>
    <row r="3548" spans="2:6">
      <c r="B3548" s="81" t="s">
        <v>11680</v>
      </c>
      <c r="C3548" s="85" t="s">
        <v>14224</v>
      </c>
      <c r="D3548" s="82" t="s">
        <v>8901</v>
      </c>
      <c r="E3548" s="85" t="s">
        <v>6595</v>
      </c>
      <c r="F3548" s="86">
        <v>23.54</v>
      </c>
    </row>
    <row r="3549" spans="2:6">
      <c r="B3549" s="81" t="s">
        <v>11681</v>
      </c>
      <c r="C3549" s="85" t="s">
        <v>14225</v>
      </c>
      <c r="D3549" s="82" t="s">
        <v>8902</v>
      </c>
      <c r="E3549" s="85" t="s">
        <v>6595</v>
      </c>
      <c r="F3549" s="86">
        <v>71.290000000000006</v>
      </c>
    </row>
    <row r="3550" spans="2:6" ht="27">
      <c r="B3550" s="81" t="s">
        <v>17248</v>
      </c>
      <c r="C3550" s="85" t="s">
        <v>6590</v>
      </c>
      <c r="D3550" s="82" t="s">
        <v>17249</v>
      </c>
      <c r="E3550" s="85" t="s">
        <v>6462</v>
      </c>
      <c r="F3550" s="86">
        <v>14.14</v>
      </c>
    </row>
    <row r="3551" spans="2:6" ht="27">
      <c r="B3551" s="81" t="s">
        <v>17250</v>
      </c>
      <c r="C3551" s="85" t="s">
        <v>6590</v>
      </c>
      <c r="D3551" s="82" t="s">
        <v>17251</v>
      </c>
      <c r="E3551" s="85" t="s">
        <v>6462</v>
      </c>
      <c r="F3551" s="86">
        <v>11.51</v>
      </c>
    </row>
    <row r="3552" spans="2:6" ht="27">
      <c r="B3552" s="81" t="s">
        <v>17252</v>
      </c>
      <c r="C3552" s="85" t="s">
        <v>6590</v>
      </c>
      <c r="D3552" s="82" t="s">
        <v>17253</v>
      </c>
      <c r="E3552" s="85" t="s">
        <v>6462</v>
      </c>
      <c r="F3552" s="86">
        <v>14.52</v>
      </c>
    </row>
    <row r="3553" spans="2:6" ht="27">
      <c r="B3553" s="81" t="s">
        <v>17254</v>
      </c>
      <c r="C3553" s="85" t="s">
        <v>6590</v>
      </c>
      <c r="D3553" s="82" t="s">
        <v>17255</v>
      </c>
      <c r="E3553" s="85" t="s">
        <v>6462</v>
      </c>
      <c r="F3553" s="86">
        <v>12.18</v>
      </c>
    </row>
    <row r="3554" spans="2:6" ht="27">
      <c r="B3554" s="81" t="s">
        <v>17256</v>
      </c>
      <c r="C3554" s="85" t="s">
        <v>6590</v>
      </c>
      <c r="D3554" s="82" t="s">
        <v>17257</v>
      </c>
      <c r="E3554" s="85" t="s">
        <v>6462</v>
      </c>
      <c r="F3554" s="86">
        <v>18.13</v>
      </c>
    </row>
    <row r="3555" spans="2:6" ht="27">
      <c r="B3555" s="81" t="s">
        <v>17258</v>
      </c>
      <c r="C3555" s="85" t="s">
        <v>6590</v>
      </c>
      <c r="D3555" s="82" t="s">
        <v>17259</v>
      </c>
      <c r="E3555" s="85" t="s">
        <v>6462</v>
      </c>
      <c r="F3555" s="86">
        <v>15.79</v>
      </c>
    </row>
    <row r="3556" spans="2:6" ht="27">
      <c r="B3556" s="81" t="s">
        <v>17260</v>
      </c>
      <c r="C3556" s="85" t="s">
        <v>6590</v>
      </c>
      <c r="D3556" s="82" t="s">
        <v>17261</v>
      </c>
      <c r="E3556" s="85" t="s">
        <v>6462</v>
      </c>
      <c r="F3556" s="86">
        <v>24.27</v>
      </c>
    </row>
    <row r="3557" spans="2:6" ht="27">
      <c r="B3557" s="81" t="s">
        <v>17262</v>
      </c>
      <c r="C3557" s="85" t="s">
        <v>6590</v>
      </c>
      <c r="D3557" s="82" t="s">
        <v>17263</v>
      </c>
      <c r="E3557" s="85" t="s">
        <v>6462</v>
      </c>
      <c r="F3557" s="86">
        <v>21.95</v>
      </c>
    </row>
    <row r="3558" spans="2:6" ht="27">
      <c r="B3558" s="81" t="s">
        <v>17264</v>
      </c>
      <c r="C3558" s="85" t="s">
        <v>6590</v>
      </c>
      <c r="D3558" s="82" t="s">
        <v>17265</v>
      </c>
      <c r="E3558" s="85" t="s">
        <v>6462</v>
      </c>
      <c r="F3558" s="86">
        <v>28.33</v>
      </c>
    </row>
    <row r="3559" spans="2:6" ht="27">
      <c r="B3559" s="81" t="s">
        <v>17266</v>
      </c>
      <c r="C3559" s="85" t="s">
        <v>6590</v>
      </c>
      <c r="D3559" s="82" t="s">
        <v>17267</v>
      </c>
      <c r="E3559" s="85" t="s">
        <v>6462</v>
      </c>
      <c r="F3559" s="86">
        <v>30.65</v>
      </c>
    </row>
    <row r="3560" spans="2:6" ht="27">
      <c r="B3560" s="81" t="s">
        <v>11682</v>
      </c>
      <c r="C3560" s="85" t="s">
        <v>14226</v>
      </c>
      <c r="D3560" s="82" t="s">
        <v>8903</v>
      </c>
      <c r="E3560" s="85" t="s">
        <v>6595</v>
      </c>
      <c r="F3560" s="86">
        <v>176.38</v>
      </c>
    </row>
    <row r="3561" spans="2:6">
      <c r="B3561" s="81" t="s">
        <v>11683</v>
      </c>
      <c r="C3561" s="85" t="s">
        <v>14227</v>
      </c>
      <c r="D3561" s="82" t="s">
        <v>8904</v>
      </c>
      <c r="E3561" s="85" t="s">
        <v>6595</v>
      </c>
      <c r="F3561" s="86">
        <v>162.83000000000001</v>
      </c>
    </row>
    <row r="3562" spans="2:6" ht="27">
      <c r="B3562" s="81" t="s">
        <v>11684</v>
      </c>
      <c r="C3562" s="85" t="s">
        <v>14228</v>
      </c>
      <c r="D3562" s="82" t="s">
        <v>8905</v>
      </c>
      <c r="E3562" s="85" t="s">
        <v>6595</v>
      </c>
      <c r="F3562" s="86">
        <v>244.37</v>
      </c>
    </row>
    <row r="3563" spans="2:6">
      <c r="B3563" s="81" t="s">
        <v>11685</v>
      </c>
      <c r="C3563" s="85" t="s">
        <v>14229</v>
      </c>
      <c r="D3563" s="82" t="s">
        <v>8906</v>
      </c>
      <c r="E3563" s="85" t="s">
        <v>6219</v>
      </c>
      <c r="F3563" s="86">
        <v>113.07</v>
      </c>
    </row>
    <row r="3564" spans="2:6">
      <c r="B3564" s="81" t="s">
        <v>11686</v>
      </c>
      <c r="C3564" s="85" t="s">
        <v>14230</v>
      </c>
      <c r="D3564" s="82" t="s">
        <v>8907</v>
      </c>
      <c r="E3564" s="85" t="s">
        <v>6595</v>
      </c>
      <c r="F3564" s="86">
        <v>20.98</v>
      </c>
    </row>
    <row r="3565" spans="2:6">
      <c r="B3565" s="81" t="s">
        <v>11687</v>
      </c>
      <c r="C3565" s="85" t="s">
        <v>14231</v>
      </c>
      <c r="D3565" s="82" t="s">
        <v>8908</v>
      </c>
      <c r="E3565" s="85" t="s">
        <v>6595</v>
      </c>
      <c r="F3565" s="86">
        <v>91.83</v>
      </c>
    </row>
    <row r="3566" spans="2:6">
      <c r="B3566" s="81" t="s">
        <v>11688</v>
      </c>
      <c r="C3566" s="85" t="s">
        <v>14232</v>
      </c>
      <c r="D3566" s="82" t="s">
        <v>8909</v>
      </c>
      <c r="E3566" s="85" t="s">
        <v>6595</v>
      </c>
      <c r="F3566" s="86">
        <v>201.88</v>
      </c>
    </row>
    <row r="3567" spans="2:6">
      <c r="B3567" s="81" t="s">
        <v>11689</v>
      </c>
      <c r="C3567" s="85" t="s">
        <v>14233</v>
      </c>
      <c r="D3567" s="82" t="s">
        <v>8910</v>
      </c>
      <c r="E3567" s="85" t="s">
        <v>6595</v>
      </c>
      <c r="F3567" s="86">
        <v>2.0299999999999998</v>
      </c>
    </row>
    <row r="3568" spans="2:6">
      <c r="B3568" s="81" t="s">
        <v>11690</v>
      </c>
      <c r="C3568" s="85" t="s">
        <v>14234</v>
      </c>
      <c r="D3568" s="82" t="s">
        <v>8911</v>
      </c>
      <c r="E3568" s="85" t="s">
        <v>6595</v>
      </c>
      <c r="F3568" s="86">
        <v>2.99</v>
      </c>
    </row>
    <row r="3569" spans="2:6">
      <c r="B3569" s="81" t="s">
        <v>11691</v>
      </c>
      <c r="C3569" s="85" t="s">
        <v>14235</v>
      </c>
      <c r="D3569" s="82" t="s">
        <v>8912</v>
      </c>
      <c r="E3569" s="85" t="s">
        <v>6595</v>
      </c>
      <c r="F3569" s="86">
        <v>18.61</v>
      </c>
    </row>
    <row r="3570" spans="2:6">
      <c r="B3570" s="81" t="s">
        <v>11692</v>
      </c>
      <c r="C3570" s="85" t="s">
        <v>14236</v>
      </c>
      <c r="D3570" s="82" t="s">
        <v>8913</v>
      </c>
      <c r="E3570" s="85" t="s">
        <v>6595</v>
      </c>
      <c r="F3570" s="86">
        <v>17.28</v>
      </c>
    </row>
    <row r="3571" spans="2:6">
      <c r="B3571" s="81" t="s">
        <v>11693</v>
      </c>
      <c r="C3571" s="85" t="s">
        <v>14237</v>
      </c>
      <c r="D3571" s="82" t="s">
        <v>8914</v>
      </c>
      <c r="E3571" s="85" t="s">
        <v>6595</v>
      </c>
      <c r="F3571" s="86">
        <v>14.77</v>
      </c>
    </row>
    <row r="3572" spans="2:6">
      <c r="B3572" s="81" t="s">
        <v>11694</v>
      </c>
      <c r="C3572" s="85" t="s">
        <v>14238</v>
      </c>
      <c r="D3572" s="82" t="s">
        <v>8915</v>
      </c>
      <c r="E3572" s="85" t="s">
        <v>6595</v>
      </c>
      <c r="F3572" s="86">
        <v>24.04</v>
      </c>
    </row>
    <row r="3573" spans="2:6">
      <c r="B3573" s="81" t="s">
        <v>11695</v>
      </c>
      <c r="C3573" s="85" t="s">
        <v>14239</v>
      </c>
      <c r="D3573" s="82" t="s">
        <v>8916</v>
      </c>
      <c r="E3573" s="85" t="s">
        <v>6595</v>
      </c>
      <c r="F3573" s="86">
        <v>14.7</v>
      </c>
    </row>
    <row r="3574" spans="2:6">
      <c r="B3574" s="81" t="s">
        <v>11696</v>
      </c>
      <c r="C3574" s="85" t="s">
        <v>14240</v>
      </c>
      <c r="D3574" s="82" t="s">
        <v>8917</v>
      </c>
      <c r="E3574" s="85" t="s">
        <v>6595</v>
      </c>
      <c r="F3574" s="86">
        <v>6.59</v>
      </c>
    </row>
    <row r="3575" spans="2:6">
      <c r="B3575" s="81" t="s">
        <v>11697</v>
      </c>
      <c r="C3575" s="85" t="s">
        <v>14241</v>
      </c>
      <c r="D3575" s="82" t="s">
        <v>8918</v>
      </c>
      <c r="E3575" s="85" t="s">
        <v>6595</v>
      </c>
      <c r="F3575" s="86">
        <v>8.34</v>
      </c>
    </row>
    <row r="3576" spans="2:6">
      <c r="B3576" s="81" t="s">
        <v>11698</v>
      </c>
      <c r="C3576" s="85" t="s">
        <v>14242</v>
      </c>
      <c r="D3576" s="82" t="s">
        <v>8919</v>
      </c>
      <c r="E3576" s="85" t="s">
        <v>6462</v>
      </c>
      <c r="F3576" s="86">
        <v>27.77</v>
      </c>
    </row>
    <row r="3577" spans="2:6">
      <c r="B3577" s="81" t="s">
        <v>11699</v>
      </c>
      <c r="C3577" s="85" t="s">
        <v>14243</v>
      </c>
      <c r="D3577" s="82" t="s">
        <v>8920</v>
      </c>
      <c r="E3577" s="85" t="s">
        <v>6595</v>
      </c>
      <c r="F3577" s="86">
        <v>36.840000000000003</v>
      </c>
    </row>
    <row r="3578" spans="2:6">
      <c r="B3578" s="81" t="s">
        <v>11700</v>
      </c>
      <c r="C3578" s="85" t="s">
        <v>14244</v>
      </c>
      <c r="D3578" s="82" t="s">
        <v>8921</v>
      </c>
      <c r="E3578" s="85" t="s">
        <v>6595</v>
      </c>
      <c r="F3578" s="86">
        <v>37.57</v>
      </c>
    </row>
    <row r="3579" spans="2:6">
      <c r="B3579" s="81" t="s">
        <v>11701</v>
      </c>
      <c r="C3579" s="85" t="s">
        <v>14245</v>
      </c>
      <c r="D3579" s="82" t="s">
        <v>8922</v>
      </c>
      <c r="E3579" s="85" t="s">
        <v>6595</v>
      </c>
      <c r="F3579" s="86">
        <v>21.93</v>
      </c>
    </row>
    <row r="3580" spans="2:6">
      <c r="B3580" s="81" t="s">
        <v>11702</v>
      </c>
      <c r="C3580" s="85" t="s">
        <v>14246</v>
      </c>
      <c r="D3580" s="82" t="s">
        <v>8923</v>
      </c>
      <c r="E3580" s="85" t="s">
        <v>6595</v>
      </c>
      <c r="F3580" s="86">
        <v>47.54</v>
      </c>
    </row>
    <row r="3581" spans="2:6">
      <c r="B3581" s="81" t="s">
        <v>11703</v>
      </c>
      <c r="C3581" s="85" t="s">
        <v>14247</v>
      </c>
      <c r="D3581" s="82" t="s">
        <v>8924</v>
      </c>
      <c r="E3581" s="85" t="s">
        <v>6595</v>
      </c>
      <c r="F3581" s="86">
        <v>5.85</v>
      </c>
    </row>
    <row r="3582" spans="2:6">
      <c r="B3582" s="81" t="s">
        <v>11704</v>
      </c>
      <c r="C3582" s="85" t="s">
        <v>14248</v>
      </c>
      <c r="D3582" s="82" t="s">
        <v>8925</v>
      </c>
      <c r="E3582" s="85" t="s">
        <v>6595</v>
      </c>
      <c r="F3582" s="86">
        <v>3.97</v>
      </c>
    </row>
    <row r="3583" spans="2:6">
      <c r="B3583" s="81" t="s">
        <v>11705</v>
      </c>
      <c r="C3583" s="85" t="s">
        <v>14249</v>
      </c>
      <c r="D3583" s="82" t="s">
        <v>8926</v>
      </c>
      <c r="E3583" s="85" t="s">
        <v>6595</v>
      </c>
      <c r="F3583" s="86">
        <v>19.86</v>
      </c>
    </row>
    <row r="3584" spans="2:6">
      <c r="B3584" s="77" t="s">
        <v>11706</v>
      </c>
      <c r="C3584" s="85" t="s">
        <v>14250</v>
      </c>
      <c r="D3584" s="82" t="s">
        <v>8927</v>
      </c>
      <c r="E3584" s="85" t="s">
        <v>25</v>
      </c>
      <c r="F3584" s="86">
        <v>7.91</v>
      </c>
    </row>
    <row r="3585" spans="2:6">
      <c r="B3585" s="81" t="s">
        <v>11707</v>
      </c>
      <c r="C3585" s="85" t="s">
        <v>14251</v>
      </c>
      <c r="D3585" s="82" t="s">
        <v>8928</v>
      </c>
      <c r="E3585" s="85" t="s">
        <v>6595</v>
      </c>
      <c r="F3585" s="86">
        <v>58.57</v>
      </c>
    </row>
    <row r="3586" spans="2:6" ht="27">
      <c r="B3586" s="81" t="s">
        <v>11708</v>
      </c>
      <c r="C3586" s="85" t="s">
        <v>14252</v>
      </c>
      <c r="D3586" s="82" t="s">
        <v>8929</v>
      </c>
      <c r="E3586" s="85" t="s">
        <v>6462</v>
      </c>
      <c r="F3586" s="86">
        <v>77.78</v>
      </c>
    </row>
    <row r="3587" spans="2:6" ht="27">
      <c r="B3587" s="81" t="s">
        <v>11709</v>
      </c>
      <c r="C3587" s="85" t="s">
        <v>14253</v>
      </c>
      <c r="D3587" s="82" t="s">
        <v>8930</v>
      </c>
      <c r="E3587" s="85" t="s">
        <v>6462</v>
      </c>
      <c r="F3587" s="86">
        <v>46.86</v>
      </c>
    </row>
    <row r="3588" spans="2:6">
      <c r="B3588" s="81" t="s">
        <v>11710</v>
      </c>
      <c r="C3588" s="85" t="s">
        <v>14254</v>
      </c>
      <c r="D3588" s="82" t="s">
        <v>8931</v>
      </c>
      <c r="E3588" s="85" t="s">
        <v>6595</v>
      </c>
      <c r="F3588" s="86">
        <v>147.59</v>
      </c>
    </row>
    <row r="3589" spans="2:6">
      <c r="B3589" s="81" t="s">
        <v>11711</v>
      </c>
      <c r="C3589" s="81" t="s">
        <v>14255</v>
      </c>
      <c r="D3589" s="82" t="s">
        <v>8932</v>
      </c>
      <c r="E3589" s="85" t="s">
        <v>6595</v>
      </c>
      <c r="F3589" s="86">
        <v>3.9</v>
      </c>
    </row>
    <row r="3590" spans="2:6">
      <c r="B3590" s="81" t="s">
        <v>11712</v>
      </c>
      <c r="C3590" s="81" t="s">
        <v>14256</v>
      </c>
      <c r="D3590" s="82" t="s">
        <v>8933</v>
      </c>
      <c r="E3590" s="85" t="s">
        <v>6595</v>
      </c>
      <c r="F3590" s="86">
        <v>3.89</v>
      </c>
    </row>
    <row r="3591" spans="2:6">
      <c r="B3591" s="81" t="s">
        <v>11713</v>
      </c>
      <c r="C3591" s="81" t="s">
        <v>14257</v>
      </c>
      <c r="D3591" s="82" t="s">
        <v>8934</v>
      </c>
      <c r="E3591" s="85" t="s">
        <v>6595</v>
      </c>
      <c r="F3591" s="86">
        <v>4.2300000000000004</v>
      </c>
    </row>
    <row r="3592" spans="2:6">
      <c r="B3592" s="81" t="s">
        <v>11714</v>
      </c>
      <c r="C3592" s="85" t="s">
        <v>14258</v>
      </c>
      <c r="D3592" s="82" t="s">
        <v>8935</v>
      </c>
      <c r="E3592" s="85" t="s">
        <v>6595</v>
      </c>
      <c r="F3592" s="86">
        <v>18.989999999999998</v>
      </c>
    </row>
    <row r="3593" spans="2:6">
      <c r="B3593" s="81" t="s">
        <v>11715</v>
      </c>
      <c r="C3593" s="81" t="s">
        <v>14259</v>
      </c>
      <c r="D3593" s="82" t="s">
        <v>8936</v>
      </c>
      <c r="E3593" s="85" t="s">
        <v>6595</v>
      </c>
      <c r="F3593" s="86">
        <v>86.99</v>
      </c>
    </row>
    <row r="3594" spans="2:6" ht="27">
      <c r="B3594" s="81" t="s">
        <v>11716</v>
      </c>
      <c r="C3594" s="85" t="s">
        <v>14260</v>
      </c>
      <c r="D3594" s="82" t="s">
        <v>8937</v>
      </c>
      <c r="E3594" s="85" t="s">
        <v>6595</v>
      </c>
      <c r="F3594" s="86">
        <v>551.98</v>
      </c>
    </row>
    <row r="3595" spans="2:6">
      <c r="B3595" s="81" t="s">
        <v>11717</v>
      </c>
      <c r="C3595" s="85" t="s">
        <v>14261</v>
      </c>
      <c r="D3595" s="82" t="s">
        <v>8938</v>
      </c>
      <c r="E3595" s="85" t="s">
        <v>6595</v>
      </c>
      <c r="F3595" s="86">
        <v>0.34</v>
      </c>
    </row>
    <row r="3596" spans="2:6">
      <c r="B3596" s="81" t="s">
        <v>11718</v>
      </c>
      <c r="C3596" s="85" t="s">
        <v>14262</v>
      </c>
      <c r="D3596" s="82" t="s">
        <v>8939</v>
      </c>
      <c r="E3596" s="85" t="s">
        <v>6595</v>
      </c>
      <c r="F3596" s="86">
        <v>88.77</v>
      </c>
    </row>
    <row r="3597" spans="2:6">
      <c r="B3597" s="81" t="s">
        <v>11719</v>
      </c>
      <c r="C3597" s="81" t="s">
        <v>14263</v>
      </c>
      <c r="D3597" s="82" t="s">
        <v>8940</v>
      </c>
      <c r="E3597" s="85" t="s">
        <v>6595</v>
      </c>
      <c r="F3597" s="86">
        <v>0.36</v>
      </c>
    </row>
    <row r="3598" spans="2:6">
      <c r="B3598" s="81" t="s">
        <v>11720</v>
      </c>
      <c r="C3598" s="85" t="s">
        <v>14264</v>
      </c>
      <c r="D3598" s="82" t="s">
        <v>8941</v>
      </c>
      <c r="E3598" s="85" t="s">
        <v>6595</v>
      </c>
      <c r="F3598" s="86">
        <v>0.79</v>
      </c>
    </row>
    <row r="3599" spans="2:6">
      <c r="B3599" s="81" t="s">
        <v>11721</v>
      </c>
      <c r="C3599" s="85" t="s">
        <v>14265</v>
      </c>
      <c r="D3599" s="82" t="s">
        <v>8942</v>
      </c>
      <c r="E3599" s="85" t="s">
        <v>6595</v>
      </c>
      <c r="F3599" s="86">
        <v>0.83</v>
      </c>
    </row>
    <row r="3600" spans="2:6" ht="27">
      <c r="B3600" s="81" t="s">
        <v>11722</v>
      </c>
      <c r="C3600" s="81" t="s">
        <v>14266</v>
      </c>
      <c r="D3600" s="82" t="s">
        <v>8943</v>
      </c>
      <c r="E3600" s="85" t="s">
        <v>6595</v>
      </c>
      <c r="F3600" s="86">
        <v>80.33</v>
      </c>
    </row>
    <row r="3601" spans="2:6">
      <c r="B3601" s="81" t="s">
        <v>11723</v>
      </c>
      <c r="C3601" s="85" t="s">
        <v>14267</v>
      </c>
      <c r="D3601" s="82" t="s">
        <v>8944</v>
      </c>
      <c r="E3601" s="85" t="s">
        <v>6595</v>
      </c>
      <c r="F3601" s="86">
        <v>22.6</v>
      </c>
    </row>
    <row r="3602" spans="2:6">
      <c r="B3602" s="81" t="s">
        <v>11724</v>
      </c>
      <c r="C3602" s="85" t="s">
        <v>14268</v>
      </c>
      <c r="D3602" s="82" t="s">
        <v>8945</v>
      </c>
      <c r="E3602" s="85" t="s">
        <v>6595</v>
      </c>
      <c r="F3602" s="86">
        <v>22.6</v>
      </c>
    </row>
    <row r="3603" spans="2:6">
      <c r="B3603" s="81" t="s">
        <v>11725</v>
      </c>
      <c r="C3603" s="85" t="s">
        <v>14269</v>
      </c>
      <c r="D3603" s="82" t="s">
        <v>8946</v>
      </c>
      <c r="E3603" s="85" t="s">
        <v>6595</v>
      </c>
      <c r="F3603" s="86">
        <v>21.31</v>
      </c>
    </row>
    <row r="3604" spans="2:6">
      <c r="B3604" s="81" t="s">
        <v>11726</v>
      </c>
      <c r="C3604" s="85" t="s">
        <v>14270</v>
      </c>
      <c r="D3604" s="82" t="s">
        <v>8947</v>
      </c>
      <c r="E3604" s="85" t="s">
        <v>6595</v>
      </c>
      <c r="F3604" s="86">
        <v>70.48</v>
      </c>
    </row>
    <row r="3605" spans="2:6">
      <c r="B3605" s="81" t="s">
        <v>11727</v>
      </c>
      <c r="C3605" s="85" t="s">
        <v>14271</v>
      </c>
      <c r="D3605" s="82" t="s">
        <v>8948</v>
      </c>
      <c r="E3605" s="85" t="s">
        <v>6595</v>
      </c>
      <c r="F3605" s="86">
        <v>21.26</v>
      </c>
    </row>
    <row r="3606" spans="2:6">
      <c r="B3606" s="81" t="s">
        <v>11728</v>
      </c>
      <c r="C3606" s="85" t="s">
        <v>14272</v>
      </c>
      <c r="D3606" s="82" t="s">
        <v>8949</v>
      </c>
      <c r="E3606" s="85" t="s">
        <v>6595</v>
      </c>
      <c r="F3606" s="86">
        <v>21.92</v>
      </c>
    </row>
    <row r="3607" spans="2:6">
      <c r="B3607" s="81" t="s">
        <v>11729</v>
      </c>
      <c r="C3607" s="85" t="s">
        <v>14273</v>
      </c>
      <c r="D3607" s="82" t="s">
        <v>8950</v>
      </c>
      <c r="E3607" s="85" t="s">
        <v>6595</v>
      </c>
      <c r="F3607" s="86">
        <v>162.18</v>
      </c>
    </row>
    <row r="3608" spans="2:6">
      <c r="B3608" s="81" t="s">
        <v>11730</v>
      </c>
      <c r="C3608" s="85" t="s">
        <v>14274</v>
      </c>
      <c r="D3608" s="82" t="s">
        <v>8951</v>
      </c>
      <c r="E3608" s="85" t="s">
        <v>6595</v>
      </c>
      <c r="F3608" s="86">
        <v>162.18</v>
      </c>
    </row>
    <row r="3609" spans="2:6">
      <c r="B3609" s="81" t="s">
        <v>11731</v>
      </c>
      <c r="C3609" s="85" t="s">
        <v>14275</v>
      </c>
      <c r="D3609" s="82" t="s">
        <v>8952</v>
      </c>
      <c r="E3609" s="85" t="s">
        <v>6595</v>
      </c>
      <c r="F3609" s="86">
        <v>136.26</v>
      </c>
    </row>
    <row r="3610" spans="2:6">
      <c r="B3610" s="81" t="s">
        <v>11732</v>
      </c>
      <c r="C3610" s="85" t="s">
        <v>14276</v>
      </c>
      <c r="D3610" s="82" t="s">
        <v>8953</v>
      </c>
      <c r="E3610" s="85" t="s">
        <v>6462</v>
      </c>
      <c r="F3610" s="86">
        <v>33.82</v>
      </c>
    </row>
    <row r="3611" spans="2:6">
      <c r="B3611" s="81" t="s">
        <v>11733</v>
      </c>
      <c r="C3611" s="85" t="s">
        <v>14277</v>
      </c>
      <c r="D3611" s="82" t="s">
        <v>8954</v>
      </c>
      <c r="E3611" s="85" t="s">
        <v>6595</v>
      </c>
      <c r="F3611" s="86">
        <v>10.7</v>
      </c>
    </row>
    <row r="3612" spans="2:6">
      <c r="B3612" s="81" t="s">
        <v>11734</v>
      </c>
      <c r="C3612" s="85" t="s">
        <v>14278</v>
      </c>
      <c r="D3612" s="82" t="s">
        <v>8955</v>
      </c>
      <c r="E3612" s="85" t="s">
        <v>6595</v>
      </c>
      <c r="F3612" s="86">
        <v>3.69</v>
      </c>
    </row>
    <row r="3613" spans="2:6">
      <c r="B3613" s="81" t="s">
        <v>11735</v>
      </c>
      <c r="C3613" s="85" t="s">
        <v>14279</v>
      </c>
      <c r="D3613" s="82" t="s">
        <v>8956</v>
      </c>
      <c r="E3613" s="85" t="s">
        <v>6595</v>
      </c>
      <c r="F3613" s="86">
        <v>11.04</v>
      </c>
    </row>
    <row r="3614" spans="2:6">
      <c r="B3614" s="81" t="s">
        <v>11736</v>
      </c>
      <c r="C3614" s="85" t="s">
        <v>14280</v>
      </c>
      <c r="D3614" s="82" t="s">
        <v>8957</v>
      </c>
      <c r="E3614" s="85" t="s">
        <v>6595</v>
      </c>
      <c r="F3614" s="86">
        <v>11.13</v>
      </c>
    </row>
    <row r="3615" spans="2:6">
      <c r="B3615" s="81" t="s">
        <v>11737</v>
      </c>
      <c r="C3615" s="85" t="s">
        <v>14281</v>
      </c>
      <c r="D3615" s="82" t="s">
        <v>8958</v>
      </c>
      <c r="E3615" s="85" t="s">
        <v>6595</v>
      </c>
      <c r="F3615" s="86">
        <v>12</v>
      </c>
    </row>
    <row r="3616" spans="2:6">
      <c r="B3616" s="81" t="s">
        <v>11738</v>
      </c>
      <c r="C3616" s="85" t="s">
        <v>14282</v>
      </c>
      <c r="D3616" s="82" t="s">
        <v>8959</v>
      </c>
      <c r="E3616" s="85" t="s">
        <v>6595</v>
      </c>
      <c r="F3616" s="86">
        <v>11.29</v>
      </c>
    </row>
    <row r="3617" spans="2:6">
      <c r="B3617" s="81" t="s">
        <v>11739</v>
      </c>
      <c r="C3617" s="85" t="s">
        <v>14283</v>
      </c>
      <c r="D3617" s="82" t="s">
        <v>8960</v>
      </c>
      <c r="E3617" s="85" t="s">
        <v>6595</v>
      </c>
      <c r="F3617" s="86">
        <v>11.64</v>
      </c>
    </row>
    <row r="3618" spans="2:6">
      <c r="B3618" s="81" t="s">
        <v>11740</v>
      </c>
      <c r="C3618" s="81" t="s">
        <v>14284</v>
      </c>
      <c r="D3618" s="82" t="s">
        <v>8961</v>
      </c>
      <c r="E3618" s="85" t="s">
        <v>6595</v>
      </c>
      <c r="F3618" s="86">
        <v>12.29</v>
      </c>
    </row>
    <row r="3619" spans="2:6">
      <c r="B3619" s="81" t="s">
        <v>11741</v>
      </c>
      <c r="C3619" s="85" t="s">
        <v>14285</v>
      </c>
      <c r="D3619" s="82" t="s">
        <v>8962</v>
      </c>
      <c r="E3619" s="85" t="s">
        <v>6595</v>
      </c>
      <c r="F3619" s="86">
        <v>13.56</v>
      </c>
    </row>
    <row r="3620" spans="2:6">
      <c r="B3620" s="81" t="s">
        <v>11742</v>
      </c>
      <c r="C3620" s="81" t="s">
        <v>14286</v>
      </c>
      <c r="D3620" s="82" t="s">
        <v>8963</v>
      </c>
      <c r="E3620" s="85" t="s">
        <v>6595</v>
      </c>
      <c r="F3620" s="86">
        <v>9.16</v>
      </c>
    </row>
    <row r="3621" spans="2:6">
      <c r="B3621" s="81" t="s">
        <v>11743</v>
      </c>
      <c r="C3621" s="85" t="s">
        <v>14287</v>
      </c>
      <c r="D3621" s="82" t="s">
        <v>8964</v>
      </c>
      <c r="E3621" s="85" t="s">
        <v>6219</v>
      </c>
      <c r="F3621" s="86">
        <v>15.29</v>
      </c>
    </row>
    <row r="3622" spans="2:6">
      <c r="B3622" s="81" t="s">
        <v>11744</v>
      </c>
      <c r="C3622" s="85" t="s">
        <v>14288</v>
      </c>
      <c r="D3622" s="82" t="s">
        <v>8965</v>
      </c>
      <c r="E3622" s="85" t="s">
        <v>6219</v>
      </c>
      <c r="F3622" s="86">
        <v>16.579999999999998</v>
      </c>
    </row>
    <row r="3623" spans="2:6">
      <c r="B3623" s="81" t="s">
        <v>11745</v>
      </c>
      <c r="C3623" s="85" t="s">
        <v>14289</v>
      </c>
      <c r="D3623" s="82" t="s">
        <v>8966</v>
      </c>
      <c r="E3623" s="85" t="s">
        <v>6595</v>
      </c>
      <c r="F3623" s="86">
        <v>83.64</v>
      </c>
    </row>
    <row r="3624" spans="2:6">
      <c r="B3624" s="81">
        <v>365</v>
      </c>
      <c r="C3624" s="81" t="s">
        <v>6590</v>
      </c>
      <c r="D3624" s="82" t="s">
        <v>8967</v>
      </c>
      <c r="E3624" s="85"/>
      <c r="F3624" s="86"/>
    </row>
    <row r="3625" spans="2:6">
      <c r="B3625" s="81" t="s">
        <v>11746</v>
      </c>
      <c r="C3625" s="85" t="s">
        <v>14290</v>
      </c>
      <c r="D3625" s="82" t="s">
        <v>8968</v>
      </c>
      <c r="E3625" s="85" t="s">
        <v>6284</v>
      </c>
      <c r="F3625" s="86">
        <v>8.0399999999999991</v>
      </c>
    </row>
    <row r="3626" spans="2:6">
      <c r="B3626" s="81" t="s">
        <v>11747</v>
      </c>
      <c r="C3626" s="85" t="s">
        <v>14291</v>
      </c>
      <c r="D3626" s="82" t="s">
        <v>8969</v>
      </c>
      <c r="E3626" s="85" t="s">
        <v>6284</v>
      </c>
      <c r="F3626" s="86">
        <v>15.38</v>
      </c>
    </row>
    <row r="3627" spans="2:6">
      <c r="B3627" s="81" t="s">
        <v>11748</v>
      </c>
      <c r="C3627" s="85" t="s">
        <v>14292</v>
      </c>
      <c r="D3627" s="82" t="s">
        <v>8970</v>
      </c>
      <c r="E3627" s="85" t="s">
        <v>25</v>
      </c>
      <c r="F3627" s="86">
        <v>28.57</v>
      </c>
    </row>
    <row r="3628" spans="2:6">
      <c r="B3628" s="81" t="s">
        <v>11749</v>
      </c>
      <c r="C3628" s="85" t="s">
        <v>14293</v>
      </c>
      <c r="D3628" s="82" t="s">
        <v>8971</v>
      </c>
      <c r="E3628" s="85" t="s">
        <v>25</v>
      </c>
      <c r="F3628" s="86">
        <v>1.17</v>
      </c>
    </row>
    <row r="3629" spans="2:6">
      <c r="B3629" s="81" t="s">
        <v>11750</v>
      </c>
      <c r="C3629" s="81" t="s">
        <v>14294</v>
      </c>
      <c r="D3629" s="82" t="s">
        <v>8972</v>
      </c>
      <c r="E3629" s="85" t="s">
        <v>25</v>
      </c>
      <c r="F3629" s="86">
        <v>1.06</v>
      </c>
    </row>
    <row r="3630" spans="2:6">
      <c r="B3630" s="81" t="s">
        <v>11751</v>
      </c>
      <c r="C3630" s="85" t="s">
        <v>14295</v>
      </c>
      <c r="D3630" s="82" t="s">
        <v>8973</v>
      </c>
      <c r="E3630" s="85" t="s">
        <v>25</v>
      </c>
      <c r="F3630" s="86">
        <v>45.49</v>
      </c>
    </row>
    <row r="3631" spans="2:6">
      <c r="B3631" s="81" t="s">
        <v>11752</v>
      </c>
      <c r="C3631" s="85" t="s">
        <v>14296</v>
      </c>
      <c r="D3631" s="82" t="s">
        <v>8974</v>
      </c>
      <c r="E3631" s="85" t="s">
        <v>25</v>
      </c>
      <c r="F3631" s="86">
        <v>34.409999999999997</v>
      </c>
    </row>
    <row r="3632" spans="2:6" ht="27">
      <c r="B3632" s="81" t="s">
        <v>11753</v>
      </c>
      <c r="C3632" s="85" t="s">
        <v>14297</v>
      </c>
      <c r="D3632" s="82" t="s">
        <v>8975</v>
      </c>
      <c r="E3632" s="85" t="s">
        <v>25</v>
      </c>
      <c r="F3632" s="86">
        <v>2.38</v>
      </c>
    </row>
    <row r="3633" spans="2:6">
      <c r="B3633" s="77" t="s">
        <v>11754</v>
      </c>
      <c r="C3633" s="85" t="s">
        <v>14298</v>
      </c>
      <c r="D3633" s="82" t="s">
        <v>8976</v>
      </c>
      <c r="E3633" s="85" t="s">
        <v>25</v>
      </c>
      <c r="F3633" s="86">
        <v>3.3</v>
      </c>
    </row>
    <row r="3634" spans="2:6">
      <c r="B3634" s="81" t="s">
        <v>11755</v>
      </c>
      <c r="C3634" s="85" t="s">
        <v>14299</v>
      </c>
      <c r="D3634" s="82" t="s">
        <v>8977</v>
      </c>
      <c r="E3634" s="85" t="s">
        <v>25</v>
      </c>
      <c r="F3634" s="86">
        <v>4.4000000000000004</v>
      </c>
    </row>
    <row r="3635" spans="2:6">
      <c r="B3635" s="81" t="s">
        <v>11756</v>
      </c>
      <c r="C3635" s="85" t="s">
        <v>14300</v>
      </c>
      <c r="D3635" s="82" t="s">
        <v>8978</v>
      </c>
      <c r="E3635" s="85" t="s">
        <v>25</v>
      </c>
      <c r="F3635" s="86">
        <v>26.76</v>
      </c>
    </row>
    <row r="3636" spans="2:6">
      <c r="B3636" s="81" t="s">
        <v>11757</v>
      </c>
      <c r="C3636" s="85" t="s">
        <v>14301</v>
      </c>
      <c r="D3636" s="82" t="s">
        <v>8979</v>
      </c>
      <c r="E3636" s="85" t="s">
        <v>25</v>
      </c>
      <c r="F3636" s="86">
        <v>45.49</v>
      </c>
    </row>
    <row r="3637" spans="2:6">
      <c r="B3637" s="77" t="s">
        <v>11758</v>
      </c>
      <c r="C3637" s="85" t="s">
        <v>14302</v>
      </c>
      <c r="D3637" s="82" t="s">
        <v>8980</v>
      </c>
      <c r="E3637" s="85" t="s">
        <v>25</v>
      </c>
      <c r="F3637" s="86">
        <v>60.21</v>
      </c>
    </row>
    <row r="3638" spans="2:6">
      <c r="B3638" s="81" t="s">
        <v>11759</v>
      </c>
      <c r="C3638" s="81" t="s">
        <v>14303</v>
      </c>
      <c r="D3638" s="82" t="s">
        <v>8981</v>
      </c>
      <c r="E3638" s="85" t="s">
        <v>25</v>
      </c>
      <c r="F3638" s="86">
        <v>80.28</v>
      </c>
    </row>
    <row r="3639" spans="2:6" ht="27">
      <c r="B3639" s="81" t="s">
        <v>11760</v>
      </c>
      <c r="C3639" s="81" t="s">
        <v>14304</v>
      </c>
      <c r="D3639" s="82" t="s">
        <v>8982</v>
      </c>
      <c r="E3639" s="85" t="s">
        <v>25</v>
      </c>
      <c r="F3639" s="86">
        <v>2.56</v>
      </c>
    </row>
    <row r="3640" spans="2:6" ht="27">
      <c r="B3640" s="81" t="s">
        <v>11761</v>
      </c>
      <c r="C3640" s="81" t="s">
        <v>14305</v>
      </c>
      <c r="D3640" s="82" t="s">
        <v>8983</v>
      </c>
      <c r="E3640" s="85" t="s">
        <v>25</v>
      </c>
      <c r="F3640" s="86">
        <v>3.63</v>
      </c>
    </row>
    <row r="3641" spans="2:6">
      <c r="B3641" s="81" t="s">
        <v>11762</v>
      </c>
      <c r="C3641" s="81" t="s">
        <v>14306</v>
      </c>
      <c r="D3641" s="82" t="s">
        <v>8984</v>
      </c>
      <c r="E3641" s="85" t="s">
        <v>25</v>
      </c>
      <c r="F3641" s="86">
        <v>4.4000000000000004</v>
      </c>
    </row>
    <row r="3642" spans="2:6">
      <c r="B3642" s="81" t="s">
        <v>11763</v>
      </c>
      <c r="C3642" s="85" t="s">
        <v>14307</v>
      </c>
      <c r="D3642" s="82" t="s">
        <v>8985</v>
      </c>
      <c r="E3642" s="85" t="s">
        <v>25</v>
      </c>
      <c r="F3642" s="86">
        <v>5.28</v>
      </c>
    </row>
    <row r="3643" spans="2:6">
      <c r="B3643" s="81" t="s">
        <v>11764</v>
      </c>
      <c r="C3643" s="85" t="s">
        <v>14308</v>
      </c>
      <c r="D3643" s="82" t="s">
        <v>8986</v>
      </c>
      <c r="E3643" s="85" t="s">
        <v>25</v>
      </c>
      <c r="F3643" s="86">
        <v>6.59</v>
      </c>
    </row>
    <row r="3644" spans="2:6">
      <c r="B3644" s="81" t="s">
        <v>11765</v>
      </c>
      <c r="C3644" s="85" t="s">
        <v>14309</v>
      </c>
      <c r="D3644" s="82" t="s">
        <v>8987</v>
      </c>
      <c r="E3644" s="85" t="s">
        <v>25</v>
      </c>
      <c r="F3644" s="86">
        <v>3.56</v>
      </c>
    </row>
    <row r="3645" spans="2:6">
      <c r="B3645" s="81" t="s">
        <v>11766</v>
      </c>
      <c r="C3645" s="81" t="s">
        <v>14310</v>
      </c>
      <c r="D3645" s="82" t="s">
        <v>8988</v>
      </c>
      <c r="E3645" s="85" t="s">
        <v>25</v>
      </c>
      <c r="F3645" s="86">
        <v>6.33</v>
      </c>
    </row>
    <row r="3646" spans="2:6">
      <c r="B3646" s="81" t="s">
        <v>11767</v>
      </c>
      <c r="C3646" s="81" t="s">
        <v>14311</v>
      </c>
      <c r="D3646" s="82" t="s">
        <v>8989</v>
      </c>
      <c r="E3646" s="85" t="s">
        <v>25</v>
      </c>
      <c r="F3646" s="86">
        <v>4.21</v>
      </c>
    </row>
    <row r="3647" spans="2:6">
      <c r="B3647" s="81" t="s">
        <v>11768</v>
      </c>
      <c r="C3647" s="81" t="s">
        <v>14312</v>
      </c>
      <c r="D3647" s="82" t="s">
        <v>8990</v>
      </c>
      <c r="E3647" s="85" t="s">
        <v>25</v>
      </c>
      <c r="F3647" s="86">
        <v>5.28</v>
      </c>
    </row>
    <row r="3648" spans="2:6">
      <c r="B3648" s="81" t="s">
        <v>11769</v>
      </c>
      <c r="C3648" s="81" t="s">
        <v>14313</v>
      </c>
      <c r="D3648" s="82" t="s">
        <v>8991</v>
      </c>
      <c r="E3648" s="85" t="s">
        <v>25</v>
      </c>
      <c r="F3648" s="86">
        <v>6.59</v>
      </c>
    </row>
    <row r="3649" spans="2:6">
      <c r="B3649" s="81" t="s">
        <v>11770</v>
      </c>
      <c r="C3649" s="81" t="s">
        <v>14314</v>
      </c>
      <c r="D3649" s="82" t="s">
        <v>8992</v>
      </c>
      <c r="E3649" s="85" t="s">
        <v>6284</v>
      </c>
      <c r="F3649" s="86">
        <v>59.23</v>
      </c>
    </row>
    <row r="3650" spans="2:6" ht="27">
      <c r="B3650" s="81" t="s">
        <v>11771</v>
      </c>
      <c r="C3650" s="81" t="s">
        <v>14315</v>
      </c>
      <c r="D3650" s="82" t="s">
        <v>8993</v>
      </c>
      <c r="E3650" s="85" t="s">
        <v>6284</v>
      </c>
      <c r="F3650" s="86">
        <v>36.76</v>
      </c>
    </row>
    <row r="3651" spans="2:6">
      <c r="B3651" s="81" t="s">
        <v>11772</v>
      </c>
      <c r="C3651" s="85" t="s">
        <v>14316</v>
      </c>
      <c r="D3651" s="82" t="s">
        <v>8994</v>
      </c>
      <c r="E3651" s="85" t="s">
        <v>25</v>
      </c>
      <c r="F3651" s="86">
        <v>28.57</v>
      </c>
    </row>
    <row r="3652" spans="2:6">
      <c r="B3652" s="81" t="s">
        <v>11773</v>
      </c>
      <c r="C3652" s="85" t="s">
        <v>14317</v>
      </c>
      <c r="D3652" s="82" t="s">
        <v>8995</v>
      </c>
      <c r="E3652" s="85" t="s">
        <v>25</v>
      </c>
      <c r="F3652" s="86">
        <v>45.49</v>
      </c>
    </row>
    <row r="3653" spans="2:6">
      <c r="B3653" s="81" t="s">
        <v>11774</v>
      </c>
      <c r="C3653" s="85" t="s">
        <v>14318</v>
      </c>
      <c r="D3653" s="82" t="s">
        <v>8996</v>
      </c>
      <c r="E3653" s="85" t="s">
        <v>6284</v>
      </c>
      <c r="F3653" s="86">
        <v>2.35</v>
      </c>
    </row>
    <row r="3654" spans="2:6">
      <c r="B3654" s="81" t="s">
        <v>11775</v>
      </c>
      <c r="C3654" s="85" t="s">
        <v>14319</v>
      </c>
      <c r="D3654" s="82" t="s">
        <v>8997</v>
      </c>
      <c r="E3654" s="85" t="s">
        <v>6284</v>
      </c>
      <c r="F3654" s="86">
        <v>1.18</v>
      </c>
    </row>
    <row r="3655" spans="2:6">
      <c r="B3655" s="81" t="s">
        <v>11776</v>
      </c>
      <c r="C3655" s="85" t="s">
        <v>14320</v>
      </c>
      <c r="D3655" s="82" t="s">
        <v>8998</v>
      </c>
      <c r="E3655" s="85" t="s">
        <v>6284</v>
      </c>
      <c r="F3655" s="86">
        <v>6.46</v>
      </c>
    </row>
    <row r="3656" spans="2:6">
      <c r="B3656" s="81">
        <v>366</v>
      </c>
      <c r="C3656" s="85" t="s">
        <v>6590</v>
      </c>
      <c r="D3656" s="82" t="s">
        <v>8999</v>
      </c>
      <c r="E3656" s="85"/>
      <c r="F3656" s="86"/>
    </row>
    <row r="3657" spans="2:6">
      <c r="B3657" s="81" t="s">
        <v>11777</v>
      </c>
      <c r="C3657" s="85" t="s">
        <v>14321</v>
      </c>
      <c r="D3657" s="82" t="s">
        <v>9000</v>
      </c>
      <c r="E3657" s="85" t="s">
        <v>25</v>
      </c>
      <c r="F3657" s="86">
        <v>26.76</v>
      </c>
    </row>
    <row r="3658" spans="2:6">
      <c r="B3658" s="81" t="s">
        <v>11778</v>
      </c>
      <c r="C3658" s="85" t="s">
        <v>14322</v>
      </c>
      <c r="D3658" s="82" t="s">
        <v>9001</v>
      </c>
      <c r="E3658" s="85" t="s">
        <v>25</v>
      </c>
      <c r="F3658" s="86">
        <v>1.36</v>
      </c>
    </row>
    <row r="3659" spans="2:6">
      <c r="B3659" s="81" t="s">
        <v>11779</v>
      </c>
      <c r="C3659" s="85" t="s">
        <v>14323</v>
      </c>
      <c r="D3659" s="82" t="s">
        <v>9002</v>
      </c>
      <c r="E3659" s="85" t="s">
        <v>25</v>
      </c>
      <c r="F3659" s="86">
        <v>26.76</v>
      </c>
    </row>
    <row r="3660" spans="2:6">
      <c r="B3660" s="81" t="s">
        <v>11780</v>
      </c>
      <c r="C3660" s="85" t="s">
        <v>14324</v>
      </c>
      <c r="D3660" s="82" t="s">
        <v>9003</v>
      </c>
      <c r="E3660" s="85" t="s">
        <v>25</v>
      </c>
      <c r="F3660" s="86">
        <v>40.14</v>
      </c>
    </row>
    <row r="3661" spans="2:6" ht="27">
      <c r="B3661" s="81" t="s">
        <v>11781</v>
      </c>
      <c r="C3661" s="85" t="s">
        <v>14325</v>
      </c>
      <c r="D3661" s="82" t="s">
        <v>9004</v>
      </c>
      <c r="E3661" s="85" t="s">
        <v>25</v>
      </c>
      <c r="F3661" s="86">
        <v>3.33</v>
      </c>
    </row>
    <row r="3662" spans="2:6" ht="27">
      <c r="B3662" s="81" t="s">
        <v>11782</v>
      </c>
      <c r="C3662" s="85" t="s">
        <v>14326</v>
      </c>
      <c r="D3662" s="82" t="s">
        <v>9005</v>
      </c>
      <c r="E3662" s="85" t="s">
        <v>9006</v>
      </c>
      <c r="F3662" s="86">
        <v>3.2</v>
      </c>
    </row>
    <row r="3663" spans="2:6" ht="27">
      <c r="B3663" s="81" t="s">
        <v>11783</v>
      </c>
      <c r="C3663" s="85" t="s">
        <v>14327</v>
      </c>
      <c r="D3663" s="82" t="s">
        <v>9007</v>
      </c>
      <c r="E3663" s="85" t="s">
        <v>25</v>
      </c>
      <c r="F3663" s="86">
        <v>11.35</v>
      </c>
    </row>
    <row r="3664" spans="2:6" ht="27">
      <c r="B3664" s="81" t="s">
        <v>11784</v>
      </c>
      <c r="C3664" s="85" t="s">
        <v>14328</v>
      </c>
      <c r="D3664" s="82" t="s">
        <v>9008</v>
      </c>
      <c r="E3664" s="85" t="s">
        <v>9006</v>
      </c>
      <c r="F3664" s="86">
        <v>3.33</v>
      </c>
    </row>
    <row r="3665" spans="2:6">
      <c r="B3665" s="81" t="s">
        <v>11785</v>
      </c>
      <c r="C3665" s="85" t="s">
        <v>14329</v>
      </c>
      <c r="D3665" s="82" t="s">
        <v>9009</v>
      </c>
      <c r="E3665" s="85" t="s">
        <v>25</v>
      </c>
      <c r="F3665" s="86">
        <v>20</v>
      </c>
    </row>
    <row r="3666" spans="2:6">
      <c r="B3666" s="81" t="s">
        <v>11786</v>
      </c>
      <c r="C3666" s="85" t="s">
        <v>14330</v>
      </c>
      <c r="D3666" s="82" t="s">
        <v>9010</v>
      </c>
      <c r="E3666" s="85" t="s">
        <v>25</v>
      </c>
      <c r="F3666" s="86">
        <v>44</v>
      </c>
    </row>
    <row r="3667" spans="2:6">
      <c r="B3667" s="81">
        <v>367</v>
      </c>
      <c r="C3667" s="85" t="s">
        <v>6590</v>
      </c>
      <c r="D3667" s="82" t="s">
        <v>9011</v>
      </c>
      <c r="E3667" s="85"/>
      <c r="F3667" s="86"/>
    </row>
    <row r="3668" spans="2:6">
      <c r="B3668" s="81" t="s">
        <v>11787</v>
      </c>
      <c r="C3668" s="85" t="s">
        <v>14331</v>
      </c>
      <c r="D3668" s="82" t="s">
        <v>9012</v>
      </c>
      <c r="E3668" s="85" t="s">
        <v>6462</v>
      </c>
      <c r="F3668" s="86">
        <v>26.94</v>
      </c>
    </row>
    <row r="3669" spans="2:6">
      <c r="B3669" s="81" t="s">
        <v>11788</v>
      </c>
      <c r="C3669" s="85" t="s">
        <v>14332</v>
      </c>
      <c r="D3669" s="82" t="s">
        <v>9013</v>
      </c>
      <c r="E3669" s="85" t="s">
        <v>25</v>
      </c>
      <c r="F3669" s="86">
        <v>100.99</v>
      </c>
    </row>
    <row r="3670" spans="2:6">
      <c r="B3670" s="81" t="s">
        <v>11789</v>
      </c>
      <c r="C3670" s="85" t="s">
        <v>14333</v>
      </c>
      <c r="D3670" s="82" t="s">
        <v>9014</v>
      </c>
      <c r="E3670" s="85" t="s">
        <v>25</v>
      </c>
      <c r="F3670" s="86">
        <v>108.83</v>
      </c>
    </row>
    <row r="3671" spans="2:6">
      <c r="B3671" s="81" t="s">
        <v>11790</v>
      </c>
      <c r="C3671" s="85" t="s">
        <v>14334</v>
      </c>
      <c r="D3671" s="82" t="s">
        <v>9015</v>
      </c>
      <c r="E3671" s="85" t="s">
        <v>25</v>
      </c>
      <c r="F3671" s="86">
        <v>70.11</v>
      </c>
    </row>
    <row r="3672" spans="2:6" ht="27">
      <c r="B3672" s="81" t="s">
        <v>11791</v>
      </c>
      <c r="C3672" s="85" t="s">
        <v>14335</v>
      </c>
      <c r="D3672" s="82" t="s">
        <v>17268</v>
      </c>
      <c r="E3672" s="85" t="s">
        <v>25</v>
      </c>
      <c r="F3672" s="86">
        <v>15.38</v>
      </c>
    </row>
    <row r="3673" spans="2:6">
      <c r="B3673" s="81" t="s">
        <v>11792</v>
      </c>
      <c r="C3673" s="85" t="s">
        <v>14336</v>
      </c>
      <c r="D3673" s="82" t="s">
        <v>9016</v>
      </c>
      <c r="E3673" s="85" t="s">
        <v>6462</v>
      </c>
      <c r="F3673" s="86">
        <v>66.599999999999994</v>
      </c>
    </row>
    <row r="3674" spans="2:6" ht="27">
      <c r="B3674" s="81" t="s">
        <v>11793</v>
      </c>
      <c r="C3674" s="85" t="s">
        <v>14337</v>
      </c>
      <c r="D3674" s="82" t="s">
        <v>9017</v>
      </c>
      <c r="E3674" s="85" t="s">
        <v>6462</v>
      </c>
      <c r="F3674" s="86">
        <v>40.700000000000003</v>
      </c>
    </row>
    <row r="3675" spans="2:6" ht="27">
      <c r="B3675" s="81" t="s">
        <v>11794</v>
      </c>
      <c r="C3675" s="85" t="s">
        <v>14338</v>
      </c>
      <c r="D3675" s="82" t="s">
        <v>9018</v>
      </c>
      <c r="E3675" s="85" t="s">
        <v>6462</v>
      </c>
      <c r="F3675" s="86">
        <v>50.82</v>
      </c>
    </row>
    <row r="3676" spans="2:6" ht="27">
      <c r="B3676" s="81" t="s">
        <v>11795</v>
      </c>
      <c r="C3676" s="85" t="s">
        <v>14339</v>
      </c>
      <c r="D3676" s="82" t="s">
        <v>9019</v>
      </c>
      <c r="E3676" s="85" t="s">
        <v>6284</v>
      </c>
      <c r="F3676" s="86">
        <v>56.27</v>
      </c>
    </row>
    <row r="3677" spans="2:6">
      <c r="B3677" s="81" t="s">
        <v>11796</v>
      </c>
      <c r="C3677" s="85" t="s">
        <v>14340</v>
      </c>
      <c r="D3677" s="82" t="s">
        <v>9020</v>
      </c>
      <c r="E3677" s="85" t="s">
        <v>6284</v>
      </c>
      <c r="F3677" s="86">
        <v>37.479999999999997</v>
      </c>
    </row>
    <row r="3678" spans="2:6">
      <c r="B3678" s="81" t="s">
        <v>11797</v>
      </c>
      <c r="C3678" s="85" t="s">
        <v>14341</v>
      </c>
      <c r="D3678" s="82" t="s">
        <v>9021</v>
      </c>
      <c r="E3678" s="85" t="s">
        <v>6284</v>
      </c>
      <c r="F3678" s="86">
        <v>43.59</v>
      </c>
    </row>
    <row r="3679" spans="2:6" ht="27">
      <c r="B3679" s="81" t="s">
        <v>11798</v>
      </c>
      <c r="C3679" s="85" t="s">
        <v>14342</v>
      </c>
      <c r="D3679" s="82" t="s">
        <v>9022</v>
      </c>
      <c r="E3679" s="85" t="s">
        <v>6595</v>
      </c>
      <c r="F3679" s="86">
        <v>263.95</v>
      </c>
    </row>
    <row r="3680" spans="2:6">
      <c r="B3680" s="81" t="s">
        <v>11799</v>
      </c>
      <c r="C3680" s="85" t="s">
        <v>14343</v>
      </c>
      <c r="D3680" s="82" t="s">
        <v>9023</v>
      </c>
      <c r="E3680" s="85" t="s">
        <v>6462</v>
      </c>
      <c r="F3680" s="86">
        <v>38.57</v>
      </c>
    </row>
    <row r="3681" spans="2:6" ht="27">
      <c r="B3681" s="81" t="s">
        <v>11800</v>
      </c>
      <c r="C3681" s="85" t="s">
        <v>14344</v>
      </c>
      <c r="D3681" s="82" t="s">
        <v>9024</v>
      </c>
      <c r="E3681" s="85" t="s">
        <v>6462</v>
      </c>
      <c r="F3681" s="86">
        <v>25.9</v>
      </c>
    </row>
    <row r="3682" spans="2:6">
      <c r="B3682" s="81">
        <v>368</v>
      </c>
      <c r="C3682" s="85" t="s">
        <v>6590</v>
      </c>
      <c r="D3682" s="82" t="s">
        <v>16481</v>
      </c>
      <c r="E3682" s="85"/>
      <c r="F3682" s="86"/>
    </row>
    <row r="3683" spans="2:6">
      <c r="B3683" s="81" t="s">
        <v>11801</v>
      </c>
      <c r="C3683" s="85" t="s">
        <v>14345</v>
      </c>
      <c r="D3683" s="82" t="s">
        <v>9025</v>
      </c>
      <c r="E3683" s="85" t="s">
        <v>6595</v>
      </c>
      <c r="F3683" s="86">
        <v>184.99</v>
      </c>
    </row>
    <row r="3684" spans="2:6">
      <c r="B3684" s="77" t="s">
        <v>11802</v>
      </c>
      <c r="C3684" s="85" t="s">
        <v>14346</v>
      </c>
      <c r="D3684" s="82" t="s">
        <v>9026</v>
      </c>
      <c r="E3684" s="85" t="s">
        <v>6595</v>
      </c>
      <c r="F3684" s="86">
        <v>76.38</v>
      </c>
    </row>
    <row r="3685" spans="2:6">
      <c r="B3685" s="81" t="s">
        <v>11803</v>
      </c>
      <c r="C3685" s="85" t="s">
        <v>14347</v>
      </c>
      <c r="D3685" s="82" t="s">
        <v>9027</v>
      </c>
      <c r="E3685" s="85" t="s">
        <v>6595</v>
      </c>
      <c r="F3685" s="86">
        <v>131.21</v>
      </c>
    </row>
    <row r="3686" spans="2:6">
      <c r="B3686" s="81" t="s">
        <v>11804</v>
      </c>
      <c r="C3686" s="85" t="s">
        <v>14348</v>
      </c>
      <c r="D3686" s="82" t="s">
        <v>9028</v>
      </c>
      <c r="E3686" s="85" t="s">
        <v>6284</v>
      </c>
      <c r="F3686" s="86">
        <v>190.06</v>
      </c>
    </row>
    <row r="3687" spans="2:6" ht="40.5">
      <c r="B3687" s="81" t="s">
        <v>11805</v>
      </c>
      <c r="C3687" s="85" t="s">
        <v>14349</v>
      </c>
      <c r="D3687" s="82" t="s">
        <v>9029</v>
      </c>
      <c r="E3687" s="85" t="s">
        <v>6284</v>
      </c>
      <c r="F3687" s="86">
        <v>75.41</v>
      </c>
    </row>
    <row r="3688" spans="2:6" ht="40.5">
      <c r="B3688" s="81" t="s">
        <v>11806</v>
      </c>
      <c r="C3688" s="85" t="s">
        <v>14350</v>
      </c>
      <c r="D3688" s="82" t="s">
        <v>9030</v>
      </c>
      <c r="E3688" s="85" t="s">
        <v>6284</v>
      </c>
      <c r="F3688" s="86">
        <v>91.79</v>
      </c>
    </row>
    <row r="3689" spans="2:6" ht="40.5">
      <c r="B3689" s="81" t="s">
        <v>11807</v>
      </c>
      <c r="C3689" s="81" t="s">
        <v>14351</v>
      </c>
      <c r="D3689" s="82" t="s">
        <v>9031</v>
      </c>
      <c r="E3689" s="85" t="s">
        <v>6284</v>
      </c>
      <c r="F3689" s="86">
        <v>121.47</v>
      </c>
    </row>
    <row r="3690" spans="2:6" ht="40.5">
      <c r="B3690" s="81" t="s">
        <v>11808</v>
      </c>
      <c r="C3690" s="81" t="s">
        <v>14352</v>
      </c>
      <c r="D3690" s="82" t="s">
        <v>9032</v>
      </c>
      <c r="E3690" s="85" t="s">
        <v>6284</v>
      </c>
      <c r="F3690" s="86">
        <v>79.930000000000007</v>
      </c>
    </row>
    <row r="3691" spans="2:6" ht="40.5">
      <c r="B3691" s="81" t="s">
        <v>11809</v>
      </c>
      <c r="C3691" s="85" t="s">
        <v>14353</v>
      </c>
      <c r="D3691" s="82" t="s">
        <v>9033</v>
      </c>
      <c r="E3691" s="85" t="s">
        <v>6284</v>
      </c>
      <c r="F3691" s="86">
        <v>73.28</v>
      </c>
    </row>
    <row r="3692" spans="2:6" ht="40.5">
      <c r="B3692" s="81" t="s">
        <v>11810</v>
      </c>
      <c r="C3692" s="85" t="s">
        <v>14354</v>
      </c>
      <c r="D3692" s="82" t="s">
        <v>9034</v>
      </c>
      <c r="E3692" s="85" t="s">
        <v>6284</v>
      </c>
      <c r="F3692" s="86">
        <v>207.9</v>
      </c>
    </row>
    <row r="3693" spans="2:6" ht="40.5">
      <c r="B3693" s="81" t="s">
        <v>11811</v>
      </c>
      <c r="C3693" s="85" t="s">
        <v>14355</v>
      </c>
      <c r="D3693" s="82" t="s">
        <v>9035</v>
      </c>
      <c r="E3693" s="85" t="s">
        <v>6284</v>
      </c>
      <c r="F3693" s="86">
        <v>132.49</v>
      </c>
    </row>
    <row r="3694" spans="2:6" ht="40.5">
      <c r="B3694" s="81" t="s">
        <v>11812</v>
      </c>
      <c r="C3694" s="85" t="s">
        <v>14356</v>
      </c>
      <c r="D3694" s="82" t="s">
        <v>9036</v>
      </c>
      <c r="E3694" s="85" t="s">
        <v>6284</v>
      </c>
      <c r="F3694" s="86">
        <v>165.65</v>
      </c>
    </row>
    <row r="3695" spans="2:6" ht="27">
      <c r="B3695" s="81"/>
      <c r="C3695" s="85" t="s">
        <v>6245</v>
      </c>
      <c r="D3695" s="82" t="s">
        <v>6246</v>
      </c>
      <c r="E3695" s="85"/>
      <c r="F3695" s="86"/>
    </row>
    <row r="3696" spans="2:6">
      <c r="B3696" s="81" t="s">
        <v>9039</v>
      </c>
      <c r="C3696" s="85" t="s">
        <v>6247</v>
      </c>
      <c r="D3696" s="82" t="s">
        <v>6248</v>
      </c>
      <c r="E3696" s="85" t="s">
        <v>23</v>
      </c>
      <c r="F3696" s="86">
        <v>168.97</v>
      </c>
    </row>
    <row r="3697" spans="2:6">
      <c r="B3697" s="81" t="s">
        <v>9040</v>
      </c>
      <c r="C3697" s="85" t="s">
        <v>6249</v>
      </c>
      <c r="D3697" s="82" t="s">
        <v>6250</v>
      </c>
      <c r="E3697" s="85" t="s">
        <v>23</v>
      </c>
      <c r="F3697" s="86">
        <v>147.85</v>
      </c>
    </row>
    <row r="3698" spans="2:6">
      <c r="B3698" s="81" t="s">
        <v>9041</v>
      </c>
      <c r="C3698" s="85" t="s">
        <v>6251</v>
      </c>
      <c r="D3698" s="82" t="s">
        <v>6252</v>
      </c>
      <c r="E3698" s="85" t="s">
        <v>23</v>
      </c>
      <c r="F3698" s="86">
        <v>126.73</v>
      </c>
    </row>
    <row r="3699" spans="2:6">
      <c r="B3699" s="81" t="s">
        <v>9042</v>
      </c>
      <c r="C3699" s="85" t="s">
        <v>6253</v>
      </c>
      <c r="D3699" s="82" t="s">
        <v>6254</v>
      </c>
      <c r="E3699" s="85" t="s">
        <v>23</v>
      </c>
      <c r="F3699" s="86">
        <v>109.84</v>
      </c>
    </row>
    <row r="3700" spans="2:6">
      <c r="B3700" s="81" t="s">
        <v>9043</v>
      </c>
      <c r="C3700" s="85" t="s">
        <v>6255</v>
      </c>
      <c r="D3700" s="82" t="s">
        <v>6256</v>
      </c>
      <c r="E3700" s="85" t="s">
        <v>23</v>
      </c>
      <c r="F3700" s="86">
        <v>97.15</v>
      </c>
    </row>
    <row r="3701" spans="2:6">
      <c r="B3701" s="81" t="s">
        <v>9044</v>
      </c>
      <c r="C3701" s="85" t="s">
        <v>6257</v>
      </c>
      <c r="D3701" s="82" t="s">
        <v>6258</v>
      </c>
      <c r="E3701" s="85" t="s">
        <v>23</v>
      </c>
      <c r="F3701" s="86">
        <v>84.49</v>
      </c>
    </row>
    <row r="3702" spans="2:6" ht="27">
      <c r="B3702" s="81"/>
      <c r="C3702" s="85" t="s">
        <v>6259</v>
      </c>
      <c r="D3702" s="82" t="s">
        <v>6260</v>
      </c>
      <c r="E3702" s="85"/>
      <c r="F3702" s="86"/>
    </row>
    <row r="3703" spans="2:6">
      <c r="B3703" s="81" t="s">
        <v>6590</v>
      </c>
      <c r="C3703" s="85" t="s">
        <v>6261</v>
      </c>
      <c r="D3703" s="82" t="s">
        <v>6262</v>
      </c>
      <c r="E3703" s="85" t="s">
        <v>6263</v>
      </c>
      <c r="F3703" s="86">
        <v>170</v>
      </c>
    </row>
    <row r="3704" spans="2:6">
      <c r="B3704" s="81" t="s">
        <v>6590</v>
      </c>
      <c r="C3704" s="81" t="s">
        <v>6264</v>
      </c>
      <c r="D3704" s="82" t="s">
        <v>6265</v>
      </c>
      <c r="E3704" s="85" t="s">
        <v>6263</v>
      </c>
      <c r="F3704" s="86">
        <v>130</v>
      </c>
    </row>
    <row r="3705" spans="2:6">
      <c r="B3705" s="81" t="s">
        <v>6590</v>
      </c>
      <c r="C3705" s="81" t="s">
        <v>6266</v>
      </c>
      <c r="D3705" s="82" t="s">
        <v>6267</v>
      </c>
      <c r="E3705" s="85" t="s">
        <v>6263</v>
      </c>
      <c r="F3705" s="86">
        <v>50</v>
      </c>
    </row>
    <row r="3706" spans="2:6">
      <c r="B3706" s="81" t="s">
        <v>6590</v>
      </c>
      <c r="C3706" s="81" t="s">
        <v>6268</v>
      </c>
      <c r="D3706" s="82" t="s">
        <v>6269</v>
      </c>
      <c r="E3706" s="85" t="s">
        <v>6263</v>
      </c>
      <c r="F3706" s="86">
        <v>25</v>
      </c>
    </row>
    <row r="3707" spans="2:6" ht="27">
      <c r="B3707" s="81"/>
      <c r="C3707" s="81" t="s">
        <v>6270</v>
      </c>
      <c r="D3707" s="82" t="s">
        <v>6271</v>
      </c>
      <c r="E3707" s="85"/>
      <c r="F3707" s="86"/>
    </row>
    <row r="3708" spans="2:6">
      <c r="B3708" s="81" t="s">
        <v>9045</v>
      </c>
      <c r="C3708" s="81" t="s">
        <v>6272</v>
      </c>
      <c r="D3708" s="82" t="s">
        <v>6273</v>
      </c>
      <c r="E3708" s="85" t="s">
        <v>6219</v>
      </c>
      <c r="F3708" s="86">
        <v>155.27000000000001</v>
      </c>
    </row>
    <row r="3709" spans="2:6">
      <c r="B3709" s="81" t="s">
        <v>9046</v>
      </c>
      <c r="C3709" s="81" t="s">
        <v>6274</v>
      </c>
      <c r="D3709" s="82" t="s">
        <v>6275</v>
      </c>
      <c r="E3709" s="85" t="s">
        <v>6219</v>
      </c>
      <c r="F3709" s="86">
        <v>78.010000000000005</v>
      </c>
    </row>
    <row r="3710" spans="2:6" ht="27">
      <c r="B3710" s="81"/>
      <c r="C3710" s="81" t="s">
        <v>6276</v>
      </c>
      <c r="D3710" s="82" t="s">
        <v>6277</v>
      </c>
      <c r="E3710" s="85"/>
      <c r="F3710" s="86"/>
    </row>
    <row r="3711" spans="2:6">
      <c r="B3711" s="81" t="s">
        <v>9047</v>
      </c>
      <c r="C3711" s="81" t="s">
        <v>6278</v>
      </c>
      <c r="D3711" s="82" t="s">
        <v>6279</v>
      </c>
      <c r="E3711" s="85" t="s">
        <v>6219</v>
      </c>
      <c r="F3711" s="86">
        <v>992.16</v>
      </c>
    </row>
    <row r="3712" spans="2:6">
      <c r="B3712" s="81" t="s">
        <v>9048</v>
      </c>
      <c r="C3712" s="81" t="s">
        <v>6280</v>
      </c>
      <c r="D3712" s="82" t="s">
        <v>6281</v>
      </c>
      <c r="E3712" s="85" t="s">
        <v>6219</v>
      </c>
      <c r="F3712" s="86">
        <v>2429.71</v>
      </c>
    </row>
    <row r="3713" spans="2:6">
      <c r="B3713" s="81" t="s">
        <v>9049</v>
      </c>
      <c r="C3713" s="81" t="s">
        <v>6282</v>
      </c>
      <c r="D3713" s="82" t="s">
        <v>6283</v>
      </c>
      <c r="E3713" s="85" t="s">
        <v>6284</v>
      </c>
      <c r="F3713" s="86">
        <v>0.27</v>
      </c>
    </row>
    <row r="3714" spans="2:6">
      <c r="B3714" s="81" t="s">
        <v>9050</v>
      </c>
      <c r="C3714" s="81" t="s">
        <v>6285</v>
      </c>
      <c r="D3714" s="82" t="s">
        <v>6286</v>
      </c>
      <c r="E3714" s="85" t="s">
        <v>6284</v>
      </c>
      <c r="F3714" s="86">
        <v>0.18</v>
      </c>
    </row>
    <row r="3715" spans="2:6">
      <c r="B3715" s="81" t="s">
        <v>9051</v>
      </c>
      <c r="C3715" s="81" t="s">
        <v>6287</v>
      </c>
      <c r="D3715" s="82" t="s">
        <v>6288</v>
      </c>
      <c r="E3715" s="85" t="s">
        <v>6289</v>
      </c>
      <c r="F3715" s="86">
        <v>0.91</v>
      </c>
    </row>
    <row r="3716" spans="2:6" ht="27">
      <c r="B3716" s="81"/>
      <c r="C3716" s="81" t="s">
        <v>6290</v>
      </c>
      <c r="D3716" s="82" t="s">
        <v>6291</v>
      </c>
      <c r="E3716" s="85"/>
      <c r="F3716" s="86"/>
    </row>
    <row r="3717" spans="2:6">
      <c r="B3717" s="81" t="s">
        <v>9052</v>
      </c>
      <c r="C3717" s="81" t="s">
        <v>6292</v>
      </c>
      <c r="D3717" s="82" t="s">
        <v>6293</v>
      </c>
      <c r="E3717" s="85" t="s">
        <v>6284</v>
      </c>
      <c r="F3717" s="86">
        <v>0.38</v>
      </c>
    </row>
    <row r="3718" spans="2:6" ht="27">
      <c r="B3718" s="81" t="s">
        <v>9053</v>
      </c>
      <c r="C3718" s="81" t="s">
        <v>6294</v>
      </c>
      <c r="D3718" s="82" t="s">
        <v>6295</v>
      </c>
      <c r="E3718" s="85" t="s">
        <v>6284</v>
      </c>
      <c r="F3718" s="86">
        <v>0.34</v>
      </c>
    </row>
    <row r="3719" spans="2:6" ht="27">
      <c r="B3719" s="81" t="s">
        <v>9054</v>
      </c>
      <c r="C3719" s="81" t="s">
        <v>6296</v>
      </c>
      <c r="D3719" s="82" t="s">
        <v>6297</v>
      </c>
      <c r="E3719" s="85" t="s">
        <v>6284</v>
      </c>
      <c r="F3719" s="86">
        <v>0.28999999999999998</v>
      </c>
    </row>
    <row r="3720" spans="2:6" ht="27">
      <c r="B3720" s="81" t="s">
        <v>9055</v>
      </c>
      <c r="C3720" s="81" t="s">
        <v>6298</v>
      </c>
      <c r="D3720" s="82" t="s">
        <v>6299</v>
      </c>
      <c r="E3720" s="85" t="s">
        <v>6284</v>
      </c>
      <c r="F3720" s="86">
        <v>0.24</v>
      </c>
    </row>
    <row r="3721" spans="2:6" ht="27">
      <c r="B3721" s="81" t="s">
        <v>9056</v>
      </c>
      <c r="C3721" s="81" t="s">
        <v>6300</v>
      </c>
      <c r="D3721" s="82" t="s">
        <v>6301</v>
      </c>
      <c r="E3721" s="85" t="s">
        <v>6284</v>
      </c>
      <c r="F3721" s="86">
        <v>0.19</v>
      </c>
    </row>
    <row r="3722" spans="2:6" ht="27">
      <c r="B3722" s="81" t="s">
        <v>9057</v>
      </c>
      <c r="C3722" s="81" t="s">
        <v>6302</v>
      </c>
      <c r="D3722" s="82" t="s">
        <v>6303</v>
      </c>
      <c r="E3722" s="85" t="s">
        <v>6284</v>
      </c>
      <c r="F3722" s="86">
        <v>0.14000000000000001</v>
      </c>
    </row>
    <row r="3723" spans="2:6" ht="27">
      <c r="B3723" s="81" t="s">
        <v>9058</v>
      </c>
      <c r="C3723" s="81" t="s">
        <v>6304</v>
      </c>
      <c r="D3723" s="82" t="s">
        <v>6305</v>
      </c>
      <c r="E3723" s="85" t="s">
        <v>6284</v>
      </c>
      <c r="F3723" s="86">
        <v>0.09</v>
      </c>
    </row>
    <row r="3724" spans="2:6">
      <c r="B3724" s="81" t="s">
        <v>9059</v>
      </c>
      <c r="C3724" s="81" t="s">
        <v>6306</v>
      </c>
      <c r="D3724" s="82" t="s">
        <v>6307</v>
      </c>
      <c r="E3724" s="85" t="s">
        <v>6284</v>
      </c>
      <c r="F3724" s="86">
        <v>3.35</v>
      </c>
    </row>
    <row r="3725" spans="2:6">
      <c r="B3725" s="81" t="s">
        <v>9060</v>
      </c>
      <c r="C3725" s="81" t="s">
        <v>6308</v>
      </c>
      <c r="D3725" s="82" t="s">
        <v>6309</v>
      </c>
      <c r="E3725" s="85" t="s">
        <v>6284</v>
      </c>
      <c r="F3725" s="86">
        <v>2.91</v>
      </c>
    </row>
    <row r="3726" spans="2:6">
      <c r="B3726" s="81" t="s">
        <v>9061</v>
      </c>
      <c r="C3726" s="81" t="s">
        <v>6310</v>
      </c>
      <c r="D3726" s="82" t="s">
        <v>6311</v>
      </c>
      <c r="E3726" s="85" t="s">
        <v>6284</v>
      </c>
      <c r="F3726" s="86">
        <v>2.52</v>
      </c>
    </row>
    <row r="3727" spans="2:6">
      <c r="B3727" s="81" t="s">
        <v>9062</v>
      </c>
      <c r="C3727" s="81" t="s">
        <v>6312</v>
      </c>
      <c r="D3727" s="82" t="s">
        <v>6313</v>
      </c>
      <c r="E3727" s="85" t="s">
        <v>6284</v>
      </c>
      <c r="F3727" s="86">
        <v>2.08</v>
      </c>
    </row>
    <row r="3728" spans="2:6">
      <c r="B3728" s="81" t="s">
        <v>9063</v>
      </c>
      <c r="C3728" s="81" t="s">
        <v>6314</v>
      </c>
      <c r="D3728" s="82" t="s">
        <v>6315</v>
      </c>
      <c r="E3728" s="85" t="s">
        <v>6284</v>
      </c>
      <c r="F3728" s="86">
        <v>1.65</v>
      </c>
    </row>
    <row r="3729" spans="2:6">
      <c r="B3729" s="81" t="s">
        <v>9064</v>
      </c>
      <c r="C3729" s="81" t="s">
        <v>6316</v>
      </c>
      <c r="D3729" s="82" t="s">
        <v>6317</v>
      </c>
      <c r="E3729" s="85" t="s">
        <v>6284</v>
      </c>
      <c r="F3729" s="86">
        <v>1.26</v>
      </c>
    </row>
    <row r="3730" spans="2:6">
      <c r="B3730" s="81" t="s">
        <v>9065</v>
      </c>
      <c r="C3730" s="81" t="s">
        <v>6318</v>
      </c>
      <c r="D3730" s="82" t="s">
        <v>6319</v>
      </c>
      <c r="E3730" s="85" t="s">
        <v>6284</v>
      </c>
      <c r="F3730" s="86">
        <v>0.82</v>
      </c>
    </row>
    <row r="3731" spans="2:6" ht="27">
      <c r="B3731" s="81" t="s">
        <v>9066</v>
      </c>
      <c r="C3731" s="81" t="s">
        <v>6320</v>
      </c>
      <c r="D3731" s="82" t="s">
        <v>6321</v>
      </c>
      <c r="E3731" s="85" t="s">
        <v>6284</v>
      </c>
      <c r="F3731" s="86">
        <v>2.76</v>
      </c>
    </row>
    <row r="3732" spans="2:6" ht="27">
      <c r="B3732" s="81" t="s">
        <v>9067</v>
      </c>
      <c r="C3732" s="81" t="s">
        <v>6322</v>
      </c>
      <c r="D3732" s="82" t="s">
        <v>6323</v>
      </c>
      <c r="E3732" s="85" t="s">
        <v>6284</v>
      </c>
      <c r="F3732" s="86">
        <v>2.42</v>
      </c>
    </row>
    <row r="3733" spans="2:6" ht="27">
      <c r="B3733" s="81" t="s">
        <v>9068</v>
      </c>
      <c r="C3733" s="85" t="s">
        <v>6324</v>
      </c>
      <c r="D3733" s="82" t="s">
        <v>6325</v>
      </c>
      <c r="E3733" s="85" t="s">
        <v>6284</v>
      </c>
      <c r="F3733" s="86">
        <v>2.04</v>
      </c>
    </row>
    <row r="3734" spans="2:6" ht="27">
      <c r="B3734" s="81" t="s">
        <v>9069</v>
      </c>
      <c r="C3734" s="81" t="s">
        <v>6326</v>
      </c>
      <c r="D3734" s="82" t="s">
        <v>6327</v>
      </c>
      <c r="E3734" s="85" t="s">
        <v>6284</v>
      </c>
      <c r="F3734" s="86">
        <v>1.7</v>
      </c>
    </row>
    <row r="3735" spans="2:6" ht="27">
      <c r="B3735" s="81" t="s">
        <v>9070</v>
      </c>
      <c r="C3735" s="81" t="s">
        <v>6328</v>
      </c>
      <c r="D3735" s="82" t="s">
        <v>6329</v>
      </c>
      <c r="E3735" s="85" t="s">
        <v>6284</v>
      </c>
      <c r="F3735" s="86">
        <v>1.36</v>
      </c>
    </row>
    <row r="3736" spans="2:6" ht="27">
      <c r="B3736" s="77" t="s">
        <v>9071</v>
      </c>
      <c r="C3736" s="85" t="s">
        <v>6330</v>
      </c>
      <c r="D3736" s="82" t="s">
        <v>6331</v>
      </c>
      <c r="E3736" s="85" t="s">
        <v>6284</v>
      </c>
      <c r="F3736" s="86">
        <v>1.02</v>
      </c>
    </row>
    <row r="3737" spans="2:6" ht="27">
      <c r="B3737" s="81" t="s">
        <v>9072</v>
      </c>
      <c r="C3737" s="85" t="s">
        <v>6332</v>
      </c>
      <c r="D3737" s="82" t="s">
        <v>6333</v>
      </c>
      <c r="E3737" s="85" t="s">
        <v>6284</v>
      </c>
      <c r="F3737" s="86">
        <v>0.68</v>
      </c>
    </row>
    <row r="3738" spans="2:6" ht="27">
      <c r="B3738" s="81" t="s">
        <v>9073</v>
      </c>
      <c r="C3738" s="85" t="s">
        <v>6334</v>
      </c>
      <c r="D3738" s="82" t="s">
        <v>6335</v>
      </c>
      <c r="E3738" s="85" t="s">
        <v>6284</v>
      </c>
      <c r="F3738" s="86">
        <v>4.12</v>
      </c>
    </row>
    <row r="3739" spans="2:6" ht="27">
      <c r="B3739" s="81" t="s">
        <v>9074</v>
      </c>
      <c r="C3739" s="85" t="s">
        <v>6336</v>
      </c>
      <c r="D3739" s="82" t="s">
        <v>6337</v>
      </c>
      <c r="E3739" s="85" t="s">
        <v>6284</v>
      </c>
      <c r="F3739" s="86">
        <v>3.59</v>
      </c>
    </row>
    <row r="3740" spans="2:6" ht="27">
      <c r="B3740" s="81" t="s">
        <v>9075</v>
      </c>
      <c r="C3740" s="85" t="s">
        <v>6338</v>
      </c>
      <c r="D3740" s="82" t="s">
        <v>6339</v>
      </c>
      <c r="E3740" s="85" t="s">
        <v>6284</v>
      </c>
      <c r="F3740" s="86">
        <v>3.1</v>
      </c>
    </row>
    <row r="3741" spans="2:6" ht="27">
      <c r="B3741" s="81" t="s">
        <v>9076</v>
      </c>
      <c r="C3741" s="85" t="s">
        <v>6340</v>
      </c>
      <c r="D3741" s="82" t="s">
        <v>6327</v>
      </c>
      <c r="E3741" s="85" t="s">
        <v>6284</v>
      </c>
      <c r="F3741" s="86">
        <v>2.57</v>
      </c>
    </row>
    <row r="3742" spans="2:6" ht="27">
      <c r="B3742" s="81" t="s">
        <v>9077</v>
      </c>
      <c r="C3742" s="85" t="s">
        <v>6341</v>
      </c>
      <c r="D3742" s="82" t="s">
        <v>6342</v>
      </c>
      <c r="E3742" s="85" t="s">
        <v>6284</v>
      </c>
      <c r="F3742" s="86">
        <v>2.04</v>
      </c>
    </row>
    <row r="3743" spans="2:6" ht="27">
      <c r="B3743" s="81" t="s">
        <v>9078</v>
      </c>
      <c r="C3743" s="85" t="s">
        <v>6343</v>
      </c>
      <c r="D3743" s="82" t="s">
        <v>6344</v>
      </c>
      <c r="E3743" s="85" t="s">
        <v>6284</v>
      </c>
      <c r="F3743" s="86">
        <v>1.55</v>
      </c>
    </row>
    <row r="3744" spans="2:6" ht="27">
      <c r="B3744" s="81" t="s">
        <v>9079</v>
      </c>
      <c r="C3744" s="85" t="s">
        <v>6345</v>
      </c>
      <c r="D3744" s="82" t="s">
        <v>6346</v>
      </c>
      <c r="E3744" s="85" t="s">
        <v>6284</v>
      </c>
      <c r="F3744" s="86">
        <v>1.02</v>
      </c>
    </row>
    <row r="3745" spans="2:6">
      <c r="B3745" s="81" t="s">
        <v>9080</v>
      </c>
      <c r="C3745" s="85" t="s">
        <v>6347</v>
      </c>
      <c r="D3745" s="82" t="s">
        <v>6348</v>
      </c>
      <c r="E3745" s="85" t="s">
        <v>6284</v>
      </c>
      <c r="F3745" s="86">
        <v>0.09</v>
      </c>
    </row>
    <row r="3746" spans="2:6" ht="27">
      <c r="B3746" s="81"/>
      <c r="C3746" s="85" t="s">
        <v>6349</v>
      </c>
      <c r="D3746" s="82" t="s">
        <v>6350</v>
      </c>
      <c r="E3746" s="85"/>
      <c r="F3746" s="86"/>
    </row>
    <row r="3747" spans="2:6">
      <c r="B3747" s="81" t="s">
        <v>9081</v>
      </c>
      <c r="C3747" s="85" t="s">
        <v>6351</v>
      </c>
      <c r="D3747" s="82" t="s">
        <v>6352</v>
      </c>
      <c r="E3747" s="85" t="s">
        <v>6219</v>
      </c>
      <c r="F3747" s="86">
        <v>2513.7600000000002</v>
      </c>
    </row>
    <row r="3748" spans="2:6">
      <c r="B3748" s="81" t="s">
        <v>9082</v>
      </c>
      <c r="C3748" s="85" t="s">
        <v>6353</v>
      </c>
      <c r="D3748" s="82" t="s">
        <v>6354</v>
      </c>
      <c r="E3748" s="85" t="s">
        <v>6219</v>
      </c>
      <c r="F3748" s="86">
        <v>4983.26</v>
      </c>
    </row>
    <row r="3749" spans="2:6">
      <c r="B3749" s="81" t="s">
        <v>9083</v>
      </c>
      <c r="C3749" s="85" t="s">
        <v>6355</v>
      </c>
      <c r="D3749" s="82" t="s">
        <v>6356</v>
      </c>
      <c r="E3749" s="85" t="s">
        <v>6219</v>
      </c>
      <c r="F3749" s="86">
        <v>7474.72</v>
      </c>
    </row>
    <row r="3750" spans="2:6">
      <c r="B3750" s="81" t="s">
        <v>9084</v>
      </c>
      <c r="C3750" s="85" t="s">
        <v>6357</v>
      </c>
      <c r="D3750" s="82" t="s">
        <v>6358</v>
      </c>
      <c r="E3750" s="85" t="s">
        <v>6219</v>
      </c>
      <c r="F3750" s="86">
        <v>8917.66</v>
      </c>
    </row>
    <row r="3751" spans="2:6">
      <c r="B3751" s="81" t="s">
        <v>9085</v>
      </c>
      <c r="C3751" s="85" t="s">
        <v>6359</v>
      </c>
      <c r="D3751" s="82" t="s">
        <v>6360</v>
      </c>
      <c r="E3751" s="85" t="s">
        <v>6219</v>
      </c>
      <c r="F3751" s="86">
        <v>1604.76</v>
      </c>
    </row>
    <row r="3752" spans="2:6" ht="27">
      <c r="B3752" s="81" t="s">
        <v>9086</v>
      </c>
      <c r="C3752" s="85" t="s">
        <v>6361</v>
      </c>
      <c r="D3752" s="82" t="s">
        <v>6362</v>
      </c>
      <c r="E3752" s="85" t="s">
        <v>6219</v>
      </c>
      <c r="F3752" s="86">
        <v>2530.31</v>
      </c>
    </row>
    <row r="3753" spans="2:6" ht="27">
      <c r="B3753" s="81" t="s">
        <v>9087</v>
      </c>
      <c r="C3753" s="85" t="s">
        <v>6363</v>
      </c>
      <c r="D3753" s="82" t="s">
        <v>6364</v>
      </c>
      <c r="E3753" s="85" t="s">
        <v>6219</v>
      </c>
      <c r="F3753" s="86">
        <v>4950.6099999999997</v>
      </c>
    </row>
    <row r="3754" spans="2:6">
      <c r="B3754" s="81" t="s">
        <v>9088</v>
      </c>
      <c r="C3754" s="85" t="s">
        <v>6365</v>
      </c>
      <c r="D3754" s="82" t="s">
        <v>6366</v>
      </c>
      <c r="E3754" s="85" t="s">
        <v>6219</v>
      </c>
      <c r="F3754" s="86">
        <v>7099.42</v>
      </c>
    </row>
    <row r="3755" spans="2:6">
      <c r="B3755" s="81" t="s">
        <v>9089</v>
      </c>
      <c r="C3755" s="85" t="s">
        <v>6367</v>
      </c>
      <c r="D3755" s="82" t="s">
        <v>6368</v>
      </c>
      <c r="E3755" s="85" t="s">
        <v>6369</v>
      </c>
      <c r="F3755" s="86">
        <v>1141.72</v>
      </c>
    </row>
    <row r="3756" spans="2:6">
      <c r="B3756" s="81" t="s">
        <v>9090</v>
      </c>
      <c r="C3756" s="85" t="s">
        <v>6370</v>
      </c>
      <c r="D3756" s="82" t="s">
        <v>6371</v>
      </c>
      <c r="E3756" s="85" t="s">
        <v>6369</v>
      </c>
      <c r="F3756" s="86">
        <v>430.09</v>
      </c>
    </row>
    <row r="3757" spans="2:6">
      <c r="B3757" s="81" t="s">
        <v>9091</v>
      </c>
      <c r="C3757" s="85" t="s">
        <v>6372</v>
      </c>
      <c r="D3757" s="82" t="s">
        <v>6373</v>
      </c>
      <c r="E3757" s="85" t="s">
        <v>6369</v>
      </c>
      <c r="F3757" s="86">
        <v>692.25</v>
      </c>
    </row>
    <row r="3758" spans="2:6">
      <c r="B3758" s="81" t="s">
        <v>9092</v>
      </c>
      <c r="C3758" s="85" t="s">
        <v>6374</v>
      </c>
      <c r="D3758" s="82" t="s">
        <v>6375</v>
      </c>
      <c r="E3758" s="85" t="s">
        <v>6369</v>
      </c>
      <c r="F3758" s="86">
        <v>355.26</v>
      </c>
    </row>
    <row r="3759" spans="2:6">
      <c r="B3759" s="81" t="s">
        <v>9093</v>
      </c>
      <c r="C3759" s="85" t="s">
        <v>6376</v>
      </c>
      <c r="D3759" s="82" t="s">
        <v>6377</v>
      </c>
      <c r="E3759" s="85" t="s">
        <v>6369</v>
      </c>
      <c r="F3759" s="86">
        <v>795.73</v>
      </c>
    </row>
    <row r="3760" spans="2:6">
      <c r="B3760" s="81" t="s">
        <v>9094</v>
      </c>
      <c r="C3760" s="85" t="s">
        <v>6378</v>
      </c>
      <c r="D3760" s="82" t="s">
        <v>6379</v>
      </c>
      <c r="E3760" s="85" t="s">
        <v>6369</v>
      </c>
      <c r="F3760" s="86">
        <v>921.26</v>
      </c>
    </row>
    <row r="3761" spans="2:6">
      <c r="B3761" s="81" t="s">
        <v>9095</v>
      </c>
      <c r="C3761" s="85" t="s">
        <v>6380</v>
      </c>
      <c r="D3761" s="82" t="s">
        <v>6381</v>
      </c>
      <c r="E3761" s="85" t="s">
        <v>6369</v>
      </c>
      <c r="F3761" s="86">
        <v>1393.74</v>
      </c>
    </row>
    <row r="3762" spans="2:6">
      <c r="B3762" s="81" t="s">
        <v>9096</v>
      </c>
      <c r="C3762" s="85" t="s">
        <v>6382</v>
      </c>
      <c r="D3762" s="82" t="s">
        <v>6383</v>
      </c>
      <c r="E3762" s="85" t="s">
        <v>6369</v>
      </c>
      <c r="F3762" s="86">
        <v>1064.22</v>
      </c>
    </row>
    <row r="3763" spans="2:6">
      <c r="B3763" s="81" t="s">
        <v>9097</v>
      </c>
      <c r="C3763" s="85" t="s">
        <v>6384</v>
      </c>
      <c r="D3763" s="82" t="s">
        <v>6385</v>
      </c>
      <c r="E3763" s="85" t="s">
        <v>6369</v>
      </c>
      <c r="F3763" s="86">
        <v>999.19</v>
      </c>
    </row>
    <row r="3764" spans="2:6">
      <c r="B3764" s="81" t="s">
        <v>9098</v>
      </c>
      <c r="C3764" s="85" t="s">
        <v>6386</v>
      </c>
      <c r="D3764" s="82" t="s">
        <v>6387</v>
      </c>
      <c r="E3764" s="85" t="s">
        <v>6369</v>
      </c>
      <c r="F3764" s="86">
        <v>1076.9100000000001</v>
      </c>
    </row>
    <row r="3765" spans="2:6">
      <c r="B3765" s="81" t="s">
        <v>9099</v>
      </c>
      <c r="C3765" s="85" t="s">
        <v>6388</v>
      </c>
      <c r="D3765" s="82" t="s">
        <v>6389</v>
      </c>
      <c r="E3765" s="85" t="s">
        <v>6369</v>
      </c>
      <c r="F3765" s="86">
        <v>1190.69</v>
      </c>
    </row>
    <row r="3766" spans="2:6" ht="27">
      <c r="B3766" s="81" t="s">
        <v>9100</v>
      </c>
      <c r="C3766" s="85" t="s">
        <v>6390</v>
      </c>
      <c r="D3766" s="82" t="s">
        <v>6391</v>
      </c>
      <c r="E3766" s="85" t="s">
        <v>6369</v>
      </c>
      <c r="F3766" s="86">
        <v>598.6</v>
      </c>
    </row>
    <row r="3767" spans="2:6">
      <c r="B3767" s="81" t="s">
        <v>9101</v>
      </c>
      <c r="C3767" s="85" t="s">
        <v>6392</v>
      </c>
      <c r="D3767" s="82" t="s">
        <v>6393</v>
      </c>
      <c r="E3767" s="85" t="s">
        <v>6369</v>
      </c>
      <c r="F3767" s="86">
        <v>802.09</v>
      </c>
    </row>
    <row r="3768" spans="2:6">
      <c r="B3768" s="81" t="s">
        <v>9102</v>
      </c>
      <c r="C3768" s="85" t="s">
        <v>6394</v>
      </c>
      <c r="D3768" s="82" t="s">
        <v>6395</v>
      </c>
      <c r="E3768" s="85" t="s">
        <v>6369</v>
      </c>
      <c r="F3768" s="86">
        <v>890.19</v>
      </c>
    </row>
    <row r="3769" spans="2:6">
      <c r="B3769" s="81" t="s">
        <v>9103</v>
      </c>
      <c r="C3769" s="85" t="s">
        <v>6396</v>
      </c>
      <c r="D3769" s="82" t="s">
        <v>6397</v>
      </c>
      <c r="E3769" s="85" t="s">
        <v>6369</v>
      </c>
      <c r="F3769" s="86">
        <v>776.3</v>
      </c>
    </row>
    <row r="3770" spans="2:6">
      <c r="B3770" s="81" t="s">
        <v>9104</v>
      </c>
      <c r="C3770" s="85" t="s">
        <v>6398</v>
      </c>
      <c r="D3770" s="82" t="s">
        <v>6399</v>
      </c>
      <c r="E3770" s="85" t="s">
        <v>6369</v>
      </c>
      <c r="F3770" s="86">
        <v>256.47000000000003</v>
      </c>
    </row>
    <row r="3771" spans="2:6">
      <c r="B3771" s="81" t="s">
        <v>9105</v>
      </c>
      <c r="C3771" s="85" t="s">
        <v>6400</v>
      </c>
      <c r="D3771" s="82" t="s">
        <v>6401</v>
      </c>
      <c r="E3771" s="85" t="s">
        <v>6369</v>
      </c>
      <c r="F3771" s="86">
        <v>586.4</v>
      </c>
    </row>
    <row r="3772" spans="2:6">
      <c r="B3772" s="81" t="s">
        <v>9106</v>
      </c>
      <c r="C3772" s="85" t="s">
        <v>6402</v>
      </c>
      <c r="D3772" s="82" t="s">
        <v>6403</v>
      </c>
      <c r="E3772" s="85" t="s">
        <v>6369</v>
      </c>
      <c r="F3772" s="86">
        <v>776.3</v>
      </c>
    </row>
    <row r="3773" spans="2:6">
      <c r="B3773" s="81" t="s">
        <v>9107</v>
      </c>
      <c r="C3773" s="85" t="s">
        <v>6404</v>
      </c>
      <c r="D3773" s="82" t="s">
        <v>6405</v>
      </c>
      <c r="E3773" s="85" t="s">
        <v>6369</v>
      </c>
      <c r="F3773" s="86">
        <v>446.34</v>
      </c>
    </row>
    <row r="3774" spans="2:6">
      <c r="B3774" s="81" t="s">
        <v>9108</v>
      </c>
      <c r="C3774" s="85" t="s">
        <v>6406</v>
      </c>
      <c r="D3774" s="82" t="s">
        <v>6407</v>
      </c>
      <c r="E3774" s="85" t="s">
        <v>6369</v>
      </c>
      <c r="F3774" s="86">
        <v>776.3</v>
      </c>
    </row>
    <row r="3775" spans="2:6">
      <c r="B3775" s="81" t="s">
        <v>9109</v>
      </c>
      <c r="C3775" s="85" t="s">
        <v>6408</v>
      </c>
      <c r="D3775" s="82" t="s">
        <v>6409</v>
      </c>
      <c r="E3775" s="85" t="s">
        <v>6369</v>
      </c>
      <c r="F3775" s="86">
        <v>979.76</v>
      </c>
    </row>
    <row r="3776" spans="2:6">
      <c r="B3776" s="81" t="s">
        <v>9110</v>
      </c>
      <c r="C3776" s="85" t="s">
        <v>6410</v>
      </c>
      <c r="D3776" s="82" t="s">
        <v>6411</v>
      </c>
      <c r="E3776" s="85" t="s">
        <v>6369</v>
      </c>
      <c r="F3776" s="86">
        <v>1034.9000000000001</v>
      </c>
    </row>
    <row r="3777" spans="2:6">
      <c r="B3777" s="81" t="s">
        <v>9111</v>
      </c>
      <c r="C3777" s="85" t="s">
        <v>6412</v>
      </c>
      <c r="D3777" s="82" t="s">
        <v>6413</v>
      </c>
      <c r="E3777" s="85" t="s">
        <v>6369</v>
      </c>
      <c r="F3777" s="86">
        <v>1028.51</v>
      </c>
    </row>
    <row r="3778" spans="2:6">
      <c r="B3778" s="81" t="s">
        <v>9112</v>
      </c>
      <c r="C3778" s="85" t="s">
        <v>6414</v>
      </c>
      <c r="D3778" s="82" t="s">
        <v>6415</v>
      </c>
      <c r="E3778" s="85" t="s">
        <v>6369</v>
      </c>
      <c r="F3778" s="86">
        <v>999.19</v>
      </c>
    </row>
    <row r="3779" spans="2:6">
      <c r="B3779" s="81" t="s">
        <v>9113</v>
      </c>
      <c r="C3779" s="85" t="s">
        <v>6416</v>
      </c>
      <c r="D3779" s="82" t="s">
        <v>6417</v>
      </c>
      <c r="E3779" s="85" t="s">
        <v>6369</v>
      </c>
      <c r="F3779" s="86">
        <v>795.73</v>
      </c>
    </row>
    <row r="3780" spans="2:6">
      <c r="B3780" s="81" t="s">
        <v>9114</v>
      </c>
      <c r="C3780" s="85" t="s">
        <v>6418</v>
      </c>
      <c r="D3780" s="82" t="s">
        <v>6419</v>
      </c>
      <c r="E3780" s="85" t="s">
        <v>6369</v>
      </c>
      <c r="F3780" s="86">
        <v>937.75</v>
      </c>
    </row>
    <row r="3781" spans="2:6">
      <c r="B3781" s="81" t="s">
        <v>9115</v>
      </c>
      <c r="C3781" s="81" t="s">
        <v>6420</v>
      </c>
      <c r="D3781" s="82" t="s">
        <v>6421</v>
      </c>
      <c r="E3781" s="85" t="s">
        <v>6369</v>
      </c>
      <c r="F3781" s="86">
        <v>937.75</v>
      </c>
    </row>
    <row r="3782" spans="2:6">
      <c r="B3782" s="81" t="s">
        <v>9116</v>
      </c>
      <c r="C3782" s="85" t="s">
        <v>6422</v>
      </c>
      <c r="D3782" s="82" t="s">
        <v>6423</v>
      </c>
      <c r="E3782" s="85" t="s">
        <v>6369</v>
      </c>
      <c r="F3782" s="86">
        <v>802.09</v>
      </c>
    </row>
    <row r="3783" spans="2:6">
      <c r="B3783" s="81" t="s">
        <v>9117</v>
      </c>
      <c r="C3783" s="85" t="s">
        <v>6424</v>
      </c>
      <c r="D3783" s="82" t="s">
        <v>6425</v>
      </c>
      <c r="E3783" s="85" t="s">
        <v>6369</v>
      </c>
      <c r="F3783" s="86">
        <v>388.05</v>
      </c>
    </row>
    <row r="3784" spans="2:6">
      <c r="B3784" s="81" t="s">
        <v>9118</v>
      </c>
      <c r="C3784" s="85" t="s">
        <v>6426</v>
      </c>
      <c r="D3784" s="82" t="s">
        <v>6427</v>
      </c>
      <c r="E3784" s="85" t="s">
        <v>6219</v>
      </c>
      <c r="F3784" s="86">
        <v>2272.21</v>
      </c>
    </row>
    <row r="3785" spans="2:6">
      <c r="B3785" s="81" t="s">
        <v>9119</v>
      </c>
      <c r="C3785" s="85" t="s">
        <v>6428</v>
      </c>
      <c r="D3785" s="82" t="s">
        <v>6429</v>
      </c>
      <c r="E3785" s="85" t="s">
        <v>6219</v>
      </c>
      <c r="F3785" s="86">
        <v>2272.21</v>
      </c>
    </row>
    <row r="3786" spans="2:6">
      <c r="B3786" s="81" t="s">
        <v>9120</v>
      </c>
      <c r="C3786" s="85" t="s">
        <v>6430</v>
      </c>
      <c r="D3786" s="82" t="s">
        <v>6431</v>
      </c>
      <c r="E3786" s="85" t="s">
        <v>6219</v>
      </c>
      <c r="F3786" s="86">
        <v>1050.6199999999999</v>
      </c>
    </row>
    <row r="3787" spans="2:6">
      <c r="B3787" s="81" t="s">
        <v>9121</v>
      </c>
      <c r="C3787" s="85" t="s">
        <v>6432</v>
      </c>
      <c r="D3787" s="82" t="s">
        <v>6433</v>
      </c>
      <c r="E3787" s="85" t="s">
        <v>6369</v>
      </c>
      <c r="F3787" s="86">
        <v>603.70000000000005</v>
      </c>
    </row>
    <row r="3788" spans="2:6">
      <c r="B3788" s="81" t="s">
        <v>9122</v>
      </c>
      <c r="C3788" s="85" t="s">
        <v>6434</v>
      </c>
      <c r="D3788" s="82" t="s">
        <v>6435</v>
      </c>
      <c r="E3788" s="85" t="s">
        <v>6369</v>
      </c>
      <c r="F3788" s="86">
        <v>603.70000000000005</v>
      </c>
    </row>
    <row r="3789" spans="2:6">
      <c r="B3789" s="81" t="s">
        <v>9123</v>
      </c>
      <c r="C3789" s="81" t="s">
        <v>6436</v>
      </c>
      <c r="D3789" s="82" t="s">
        <v>6437</v>
      </c>
      <c r="E3789" s="85" t="s">
        <v>6369</v>
      </c>
      <c r="F3789" s="86">
        <v>344.49</v>
      </c>
    </row>
    <row r="3790" spans="2:6">
      <c r="B3790" s="81" t="s">
        <v>9124</v>
      </c>
      <c r="C3790" s="81" t="s">
        <v>6438</v>
      </c>
      <c r="D3790" s="82" t="s">
        <v>6439</v>
      </c>
      <c r="E3790" s="85" t="s">
        <v>6284</v>
      </c>
      <c r="F3790" s="86">
        <v>1.87</v>
      </c>
    </row>
    <row r="3791" spans="2:6">
      <c r="B3791" s="81" t="s">
        <v>9125</v>
      </c>
      <c r="C3791" s="85" t="s">
        <v>6440</v>
      </c>
      <c r="D3791" s="82" t="s">
        <v>6441</v>
      </c>
      <c r="E3791" s="85" t="s">
        <v>6284</v>
      </c>
      <c r="F3791" s="86">
        <v>1.63</v>
      </c>
    </row>
    <row r="3792" spans="2:6">
      <c r="B3792" s="81" t="s">
        <v>9126</v>
      </c>
      <c r="C3792" s="85" t="s">
        <v>6442</v>
      </c>
      <c r="D3792" s="82" t="s">
        <v>6443</v>
      </c>
      <c r="E3792" s="85" t="s">
        <v>6284</v>
      </c>
      <c r="F3792" s="86">
        <v>1.4</v>
      </c>
    </row>
    <row r="3793" spans="2:6">
      <c r="B3793" s="81" t="s">
        <v>9127</v>
      </c>
      <c r="C3793" s="81" t="s">
        <v>6444</v>
      </c>
      <c r="D3793" s="82" t="s">
        <v>6445</v>
      </c>
      <c r="E3793" s="85" t="s">
        <v>6284</v>
      </c>
      <c r="F3793" s="86">
        <v>1.18</v>
      </c>
    </row>
    <row r="3794" spans="2:6">
      <c r="B3794" s="81" t="s">
        <v>9128</v>
      </c>
      <c r="C3794" s="85" t="s">
        <v>6446</v>
      </c>
      <c r="D3794" s="82" t="s">
        <v>6447</v>
      </c>
      <c r="E3794" s="85" t="s">
        <v>6284</v>
      </c>
      <c r="F3794" s="86">
        <v>0.94</v>
      </c>
    </row>
    <row r="3795" spans="2:6">
      <c r="B3795" s="81" t="s">
        <v>9129</v>
      </c>
      <c r="C3795" s="85" t="s">
        <v>6448</v>
      </c>
      <c r="D3795" s="82" t="s">
        <v>6449</v>
      </c>
      <c r="E3795" s="85" t="s">
        <v>6284</v>
      </c>
      <c r="F3795" s="86">
        <v>0.72</v>
      </c>
    </row>
    <row r="3796" spans="2:6">
      <c r="B3796" s="81" t="s">
        <v>9130</v>
      </c>
      <c r="C3796" s="85" t="s">
        <v>6450</v>
      </c>
      <c r="D3796" s="82" t="s">
        <v>6451</v>
      </c>
      <c r="E3796" s="85" t="s">
        <v>6284</v>
      </c>
      <c r="F3796" s="86">
        <v>0.48</v>
      </c>
    </row>
    <row r="3797" spans="2:6">
      <c r="B3797" s="81" t="s">
        <v>9131</v>
      </c>
      <c r="C3797" s="85" t="s">
        <v>6452</v>
      </c>
      <c r="D3797" s="82" t="s">
        <v>6453</v>
      </c>
      <c r="E3797" s="85" t="s">
        <v>6241</v>
      </c>
      <c r="F3797" s="86">
        <v>6</v>
      </c>
    </row>
    <row r="3798" spans="2:6" ht="27">
      <c r="B3798" s="81"/>
      <c r="C3798" s="85" t="s">
        <v>6454</v>
      </c>
      <c r="D3798" s="82" t="s">
        <v>6455</v>
      </c>
      <c r="E3798" s="85"/>
      <c r="F3798" s="86"/>
    </row>
    <row r="3799" spans="2:6">
      <c r="B3799" s="81" t="s">
        <v>9132</v>
      </c>
      <c r="C3799" s="85" t="s">
        <v>6456</v>
      </c>
      <c r="D3799" s="82" t="s">
        <v>6457</v>
      </c>
      <c r="E3799" s="85" t="s">
        <v>6289</v>
      </c>
      <c r="F3799" s="86">
        <v>1.51</v>
      </c>
    </row>
    <row r="3800" spans="2:6">
      <c r="B3800" s="81" t="s">
        <v>9133</v>
      </c>
      <c r="C3800" s="85" t="s">
        <v>6458</v>
      </c>
      <c r="D3800" s="82" t="s">
        <v>6459</v>
      </c>
      <c r="E3800" s="85" t="s">
        <v>6219</v>
      </c>
      <c r="F3800" s="86">
        <v>809</v>
      </c>
    </row>
    <row r="3801" spans="2:6">
      <c r="B3801" s="81" t="s">
        <v>9134</v>
      </c>
      <c r="C3801" s="85" t="s">
        <v>6460</v>
      </c>
      <c r="D3801" s="82" t="s">
        <v>6461</v>
      </c>
      <c r="E3801" s="85" t="s">
        <v>6462</v>
      </c>
      <c r="F3801" s="86">
        <v>75.62</v>
      </c>
    </row>
    <row r="3802" spans="2:6" ht="27">
      <c r="B3802" s="81"/>
      <c r="C3802" s="85" t="s">
        <v>6463</v>
      </c>
      <c r="D3802" s="82" t="s">
        <v>6464</v>
      </c>
      <c r="E3802" s="85"/>
      <c r="F3802" s="86"/>
    </row>
    <row r="3803" spans="2:6">
      <c r="B3803" s="81" t="s">
        <v>9135</v>
      </c>
      <c r="C3803" s="85" t="s">
        <v>6465</v>
      </c>
      <c r="D3803" s="82" t="s">
        <v>6466</v>
      </c>
      <c r="E3803" s="85" t="s">
        <v>6467</v>
      </c>
      <c r="F3803" s="86">
        <v>84.49</v>
      </c>
    </row>
    <row r="3804" spans="2:6">
      <c r="B3804" s="81" t="s">
        <v>9136</v>
      </c>
      <c r="C3804" s="85" t="s">
        <v>6468</v>
      </c>
      <c r="D3804" s="82" t="s">
        <v>6469</v>
      </c>
      <c r="E3804" s="85" t="s">
        <v>6467</v>
      </c>
      <c r="F3804" s="86">
        <v>25.79</v>
      </c>
    </row>
    <row r="3805" spans="2:6">
      <c r="B3805" s="81" t="s">
        <v>9051</v>
      </c>
      <c r="C3805" s="85" t="s">
        <v>6470</v>
      </c>
      <c r="D3805" s="82" t="s">
        <v>6288</v>
      </c>
      <c r="E3805" s="85" t="s">
        <v>6289</v>
      </c>
      <c r="F3805" s="86">
        <v>0.91</v>
      </c>
    </row>
    <row r="3806" spans="2:6">
      <c r="B3806" s="81" t="s">
        <v>9137</v>
      </c>
      <c r="C3806" s="85" t="s">
        <v>6471</v>
      </c>
      <c r="D3806" s="82" t="s">
        <v>6472</v>
      </c>
      <c r="E3806" s="85" t="s">
        <v>6219</v>
      </c>
      <c r="F3806" s="86">
        <v>155.27000000000001</v>
      </c>
    </row>
    <row r="3807" spans="2:6">
      <c r="B3807" s="81" t="s">
        <v>9138</v>
      </c>
      <c r="C3807" s="85" t="s">
        <v>6473</v>
      </c>
      <c r="D3807" s="82" t="s">
        <v>6474</v>
      </c>
      <c r="E3807" s="85" t="s">
        <v>6219</v>
      </c>
      <c r="F3807" s="86">
        <v>78.010000000000005</v>
      </c>
    </row>
    <row r="3808" spans="2:6" ht="27">
      <c r="B3808" s="81"/>
      <c r="C3808" s="85" t="s">
        <v>6475</v>
      </c>
      <c r="D3808" s="82" t="s">
        <v>6476</v>
      </c>
      <c r="E3808" s="85"/>
      <c r="F3808" s="86"/>
    </row>
    <row r="3809" spans="2:6" ht="27">
      <c r="B3809" s="81" t="s">
        <v>9139</v>
      </c>
      <c r="C3809" s="85" t="s">
        <v>6477</v>
      </c>
      <c r="D3809" s="82" t="s">
        <v>6478</v>
      </c>
      <c r="E3809" s="85" t="s">
        <v>6284</v>
      </c>
      <c r="F3809" s="86">
        <v>0.17</v>
      </c>
    </row>
    <row r="3810" spans="2:6" ht="40.5">
      <c r="B3810" s="81" t="s">
        <v>9140</v>
      </c>
      <c r="C3810" s="85" t="s">
        <v>6479</v>
      </c>
      <c r="D3810" s="82" t="s">
        <v>6480</v>
      </c>
      <c r="E3810" s="85" t="s">
        <v>6284</v>
      </c>
      <c r="F3810" s="86">
        <v>0.15</v>
      </c>
    </row>
    <row r="3811" spans="2:6" ht="40.5">
      <c r="B3811" s="81" t="s">
        <v>9141</v>
      </c>
      <c r="C3811" s="85" t="s">
        <v>6481</v>
      </c>
      <c r="D3811" s="82" t="s">
        <v>6482</v>
      </c>
      <c r="E3811" s="85" t="s">
        <v>6284</v>
      </c>
      <c r="F3811" s="86">
        <v>0.13</v>
      </c>
    </row>
    <row r="3812" spans="2:6" ht="40.5">
      <c r="B3812" s="81" t="s">
        <v>9142</v>
      </c>
      <c r="C3812" s="85" t="s">
        <v>6483</v>
      </c>
      <c r="D3812" s="82" t="s">
        <v>6484</v>
      </c>
      <c r="E3812" s="85" t="s">
        <v>6284</v>
      </c>
      <c r="F3812" s="86">
        <v>0.11</v>
      </c>
    </row>
    <row r="3813" spans="2:6" ht="40.5">
      <c r="B3813" s="81" t="s">
        <v>9143</v>
      </c>
      <c r="C3813" s="85" t="s">
        <v>6485</v>
      </c>
      <c r="D3813" s="82" t="s">
        <v>6486</v>
      </c>
      <c r="E3813" s="85" t="s">
        <v>6284</v>
      </c>
      <c r="F3813" s="86">
        <v>0.09</v>
      </c>
    </row>
    <row r="3814" spans="2:6" ht="40.5">
      <c r="B3814" s="77" t="s">
        <v>9144</v>
      </c>
      <c r="C3814" s="85" t="s">
        <v>6487</v>
      </c>
      <c r="D3814" s="82" t="s">
        <v>6488</v>
      </c>
      <c r="E3814" s="85" t="s">
        <v>6284</v>
      </c>
      <c r="F3814" s="86">
        <v>7.0000000000000007E-2</v>
      </c>
    </row>
    <row r="3815" spans="2:6" ht="27">
      <c r="B3815" s="81" t="s">
        <v>9145</v>
      </c>
      <c r="C3815" s="85" t="s">
        <v>6489</v>
      </c>
      <c r="D3815" s="82" t="s">
        <v>6490</v>
      </c>
      <c r="E3815" s="85" t="s">
        <v>6284</v>
      </c>
      <c r="F3815" s="86">
        <v>0.05</v>
      </c>
    </row>
    <row r="3816" spans="2:6" ht="27">
      <c r="B3816" s="81" t="s">
        <v>9146</v>
      </c>
      <c r="C3816" s="85" t="s">
        <v>6491</v>
      </c>
      <c r="D3816" s="82" t="s">
        <v>6492</v>
      </c>
      <c r="E3816" s="85" t="s">
        <v>6284</v>
      </c>
      <c r="F3816" s="86">
        <v>1.64</v>
      </c>
    </row>
    <row r="3817" spans="2:6" ht="27">
      <c r="B3817" s="81" t="s">
        <v>9147</v>
      </c>
      <c r="C3817" s="85" t="s">
        <v>6493</v>
      </c>
      <c r="D3817" s="82" t="s">
        <v>6494</v>
      </c>
      <c r="E3817" s="85" t="s">
        <v>6284</v>
      </c>
      <c r="F3817" s="86">
        <v>1.44</v>
      </c>
    </row>
    <row r="3818" spans="2:6" ht="27">
      <c r="B3818" s="81" t="s">
        <v>9148</v>
      </c>
      <c r="C3818" s="85" t="s">
        <v>6495</v>
      </c>
      <c r="D3818" s="82" t="s">
        <v>6496</v>
      </c>
      <c r="E3818" s="85" t="s">
        <v>6284</v>
      </c>
      <c r="F3818" s="86">
        <v>1.23</v>
      </c>
    </row>
    <row r="3819" spans="2:6" ht="27">
      <c r="B3819" s="81" t="s">
        <v>9149</v>
      </c>
      <c r="C3819" s="85" t="s">
        <v>6497</v>
      </c>
      <c r="D3819" s="82" t="s">
        <v>6498</v>
      </c>
      <c r="E3819" s="85" t="s">
        <v>6284</v>
      </c>
      <c r="F3819" s="86">
        <v>1.02</v>
      </c>
    </row>
    <row r="3820" spans="2:6" ht="27">
      <c r="B3820" s="81" t="s">
        <v>9150</v>
      </c>
      <c r="C3820" s="85" t="s">
        <v>6499</v>
      </c>
      <c r="D3820" s="82" t="s">
        <v>6500</v>
      </c>
      <c r="E3820" s="85" t="s">
        <v>6284</v>
      </c>
      <c r="F3820" s="86">
        <v>0.81</v>
      </c>
    </row>
    <row r="3821" spans="2:6" ht="27">
      <c r="B3821" s="81" t="s">
        <v>9151</v>
      </c>
      <c r="C3821" s="85" t="s">
        <v>6501</v>
      </c>
      <c r="D3821" s="82" t="s">
        <v>6502</v>
      </c>
      <c r="E3821" s="85" t="s">
        <v>6284</v>
      </c>
      <c r="F3821" s="86">
        <v>0.61</v>
      </c>
    </row>
    <row r="3822" spans="2:6" ht="27">
      <c r="B3822" s="81" t="s">
        <v>9152</v>
      </c>
      <c r="C3822" s="85" t="s">
        <v>6503</v>
      </c>
      <c r="D3822" s="82" t="s">
        <v>6504</v>
      </c>
      <c r="E3822" s="85" t="s">
        <v>6284</v>
      </c>
      <c r="F3822" s="86">
        <v>0.4</v>
      </c>
    </row>
    <row r="3823" spans="2:6" ht="40.5">
      <c r="B3823" s="81" t="s">
        <v>9153</v>
      </c>
      <c r="C3823" s="85" t="s">
        <v>6505</v>
      </c>
      <c r="D3823" s="82" t="s">
        <v>6506</v>
      </c>
      <c r="E3823" s="85" t="s">
        <v>6284</v>
      </c>
      <c r="F3823" s="86">
        <v>1.34</v>
      </c>
    </row>
    <row r="3824" spans="2:6" ht="40.5">
      <c r="B3824" s="81" t="s">
        <v>9154</v>
      </c>
      <c r="C3824" s="85" t="s">
        <v>6507</v>
      </c>
      <c r="D3824" s="82" t="s">
        <v>6508</v>
      </c>
      <c r="E3824" s="85" t="s">
        <v>6284</v>
      </c>
      <c r="F3824" s="86">
        <v>1.19</v>
      </c>
    </row>
    <row r="3825" spans="2:6" ht="40.5">
      <c r="B3825" s="81" t="s">
        <v>9155</v>
      </c>
      <c r="C3825" s="85" t="s">
        <v>6509</v>
      </c>
      <c r="D3825" s="82" t="s">
        <v>6510</v>
      </c>
      <c r="E3825" s="85" t="s">
        <v>6284</v>
      </c>
      <c r="F3825" s="86">
        <v>1</v>
      </c>
    </row>
    <row r="3826" spans="2:6" ht="40.5">
      <c r="B3826" s="81" t="s">
        <v>9156</v>
      </c>
      <c r="C3826" s="85" t="s">
        <v>6511</v>
      </c>
      <c r="D3826" s="82" t="s">
        <v>6512</v>
      </c>
      <c r="E3826" s="85" t="s">
        <v>6284</v>
      </c>
      <c r="F3826" s="86">
        <v>0.84</v>
      </c>
    </row>
    <row r="3827" spans="2:6" ht="40.5">
      <c r="B3827" s="81" t="s">
        <v>9157</v>
      </c>
      <c r="C3827" s="85" t="s">
        <v>6513</v>
      </c>
      <c r="D3827" s="82" t="s">
        <v>6514</v>
      </c>
      <c r="E3827" s="85" t="s">
        <v>6284</v>
      </c>
      <c r="F3827" s="86">
        <v>0.68</v>
      </c>
    </row>
    <row r="3828" spans="2:6" ht="40.5">
      <c r="B3828" s="81" t="s">
        <v>9158</v>
      </c>
      <c r="C3828" s="85" t="s">
        <v>6515</v>
      </c>
      <c r="D3828" s="82" t="s">
        <v>6516</v>
      </c>
      <c r="E3828" s="85" t="s">
        <v>6284</v>
      </c>
      <c r="F3828" s="86">
        <v>0.51</v>
      </c>
    </row>
    <row r="3829" spans="2:6" ht="40.5">
      <c r="B3829" s="81" t="s">
        <v>9159</v>
      </c>
      <c r="C3829" s="85" t="s">
        <v>6517</v>
      </c>
      <c r="D3829" s="82" t="s">
        <v>6518</v>
      </c>
      <c r="E3829" s="85" t="s">
        <v>6284</v>
      </c>
      <c r="F3829" s="86">
        <v>0.34</v>
      </c>
    </row>
    <row r="3830" spans="2:6" ht="40.5">
      <c r="B3830" s="81" t="s">
        <v>9160</v>
      </c>
      <c r="C3830" s="85" t="s">
        <v>6519</v>
      </c>
      <c r="D3830" s="82" t="s">
        <v>6520</v>
      </c>
      <c r="E3830" s="85" t="s">
        <v>6284</v>
      </c>
      <c r="F3830" s="86">
        <v>2.02</v>
      </c>
    </row>
    <row r="3831" spans="2:6" ht="40.5">
      <c r="B3831" s="81" t="s">
        <v>9161</v>
      </c>
      <c r="C3831" s="85" t="s">
        <v>6521</v>
      </c>
      <c r="D3831" s="82" t="s">
        <v>6522</v>
      </c>
      <c r="E3831" s="85" t="s">
        <v>6284</v>
      </c>
      <c r="F3831" s="86">
        <v>1.75</v>
      </c>
    </row>
    <row r="3832" spans="2:6" ht="40.5">
      <c r="B3832" s="81" t="s">
        <v>9162</v>
      </c>
      <c r="C3832" s="85" t="s">
        <v>6523</v>
      </c>
      <c r="D3832" s="82" t="s">
        <v>6524</v>
      </c>
      <c r="E3832" s="85" t="s">
        <v>6284</v>
      </c>
      <c r="F3832" s="86">
        <v>1.5</v>
      </c>
    </row>
    <row r="3833" spans="2:6" ht="40.5">
      <c r="B3833" s="81" t="s">
        <v>9163</v>
      </c>
      <c r="C3833" s="85" t="s">
        <v>6525</v>
      </c>
      <c r="D3833" s="82" t="s">
        <v>6512</v>
      </c>
      <c r="E3833" s="85" t="s">
        <v>6284</v>
      </c>
      <c r="F3833" s="86">
        <v>1.26</v>
      </c>
    </row>
    <row r="3834" spans="2:6" ht="40.5">
      <c r="B3834" s="81" t="s">
        <v>9164</v>
      </c>
      <c r="C3834" s="85" t="s">
        <v>6526</v>
      </c>
      <c r="D3834" s="82" t="s">
        <v>6527</v>
      </c>
      <c r="E3834" s="85" t="s">
        <v>6284</v>
      </c>
      <c r="F3834" s="86">
        <v>1</v>
      </c>
    </row>
    <row r="3835" spans="2:6" ht="40.5">
      <c r="B3835" s="81" t="s">
        <v>9165</v>
      </c>
      <c r="C3835" s="85" t="s">
        <v>6528</v>
      </c>
      <c r="D3835" s="82" t="s">
        <v>6529</v>
      </c>
      <c r="E3835" s="85" t="s">
        <v>6284</v>
      </c>
      <c r="F3835" s="86">
        <v>0.75</v>
      </c>
    </row>
    <row r="3836" spans="2:6" ht="40.5">
      <c r="B3836" s="81" t="s">
        <v>9166</v>
      </c>
      <c r="C3836" s="85" t="s">
        <v>6530</v>
      </c>
      <c r="D3836" s="82" t="s">
        <v>6531</v>
      </c>
      <c r="E3836" s="85" t="s">
        <v>6284</v>
      </c>
      <c r="F3836" s="86">
        <v>0.51</v>
      </c>
    </row>
    <row r="3837" spans="2:6">
      <c r="B3837" s="81" t="s">
        <v>9167</v>
      </c>
      <c r="C3837" s="85" t="s">
        <v>6532</v>
      </c>
      <c r="D3837" s="82" t="s">
        <v>6533</v>
      </c>
      <c r="E3837" s="85" t="s">
        <v>6284</v>
      </c>
      <c r="F3837" s="86">
        <v>0.05</v>
      </c>
    </row>
    <row r="3838" spans="2:6">
      <c r="B3838" s="81" t="s">
        <v>9168</v>
      </c>
      <c r="C3838" s="85" t="s">
        <v>6534</v>
      </c>
      <c r="D3838" s="82" t="s">
        <v>6535</v>
      </c>
      <c r="E3838" s="85" t="s">
        <v>6284</v>
      </c>
      <c r="F3838" s="86">
        <v>0.65</v>
      </c>
    </row>
    <row r="3839" spans="2:6">
      <c r="B3839" s="81" t="s">
        <v>9169</v>
      </c>
      <c r="C3839" s="85" t="s">
        <v>6536</v>
      </c>
      <c r="D3839" s="82" t="s">
        <v>6537</v>
      </c>
      <c r="E3839" s="85" t="s">
        <v>6284</v>
      </c>
      <c r="F3839" s="86">
        <v>0.56999999999999995</v>
      </c>
    </row>
    <row r="3840" spans="2:6">
      <c r="B3840" s="81" t="s">
        <v>9170</v>
      </c>
      <c r="C3840" s="85" t="s">
        <v>6538</v>
      </c>
      <c r="D3840" s="82" t="s">
        <v>6539</v>
      </c>
      <c r="E3840" s="85" t="s">
        <v>6284</v>
      </c>
      <c r="F3840" s="86">
        <v>0.49</v>
      </c>
    </row>
    <row r="3841" spans="2:6">
      <c r="B3841" s="81" t="s">
        <v>9171</v>
      </c>
      <c r="C3841" s="85" t="s">
        <v>6540</v>
      </c>
      <c r="D3841" s="82" t="s">
        <v>6541</v>
      </c>
      <c r="E3841" s="85" t="s">
        <v>6284</v>
      </c>
      <c r="F3841" s="86">
        <v>0.41</v>
      </c>
    </row>
    <row r="3842" spans="2:6">
      <c r="B3842" s="81" t="s">
        <v>9172</v>
      </c>
      <c r="C3842" s="85" t="s">
        <v>6542</v>
      </c>
      <c r="D3842" s="82" t="s">
        <v>6543</v>
      </c>
      <c r="E3842" s="85" t="s">
        <v>6284</v>
      </c>
      <c r="F3842" s="86">
        <v>0.33</v>
      </c>
    </row>
    <row r="3843" spans="2:6">
      <c r="B3843" s="81" t="s">
        <v>9173</v>
      </c>
      <c r="C3843" s="85" t="s">
        <v>6544</v>
      </c>
      <c r="D3843" s="82" t="s">
        <v>6545</v>
      </c>
      <c r="E3843" s="85" t="s">
        <v>6284</v>
      </c>
      <c r="F3843" s="86">
        <v>0.24</v>
      </c>
    </row>
    <row r="3844" spans="2:6">
      <c r="B3844" s="81" t="s">
        <v>9174</v>
      </c>
      <c r="C3844" s="85" t="s">
        <v>6546</v>
      </c>
      <c r="D3844" s="82" t="s">
        <v>6547</v>
      </c>
      <c r="E3844" s="85" t="s">
        <v>6284</v>
      </c>
      <c r="F3844" s="86">
        <v>0.16</v>
      </c>
    </row>
    <row r="3845" spans="2:6" ht="27">
      <c r="B3845" s="81" t="s">
        <v>9175</v>
      </c>
      <c r="C3845" s="85" t="s">
        <v>6548</v>
      </c>
      <c r="D3845" s="82" t="s">
        <v>6549</v>
      </c>
      <c r="E3845" s="85" t="s">
        <v>6284</v>
      </c>
      <c r="F3845" s="86">
        <v>0.48</v>
      </c>
    </row>
    <row r="3846" spans="2:6" ht="27">
      <c r="B3846" s="81" t="s">
        <v>9176</v>
      </c>
      <c r="C3846" s="85" t="s">
        <v>6550</v>
      </c>
      <c r="D3846" s="82" t="s">
        <v>6551</v>
      </c>
      <c r="E3846" s="85" t="s">
        <v>6284</v>
      </c>
      <c r="F3846" s="86">
        <v>0.43</v>
      </c>
    </row>
    <row r="3847" spans="2:6" ht="27">
      <c r="B3847" s="81" t="s">
        <v>9177</v>
      </c>
      <c r="C3847" s="85" t="s">
        <v>6552</v>
      </c>
      <c r="D3847" s="82" t="s">
        <v>6553</v>
      </c>
      <c r="E3847" s="85" t="s">
        <v>6284</v>
      </c>
      <c r="F3847" s="86">
        <v>0.38</v>
      </c>
    </row>
    <row r="3848" spans="2:6" ht="27">
      <c r="B3848" s="81" t="s">
        <v>9178</v>
      </c>
      <c r="C3848" s="85" t="s">
        <v>6554</v>
      </c>
      <c r="D3848" s="82" t="s">
        <v>6555</v>
      </c>
      <c r="E3848" s="85" t="s">
        <v>6284</v>
      </c>
      <c r="F3848" s="86">
        <v>0.28999999999999998</v>
      </c>
    </row>
    <row r="3849" spans="2:6" ht="27">
      <c r="B3849" s="81" t="s">
        <v>9179</v>
      </c>
      <c r="C3849" s="85" t="s">
        <v>6556</v>
      </c>
      <c r="D3849" s="82" t="s">
        <v>6557</v>
      </c>
      <c r="E3849" s="85" t="s">
        <v>6284</v>
      </c>
      <c r="F3849" s="86">
        <v>0.24</v>
      </c>
    </row>
    <row r="3850" spans="2:6" ht="27">
      <c r="B3850" s="81" t="s">
        <v>9180</v>
      </c>
      <c r="C3850" s="85" t="s">
        <v>6558</v>
      </c>
      <c r="D3850" s="82" t="s">
        <v>6559</v>
      </c>
      <c r="E3850" s="85" t="s">
        <v>6284</v>
      </c>
      <c r="F3850" s="86">
        <v>0.19</v>
      </c>
    </row>
    <row r="3851" spans="2:6" ht="27">
      <c r="B3851" s="81" t="s">
        <v>9181</v>
      </c>
      <c r="C3851" s="85" t="s">
        <v>6560</v>
      </c>
      <c r="D3851" s="82" t="s">
        <v>6561</v>
      </c>
      <c r="E3851" s="85" t="s">
        <v>6284</v>
      </c>
      <c r="F3851" s="86">
        <v>0.12</v>
      </c>
    </row>
    <row r="3852" spans="2:6" ht="27">
      <c r="B3852" s="81" t="s">
        <v>9182</v>
      </c>
      <c r="C3852" s="85" t="s">
        <v>6562</v>
      </c>
      <c r="D3852" s="82" t="s">
        <v>6563</v>
      </c>
      <c r="E3852" s="85" t="s">
        <v>6284</v>
      </c>
      <c r="F3852" s="86">
        <v>0.41</v>
      </c>
    </row>
    <row r="3853" spans="2:6" ht="27">
      <c r="B3853" s="81" t="s">
        <v>9183</v>
      </c>
      <c r="C3853" s="85" t="s">
        <v>6564</v>
      </c>
      <c r="D3853" s="82" t="s">
        <v>6565</v>
      </c>
      <c r="E3853" s="85" t="s">
        <v>6284</v>
      </c>
      <c r="F3853" s="86">
        <v>0.35</v>
      </c>
    </row>
    <row r="3854" spans="2:6" ht="27">
      <c r="B3854" s="81" t="s">
        <v>9184</v>
      </c>
      <c r="C3854" s="85" t="s">
        <v>6566</v>
      </c>
      <c r="D3854" s="82" t="s">
        <v>6567</v>
      </c>
      <c r="E3854" s="85" t="s">
        <v>6284</v>
      </c>
      <c r="F3854" s="86">
        <v>0.31</v>
      </c>
    </row>
    <row r="3855" spans="2:6" ht="27">
      <c r="B3855" s="81" t="s">
        <v>9185</v>
      </c>
      <c r="C3855" s="85" t="s">
        <v>6568</v>
      </c>
      <c r="D3855" s="82" t="s">
        <v>6569</v>
      </c>
      <c r="E3855" s="85" t="s">
        <v>6284</v>
      </c>
      <c r="F3855" s="86">
        <v>0.24</v>
      </c>
    </row>
    <row r="3856" spans="2:6" ht="27">
      <c r="B3856" s="81" t="s">
        <v>9186</v>
      </c>
      <c r="C3856" s="85" t="s">
        <v>6570</v>
      </c>
      <c r="D3856" s="82" t="s">
        <v>6571</v>
      </c>
      <c r="E3856" s="85" t="s">
        <v>6284</v>
      </c>
      <c r="F3856" s="86">
        <v>0.19</v>
      </c>
    </row>
    <row r="3857" spans="2:6" ht="27">
      <c r="B3857" s="81" t="s">
        <v>9187</v>
      </c>
      <c r="C3857" s="85" t="s">
        <v>6572</v>
      </c>
      <c r="D3857" s="82" t="s">
        <v>6573</v>
      </c>
      <c r="E3857" s="85" t="s">
        <v>6284</v>
      </c>
      <c r="F3857" s="86">
        <v>0.16</v>
      </c>
    </row>
    <row r="3858" spans="2:6" ht="27">
      <c r="B3858" s="81" t="s">
        <v>9188</v>
      </c>
      <c r="C3858" s="85" t="s">
        <v>6574</v>
      </c>
      <c r="D3858" s="82" t="s">
        <v>6575</v>
      </c>
      <c r="E3858" s="85" t="s">
        <v>6284</v>
      </c>
      <c r="F3858" s="86">
        <v>0.1</v>
      </c>
    </row>
    <row r="3859" spans="2:6" ht="27">
      <c r="B3859" s="81" t="s">
        <v>9189</v>
      </c>
      <c r="C3859" s="85" t="s">
        <v>6576</v>
      </c>
      <c r="D3859" s="82" t="s">
        <v>6577</v>
      </c>
      <c r="E3859" s="85" t="s">
        <v>6284</v>
      </c>
      <c r="F3859" s="86">
        <v>0.63</v>
      </c>
    </row>
    <row r="3860" spans="2:6" ht="27">
      <c r="B3860" s="81" t="s">
        <v>9190</v>
      </c>
      <c r="C3860" s="85" t="s">
        <v>6578</v>
      </c>
      <c r="D3860" s="82" t="s">
        <v>6579</v>
      </c>
      <c r="E3860" s="85" t="s">
        <v>6284</v>
      </c>
      <c r="F3860" s="86">
        <v>0.53</v>
      </c>
    </row>
    <row r="3861" spans="2:6" ht="27">
      <c r="B3861" s="81" t="s">
        <v>9191</v>
      </c>
      <c r="C3861" s="85" t="s">
        <v>6580</v>
      </c>
      <c r="D3861" s="82" t="s">
        <v>6581</v>
      </c>
      <c r="E3861" s="85" t="s">
        <v>6284</v>
      </c>
      <c r="F3861" s="86">
        <v>0.45</v>
      </c>
    </row>
    <row r="3862" spans="2:6" ht="27">
      <c r="B3862" s="81" t="s">
        <v>9192</v>
      </c>
      <c r="C3862" s="85" t="s">
        <v>6582</v>
      </c>
      <c r="D3862" s="82" t="s">
        <v>6583</v>
      </c>
      <c r="E3862" s="85" t="s">
        <v>6284</v>
      </c>
      <c r="F3862" s="86">
        <v>0.38</v>
      </c>
    </row>
    <row r="3863" spans="2:6" ht="27">
      <c r="B3863" s="81" t="s">
        <v>9193</v>
      </c>
      <c r="C3863" s="85" t="s">
        <v>6584</v>
      </c>
      <c r="D3863" s="82" t="s">
        <v>6585</v>
      </c>
      <c r="E3863" s="85" t="s">
        <v>6284</v>
      </c>
      <c r="F3863" s="86">
        <v>0.32</v>
      </c>
    </row>
    <row r="3864" spans="2:6" ht="27">
      <c r="B3864" s="81" t="s">
        <v>9194</v>
      </c>
      <c r="C3864" s="85" t="s">
        <v>6586</v>
      </c>
      <c r="D3864" s="82" t="s">
        <v>6587</v>
      </c>
      <c r="E3864" s="85" t="s">
        <v>6284</v>
      </c>
      <c r="F3864" s="86">
        <v>0.23</v>
      </c>
    </row>
    <row r="3865" spans="2:6" ht="27">
      <c r="B3865" s="81" t="s">
        <v>9195</v>
      </c>
      <c r="C3865" s="85" t="s">
        <v>6588</v>
      </c>
      <c r="D3865" s="82" t="s">
        <v>6589</v>
      </c>
      <c r="E3865" s="85" t="s">
        <v>6284</v>
      </c>
      <c r="F3865" s="86">
        <v>0.15</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1"/>
  <sheetViews>
    <sheetView view="pageBreakPreview" topLeftCell="B22" zoomScaleNormal="85" zoomScaleSheetLayoutView="100" workbookViewId="0">
      <selection activeCell="H35" sqref="H35"/>
    </sheetView>
  </sheetViews>
  <sheetFormatPr defaultRowHeight="15"/>
  <cols>
    <col min="1" max="1" width="16.140625" style="101" customWidth="1"/>
    <col min="2" max="2" width="21.7109375" customWidth="1"/>
    <col min="3" max="3" width="16.28515625" customWidth="1"/>
    <col min="4" max="4" width="30" bestFit="1" customWidth="1"/>
    <col min="5" max="5" width="64.85546875" customWidth="1"/>
    <col min="6" max="6" width="15.85546875" bestFit="1" customWidth="1"/>
    <col min="8" max="8" width="18.7109375" customWidth="1"/>
  </cols>
  <sheetData>
    <row r="1" spans="1:8" s="90" customFormat="1" ht="24.75" customHeight="1">
      <c r="A1" s="496" t="s">
        <v>22586</v>
      </c>
      <c r="B1" s="497"/>
      <c r="C1" s="497"/>
      <c r="D1" s="497"/>
      <c r="E1" s="497"/>
      <c r="F1" s="497"/>
      <c r="G1" s="497"/>
      <c r="H1" s="498"/>
    </row>
    <row r="2" spans="1:8" s="90" customFormat="1" ht="15" customHeight="1">
      <c r="A2" s="180" t="s">
        <v>16825</v>
      </c>
      <c r="B2" s="493" t="s">
        <v>22722</v>
      </c>
      <c r="C2" s="494"/>
      <c r="D2" s="494"/>
      <c r="E2" s="494"/>
      <c r="F2" s="494"/>
      <c r="G2" s="494"/>
      <c r="H2" s="495"/>
    </row>
    <row r="3" spans="1:8" s="90" customFormat="1">
      <c r="A3" s="181"/>
      <c r="B3" s="153" t="s">
        <v>16804</v>
      </c>
      <c r="C3" s="153" t="s">
        <v>16805</v>
      </c>
      <c r="D3" s="154" t="s">
        <v>16806</v>
      </c>
      <c r="E3" s="153" t="s">
        <v>16807</v>
      </c>
      <c r="F3" s="153" t="s">
        <v>16808</v>
      </c>
      <c r="G3" s="156" t="s">
        <v>16809</v>
      </c>
      <c r="H3" s="153" t="s">
        <v>16810</v>
      </c>
    </row>
    <row r="4" spans="1:8" s="90" customFormat="1" ht="105">
      <c r="A4" s="181"/>
      <c r="B4" s="149" t="s">
        <v>16823</v>
      </c>
      <c r="C4" s="157"/>
      <c r="D4" s="149" t="s">
        <v>22724</v>
      </c>
      <c r="E4" s="158" t="s">
        <v>22725</v>
      </c>
      <c r="F4" s="149" t="s">
        <v>16824</v>
      </c>
      <c r="G4" s="157" t="s">
        <v>16809</v>
      </c>
      <c r="H4" s="279">
        <v>202.49</v>
      </c>
    </row>
    <row r="5" spans="1:8" s="90" customFormat="1" ht="135">
      <c r="A5" s="181"/>
      <c r="B5" s="149" t="s">
        <v>22726</v>
      </c>
      <c r="C5" s="157"/>
      <c r="D5" s="149" t="s">
        <v>22727</v>
      </c>
      <c r="E5" s="158" t="s">
        <v>22728</v>
      </c>
      <c r="F5" s="149" t="s">
        <v>22729</v>
      </c>
      <c r="G5" s="157" t="s">
        <v>16809</v>
      </c>
      <c r="H5" s="279">
        <v>214.9</v>
      </c>
    </row>
    <row r="6" spans="1:8" s="90" customFormat="1" ht="90">
      <c r="A6" s="181"/>
      <c r="B6" s="149" t="s">
        <v>22730</v>
      </c>
      <c r="C6" s="157"/>
      <c r="D6" s="149" t="s">
        <v>22731</v>
      </c>
      <c r="E6" s="158" t="s">
        <v>22732</v>
      </c>
      <c r="F6" s="149" t="s">
        <v>22733</v>
      </c>
      <c r="G6" s="157" t="s">
        <v>16809</v>
      </c>
      <c r="H6" s="279">
        <v>264.33999999999997</v>
      </c>
    </row>
    <row r="7" spans="1:8" s="90" customFormat="1">
      <c r="A7" s="181"/>
      <c r="B7" s="91"/>
      <c r="C7" s="91"/>
      <c r="D7" s="91"/>
      <c r="E7" s="160"/>
      <c r="F7" s="228" t="s">
        <v>16811</v>
      </c>
      <c r="G7" s="229"/>
      <c r="H7" s="280">
        <f>MEDIAN(H4:H6)</f>
        <v>214.9</v>
      </c>
    </row>
    <row r="8" spans="1:8" s="90" customFormat="1">
      <c r="A8" s="181"/>
      <c r="B8" s="91"/>
      <c r="C8" s="91"/>
      <c r="D8" s="91"/>
      <c r="E8" s="281"/>
      <c r="F8" s="106"/>
      <c r="G8" s="106"/>
      <c r="H8" s="106"/>
    </row>
    <row r="9" spans="1:8" s="90" customFormat="1" ht="15" customHeight="1">
      <c r="A9" s="180" t="s">
        <v>16529</v>
      </c>
      <c r="B9" s="493" t="s">
        <v>22734</v>
      </c>
      <c r="C9" s="494"/>
      <c r="D9" s="494"/>
      <c r="E9" s="494"/>
      <c r="F9" s="494"/>
      <c r="G9" s="494"/>
      <c r="H9" s="495"/>
    </row>
    <row r="10" spans="1:8" s="90" customFormat="1">
      <c r="A10" s="181"/>
      <c r="B10" s="153" t="s">
        <v>16804</v>
      </c>
      <c r="C10" s="153" t="s">
        <v>16805</v>
      </c>
      <c r="D10" s="154" t="s">
        <v>16806</v>
      </c>
      <c r="E10" s="153" t="s">
        <v>16807</v>
      </c>
      <c r="F10" s="153" t="s">
        <v>16808</v>
      </c>
      <c r="G10" s="156" t="s">
        <v>16809</v>
      </c>
      <c r="H10" s="153" t="s">
        <v>16810</v>
      </c>
    </row>
    <row r="11" spans="1:8" s="90" customFormat="1" ht="120">
      <c r="A11" s="181"/>
      <c r="B11" s="149" t="s">
        <v>16820</v>
      </c>
      <c r="C11" s="157"/>
      <c r="D11" s="149" t="s">
        <v>16821</v>
      </c>
      <c r="E11" s="158" t="s">
        <v>22735</v>
      </c>
      <c r="F11" s="149" t="s">
        <v>16822</v>
      </c>
      <c r="G11" s="157" t="s">
        <v>16809</v>
      </c>
      <c r="H11" s="279">
        <v>207.09</v>
      </c>
    </row>
    <row r="12" spans="1:8" s="90" customFormat="1" ht="105">
      <c r="A12" s="181"/>
      <c r="B12" s="149" t="s">
        <v>22736</v>
      </c>
      <c r="C12" s="157"/>
      <c r="D12" s="149" t="s">
        <v>16821</v>
      </c>
      <c r="E12" s="158" t="s">
        <v>22737</v>
      </c>
      <c r="F12" s="149" t="s">
        <v>22738</v>
      </c>
      <c r="G12" s="157" t="s">
        <v>16809</v>
      </c>
      <c r="H12" s="279">
        <v>217.99</v>
      </c>
    </row>
    <row r="13" spans="1:8" s="90" customFormat="1" ht="75">
      <c r="A13" s="181"/>
      <c r="B13" s="149" t="s">
        <v>16830</v>
      </c>
      <c r="C13" s="157"/>
      <c r="D13" s="149" t="s">
        <v>16831</v>
      </c>
      <c r="E13" s="158" t="s">
        <v>22739</v>
      </c>
      <c r="F13" s="149" t="s">
        <v>22740</v>
      </c>
      <c r="G13" s="157" t="s">
        <v>16809</v>
      </c>
      <c r="H13" s="279">
        <v>249.9</v>
      </c>
    </row>
    <row r="14" spans="1:8" s="90" customFormat="1">
      <c r="A14" s="181"/>
      <c r="B14" s="91"/>
      <c r="C14" s="91"/>
      <c r="D14" s="91"/>
      <c r="E14" s="160"/>
      <c r="F14" s="228" t="s">
        <v>16811</v>
      </c>
      <c r="G14" s="229"/>
      <c r="H14" s="280">
        <f>MEDIAN(H11:H13)</f>
        <v>217.99</v>
      </c>
    </row>
    <row r="15" spans="1:8" s="90" customFormat="1">
      <c r="A15" s="181"/>
      <c r="B15" s="91"/>
      <c r="C15" s="91"/>
      <c r="D15" s="91"/>
      <c r="E15" s="281"/>
      <c r="F15" s="106"/>
      <c r="G15" s="106"/>
      <c r="H15" s="106"/>
    </row>
    <row r="16" spans="1:8" s="90" customFormat="1" ht="15" customHeight="1">
      <c r="A16" s="180" t="s">
        <v>16828</v>
      </c>
      <c r="B16" s="493" t="s">
        <v>22741</v>
      </c>
      <c r="C16" s="494"/>
      <c r="D16" s="494"/>
      <c r="E16" s="494"/>
      <c r="F16" s="494"/>
      <c r="G16" s="494"/>
      <c r="H16" s="495"/>
    </row>
    <row r="17" spans="1:8" s="90" customFormat="1">
      <c r="A17" s="181"/>
      <c r="B17" s="153" t="s">
        <v>16804</v>
      </c>
      <c r="C17" s="153" t="s">
        <v>16805</v>
      </c>
      <c r="D17" s="154" t="s">
        <v>16806</v>
      </c>
      <c r="E17" s="155" t="s">
        <v>16807</v>
      </c>
      <c r="F17" s="153" t="s">
        <v>16808</v>
      </c>
      <c r="G17" s="156" t="s">
        <v>16809</v>
      </c>
      <c r="H17" s="153" t="s">
        <v>16810</v>
      </c>
    </row>
    <row r="18" spans="1:8" s="90" customFormat="1" ht="28.9" customHeight="1">
      <c r="A18" s="181"/>
      <c r="B18" s="149" t="s">
        <v>22742</v>
      </c>
      <c r="C18" s="157"/>
      <c r="D18" s="149" t="s">
        <v>22743</v>
      </c>
      <c r="E18" s="158" t="s">
        <v>22744</v>
      </c>
      <c r="F18" s="149" t="s">
        <v>22745</v>
      </c>
      <c r="G18" s="157" t="s">
        <v>16809</v>
      </c>
      <c r="H18" s="279">
        <v>185.83</v>
      </c>
    </row>
    <row r="19" spans="1:8" s="90" customFormat="1" ht="75">
      <c r="A19" s="181"/>
      <c r="B19" s="149" t="s">
        <v>16830</v>
      </c>
      <c r="C19" s="157"/>
      <c r="D19" s="149" t="s">
        <v>16831</v>
      </c>
      <c r="E19" s="158" t="s">
        <v>22746</v>
      </c>
      <c r="F19" s="149" t="s">
        <v>22740</v>
      </c>
      <c r="G19" s="157" t="s">
        <v>16809</v>
      </c>
      <c r="H19" s="279">
        <v>249.9</v>
      </c>
    </row>
    <row r="20" spans="1:8" s="90" customFormat="1" ht="30">
      <c r="A20" s="181"/>
      <c r="B20" s="149" t="s">
        <v>22747</v>
      </c>
      <c r="C20" s="157"/>
      <c r="D20" s="149" t="s">
        <v>22748</v>
      </c>
      <c r="E20" s="158" t="s">
        <v>22749</v>
      </c>
      <c r="F20" s="149" t="s">
        <v>22750</v>
      </c>
      <c r="G20" s="157" t="s">
        <v>16809</v>
      </c>
      <c r="H20" s="279">
        <v>226.5</v>
      </c>
    </row>
    <row r="21" spans="1:8" s="90" customFormat="1">
      <c r="A21" s="181"/>
      <c r="B21" s="91"/>
      <c r="C21" s="91"/>
      <c r="D21" s="91"/>
      <c r="E21" s="160"/>
      <c r="F21" s="228" t="s">
        <v>16811</v>
      </c>
      <c r="G21" s="229"/>
      <c r="H21" s="280">
        <f>MEDIAN(H18:H20)</f>
        <v>226.5</v>
      </c>
    </row>
    <row r="22" spans="1:8" s="90" customFormat="1">
      <c r="A22" s="282"/>
      <c r="B22" s="283"/>
      <c r="C22" s="283"/>
      <c r="D22" s="283"/>
      <c r="E22" s="284"/>
      <c r="F22" s="283"/>
      <c r="G22" s="285"/>
      <c r="H22" s="286"/>
    </row>
    <row r="23" spans="1:8" s="90" customFormat="1" ht="15" customHeight="1">
      <c r="A23" s="180" t="s">
        <v>16829</v>
      </c>
      <c r="B23" s="493" t="s">
        <v>22751</v>
      </c>
      <c r="C23" s="494"/>
      <c r="D23" s="494"/>
      <c r="E23" s="494"/>
      <c r="F23" s="494"/>
      <c r="G23" s="494"/>
      <c r="H23" s="495"/>
    </row>
    <row r="24" spans="1:8" s="90" customFormat="1">
      <c r="A24" s="181"/>
      <c r="B24" s="153" t="s">
        <v>16804</v>
      </c>
      <c r="C24" s="153" t="s">
        <v>16805</v>
      </c>
      <c r="D24" s="154" t="s">
        <v>16806</v>
      </c>
      <c r="E24" s="155" t="s">
        <v>16807</v>
      </c>
      <c r="F24" s="153" t="s">
        <v>16808</v>
      </c>
      <c r="G24" s="156" t="s">
        <v>16809</v>
      </c>
      <c r="H24" s="153" t="s">
        <v>16810</v>
      </c>
    </row>
    <row r="25" spans="1:8" s="90" customFormat="1" ht="28.9" customHeight="1">
      <c r="A25" s="181"/>
      <c r="B25" s="149" t="s">
        <v>22742</v>
      </c>
      <c r="C25" s="157"/>
      <c r="D25" s="149" t="s">
        <v>22743</v>
      </c>
      <c r="E25" s="158" t="s">
        <v>22752</v>
      </c>
      <c r="F25" s="149" t="s">
        <v>22745</v>
      </c>
      <c r="G25" s="157" t="s">
        <v>16809</v>
      </c>
      <c r="H25" s="279">
        <v>185.83</v>
      </c>
    </row>
    <row r="26" spans="1:8" s="90" customFormat="1" ht="30">
      <c r="A26" s="181"/>
      <c r="B26" s="149" t="s">
        <v>16830</v>
      </c>
      <c r="C26" s="157"/>
      <c r="D26" s="149" t="s">
        <v>16831</v>
      </c>
      <c r="E26" s="158" t="s">
        <v>22753</v>
      </c>
      <c r="F26" s="149" t="s">
        <v>22740</v>
      </c>
      <c r="G26" s="157" t="s">
        <v>16809</v>
      </c>
      <c r="H26" s="279">
        <v>249.9</v>
      </c>
    </row>
    <row r="27" spans="1:8" s="90" customFormat="1" ht="30">
      <c r="A27" s="181"/>
      <c r="B27" s="149" t="s">
        <v>22747</v>
      </c>
      <c r="C27" s="157"/>
      <c r="D27" s="149" t="s">
        <v>22748</v>
      </c>
      <c r="E27" s="158" t="s">
        <v>22749</v>
      </c>
      <c r="F27" s="149" t="s">
        <v>22750</v>
      </c>
      <c r="G27" s="157" t="s">
        <v>16809</v>
      </c>
      <c r="H27" s="279">
        <v>226.5</v>
      </c>
    </row>
    <row r="28" spans="1:8" s="90" customFormat="1">
      <c r="A28" s="181"/>
      <c r="B28" s="91"/>
      <c r="C28" s="91"/>
      <c r="D28" s="91"/>
      <c r="E28" s="160"/>
      <c r="F28" s="228" t="s">
        <v>16811</v>
      </c>
      <c r="G28" s="229"/>
      <c r="H28" s="280">
        <f>MEDIAN(H25:H27)</f>
        <v>226.5</v>
      </c>
    </row>
    <row r="29" spans="1:8" s="90" customFormat="1">
      <c r="A29" s="282"/>
      <c r="B29" s="283"/>
      <c r="C29" s="283"/>
      <c r="D29" s="287"/>
      <c r="E29" s="284"/>
      <c r="F29" s="283"/>
      <c r="G29" s="285"/>
      <c r="H29" s="286"/>
    </row>
    <row r="30" spans="1:8" s="90" customFormat="1">
      <c r="A30" s="180" t="s">
        <v>22882</v>
      </c>
      <c r="B30" s="493" t="s">
        <v>22881</v>
      </c>
      <c r="C30" s="494"/>
      <c r="D30" s="494"/>
      <c r="E30" s="494"/>
      <c r="F30" s="494"/>
      <c r="G30" s="494"/>
      <c r="H30" s="495"/>
    </row>
    <row r="31" spans="1:8" s="90" customFormat="1">
      <c r="A31" s="181"/>
      <c r="B31" s="153" t="s">
        <v>16804</v>
      </c>
      <c r="C31" s="153" t="s">
        <v>16805</v>
      </c>
      <c r="D31" s="154" t="s">
        <v>16806</v>
      </c>
      <c r="E31" s="155" t="s">
        <v>16807</v>
      </c>
      <c r="F31" s="153" t="s">
        <v>16808</v>
      </c>
      <c r="G31" s="156" t="s">
        <v>16809</v>
      </c>
      <c r="H31" s="153" t="s">
        <v>16810</v>
      </c>
    </row>
    <row r="32" spans="1:8" s="90" customFormat="1">
      <c r="A32" s="181"/>
      <c r="B32" s="149" t="s">
        <v>22900</v>
      </c>
      <c r="C32" s="157"/>
      <c r="D32" s="149" t="s">
        <v>22902</v>
      </c>
      <c r="E32" s="325" t="s">
        <v>22899</v>
      </c>
      <c r="F32" s="149" t="s">
        <v>22901</v>
      </c>
      <c r="G32" s="157" t="s">
        <v>16809</v>
      </c>
      <c r="H32" s="279">
        <v>84.79</v>
      </c>
    </row>
    <row r="33" spans="1:8" s="90" customFormat="1" ht="30">
      <c r="A33" s="181"/>
      <c r="B33" s="149" t="s">
        <v>16830</v>
      </c>
      <c r="C33" s="157"/>
      <c r="D33" s="149" t="s">
        <v>16831</v>
      </c>
      <c r="E33" s="178" t="s">
        <v>22898</v>
      </c>
      <c r="F33" s="149" t="s">
        <v>22740</v>
      </c>
      <c r="G33" s="157" t="s">
        <v>16809</v>
      </c>
      <c r="H33" s="279">
        <v>119.9</v>
      </c>
    </row>
    <row r="34" spans="1:8" s="90" customFormat="1">
      <c r="A34" s="181"/>
      <c r="B34" s="149" t="s">
        <v>22906</v>
      </c>
      <c r="C34" s="157"/>
      <c r="D34" s="149" t="s">
        <v>22907</v>
      </c>
      <c r="E34" s="325" t="s">
        <v>22903</v>
      </c>
      <c r="F34" s="149" t="s">
        <v>22904</v>
      </c>
      <c r="G34" s="157" t="s">
        <v>16809</v>
      </c>
      <c r="H34" s="279" t="s">
        <v>22905</v>
      </c>
    </row>
    <row r="35" spans="1:8" s="90" customFormat="1">
      <c r="A35" s="181"/>
      <c r="B35" s="91"/>
      <c r="C35" s="91"/>
      <c r="D35" s="91"/>
      <c r="E35" s="160"/>
      <c r="F35" s="244" t="s">
        <v>16811</v>
      </c>
      <c r="G35" s="245"/>
      <c r="H35" s="280">
        <f>MEDIAN(H32:H34)</f>
        <v>102.345</v>
      </c>
    </row>
    <row r="36" spans="1:8" s="90" customFormat="1" ht="15" customHeight="1">
      <c r="A36" s="152"/>
      <c r="B36" s="491"/>
      <c r="C36" s="491"/>
      <c r="D36" s="491"/>
      <c r="E36" s="491"/>
      <c r="F36" s="491"/>
      <c r="G36" s="491"/>
      <c r="H36" s="491"/>
    </row>
    <row r="37" spans="1:8" s="90" customFormat="1">
      <c r="A37" s="148"/>
      <c r="B37" s="153"/>
      <c r="C37" s="153"/>
      <c r="D37" s="154"/>
      <c r="E37" s="155"/>
      <c r="F37" s="153"/>
      <c r="G37" s="156"/>
      <c r="H37" s="153"/>
    </row>
    <row r="38" spans="1:8" s="90" customFormat="1">
      <c r="A38" s="148"/>
      <c r="B38" s="149"/>
      <c r="C38" s="157"/>
      <c r="D38" s="149"/>
      <c r="E38" s="158"/>
      <c r="F38" s="149"/>
      <c r="G38" s="157"/>
      <c r="H38" s="159"/>
    </row>
    <row r="39" spans="1:8" s="90" customFormat="1">
      <c r="A39" s="148"/>
      <c r="B39" s="149"/>
      <c r="C39" s="157"/>
      <c r="D39" s="149"/>
      <c r="E39" s="158"/>
      <c r="F39" s="149"/>
      <c r="G39" s="157"/>
      <c r="H39" s="159"/>
    </row>
    <row r="40" spans="1:8" s="90" customFormat="1">
      <c r="A40" s="148"/>
      <c r="B40" s="149"/>
      <c r="C40" s="157"/>
      <c r="D40" s="149"/>
      <c r="E40" s="158"/>
      <c r="F40" s="149"/>
      <c r="G40" s="157"/>
      <c r="H40" s="159"/>
    </row>
    <row r="41" spans="1:8" s="90" customFormat="1">
      <c r="A41" s="148"/>
      <c r="B41" s="91"/>
      <c r="C41" s="91"/>
      <c r="D41" s="91"/>
      <c r="E41" s="160"/>
      <c r="F41" s="492"/>
      <c r="G41" s="492"/>
      <c r="H41" s="161"/>
    </row>
    <row r="42" spans="1:8" s="90" customFormat="1">
      <c r="A42" s="148"/>
      <c r="B42" s="91"/>
      <c r="C42" s="91"/>
      <c r="D42" s="91"/>
      <c r="E42" s="106"/>
      <c r="F42" s="106"/>
      <c r="G42" s="106"/>
      <c r="H42" s="106"/>
    </row>
    <row r="43" spans="1:8" s="90" customFormat="1" ht="15" customHeight="1">
      <c r="A43" s="152"/>
      <c r="B43" s="491"/>
      <c r="C43" s="491"/>
      <c r="D43" s="491"/>
      <c r="E43" s="491"/>
      <c r="F43" s="491"/>
      <c r="G43" s="491"/>
      <c r="H43" s="491"/>
    </row>
    <row r="44" spans="1:8" s="90" customFormat="1">
      <c r="A44" s="148"/>
      <c r="B44" s="153"/>
      <c r="C44" s="153"/>
      <c r="D44" s="154"/>
      <c r="E44" s="155"/>
      <c r="F44" s="153"/>
      <c r="G44" s="156"/>
      <c r="H44" s="153"/>
    </row>
    <row r="45" spans="1:8" s="90" customFormat="1">
      <c r="A45" s="148"/>
      <c r="B45" s="149"/>
      <c r="C45" s="157"/>
      <c r="D45" s="149"/>
      <c r="E45" s="158"/>
      <c r="F45" s="149"/>
      <c r="G45" s="157"/>
      <c r="H45" s="159"/>
    </row>
    <row r="46" spans="1:8" s="90" customFormat="1">
      <c r="A46" s="148"/>
      <c r="B46" s="149"/>
      <c r="C46" s="157"/>
      <c r="D46" s="149"/>
      <c r="E46" s="158"/>
      <c r="F46" s="149"/>
      <c r="G46" s="157"/>
      <c r="H46" s="159"/>
    </row>
    <row r="47" spans="1:8" s="90" customFormat="1">
      <c r="A47" s="148"/>
      <c r="B47" s="149"/>
      <c r="C47" s="157"/>
      <c r="D47" s="149"/>
      <c r="E47" s="158"/>
      <c r="F47" s="149"/>
      <c r="G47" s="157"/>
      <c r="H47" s="159"/>
    </row>
    <row r="48" spans="1:8" s="90" customFormat="1">
      <c r="A48" s="148"/>
      <c r="B48" s="91"/>
      <c r="C48" s="91"/>
      <c r="D48" s="91"/>
      <c r="E48" s="160"/>
      <c r="F48" s="492"/>
      <c r="G48" s="492"/>
      <c r="H48" s="161"/>
    </row>
    <row r="49" spans="1:8" s="90" customFormat="1">
      <c r="A49" s="148"/>
      <c r="B49" s="91"/>
      <c r="C49" s="91"/>
      <c r="D49" s="91"/>
      <c r="E49" s="106"/>
      <c r="F49" s="106"/>
      <c r="G49" s="106"/>
      <c r="H49" s="106"/>
    </row>
    <row r="50" spans="1:8" s="90" customFormat="1" ht="15" customHeight="1">
      <c r="A50" s="152"/>
      <c r="B50" s="491"/>
      <c r="C50" s="491"/>
      <c r="D50" s="491"/>
      <c r="E50" s="491"/>
      <c r="F50" s="491"/>
      <c r="G50" s="491"/>
      <c r="H50" s="491"/>
    </row>
    <row r="51" spans="1:8" s="90" customFormat="1">
      <c r="A51" s="148"/>
      <c r="B51" s="153"/>
      <c r="C51" s="153"/>
      <c r="D51" s="154"/>
      <c r="E51" s="155"/>
      <c r="F51" s="153"/>
      <c r="G51" s="156"/>
      <c r="H51" s="153"/>
    </row>
    <row r="52" spans="1:8" s="90" customFormat="1">
      <c r="A52" s="148"/>
      <c r="B52" s="149"/>
      <c r="C52" s="157"/>
      <c r="D52" s="149"/>
      <c r="E52" s="158"/>
      <c r="F52" s="149"/>
      <c r="G52" s="157"/>
      <c r="H52" s="159"/>
    </row>
    <row r="53" spans="1:8" s="90" customFormat="1">
      <c r="A53" s="148"/>
      <c r="B53" s="149"/>
      <c r="C53" s="157"/>
      <c r="D53" s="149"/>
      <c r="E53" s="158"/>
      <c r="F53" s="149"/>
      <c r="G53" s="157"/>
      <c r="H53" s="159"/>
    </row>
    <row r="54" spans="1:8" s="90" customFormat="1">
      <c r="A54" s="148"/>
      <c r="B54" s="149"/>
      <c r="C54" s="157"/>
      <c r="D54" s="149"/>
      <c r="E54" s="158"/>
      <c r="F54" s="149"/>
      <c r="G54" s="157"/>
      <c r="H54" s="159"/>
    </row>
    <row r="55" spans="1:8" s="90" customFormat="1">
      <c r="A55" s="148"/>
      <c r="B55" s="91"/>
      <c r="C55" s="91"/>
      <c r="D55" s="91"/>
      <c r="E55" s="160"/>
      <c r="F55" s="492"/>
      <c r="G55" s="492"/>
      <c r="H55" s="161"/>
    </row>
    <row r="56" spans="1:8" s="90" customFormat="1">
      <c r="A56" s="148"/>
      <c r="B56" s="91"/>
      <c r="C56" s="91"/>
      <c r="D56" s="91"/>
      <c r="E56" s="106"/>
      <c r="F56" s="106"/>
      <c r="G56" s="106"/>
      <c r="H56" s="106"/>
    </row>
    <row r="57" spans="1:8" s="90" customFormat="1" ht="15" customHeight="1">
      <c r="A57" s="152"/>
      <c r="B57" s="491"/>
      <c r="C57" s="491"/>
      <c r="D57" s="491"/>
      <c r="E57" s="491"/>
      <c r="F57" s="491"/>
      <c r="G57" s="491"/>
      <c r="H57" s="491"/>
    </row>
    <row r="58" spans="1:8" s="90" customFormat="1">
      <c r="A58" s="148"/>
      <c r="B58" s="153"/>
      <c r="C58" s="153"/>
      <c r="D58" s="154"/>
      <c r="E58" s="155"/>
      <c r="F58" s="153"/>
      <c r="G58" s="156"/>
      <c r="H58" s="153"/>
    </row>
    <row r="59" spans="1:8" s="90" customFormat="1">
      <c r="A59" s="148"/>
      <c r="B59" s="149"/>
      <c r="C59" s="157"/>
      <c r="D59" s="149"/>
      <c r="E59" s="158"/>
      <c r="F59" s="149"/>
      <c r="G59" s="157"/>
      <c r="H59" s="159"/>
    </row>
    <row r="60" spans="1:8" s="90" customFormat="1">
      <c r="A60" s="148"/>
      <c r="B60" s="149"/>
      <c r="C60" s="157"/>
      <c r="D60" s="149"/>
      <c r="E60" s="158"/>
      <c r="F60" s="149"/>
      <c r="G60" s="157"/>
      <c r="H60" s="159"/>
    </row>
    <row r="61" spans="1:8" s="90" customFormat="1">
      <c r="A61" s="148"/>
      <c r="B61" s="149"/>
      <c r="C61" s="157"/>
      <c r="D61" s="149"/>
      <c r="E61" s="158"/>
      <c r="F61" s="149"/>
      <c r="G61" s="157"/>
      <c r="H61" s="159"/>
    </row>
    <row r="62" spans="1:8" s="90" customFormat="1">
      <c r="A62" s="148"/>
      <c r="B62" s="91"/>
      <c r="C62" s="91"/>
      <c r="D62" s="91"/>
      <c r="E62" s="160"/>
      <c r="F62" s="492"/>
      <c r="G62" s="492"/>
      <c r="H62" s="161"/>
    </row>
    <row r="63" spans="1:8" s="90" customFormat="1">
      <c r="A63" s="101"/>
    </row>
    <row r="64" spans="1:8" s="90" customFormat="1" ht="15" customHeight="1">
      <c r="A64" s="152"/>
      <c r="B64" s="491"/>
      <c r="C64" s="491"/>
      <c r="D64" s="491"/>
      <c r="E64" s="491"/>
      <c r="F64" s="491"/>
      <c r="G64" s="491"/>
      <c r="H64" s="491"/>
    </row>
    <row r="65" spans="1:8" s="90" customFormat="1">
      <c r="A65" s="148"/>
      <c r="B65" s="153"/>
      <c r="C65" s="153"/>
      <c r="D65" s="154"/>
      <c r="E65" s="155"/>
      <c r="F65" s="153"/>
      <c r="G65" s="156"/>
      <c r="H65" s="153"/>
    </row>
    <row r="66" spans="1:8" s="90" customFormat="1">
      <c r="A66" s="148"/>
      <c r="B66" s="149"/>
      <c r="C66" s="157"/>
      <c r="D66" s="149"/>
      <c r="E66" s="158"/>
      <c r="F66" s="149"/>
      <c r="G66" s="157"/>
      <c r="H66" s="159"/>
    </row>
    <row r="67" spans="1:8" s="90" customFormat="1">
      <c r="A67" s="148"/>
      <c r="B67" s="149"/>
      <c r="C67" s="157"/>
      <c r="D67" s="149"/>
      <c r="E67" s="158"/>
      <c r="F67" s="149"/>
      <c r="G67" s="157"/>
      <c r="H67" s="159"/>
    </row>
    <row r="68" spans="1:8" s="90" customFormat="1">
      <c r="A68" s="148"/>
      <c r="B68" s="149"/>
      <c r="C68" s="157"/>
      <c r="D68" s="149"/>
      <c r="E68" s="158"/>
      <c r="F68" s="149"/>
      <c r="G68" s="157"/>
      <c r="H68" s="159"/>
    </row>
    <row r="69" spans="1:8" s="90" customFormat="1">
      <c r="A69" s="148"/>
      <c r="B69" s="91"/>
      <c r="C69" s="91"/>
      <c r="D69" s="91"/>
      <c r="E69" s="160"/>
      <c r="F69" s="492"/>
      <c r="G69" s="492"/>
      <c r="H69" s="161"/>
    </row>
    <row r="70" spans="1:8" s="90" customFormat="1">
      <c r="A70" s="148"/>
      <c r="B70" s="91"/>
      <c r="C70" s="91"/>
      <c r="D70" s="91"/>
      <c r="E70" s="106"/>
      <c r="F70" s="106"/>
      <c r="G70" s="106"/>
      <c r="H70" s="106"/>
    </row>
    <row r="71" spans="1:8" s="90" customFormat="1" ht="15" customHeight="1">
      <c r="A71" s="180"/>
      <c r="B71" s="493"/>
      <c r="C71" s="494"/>
      <c r="D71" s="494"/>
      <c r="E71" s="494"/>
      <c r="F71" s="494"/>
      <c r="G71" s="494"/>
      <c r="H71" s="495"/>
    </row>
    <row r="72" spans="1:8" s="90" customFormat="1">
      <c r="A72" s="181"/>
      <c r="B72" s="153"/>
      <c r="C72" s="153"/>
      <c r="D72" s="154"/>
      <c r="E72" s="155"/>
      <c r="F72" s="153"/>
      <c r="G72" s="156"/>
      <c r="H72" s="153"/>
    </row>
    <row r="73" spans="1:8" s="90" customFormat="1">
      <c r="A73" s="181"/>
      <c r="B73" s="149"/>
      <c r="C73" s="157"/>
      <c r="D73" s="182"/>
      <c r="E73" s="178"/>
      <c r="F73" s="149"/>
      <c r="G73" s="157"/>
      <c r="H73" s="159"/>
    </row>
    <row r="74" spans="1:8" s="90" customFormat="1">
      <c r="A74" s="181"/>
      <c r="B74" s="149"/>
      <c r="C74" s="157"/>
      <c r="D74" s="149"/>
      <c r="E74" s="178"/>
      <c r="F74" s="149"/>
      <c r="G74" s="157"/>
      <c r="H74" s="159"/>
    </row>
    <row r="75" spans="1:8" s="90" customFormat="1">
      <c r="A75" s="181"/>
      <c r="B75" s="149"/>
      <c r="C75" s="157"/>
      <c r="D75" s="149"/>
      <c r="E75" s="178"/>
      <c r="F75" s="149"/>
      <c r="G75" s="157"/>
      <c r="H75" s="159"/>
    </row>
    <row r="76" spans="1:8" s="90" customFormat="1">
      <c r="A76" s="181"/>
      <c r="B76" s="91"/>
      <c r="C76" s="91"/>
      <c r="D76" s="91"/>
      <c r="E76" s="160"/>
      <c r="F76" s="492"/>
      <c r="G76" s="492"/>
      <c r="H76" s="161"/>
    </row>
    <row r="77" spans="1:8" s="90" customFormat="1">
      <c r="A77" s="181"/>
      <c r="B77" s="91"/>
      <c r="C77" s="91"/>
      <c r="D77" s="91"/>
      <c r="E77" s="106"/>
      <c r="F77" s="106"/>
      <c r="G77" s="106"/>
      <c r="H77" s="106"/>
    </row>
    <row r="78" spans="1:8" s="90" customFormat="1" ht="15" customHeight="1">
      <c r="A78" s="180"/>
      <c r="B78" s="493"/>
      <c r="C78" s="494"/>
      <c r="D78" s="494"/>
      <c r="E78" s="494"/>
      <c r="F78" s="494"/>
      <c r="G78" s="494"/>
      <c r="H78" s="495"/>
    </row>
    <row r="79" spans="1:8" s="90" customFormat="1">
      <c r="A79" s="181"/>
      <c r="B79" s="153"/>
      <c r="C79" s="153"/>
      <c r="D79" s="154"/>
      <c r="E79" s="155"/>
      <c r="F79" s="153"/>
      <c r="G79" s="156"/>
      <c r="H79" s="153"/>
    </row>
    <row r="80" spans="1:8" s="90" customFormat="1">
      <c r="A80" s="181"/>
      <c r="B80" s="149"/>
      <c r="C80" s="157"/>
      <c r="D80" s="149"/>
      <c r="E80" s="178"/>
      <c r="F80" s="149"/>
      <c r="G80" s="157"/>
      <c r="H80" s="159"/>
    </row>
    <row r="81" spans="1:8" s="90" customFormat="1">
      <c r="A81" s="181"/>
      <c r="B81" s="149"/>
      <c r="C81" s="157"/>
      <c r="D81" s="149"/>
      <c r="E81" s="158"/>
      <c r="F81" s="149"/>
      <c r="G81" s="157"/>
      <c r="H81" s="159"/>
    </row>
    <row r="82" spans="1:8" s="90" customFormat="1">
      <c r="A82" s="181"/>
      <c r="B82" s="149"/>
      <c r="C82" s="157"/>
      <c r="D82" s="149"/>
      <c r="E82" s="158"/>
      <c r="F82" s="149"/>
      <c r="G82" s="157"/>
      <c r="H82" s="159"/>
    </row>
    <row r="83" spans="1:8" s="90" customFormat="1">
      <c r="A83" s="181"/>
      <c r="B83" s="91"/>
      <c r="C83" s="91"/>
      <c r="D83" s="91"/>
      <c r="E83" s="160"/>
      <c r="F83" s="492"/>
      <c r="G83" s="492"/>
      <c r="H83" s="161"/>
    </row>
    <row r="84" spans="1:8" s="90" customFormat="1">
      <c r="A84" s="181"/>
      <c r="B84" s="91"/>
      <c r="C84" s="91"/>
      <c r="D84" s="91"/>
      <c r="E84" s="106"/>
      <c r="F84" s="106"/>
      <c r="G84" s="106"/>
      <c r="H84" s="106"/>
    </row>
    <row r="85" spans="1:8" s="90" customFormat="1" ht="15" customHeight="1">
      <c r="A85" s="152"/>
      <c r="B85" s="491"/>
      <c r="C85" s="491"/>
      <c r="D85" s="491"/>
      <c r="E85" s="491"/>
      <c r="F85" s="491"/>
      <c r="G85" s="491"/>
      <c r="H85" s="491"/>
    </row>
    <row r="86" spans="1:8" s="90" customFormat="1">
      <c r="A86" s="148"/>
      <c r="B86" s="163"/>
      <c r="C86" s="163"/>
      <c r="D86" s="164"/>
      <c r="E86" s="165"/>
      <c r="F86" s="163"/>
      <c r="G86" s="163"/>
      <c r="H86" s="163"/>
    </row>
    <row r="87" spans="1:8" s="177" customFormat="1">
      <c r="A87" s="148"/>
      <c r="B87" s="162"/>
      <c r="C87" s="162"/>
      <c r="D87" s="176"/>
      <c r="E87" s="178"/>
      <c r="F87" s="162"/>
      <c r="G87" s="163"/>
      <c r="H87" s="159"/>
    </row>
    <row r="88" spans="1:8" s="90" customFormat="1">
      <c r="A88" s="148"/>
      <c r="B88" s="149"/>
      <c r="C88" s="157"/>
      <c r="D88" s="149"/>
      <c r="E88" s="178"/>
      <c r="F88" s="149"/>
      <c r="G88" s="163"/>
      <c r="H88" s="159"/>
    </row>
    <row r="89" spans="1:8" s="90" customFormat="1">
      <c r="A89" s="148"/>
      <c r="B89" s="149"/>
      <c r="C89" s="157"/>
      <c r="D89" s="149"/>
      <c r="E89" s="178"/>
      <c r="F89" s="149"/>
      <c r="G89" s="163"/>
      <c r="H89" s="159"/>
    </row>
    <row r="90" spans="1:8" s="90" customFormat="1">
      <c r="A90" s="148"/>
      <c r="B90" s="91"/>
      <c r="C90" s="91"/>
      <c r="D90" s="91"/>
      <c r="E90" s="160"/>
      <c r="F90" s="492" t="s">
        <v>16811</v>
      </c>
      <c r="G90" s="492"/>
      <c r="H90" s="161" t="e">
        <f>MEDIAN(H87:H89)</f>
        <v>#NUM!</v>
      </c>
    </row>
    <row r="91" spans="1:8" s="90" customFormat="1">
      <c r="A91" s="148"/>
      <c r="B91" s="91"/>
      <c r="C91" s="91"/>
      <c r="D91" s="91"/>
      <c r="E91" s="106"/>
      <c r="F91" s="106"/>
      <c r="G91" s="106"/>
      <c r="H91" s="106"/>
    </row>
  </sheetData>
  <mergeCells count="22">
    <mergeCell ref="A1:H1"/>
    <mergeCell ref="B2:H2"/>
    <mergeCell ref="B9:H9"/>
    <mergeCell ref="B64:H64"/>
    <mergeCell ref="F69:G69"/>
    <mergeCell ref="F48:G48"/>
    <mergeCell ref="B50:H50"/>
    <mergeCell ref="F55:G55"/>
    <mergeCell ref="B57:H57"/>
    <mergeCell ref="F62:G62"/>
    <mergeCell ref="B16:H16"/>
    <mergeCell ref="B23:H23"/>
    <mergeCell ref="B43:H43"/>
    <mergeCell ref="B85:H85"/>
    <mergeCell ref="F90:G90"/>
    <mergeCell ref="B30:H30"/>
    <mergeCell ref="B71:H71"/>
    <mergeCell ref="F76:G76"/>
    <mergeCell ref="B36:H36"/>
    <mergeCell ref="F41:G41"/>
    <mergeCell ref="B78:H78"/>
    <mergeCell ref="F83:G83"/>
  </mergeCells>
  <hyperlinks>
    <hyperlink ref="E4" r:id="rId1" display="https://www.magazineluiza.com.br/tinta-acrilica-premium-fosca-para-piso-azul-18-litros-suvinil/p/cgc0j6eg8g/cj/ttpm/?&amp;utm_source=google&amp;utm_medium%20=pla%20&amp;utm_campaign%20=PLA_marketplace&amp;seller_id=ceccasaeconstrucao&amp;product_group_id=376808955025&amp;ad_group_id=48543698555&amp;aw_viq=pla&amp;gclid=Cj0KCQjw0IDtBRC6ARIsAIA5gWtev2HBV58otljPzel-Ep1NVDuQQW1biZ8g1atmAITn2pbFGWvG_FoaAle8EALw_wcB"/>
    <hyperlink ref="E5" r:id="rId2" display="https://www.copafer.com.br/tinta-acrilico-premium-para-cimentos-e-pisos-18-litros-azul-53420222-suvinil-p1088625?tsid=17&amp;utm_source=google&amp;utm_medium=cpc&amp;utm_content=Tinta%20Acr%C3%ADlico%20Premium%20para%20Cimentos%20e%20Pisos%2018%20Litros%20Azul%20-%2053420222%20-%20SUVINIL&amp;utm_campaign=tintas-e-acessorios&amp;pht=5891501858647464&amp;gclid=Cj0KCQjw0IDtBRC6ARIsAIA5gWtYfh896c2pXrEWfuVl7RCd2ieKEbhsdjfvfjVW2VPKN9f_zAeDZqUaArN-EALw_wcB"/>
    <hyperlink ref="E6" r:id="rId3" display="https://www.casasbahia.com.br/MaterialparaConstrucao/PinturaAcessorios/Tintas/tinta-piso-acrilica-premium-azul-18l-suvinil-15452188.html?utm_medium=Cpc&amp;utm_source=GP_PLA&amp;IdSku=15452188&amp;idLojista=32676&amp;utm_campaign=ferr_shopping&amp;gclid=Cj0KCQjw0IDtBRC6ARIsAIA5gWsmpUU08Rw5LKiRTKfppJUCEiijwNIvXSb8tCz9PiO1-x9CqOAwUsYaAnJpEALw_wcB"/>
    <hyperlink ref="E11" r:id="rId4" display="https://www.americanas.com.br/produto/90969200/novacor-epoxi-vermelho-400-3-6l?WT.srch=1&amp;acc=e789ea56094489dffd798f86ff51c7a9&amp;epar=bp_pl_00_go_pla_casaeconst_geral_gmv&amp;gclid=Cj0KCQjw0IDtBRC6ARIsAIA5gWtDGdahaQ92c6WPQCKBZEJHumbt-Cq0r4TM_go7cNjR3cDsZ2AR85QaAnqUEALw_wcB&amp;i=573fe7c5eec3dfb1f8023b75&amp;o=5d13d6c16c28a3cb500aa666&amp;opn=YSMESP&amp;sellerId=63004030000196"/>
    <hyperlink ref="E12" r:id="rId5" display="https://www.submarino.com.br/produto/90969200/novacor-epoxi-vermelho-400-3-6l?WT.srch=1&amp;acc=d47a04c6f99456bc289220d5d0ff208d&amp;epar=bp_pl_00_go_g35219&amp;gclid=Cj0KCQjw0IDtBRC6ARIsAIA5gWs9ufN5YsB0__mmKU_2hqi8WSNQqjl6S9sEy9pjX8hSemI4vPOcKyQaAvv4EALw_wcB&amp;i=573fff3deec3dfb1f8068325&amp;o=5d13d6b06c28a3cb500aa5b9&amp;opn=XMLGOOGLE&amp;sellerId=63004030000196"/>
    <hyperlink ref="E13" r:id="rId6"/>
    <hyperlink ref="E18" r:id="rId7"/>
    <hyperlink ref="E19" r:id="rId8"/>
    <hyperlink ref="E20" r:id="rId9"/>
    <hyperlink ref="E25" r:id="rId10"/>
    <hyperlink ref="E26" r:id="rId11"/>
    <hyperlink ref="E27" r:id="rId12"/>
    <hyperlink ref="E33" r:id="rId13"/>
    <hyperlink ref="E32" r:id="rId14"/>
    <hyperlink ref="E34" r:id="rId15"/>
  </hyperlinks>
  <pageMargins left="0.511811024" right="0.511811024" top="0.78740157499999996" bottom="0.78740157499999996" header="0.31496062000000002" footer="0.31496062000000002"/>
  <pageSetup paperSize="9" scale="70" fitToHeight="0" orientation="landscape" r:id="rId16"/>
  <rowBreaks count="4" manualBreakCount="4">
    <brk id="12" max="7" man="1"/>
    <brk id="35" max="7" man="1"/>
    <brk id="63" max="7" man="1"/>
    <brk id="76"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8</vt:i4>
      </vt:variant>
    </vt:vector>
  </HeadingPairs>
  <TitlesOfParts>
    <vt:vector size="14" baseType="lpstr">
      <vt:lpstr>ORC</vt:lpstr>
      <vt:lpstr>QUA</vt:lpstr>
      <vt:lpstr>CRONOGRAMA</vt:lpstr>
      <vt:lpstr>SINAPI SETEMBRO-2019</vt:lpstr>
      <vt:lpstr>SETOP AGOSTO-2019</vt:lpstr>
      <vt:lpstr>COTAÇÃO</vt:lpstr>
      <vt:lpstr>COTAÇÃO!Area_de_impressao</vt:lpstr>
      <vt:lpstr>CRONOGRAMA!Area_de_impressao</vt:lpstr>
      <vt:lpstr>ORC!Area_de_impressao</vt:lpstr>
      <vt:lpstr>QUA!Area_de_impressao</vt:lpstr>
      <vt:lpstr>SETOP</vt:lpstr>
      <vt:lpstr>SINAPI</vt:lpstr>
      <vt:lpstr>ORC!Titulos_de_impressao</vt:lpstr>
      <vt:lpstr>QUA!Titulos_de_impressao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vanessa.silva</cp:lastModifiedBy>
  <cp:lastPrinted>2019-11-12T18:12:59Z</cp:lastPrinted>
  <dcterms:created xsi:type="dcterms:W3CDTF">2016-11-16T21:26:51Z</dcterms:created>
  <dcterms:modified xsi:type="dcterms:W3CDTF">2019-12-05T12:34:37Z</dcterms:modified>
</cp:coreProperties>
</file>